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afeguards\GC-2026-001\Working Files\Research\Questionnaires\1. Final Questionnaires\Final Flooring\"/>
    </mc:Choice>
  </mc:AlternateContent>
  <xr:revisionPtr revIDLastSave="0" documentId="13_ncr:1_{AE27D6B8-08FC-4BC1-87D7-31AE56161FBA}" xr6:coauthVersionLast="47" xr6:coauthVersionMax="47" xr10:uidLastSave="{00000000-0000-0000-0000-000000000000}"/>
  <workbookProtection workbookAlgorithmName="SHA-512" workbookHashValue="FbG6i5KlcmxozhBtVeDSqI22v+Q0hN7zSUv3iSmA5kFTKlbt7Mt/QZrP5LqbMkqb84Zh9Wu2sNDdKUxBKXudJg==" workbookSaltValue="CvoQhqCSjVNsY2oqlWgIgg==" workbookSpinCount="100000" lockStructure="1"/>
  <bookViews>
    <workbookView xWindow="-110" yWindow="-110" windowWidth="19420" windowHeight="1150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Country-Pays 1-5" sheetId="110" r:id="rId8"/>
    <sheet name="Country-Pays 6-10" sheetId="111" r:id="rId9"/>
    <sheet name="Country-Pays 11-15" sheetId="112" r:id="rId10"/>
    <sheet name="Country-Pays 16-20" sheetId="113" r:id="rId11"/>
    <sheet name="Country-Pays 21-25" sheetId="114" r:id="rId12"/>
    <sheet name="End" sheetId="94" state="hidden" r:id="rId13"/>
    <sheet name="Export" sheetId="109" r:id="rId14"/>
    <sheet name="AddPro" sheetId="89" r:id="rId15"/>
    <sheet name="Confirm" sheetId="90" r:id="rId16"/>
    <sheet name="DBFirm" sheetId="115" state="hidden" r:id="rId17"/>
    <sheet name="DBSales" sheetId="116" state="hidden" r:id="rId18"/>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4">AddPro!$B$1:$L$62</definedName>
    <definedName name="_xlnm.Print_Area" localSheetId="4">AddPub!$B$1:$L$62</definedName>
    <definedName name="_xlnm.Print_Area" localSheetId="15">Confirm!$B$1:$L$64</definedName>
    <definedName name="_xlnm.Print_Area" localSheetId="9">'Country-Pays 11-15'!$B$1:$L$86</definedName>
    <definedName name="_xlnm.Print_Area" localSheetId="7">'Country-Pays 1-5'!$B$1:$L$86</definedName>
    <definedName name="_xlnm.Print_Area" localSheetId="10">'Country-Pays 16-20'!$B$1:$L$86</definedName>
    <definedName name="_xlnm.Print_Area" localSheetId="11">'Country-Pays 21-25'!$B$1:$L$86</definedName>
    <definedName name="_xlnm.Print_Area" localSheetId="8">'Country-Pays 6-10'!$B$1:$L$86</definedName>
    <definedName name="_xlnm.Print_Area" localSheetId="13">Export!$B$1:$L$26</definedName>
    <definedName name="_xlnm.Print_Area" localSheetId="2">Info!$B$1:$L$42</definedName>
    <definedName name="_xlnm.Print_Area" localSheetId="1">Intro!$B$1:$L$140</definedName>
    <definedName name="_xlnm.Print_Area" localSheetId="5">Pro!$B$1:$L$162</definedName>
    <definedName name="_xlnm.Print_Area" localSheetId="3">Public!$B$1:$L$261</definedName>
    <definedName name="_xlnm.Print_Titles" localSheetId="14">AddPro!$1:$7</definedName>
    <definedName name="_xlnm.Print_Titles" localSheetId="4">AddPub!$1:$7</definedName>
    <definedName name="_xlnm.Print_Titles" localSheetId="15">Confirm!$1:$7</definedName>
    <definedName name="_xlnm.Print_Titles" localSheetId="9">'Country-Pays 11-15'!$1:$7</definedName>
    <definedName name="_xlnm.Print_Titles" localSheetId="7">'Country-Pays 1-5'!$1:$7</definedName>
    <definedName name="_xlnm.Print_Titles" localSheetId="10">'Country-Pays 16-20'!$1:$7</definedName>
    <definedName name="_xlnm.Print_Titles" localSheetId="11">'Country-Pays 21-25'!$1:$7</definedName>
    <definedName name="_xlnm.Print_Titles" localSheetId="8">'Country-Pays 6-10'!$1:$7</definedName>
    <definedName name="_xlnm.Print_Titles" localSheetId="13">Export!$1:$7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8" localSheetId="14">AddPro!#REF!</definedName>
    <definedName name="quest8" localSheetId="4">AddPub!#REF!</definedName>
    <definedName name="quest8" localSheetId="15">Confirm!#REF!</definedName>
    <definedName name="quest8" localSheetId="9">'Country-Pays 11-15'!#REF!</definedName>
    <definedName name="quest8" localSheetId="7">'Country-Pays 1-5'!#REF!</definedName>
    <definedName name="quest8" localSheetId="10">'Country-Pays 16-20'!#REF!</definedName>
    <definedName name="quest8" localSheetId="11">'Country-Pays 21-25'!#REF!</definedName>
    <definedName name="quest8" localSheetId="8">'Country-Pays 6-10'!#REF!</definedName>
    <definedName name="quest8" localSheetId="13">Export!#REF!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5" i="83" l="1"/>
  <c r="G42" i="86" l="1"/>
  <c r="G36" i="86"/>
  <c r="B40" i="86"/>
  <c r="B249" i="83"/>
  <c r="B235" i="83"/>
  <c r="B208" i="83"/>
  <c r="B180" i="83"/>
  <c r="C54" i="116"/>
  <c r="C52" i="116"/>
  <c r="C50" i="116"/>
  <c r="C48" i="116"/>
  <c r="C46" i="116"/>
  <c r="C44" i="116"/>
  <c r="C42" i="116"/>
  <c r="C40" i="116"/>
  <c r="C38" i="116"/>
  <c r="C36" i="116"/>
  <c r="C34" i="116"/>
  <c r="C32" i="116"/>
  <c r="C30" i="116"/>
  <c r="C28" i="116"/>
  <c r="C26" i="116"/>
  <c r="C24" i="116"/>
  <c r="C22" i="116"/>
  <c r="C20" i="116"/>
  <c r="C18" i="116"/>
  <c r="C16" i="116"/>
  <c r="C14" i="116"/>
  <c r="C12" i="116"/>
  <c r="C10" i="116"/>
  <c r="B54" i="116"/>
  <c r="B52" i="116"/>
  <c r="B50" i="116"/>
  <c r="B48" i="116"/>
  <c r="B46" i="116"/>
  <c r="B44" i="116"/>
  <c r="B42" i="116"/>
  <c r="B40" i="116"/>
  <c r="B38" i="116"/>
  <c r="B36" i="116"/>
  <c r="B34" i="116"/>
  <c r="B32" i="116"/>
  <c r="B30" i="116"/>
  <c r="B28" i="116"/>
  <c r="B26" i="116"/>
  <c r="B24" i="116"/>
  <c r="B22" i="116"/>
  <c r="B20" i="116"/>
  <c r="B18" i="116"/>
  <c r="B16" i="116"/>
  <c r="B14" i="116"/>
  <c r="B12" i="116"/>
  <c r="B10" i="116"/>
  <c r="A54" i="116"/>
  <c r="A52" i="116"/>
  <c r="A50" i="116"/>
  <c r="A48" i="116"/>
  <c r="A46" i="116"/>
  <c r="A44" i="116"/>
  <c r="A42" i="116"/>
  <c r="A40" i="116"/>
  <c r="A38" i="116"/>
  <c r="A36" i="116"/>
  <c r="A34" i="116"/>
  <c r="A32" i="116"/>
  <c r="A30" i="116"/>
  <c r="A28" i="116"/>
  <c r="A26" i="116"/>
  <c r="A24" i="116"/>
  <c r="A22" i="116"/>
  <c r="A20" i="116"/>
  <c r="A18" i="116"/>
  <c r="A13" i="116"/>
  <c r="A12" i="116"/>
  <c r="A11" i="116"/>
  <c r="A10" i="116"/>
  <c r="C8" i="116"/>
  <c r="B8" i="116"/>
  <c r="A8" i="116"/>
  <c r="D30" i="115"/>
  <c r="D29" i="115"/>
  <c r="D28" i="115"/>
  <c r="D27" i="115"/>
  <c r="D26" i="115"/>
  <c r="D25" i="115"/>
  <c r="D24" i="115"/>
  <c r="D23" i="115"/>
  <c r="D22" i="115"/>
  <c r="D21" i="115"/>
  <c r="D20" i="115"/>
  <c r="D19" i="115"/>
  <c r="D18" i="115"/>
  <c r="D17" i="115"/>
  <c r="D16" i="115"/>
  <c r="D15" i="115"/>
  <c r="D14" i="115"/>
  <c r="D13" i="115"/>
  <c r="D12" i="115"/>
  <c r="D11" i="115"/>
  <c r="D10" i="115"/>
  <c r="D9" i="115"/>
  <c r="D8" i="115"/>
  <c r="D7" i="115"/>
  <c r="D6" i="115"/>
  <c r="I25" i="109" l="1"/>
  <c r="H25" i="109"/>
  <c r="G25" i="109"/>
  <c r="H85" i="114"/>
  <c r="G85" i="114"/>
  <c r="I81" i="114"/>
  <c r="H81" i="114"/>
  <c r="G81" i="114"/>
  <c r="I72" i="114"/>
  <c r="H72" i="114"/>
  <c r="G72" i="114"/>
  <c r="I68" i="114"/>
  <c r="H68" i="114"/>
  <c r="G68" i="114"/>
  <c r="I59" i="114"/>
  <c r="H59" i="114"/>
  <c r="G59" i="114"/>
  <c r="I55" i="114"/>
  <c r="H55" i="114"/>
  <c r="G55" i="114"/>
  <c r="I46" i="114"/>
  <c r="H46" i="114"/>
  <c r="G46" i="114"/>
  <c r="I42" i="114"/>
  <c r="H42" i="114"/>
  <c r="G42" i="114"/>
  <c r="I33" i="114"/>
  <c r="H33" i="114"/>
  <c r="G33" i="114"/>
  <c r="I29" i="114"/>
  <c r="H29" i="114"/>
  <c r="G29" i="114"/>
  <c r="I85" i="113"/>
  <c r="H85" i="113"/>
  <c r="G85" i="113"/>
  <c r="I81" i="113"/>
  <c r="H81" i="113"/>
  <c r="G81" i="113"/>
  <c r="I72" i="113"/>
  <c r="H72" i="113"/>
  <c r="G72" i="113"/>
  <c r="I68" i="113"/>
  <c r="H68" i="113"/>
  <c r="G68" i="113"/>
  <c r="I59" i="113"/>
  <c r="H59" i="113"/>
  <c r="G59" i="113"/>
  <c r="I55" i="113"/>
  <c r="H55" i="113"/>
  <c r="G55" i="113"/>
  <c r="I46" i="113"/>
  <c r="H46" i="113"/>
  <c r="G46" i="113"/>
  <c r="I42" i="113"/>
  <c r="H42" i="113"/>
  <c r="G42" i="113"/>
  <c r="I33" i="113"/>
  <c r="H33" i="113"/>
  <c r="G33" i="113"/>
  <c r="I29" i="113"/>
  <c r="H29" i="113"/>
  <c r="G29" i="113"/>
  <c r="I85" i="112"/>
  <c r="H85" i="112"/>
  <c r="G85" i="112"/>
  <c r="I81" i="112"/>
  <c r="H81" i="112"/>
  <c r="G81" i="112"/>
  <c r="I72" i="112"/>
  <c r="H72" i="112"/>
  <c r="G72" i="112"/>
  <c r="I68" i="112"/>
  <c r="H68" i="112"/>
  <c r="G68" i="112"/>
  <c r="I59" i="112"/>
  <c r="H59" i="112"/>
  <c r="G59" i="112"/>
  <c r="I55" i="112"/>
  <c r="H55" i="112"/>
  <c r="G55" i="112"/>
  <c r="I46" i="112"/>
  <c r="H46" i="112"/>
  <c r="G46" i="112"/>
  <c r="I42" i="112"/>
  <c r="H42" i="112"/>
  <c r="G42" i="112"/>
  <c r="I33" i="112"/>
  <c r="H33" i="112"/>
  <c r="G33" i="112"/>
  <c r="I29" i="112"/>
  <c r="H29" i="112"/>
  <c r="G29" i="112"/>
  <c r="I85" i="111"/>
  <c r="H85" i="111"/>
  <c r="G85" i="111"/>
  <c r="I81" i="111"/>
  <c r="H81" i="111"/>
  <c r="G81" i="111"/>
  <c r="I72" i="111"/>
  <c r="H72" i="111"/>
  <c r="G72" i="111"/>
  <c r="I68" i="111"/>
  <c r="H68" i="111"/>
  <c r="G68" i="111"/>
  <c r="I59" i="111"/>
  <c r="H59" i="111"/>
  <c r="G59" i="111"/>
  <c r="I55" i="111"/>
  <c r="H55" i="111"/>
  <c r="G55" i="111"/>
  <c r="I46" i="111"/>
  <c r="H46" i="111"/>
  <c r="G46" i="111"/>
  <c r="I42" i="111"/>
  <c r="H42" i="111"/>
  <c r="G42" i="111"/>
  <c r="I33" i="111"/>
  <c r="H33" i="111"/>
  <c r="G33" i="111"/>
  <c r="I29" i="111"/>
  <c r="H29" i="111"/>
  <c r="G29" i="111"/>
  <c r="I85" i="110"/>
  <c r="H85" i="110"/>
  <c r="G85" i="110"/>
  <c r="I81" i="110"/>
  <c r="G81" i="110"/>
  <c r="I72" i="110"/>
  <c r="H72" i="110"/>
  <c r="G72" i="110"/>
  <c r="I68" i="110"/>
  <c r="H68" i="110"/>
  <c r="G68" i="110"/>
  <c r="I59" i="110"/>
  <c r="H59" i="110"/>
  <c r="G59" i="110"/>
  <c r="H55" i="110"/>
  <c r="G55" i="110"/>
  <c r="I46" i="110"/>
  <c r="H46" i="110"/>
  <c r="G46" i="110"/>
  <c r="I42" i="110"/>
  <c r="H42" i="110"/>
  <c r="G42" i="110"/>
  <c r="I33" i="110"/>
  <c r="H33" i="110"/>
  <c r="G33" i="110"/>
  <c r="I29" i="110"/>
  <c r="H29" i="110"/>
  <c r="G29" i="110"/>
  <c r="I86" i="86"/>
  <c r="H86" i="86"/>
  <c r="G86" i="86"/>
  <c r="F86" i="86"/>
  <c r="B49" i="86" l="1"/>
  <c r="B48" i="86"/>
  <c r="B47" i="86"/>
  <c r="B46" i="86"/>
  <c r="B45" i="86"/>
  <c r="B44" i="86"/>
  <c r="B39" i="86"/>
  <c r="B38" i="86"/>
  <c r="B37" i="86"/>
  <c r="B35" i="86"/>
  <c r="H42" i="86"/>
  <c r="I42" i="86" s="1"/>
  <c r="H36" i="86"/>
  <c r="I36" i="86" s="1"/>
  <c r="B70" i="83"/>
  <c r="B83" i="114"/>
  <c r="B70" i="114"/>
  <c r="B57" i="114"/>
  <c r="B44" i="114"/>
  <c r="B31" i="114"/>
  <c r="B83" i="113"/>
  <c r="B70" i="113"/>
  <c r="B57" i="113"/>
  <c r="B44" i="113"/>
  <c r="B40" i="113"/>
  <c r="B31" i="113"/>
  <c r="B83" i="112"/>
  <c r="B70" i="112"/>
  <c r="B57" i="112"/>
  <c r="B44" i="112"/>
  <c r="B31" i="112"/>
  <c r="B83" i="111"/>
  <c r="B70" i="111"/>
  <c r="B57" i="111"/>
  <c r="B44" i="111"/>
  <c r="B31" i="111"/>
  <c r="B83" i="110"/>
  <c r="B70" i="110"/>
  <c r="B44" i="110"/>
  <c r="B31" i="110"/>
  <c r="B57" i="110"/>
  <c r="B19" i="113"/>
  <c r="B16" i="109"/>
  <c r="B18" i="114"/>
  <c r="B18" i="113"/>
  <c r="B18" i="112"/>
  <c r="B18" i="111"/>
  <c r="B18" i="110"/>
  <c r="B17" i="86"/>
  <c r="C2" i="80"/>
  <c r="J61" i="116"/>
  <c r="I61" i="116"/>
  <c r="H61" i="116"/>
  <c r="G61" i="116"/>
  <c r="F61" i="116"/>
  <c r="E61" i="116"/>
  <c r="H59" i="116"/>
  <c r="E59" i="116"/>
  <c r="A61" i="116"/>
  <c r="L55" i="116" l="1"/>
  <c r="K55" i="116"/>
  <c r="L54" i="116"/>
  <c r="K54" i="116"/>
  <c r="L53" i="116"/>
  <c r="K53" i="116"/>
  <c r="L52" i="116"/>
  <c r="K52" i="116"/>
  <c r="L51" i="116"/>
  <c r="K51" i="116"/>
  <c r="L50" i="116"/>
  <c r="K50" i="116"/>
  <c r="L49" i="116"/>
  <c r="K49" i="116"/>
  <c r="L48" i="116"/>
  <c r="K48" i="116"/>
  <c r="L47" i="116"/>
  <c r="K47" i="116"/>
  <c r="L46" i="116"/>
  <c r="K46" i="116"/>
  <c r="L45" i="116"/>
  <c r="K45" i="116"/>
  <c r="L44" i="116"/>
  <c r="K44" i="116"/>
  <c r="L43" i="116"/>
  <c r="K43" i="116"/>
  <c r="L42" i="116"/>
  <c r="K42" i="116"/>
  <c r="L41" i="116"/>
  <c r="K41" i="116"/>
  <c r="L40" i="116"/>
  <c r="K40" i="116"/>
  <c r="L39" i="116"/>
  <c r="K39" i="116"/>
  <c r="L38" i="116"/>
  <c r="K38" i="116"/>
  <c r="L37" i="116"/>
  <c r="K37" i="116"/>
  <c r="L36" i="116"/>
  <c r="K36" i="116"/>
  <c r="L35" i="116"/>
  <c r="K35" i="116"/>
  <c r="L34" i="116"/>
  <c r="K34" i="116"/>
  <c r="L33" i="116"/>
  <c r="K33" i="116"/>
  <c r="L32" i="116"/>
  <c r="K32" i="116"/>
  <c r="L31" i="116"/>
  <c r="K31" i="116"/>
  <c r="L30" i="116"/>
  <c r="K30" i="116"/>
  <c r="L29" i="116"/>
  <c r="K29" i="116"/>
  <c r="L28" i="116"/>
  <c r="K28" i="116"/>
  <c r="L27" i="116"/>
  <c r="K27" i="116"/>
  <c r="L26" i="116"/>
  <c r="K26" i="116"/>
  <c r="L25" i="116"/>
  <c r="K25" i="116"/>
  <c r="L24" i="116"/>
  <c r="K24" i="116"/>
  <c r="L23" i="116"/>
  <c r="K23" i="116"/>
  <c r="L22" i="116"/>
  <c r="K22" i="116"/>
  <c r="L21" i="116"/>
  <c r="K21" i="116"/>
  <c r="L20" i="116"/>
  <c r="K20" i="116"/>
  <c r="L19" i="116"/>
  <c r="K19" i="116"/>
  <c r="L18" i="116"/>
  <c r="K18" i="116"/>
  <c r="L17" i="116"/>
  <c r="K17" i="116"/>
  <c r="L16" i="116"/>
  <c r="K16" i="116"/>
  <c r="L15" i="116"/>
  <c r="K15" i="116"/>
  <c r="L14" i="116"/>
  <c r="K14" i="116"/>
  <c r="L13" i="116"/>
  <c r="K13" i="116"/>
  <c r="L12" i="116"/>
  <c r="K12" i="116"/>
  <c r="L11" i="116"/>
  <c r="K11" i="116"/>
  <c r="L10" i="116"/>
  <c r="K10" i="116"/>
  <c r="L9" i="116"/>
  <c r="K9" i="116"/>
  <c r="L8" i="116"/>
  <c r="K8" i="116"/>
  <c r="L7" i="116"/>
  <c r="K7" i="116"/>
  <c r="L6" i="116"/>
  <c r="K6" i="116"/>
  <c r="I55" i="116"/>
  <c r="H55" i="116"/>
  <c r="I54" i="116"/>
  <c r="H54" i="116"/>
  <c r="I53" i="116"/>
  <c r="H53" i="116"/>
  <c r="I52" i="116"/>
  <c r="H52" i="116"/>
  <c r="I51" i="116"/>
  <c r="H51" i="116"/>
  <c r="I50" i="116"/>
  <c r="H50" i="116"/>
  <c r="I49" i="116"/>
  <c r="H49" i="116"/>
  <c r="I48" i="116"/>
  <c r="H48" i="116"/>
  <c r="I47" i="116"/>
  <c r="H47" i="116"/>
  <c r="I46" i="116"/>
  <c r="H46" i="116"/>
  <c r="I45" i="116"/>
  <c r="H45" i="116"/>
  <c r="I44" i="116"/>
  <c r="H44" i="116"/>
  <c r="I43" i="116"/>
  <c r="H43" i="116"/>
  <c r="I42" i="116"/>
  <c r="H42" i="116"/>
  <c r="I41" i="116"/>
  <c r="H41" i="116"/>
  <c r="I40" i="116"/>
  <c r="H40" i="116"/>
  <c r="I39" i="116"/>
  <c r="H39" i="116"/>
  <c r="I38" i="116"/>
  <c r="H38" i="116"/>
  <c r="I37" i="116"/>
  <c r="H37" i="116"/>
  <c r="I36" i="116"/>
  <c r="H36" i="116"/>
  <c r="I35" i="116"/>
  <c r="H35" i="116"/>
  <c r="I34" i="116"/>
  <c r="H34" i="116"/>
  <c r="I33" i="116"/>
  <c r="H33" i="116"/>
  <c r="I32" i="116"/>
  <c r="H32" i="116"/>
  <c r="I31" i="116"/>
  <c r="H31" i="116"/>
  <c r="I30" i="116"/>
  <c r="H30" i="116"/>
  <c r="I29" i="116"/>
  <c r="H29" i="116"/>
  <c r="I28" i="116"/>
  <c r="H28" i="116"/>
  <c r="I27" i="116"/>
  <c r="H27" i="116"/>
  <c r="I26" i="116"/>
  <c r="H26" i="116"/>
  <c r="I25" i="116"/>
  <c r="H25" i="116"/>
  <c r="I24" i="116"/>
  <c r="H24" i="116"/>
  <c r="I23" i="116"/>
  <c r="H23" i="116"/>
  <c r="I22" i="116"/>
  <c r="H22" i="116"/>
  <c r="I21" i="116"/>
  <c r="H21" i="116"/>
  <c r="I20" i="116"/>
  <c r="H20" i="116"/>
  <c r="I19" i="116"/>
  <c r="H19" i="116"/>
  <c r="I18" i="116"/>
  <c r="H18" i="116"/>
  <c r="I17" i="116"/>
  <c r="H17" i="116"/>
  <c r="I16" i="116"/>
  <c r="H16" i="116"/>
  <c r="I15" i="116"/>
  <c r="H15" i="116"/>
  <c r="I14" i="116"/>
  <c r="H14" i="116"/>
  <c r="I13" i="116"/>
  <c r="H13" i="116"/>
  <c r="I12" i="116"/>
  <c r="H12" i="116"/>
  <c r="I11" i="116"/>
  <c r="H11" i="116"/>
  <c r="I10" i="116"/>
  <c r="H10" i="116"/>
  <c r="I9" i="116"/>
  <c r="H9" i="116"/>
  <c r="I8" i="116"/>
  <c r="H8" i="116"/>
  <c r="I7" i="116"/>
  <c r="H7" i="116"/>
  <c r="I6" i="116"/>
  <c r="H6" i="116"/>
  <c r="J55" i="116"/>
  <c r="G55" i="116"/>
  <c r="J54" i="116"/>
  <c r="G54" i="116"/>
  <c r="J53" i="116"/>
  <c r="G53" i="116"/>
  <c r="J52" i="116"/>
  <c r="G52" i="116"/>
  <c r="J51" i="116"/>
  <c r="G51" i="116"/>
  <c r="J50" i="116"/>
  <c r="G50" i="116"/>
  <c r="J49" i="116"/>
  <c r="G49" i="116"/>
  <c r="J48" i="116"/>
  <c r="G48" i="116"/>
  <c r="J47" i="116"/>
  <c r="G47" i="116"/>
  <c r="J46" i="116"/>
  <c r="G46" i="116"/>
  <c r="J45" i="116"/>
  <c r="G45" i="116"/>
  <c r="J44" i="116"/>
  <c r="G44" i="116"/>
  <c r="J43" i="116"/>
  <c r="G43" i="116"/>
  <c r="J42" i="116"/>
  <c r="G42" i="116"/>
  <c r="J41" i="116"/>
  <c r="G41" i="116"/>
  <c r="J40" i="116"/>
  <c r="G40" i="116"/>
  <c r="J39" i="116"/>
  <c r="G39" i="116"/>
  <c r="J38" i="116"/>
  <c r="G38" i="116"/>
  <c r="J37" i="116"/>
  <c r="G37" i="116"/>
  <c r="J36" i="116"/>
  <c r="G36" i="116"/>
  <c r="J35" i="116"/>
  <c r="G35" i="116"/>
  <c r="J34" i="116"/>
  <c r="G34" i="116"/>
  <c r="J33" i="116"/>
  <c r="G33" i="116"/>
  <c r="J32" i="116"/>
  <c r="G32" i="116"/>
  <c r="J31" i="116"/>
  <c r="G31" i="116"/>
  <c r="J30" i="116"/>
  <c r="G30" i="116"/>
  <c r="J29" i="116"/>
  <c r="G29" i="116"/>
  <c r="J28" i="116"/>
  <c r="G28" i="116"/>
  <c r="J27" i="116"/>
  <c r="G27" i="116"/>
  <c r="J26" i="116"/>
  <c r="G26" i="116"/>
  <c r="J25" i="116"/>
  <c r="J24" i="116"/>
  <c r="J23" i="116"/>
  <c r="J22" i="116"/>
  <c r="J21" i="116"/>
  <c r="J20" i="116"/>
  <c r="J19" i="116"/>
  <c r="J18" i="116"/>
  <c r="J17" i="116"/>
  <c r="J16" i="116"/>
  <c r="G25" i="116"/>
  <c r="G24" i="116"/>
  <c r="G23" i="116"/>
  <c r="G22" i="116"/>
  <c r="G21" i="116"/>
  <c r="G20" i="116"/>
  <c r="G19" i="116"/>
  <c r="G18" i="116"/>
  <c r="G17" i="116"/>
  <c r="G16" i="116"/>
  <c r="J15" i="116"/>
  <c r="J14" i="116"/>
  <c r="J13" i="116"/>
  <c r="J12" i="116"/>
  <c r="J11" i="116"/>
  <c r="J10" i="116"/>
  <c r="J9" i="116"/>
  <c r="J8" i="116"/>
  <c r="G15" i="116"/>
  <c r="G14" i="116"/>
  <c r="G13" i="116"/>
  <c r="G12" i="116"/>
  <c r="G11" i="116"/>
  <c r="G10" i="116"/>
  <c r="G9" i="116"/>
  <c r="G8" i="116"/>
  <c r="J7" i="116"/>
  <c r="J6" i="116"/>
  <c r="G7" i="116"/>
  <c r="G6" i="116"/>
  <c r="B7" i="116"/>
  <c r="B9" i="116" s="1"/>
  <c r="B11" i="116" s="1"/>
  <c r="B13" i="116" s="1"/>
  <c r="B15" i="116" s="1"/>
  <c r="B17" i="116" s="1"/>
  <c r="B19" i="116" s="1"/>
  <c r="B21" i="116" s="1"/>
  <c r="B23" i="116" s="1"/>
  <c r="B25" i="116" s="1"/>
  <c r="B27" i="116" s="1"/>
  <c r="B29" i="116" s="1"/>
  <c r="B31" i="116" s="1"/>
  <c r="B33" i="116" s="1"/>
  <c r="B35" i="116" s="1"/>
  <c r="B37" i="116" s="1"/>
  <c r="B39" i="116" s="1"/>
  <c r="B41" i="116" s="1"/>
  <c r="B43" i="116" s="1"/>
  <c r="B45" i="116" s="1"/>
  <c r="B47" i="116" s="1"/>
  <c r="B49" i="116" s="1"/>
  <c r="B51" i="116" s="1"/>
  <c r="B53" i="116" s="1"/>
  <c r="B55" i="116" s="1"/>
  <c r="D54" i="116"/>
  <c r="D55" i="116" s="1"/>
  <c r="D52" i="116"/>
  <c r="D53" i="116" s="1"/>
  <c r="D50" i="116"/>
  <c r="D51" i="116" s="1"/>
  <c r="D48" i="116"/>
  <c r="D49" i="116" s="1"/>
  <c r="D46" i="116"/>
  <c r="D47" i="116" s="1"/>
  <c r="D44" i="116"/>
  <c r="D45" i="116" s="1"/>
  <c r="D42" i="116"/>
  <c r="D43" i="116" s="1"/>
  <c r="D40" i="116"/>
  <c r="D41" i="116" s="1"/>
  <c r="D38" i="116"/>
  <c r="D39" i="116" s="1"/>
  <c r="D36" i="116"/>
  <c r="D37" i="116" s="1"/>
  <c r="D34" i="116"/>
  <c r="D35" i="116" s="1"/>
  <c r="D32" i="116"/>
  <c r="D33" i="116" s="1"/>
  <c r="D30" i="116"/>
  <c r="D31" i="116" s="1"/>
  <c r="D28" i="116"/>
  <c r="D29" i="116" s="1"/>
  <c r="D26" i="116"/>
  <c r="D27" i="116" s="1"/>
  <c r="D24" i="116"/>
  <c r="D25" i="116" s="1"/>
  <c r="D22" i="116"/>
  <c r="D23" i="116" s="1"/>
  <c r="D20" i="116"/>
  <c r="D21" i="116" s="1"/>
  <c r="D18" i="116"/>
  <c r="D19" i="116" s="1"/>
  <c r="D16" i="116"/>
  <c r="D17" i="116" s="1"/>
  <c r="D14" i="116"/>
  <c r="D15" i="116" s="1"/>
  <c r="D12" i="116"/>
  <c r="D13" i="116" s="1"/>
  <c r="D10" i="116"/>
  <c r="D11" i="116" s="1"/>
  <c r="D8" i="116"/>
  <c r="D9" i="116" s="1"/>
  <c r="D6" i="116"/>
  <c r="D7" i="116" s="1"/>
  <c r="A6" i="116"/>
  <c r="A7" i="116" s="1"/>
  <c r="A9" i="116" s="1"/>
  <c r="C6" i="116"/>
  <c r="C7" i="116" s="1"/>
  <c r="C9" i="116" s="1"/>
  <c r="C11" i="116" s="1"/>
  <c r="C13" i="116" s="1"/>
  <c r="C15" i="116" s="1"/>
  <c r="C17" i="116" s="1"/>
  <c r="C19" i="116" s="1"/>
  <c r="C21" i="116" s="1"/>
  <c r="C23" i="116" s="1"/>
  <c r="C25" i="116" s="1"/>
  <c r="C27" i="116" s="1"/>
  <c r="C29" i="116" s="1"/>
  <c r="C31" i="116" s="1"/>
  <c r="C33" i="116" s="1"/>
  <c r="C35" i="116" s="1"/>
  <c r="C37" i="116" s="1"/>
  <c r="C39" i="116" s="1"/>
  <c r="C41" i="116" s="1"/>
  <c r="C43" i="116" s="1"/>
  <c r="C45" i="116" s="1"/>
  <c r="C47" i="116" s="1"/>
  <c r="C49" i="116" s="1"/>
  <c r="C51" i="116" s="1"/>
  <c r="C53" i="116" s="1"/>
  <c r="C55" i="116" s="1"/>
  <c r="E6" i="115"/>
  <c r="E7" i="115" l="1"/>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E32" i="115" s="1"/>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A32" i="115" s="1"/>
  <c r="B131" i="86" l="1"/>
  <c r="F60" i="90" l="1"/>
  <c r="H30" i="115" s="1"/>
  <c r="G60" i="90"/>
  <c r="I30" i="115" s="1"/>
  <c r="F59" i="90"/>
  <c r="H29" i="115" s="1"/>
  <c r="G59" i="90"/>
  <c r="I29" i="115" s="1"/>
  <c r="F58" i="90"/>
  <c r="H28" i="115" s="1"/>
  <c r="G58" i="90"/>
  <c r="I28" i="115" s="1"/>
  <c r="E60" i="90"/>
  <c r="G30" i="115" s="1"/>
  <c r="E59" i="90"/>
  <c r="G29" i="115" s="1"/>
  <c r="E58" i="90"/>
  <c r="G28" i="115" s="1"/>
  <c r="F57" i="90"/>
  <c r="H27" i="115" s="1"/>
  <c r="G57" i="90"/>
  <c r="I27" i="115" s="1"/>
  <c r="E57" i="90"/>
  <c r="G27" i="115" s="1"/>
  <c r="F56" i="90"/>
  <c r="H26" i="115" s="1"/>
  <c r="G56" i="90"/>
  <c r="I26" i="115" s="1"/>
  <c r="E56" i="90"/>
  <c r="G26" i="115" s="1"/>
  <c r="F55" i="90"/>
  <c r="H25" i="115" s="1"/>
  <c r="G55" i="90"/>
  <c r="I25" i="115" s="1"/>
  <c r="E55" i="90"/>
  <c r="G25" i="115" s="1"/>
  <c r="F54" i="90"/>
  <c r="H24" i="115" s="1"/>
  <c r="G54" i="90"/>
  <c r="I24" i="115" s="1"/>
  <c r="E54" i="90"/>
  <c r="G24" i="115" s="1"/>
  <c r="F53" i="90"/>
  <c r="H23" i="115" s="1"/>
  <c r="G53" i="90"/>
  <c r="I23" i="115" s="1"/>
  <c r="E53" i="90"/>
  <c r="G23" i="115" s="1"/>
  <c r="F52" i="90"/>
  <c r="H22" i="115" s="1"/>
  <c r="G52" i="90"/>
  <c r="I22" i="115" s="1"/>
  <c r="E52" i="90"/>
  <c r="G22" i="115" s="1"/>
  <c r="F51" i="90"/>
  <c r="H21" i="115" s="1"/>
  <c r="G51" i="90"/>
  <c r="I21" i="115" s="1"/>
  <c r="E51" i="90"/>
  <c r="G21" i="115" s="1"/>
  <c r="F50" i="90"/>
  <c r="H20" i="115" s="1"/>
  <c r="G50" i="90"/>
  <c r="I20" i="115" s="1"/>
  <c r="E50" i="90"/>
  <c r="G20" i="115" s="1"/>
  <c r="F49" i="90"/>
  <c r="H19" i="115" s="1"/>
  <c r="G49" i="90"/>
  <c r="I19" i="115" s="1"/>
  <c r="E49" i="90"/>
  <c r="G19" i="115" s="1"/>
  <c r="F48" i="90"/>
  <c r="H18" i="115" s="1"/>
  <c r="G48" i="90"/>
  <c r="I18" i="115" s="1"/>
  <c r="E48" i="90"/>
  <c r="G18" i="115" s="1"/>
  <c r="F47" i="90"/>
  <c r="H17" i="115" s="1"/>
  <c r="G47" i="90"/>
  <c r="I17" i="115" s="1"/>
  <c r="E47" i="90"/>
  <c r="G17" i="115" s="1"/>
  <c r="F46" i="90"/>
  <c r="H16" i="115" s="1"/>
  <c r="G46" i="90"/>
  <c r="I16" i="115" s="1"/>
  <c r="E46" i="90"/>
  <c r="G16" i="115" s="1"/>
  <c r="F45" i="90"/>
  <c r="H15" i="115" s="1"/>
  <c r="G45" i="90"/>
  <c r="I15" i="115" s="1"/>
  <c r="F44" i="90"/>
  <c r="H14" i="115" s="1"/>
  <c r="G44" i="90"/>
  <c r="I14" i="115" s="1"/>
  <c r="E45" i="90"/>
  <c r="G15" i="115" s="1"/>
  <c r="E44" i="90"/>
  <c r="G14" i="115" s="1"/>
  <c r="F43" i="90"/>
  <c r="H13" i="115" s="1"/>
  <c r="G43" i="90"/>
  <c r="I13" i="115" s="1"/>
  <c r="E43" i="90"/>
  <c r="G13" i="115" s="1"/>
  <c r="F42" i="90"/>
  <c r="H12" i="115" s="1"/>
  <c r="G42" i="90"/>
  <c r="I12" i="115" s="1"/>
  <c r="E42" i="90"/>
  <c r="G12" i="115" s="1"/>
  <c r="F41" i="90"/>
  <c r="H11" i="115" s="1"/>
  <c r="G41" i="90"/>
  <c r="I11" i="115" s="1"/>
  <c r="E41" i="90"/>
  <c r="G11" i="115" s="1"/>
  <c r="F40" i="90"/>
  <c r="H10" i="115" s="1"/>
  <c r="G40" i="90"/>
  <c r="I10" i="115" s="1"/>
  <c r="E40" i="90"/>
  <c r="G10" i="115" s="1"/>
  <c r="F39" i="90"/>
  <c r="H9" i="115" s="1"/>
  <c r="G39" i="90"/>
  <c r="I9" i="115" s="1"/>
  <c r="E39" i="90"/>
  <c r="G9" i="115" s="1"/>
  <c r="C60" i="90" l="1"/>
  <c r="C59" i="90"/>
  <c r="C58" i="90"/>
  <c r="C57" i="90"/>
  <c r="C56" i="90"/>
  <c r="C55" i="90"/>
  <c r="C54" i="90"/>
  <c r="C53" i="90"/>
  <c r="C52" i="90"/>
  <c r="C51" i="90"/>
  <c r="C50" i="90"/>
  <c r="C49" i="90"/>
  <c r="C48" i="90"/>
  <c r="C47" i="90"/>
  <c r="C46" i="90"/>
  <c r="C45" i="90"/>
  <c r="C44" i="90"/>
  <c r="C43" i="90"/>
  <c r="C42" i="90"/>
  <c r="C41" i="90"/>
  <c r="C40" i="90"/>
  <c r="C36" i="90"/>
  <c r="E6" i="94"/>
  <c r="D6" i="94"/>
  <c r="E5" i="94"/>
  <c r="D5" i="94"/>
  <c r="E4" i="94"/>
  <c r="D4" i="94"/>
  <c r="E3" i="94"/>
  <c r="D3" i="94"/>
  <c r="C6" i="94"/>
  <c r="C5" i="94"/>
  <c r="C4" i="94"/>
  <c r="C3" i="94"/>
  <c r="I85" i="114" l="1"/>
  <c r="D84" i="114"/>
  <c r="P83" i="114"/>
  <c r="O83" i="114"/>
  <c r="B82" i="114"/>
  <c r="D81" i="114"/>
  <c r="D85" i="114" s="1"/>
  <c r="D80" i="114"/>
  <c r="D79" i="114"/>
  <c r="D83" i="114" s="1"/>
  <c r="B79" i="114"/>
  <c r="B78" i="114"/>
  <c r="G77" i="114"/>
  <c r="H77" i="114" s="1"/>
  <c r="I77" i="114" s="1"/>
  <c r="B75" i="114"/>
  <c r="B74" i="114"/>
  <c r="D71" i="114"/>
  <c r="P70" i="114"/>
  <c r="O70" i="114"/>
  <c r="B69" i="114"/>
  <c r="D68" i="114"/>
  <c r="D72" i="114" s="1"/>
  <c r="D67" i="114"/>
  <c r="D66" i="114"/>
  <c r="D70" i="114" s="1"/>
  <c r="B66" i="114"/>
  <c r="B65" i="114"/>
  <c r="G64" i="114"/>
  <c r="H64" i="114" s="1"/>
  <c r="I64" i="114" s="1"/>
  <c r="B62" i="114"/>
  <c r="B61" i="114"/>
  <c r="D58" i="114"/>
  <c r="P57" i="114"/>
  <c r="O57" i="114"/>
  <c r="B56" i="114"/>
  <c r="D55" i="114"/>
  <c r="D59" i="114" s="1"/>
  <c r="D54" i="114"/>
  <c r="D53" i="114"/>
  <c r="D57" i="114" s="1"/>
  <c r="B53" i="114"/>
  <c r="B52" i="114"/>
  <c r="G51" i="114"/>
  <c r="H51" i="114" s="1"/>
  <c r="I51" i="114" s="1"/>
  <c r="B49" i="114"/>
  <c r="B48" i="114"/>
  <c r="D45" i="114"/>
  <c r="P44" i="114"/>
  <c r="O44" i="114"/>
  <c r="B43" i="114"/>
  <c r="D42" i="114"/>
  <c r="D46" i="114" s="1"/>
  <c r="D41" i="114"/>
  <c r="D40" i="114"/>
  <c r="D44" i="114" s="1"/>
  <c r="B40" i="114"/>
  <c r="B39" i="114"/>
  <c r="G38" i="114"/>
  <c r="H38" i="114" s="1"/>
  <c r="I38" i="114" s="1"/>
  <c r="B36" i="114"/>
  <c r="B35" i="114"/>
  <c r="D32" i="114"/>
  <c r="P31" i="114"/>
  <c r="O31" i="114"/>
  <c r="B30" i="114"/>
  <c r="D29" i="114"/>
  <c r="D33" i="114" s="1"/>
  <c r="D28" i="114"/>
  <c r="D27" i="114"/>
  <c r="D31" i="114" s="1"/>
  <c r="B27" i="114"/>
  <c r="B26" i="114"/>
  <c r="G25" i="114"/>
  <c r="H25" i="114" s="1"/>
  <c r="I25" i="114" s="1"/>
  <c r="B23" i="114"/>
  <c r="B22" i="114"/>
  <c r="B21" i="114"/>
  <c r="B19" i="114"/>
  <c r="B17" i="114"/>
  <c r="D84" i="113"/>
  <c r="P83" i="113"/>
  <c r="O83" i="113"/>
  <c r="B82" i="113"/>
  <c r="D81" i="113"/>
  <c r="D85" i="113" s="1"/>
  <c r="D80" i="113"/>
  <c r="D79" i="113"/>
  <c r="D83" i="113" s="1"/>
  <c r="B79" i="113"/>
  <c r="B78" i="113"/>
  <c r="G77" i="113"/>
  <c r="H77" i="113" s="1"/>
  <c r="I77" i="113" s="1"/>
  <c r="B75" i="113"/>
  <c r="B74" i="113"/>
  <c r="D71" i="113"/>
  <c r="P70" i="113"/>
  <c r="O70" i="113"/>
  <c r="B69" i="113"/>
  <c r="D68" i="113"/>
  <c r="D72" i="113" s="1"/>
  <c r="D67" i="113"/>
  <c r="D66" i="113"/>
  <c r="D70" i="113" s="1"/>
  <c r="B66" i="113"/>
  <c r="B65" i="113"/>
  <c r="G64" i="113"/>
  <c r="H64" i="113" s="1"/>
  <c r="I64" i="113" s="1"/>
  <c r="B62" i="113"/>
  <c r="B61" i="113"/>
  <c r="D58" i="113"/>
  <c r="P57" i="113"/>
  <c r="O57" i="113"/>
  <c r="B56" i="113"/>
  <c r="D55" i="113"/>
  <c r="D59" i="113" s="1"/>
  <c r="D54" i="113"/>
  <c r="D53" i="113"/>
  <c r="D57" i="113" s="1"/>
  <c r="B53" i="113"/>
  <c r="B52" i="113"/>
  <c r="G51" i="113"/>
  <c r="H51" i="113" s="1"/>
  <c r="I51" i="113" s="1"/>
  <c r="B49" i="113"/>
  <c r="B48" i="113"/>
  <c r="D45" i="113"/>
  <c r="P44" i="113"/>
  <c r="O44" i="113"/>
  <c r="B43" i="113"/>
  <c r="D42" i="113"/>
  <c r="D46" i="113" s="1"/>
  <c r="D41" i="113"/>
  <c r="D40" i="113"/>
  <c r="D44" i="113" s="1"/>
  <c r="B39" i="113"/>
  <c r="G38" i="113"/>
  <c r="H38" i="113" s="1"/>
  <c r="I38" i="113" s="1"/>
  <c r="B36" i="113"/>
  <c r="B35" i="113"/>
  <c r="D32" i="113"/>
  <c r="P31" i="113"/>
  <c r="O31" i="113"/>
  <c r="B30" i="113"/>
  <c r="D29" i="113"/>
  <c r="D33" i="113" s="1"/>
  <c r="D28" i="113"/>
  <c r="D27" i="113"/>
  <c r="D31" i="113" s="1"/>
  <c r="B27" i="113"/>
  <c r="B26" i="113"/>
  <c r="G25" i="113"/>
  <c r="H25" i="113" s="1"/>
  <c r="I25" i="113" s="1"/>
  <c r="B23" i="113"/>
  <c r="B22" i="113"/>
  <c r="B21" i="113"/>
  <c r="B17" i="113"/>
  <c r="D84" i="112"/>
  <c r="P83" i="112"/>
  <c r="O83" i="112"/>
  <c r="B82" i="112"/>
  <c r="D81" i="112"/>
  <c r="D85" i="112" s="1"/>
  <c r="D80" i="112"/>
  <c r="D79" i="112"/>
  <c r="D83" i="112" s="1"/>
  <c r="B79" i="112"/>
  <c r="B78" i="112"/>
  <c r="G77" i="112"/>
  <c r="H77" i="112" s="1"/>
  <c r="I77" i="112" s="1"/>
  <c r="B75" i="112"/>
  <c r="B74" i="112"/>
  <c r="D71" i="112"/>
  <c r="P70" i="112"/>
  <c r="O70" i="112"/>
  <c r="B69" i="112"/>
  <c r="D68" i="112"/>
  <c r="D72" i="112" s="1"/>
  <c r="D67" i="112"/>
  <c r="D66" i="112"/>
  <c r="D70" i="112" s="1"/>
  <c r="B66" i="112"/>
  <c r="B65" i="112"/>
  <c r="G64" i="112"/>
  <c r="H64" i="112" s="1"/>
  <c r="I64" i="112" s="1"/>
  <c r="B62" i="112"/>
  <c r="B61" i="112"/>
  <c r="D58" i="112"/>
  <c r="P57" i="112"/>
  <c r="O57" i="112"/>
  <c r="B56" i="112"/>
  <c r="D55" i="112"/>
  <c r="D59" i="112" s="1"/>
  <c r="D54" i="112"/>
  <c r="D53" i="112"/>
  <c r="D57" i="112" s="1"/>
  <c r="B53" i="112"/>
  <c r="B52" i="112"/>
  <c r="G51" i="112"/>
  <c r="H51" i="112" s="1"/>
  <c r="I51" i="112" s="1"/>
  <c r="B49" i="112"/>
  <c r="B48" i="112"/>
  <c r="D45" i="112"/>
  <c r="P44" i="112"/>
  <c r="O44" i="112"/>
  <c r="B43" i="112"/>
  <c r="D42" i="112"/>
  <c r="D46" i="112" s="1"/>
  <c r="D41" i="112"/>
  <c r="D40" i="112"/>
  <c r="D44" i="112" s="1"/>
  <c r="B40" i="112"/>
  <c r="B39" i="112"/>
  <c r="G38" i="112"/>
  <c r="H38" i="112" s="1"/>
  <c r="I38" i="112" s="1"/>
  <c r="B36" i="112"/>
  <c r="B35" i="112"/>
  <c r="D32" i="112"/>
  <c r="P31" i="112"/>
  <c r="O31" i="112"/>
  <c r="B30" i="112"/>
  <c r="D29" i="112"/>
  <c r="D33" i="112" s="1"/>
  <c r="D28" i="112"/>
  <c r="D27" i="112"/>
  <c r="D31" i="112" s="1"/>
  <c r="B27" i="112"/>
  <c r="B26" i="112"/>
  <c r="G25" i="112"/>
  <c r="H25" i="112" s="1"/>
  <c r="I25" i="112" s="1"/>
  <c r="B23" i="112"/>
  <c r="B22" i="112"/>
  <c r="B21" i="112"/>
  <c r="B19" i="112"/>
  <c r="B17" i="112"/>
  <c r="D84" i="111"/>
  <c r="P83" i="111"/>
  <c r="O83" i="111"/>
  <c r="B82" i="111"/>
  <c r="D81" i="111"/>
  <c r="D85" i="111" s="1"/>
  <c r="D80" i="111"/>
  <c r="D79" i="111"/>
  <c r="D83" i="111" s="1"/>
  <c r="B79" i="111"/>
  <c r="B78" i="111"/>
  <c r="G77" i="111"/>
  <c r="H77" i="111" s="1"/>
  <c r="I77" i="111" s="1"/>
  <c r="B75" i="111"/>
  <c r="B74" i="111"/>
  <c r="D71" i="111"/>
  <c r="P70" i="111"/>
  <c r="O70" i="111"/>
  <c r="B69" i="111"/>
  <c r="D68" i="111"/>
  <c r="D72" i="111" s="1"/>
  <c r="D67" i="111"/>
  <c r="D66" i="111"/>
  <c r="D70" i="111" s="1"/>
  <c r="B66" i="111"/>
  <c r="B65" i="111"/>
  <c r="G64" i="111"/>
  <c r="H64" i="111" s="1"/>
  <c r="I64" i="111" s="1"/>
  <c r="B62" i="111"/>
  <c r="B61" i="111"/>
  <c r="D58" i="111"/>
  <c r="P57" i="111"/>
  <c r="O57" i="111"/>
  <c r="B56" i="111"/>
  <c r="D55" i="111"/>
  <c r="D59" i="111" s="1"/>
  <c r="D54" i="111"/>
  <c r="D53" i="111"/>
  <c r="D57" i="111" s="1"/>
  <c r="B53" i="111"/>
  <c r="B52" i="111"/>
  <c r="G51" i="111"/>
  <c r="H51" i="111" s="1"/>
  <c r="I51" i="111" s="1"/>
  <c r="B49" i="111"/>
  <c r="B48" i="111"/>
  <c r="D45" i="111"/>
  <c r="P44" i="111"/>
  <c r="O44" i="111"/>
  <c r="B43" i="111"/>
  <c r="D42" i="111"/>
  <c r="D46" i="111" s="1"/>
  <c r="D41" i="111"/>
  <c r="D40" i="111"/>
  <c r="D44" i="111" s="1"/>
  <c r="B40" i="111"/>
  <c r="B39" i="111"/>
  <c r="G38" i="111"/>
  <c r="H38" i="111" s="1"/>
  <c r="I38" i="111" s="1"/>
  <c r="B36" i="111"/>
  <c r="B35" i="111"/>
  <c r="D32" i="111"/>
  <c r="P31" i="111"/>
  <c r="O31" i="111"/>
  <c r="B30" i="111"/>
  <c r="D29" i="111"/>
  <c r="D33" i="111" s="1"/>
  <c r="D28" i="111"/>
  <c r="D27" i="111"/>
  <c r="D31" i="111" s="1"/>
  <c r="B27" i="111"/>
  <c r="B26" i="111"/>
  <c r="G25" i="111"/>
  <c r="H25" i="111" s="1"/>
  <c r="I25" i="111" s="1"/>
  <c r="B23" i="111"/>
  <c r="B22" i="111"/>
  <c r="B21" i="111"/>
  <c r="B19" i="111"/>
  <c r="B17" i="111"/>
  <c r="J135" i="86" l="1"/>
  <c r="C135" i="86"/>
  <c r="B150" i="86"/>
  <c r="B137" i="81" l="1"/>
  <c r="B35" i="90" l="1"/>
  <c r="C39" i="90" l="1"/>
  <c r="C38" i="90"/>
  <c r="C37" i="90"/>
  <c r="C2" i="94"/>
  <c r="E62" i="90" s="1"/>
  <c r="G31" i="115" s="1"/>
  <c r="D2" i="94"/>
  <c r="F62" i="90" s="1"/>
  <c r="H31" i="115" s="1"/>
  <c r="E2" i="94"/>
  <c r="G62" i="90" s="1"/>
  <c r="I31" i="115" s="1"/>
  <c r="B65" i="110"/>
  <c r="P83" i="110"/>
  <c r="O83" i="110"/>
  <c r="P70" i="110"/>
  <c r="O70" i="110"/>
  <c r="P57" i="110"/>
  <c r="O57" i="110"/>
  <c r="P44" i="110"/>
  <c r="P31" i="110"/>
  <c r="O44" i="110"/>
  <c r="G38" i="110"/>
  <c r="O31" i="110"/>
  <c r="B79" i="110"/>
  <c r="B78" i="110"/>
  <c r="G77" i="110"/>
  <c r="B75" i="110"/>
  <c r="B74" i="110"/>
  <c r="G64" i="110"/>
  <c r="B62" i="110"/>
  <c r="B61" i="110"/>
  <c r="B53" i="110"/>
  <c r="B52" i="110"/>
  <c r="G51" i="110"/>
  <c r="B49" i="110"/>
  <c r="B48" i="110"/>
  <c r="B40" i="110"/>
  <c r="B39" i="110"/>
  <c r="B36" i="110"/>
  <c r="B17" i="110"/>
  <c r="B19" i="110"/>
  <c r="B26" i="110"/>
  <c r="G25" i="110"/>
  <c r="B22" i="110"/>
  <c r="B35" i="110"/>
  <c r="B66" i="110"/>
  <c r="B30" i="110"/>
  <c r="B43" i="110"/>
  <c r="B56" i="110"/>
  <c r="B69" i="110"/>
  <c r="B82" i="110"/>
  <c r="D84" i="110"/>
  <c r="D71" i="110"/>
  <c r="D58" i="110"/>
  <c r="D45" i="110"/>
  <c r="D81" i="110"/>
  <c r="D85" i="110" s="1"/>
  <c r="D80" i="110"/>
  <c r="D79" i="110"/>
  <c r="D83" i="110" s="1"/>
  <c r="D68" i="110"/>
  <c r="D72" i="110" s="1"/>
  <c r="D67" i="110"/>
  <c r="D66" i="110"/>
  <c r="D70" i="110" s="1"/>
  <c r="D55" i="110"/>
  <c r="D59" i="110" s="1"/>
  <c r="D54" i="110"/>
  <c r="D53" i="110"/>
  <c r="D57" i="110" s="1"/>
  <c r="D42" i="110"/>
  <c r="D46" i="110" s="1"/>
  <c r="D41" i="110"/>
  <c r="D40" i="110"/>
  <c r="D44" i="110" s="1"/>
  <c r="D32" i="110"/>
  <c r="D29" i="110"/>
  <c r="D28" i="110"/>
  <c r="D27" i="110"/>
  <c r="B27" i="110" l="1"/>
  <c r="B23" i="110"/>
  <c r="B21" i="110"/>
  <c r="G38" i="90"/>
  <c r="I8" i="115" s="1"/>
  <c r="F38" i="90"/>
  <c r="H8" i="115" s="1"/>
  <c r="E38" i="90"/>
  <c r="G8" i="115" s="1"/>
  <c r="G37" i="90" l="1"/>
  <c r="I7" i="115" s="1"/>
  <c r="F37" i="90"/>
  <c r="H7" i="115" s="1"/>
  <c r="E37" i="90"/>
  <c r="G7" i="115" s="1"/>
  <c r="G36" i="90"/>
  <c r="I6" i="115" s="1"/>
  <c r="F36" i="90"/>
  <c r="H6" i="115" s="1"/>
  <c r="E36" i="90"/>
  <c r="G6" i="115" s="1"/>
  <c r="D79" i="80"/>
  <c r="H81" i="110" l="1"/>
  <c r="H77" i="110"/>
  <c r="I77" i="110" s="1"/>
  <c r="H64" i="110"/>
  <c r="I64" i="110" s="1"/>
  <c r="I55" i="110"/>
  <c r="H51" i="110"/>
  <c r="I51" i="110" s="1"/>
  <c r="H38" i="110"/>
  <c r="I38" i="110" s="1"/>
  <c r="D33" i="110"/>
  <c r="D31" i="110"/>
  <c r="H25" i="110"/>
  <c r="I25" i="110" s="1"/>
  <c r="B62" i="90" l="1"/>
  <c r="F63" i="90" l="1"/>
  <c r="H32" i="115" s="1"/>
  <c r="G63" i="90"/>
  <c r="I32" i="115" s="1"/>
  <c r="E63" i="90"/>
  <c r="G32" i="115" s="1"/>
  <c r="B24" i="109"/>
  <c r="B25" i="109"/>
  <c r="B23" i="109"/>
  <c r="B22" i="109"/>
  <c r="B63" i="90" s="1"/>
  <c r="G21" i="109"/>
  <c r="H21" i="109" s="1"/>
  <c r="I21" i="109" s="1"/>
  <c r="B19" i="109"/>
  <c r="B17" i="109"/>
  <c r="O118" i="86" l="1"/>
  <c r="B118" i="86" s="1"/>
  <c r="P118" i="86"/>
  <c r="P67" i="86"/>
  <c r="O67" i="86"/>
  <c r="B65" i="86"/>
  <c r="E63" i="86"/>
  <c r="F63" i="86" s="1"/>
  <c r="G63" i="86" s="1"/>
  <c r="B60" i="86"/>
  <c r="B84" i="83"/>
  <c r="O125" i="83" l="1"/>
  <c r="P125" i="83"/>
  <c r="D81" i="80" l="1"/>
  <c r="D82" i="80"/>
  <c r="D83" i="80"/>
  <c r="D84" i="80"/>
  <c r="D85" i="80"/>
  <c r="D86" i="80"/>
  <c r="D87" i="80"/>
  <c r="D88" i="80"/>
  <c r="D89" i="80"/>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80" i="80"/>
  <c r="F81" i="86"/>
  <c r="B84" i="86"/>
  <c r="D84" i="86"/>
  <c r="D86" i="86"/>
  <c r="G82" i="86"/>
  <c r="H82" i="86" s="1"/>
  <c r="I82" i="86" s="1"/>
  <c r="B80" i="86"/>
  <c r="F82" i="86" l="1"/>
  <c r="P104" i="86" l="1"/>
  <c r="P90" i="86"/>
  <c r="O104" i="86"/>
  <c r="B104" i="86" s="1"/>
  <c r="O90" i="86"/>
  <c r="B90" i="86" s="1"/>
  <c r="B25" i="82" l="1"/>
  <c r="B13" i="90" l="1"/>
  <c r="O60" i="81"/>
  <c r="P60" i="81"/>
  <c r="P59" i="81"/>
  <c r="O59" i="81"/>
  <c r="O151" i="83"/>
  <c r="O138" i="83"/>
  <c r="B21" i="83"/>
  <c r="B19" i="83"/>
  <c r="B18" i="83"/>
  <c r="B17" i="83"/>
  <c r="J11" i="90"/>
  <c r="P151" i="83" l="1"/>
  <c r="D70" i="80" l="1"/>
  <c r="D69" i="80"/>
  <c r="D68" i="80"/>
  <c r="P55" i="83"/>
  <c r="D29" i="82"/>
  <c r="B29" i="82"/>
  <c r="D12" i="89" l="1"/>
  <c r="E12" i="89"/>
  <c r="D12" i="84"/>
  <c r="E12" i="84"/>
  <c r="P98" i="83"/>
  <c r="P194" i="83" l="1"/>
  <c r="P8" i="83"/>
  <c r="O8" i="83" l="1"/>
  <c r="P138" i="83" l="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B18" i="90"/>
  <c r="E59" i="81"/>
  <c r="B6" i="82"/>
  <c r="B6" i="81"/>
  <c r="B6" i="110" l="1"/>
  <c r="B6" i="114"/>
  <c r="B6" i="113"/>
  <c r="B6" i="111"/>
  <c r="B6" i="112"/>
  <c r="B6" i="109"/>
  <c r="B44" i="80"/>
  <c r="B6" i="89"/>
  <c r="B6" i="84"/>
  <c r="B6" i="83"/>
  <c r="B6" i="90"/>
  <c r="B6" i="86"/>
  <c r="D57" i="80" l="1"/>
  <c r="D56" i="80"/>
  <c r="O222" i="83"/>
  <c r="O194" i="83"/>
  <c r="O57" i="81"/>
  <c r="O22" i="86"/>
  <c r="B53" i="89"/>
  <c r="B43" i="89"/>
  <c r="B33" i="89"/>
  <c r="B23" i="89"/>
  <c r="B13" i="89"/>
  <c r="B23" i="84"/>
  <c r="B33" i="84"/>
  <c r="B43" i="84"/>
  <c r="B53" i="84"/>
  <c r="D64" i="80"/>
  <c r="D48" i="80"/>
  <c r="D49" i="80"/>
  <c r="D50" i="80"/>
  <c r="D51" i="80"/>
  <c r="D52" i="80"/>
  <c r="D47" i="80"/>
  <c r="B29" i="90" l="1"/>
  <c r="B9" i="90"/>
  <c r="B8" i="90"/>
  <c r="B8" i="89" l="1"/>
  <c r="D65" i="80"/>
  <c r="D66" i="80"/>
  <c r="B2" i="86"/>
  <c r="D60" i="80"/>
  <c r="D61" i="80"/>
  <c r="D62" i="80"/>
  <c r="D59" i="80"/>
  <c r="B164" i="83"/>
  <c r="B67" i="83"/>
  <c r="B12" i="83"/>
  <c r="B4" i="82"/>
  <c r="B126" i="81"/>
  <c r="B108" i="81"/>
  <c r="B86" i="81"/>
  <c r="B80" i="81"/>
  <c r="B4" i="110" l="1"/>
  <c r="B4" i="113"/>
  <c r="B4" i="112"/>
  <c r="B4" i="111"/>
  <c r="B4" i="114"/>
  <c r="B2" i="112"/>
  <c r="B2" i="113"/>
  <c r="B2" i="111"/>
  <c r="B2" i="114"/>
  <c r="B2" i="109"/>
  <c r="B2" i="110"/>
  <c r="B4" i="109"/>
  <c r="B2" i="89"/>
  <c r="B55" i="81"/>
  <c r="C37" i="81"/>
  <c r="B33" i="81"/>
  <c r="B5" i="81"/>
  <c r="P15" i="83"/>
  <c r="B15" i="83" s="1"/>
  <c r="P22" i="86" l="1"/>
  <c r="P57" i="81"/>
  <c r="H123" i="81"/>
  <c r="B62" i="81" l="1"/>
  <c r="B12" i="90" l="1"/>
  <c r="J30" i="83"/>
  <c r="G30" i="83"/>
  <c r="E30" i="83"/>
  <c r="C30" i="83"/>
  <c r="P14" i="90" l="1"/>
  <c r="O14" i="90"/>
  <c r="O98" i="83" l="1"/>
  <c r="O112" i="83" l="1"/>
  <c r="O55" i="83"/>
  <c r="P222" i="83"/>
  <c r="P112" i="83"/>
  <c r="B22" i="86" l="1"/>
  <c r="B61" i="86" l="1"/>
  <c r="D36" i="82" l="1"/>
  <c r="B36" i="82"/>
  <c r="D32" i="82"/>
  <c r="B32" i="82"/>
  <c r="D39" i="82"/>
  <c r="B39" i="82"/>
  <c r="B28" i="82"/>
  <c r="E34" i="90" l="1"/>
  <c r="B31" i="90"/>
  <c r="B16" i="90"/>
  <c r="G15" i="90"/>
  <c r="F15" i="90"/>
  <c r="E15" i="90"/>
  <c r="D15" i="90"/>
  <c r="C15" i="90"/>
  <c r="B15" i="90"/>
  <c r="B67" i="86"/>
  <c r="B58" i="86"/>
  <c r="E56" i="86"/>
  <c r="B53" i="86"/>
  <c r="B21" i="86"/>
  <c r="B18" i="86"/>
  <c r="B16" i="86"/>
  <c r="B15" i="86"/>
  <c r="B14" i="86"/>
  <c r="B13" i="86"/>
  <c r="B12" i="86"/>
  <c r="P10" i="86"/>
  <c r="B10" i="86" s="1"/>
  <c r="B13" i="84"/>
  <c r="B10" i="84"/>
  <c r="B10" i="89" s="1"/>
  <c r="B8" i="84"/>
  <c r="B222" i="83"/>
  <c r="B194" i="83"/>
  <c r="B167" i="83"/>
  <c r="B151" i="83"/>
  <c r="B138" i="83"/>
  <c r="B125" i="83"/>
  <c r="B112" i="83"/>
  <c r="B98" i="83"/>
  <c r="B55" i="83"/>
  <c r="B26" i="83"/>
  <c r="B10"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35" i="81"/>
  <c r="K135" i="81"/>
  <c r="J135" i="81"/>
  <c r="I135" i="81"/>
  <c r="H135" i="81"/>
  <c r="F135" i="81"/>
  <c r="E135" i="81"/>
  <c r="D135" i="81"/>
  <c r="C135" i="81"/>
  <c r="B130" i="81"/>
  <c r="B132" i="81"/>
  <c r="B129" i="81"/>
  <c r="B128" i="81"/>
  <c r="L126" i="81"/>
  <c r="K126" i="81"/>
  <c r="J126" i="81"/>
  <c r="I126" i="81"/>
  <c r="H126" i="81"/>
  <c r="F126" i="81"/>
  <c r="E126" i="81"/>
  <c r="D126" i="81"/>
  <c r="C126" i="81"/>
  <c r="B118" i="81"/>
  <c r="B116" i="81"/>
  <c r="B114" i="81"/>
  <c r="B112" i="81"/>
  <c r="B110" i="81"/>
  <c r="B96" i="81"/>
  <c r="B95" i="81"/>
  <c r="B92" i="81"/>
  <c r="B90" i="81"/>
  <c r="B88" i="81"/>
  <c r="B82" i="81"/>
  <c r="L80" i="81"/>
  <c r="K80" i="81"/>
  <c r="J80" i="81"/>
  <c r="I80" i="81"/>
  <c r="H80" i="81"/>
  <c r="F80" i="81"/>
  <c r="E80" i="81"/>
  <c r="D80" i="81"/>
  <c r="C80" i="81"/>
  <c r="P76" i="81"/>
  <c r="O76" i="81"/>
  <c r="L74" i="81"/>
  <c r="K74" i="81"/>
  <c r="J74" i="81"/>
  <c r="I74" i="81"/>
  <c r="H74" i="81"/>
  <c r="F74" i="81"/>
  <c r="E74" i="81"/>
  <c r="D74" i="81"/>
  <c r="C74" i="81"/>
  <c r="B74" i="81"/>
  <c r="B57" i="81"/>
  <c r="B59" i="81"/>
  <c r="B52" i="81"/>
  <c r="B35" i="81"/>
  <c r="L33" i="81"/>
  <c r="K33" i="81"/>
  <c r="J33" i="81"/>
  <c r="I33" i="81"/>
  <c r="H33" i="81"/>
  <c r="F33" i="81"/>
  <c r="E33" i="81"/>
  <c r="D33" i="81"/>
  <c r="C33" i="81"/>
  <c r="B9" i="112" l="1"/>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76" i="81"/>
  <c r="B14" i="90"/>
  <c r="B5" i="82"/>
  <c r="C16" i="90"/>
  <c r="G16" i="90"/>
  <c r="F16" i="90"/>
  <c r="E16" i="90"/>
  <c r="D16" i="90"/>
  <c r="F56" i="86"/>
  <c r="G56" i="86" s="1"/>
  <c r="F34" i="90"/>
  <c r="G34" i="90" s="1"/>
  <c r="B5" i="110" l="1"/>
  <c r="B5" i="113"/>
  <c r="B5" i="114"/>
  <c r="B5" i="112"/>
  <c r="B5" i="111"/>
  <c r="B5" i="109"/>
  <c r="B5" i="90"/>
  <c r="B5" i="83"/>
  <c r="B5" i="84"/>
  <c r="B5" i="86"/>
  <c r="B5" i="89"/>
  <c r="A19" i="116" l="1"/>
  <c r="A21" i="116"/>
  <c r="A23" i="116"/>
  <c r="A25" i="116"/>
  <c r="A27" i="116"/>
  <c r="A29" i="116"/>
  <c r="A31" i="116"/>
  <c r="A33" i="116"/>
  <c r="A35" i="116"/>
  <c r="A37" i="116"/>
  <c r="A39" i="116"/>
  <c r="A41" i="116"/>
  <c r="A43" i="116"/>
  <c r="A45" i="116"/>
  <c r="A47" i="116"/>
  <c r="A49" i="116"/>
  <c r="A51" i="116"/>
  <c r="A53" i="116"/>
  <c r="A55" i="116"/>
  <c r="A14" i="116"/>
  <c r="A15" i="116" s="1"/>
  <c r="A16" i="116" s="1"/>
  <c r="A17" i="1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tc={DB0E14CF-163B-451A-A0CE-538EB7B6A158}</author>
  </authors>
  <commentList>
    <comment ref="C2" authorId="0" shapeId="0" xr:uid="{DB0E14CF-163B-451A-A0CE-538EB7B6A158}">
      <text>
        <t>[Threaded comment]
Your version of Excel allows you to read this threaded comment; however, any edits to it will get removed if the file is opened in a newer version of Excel. Learn more: https://go.microsoft.com/fwlink/?linkid=870924
Comment:
    I’ve cleaned this tab up a little to avoid bad references and future confusion.</t>
      </text>
    </comment>
  </commentList>
</comments>
</file>

<file path=xl/sharedStrings.xml><?xml version="1.0" encoding="utf-8"?>
<sst xmlns="http://schemas.openxmlformats.org/spreadsheetml/2006/main" count="1649" uniqueCount="967">
  <si>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</si>
  <si>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</si>
  <si>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</si>
  <si>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</si>
  <si>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</si>
  <si>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</si>
  <si>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</si>
  <si>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</si>
  <si>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</si>
  <si>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</si>
  <si>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</si>
  <si>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</si>
  <si>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</si>
  <si>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</si>
  <si>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</si>
  <si>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</si>
  <si>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</si>
  <si>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</si>
  <si>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</si>
  <si>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</si>
  <si>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</si>
  <si>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</si>
  <si>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</si>
  <si>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</si>
  <si>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</si>
  <si>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</si>
  <si>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</si>
  <si>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</si>
  <si>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</si>
  <si>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</si>
  <si>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</si>
  <si>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</si>
  <si>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</si>
  <si>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</si>
  <si>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</si>
  <si>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</si>
  <si>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</si>
  <si>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</si>
  <si>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</si>
  <si>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</si>
  <si>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</si>
  <si>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</si>
  <si>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</si>
  <si>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</si>
  <si>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</si>
  <si>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</si>
  <si>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</si>
  <si>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</si>
  <si>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</si>
  <si>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</si>
  <si>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</si>
  <si>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</si>
  <si>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</si>
  <si>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</si>
  <si>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</si>
  <si>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</si>
  <si>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</si>
  <si>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</si>
  <si>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</si>
  <si>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</si>
  <si>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</si>
  <si>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</si>
  <si>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</si>
  <si>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</si>
  <si>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</si>
  <si>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</si>
  <si>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</si>
  <si>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</si>
  <si>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</si>
  <si>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</si>
  <si>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</si>
  <si>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</si>
  <si>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</si>
  <si>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</si>
  <si>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</si>
  <si>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</si>
  <si>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</si>
  <si>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</si>
  <si>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</si>
  <si>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</si>
  <si>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</si>
  <si>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</si>
  <si>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</si>
  <si>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</si>
  <si>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</si>
  <si>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</si>
  <si>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</si>
  <si>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</si>
  <si>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</si>
  <si>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</si>
  <si>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</si>
  <si>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</si>
  <si>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</si>
  <si>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</si>
  <si>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</si>
  <si>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</si>
  <si>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</si>
  <si>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</si>
  <si>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</si>
  <si>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</si>
  <si>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</si>
  <si>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</si>
  <si>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</si>
  <si>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</si>
  <si>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</si>
  <si>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</si>
  <si>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</si>
  <si>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</si>
  <si>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</si>
  <si>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</si>
  <si>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</si>
  <si>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</si>
  <si>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</si>
  <si>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</si>
  <si>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</si>
  <si>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</si>
  <si>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</si>
  <si>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</si>
  <si>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</si>
  <si>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</si>
  <si>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</si>
  <si>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</si>
  <si>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</si>
  <si>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</si>
  <si>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</si>
  <si>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</si>
  <si>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</si>
  <si>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</si>
  <si>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</si>
  <si>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</si>
  <si>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</si>
  <si>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</si>
  <si>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</si>
  <si>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</si>
  <si>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</si>
  <si>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</si>
  <si>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</si>
  <si>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</si>
  <si>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</si>
  <si>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</si>
  <si>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</si>
  <si>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</si>
  <si>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</si>
  <si>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</si>
  <si>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</si>
  <si>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</si>
  <si>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</si>
  <si>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</si>
  <si>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</si>
  <si>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</si>
  <si>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</si>
  <si>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</si>
  <si>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</si>
  <si>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</si>
  <si>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</si>
  <si>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</si>
  <si>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</si>
  <si>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</si>
  <si>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</si>
  <si>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</si>
  <si>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</si>
  <si>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</si>
  <si>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</si>
  <si>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</si>
  <si>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</si>
  <si>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</si>
  <si>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</si>
  <si>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</si>
  <si>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</si>
  <si>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</si>
  <si>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</si>
  <si>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</si>
  <si>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</si>
  <si>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</si>
  <si>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</si>
  <si>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</si>
  <si>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</si>
  <si>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</si>
  <si>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</si>
  <si>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</si>
  <si>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</si>
  <si>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</si>
  <si>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</si>
  <si>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</si>
  <si>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</si>
  <si>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</si>
  <si>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</si>
  <si>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Related firms</t>
  </si>
  <si>
    <t>Entreprises affiliées</t>
  </si>
  <si>
    <t>Additional Product Info</t>
  </si>
  <si>
    <t>Analyst 1</t>
  </si>
  <si>
    <t>Analyst 2</t>
  </si>
  <si>
    <t>Unit of measure (plural)</t>
  </si>
  <si>
    <t>Unit of measure (singular)</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</si>
  <si>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</si>
  <si>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</si>
  <si>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</si>
  <si>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</si>
  <si>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</si>
  <si>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</si>
  <si>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</si>
  <si>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</si>
  <si>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</si>
  <si>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</si>
  <si>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</si>
  <si>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</si>
  <si>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</si>
  <si>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</si>
  <si>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</si>
  <si>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</si>
  <si>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</si>
  <si>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</si>
  <si>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</si>
  <si>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</si>
  <si>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</si>
  <si>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</si>
  <si>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</si>
  <si>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</si>
  <si>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</si>
  <si>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</si>
  <si>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</si>
  <si>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</si>
  <si>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</si>
  <si>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</si>
  <si>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</si>
  <si>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</si>
  <si>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</si>
  <si>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</si>
  <si>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</si>
  <si>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</si>
  <si>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</si>
  <si>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</si>
  <si>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</si>
  <si>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</si>
  <si>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</si>
  <si>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</si>
  <si>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</si>
  <si>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</si>
  <si>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</si>
  <si>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</si>
  <si>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</si>
  <si>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</si>
  <si>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</si>
  <si>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</si>
  <si>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</si>
  <si>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</si>
  <si>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</si>
  <si>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</si>
  <si>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</si>
  <si>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</si>
  <si>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</si>
  <si>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Yes</t>
  </si>
  <si>
    <t>No</t>
  </si>
  <si>
    <t>Oui</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</si>
  <si>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</si>
  <si>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</si>
  <si>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</si>
  <si>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</si>
  <si>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</si>
  <si>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</si>
  <si>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</si>
  <si>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</si>
  <si>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</si>
  <si>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</si>
  <si>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</si>
  <si>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</si>
  <si>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</si>
  <si>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</si>
  <si>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</si>
  <si>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</si>
  <si>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</si>
  <si>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</si>
  <si>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</si>
  <si>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</si>
  <si>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</si>
  <si>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</si>
  <si>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</si>
  <si>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</si>
  <si>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</si>
  <si>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</si>
  <si>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</si>
  <si>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</si>
  <si>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</si>
  <si>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</si>
  <si>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</si>
  <si>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</si>
  <si>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</si>
  <si>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</si>
  <si>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</si>
  <si>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</si>
  <si>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</si>
  <si>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</si>
  <si>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</si>
  <si>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</si>
  <si>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</si>
  <si>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</si>
  <si>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</si>
  <si>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</si>
  <si>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</si>
  <si>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</si>
  <si>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</si>
  <si>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</si>
  <si>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</si>
  <si>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</si>
  <si>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</si>
  <si>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</si>
  <si>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</si>
  <si>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</si>
  <si>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</si>
  <si>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</si>
  <si>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</si>
  <si>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</si>
  <si>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</si>
  <si>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</si>
  <si>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</si>
  <si>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</si>
  <si>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</si>
  <si>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</si>
  <si>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</si>
  <si>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</si>
  <si>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</si>
  <si>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</si>
  <si>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</si>
  <si>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</si>
  <si>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</si>
  <si>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</si>
  <si>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</si>
  <si>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</si>
  <si>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</si>
  <si>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</si>
  <si>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</si>
  <si>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</si>
  <si>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</si>
  <si>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</si>
  <si>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</si>
  <si>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</si>
  <si>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</si>
  <si>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</si>
  <si>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</si>
  <si>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</si>
  <si>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</si>
  <si>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</si>
  <si>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</si>
  <si>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</si>
  <si>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</si>
  <si>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</si>
  <si>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</si>
  <si>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</si>
  <si>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</si>
  <si>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</si>
  <si>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</si>
  <si>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</si>
  <si>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</si>
  <si>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</si>
  <si>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</si>
  <si>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</si>
  <si>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</si>
  <si>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</si>
  <si>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</si>
  <si>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</si>
  <si>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</si>
  <si>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</si>
  <si>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</si>
  <si>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</si>
  <si>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</si>
  <si>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</si>
  <si>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</si>
  <si>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</si>
  <si>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</si>
  <si>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</si>
  <si>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</si>
  <si>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</si>
  <si>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</si>
  <si>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</si>
  <si>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</si>
  <si>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</si>
  <si>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</si>
  <si>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</si>
  <si>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</si>
  <si>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</si>
  <si>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</si>
  <si>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</si>
  <si>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</si>
  <si>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</si>
  <si>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</si>
  <si>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</si>
  <si>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</si>
  <si>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</si>
  <si>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</si>
  <si>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</si>
  <si>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</si>
  <si>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</si>
  <si>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</si>
  <si>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</si>
  <si>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</si>
  <si>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</si>
  <si>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</si>
  <si>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</si>
  <si>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</si>
  <si>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</si>
  <si>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</si>
  <si>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</si>
  <si>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</si>
  <si>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</si>
  <si>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</si>
  <si>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</si>
  <si>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</si>
  <si>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</si>
  <si>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</si>
  <si>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</si>
  <si>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</si>
  <si>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</si>
  <si>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</si>
  <si>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</si>
  <si>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</si>
  <si>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</si>
  <si>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</si>
  <si>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</si>
  <si>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</si>
  <si>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</si>
  <si>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</si>
  <si>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</si>
  <si>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</si>
  <si>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</si>
  <si>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</si>
  <si>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</si>
  <si>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</si>
  <si>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</si>
  <si>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</si>
  <si>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</si>
  <si>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</si>
  <si>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</si>
  <si>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</si>
  <si>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</si>
  <si>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</si>
  <si>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</si>
  <si>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</si>
  <si>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</si>
  <si>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</si>
  <si>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</si>
  <si>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</si>
  <si>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</si>
  <si>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</si>
  <si>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</si>
  <si>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</si>
  <si>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</si>
  <si>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</si>
  <si>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</si>
  <si>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</si>
  <si>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</si>
  <si>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</si>
  <si>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</si>
  <si>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</si>
  <si>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</si>
  <si>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</si>
  <si>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</si>
  <si>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</si>
  <si>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</si>
  <si>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</si>
  <si>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</si>
  <si>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</si>
  <si>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</si>
  <si>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</si>
  <si>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</si>
  <si>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</si>
  <si>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</si>
  <si>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</si>
  <si>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</si>
  <si>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</si>
  <si>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</si>
  <si>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</si>
  <si>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</si>
  <si>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</si>
  <si>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</si>
  <si>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</si>
  <si>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</si>
  <si>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</si>
  <si>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</si>
  <si>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</si>
  <si>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</si>
  <si>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</si>
  <si>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</si>
  <si>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</si>
  <si>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</si>
  <si>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</si>
  <si>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</si>
  <si>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</si>
  <si>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</si>
  <si>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</si>
  <si>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</si>
  <si>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</si>
  <si>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</si>
  <si>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</si>
  <si>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</si>
  <si>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</si>
  <si>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</si>
  <si>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</si>
  <si>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</si>
  <si>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</si>
  <si>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</si>
  <si>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</si>
  <si>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</si>
  <si>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</si>
  <si>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</si>
  <si>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</si>
  <si>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</si>
  <si>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</si>
  <si>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</si>
  <si>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</si>
  <si>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</si>
  <si>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</si>
  <si>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</si>
  <si>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</si>
  <si>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</si>
  <si>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</si>
  <si>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</si>
  <si>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</si>
  <si>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</si>
  <si>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</si>
  <si>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</si>
  <si>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</si>
  <si>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</si>
  <si>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</si>
  <si>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</si>
  <si>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</si>
  <si>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</si>
  <si>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</si>
  <si>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</si>
  <si>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</si>
  <si>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</si>
  <si>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</si>
  <si>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</si>
  <si>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</si>
  <si>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</si>
  <si>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</si>
  <si>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</si>
  <si>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</si>
  <si>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</si>
  <si>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</si>
  <si>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</si>
  <si>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</si>
  <si>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</si>
  <si>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</si>
  <si>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</si>
  <si>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</si>
  <si>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</si>
  <si>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</si>
  <si>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</si>
  <si>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</si>
  <si>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</si>
  <si>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</si>
  <si>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</si>
  <si>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</si>
  <si>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</si>
  <si>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</si>
  <si>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</si>
  <si>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</si>
  <si>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</si>
  <si>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</si>
  <si>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</si>
  <si>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</si>
  <si>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</si>
  <si>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</si>
  <si>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</si>
  <si>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</si>
  <si>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</si>
  <si>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</si>
  <si>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</si>
  <si>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</si>
  <si>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</si>
  <si>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</si>
  <si>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</si>
  <si>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</si>
  <si>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</si>
  <si>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</si>
  <si>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</si>
  <si>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</si>
  <si>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</si>
  <si>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</si>
  <si>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</si>
  <si>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</si>
  <si>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</si>
  <si>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</si>
  <si>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</si>
  <si>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</si>
  <si>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</si>
  <si>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</si>
  <si>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</si>
  <si>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</si>
  <si>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</si>
  <si>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</si>
  <si>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</si>
  <si>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</si>
  <si>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</si>
  <si>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</si>
  <si>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</si>
  <si>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</si>
  <si>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</si>
  <si>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</si>
  <si>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</si>
  <si>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</si>
  <si>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</si>
  <si>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</si>
  <si>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</si>
  <si>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</si>
  <si>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</si>
  <si>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</si>
  <si>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</si>
  <si>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</si>
  <si>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</si>
  <si>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</si>
  <si>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</si>
  <si>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</si>
  <si>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</si>
  <si>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</si>
  <si>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</si>
  <si>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</si>
  <si>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</si>
  <si>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</si>
  <si>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</si>
  <si>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</si>
  <si>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</si>
  <si>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</si>
  <si>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</si>
  <si>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</si>
  <si>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</si>
  <si>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</si>
  <si>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</si>
  <si>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</si>
  <si>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</si>
  <si>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</si>
  <si>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</si>
  <si>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</si>
  <si>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</si>
  <si>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</si>
  <si>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</si>
  <si>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</si>
  <si>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</si>
  <si>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</si>
  <si>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</si>
  <si>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</si>
  <si>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</si>
  <si>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</si>
  <si>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</si>
  <si>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</si>
  <si>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</si>
  <si>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</si>
  <si>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</si>
  <si>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</si>
  <si>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</si>
  <si>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</si>
  <si>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</si>
  <si>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</si>
  <si>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</si>
  <si>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</si>
  <si>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</si>
  <si>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</si>
  <si>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</si>
  <si>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</si>
  <si>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</si>
  <si>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</si>
  <si>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</si>
  <si>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</si>
  <si>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</si>
  <si>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</si>
  <si>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</si>
  <si>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</si>
  <si>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</si>
  <si>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</si>
  <si>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</si>
  <si>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</si>
  <si>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</si>
  <si>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</si>
  <si>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</si>
  <si>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</si>
  <si>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</si>
  <si>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</si>
  <si>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</si>
  <si>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</si>
  <si>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</si>
  <si>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</si>
  <si>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</si>
  <si>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</si>
  <si>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</si>
  <si>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</si>
  <si>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</si>
  <si>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</si>
  <si>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</si>
  <si>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</si>
  <si>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</si>
  <si>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</si>
  <si>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</si>
  <si>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</si>
  <si>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</si>
  <si>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</si>
  <si>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</si>
  <si>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</si>
  <si>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</si>
  <si>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</si>
  <si>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</si>
  <si>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</si>
  <si>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</si>
  <si>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</si>
  <si>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</si>
  <si>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</si>
  <si>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</si>
  <si>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</si>
  <si>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</si>
  <si>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</si>
  <si>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</si>
  <si>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</si>
  <si>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</si>
  <si>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</si>
  <si>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</si>
  <si>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</si>
  <si>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</si>
  <si>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</si>
  <si>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</si>
  <si>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</si>
  <si>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</si>
  <si>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</si>
  <si>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</si>
  <si>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</si>
  <si>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</si>
  <si>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</si>
  <si>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</si>
  <si>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</si>
  <si>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</si>
  <si>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</si>
  <si>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</si>
  <si>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</si>
  <si>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</si>
  <si>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</si>
  <si>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</si>
  <si>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</si>
  <si>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</si>
  <si>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</si>
  <si>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</si>
  <si>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</si>
  <si>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</si>
  <si>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</si>
  <si>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</si>
  <si>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</si>
  <si>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</si>
  <si>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</si>
  <si>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</si>
  <si>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</si>
  <si>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</si>
  <si>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</si>
  <si>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</si>
  <si>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</si>
  <si>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</si>
  <si>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</si>
  <si>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</si>
  <si>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</si>
  <si>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</si>
  <si>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</si>
  <si>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</si>
  <si>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</si>
  <si>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</si>
  <si>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</si>
  <si>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</si>
  <si>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</si>
  <si>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</si>
  <si>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</si>
  <si>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</si>
  <si>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</si>
  <si>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</si>
  <si>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</si>
  <si>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</si>
  <si>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</si>
  <si>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</si>
  <si>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</si>
  <si>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</si>
  <si>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Provide your firm's volume and value of finished inventory of imports of the goods.</t>
  </si>
  <si>
    <t>Fournissez le volume et la valeur des stock des marchandises finies importées par votre entreprise.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</si>
  <si>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</si>
  <si>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</si>
  <si>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</si>
  <si>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</si>
  <si>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</si>
  <si>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</si>
  <si>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</si>
  <si>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</si>
  <si>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</si>
  <si>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</si>
  <si>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</si>
  <si>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</si>
  <si>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</si>
  <si>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</si>
  <si>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</si>
  <si>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</si>
  <si>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</si>
  <si>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</si>
  <si>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</si>
  <si>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</si>
  <si>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</si>
  <si>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</si>
  <si>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</si>
  <si>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</si>
  <si>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</si>
  <si>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</si>
  <si>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</si>
  <si>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</si>
  <si>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</si>
  <si>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</si>
  <si>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</si>
  <si>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</si>
  <si>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</si>
  <si>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</si>
  <si>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</si>
  <si>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</si>
  <si>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Importations de :</t>
  </si>
  <si>
    <t>Describe how recent trade measures on the goods in major global markets, like the United States and European Union, will affect your firm's sources, volume, and prices of imports of the goods. (e.g., user preferences, government policy, economic conditions, exchange rate)?</t>
  </si>
  <si>
    <t>Question 13</t>
  </si>
  <si>
    <t>Please specify the country of origin here:</t>
  </si>
  <si>
    <t>Provide your firm's export sales of imports of the goods.</t>
  </si>
  <si>
    <t>Fournissez les ventes à l'exportation des marchandises importées.</t>
  </si>
  <si>
    <t>Veuillez spécifier le pays d'origine ici :</t>
  </si>
  <si>
    <t>Product</t>
  </si>
  <si>
    <t>% of total sales of the goods in 2025</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</si>
  <si>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</si>
  <si>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</si>
  <si>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</si>
  <si>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</si>
  <si>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</si>
  <si>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</si>
  <si>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</si>
  <si>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</si>
  <si>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</si>
  <si>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</si>
  <si>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</si>
  <si>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</si>
  <si>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</si>
  <si>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</si>
  <si>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</si>
  <si>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</si>
  <si>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</si>
  <si>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</si>
  <si>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</si>
  <si>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</si>
  <si>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</si>
  <si>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</si>
  <si>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</si>
  <si>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</si>
  <si>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</si>
  <si>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</si>
  <si>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</si>
  <si>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</si>
  <si>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</si>
  <si>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</si>
  <si>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</si>
  <si>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</si>
  <si>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</si>
  <si>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</si>
  <si>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</si>
  <si>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</si>
  <si>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</si>
  <si>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</si>
  <si>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</si>
  <si>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</si>
  <si>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</si>
  <si>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</si>
  <si>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</si>
  <si>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Indiquez la proportion de la valeur de vente nette rendue de vos ventes d'importations qui est représentée par les frais de livraison.</t>
  </si>
  <si>
    <t>% des ventes totales des marchandises en 2025</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</si>
  <si>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</si>
  <si>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</si>
  <si>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Company:</t>
  </si>
  <si>
    <t>Respondent Type:</t>
  </si>
  <si>
    <t>Activity:</t>
  </si>
  <si>
    <t>Other Country:</t>
  </si>
  <si>
    <t>Trade Level:</t>
  </si>
  <si>
    <t>Sales To:</t>
  </si>
  <si>
    <t>Importer   |  Importateurs</t>
  </si>
  <si>
    <t>Imports from  |  Importations de</t>
  </si>
  <si>
    <t>Sales to | Ventes à</t>
  </si>
  <si>
    <t>Export Sales |  Ventes à l'exportation</t>
  </si>
  <si>
    <t>-</t>
  </si>
  <si>
    <t>Respondent</t>
  </si>
  <si>
    <t>Resp. Type</t>
  </si>
  <si>
    <t>Transaction</t>
  </si>
  <si>
    <t>Sales to:</t>
  </si>
  <si>
    <t>VOL  - 2023</t>
  </si>
  <si>
    <t>VOL  - 2024</t>
  </si>
  <si>
    <t>VOL  - 2025</t>
  </si>
  <si>
    <t>VAL  - 2023</t>
  </si>
  <si>
    <t>VAL  - 2024</t>
  </si>
  <si>
    <t>VAL  - 2025</t>
  </si>
  <si>
    <t>Trade Level</t>
  </si>
  <si>
    <t>2 - Importer</t>
  </si>
  <si>
    <t>Imp</t>
  </si>
  <si>
    <t>Imp-Sls</t>
  </si>
  <si>
    <t>Firm type</t>
  </si>
  <si>
    <t>Importer</t>
  </si>
  <si>
    <t>INVENTORIES</t>
  </si>
  <si>
    <t>GC-2026-001</t>
  </si>
  <si>
    <t>TBD</t>
  </si>
  <si>
    <t>TBD@tribunal.gc.ca</t>
  </si>
  <si>
    <t>4409.29.10.00, 4409.29.90.41, 4409.29.90.49, 4418.74.00.00, 4418.75.00.10, 4418.75.00.90, 4418.79.00.00</t>
  </si>
  <si>
    <t xml:space="preserve">wood goods - solid and engineered hardwood flooring </t>
  </si>
  <si>
    <t>produits du bois - planchers de bois francs massif et d'ingénierie</t>
  </si>
  <si>
    <t>000 sq ft.</t>
  </si>
  <si>
    <t>000 pi. ca.</t>
  </si>
  <si>
    <t>DO NOT INCLUDE THE VALUE OF ANY COMMERCIAL SERVICES SUCH AS INSTALLATION IN YOUR RESPONSE</t>
  </si>
  <si>
    <t>N'INCLUEZ PAS DANS VOTRE RÉPONSE LA VALEUR DE TOUT SERVICE COMMERCIAL, TEL QUE L'INSTALLATION</t>
  </si>
  <si>
    <t>Pour les marchandises comme définies dans la description du produit de l'onglet Intro, indiquez les produits les plus importants (en volume) vendus par votre entreprise en 2025 et indiquez la part (%) de chaque produit par rapport aux ventes totales des marchandises de votre entreprise au Canada en 2025.</t>
  </si>
  <si>
    <t>For the goods as defined in the product description on the Intro tab, indicate your firm's top products (by volume) sold in 2025 and each products' proportion (%) of your firm's total sales of the goods in Canada in 2025.</t>
  </si>
  <si>
    <t>Non-coniferous flooring regardless of construction method, species, finish, profile, dimension or installation system, including solid hardwood flooring, engineered hardwood flooring, and composite (hybrid) hardwood flooring, that contains a real wood wear layer, whether manufactured from a single, continuous piece of wood, bonded to a core of multiple layers of wood assembled in a cross-laminated construction (where the grain pattern alternates direction between layers), bonded to a rigid composite core (including cores made of stone-polymer composite or similar rigid materials), whether containing glues or resins, whether prefinished or unfinished
The subject goods may be imported in any form, including tongue‑and‑groove planks, click-lock planks, strips, tiles and panels and may be unfinished or factory prefinished. The wood flooring subject goods include flooring intended for residential, commercial or industrial applications.
For greater certainty, the subject goods do not include:
(a) flooring products that lack a real wood wear layer (for example, vinyl flooring, laminate flooring or any product that uses a drawn or photographic image to mimic wood), and
(b) coniferous wood flooring (softwood).</t>
  </si>
  <si>
    <t>Planchers en bois non résineux, quels que soient leur mode de construction, leur essence, leur finition, leur profil, leurs dimensions ou leur système d’installation, notamment les planchers de bois franc massif et les planchers de bois dur d’ingénierie et de bois dur composite (hybrides) ayant une couche d’usure en vrai bois; qu’ils soient fabriqués à partir d’une seule pièce continue de bois; qu’ils soient fait à partir d’un contreplaqué sur lequel est collé un revêtement supérieur de bois véritable; qu’ils soient constitués d’un noyau fait d’un composite rigide sur lequel est collé un revêtement supérieur en bois véritable; qu’ils contiennent ou non des colles ou des résines; qu’ils soient finis en usine ou non.
Les marchandises visées peuvent être importées sous toute forme, notamment sous forme de planches à rainure et languette, de planches à système d’encliquetage, de bandes, de dalles ou de panneaux, et peuvent être non finies ou préfinies en usine. Les marchandises visées comprennent les planchers destinés aux applications résidentielles, commerciales et industrielles.
Il est entendu que les marchandises visées n’incluent pas :
a) les produits de revêtement de sol ne comportant pas une couche d’usure de bois véritable, par exemple, les revêtements de sol en vinyle, les revêtements stratifiés ou tout produit utilisant une image dessinée ou photographique pour imiter le bois;
b) les planchers en bois résineux (bois mou).</t>
  </si>
  <si>
    <r>
      <t>Le Tribunal canadien du commerce extérieur (le Tribunal) mène une enquête de sauvegarde afin de déterminer si certains produits du bois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 n</t>
    </r>
    <r>
      <rPr>
        <sz val="10.5"/>
        <rFont val="Calibri"/>
        <family val="2"/>
        <scheme val="minor"/>
      </rPr>
      <t>º C.P. 2026-0340</t>
    </r>
    <r>
      <rPr>
        <sz val="10.5"/>
        <color theme="1"/>
        <rFont val="Calibri"/>
        <family val="2"/>
        <scheme val="minor"/>
      </rPr>
      <t>,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du bois. Le Tribunal demande donc à votre entreprise de répondre à ce questionnaire.</t>
    </r>
  </si>
  <si>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wood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2026-0340.
Your firm's knowledge and experience would aid the Tribunal in the proper conduct of its safeguard inquiry by helping it better understand the Canadian market for certain wood goods. The Tribunal therefore requests a response to this questionnaire from your firm.</t>
    </r>
  </si>
  <si>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</si>
  <si>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</si>
  <si>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channels of distribution as they pertain to the goods and explain if there have been any changes in these channels of distribution since Jan 1,2023.</t>
  </si>
  <si>
    <t>How does your firm promote sales of the goods in the Canadian market? Have these methods changed since January 1, 2023?</t>
  </si>
  <si>
    <t>Comment votre entreprise favorise-t-elle les ventes des marchandises sur le marché canadien? Vos méthodes ont-elles changées depuis le 1er janvier 2023?</t>
  </si>
  <si>
    <t>Provide details of any factors other than material costs (for example, exchange rate fluctuations) that have affected the prices of the goods in the Canadian market since January 1, 2023.</t>
  </si>
  <si>
    <t>Fournissez des détails sur tous les facteurs autres que les coûts des matériaux (par exemple, les fluctuations du taux de change) qui ont affecté les prix des marchandises sur le marché canadien depuis le 1er janvier 2023.</t>
  </si>
  <si>
    <t>Question 14</t>
  </si>
  <si>
    <t>Question 15</t>
  </si>
  <si>
    <t>Question 16</t>
  </si>
  <si>
    <t>Question 17</t>
  </si>
  <si>
    <t>Décrivez la méthode utilisée pour déterminer la valeur des ventes de votre entreprise à ses entreprises affiliées au Canada et/ou à l’étranger.</t>
  </si>
  <si>
    <t>Describe the method used to value your firm's sales to Canadian or foreign related firms.</t>
  </si>
  <si>
    <t>Provide the following ratios for your sales in Canada and export sales</t>
  </si>
  <si>
    <t>Veuillez indiquer les ratios suivants pour vos ventes au Canada et vos ventes à l'exportation.</t>
  </si>
  <si>
    <t>Sales to related firms in Canada  / Total sales in Canada - Volume</t>
  </si>
  <si>
    <t>Ventes aux entreprises affiliées au Canada / Ventes totales au Canada - Volume</t>
  </si>
  <si>
    <t>Sales to related firms in Canada  / Total sales in Canada - Value</t>
  </si>
  <si>
    <t>Ventes aux entreprises affiliées au Canada / Ventes totales au Canada - Valeur</t>
  </si>
  <si>
    <t>Sales to foreign related firms/ Total export sales - Volume</t>
  </si>
  <si>
    <t>Ventes aux filiales étrangères / Total des ventes à l'exportation - Volume</t>
  </si>
  <si>
    <t>Sales to foreign related firms/ Total export sales - Value</t>
  </si>
  <si>
    <t>Sales to distributors in Canada / Total sales in Canada - Volume</t>
  </si>
  <si>
    <t>Ventes aux distributeurs au Canada / Ventes totales au Canada - Volume</t>
  </si>
  <si>
    <t>Sales to distributors in Canada / Total sales in Canada - Value</t>
  </si>
  <si>
    <t>Ventes aux distributeurs au Canada / Ventes totales au Canada - Valeur</t>
  </si>
  <si>
    <t>Sales to retailers in Canada / Total sales in Canada - Volume</t>
  </si>
  <si>
    <t>Ventes aux détaillants au Canada / Ventes totales au Canada - Volume</t>
  </si>
  <si>
    <t>Sales to retailers in Canada / Total sales in Canada - Value</t>
  </si>
  <si>
    <t>Ventes aux détaillants au Canada / Ventes totales au Canada - Valeur</t>
  </si>
  <si>
    <t>Sales to end users in Canada / Total sales in Canada - Volume</t>
  </si>
  <si>
    <t>Ventes aux utilisateurs finals au Canada / Ventes totales au Canada - Volume</t>
  </si>
  <si>
    <t>Sales to end users in Canada / Total sales in Canada - Value</t>
  </si>
  <si>
    <t>Ventes aux utilisateurs finals au Canada / Ventes totales au Canada - Valeur</t>
  </si>
  <si>
    <t>Décrivez les canaux de distribution de votre entreprise pour les marchandises concernées et expliquer si des changements sont survenus dans ces canaux depuis le 1er janvier 2023.</t>
  </si>
  <si>
    <t>Sales to</t>
  </si>
  <si>
    <t>VOLUME</t>
  </si>
  <si>
    <t>VALUE</t>
  </si>
  <si>
    <t>Dressez la liste des dénominations et adresses de toutes les entreprises canadiennes ou étrangères auxquelles votre entreprise est reliée (voir la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</si>
  <si>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Ventes aux filiales étrangères / Total des ventes à l'exportation - Valeur</t>
  </si>
  <si>
    <t>Your firm sold the goods, without modification, to members of the public (i.e.you are a retailer)?</t>
  </si>
  <si>
    <t>Your firm sold the goods, without modification, to other businesses (i.e. you are a distributor of the goods)?</t>
  </si>
  <si>
    <t>Your firm used the goods in the production of a different product which you then sold (i.e. you are an end user of the goods)?</t>
  </si>
  <si>
    <t>Your firm used the goods for its own purposes and the goods were not sold in any capacity (i.e. you are an end user of the goods)?</t>
  </si>
  <si>
    <t>Votre entreprise a vendu les marchandises, sans modification, à des particuliers (c'est-à-dire vous êtes un détaillant) ?</t>
  </si>
  <si>
    <t>Votre entreprise a vendu les marchandises, sans modification, à d'autres entreprises (c'est-à-dire vous êtes un distributeur des marchandises) ?</t>
  </si>
  <si>
    <t>Votre entreprise a utilisé les marchandises dans la production d'un produit différent que vous avez ensuite vendu (c'est-à-dire vous êtes un utilisateur final des marchandises) ?</t>
  </si>
  <si>
    <t>Votre entreprise a utilisé les marchandises à ses propres fins et les marchandises n'ont été vendues sous aucune forme (c'est-à-dire vous êtes un utilisateur final des marchandises) ?</t>
  </si>
  <si>
    <t>Describe the markets for the goods in Canada and globally since January 1, 2023. Factors to consider in your response include, but are not limited to, demand, sales, prices, and import volumes of the goods.</t>
  </si>
  <si>
    <t>Décrivez les marchés des marchandises au Canada et dans le monde depuis le 1er janvier 2023. Les facteurs à prendre en compte dans votre réponse comprennent, sans s'y limiter, la demande, les ventes, les prix, et les volumes d'importations des marchandises.</t>
  </si>
  <si>
    <t>Explain any changes you expect to see in the Canadian market and in other markets globally for the goods over the next two years with respect to demand, prices, import volumes or any other factor.</t>
  </si>
  <si>
    <t>Expliquez les changements que vous prévoyez voir sur le marché canadien et sur d’autres marchés mondiaux pour les marchandises au cours des deux prochaines années en ce qui concerne la demande, les prix, les volumes d’importations ou tout autre facteur.</t>
  </si>
  <si>
    <t>Décrivez de quelle manière les récentes mesures commerciales sur les marchandises dans les principaux marchés mondiaux, comme les États-Unis et l’Union européenne, auront une incidence sur la source, le volume et les prix des importations des marchandises de votre entreprise.</t>
  </si>
  <si>
    <t>June 5, 2026</t>
  </si>
  <si>
    <t>5 juin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</si>
</sst>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6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sz val="10.5"/>
      <color rgb="FFFF0000"/>
      <name val="Calibri"/>
      <family val="2"/>
    </font>
    <font>
      <sz val="12"/>
      <color rgb="FFFF0000"/>
      <name val="Aptos"/>
      <family val="2"/>
    </font>
    <font>
      <b/>
      <sz val="10.5"/>
      <color rgb="FFFF0000"/>
      <name val="Calibri"/>
      <family val="2"/>
      <scheme val="minor"/>
    </font>
    <font>
      <b/>
      <sz val="10.5"/>
      <color rgb="FF7030A0"/>
      <name val="Calibri"/>
      <family val="2"/>
      <scheme val="minor"/>
    </font>
    <font>
      <sz val="9"/>
      <color theme="1"/>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499984740745262"/>
        <bgColor indexed="64"/>
      </patternFill>
    </fill>
  </fills>
  <borders count="8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579">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5" fillId="0" borderId="0" xfId="0" applyFont="1" applyAlignment="1">
      <alignment vertical="top"/>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0" xfId="0" applyFont="1" applyBorder="1" applyAlignment="1">
      <alignmen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6" xfId="0" applyFont="1" applyFill="1" applyBorder="1"/>
    <xf numFmtId="0" fontId="54" fillId="33" borderId="67" xfId="0" applyFont="1" applyFill="1" applyBorder="1"/>
    <xf numFmtId="167" fontId="54" fillId="33" borderId="67" xfId="25686" applyNumberFormat="1" applyFont="1" applyFill="1" applyBorder="1"/>
    <xf numFmtId="167" fontId="54" fillId="33" borderId="67" xfId="25686" applyNumberFormat="1" applyFont="1" applyFill="1" applyBorder="1" applyAlignment="1">
      <alignment horizontal="left"/>
    </xf>
    <xf numFmtId="167" fontId="54" fillId="33" borderId="65" xfId="25686" applyNumberFormat="1" applyFont="1" applyFill="1" applyBorder="1"/>
    <xf numFmtId="0" fontId="9" fillId="34" borderId="72" xfId="0" applyFont="1" applyFill="1" applyBorder="1"/>
    <xf numFmtId="0" fontId="54" fillId="33" borderId="74" xfId="0" applyFont="1" applyFill="1" applyBorder="1" applyAlignment="1">
      <alignment horizontal="center"/>
    </xf>
    <xf numFmtId="0" fontId="54" fillId="33" borderId="75" xfId="0" applyFont="1" applyFill="1" applyBorder="1" applyAlignment="1">
      <alignment horizontal="center"/>
    </xf>
    <xf numFmtId="0" fontId="55" fillId="33" borderId="0" xfId="25688" applyFont="1" applyFill="1" applyAlignment="1">
      <alignment wrapText="1"/>
    </xf>
    <xf numFmtId="0" fontId="56" fillId="42" borderId="74" xfId="25688" applyFont="1" applyFill="1" applyBorder="1"/>
    <xf numFmtId="0" fontId="57" fillId="42" borderId="0" xfId="25688" applyFont="1" applyFill="1" applyBorder="1"/>
    <xf numFmtId="0" fontId="56" fillId="42" borderId="0" xfId="25688" applyFont="1" applyFill="1" applyBorder="1"/>
    <xf numFmtId="0" fontId="56" fillId="42" borderId="76" xfId="25688" applyFont="1" applyFill="1" applyBorder="1"/>
    <xf numFmtId="0" fontId="56" fillId="35" borderId="74" xfId="25688" applyFont="1" applyFill="1" applyBorder="1"/>
    <xf numFmtId="0" fontId="57" fillId="0" borderId="69" xfId="25688" applyFont="1" applyBorder="1"/>
    <xf numFmtId="0" fontId="57" fillId="0" borderId="0" xfId="25688" applyFont="1" applyBorder="1"/>
    <xf numFmtId="0" fontId="56" fillId="35" borderId="69" xfId="25688" applyFont="1" applyFill="1" applyBorder="1"/>
    <xf numFmtId="0" fontId="56" fillId="35" borderId="0" xfId="25688" applyFont="1" applyFill="1" applyBorder="1"/>
    <xf numFmtId="1" fontId="10" fillId="42" borderId="76" xfId="0" applyNumberFormat="1" applyFont="1" applyFill="1" applyBorder="1" applyAlignment="1">
      <alignment horizontal="center"/>
    </xf>
    <xf numFmtId="0" fontId="10" fillId="42" borderId="74" xfId="0" applyFont="1" applyFill="1" applyBorder="1" applyAlignment="1">
      <alignment horizontal="center"/>
    </xf>
    <xf numFmtId="0" fontId="10" fillId="42" borderId="75" xfId="0" applyFont="1" applyFill="1" applyBorder="1" applyAlignment="1">
      <alignment horizontal="center"/>
    </xf>
    <xf numFmtId="0" fontId="9" fillId="42" borderId="69" xfId="0" applyFont="1" applyFill="1" applyBorder="1" applyAlignment="1">
      <alignment horizontal="center"/>
    </xf>
    <xf numFmtId="0" fontId="9" fillId="42" borderId="0" xfId="0" applyFont="1" applyFill="1" applyBorder="1" applyAlignment="1">
      <alignment horizontal="center"/>
    </xf>
    <xf numFmtId="0" fontId="9" fillId="42" borderId="70" xfId="0" applyFont="1" applyFill="1" applyBorder="1" applyAlignment="1">
      <alignment horizontal="center"/>
    </xf>
    <xf numFmtId="1" fontId="9" fillId="42" borderId="69" xfId="0" applyNumberFormat="1" applyFont="1" applyFill="1" applyBorder="1" applyAlignment="1">
      <alignment horizontal="center"/>
    </xf>
    <xf numFmtId="0" fontId="9" fillId="42" borderId="71" xfId="0" applyFont="1" applyFill="1" applyBorder="1" applyAlignment="1">
      <alignment horizontal="center"/>
    </xf>
    <xf numFmtId="0" fontId="9" fillId="42" borderId="72" xfId="0" applyFont="1" applyFill="1" applyBorder="1" applyAlignment="1">
      <alignment horizontal="center"/>
    </xf>
    <xf numFmtId="0" fontId="9" fillId="42" borderId="73" xfId="0" applyFont="1" applyFill="1" applyBorder="1" applyAlignment="1">
      <alignment horizontal="center"/>
    </xf>
    <xf numFmtId="0" fontId="10" fillId="42" borderId="68" xfId="0" applyFont="1" applyFill="1" applyBorder="1" applyAlignment="1">
      <alignment horizontal="left"/>
    </xf>
    <xf numFmtId="0" fontId="9" fillId="34" borderId="69" xfId="0" applyFont="1" applyFill="1" applyBorder="1" applyAlignment="1">
      <alignment horizontal="left"/>
    </xf>
    <xf numFmtId="0" fontId="9" fillId="45" borderId="69" xfId="0" applyFont="1" applyFill="1" applyBorder="1" applyAlignment="1">
      <alignment horizontal="left"/>
    </xf>
    <xf numFmtId="0" fontId="9" fillId="34" borderId="71" xfId="0" applyFont="1" applyFill="1" applyBorder="1" applyAlignment="1">
      <alignment horizontal="left"/>
    </xf>
    <xf numFmtId="0" fontId="0" fillId="0" borderId="0" xfId="0" applyBorder="1"/>
    <xf numFmtId="0" fontId="0" fillId="42" borderId="77" xfId="0" applyFill="1" applyBorder="1"/>
    <xf numFmtId="0" fontId="0" fillId="42" borderId="78" xfId="0" applyFill="1" applyBorder="1"/>
    <xf numFmtId="0" fontId="0" fillId="42" borderId="79" xfId="0" applyFill="1" applyBorder="1"/>
    <xf numFmtId="0" fontId="0" fillId="42" borderId="82" xfId="0" applyFill="1" applyBorder="1"/>
    <xf numFmtId="0" fontId="0" fillId="42" borderId="83" xfId="0" applyFill="1" applyBorder="1"/>
    <xf numFmtId="0" fontId="0" fillId="34" borderId="78" xfId="0" applyFill="1" applyBorder="1"/>
    <xf numFmtId="0" fontId="59" fillId="33" borderId="69" xfId="0" applyFont="1" applyFill="1" applyBorder="1"/>
    <xf numFmtId="0" fontId="59" fillId="33" borderId="0" xfId="0" applyFont="1" applyFill="1" applyBorder="1"/>
    <xf numFmtId="0" fontId="60" fillId="33" borderId="0" xfId="0" applyFont="1" applyFill="1" applyBorder="1" applyAlignment="1">
      <alignment horizontal="center"/>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2" fillId="34" borderId="0" xfId="0" applyFont="1" applyFill="1" applyAlignment="1">
      <alignment wrapText="1"/>
    </xf>
    <xf numFmtId="0" fontId="5" fillId="34" borderId="8" xfId="0" applyFont="1" applyFill="1" applyBorder="1" applyAlignment="1">
      <alignment vertical="top" wrapText="1"/>
    </xf>
    <xf numFmtId="0" fontId="4" fillId="34" borderId="0" xfId="0" applyFont="1" applyFill="1"/>
    <xf numFmtId="0" fontId="61" fillId="0" borderId="0" xfId="0" applyFont="1" applyAlignment="1">
      <alignment vertical="top"/>
    </xf>
    <xf numFmtId="0" fontId="63" fillId="0" borderId="0" xfId="0" applyFont="1" applyAlignment="1">
      <alignment vertical="top"/>
    </xf>
    <xf numFmtId="0" fontId="64" fillId="0" borderId="0" xfId="0" applyFont="1"/>
    <xf numFmtId="0" fontId="64" fillId="0" borderId="0" xfId="0" applyFont="1" applyAlignment="1">
      <alignment vertical="top"/>
    </xf>
    <xf numFmtId="0" fontId="4" fillId="34" borderId="7" xfId="0" applyFont="1" applyFill="1" applyBorder="1" applyAlignment="1" applyProtection="1">
      <alignment horizontal="left" vertical="top" wrapText="1"/>
      <protection locked="0"/>
    </xf>
    <xf numFmtId="0" fontId="4" fillId="34" borderId="0" xfId="0" applyFont="1" applyFill="1" applyAlignment="1" applyProtection="1">
      <alignment horizontal="left" vertical="top" wrapText="1"/>
      <protection locked="0"/>
    </xf>
    <xf numFmtId="0" fontId="4" fillId="34" borderId="8" xfId="0" applyFont="1" applyFill="1" applyBorder="1" applyAlignment="1" applyProtection="1">
      <alignment horizontal="left" vertical="top" wrapText="1"/>
      <protection locked="0"/>
    </xf>
    <xf numFmtId="0" fontId="6" fillId="0" borderId="0" xfId="0" applyFont="1" applyAlignment="1">
      <alignment horizontal="centerContinuous" vertical="top" wrapText="1"/>
    </xf>
    <xf numFmtId="0" fontId="5" fillId="0" borderId="0" xfId="0" applyFont="1" applyAlignment="1">
      <alignment wrapText="1"/>
    </xf>
    <xf numFmtId="0" fontId="5" fillId="0" borderId="0" xfId="0" applyFont="1"/>
    <xf numFmtId="0" fontId="6" fillId="0" borderId="0" xfId="0" applyFont="1"/>
    <xf numFmtId="0" fontId="5" fillId="0" borderId="7" xfId="0" applyFont="1" applyBorder="1" applyAlignment="1">
      <alignment horizontal="left" vertical="top" wrapText="1"/>
    </xf>
    <xf numFmtId="0" fontId="5" fillId="0" borderId="0" xfId="0" applyFont="1" applyAlignment="1">
      <alignment horizontal="left" vertical="top" wrapText="1"/>
    </xf>
    <xf numFmtId="0" fontId="7" fillId="38" borderId="22" xfId="0" applyFont="1" applyFill="1" applyBorder="1" applyAlignment="1">
      <alignment horizontal="center" vertical="center"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19" xfId="0" applyFont="1" applyBorder="1" applyAlignment="1">
      <alignment horizontal="center" wrapText="1"/>
    </xf>
    <xf numFmtId="0" fontId="65" fillId="0" borderId="27" xfId="0" applyFont="1" applyBorder="1" applyAlignment="1">
      <alignment horizontal="left" vertical="center" wrapText="1"/>
    </xf>
    <xf numFmtId="0" fontId="65" fillId="0" borderId="0" xfId="0" applyFont="1" applyAlignment="1">
      <alignment horizontal="left" vertical="center" wrapText="1"/>
    </xf>
    <xf numFmtId="167" fontId="39" fillId="0" borderId="27" xfId="25686" applyNumberFormat="1" applyFont="1" applyFill="1" applyBorder="1" applyAlignment="1" applyProtection="1">
      <alignment vertical="center"/>
    </xf>
    <xf numFmtId="167" fontId="39" fillId="0" borderId="0" xfId="25686" applyNumberFormat="1" applyFont="1" applyFill="1" applyBorder="1" applyAlignment="1" applyProtection="1">
      <alignment vertical="center"/>
    </xf>
    <xf numFmtId="0" fontId="4" fillId="0" borderId="19" xfId="0" applyFont="1" applyBorder="1" applyAlignment="1">
      <alignment horizontal="center" vertical="top"/>
    </xf>
    <xf numFmtId="0" fontId="10" fillId="45" borderId="17" xfId="0" applyFont="1" applyFill="1" applyBorder="1" applyAlignment="1">
      <alignment horizontal="left"/>
    </xf>
    <xf numFmtId="0" fontId="10" fillId="46" borderId="17" xfId="0" applyFont="1" applyFill="1" applyBorder="1" applyAlignment="1">
      <alignment horizontal="left"/>
    </xf>
    <xf numFmtId="0" fontId="10" fillId="44" borderId="17" xfId="0" applyFont="1" applyFill="1" applyBorder="1" applyAlignment="1">
      <alignment horizontal="left"/>
    </xf>
    <xf numFmtId="0" fontId="10" fillId="47" borderId="17" xfId="0" applyFont="1" applyFill="1" applyBorder="1" applyAlignment="1">
      <alignment horizontal="left"/>
    </xf>
    <xf numFmtId="0" fontId="10" fillId="48" borderId="17" xfId="0" applyFont="1" applyFill="1" applyBorder="1" applyAlignment="1">
      <alignment horizontal="left"/>
    </xf>
    <xf numFmtId="167" fontId="56" fillId="45" borderId="76" xfId="25686" applyNumberFormat="1" applyFont="1" applyFill="1" applyBorder="1"/>
    <xf numFmtId="167" fontId="56" fillId="45" borderId="74" xfId="25686" applyNumberFormat="1" applyFont="1" applyFill="1" applyBorder="1"/>
    <xf numFmtId="167" fontId="56" fillId="45" borderId="80" xfId="25686" applyNumberFormat="1" applyFont="1" applyFill="1" applyBorder="1"/>
    <xf numFmtId="167" fontId="56" fillId="45" borderId="81" xfId="25686" applyNumberFormat="1" applyFont="1" applyFill="1" applyBorder="1"/>
    <xf numFmtId="167" fontId="56" fillId="45" borderId="75" xfId="25686" applyNumberFormat="1" applyFont="1" applyFill="1" applyBorder="1"/>
    <xf numFmtId="167" fontId="57" fillId="45" borderId="69" xfId="25686" applyNumberFormat="1" applyFont="1" applyFill="1" applyBorder="1"/>
    <xf numFmtId="167" fontId="57" fillId="45" borderId="0" xfId="25686" applyNumberFormat="1" applyFont="1" applyFill="1" applyBorder="1"/>
    <xf numFmtId="167" fontId="57" fillId="45" borderId="8" xfId="25686" applyNumberFormat="1" applyFont="1" applyFill="1" applyBorder="1"/>
    <xf numFmtId="167" fontId="57" fillId="45" borderId="7" xfId="25686" applyNumberFormat="1" applyFont="1" applyFill="1" applyBorder="1"/>
    <xf numFmtId="167" fontId="57" fillId="45" borderId="70" xfId="25686" applyNumberFormat="1" applyFont="1" applyFill="1" applyBorder="1"/>
    <xf numFmtId="167" fontId="56" fillId="45" borderId="69" xfId="25686" applyNumberFormat="1" applyFont="1" applyFill="1" applyBorder="1"/>
    <xf numFmtId="167" fontId="56" fillId="45" borderId="0" xfId="25686" applyNumberFormat="1" applyFont="1" applyFill="1" applyBorder="1"/>
    <xf numFmtId="167" fontId="56" fillId="45" borderId="8" xfId="25686" applyNumberFormat="1" applyFont="1" applyFill="1" applyBorder="1"/>
    <xf numFmtId="167" fontId="56" fillId="45" borderId="7" xfId="25686" applyNumberFormat="1" applyFont="1" applyFill="1" applyBorder="1"/>
    <xf numFmtId="167" fontId="56" fillId="45" borderId="70" xfId="25686" applyNumberFormat="1" applyFont="1" applyFill="1" applyBorder="1"/>
    <xf numFmtId="167" fontId="56" fillId="46" borderId="69" xfId="25686" applyNumberFormat="1" applyFont="1" applyFill="1" applyBorder="1"/>
    <xf numFmtId="167" fontId="56" fillId="46" borderId="0" xfId="25686" applyNumberFormat="1" applyFont="1" applyFill="1" applyBorder="1"/>
    <xf numFmtId="167" fontId="56" fillId="46" borderId="8" xfId="25686" applyNumberFormat="1" applyFont="1" applyFill="1" applyBorder="1"/>
    <xf numFmtId="167" fontId="56" fillId="46" borderId="7" xfId="25686" applyNumberFormat="1" applyFont="1" applyFill="1" applyBorder="1"/>
    <xf numFmtId="167" fontId="56" fillId="46" borderId="70" xfId="25686" applyNumberFormat="1" applyFont="1" applyFill="1" applyBorder="1"/>
    <xf numFmtId="167" fontId="57" fillId="46" borderId="69" xfId="25686" applyNumberFormat="1" applyFont="1" applyFill="1" applyBorder="1"/>
    <xf numFmtId="167" fontId="57" fillId="46" borderId="0" xfId="25686" applyNumberFormat="1" applyFont="1" applyFill="1" applyBorder="1"/>
    <xf numFmtId="167" fontId="57" fillId="46" borderId="8" xfId="25686" applyNumberFormat="1" applyFont="1" applyFill="1" applyBorder="1"/>
    <xf numFmtId="167" fontId="57" fillId="46" borderId="7" xfId="25686" applyNumberFormat="1" applyFont="1" applyFill="1" applyBorder="1"/>
    <xf numFmtId="167" fontId="57" fillId="46" borderId="70" xfId="25686" applyNumberFormat="1" applyFont="1" applyFill="1" applyBorder="1"/>
    <xf numFmtId="167" fontId="56" fillId="44" borderId="69" xfId="25686" applyNumberFormat="1" applyFont="1" applyFill="1" applyBorder="1"/>
    <xf numFmtId="167" fontId="56" fillId="44" borderId="0" xfId="25686" applyNumberFormat="1" applyFont="1" applyFill="1" applyBorder="1"/>
    <xf numFmtId="167" fontId="56" fillId="44" borderId="8" xfId="25686" applyNumberFormat="1" applyFont="1" applyFill="1" applyBorder="1"/>
    <xf numFmtId="167" fontId="56" fillId="44" borderId="7" xfId="25686" applyNumberFormat="1" applyFont="1" applyFill="1" applyBorder="1"/>
    <xf numFmtId="167" fontId="56" fillId="44" borderId="70" xfId="25686" applyNumberFormat="1" applyFont="1" applyFill="1" applyBorder="1"/>
    <xf numFmtId="167" fontId="57" fillId="44" borderId="69" xfId="25686" applyNumberFormat="1" applyFont="1" applyFill="1" applyBorder="1"/>
    <xf numFmtId="167" fontId="57" fillId="44" borderId="0" xfId="25686" applyNumberFormat="1" applyFont="1" applyFill="1" applyBorder="1"/>
    <xf numFmtId="167" fontId="57" fillId="44" borderId="8" xfId="25686" applyNumberFormat="1" applyFont="1" applyFill="1" applyBorder="1"/>
    <xf numFmtId="167" fontId="57" fillId="44" borderId="7" xfId="25686" applyNumberFormat="1" applyFont="1" applyFill="1" applyBorder="1"/>
    <xf numFmtId="167" fontId="57" fillId="44" borderId="70" xfId="25686" applyNumberFormat="1" applyFont="1" applyFill="1" applyBorder="1"/>
    <xf numFmtId="167" fontId="56" fillId="47" borderId="69" xfId="25686" applyNumberFormat="1" applyFont="1" applyFill="1" applyBorder="1"/>
    <xf numFmtId="167" fontId="56" fillId="47" borderId="0" xfId="25686" applyNumberFormat="1" applyFont="1" applyFill="1" applyBorder="1"/>
    <xf numFmtId="167" fontId="56" fillId="47" borderId="8" xfId="25686" applyNumberFormat="1" applyFont="1" applyFill="1" applyBorder="1"/>
    <xf numFmtId="167" fontId="56" fillId="47" borderId="7" xfId="25686" applyNumberFormat="1" applyFont="1" applyFill="1" applyBorder="1"/>
    <xf numFmtId="167" fontId="56" fillId="47" borderId="70" xfId="25686" applyNumberFormat="1" applyFont="1" applyFill="1" applyBorder="1"/>
    <xf numFmtId="167" fontId="57" fillId="47" borderId="69" xfId="25686" applyNumberFormat="1" applyFont="1" applyFill="1" applyBorder="1"/>
    <xf numFmtId="167" fontId="57" fillId="47" borderId="0" xfId="25686" applyNumberFormat="1" applyFont="1" applyFill="1" applyBorder="1"/>
    <xf numFmtId="167" fontId="57" fillId="47" borderId="8" xfId="25686" applyNumberFormat="1" applyFont="1" applyFill="1" applyBorder="1"/>
    <xf numFmtId="167" fontId="57" fillId="47" borderId="7" xfId="25686" applyNumberFormat="1" applyFont="1" applyFill="1" applyBorder="1"/>
    <xf numFmtId="167" fontId="57" fillId="47" borderId="70" xfId="25686" applyNumberFormat="1" applyFont="1" applyFill="1" applyBorder="1"/>
    <xf numFmtId="167" fontId="56" fillId="48" borderId="69" xfId="25686" applyNumberFormat="1" applyFont="1" applyFill="1" applyBorder="1"/>
    <xf numFmtId="167" fontId="56" fillId="48" borderId="0" xfId="25686" applyNumberFormat="1" applyFont="1" applyFill="1" applyBorder="1"/>
    <xf numFmtId="167" fontId="56" fillId="48" borderId="8" xfId="25686" applyNumberFormat="1" applyFont="1" applyFill="1" applyBorder="1"/>
    <xf numFmtId="167" fontId="56" fillId="48" borderId="7" xfId="25686" applyNumberFormat="1" applyFont="1" applyFill="1" applyBorder="1"/>
    <xf numFmtId="167" fontId="56" fillId="48" borderId="70" xfId="25686" applyNumberFormat="1" applyFont="1" applyFill="1" applyBorder="1"/>
    <xf numFmtId="167" fontId="57" fillId="48" borderId="69" xfId="25686" applyNumberFormat="1" applyFont="1" applyFill="1" applyBorder="1"/>
    <xf numFmtId="167" fontId="57" fillId="48" borderId="0" xfId="25686" applyNumberFormat="1" applyFont="1" applyFill="1" applyBorder="1"/>
    <xf numFmtId="167" fontId="57" fillId="48" borderId="8" xfId="25686" applyNumberFormat="1" applyFont="1" applyFill="1" applyBorder="1"/>
    <xf numFmtId="167" fontId="57" fillId="48" borderId="7" xfId="25686" applyNumberFormat="1" applyFont="1" applyFill="1" applyBorder="1"/>
    <xf numFmtId="167" fontId="57" fillId="48" borderId="70" xfId="25686" applyNumberFormat="1" applyFont="1" applyFill="1" applyBorder="1"/>
    <xf numFmtId="0" fontId="4" fillId="0" borderId="0" xfId="0" applyFont="1" applyAlignment="1">
      <alignment horizontal="left" vertical="top" wrapText="1"/>
    </xf>
    <xf numFmtId="165" fontId="39" fillId="36" borderId="41" xfId="25686" applyNumberFormat="1" applyFont="1" applyFill="1" applyBorder="1" applyAlignment="1" applyProtection="1">
      <alignment horizontal="right" vertical="top"/>
    </xf>
    <xf numFmtId="0" fontId="4" fillId="0" borderId="27" xfId="0" applyFont="1" applyBorder="1" applyAlignment="1">
      <alignment horizontal="centerContinuous" vertical="top" wrapText="1"/>
    </xf>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15" fontId="6" fillId="38" borderId="11" xfId="0" applyNumberFormat="1" applyFont="1" applyFill="1" applyBorder="1" applyAlignment="1">
      <alignment horizontal="center" vertical="center" wrapText="1"/>
    </xf>
    <xf numFmtId="15" fontId="6" fillId="38" borderId="15" xfId="0" applyNumberFormat="1" applyFont="1" applyFill="1" applyBorder="1" applyAlignment="1">
      <alignment horizontal="center" vertical="center" wrapText="1"/>
    </xf>
    <xf numFmtId="15" fontId="6" fillId="38" borderId="12" xfId="0" applyNumberFormat="1" applyFont="1" applyFill="1" applyBorder="1" applyAlignment="1">
      <alignment horizontal="center"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41" fillId="33" borderId="19" xfId="0" applyFont="1" applyFill="1" applyBorder="1" applyAlignment="1">
      <alignment horizontal="center" vertical="top"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0" xfId="0" applyFont="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5" fillId="0" borderId="0" xfId="0" applyFont="1" applyAlignment="1">
      <alignment horizontal="left" vertical="center"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7" fillId="34" borderId="34" xfId="0" applyFont="1" applyFill="1" applyBorder="1" applyAlignment="1">
      <alignment horizontal="center" vertical="center"/>
    </xf>
    <xf numFmtId="0" fontId="39" fillId="35" borderId="43" xfId="183" applyNumberFormat="1" applyFont="1" applyFill="1" applyBorder="1" applyAlignment="1" applyProtection="1">
      <alignment horizontal="left" vertical="center" wrapText="1"/>
      <protection locked="0"/>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6" fillId="34" borderId="7" xfId="0" applyFont="1" applyFill="1" applyBorder="1" applyAlignment="1">
      <alignment horizontal="center" vertical="top" wrapText="1"/>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19" xfId="0" applyFont="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62" fillId="0" borderId="15" xfId="0" applyFont="1" applyBorder="1" applyAlignment="1">
      <alignment horizontal="center" vertical="center"/>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38" borderId="20" xfId="0" applyFont="1" applyFill="1" applyBorder="1" applyAlignment="1">
      <alignment horizontal="center" vertical="center" wrapTex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 fillId="0" borderId="40" xfId="0" applyFont="1" applyBorder="1" applyAlignment="1">
      <alignment horizontal="left" vertical="center" wrapText="1"/>
    </xf>
    <xf numFmtId="0" fontId="5" fillId="0" borderId="20" xfId="0" applyFont="1" applyBorder="1" applyAlignment="1">
      <alignment horizontal="right" vertical="center" wrapText="1" indent="1"/>
    </xf>
    <xf numFmtId="0" fontId="5" fillId="0" borderId="41" xfId="0" applyFont="1" applyBorder="1" applyAlignment="1">
      <alignment horizontal="right" vertical="center" wrapText="1" inden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41" fillId="33" borderId="0" xfId="0" applyFont="1" applyFill="1" applyAlignment="1">
      <alignment horizontal="left" vertical="top" wrapText="1"/>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41" fillId="33" borderId="0" xfId="0" applyFont="1" applyFill="1" applyAlignment="1">
      <alignment horizontal="left" wrapText="1"/>
    </xf>
    <xf numFmtId="0" fontId="41" fillId="33" borderId="0" xfId="0" applyFont="1" applyFill="1" applyAlignment="1">
      <alignment horizontal="center" vertical="top"/>
    </xf>
    <xf numFmtId="0" fontId="62" fillId="0" borderId="16" xfId="0" applyFont="1" applyBorder="1" applyAlignment="1">
      <alignment horizontal="center" vertical="center"/>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 fillId="0" borderId="7" xfId="0" applyFont="1" applyBorder="1" applyAlignment="1" applyProtection="1">
      <alignment horizontal="right" vertical="top" indent="1"/>
    </xf>
    <xf numFmtId="0" fontId="5" fillId="0" borderId="0" xfId="0" applyFont="1" applyAlignment="1" applyProtection="1">
      <alignment horizontal="right" vertical="top" indent="1"/>
    </xf>
    <xf numFmtId="0" fontId="58" fillId="35" borderId="77" xfId="0" applyFont="1" applyFill="1" applyBorder="1" applyAlignment="1">
      <alignment horizontal="center"/>
    </xf>
    <xf numFmtId="0" fontId="58" fillId="35" borderId="78" xfId="0" applyFont="1" applyFill="1" applyBorder="1" applyAlignment="1">
      <alignment horizontal="center"/>
    </xf>
    <xf numFmtId="0" fontId="58" fillId="35" borderId="79" xfId="0" applyFont="1" applyFill="1" applyBorder="1" applyAlignment="1">
      <alignment horizontal="center"/>
    </xf>
    <xf numFmtId="0" fontId="58" fillId="36" borderId="77" xfId="0" applyFont="1" applyFill="1" applyBorder="1" applyAlignment="1">
      <alignment horizontal="center"/>
    </xf>
    <xf numFmtId="0" fontId="58" fillId="36" borderId="78" xfId="0" applyFont="1" applyFill="1" applyBorder="1" applyAlignment="1">
      <alignment horizontal="center"/>
    </xf>
    <xf numFmtId="0" fontId="58" fillId="36" borderId="79" xfId="0" applyFont="1" applyFill="1" applyBorder="1" applyAlignment="1">
      <alignment horizontal="center"/>
    </xf>
    <xf numFmtId="0" fontId="58" fillId="0" borderId="69" xfId="0" applyFont="1" applyBorder="1" applyAlignment="1">
      <alignment horizontal="left"/>
    </xf>
    <xf numFmtId="0" fontId="58" fillId="0" borderId="0" xfId="0" applyFont="1" applyBorder="1" applyAlignment="1">
      <alignment horizontal="left"/>
    </xf>
    <xf numFmtId="0" fontId="0" fillId="35" borderId="77" xfId="0" applyFill="1" applyBorder="1" applyAlignment="1">
      <alignment horizontal="center"/>
    </xf>
    <xf numFmtId="0" fontId="0" fillId="35" borderId="78" xfId="0" applyFill="1" applyBorder="1" applyAlignment="1">
      <alignment horizontal="center"/>
    </xf>
    <xf numFmtId="0" fontId="0" fillId="35" borderId="79" xfId="0" applyFill="1" applyBorder="1" applyAlignment="1">
      <alignment horizontal="center"/>
    </xf>
    <xf numFmtId="0" fontId="0" fillId="36" borderId="77" xfId="0" applyFill="1" applyBorder="1" applyAlignment="1">
      <alignment horizontal="center"/>
    </xf>
    <xf numFmtId="0" fontId="0" fillId="36" borderId="78" xfId="0" applyFill="1" applyBorder="1" applyAlignment="1">
      <alignment horizontal="center"/>
    </xf>
    <xf numFmtId="0" fontId="0" fillId="36" borderId="79" xfId="0" applyFill="1" applyBorder="1" applyAlignment="1">
      <alignment horizontal="center"/>
    </xf>
    <xf numFmtId="0" fontId="0" fillId="0" borderId="76" xfId="0" applyBorder="1" applyAlignment="1">
      <alignment horizontal="center"/>
    </xf>
    <xf numFmtId="0" fontId="0" fillId="0" borderId="74" xfId="0"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ozkaya, Ozanay" id="{1535E795-C6BB-4614-8FAA-145D54503B57}" userId="S::Ozanay.Bozkaya@tribunal.gc.ca::bbb92438-79c9-4e16-af0b-cd30acc5fb3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 dT="2026-05-05T12:44:00.30" personId="{1535E795-C6BB-4614-8FAA-145D54503B57}" id="{DB0E14CF-163B-451A-A0CE-538EB7B6A158}">
    <text>I’ve cleaned this tab up a little to avoid bad references and future confusion.</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32"/>
  <sheetViews>
    <sheetView showGridLines="0" topLeftCell="A5" zoomScaleNormal="100" workbookViewId="0">
      <selection activeCell="D16" sqref="D16"/>
    </sheetView>
  </sheetViews>
  <sheetFormatPr defaultColWidth="8.7265625" defaultRowHeight="14" x14ac:dyDescent="0.35"/>
  <cols>
    <col min="1" max="1" width="24.453125" style="67" bestFit="1" customWidth="1"/>
    <col min="2" max="2" width="20.7265625" style="10" customWidth="1"/>
    <col min="3" max="3" width="32.26953125" style="10" bestFit="1" customWidth="1"/>
    <col min="4" max="4" width="18.7265625" style="10" bestFit="1" customWidth="1"/>
    <col min="5" max="5" width="8.7265625" style="10"/>
    <col min="6" max="6" width="11.7265625" style="10" customWidth="1"/>
    <col min="7" max="7" width="10.7265625" style="10" customWidth="1"/>
    <col min="8" max="10" width="8.7265625" style="10"/>
    <col min="11" max="11" width="12" style="10" bestFit="1" customWidth="1"/>
    <col min="12" max="16384" width="8.7265625" style="10"/>
  </cols>
  <sheetData>
    <row r="1" spans="1:12" s="80" customFormat="1" x14ac:dyDescent="0.35">
      <c r="A1" s="80" t="s">
        <v>52</v>
      </c>
      <c r="B1" s="80" t="s">
        <v>53</v>
      </c>
      <c r="C1" s="80" t="s">
        <v>54</v>
      </c>
      <c r="F1" s="80" t="s">
        <v>55</v>
      </c>
    </row>
    <row r="2" spans="1:12" x14ac:dyDescent="0.35">
      <c r="A2" s="67" t="s">
        <v>56</v>
      </c>
      <c r="B2" s="29" t="s">
        <v>896</v>
      </c>
      <c r="C2" s="29" t="str">
        <f>B2</f>
        <v>GC-2026-001</v>
      </c>
      <c r="F2" s="10" t="s">
        <v>135</v>
      </c>
    </row>
    <row r="3" spans="1:12" x14ac:dyDescent="0.35">
      <c r="A3" s="67" t="s">
        <v>57</v>
      </c>
      <c r="B3" s="10" t="s">
        <v>900</v>
      </c>
      <c r="C3" s="10" t="s">
        <v>901</v>
      </c>
      <c r="F3" s="10" t="s">
        <v>134</v>
      </c>
    </row>
    <row r="4" spans="1:12" x14ac:dyDescent="0.35">
      <c r="A4" s="67" t="s">
        <v>109</v>
      </c>
      <c r="B4" s="29" t="s">
        <v>318</v>
      </c>
      <c r="C4" s="29" t="s">
        <v>319</v>
      </c>
      <c r="F4" s="10" t="s">
        <v>133</v>
      </c>
    </row>
    <row r="5" spans="1:12" ht="28" x14ac:dyDescent="0.35">
      <c r="A5" s="79" t="s">
        <v>196</v>
      </c>
      <c r="B5" s="29" t="s">
        <v>791</v>
      </c>
      <c r="C5" s="29" t="s">
        <v>790</v>
      </c>
      <c r="D5" s="78" t="s">
        <v>300</v>
      </c>
    </row>
    <row r="6" spans="1:12" x14ac:dyDescent="0.35">
      <c r="A6" s="67" t="s">
        <v>164</v>
      </c>
      <c r="B6" s="55">
        <v>2023</v>
      </c>
      <c r="C6" s="55">
        <v>2023</v>
      </c>
      <c r="F6" s="77" t="s">
        <v>194</v>
      </c>
    </row>
    <row r="7" spans="1:12" x14ac:dyDescent="0.35">
      <c r="A7" s="67" t="s">
        <v>179</v>
      </c>
      <c r="B7" s="68" t="s">
        <v>776</v>
      </c>
      <c r="C7" s="108" t="s">
        <v>777</v>
      </c>
      <c r="F7" s="29" t="s">
        <v>321</v>
      </c>
    </row>
    <row r="8" spans="1:12" x14ac:dyDescent="0.35">
      <c r="A8" s="67" t="s">
        <v>163</v>
      </c>
      <c r="B8" s="127">
        <v>2025</v>
      </c>
      <c r="C8" s="127">
        <v>2025</v>
      </c>
      <c r="F8" s="29" t="s">
        <v>320</v>
      </c>
    </row>
    <row r="9" spans="1:12" x14ac:dyDescent="0.35">
      <c r="A9" s="67" t="s">
        <v>140</v>
      </c>
      <c r="B9" s="10" t="s">
        <v>783</v>
      </c>
      <c r="C9" s="10" t="s">
        <v>785</v>
      </c>
      <c r="F9" s="78" t="s">
        <v>195</v>
      </c>
    </row>
    <row r="10" spans="1:12" x14ac:dyDescent="0.35">
      <c r="A10" s="67" t="s">
        <v>141</v>
      </c>
      <c r="B10" s="10" t="s">
        <v>786</v>
      </c>
      <c r="C10" s="10" t="s">
        <v>784</v>
      </c>
    </row>
    <row r="11" spans="1:12" x14ac:dyDescent="0.35">
      <c r="A11" s="67" t="s">
        <v>58</v>
      </c>
      <c r="B11" s="75" t="s">
        <v>965</v>
      </c>
      <c r="C11" s="68" t="s">
        <v>966</v>
      </c>
    </row>
    <row r="12" spans="1:12" x14ac:dyDescent="0.35">
      <c r="B12" s="60"/>
      <c r="C12" s="10">
        <v>2026</v>
      </c>
      <c r="F12" s="80" t="s">
        <v>263</v>
      </c>
      <c r="G12" s="67"/>
      <c r="H12" s="67"/>
      <c r="I12" s="67"/>
      <c r="J12" s="67"/>
      <c r="K12" s="67"/>
      <c r="L12" s="67"/>
    </row>
    <row r="13" spans="1:12" x14ac:dyDescent="0.35">
      <c r="A13" s="76" t="s">
        <v>190</v>
      </c>
      <c r="B13" s="29" t="s">
        <v>897</v>
      </c>
      <c r="C13" s="29" t="s">
        <v>898</v>
      </c>
      <c r="D13" s="29" t="s">
        <v>897</v>
      </c>
      <c r="F13" s="122" t="s">
        <v>296</v>
      </c>
      <c r="G13" s="122" t="s">
        <v>276</v>
      </c>
      <c r="H13" s="313" t="s">
        <v>280</v>
      </c>
      <c r="I13" s="313"/>
      <c r="J13" s="122" t="s">
        <v>291</v>
      </c>
      <c r="K13" s="80" t="s">
        <v>45</v>
      </c>
      <c r="L13" s="122" t="s">
        <v>297</v>
      </c>
    </row>
    <row r="14" spans="1:12" x14ac:dyDescent="0.35">
      <c r="A14" s="76" t="s">
        <v>191</v>
      </c>
      <c r="B14" s="29" t="s">
        <v>897</v>
      </c>
      <c r="C14" s="29" t="s">
        <v>898</v>
      </c>
      <c r="D14" s="29" t="s">
        <v>897</v>
      </c>
      <c r="F14" s="67" t="s">
        <v>264</v>
      </c>
      <c r="G14" s="67" t="s">
        <v>277</v>
      </c>
      <c r="H14" s="67" t="s">
        <v>281</v>
      </c>
      <c r="I14" s="67" t="s">
        <v>303</v>
      </c>
      <c r="J14" s="67">
        <f>$B$8</f>
        <v>2025</v>
      </c>
      <c r="K14" s="67" t="str">
        <f>IF(Intro!$G$29="English",Variables!H14&amp;" "&amp;Variables!J14,Variables!I14&amp;" "&amp;Variables!J14)</f>
        <v>Oct-Dec 2025</v>
      </c>
      <c r="L14" s="67" t="s">
        <v>257</v>
      </c>
    </row>
    <row r="15" spans="1:12" x14ac:dyDescent="0.35">
      <c r="B15" s="10" t="s">
        <v>787</v>
      </c>
      <c r="F15" s="67" t="s">
        <v>265</v>
      </c>
      <c r="G15" s="67" t="s">
        <v>278</v>
      </c>
      <c r="H15" s="67" t="s">
        <v>264</v>
      </c>
      <c r="I15" s="67" t="s">
        <v>304</v>
      </c>
      <c r="J15" s="67">
        <f>$B$8+1</f>
        <v>2026</v>
      </c>
      <c r="K15" s="67" t="str">
        <f>IF(Intro!$G$29="English",Variables!H15&amp;" "&amp;Variables!J15,Variables!I15&amp;" "&amp;Variables!J15)</f>
        <v>Jan 2026</v>
      </c>
      <c r="L15" s="67" t="s">
        <v>257</v>
      </c>
    </row>
    <row r="16" spans="1:12" ht="409.5" x14ac:dyDescent="0.35">
      <c r="A16" s="67" t="s">
        <v>65</v>
      </c>
      <c r="B16" s="128" t="s">
        <v>908</v>
      </c>
      <c r="C16" s="128" t="s">
        <v>909</v>
      </c>
      <c r="F16" s="67" t="s">
        <v>266</v>
      </c>
      <c r="G16" s="67" t="s">
        <v>278</v>
      </c>
      <c r="H16" s="67" t="s">
        <v>282</v>
      </c>
      <c r="I16" s="67" t="s">
        <v>305</v>
      </c>
      <c r="J16" s="67">
        <f>$B$8+1</f>
        <v>2026</v>
      </c>
      <c r="K16" s="67" t="str">
        <f>IF(Intro!$G$29="English",Variables!H16&amp;" "&amp;Variables!J16,Variables!I16&amp;" "&amp;Variables!J16)</f>
        <v>Jan-Feb 2026</v>
      </c>
      <c r="L16" s="67" t="s">
        <v>257</v>
      </c>
    </row>
    <row r="17" spans="1:12" s="29" customFormat="1" x14ac:dyDescent="0.35">
      <c r="A17" s="74" t="s">
        <v>189</v>
      </c>
      <c r="B17" s="148" t="s">
        <v>324</v>
      </c>
      <c r="C17" s="148" t="s">
        <v>325</v>
      </c>
      <c r="F17" s="67" t="s">
        <v>267</v>
      </c>
      <c r="G17" s="76" t="s">
        <v>278</v>
      </c>
      <c r="H17" s="76" t="s">
        <v>283</v>
      </c>
      <c r="I17" s="76" t="s">
        <v>306</v>
      </c>
      <c r="J17" s="67">
        <f>$B$8+1</f>
        <v>2026</v>
      </c>
      <c r="K17" s="67" t="str">
        <f>IF(Intro!$G$29="English",Variables!H17&amp;" "&amp;Variables!J17,Variables!I17&amp;" "&amp;Variables!J17)</f>
        <v>Jan-Mar 2026</v>
      </c>
      <c r="L17" s="76" t="s">
        <v>279</v>
      </c>
    </row>
    <row r="18" spans="1:12" s="29" customFormat="1" x14ac:dyDescent="0.35">
      <c r="A18" s="74"/>
      <c r="B18" s="10"/>
      <c r="F18" s="67" t="s">
        <v>268</v>
      </c>
      <c r="G18" s="76" t="s">
        <v>257</v>
      </c>
      <c r="H18" s="76" t="s">
        <v>267</v>
      </c>
      <c r="I18" s="76" t="s">
        <v>307</v>
      </c>
      <c r="J18" s="67">
        <f t="shared" ref="J18:J25" si="0">$B$8</f>
        <v>2025</v>
      </c>
      <c r="K18" s="67" t="str">
        <f>IF(Intro!$G$29="English",Variables!H18&amp;" "&amp;Variables!J18,Variables!I18&amp;" "&amp;Variables!J18)</f>
        <v>Apr 2025</v>
      </c>
      <c r="L18" s="76" t="s">
        <v>279</v>
      </c>
    </row>
    <row r="19" spans="1:12" x14ac:dyDescent="0.35">
      <c r="A19" s="67" t="s">
        <v>66</v>
      </c>
      <c r="B19" s="31" t="s">
        <v>159</v>
      </c>
      <c r="C19" s="31" t="s">
        <v>159</v>
      </c>
      <c r="F19" s="67" t="s">
        <v>269</v>
      </c>
      <c r="G19" s="67" t="s">
        <v>257</v>
      </c>
      <c r="H19" s="67" t="s">
        <v>284</v>
      </c>
      <c r="I19" s="67" t="s">
        <v>308</v>
      </c>
      <c r="J19" s="67">
        <f t="shared" si="0"/>
        <v>2025</v>
      </c>
      <c r="K19" s="67" t="str">
        <f>IF(Intro!$G$29="English",Variables!H19&amp;" "&amp;Variables!J19,Variables!I19&amp;" "&amp;Variables!J19)</f>
        <v>Apr-May 2025</v>
      </c>
      <c r="L19" s="76" t="s">
        <v>279</v>
      </c>
    </row>
    <row r="20" spans="1:12" x14ac:dyDescent="0.35">
      <c r="A20" s="67" t="s">
        <v>67</v>
      </c>
      <c r="B20" s="128"/>
      <c r="C20" s="31" t="s">
        <v>292</v>
      </c>
      <c r="F20" s="67" t="s">
        <v>270</v>
      </c>
      <c r="G20" s="67" t="s">
        <v>257</v>
      </c>
      <c r="H20" s="67" t="s">
        <v>285</v>
      </c>
      <c r="I20" s="67" t="s">
        <v>309</v>
      </c>
      <c r="J20" s="67">
        <f t="shared" si="0"/>
        <v>2025</v>
      </c>
      <c r="K20" s="67" t="str">
        <f>IF(Intro!$G$29="English",Variables!H20&amp;" "&amp;Variables!J20,Variables!I20&amp;" "&amp;Variables!J20)</f>
        <v>Apr-Jun 2025</v>
      </c>
      <c r="L20" s="67" t="s">
        <v>277</v>
      </c>
    </row>
    <row r="21" spans="1:12" x14ac:dyDescent="0.35">
      <c r="A21" s="67" t="s">
        <v>68</v>
      </c>
      <c r="B21" s="31" t="s">
        <v>150</v>
      </c>
      <c r="C21" s="31" t="s">
        <v>292</v>
      </c>
      <c r="F21" s="67" t="s">
        <v>271</v>
      </c>
      <c r="G21" s="67" t="s">
        <v>279</v>
      </c>
      <c r="H21" s="67" t="s">
        <v>270</v>
      </c>
      <c r="I21" s="67" t="s">
        <v>310</v>
      </c>
      <c r="J21" s="67">
        <f t="shared" si="0"/>
        <v>2025</v>
      </c>
      <c r="K21" s="67" t="str">
        <f>IF(Intro!$G$29="English",Variables!H21&amp;" "&amp;Variables!J21,Variables!I21&amp;" "&amp;Variables!J21)</f>
        <v>Jul 2025</v>
      </c>
      <c r="L21" s="67" t="s">
        <v>277</v>
      </c>
    </row>
    <row r="22" spans="1:12" x14ac:dyDescent="0.35">
      <c r="F22" s="67" t="s">
        <v>272</v>
      </c>
      <c r="G22" s="67" t="s">
        <v>279</v>
      </c>
      <c r="H22" s="67" t="s">
        <v>286</v>
      </c>
      <c r="I22" s="67" t="s">
        <v>311</v>
      </c>
      <c r="J22" s="67">
        <f t="shared" si="0"/>
        <v>2025</v>
      </c>
      <c r="K22" s="67" t="str">
        <f>IF(Intro!$G$29="English",Variables!H22&amp;" "&amp;Variables!J22,Variables!I22&amp;" "&amp;Variables!J22)</f>
        <v>Jul-Aug 2025</v>
      </c>
      <c r="L22" s="67" t="s">
        <v>277</v>
      </c>
    </row>
    <row r="23" spans="1:12" x14ac:dyDescent="0.35">
      <c r="A23" s="76" t="s">
        <v>192</v>
      </c>
      <c r="B23" s="10" t="s">
        <v>902</v>
      </c>
      <c r="C23" s="10" t="s">
        <v>903</v>
      </c>
      <c r="F23" s="67" t="s">
        <v>273</v>
      </c>
      <c r="G23" s="67" t="s">
        <v>279</v>
      </c>
      <c r="H23" s="67" t="s">
        <v>287</v>
      </c>
      <c r="I23" s="67" t="s">
        <v>317</v>
      </c>
      <c r="J23" s="67">
        <f t="shared" si="0"/>
        <v>2025</v>
      </c>
      <c r="K23" s="67" t="str">
        <f>IF(Intro!$G$29="English",Variables!H23&amp;" "&amp;Variables!J23,Variables!I23&amp;" "&amp;Variables!J23)</f>
        <v>Jul-Sept 2025</v>
      </c>
      <c r="L23" s="67" t="s">
        <v>278</v>
      </c>
    </row>
    <row r="24" spans="1:12" x14ac:dyDescent="0.35">
      <c r="A24" s="76" t="s">
        <v>193</v>
      </c>
      <c r="B24" s="10" t="s">
        <v>902</v>
      </c>
      <c r="C24" s="10" t="s">
        <v>903</v>
      </c>
      <c r="F24" s="67" t="s">
        <v>274</v>
      </c>
      <c r="G24" s="67" t="s">
        <v>277</v>
      </c>
      <c r="H24" s="67" t="s">
        <v>273</v>
      </c>
      <c r="I24" s="67" t="s">
        <v>303</v>
      </c>
      <c r="J24" s="67">
        <f t="shared" si="0"/>
        <v>2025</v>
      </c>
      <c r="K24" s="67" t="str">
        <f>IF(Intro!$G$29="English",Variables!H24&amp;" "&amp;Variables!J24,Variables!I24&amp;" "&amp;Variables!J24)</f>
        <v>Oct 2025</v>
      </c>
      <c r="L24" s="67" t="s">
        <v>278</v>
      </c>
    </row>
    <row r="25" spans="1:12" x14ac:dyDescent="0.35">
      <c r="F25" s="67" t="s">
        <v>275</v>
      </c>
      <c r="G25" s="67" t="s">
        <v>277</v>
      </c>
      <c r="H25" s="67" t="s">
        <v>288</v>
      </c>
      <c r="I25" s="67" t="s">
        <v>312</v>
      </c>
      <c r="J25" s="67">
        <f t="shared" si="0"/>
        <v>2025</v>
      </c>
      <c r="K25" s="67" t="str">
        <f>IF(Intro!$G$29="English",Variables!H25&amp;" "&amp;Variables!J25,Variables!I25&amp;" "&amp;Variables!J25)</f>
        <v>Oct-Nov 2025</v>
      </c>
      <c r="L25" s="67" t="s">
        <v>278</v>
      </c>
    </row>
    <row r="26" spans="1:12" x14ac:dyDescent="0.35">
      <c r="A26" s="67" t="s">
        <v>59</v>
      </c>
    </row>
    <row r="27" spans="1:12" x14ac:dyDescent="0.35">
      <c r="A27" s="67" t="s">
        <v>149</v>
      </c>
    </row>
    <row r="29" spans="1:12" x14ac:dyDescent="0.35">
      <c r="A29" s="67" t="s">
        <v>162</v>
      </c>
      <c r="B29" s="29" t="s">
        <v>257</v>
      </c>
      <c r="C29" s="29" t="s">
        <v>258</v>
      </c>
    </row>
    <row r="30" spans="1:12" x14ac:dyDescent="0.35">
      <c r="A30" s="67" t="s">
        <v>60</v>
      </c>
      <c r="B30" s="10" t="s">
        <v>151</v>
      </c>
      <c r="C30" s="10" t="s">
        <v>151</v>
      </c>
    </row>
    <row r="31" spans="1:12" x14ac:dyDescent="0.35">
      <c r="A31" s="67" t="s">
        <v>61</v>
      </c>
      <c r="B31" s="10" t="s">
        <v>152</v>
      </c>
      <c r="C31" s="10" t="s">
        <v>152</v>
      </c>
    </row>
    <row r="32" spans="1:12" x14ac:dyDescent="0.35">
      <c r="A32" s="67" t="s">
        <v>62</v>
      </c>
      <c r="B32" s="10" t="s">
        <v>153</v>
      </c>
      <c r="C32" s="10" t="s">
        <v>153</v>
      </c>
    </row>
    <row r="33" spans="1:4" x14ac:dyDescent="0.35">
      <c r="A33" s="67" t="s">
        <v>63</v>
      </c>
      <c r="B33" s="10" t="s">
        <v>154</v>
      </c>
      <c r="C33" s="10" t="s">
        <v>154</v>
      </c>
    </row>
    <row r="34" spans="1:4" x14ac:dyDescent="0.35">
      <c r="A34" s="67" t="s">
        <v>64</v>
      </c>
      <c r="B34" s="10" t="s">
        <v>155</v>
      </c>
      <c r="C34" s="10" t="s">
        <v>155</v>
      </c>
    </row>
    <row r="35" spans="1:4" x14ac:dyDescent="0.35">
      <c r="A35" s="67" t="s">
        <v>125</v>
      </c>
      <c r="B35" s="10" t="s">
        <v>156</v>
      </c>
      <c r="C35" s="10" t="s">
        <v>156</v>
      </c>
    </row>
    <row r="36" spans="1:4" x14ac:dyDescent="0.35">
      <c r="A36" s="67" t="s">
        <v>138</v>
      </c>
      <c r="B36" s="10" t="s">
        <v>157</v>
      </c>
      <c r="C36" s="10" t="s">
        <v>157</v>
      </c>
    </row>
    <row r="37" spans="1:4" x14ac:dyDescent="0.35">
      <c r="A37" s="67" t="s">
        <v>139</v>
      </c>
      <c r="B37" s="10" t="s">
        <v>158</v>
      </c>
      <c r="C37" s="10" t="s">
        <v>158</v>
      </c>
    </row>
    <row r="39" spans="1:4" x14ac:dyDescent="0.35">
      <c r="A39" s="67" t="s">
        <v>168</v>
      </c>
      <c r="B39" s="118" t="s">
        <v>259</v>
      </c>
      <c r="C39" s="118" t="s">
        <v>260</v>
      </c>
    </row>
    <row r="40" spans="1:4" x14ac:dyDescent="0.35">
      <c r="A40" s="67" t="s">
        <v>293</v>
      </c>
      <c r="B40" s="118">
        <v>45817</v>
      </c>
      <c r="C40" s="118"/>
    </row>
    <row r="41" spans="1:4" x14ac:dyDescent="0.35">
      <c r="A41" s="67" t="s">
        <v>294</v>
      </c>
      <c r="B41" s="119">
        <f>B40-90</f>
        <v>45727</v>
      </c>
      <c r="C41" s="120"/>
    </row>
    <row r="42" spans="1:4" x14ac:dyDescent="0.35">
      <c r="A42" s="67" t="s">
        <v>295</v>
      </c>
      <c r="B42" s="120" t="str">
        <f>VLOOKUP(TEXT(B41,"mmm"),F14:L25,7,FALSE)</f>
        <v>Q1</v>
      </c>
      <c r="C42" s="119"/>
    </row>
    <row r="43" spans="1:4" x14ac:dyDescent="0.35">
      <c r="A43" s="67" t="s">
        <v>289</v>
      </c>
      <c r="B43" s="121" t="str">
        <f>TEXT(((DATEVALUE(B11))-21),"mmm")</f>
        <v>May</v>
      </c>
      <c r="C43" s="121" t="s">
        <v>292</v>
      </c>
      <c r="D43" s="107"/>
    </row>
    <row r="44" spans="1:4" x14ac:dyDescent="0.35">
      <c r="A44" s="67" t="s">
        <v>290</v>
      </c>
      <c r="B44" s="119" t="str">
        <f>VLOOKUP(B43,F14:K25,6,FALSE)</f>
        <v>Apr 2025</v>
      </c>
      <c r="C44" s="119" t="s">
        <v>292</v>
      </c>
    </row>
    <row r="45" spans="1:4" x14ac:dyDescent="0.35">
      <c r="B45" s="60"/>
    </row>
    <row r="46" spans="1:4" x14ac:dyDescent="0.35">
      <c r="A46" s="312" t="s">
        <v>235</v>
      </c>
      <c r="B46" s="312"/>
      <c r="C46" s="312"/>
      <c r="D46" s="312"/>
    </row>
    <row r="47" spans="1:4" x14ac:dyDescent="0.35">
      <c r="A47" s="74" t="s">
        <v>244</v>
      </c>
      <c r="B47" s="10" t="s">
        <v>236</v>
      </c>
      <c r="C47" s="10" t="s">
        <v>237</v>
      </c>
      <c r="D47" s="67" t="str">
        <f>IF(Intro!$G$29="English",B47,C47)</f>
        <v>Subject country 1</v>
      </c>
    </row>
    <row r="48" spans="1:4" x14ac:dyDescent="0.35">
      <c r="B48" s="10" t="s">
        <v>165</v>
      </c>
      <c r="C48" s="10" t="s">
        <v>166</v>
      </c>
      <c r="D48" s="67" t="str">
        <f>IF(Intro!$G$29="English",B48,C48)</f>
        <v>United States of America</v>
      </c>
    </row>
    <row r="49" spans="1:4" x14ac:dyDescent="0.35">
      <c r="A49" s="74"/>
      <c r="B49" s="10" t="s">
        <v>261</v>
      </c>
      <c r="C49" s="10" t="s">
        <v>262</v>
      </c>
      <c r="D49" s="67" t="str">
        <f>IF(Intro!$G$29="English",B49,C49)</f>
        <v>Other Countries</v>
      </c>
    </row>
    <row r="50" spans="1:4" x14ac:dyDescent="0.35">
      <c r="A50" s="74"/>
      <c r="B50" s="10" t="s">
        <v>238</v>
      </c>
      <c r="C50" s="10" t="s">
        <v>239</v>
      </c>
      <c r="D50" s="67" t="str">
        <f>IF(Intro!$G$29="English",B50,C50)</f>
        <v>Other country 3</v>
      </c>
    </row>
    <row r="51" spans="1:4" x14ac:dyDescent="0.35">
      <c r="A51" s="74"/>
      <c r="B51" s="10" t="s">
        <v>240</v>
      </c>
      <c r="C51" s="10" t="s">
        <v>241</v>
      </c>
      <c r="D51" s="67" t="str">
        <f>IF(Intro!$G$29="English",B51,C51)</f>
        <v>Other country 4</v>
      </c>
    </row>
    <row r="52" spans="1:4" x14ac:dyDescent="0.35">
      <c r="A52" s="74"/>
      <c r="B52" s="10" t="s">
        <v>242</v>
      </c>
      <c r="C52" s="10" t="s">
        <v>243</v>
      </c>
      <c r="D52" s="67" t="str">
        <f>IF(Intro!$G$29="English",B52,C52)</f>
        <v>Other country 5</v>
      </c>
    </row>
    <row r="54" spans="1:4" x14ac:dyDescent="0.35">
      <c r="A54" s="311" t="s">
        <v>249</v>
      </c>
      <c r="B54" s="311"/>
      <c r="C54" s="311"/>
      <c r="D54" s="311"/>
    </row>
    <row r="55" spans="1:4" x14ac:dyDescent="0.35">
      <c r="D55" s="87"/>
    </row>
    <row r="56" spans="1:4" x14ac:dyDescent="0.35">
      <c r="A56" s="67" t="s">
        <v>250</v>
      </c>
      <c r="B56" s="10" t="s">
        <v>251</v>
      </c>
      <c r="C56" s="10" t="s">
        <v>253</v>
      </c>
      <c r="D56" s="67" t="str">
        <f>IF(Intro!$G$29="English",B56,C56)</f>
        <v>Yes</v>
      </c>
    </row>
    <row r="57" spans="1:4" x14ac:dyDescent="0.35">
      <c r="B57" s="10" t="s">
        <v>252</v>
      </c>
      <c r="C57" s="10" t="s">
        <v>254</v>
      </c>
      <c r="D57" s="67" t="str">
        <f>IF(Intro!$G$29="English",B57,C57)</f>
        <v>No</v>
      </c>
    </row>
    <row r="58" spans="1:4" x14ac:dyDescent="0.35">
      <c r="D58" s="87"/>
    </row>
    <row r="59" spans="1:4" x14ac:dyDescent="0.35">
      <c r="A59" s="67" t="s">
        <v>234</v>
      </c>
      <c r="B59" s="10" t="s">
        <v>247</v>
      </c>
      <c r="C59" s="10" t="s">
        <v>248</v>
      </c>
      <c r="D59" s="67" t="str">
        <f>IF(Intro!$G$29="English",B59,C59)</f>
        <v>Distributor</v>
      </c>
    </row>
    <row r="60" spans="1:4" x14ac:dyDescent="0.35">
      <c r="B60" s="10" t="s">
        <v>46</v>
      </c>
      <c r="C60" s="10" t="s">
        <v>37</v>
      </c>
      <c r="D60" s="67" t="str">
        <f>IF(Intro!$G$29="English",B60,C60)</f>
        <v>End user</v>
      </c>
    </row>
    <row r="61" spans="1:4" x14ac:dyDescent="0.35">
      <c r="B61" s="10" t="s">
        <v>136</v>
      </c>
      <c r="C61" s="10" t="s">
        <v>137</v>
      </c>
      <c r="D61" s="67" t="str">
        <f>IF(Intro!$G$29="English",B61,C61)</f>
        <v>Broker or trader</v>
      </c>
    </row>
    <row r="62" spans="1:4" x14ac:dyDescent="0.35">
      <c r="B62" s="29" t="s">
        <v>218</v>
      </c>
      <c r="C62" s="29" t="s">
        <v>219</v>
      </c>
      <c r="D62" s="67" t="str">
        <f>IF(Intro!$G$29="English",B62,C62)</f>
        <v>Other</v>
      </c>
    </row>
    <row r="64" spans="1:4" x14ac:dyDescent="0.35">
      <c r="A64" s="67" t="s">
        <v>245</v>
      </c>
      <c r="B64" s="10" t="s">
        <v>331</v>
      </c>
      <c r="C64" s="10" t="s">
        <v>332</v>
      </c>
      <c r="D64" s="67" t="str">
        <f>IF(Intro!$G$29="English",B64,C64)</f>
        <v>Verification - volume</v>
      </c>
    </row>
    <row r="65" spans="1:4" x14ac:dyDescent="0.35">
      <c r="A65" s="67" t="s">
        <v>322</v>
      </c>
      <c r="B65" s="10" t="s">
        <v>120</v>
      </c>
      <c r="C65" s="10" t="s">
        <v>121</v>
      </c>
      <c r="D65" s="67" t="str">
        <f>IF(Intro!$G$29="English",B65,C65)</f>
        <v>Error</v>
      </c>
    </row>
    <row r="66" spans="1:4" x14ac:dyDescent="0.35">
      <c r="B66" s="10" t="s">
        <v>122</v>
      </c>
      <c r="C66" s="10" t="s">
        <v>167</v>
      </c>
      <c r="D66" s="67" t="str">
        <f>IF(Intro!$G$29="English",B66,C66)</f>
        <v>Okay</v>
      </c>
    </row>
    <row r="68" spans="1:4" x14ac:dyDescent="0.35">
      <c r="B68" s="10" t="s">
        <v>333</v>
      </c>
      <c r="C68" s="10" t="s">
        <v>334</v>
      </c>
      <c r="D68" s="67" t="str">
        <f>IF(Intro!$G$29="English",B68,C68)</f>
        <v>Verification - value</v>
      </c>
    </row>
    <row r="69" spans="1:4" x14ac:dyDescent="0.35">
      <c r="B69" s="10" t="s">
        <v>120</v>
      </c>
      <c r="C69" s="10" t="s">
        <v>121</v>
      </c>
      <c r="D69" s="67" t="str">
        <f>IF(Intro!$G$29="English",B69,C69)</f>
        <v>Error</v>
      </c>
    </row>
    <row r="70" spans="1:4" x14ac:dyDescent="0.35">
      <c r="B70" s="10" t="s">
        <v>122</v>
      </c>
      <c r="C70" s="10" t="s">
        <v>167</v>
      </c>
      <c r="D70" s="67" t="str">
        <f>IF(Intro!$G$29="English",B70,C70)</f>
        <v>Okay</v>
      </c>
    </row>
    <row r="78" spans="1:4" x14ac:dyDescent="0.35">
      <c r="B78" s="77" t="s">
        <v>345</v>
      </c>
      <c r="D78" s="77"/>
    </row>
    <row r="79" spans="1:4" x14ac:dyDescent="0.35">
      <c r="B79" s="29" t="s">
        <v>805</v>
      </c>
      <c r="C79" s="10" t="s">
        <v>806</v>
      </c>
      <c r="D79" s="29" t="str">
        <f>IF(Intro!$G$29="English",B79,C79)</f>
        <v>Please specify country here</v>
      </c>
    </row>
    <row r="80" spans="1:4" x14ac:dyDescent="0.35">
      <c r="B80" s="140" t="s">
        <v>346</v>
      </c>
      <c r="C80" s="140" t="s">
        <v>346</v>
      </c>
      <c r="D80" s="29" t="str">
        <f>IF(Intro!$G$29="English",B80,C80)</f>
        <v>Afghanistan</v>
      </c>
    </row>
    <row r="81" spans="2:4" x14ac:dyDescent="0.35">
      <c r="B81" s="140" t="s">
        <v>405</v>
      </c>
      <c r="C81" s="140" t="s">
        <v>403</v>
      </c>
      <c r="D81" s="29" t="str">
        <f>IF(Intro!$G$29="English",B81,C81)</f>
        <v>Albania</v>
      </c>
    </row>
    <row r="82" spans="2:4" x14ac:dyDescent="0.35">
      <c r="B82" s="140" t="s">
        <v>406</v>
      </c>
      <c r="C82" s="140" t="s">
        <v>404</v>
      </c>
      <c r="D82" s="29" t="str">
        <f>IF(Intro!$G$29="English",B82,C82)</f>
        <v>Algeria</v>
      </c>
    </row>
    <row r="83" spans="2:4" x14ac:dyDescent="0.35">
      <c r="B83" s="140" t="s">
        <v>407</v>
      </c>
      <c r="C83" s="140" t="s">
        <v>445</v>
      </c>
      <c r="D83" s="29" t="str">
        <f>IF(Intro!$G$29="English",B83,C83)</f>
        <v>American Samoa</v>
      </c>
    </row>
    <row r="84" spans="2:4" x14ac:dyDescent="0.35">
      <c r="B84" s="140" t="s">
        <v>408</v>
      </c>
      <c r="C84" s="140" t="s">
        <v>409</v>
      </c>
      <c r="D84" s="29" t="str">
        <f>IF(Intro!$G$29="English",B84,C84)</f>
        <v>Andorra</v>
      </c>
    </row>
    <row r="85" spans="2:4" x14ac:dyDescent="0.35">
      <c r="B85" s="140" t="s">
        <v>347</v>
      </c>
      <c r="C85" s="140" t="s">
        <v>347</v>
      </c>
      <c r="D85" s="29" t="str">
        <f>IF(Intro!$G$29="English",B85,C85)</f>
        <v>Angola</v>
      </c>
    </row>
    <row r="86" spans="2:4" x14ac:dyDescent="0.35">
      <c r="B86" s="140" t="s">
        <v>348</v>
      </c>
      <c r="C86" s="140" t="s">
        <v>348</v>
      </c>
      <c r="D86" s="29" t="str">
        <f>IF(Intro!$G$29="English",B86,C86)</f>
        <v>Anguilla</v>
      </c>
    </row>
    <row r="87" spans="2:4" x14ac:dyDescent="0.35">
      <c r="B87" s="140" t="s">
        <v>411</v>
      </c>
      <c r="C87" s="140" t="s">
        <v>410</v>
      </c>
      <c r="D87" s="29" t="str">
        <f>IF(Intro!$G$29="English",B87,C87)</f>
        <v>Antarctica</v>
      </c>
    </row>
    <row r="88" spans="2:4" x14ac:dyDescent="0.35">
      <c r="B88" s="140" t="s">
        <v>412</v>
      </c>
      <c r="C88" s="140" t="s">
        <v>413</v>
      </c>
      <c r="D88" s="29" t="str">
        <f>IF(Intro!$G$29="English",B88,C88)</f>
        <v>Antigua and Barbuda</v>
      </c>
    </row>
    <row r="89" spans="2:4" x14ac:dyDescent="0.35">
      <c r="B89" s="140" t="s">
        <v>415</v>
      </c>
      <c r="C89" s="140" t="s">
        <v>414</v>
      </c>
      <c r="D89" s="29" t="str">
        <f>IF(Intro!$G$29="English",B89,C89)</f>
        <v>Argentina</v>
      </c>
    </row>
    <row r="90" spans="2:4" x14ac:dyDescent="0.35">
      <c r="B90" s="140" t="s">
        <v>417</v>
      </c>
      <c r="C90" s="140" t="s">
        <v>416</v>
      </c>
      <c r="D90" s="29" t="str">
        <f>IF(Intro!$G$29="English",B90,C90)</f>
        <v>Armenia</v>
      </c>
    </row>
    <row r="91" spans="2:4" x14ac:dyDescent="0.35">
      <c r="B91" s="140" t="s">
        <v>349</v>
      </c>
      <c r="C91" s="140" t="s">
        <v>349</v>
      </c>
      <c r="D91" s="29" t="str">
        <f>IF(Intro!$G$29="English",B91,C91)</f>
        <v>Aruba</v>
      </c>
    </row>
    <row r="92" spans="2:4" x14ac:dyDescent="0.35">
      <c r="B92" s="140" t="s">
        <v>419</v>
      </c>
      <c r="C92" s="140" t="s">
        <v>418</v>
      </c>
      <c r="D92" s="29" t="str">
        <f>IF(Intro!$G$29="English",B92,C92)</f>
        <v>Australia</v>
      </c>
    </row>
    <row r="93" spans="2:4" x14ac:dyDescent="0.35">
      <c r="B93" s="140" t="s">
        <v>420</v>
      </c>
      <c r="C93" s="140" t="s">
        <v>441</v>
      </c>
      <c r="D93" s="29" t="str">
        <f>IF(Intro!$G$29="English",B93,C93)</f>
        <v>Austria</v>
      </c>
    </row>
    <row r="94" spans="2:4" x14ac:dyDescent="0.35">
      <c r="B94" s="140" t="s">
        <v>421</v>
      </c>
      <c r="C94" s="140" t="s">
        <v>442</v>
      </c>
      <c r="D94" s="29" t="str">
        <f>IF(Intro!$G$29="English",B94,C94)</f>
        <v>Azerbaijan</v>
      </c>
    </row>
    <row r="95" spans="2:4" x14ac:dyDescent="0.35">
      <c r="B95" s="140" t="s">
        <v>350</v>
      </c>
      <c r="C95" s="140" t="s">
        <v>350</v>
      </c>
      <c r="D95" s="29" t="str">
        <f>IF(Intro!$G$29="English",B95,C95)</f>
        <v>Bahamas</v>
      </c>
    </row>
    <row r="96" spans="2:4" x14ac:dyDescent="0.35">
      <c r="B96" s="140" t="s">
        <v>422</v>
      </c>
      <c r="C96" s="140" t="s">
        <v>423</v>
      </c>
      <c r="D96" s="29" t="str">
        <f>IF(Intro!$G$29="English",B96,C96)</f>
        <v>Bahrain</v>
      </c>
    </row>
    <row r="97" spans="2:4" x14ac:dyDescent="0.35">
      <c r="B97" s="140" t="s">
        <v>351</v>
      </c>
      <c r="C97" s="141" t="s">
        <v>351</v>
      </c>
      <c r="D97" s="29" t="str">
        <f>IF(Intro!$G$29="English",B97,C97)</f>
        <v>Bangladesh</v>
      </c>
    </row>
    <row r="98" spans="2:4" x14ac:dyDescent="0.35">
      <c r="B98" s="141" t="s">
        <v>424</v>
      </c>
      <c r="C98" s="141" t="s">
        <v>425</v>
      </c>
      <c r="D98" s="29" t="str">
        <f>IF(Intro!$G$29="English",B98,C98)</f>
        <v>Barbados</v>
      </c>
    </row>
    <row r="99" spans="2:4" x14ac:dyDescent="0.35">
      <c r="B99" s="140" t="s">
        <v>426</v>
      </c>
      <c r="C99" s="140" t="s">
        <v>427</v>
      </c>
      <c r="D99" s="29" t="str">
        <f>IF(Intro!$G$29="English",B99,C99)</f>
        <v>Belarus</v>
      </c>
    </row>
    <row r="100" spans="2:4" x14ac:dyDescent="0.35">
      <c r="B100" s="140" t="s">
        <v>428</v>
      </c>
      <c r="C100" s="140" t="s">
        <v>429</v>
      </c>
      <c r="D100" s="29" t="str">
        <f>IF(Intro!$G$29="English",B100,C100)</f>
        <v>Belgium</v>
      </c>
    </row>
    <row r="101" spans="2:4" x14ac:dyDescent="0.35">
      <c r="B101" s="140" t="s">
        <v>352</v>
      </c>
      <c r="C101" s="140" t="s">
        <v>446</v>
      </c>
      <c r="D101" s="29" t="str">
        <f>IF(Intro!$G$29="English",B101,C101)</f>
        <v>Belize</v>
      </c>
    </row>
    <row r="102" spans="2:4" x14ac:dyDescent="0.35">
      <c r="B102" s="140" t="s">
        <v>430</v>
      </c>
      <c r="C102" s="141" t="s">
        <v>431</v>
      </c>
      <c r="D102" s="29" t="str">
        <f>IF(Intro!$G$29="English",B102,C102)</f>
        <v>Benin</v>
      </c>
    </row>
    <row r="103" spans="2:4" x14ac:dyDescent="0.35">
      <c r="B103" s="140" t="s">
        <v>432</v>
      </c>
      <c r="C103" s="140" t="s">
        <v>433</v>
      </c>
      <c r="D103" s="29" t="str">
        <f>IF(Intro!$G$29="English",B103,C103)</f>
        <v>Bermuda</v>
      </c>
    </row>
    <row r="104" spans="2:4" x14ac:dyDescent="0.35">
      <c r="B104" s="140" t="s">
        <v>434</v>
      </c>
      <c r="C104" s="140" t="s">
        <v>435</v>
      </c>
      <c r="D104" s="29" t="str">
        <f>IF(Intro!$G$29="English",B104,C104)</f>
        <v>Bhutan</v>
      </c>
    </row>
    <row r="105" spans="2:4" x14ac:dyDescent="0.35">
      <c r="B105" s="140" t="s">
        <v>436</v>
      </c>
      <c r="C105" s="140" t="s">
        <v>437</v>
      </c>
      <c r="D105" s="29" t="str">
        <f>IF(Intro!$G$29="English",B105,C105)</f>
        <v>Bolivia</v>
      </c>
    </row>
    <row r="106" spans="2:4" x14ac:dyDescent="0.35">
      <c r="B106" s="140" t="s">
        <v>438</v>
      </c>
      <c r="C106" s="140" t="s">
        <v>447</v>
      </c>
      <c r="D106" s="29" t="str">
        <f>IF(Intro!$G$29="English",B106,C106)</f>
        <v>Bonaire, Sint Eustatius and Saba</v>
      </c>
    </row>
    <row r="107" spans="2:4" x14ac:dyDescent="0.35">
      <c r="B107" s="141" t="s">
        <v>439</v>
      </c>
      <c r="C107" s="140" t="s">
        <v>440</v>
      </c>
      <c r="D107" s="29" t="str">
        <f>IF(Intro!$G$29="English",B107,C107)</f>
        <v>Bosnia and Herzegovina</v>
      </c>
    </row>
    <row r="108" spans="2:4" x14ac:dyDescent="0.35">
      <c r="B108" s="140" t="s">
        <v>448</v>
      </c>
      <c r="C108" s="140" t="s">
        <v>448</v>
      </c>
      <c r="D108" s="29" t="str">
        <f>IF(Intro!$G$29="English",B108,C108)</f>
        <v>Botswana</v>
      </c>
    </row>
    <row r="109" spans="2:4" x14ac:dyDescent="0.35">
      <c r="B109" s="140" t="s">
        <v>449</v>
      </c>
      <c r="C109" s="140" t="s">
        <v>450</v>
      </c>
      <c r="D109" s="29" t="str">
        <f>IF(Intro!$G$29="English",B109,C109)</f>
        <v>Bouvet Island</v>
      </c>
    </row>
    <row r="110" spans="2:4" x14ac:dyDescent="0.35">
      <c r="B110" s="140" t="s">
        <v>451</v>
      </c>
      <c r="C110" s="140" t="s">
        <v>452</v>
      </c>
      <c r="D110" s="29" t="str">
        <f>IF(Intro!$G$29="English",B110,C110)</f>
        <v>Brazil</v>
      </c>
    </row>
    <row r="111" spans="2:4" x14ac:dyDescent="0.35">
      <c r="B111" s="140" t="s">
        <v>453</v>
      </c>
      <c r="C111" s="140" t="s">
        <v>454</v>
      </c>
      <c r="D111" s="29" t="str">
        <f>IF(Intro!$G$29="English",B111,C111)</f>
        <v>British Indian Ocean Territory</v>
      </c>
    </row>
    <row r="112" spans="2:4" x14ac:dyDescent="0.35">
      <c r="B112" s="140" t="s">
        <v>455</v>
      </c>
      <c r="C112" s="140" t="s">
        <v>456</v>
      </c>
      <c r="D112" s="29" t="str">
        <f>IF(Intro!$G$29="English",B112,C112)</f>
        <v>Brunei Darussalam</v>
      </c>
    </row>
    <row r="113" spans="2:4" x14ac:dyDescent="0.35">
      <c r="B113" s="141" t="s">
        <v>457</v>
      </c>
      <c r="C113" s="140" t="s">
        <v>458</v>
      </c>
      <c r="D113" s="29" t="str">
        <f>IF(Intro!$G$29="English",B113,C113)</f>
        <v>Bulgaria</v>
      </c>
    </row>
    <row r="114" spans="2:4" x14ac:dyDescent="0.35">
      <c r="B114" s="140" t="s">
        <v>459</v>
      </c>
      <c r="C114" s="140" t="s">
        <v>459</v>
      </c>
      <c r="D114" s="29" t="str">
        <f>IF(Intro!$G$29="English",B114,C114)</f>
        <v>Burkina Faso</v>
      </c>
    </row>
    <row r="115" spans="2:4" x14ac:dyDescent="0.35">
      <c r="B115" s="140" t="s">
        <v>353</v>
      </c>
      <c r="C115" s="140" t="s">
        <v>353</v>
      </c>
      <c r="D115" s="29" t="str">
        <f>IF(Intro!$G$29="English",B115,C115)</f>
        <v>Burundi</v>
      </c>
    </row>
    <row r="116" spans="2:4" x14ac:dyDescent="0.35">
      <c r="B116" s="140" t="s">
        <v>460</v>
      </c>
      <c r="C116" s="140" t="s">
        <v>461</v>
      </c>
      <c r="D116" s="29" t="str">
        <f>IF(Intro!$G$29="English",B116,C116)</f>
        <v>Cambodia</v>
      </c>
    </row>
    <row r="117" spans="2:4" x14ac:dyDescent="0.35">
      <c r="B117" s="140" t="s">
        <v>462</v>
      </c>
      <c r="C117" s="140" t="s">
        <v>463</v>
      </c>
      <c r="D117" s="29" t="str">
        <f>IF(Intro!$G$29="English",B117,C117)</f>
        <v>Cameroon</v>
      </c>
    </row>
    <row r="118" spans="2:4" x14ac:dyDescent="0.35">
      <c r="B118" s="140" t="s">
        <v>464</v>
      </c>
      <c r="C118" s="140" t="s">
        <v>465</v>
      </c>
      <c r="D118" s="29" t="str">
        <f>IF(Intro!$G$29="English",B118,C118)</f>
        <v>Cape Verde</v>
      </c>
    </row>
    <row r="119" spans="2:4" x14ac:dyDescent="0.35">
      <c r="B119" s="140" t="s">
        <v>466</v>
      </c>
      <c r="C119" s="140" t="s">
        <v>467</v>
      </c>
      <c r="D119" s="29" t="str">
        <f>IF(Intro!$G$29="English",B119,C119)</f>
        <v>Cayman Islands</v>
      </c>
    </row>
    <row r="120" spans="2:4" x14ac:dyDescent="0.35">
      <c r="B120" s="140" t="s">
        <v>468</v>
      </c>
      <c r="C120" s="140" t="s">
        <v>469</v>
      </c>
      <c r="D120" s="29" t="str">
        <f>IF(Intro!$G$29="English",B120,C120)</f>
        <v>Central African Republic</v>
      </c>
    </row>
    <row r="121" spans="2:4" x14ac:dyDescent="0.35">
      <c r="B121" s="140" t="s">
        <v>470</v>
      </c>
      <c r="C121" s="140" t="s">
        <v>471</v>
      </c>
      <c r="D121" s="29" t="str">
        <f>IF(Intro!$G$29="English",B121,C121)</f>
        <v>Ceuta and Melilla</v>
      </c>
    </row>
    <row r="122" spans="2:4" x14ac:dyDescent="0.35">
      <c r="B122" s="140" t="s">
        <v>472</v>
      </c>
      <c r="C122" s="140" t="s">
        <v>473</v>
      </c>
      <c r="D122" s="29" t="str">
        <f>IF(Intro!$G$29="English",B122,C122)</f>
        <v>Chad</v>
      </c>
    </row>
    <row r="123" spans="2:4" x14ac:dyDescent="0.35">
      <c r="B123" s="140" t="s">
        <v>354</v>
      </c>
      <c r="C123" s="140" t="s">
        <v>474</v>
      </c>
      <c r="D123" s="29" t="str">
        <f>IF(Intro!$G$29="English",B123,C123)</f>
        <v>Chile</v>
      </c>
    </row>
    <row r="124" spans="2:4" x14ac:dyDescent="0.35">
      <c r="B124" s="140" t="s">
        <v>475</v>
      </c>
      <c r="C124" s="140" t="s">
        <v>476</v>
      </c>
      <c r="D124" s="29" t="str">
        <f>IF(Intro!$G$29="English",B124,C124)</f>
        <v>China</v>
      </c>
    </row>
    <row r="125" spans="2:4" x14ac:dyDescent="0.35">
      <c r="B125" s="140" t="s">
        <v>477</v>
      </c>
      <c r="C125" s="140" t="s">
        <v>478</v>
      </c>
      <c r="D125" s="29" t="str">
        <f>IF(Intro!$G$29="English",B125,C125)</f>
        <v>Chinese Taipei</v>
      </c>
    </row>
    <row r="126" spans="2:4" x14ac:dyDescent="0.35">
      <c r="B126" s="140" t="s">
        <v>479</v>
      </c>
      <c r="C126" s="140" t="s">
        <v>480</v>
      </c>
      <c r="D126" s="29" t="str">
        <f>IF(Intro!$G$29="English",B126,C126)</f>
        <v>Christmas Island</v>
      </c>
    </row>
    <row r="127" spans="2:4" x14ac:dyDescent="0.35">
      <c r="B127" s="140" t="s">
        <v>481</v>
      </c>
      <c r="C127" s="140" t="s">
        <v>482</v>
      </c>
      <c r="D127" s="29" t="str">
        <f>IF(Intro!$G$29="English",B127,C127)</f>
        <v>Cocos (Keeling) Islands</v>
      </c>
    </row>
    <row r="128" spans="2:4" x14ac:dyDescent="0.35">
      <c r="B128" s="140" t="s">
        <v>483</v>
      </c>
      <c r="C128" s="140" t="s">
        <v>484</v>
      </c>
      <c r="D128" s="29" t="str">
        <f>IF(Intro!$G$29="English",B128,C128)</f>
        <v>Colombia</v>
      </c>
    </row>
    <row r="129" spans="2:4" x14ac:dyDescent="0.35">
      <c r="B129" s="140" t="s">
        <v>485</v>
      </c>
      <c r="C129" s="140" t="s">
        <v>486</v>
      </c>
      <c r="D129" s="29" t="str">
        <f>IF(Intro!$G$29="English",B129,C129)</f>
        <v>Comoros</v>
      </c>
    </row>
    <row r="130" spans="2:4" x14ac:dyDescent="0.35">
      <c r="B130" s="140" t="s">
        <v>487</v>
      </c>
      <c r="C130" s="140" t="s">
        <v>487</v>
      </c>
      <c r="D130" s="29" t="str">
        <f>IF(Intro!$G$29="English",B130,C130)</f>
        <v>Congo</v>
      </c>
    </row>
    <row r="131" spans="2:4" x14ac:dyDescent="0.35">
      <c r="B131" s="140" t="s">
        <v>488</v>
      </c>
      <c r="C131" s="140" t="s">
        <v>489</v>
      </c>
      <c r="D131" s="29" t="str">
        <f>IF(Intro!$G$29="English",B131,C131)</f>
        <v>Congo (Democratic Republic of)</v>
      </c>
    </row>
    <row r="132" spans="2:4" x14ac:dyDescent="0.35">
      <c r="B132" s="140" t="s">
        <v>490</v>
      </c>
      <c r="C132" s="140" t="s">
        <v>491</v>
      </c>
      <c r="D132" s="29" t="str">
        <f>IF(Intro!$G$29="English",B132,C132)</f>
        <v>Cook Islands</v>
      </c>
    </row>
    <row r="133" spans="2:4" x14ac:dyDescent="0.35">
      <c r="B133" s="140" t="s">
        <v>355</v>
      </c>
      <c r="C133" s="140" t="s">
        <v>355</v>
      </c>
      <c r="D133" s="29" t="str">
        <f>IF(Intro!$G$29="English",B133,C133)</f>
        <v>Costa Rica</v>
      </c>
    </row>
    <row r="134" spans="2:4" x14ac:dyDescent="0.35">
      <c r="B134" s="140" t="s">
        <v>492</v>
      </c>
      <c r="C134" s="140" t="s">
        <v>493</v>
      </c>
      <c r="D134" s="29" t="str">
        <f>IF(Intro!$G$29="English",B134,C134)</f>
        <v>Croatia</v>
      </c>
    </row>
    <row r="135" spans="2:4" x14ac:dyDescent="0.35">
      <c r="B135" s="140" t="s">
        <v>356</v>
      </c>
      <c r="C135" s="140" t="s">
        <v>356</v>
      </c>
      <c r="D135" s="29" t="str">
        <f>IF(Intro!$G$29="English",B135,C135)</f>
        <v>Cuba</v>
      </c>
    </row>
    <row r="136" spans="2:4" x14ac:dyDescent="0.35">
      <c r="B136" s="140" t="s">
        <v>494</v>
      </c>
      <c r="C136" s="140" t="s">
        <v>495</v>
      </c>
      <c r="D136" s="29" t="str">
        <f>IF(Intro!$G$29="English",B136,C136)</f>
        <v>Curacao</v>
      </c>
    </row>
    <row r="137" spans="2:4" x14ac:dyDescent="0.35">
      <c r="B137" s="140" t="s">
        <v>496</v>
      </c>
      <c r="C137" s="140" t="s">
        <v>497</v>
      </c>
      <c r="D137" s="29" t="str">
        <f>IF(Intro!$G$29="English",B137,C137)</f>
        <v>Cyprus</v>
      </c>
    </row>
    <row r="138" spans="2:4" x14ac:dyDescent="0.35">
      <c r="B138" s="140" t="s">
        <v>498</v>
      </c>
      <c r="C138" s="140" t="s">
        <v>499</v>
      </c>
      <c r="D138" s="29" t="str">
        <f>IF(Intro!$G$29="English",B138,C138)</f>
        <v>Czech Republic</v>
      </c>
    </row>
    <row r="139" spans="2:4" x14ac:dyDescent="0.35">
      <c r="B139" s="140" t="s">
        <v>500</v>
      </c>
      <c r="C139" s="140" t="s">
        <v>501</v>
      </c>
      <c r="D139" s="29" t="str">
        <f>IF(Intro!$G$29="English",B139,C139)</f>
        <v>Denmark</v>
      </c>
    </row>
    <row r="140" spans="2:4" x14ac:dyDescent="0.35">
      <c r="B140" s="140" t="s">
        <v>357</v>
      </c>
      <c r="C140" s="140" t="s">
        <v>357</v>
      </c>
      <c r="D140" s="29" t="str">
        <f>IF(Intro!$G$29="English",B140,C140)</f>
        <v>Djibouti</v>
      </c>
    </row>
    <row r="141" spans="2:4" x14ac:dyDescent="0.35">
      <c r="B141" s="140" t="s">
        <v>502</v>
      </c>
      <c r="C141" s="140" t="s">
        <v>503</v>
      </c>
      <c r="D141" s="29" t="str">
        <f>IF(Intro!$G$29="English",B141,C141)</f>
        <v>Dominica</v>
      </c>
    </row>
    <row r="142" spans="2:4" x14ac:dyDescent="0.35">
      <c r="B142" s="140" t="s">
        <v>504</v>
      </c>
      <c r="C142" s="140" t="s">
        <v>505</v>
      </c>
      <c r="D142" s="29" t="str">
        <f>IF(Intro!$G$29="English",B142,C142)</f>
        <v>Dominican Republic</v>
      </c>
    </row>
    <row r="143" spans="2:4" x14ac:dyDescent="0.35">
      <c r="B143" s="140" t="s">
        <v>506</v>
      </c>
      <c r="C143" s="140" t="s">
        <v>507</v>
      </c>
      <c r="D143" s="29" t="str">
        <f>IF(Intro!$G$29="English",B143,C143)</f>
        <v>East Timor</v>
      </c>
    </row>
    <row r="144" spans="2:4" x14ac:dyDescent="0.35">
      <c r="B144" s="140" t="s">
        <v>508</v>
      </c>
      <c r="C144" s="140" t="s">
        <v>509</v>
      </c>
      <c r="D144" s="29" t="str">
        <f>IF(Intro!$G$29="English",B144,C144)</f>
        <v>Ecuador</v>
      </c>
    </row>
    <row r="145" spans="2:4" x14ac:dyDescent="0.35">
      <c r="B145" s="140" t="s">
        <v>510</v>
      </c>
      <c r="C145" s="140" t="s">
        <v>511</v>
      </c>
      <c r="D145" s="29" t="str">
        <f>IF(Intro!$G$29="English",B145,C145)</f>
        <v>Egypt</v>
      </c>
    </row>
    <row r="146" spans="2:4" x14ac:dyDescent="0.35">
      <c r="B146" s="140" t="s">
        <v>512</v>
      </c>
      <c r="C146" s="140" t="s">
        <v>513</v>
      </c>
      <c r="D146" s="29" t="str">
        <f>IF(Intro!$G$29="English",B146,C146)</f>
        <v>El Salvador</v>
      </c>
    </row>
    <row r="147" spans="2:4" x14ac:dyDescent="0.35">
      <c r="B147" s="140" t="s">
        <v>514</v>
      </c>
      <c r="C147" s="140" t="s">
        <v>515</v>
      </c>
      <c r="D147" s="29" t="str">
        <f>IF(Intro!$G$29="English",B147,C147)</f>
        <v>Equatorial Guinea</v>
      </c>
    </row>
    <row r="148" spans="2:4" x14ac:dyDescent="0.35">
      <c r="B148" s="140" t="s">
        <v>516</v>
      </c>
      <c r="C148" s="140" t="s">
        <v>517</v>
      </c>
      <c r="D148" s="29" t="str">
        <f>IF(Intro!$G$29="English",B148,C148)</f>
        <v>Eritrea</v>
      </c>
    </row>
    <row r="149" spans="2:4" x14ac:dyDescent="0.35">
      <c r="B149" s="140" t="s">
        <v>518</v>
      </c>
      <c r="C149" s="140" t="s">
        <v>519</v>
      </c>
      <c r="D149" s="29" t="str">
        <f>IF(Intro!$G$29="English",B149,C149)</f>
        <v>Estonia</v>
      </c>
    </row>
    <row r="150" spans="2:4" x14ac:dyDescent="0.35">
      <c r="B150" s="140" t="s">
        <v>520</v>
      </c>
      <c r="C150" s="140" t="s">
        <v>521</v>
      </c>
      <c r="D150" s="29" t="str">
        <f>IF(Intro!$G$29="English",B150,C150)</f>
        <v>Ethiopia</v>
      </c>
    </row>
    <row r="151" spans="2:4" x14ac:dyDescent="0.35">
      <c r="B151" s="140" t="s">
        <v>522</v>
      </c>
      <c r="C151" s="140" t="s">
        <v>523</v>
      </c>
      <c r="D151" s="29" t="str">
        <f>IF(Intro!$G$29="English",B151,C151)</f>
        <v>Falkland Islands (Malvinas) </v>
      </c>
    </row>
    <row r="152" spans="2:4" x14ac:dyDescent="0.35">
      <c r="B152" s="140" t="s">
        <v>524</v>
      </c>
      <c r="C152" s="140" t="s">
        <v>525</v>
      </c>
      <c r="D152" s="29" t="str">
        <f>IF(Intro!$G$29="English",B152,C152)</f>
        <v>Faroe Islands</v>
      </c>
    </row>
    <row r="153" spans="2:4" x14ac:dyDescent="0.35">
      <c r="B153" s="140" t="s">
        <v>526</v>
      </c>
      <c r="C153" s="140" t="s">
        <v>527</v>
      </c>
      <c r="D153" s="29" t="str">
        <f>IF(Intro!$G$29="English",B153,C153)</f>
        <v>Fiji</v>
      </c>
    </row>
    <row r="154" spans="2:4" x14ac:dyDescent="0.35">
      <c r="B154" s="140" t="s">
        <v>528</v>
      </c>
      <c r="C154" s="140" t="s">
        <v>529</v>
      </c>
      <c r="D154" s="29" t="str">
        <f>IF(Intro!$G$29="English",B154,C154)</f>
        <v>Finland</v>
      </c>
    </row>
    <row r="155" spans="2:4" x14ac:dyDescent="0.35">
      <c r="B155" s="140" t="s">
        <v>358</v>
      </c>
      <c r="C155" s="140" t="s">
        <v>358</v>
      </c>
      <c r="D155" s="29" t="str">
        <f>IF(Intro!$G$29="English",B155,C155)</f>
        <v>France</v>
      </c>
    </row>
    <row r="156" spans="2:4" x14ac:dyDescent="0.35">
      <c r="B156" s="140" t="s">
        <v>530</v>
      </c>
      <c r="C156" s="140" t="s">
        <v>531</v>
      </c>
      <c r="D156" s="29" t="str">
        <f>IF(Intro!$G$29="English",B156,C156)</f>
        <v>French Guiana</v>
      </c>
    </row>
    <row r="157" spans="2:4" x14ac:dyDescent="0.35">
      <c r="B157" s="140" t="s">
        <v>532</v>
      </c>
      <c r="C157" s="140" t="s">
        <v>533</v>
      </c>
      <c r="D157" s="29" t="str">
        <f>IF(Intro!$G$29="English",B157,C157)</f>
        <v>French Polynesia</v>
      </c>
    </row>
    <row r="158" spans="2:4" x14ac:dyDescent="0.35">
      <c r="B158" s="140" t="s">
        <v>534</v>
      </c>
      <c r="C158" s="140" t="s">
        <v>535</v>
      </c>
      <c r="D158" s="29" t="str">
        <f>IF(Intro!$G$29="English",B158,C158)</f>
        <v>French Southern Territories</v>
      </c>
    </row>
    <row r="159" spans="2:4" x14ac:dyDescent="0.35">
      <c r="B159" s="140" t="s">
        <v>359</v>
      </c>
      <c r="C159" s="140" t="s">
        <v>359</v>
      </c>
      <c r="D159" s="29" t="str">
        <f>IF(Intro!$G$29="English",B159,C159)</f>
        <v>Gabon</v>
      </c>
    </row>
    <row r="160" spans="2:4" x14ac:dyDescent="0.35">
      <c r="B160" s="140" t="s">
        <v>536</v>
      </c>
      <c r="C160" s="140" t="s">
        <v>537</v>
      </c>
      <c r="D160" s="29" t="str">
        <f>IF(Intro!$G$29="English",B160,C160)</f>
        <v>Gambia</v>
      </c>
    </row>
    <row r="161" spans="2:4" x14ac:dyDescent="0.35">
      <c r="B161" s="140" t="s">
        <v>538</v>
      </c>
      <c r="C161" s="140" t="s">
        <v>539</v>
      </c>
      <c r="D161" s="29" t="str">
        <f>IF(Intro!$G$29="English",B161,C161)</f>
        <v>Georgia</v>
      </c>
    </row>
    <row r="162" spans="2:4" x14ac:dyDescent="0.35">
      <c r="B162" s="140" t="s">
        <v>540</v>
      </c>
      <c r="C162" s="140" t="s">
        <v>541</v>
      </c>
      <c r="D162" s="29" t="str">
        <f>IF(Intro!$G$29="English",B162,C162)</f>
        <v>Germany</v>
      </c>
    </row>
    <row r="163" spans="2:4" x14ac:dyDescent="0.35">
      <c r="B163" s="140" t="s">
        <v>360</v>
      </c>
      <c r="C163" s="140" t="s">
        <v>360</v>
      </c>
      <c r="D163" s="29" t="str">
        <f>IF(Intro!$G$29="English",B163,C163)</f>
        <v>Ghana</v>
      </c>
    </row>
    <row r="164" spans="2:4" x14ac:dyDescent="0.35">
      <c r="B164" s="140" t="s">
        <v>361</v>
      </c>
      <c r="C164" s="140" t="s">
        <v>361</v>
      </c>
      <c r="D164" s="29" t="str">
        <f>IF(Intro!$G$29="English",B164,C164)</f>
        <v>Gibraltar</v>
      </c>
    </row>
    <row r="165" spans="2:4" x14ac:dyDescent="0.35">
      <c r="B165" s="140" t="s">
        <v>542</v>
      </c>
      <c r="C165" s="140" t="s">
        <v>543</v>
      </c>
      <c r="D165" s="29" t="str">
        <f>IF(Intro!$G$29="English",B165,C165)</f>
        <v>Greece</v>
      </c>
    </row>
    <row r="166" spans="2:4" x14ac:dyDescent="0.35">
      <c r="B166" s="140" t="s">
        <v>544</v>
      </c>
      <c r="C166" s="140" t="s">
        <v>545</v>
      </c>
      <c r="D166" s="29" t="str">
        <f>IF(Intro!$G$29="English",B166,C166)</f>
        <v>Greenland</v>
      </c>
    </row>
    <row r="167" spans="2:4" x14ac:dyDescent="0.35">
      <c r="B167" s="140" t="s">
        <v>546</v>
      </c>
      <c r="C167" s="140" t="s">
        <v>547</v>
      </c>
      <c r="D167" s="29" t="str">
        <f>IF(Intro!$G$29="English",B167,C167)</f>
        <v>Grenada</v>
      </c>
    </row>
    <row r="168" spans="2:4" x14ac:dyDescent="0.35">
      <c r="B168" s="140" t="s">
        <v>362</v>
      </c>
      <c r="C168" s="140" t="s">
        <v>362</v>
      </c>
      <c r="D168" s="29" t="str">
        <f>IF(Intro!$G$29="English",B168,C168)</f>
        <v>Guadeloupe</v>
      </c>
    </row>
    <row r="169" spans="2:4" x14ac:dyDescent="0.35">
      <c r="B169" s="140" t="s">
        <v>363</v>
      </c>
      <c r="C169" s="140" t="s">
        <v>363</v>
      </c>
      <c r="D169" s="29" t="str">
        <f>IF(Intro!$G$29="English",B169,C169)</f>
        <v>Guam</v>
      </c>
    </row>
    <row r="170" spans="2:4" x14ac:dyDescent="0.35">
      <c r="B170" s="140" t="s">
        <v>364</v>
      </c>
      <c r="C170" s="140" t="s">
        <v>364</v>
      </c>
      <c r="D170" s="29" t="str">
        <f>IF(Intro!$G$29="English",B170,C170)</f>
        <v>Guatemala</v>
      </c>
    </row>
    <row r="171" spans="2:4" x14ac:dyDescent="0.35">
      <c r="B171" s="140" t="s">
        <v>548</v>
      </c>
      <c r="C171" s="140" t="s">
        <v>549</v>
      </c>
      <c r="D171" s="29" t="str">
        <f>IF(Intro!$G$29="English",B171,C171)</f>
        <v>Guernsey</v>
      </c>
    </row>
    <row r="172" spans="2:4" x14ac:dyDescent="0.35">
      <c r="B172" s="140" t="s">
        <v>550</v>
      </c>
      <c r="C172" s="140" t="s">
        <v>551</v>
      </c>
      <c r="D172" s="29" t="str">
        <f>IF(Intro!$G$29="English",B172,C172)</f>
        <v>Guinea</v>
      </c>
    </row>
    <row r="173" spans="2:4" x14ac:dyDescent="0.35">
      <c r="B173" s="140" t="s">
        <v>552</v>
      </c>
      <c r="C173" s="140" t="s">
        <v>553</v>
      </c>
      <c r="D173" s="29" t="str">
        <f>IF(Intro!$G$29="English",B173,C173)</f>
        <v>Guinea-Bissau</v>
      </c>
    </row>
    <row r="174" spans="2:4" x14ac:dyDescent="0.35">
      <c r="B174" s="140" t="s">
        <v>365</v>
      </c>
      <c r="C174" s="140" t="s">
        <v>554</v>
      </c>
      <c r="D174" s="29" t="str">
        <f>IF(Intro!$G$29="English",B174,C174)</f>
        <v>Guyana</v>
      </c>
    </row>
    <row r="175" spans="2:4" x14ac:dyDescent="0.35">
      <c r="B175" s="140" t="s">
        <v>555</v>
      </c>
      <c r="C175" s="140" t="s">
        <v>556</v>
      </c>
      <c r="D175" s="29" t="str">
        <f>IF(Intro!$G$29="English",B175,C175)</f>
        <v>Haiti</v>
      </c>
    </row>
    <row r="176" spans="2:4" x14ac:dyDescent="0.35">
      <c r="B176" s="140" t="s">
        <v>557</v>
      </c>
      <c r="C176" s="140" t="s">
        <v>558</v>
      </c>
      <c r="D176" s="29" t="str">
        <f>IF(Intro!$G$29="English",B176,C176)</f>
        <v>Heard Islands and McDonald</v>
      </c>
    </row>
    <row r="177" spans="2:4" x14ac:dyDescent="0.35">
      <c r="B177" s="140" t="s">
        <v>559</v>
      </c>
      <c r="C177" s="140" t="s">
        <v>560</v>
      </c>
      <c r="D177" s="29" t="str">
        <f>IF(Intro!$G$29="English",B177,C177)</f>
        <v>Holy See (Vatican City State)</v>
      </c>
    </row>
    <row r="178" spans="2:4" x14ac:dyDescent="0.35">
      <c r="B178" s="140" t="s">
        <v>366</v>
      </c>
      <c r="C178" s="140" t="s">
        <v>366</v>
      </c>
      <c r="D178" s="29" t="str">
        <f>IF(Intro!$G$29="English",B178,C178)</f>
        <v>Honduras</v>
      </c>
    </row>
    <row r="179" spans="2:4" x14ac:dyDescent="0.35">
      <c r="B179" s="140" t="s">
        <v>561</v>
      </c>
      <c r="C179" s="140" t="s">
        <v>561</v>
      </c>
      <c r="D179" s="29" t="str">
        <f>IF(Intro!$G$29="English",B179,C179)</f>
        <v>Hong Kong</v>
      </c>
    </row>
    <row r="180" spans="2:4" x14ac:dyDescent="0.35">
      <c r="B180" s="140" t="s">
        <v>562</v>
      </c>
      <c r="C180" s="140" t="s">
        <v>563</v>
      </c>
      <c r="D180" s="29" t="str">
        <f>IF(Intro!$G$29="English",B180,C180)</f>
        <v>Hungary</v>
      </c>
    </row>
    <row r="181" spans="2:4" x14ac:dyDescent="0.35">
      <c r="B181" s="140" t="s">
        <v>564</v>
      </c>
      <c r="C181" s="140" t="s">
        <v>565</v>
      </c>
      <c r="D181" s="29" t="str">
        <f>IF(Intro!$G$29="English",B181,C181)</f>
        <v>Iceland</v>
      </c>
    </row>
    <row r="182" spans="2:4" x14ac:dyDescent="0.35">
      <c r="B182" s="140" t="s">
        <v>566</v>
      </c>
      <c r="C182" s="140" t="s">
        <v>567</v>
      </c>
      <c r="D182" s="29" t="str">
        <f>IF(Intro!$G$29="English",B182,C182)</f>
        <v>India</v>
      </c>
    </row>
    <row r="183" spans="2:4" x14ac:dyDescent="0.35">
      <c r="B183" s="140" t="s">
        <v>568</v>
      </c>
      <c r="C183" s="140" t="s">
        <v>569</v>
      </c>
      <c r="D183" s="29" t="str">
        <f>IF(Intro!$G$29="English",B183,C183)</f>
        <v>Indonesia</v>
      </c>
    </row>
    <row r="184" spans="2:4" x14ac:dyDescent="0.35">
      <c r="B184" s="140" t="s">
        <v>570</v>
      </c>
      <c r="C184" s="140" t="s">
        <v>571</v>
      </c>
      <c r="D184" s="29" t="str">
        <f>IF(Intro!$G$29="English",B184,C184)</f>
        <v>Iran (Islamic Republic of)</v>
      </c>
    </row>
    <row r="185" spans="2:4" x14ac:dyDescent="0.35">
      <c r="B185" s="140" t="s">
        <v>367</v>
      </c>
      <c r="C185" s="140" t="s">
        <v>572</v>
      </c>
      <c r="D185" s="29" t="str">
        <f>IF(Intro!$G$29="English",B185,C185)</f>
        <v>Iraq</v>
      </c>
    </row>
    <row r="186" spans="2:4" x14ac:dyDescent="0.35">
      <c r="B186" s="140" t="s">
        <v>573</v>
      </c>
      <c r="C186" s="140" t="s">
        <v>574</v>
      </c>
      <c r="D186" s="29" t="str">
        <f>IF(Intro!$G$29="English",B186,C186)</f>
        <v>Ireland</v>
      </c>
    </row>
    <row r="187" spans="2:4" x14ac:dyDescent="0.35">
      <c r="B187" s="140" t="s">
        <v>575</v>
      </c>
      <c r="C187" s="140" t="s">
        <v>576</v>
      </c>
      <c r="D187" s="29" t="str">
        <f>IF(Intro!$G$29="English",B187,C187)</f>
        <v>Isle of Man</v>
      </c>
    </row>
    <row r="188" spans="2:4" x14ac:dyDescent="0.35">
      <c r="B188" s="140" t="s">
        <v>577</v>
      </c>
      <c r="C188" s="140" t="s">
        <v>578</v>
      </c>
      <c r="D188" s="29" t="str">
        <f>IF(Intro!$G$29="English",B188,C188)</f>
        <v>Israel</v>
      </c>
    </row>
    <row r="189" spans="2:4" x14ac:dyDescent="0.35">
      <c r="B189" s="140" t="s">
        <v>579</v>
      </c>
      <c r="C189" s="140" t="s">
        <v>580</v>
      </c>
      <c r="D189" s="29" t="str">
        <f>IF(Intro!$G$29="English",B189,C189)</f>
        <v>Italy</v>
      </c>
    </row>
    <row r="190" spans="2:4" x14ac:dyDescent="0.35">
      <c r="B190" s="140" t="s">
        <v>581</v>
      </c>
      <c r="C190" s="140" t="s">
        <v>582</v>
      </c>
      <c r="D190" s="29" t="str">
        <f>IF(Intro!$G$29="English",B190,C190)</f>
        <v>Ivory Coast</v>
      </c>
    </row>
    <row r="191" spans="2:4" x14ac:dyDescent="0.35">
      <c r="B191" s="140" t="s">
        <v>583</v>
      </c>
      <c r="C191" s="140" t="s">
        <v>584</v>
      </c>
      <c r="D191" s="29" t="str">
        <f>IF(Intro!$G$29="English",B191,C191)</f>
        <v>Jamaica</v>
      </c>
    </row>
    <row r="192" spans="2:4" x14ac:dyDescent="0.35">
      <c r="B192" s="140" t="s">
        <v>585</v>
      </c>
      <c r="C192" s="140" t="s">
        <v>586</v>
      </c>
      <c r="D192" s="29" t="str">
        <f>IF(Intro!$G$29="English",B192,C192)</f>
        <v>Japan</v>
      </c>
    </row>
    <row r="193" spans="2:4" x14ac:dyDescent="0.35">
      <c r="B193" s="140" t="s">
        <v>587</v>
      </c>
      <c r="C193" s="140" t="s">
        <v>587</v>
      </c>
      <c r="D193" s="29" t="str">
        <f>IF(Intro!$G$29="English",B193,C193)</f>
        <v>Jersey</v>
      </c>
    </row>
    <row r="194" spans="2:4" x14ac:dyDescent="0.35">
      <c r="B194" s="140" t="s">
        <v>588</v>
      </c>
      <c r="C194" s="140" t="s">
        <v>589</v>
      </c>
      <c r="D194" s="29" t="str">
        <f>IF(Intro!$G$29="English",B194,C194)</f>
        <v>Jordan</v>
      </c>
    </row>
    <row r="195" spans="2:4" x14ac:dyDescent="0.35">
      <c r="B195" s="140" t="s">
        <v>590</v>
      </c>
      <c r="C195" s="140" t="s">
        <v>590</v>
      </c>
      <c r="D195" s="29" t="str">
        <f>IF(Intro!$G$29="English",B195,C195)</f>
        <v>Kazakhstan</v>
      </c>
    </row>
    <row r="196" spans="2:4" x14ac:dyDescent="0.35">
      <c r="B196" s="140" t="s">
        <v>368</v>
      </c>
      <c r="C196" s="140" t="s">
        <v>368</v>
      </c>
      <c r="D196" s="29" t="str">
        <f>IF(Intro!$G$29="English",B196,C196)</f>
        <v>Kenya</v>
      </c>
    </row>
    <row r="197" spans="2:4" x14ac:dyDescent="0.35">
      <c r="B197" s="140" t="s">
        <v>369</v>
      </c>
      <c r="C197" s="140" t="s">
        <v>369</v>
      </c>
      <c r="D197" s="29" t="str">
        <f>IF(Intro!$G$29="English",B197,C197)</f>
        <v>Kiribati</v>
      </c>
    </row>
    <row r="198" spans="2:4" x14ac:dyDescent="0.35">
      <c r="B198" s="140" t="s">
        <v>591</v>
      </c>
      <c r="C198" s="140" t="s">
        <v>592</v>
      </c>
      <c r="D198" s="29" t="str">
        <f>IF(Intro!$G$29="English",B198,C198)</f>
        <v>Korea</v>
      </c>
    </row>
    <row r="199" spans="2:4" x14ac:dyDescent="0.35">
      <c r="B199" s="140" t="s">
        <v>593</v>
      </c>
      <c r="C199" s="140" t="s">
        <v>594</v>
      </c>
      <c r="D199" s="29" t="str">
        <f>IF(Intro!$G$29="English",B199,C199)</f>
        <v>Korea, Democratic People's Republic of</v>
      </c>
    </row>
    <row r="200" spans="2:4" x14ac:dyDescent="0.35">
      <c r="B200" s="140" t="s">
        <v>370</v>
      </c>
      <c r="C200" s="140" t="s">
        <v>370</v>
      </c>
      <c r="D200" s="29" t="str">
        <f>IF(Intro!$G$29="English",B200,C200)</f>
        <v>Kosovo</v>
      </c>
    </row>
    <row r="201" spans="2:4" x14ac:dyDescent="0.35">
      <c r="B201" s="140" t="s">
        <v>595</v>
      </c>
      <c r="C201" s="140" t="s">
        <v>596</v>
      </c>
      <c r="D201" s="29" t="str">
        <f>IF(Intro!$G$29="English",B201,C201)</f>
        <v>Kuwait</v>
      </c>
    </row>
    <row r="202" spans="2:4" x14ac:dyDescent="0.35">
      <c r="B202" s="140" t="s">
        <v>597</v>
      </c>
      <c r="C202" s="140" t="s">
        <v>598</v>
      </c>
      <c r="D202" s="29" t="str">
        <f>IF(Intro!$G$29="English",B202,C202)</f>
        <v>Kyrgyzstan</v>
      </c>
    </row>
    <row r="203" spans="2:4" x14ac:dyDescent="0.35">
      <c r="B203" s="140" t="s">
        <v>599</v>
      </c>
      <c r="C203" s="140" t="s">
        <v>600</v>
      </c>
      <c r="D203" s="29" t="str">
        <f>IF(Intro!$G$29="English",B203,C203)</f>
        <v>Lao, People's Democratic Republic</v>
      </c>
    </row>
    <row r="204" spans="2:4" x14ac:dyDescent="0.35">
      <c r="B204" s="140" t="s">
        <v>601</v>
      </c>
      <c r="C204" s="140" t="s">
        <v>602</v>
      </c>
      <c r="D204" s="29" t="str">
        <f>IF(Intro!$G$29="English",B204,C204)</f>
        <v>Latvia</v>
      </c>
    </row>
    <row r="205" spans="2:4" x14ac:dyDescent="0.35">
      <c r="B205" s="140" t="s">
        <v>603</v>
      </c>
      <c r="C205" s="140" t="s">
        <v>604</v>
      </c>
      <c r="D205" s="29" t="str">
        <f>IF(Intro!$G$29="English",B205,C205)</f>
        <v>Lebanon</v>
      </c>
    </row>
    <row r="206" spans="2:4" x14ac:dyDescent="0.35">
      <c r="B206" s="140" t="s">
        <v>371</v>
      </c>
      <c r="C206" s="140" t="s">
        <v>371</v>
      </c>
      <c r="D206" s="29" t="str">
        <f>IF(Intro!$G$29="English",B206,C206)</f>
        <v>Lesotho</v>
      </c>
    </row>
    <row r="207" spans="2:4" x14ac:dyDescent="0.35">
      <c r="B207" s="140" t="s">
        <v>605</v>
      </c>
      <c r="C207" s="140" t="s">
        <v>606</v>
      </c>
      <c r="D207" s="29" t="str">
        <f>IF(Intro!$G$29="English",B207,C207)</f>
        <v>Liberia</v>
      </c>
    </row>
    <row r="208" spans="2:4" x14ac:dyDescent="0.35">
      <c r="B208" s="140" t="s">
        <v>607</v>
      </c>
      <c r="C208" s="140" t="s">
        <v>608</v>
      </c>
      <c r="D208" s="29" t="str">
        <f>IF(Intro!$G$29="English",B208,C208)</f>
        <v>Libyan, Arab Jamahiriya</v>
      </c>
    </row>
    <row r="209" spans="2:4" x14ac:dyDescent="0.35">
      <c r="B209" s="140" t="s">
        <v>609</v>
      </c>
      <c r="C209" s="140" t="s">
        <v>609</v>
      </c>
      <c r="D209" s="29" t="str">
        <f>IF(Intro!$G$29="English",B209,C209)</f>
        <v>Liechtenstein</v>
      </c>
    </row>
    <row r="210" spans="2:4" x14ac:dyDescent="0.35">
      <c r="B210" s="140" t="s">
        <v>610</v>
      </c>
      <c r="C210" s="140" t="s">
        <v>611</v>
      </c>
      <c r="D210" s="29" t="str">
        <f>IF(Intro!$G$29="English",B210,C210)</f>
        <v>Lithuania</v>
      </c>
    </row>
    <row r="211" spans="2:4" x14ac:dyDescent="0.35">
      <c r="B211" s="140" t="s">
        <v>372</v>
      </c>
      <c r="C211" s="140" t="s">
        <v>372</v>
      </c>
      <c r="D211" s="29" t="str">
        <f>IF(Intro!$G$29="English",B211,C211)</f>
        <v>Luxembourg</v>
      </c>
    </row>
    <row r="212" spans="2:4" x14ac:dyDescent="0.35">
      <c r="B212" s="140" t="s">
        <v>612</v>
      </c>
      <c r="C212" s="140" t="s">
        <v>613</v>
      </c>
      <c r="D212" s="29" t="str">
        <f>IF(Intro!$G$29="English",B212,C212)</f>
        <v>Macau</v>
      </c>
    </row>
    <row r="213" spans="2:4" x14ac:dyDescent="0.35">
      <c r="B213" s="140" t="s">
        <v>614</v>
      </c>
      <c r="C213" s="140" t="s">
        <v>615</v>
      </c>
      <c r="D213" s="29" t="str">
        <f>IF(Intro!$G$29="English",B213,C213)</f>
        <v>Macedonia, Republic of</v>
      </c>
    </row>
    <row r="214" spans="2:4" x14ac:dyDescent="0.35">
      <c r="B214" s="140" t="s">
        <v>373</v>
      </c>
      <c r="C214" s="140" t="s">
        <v>373</v>
      </c>
      <c r="D214" s="29" t="str">
        <f>IF(Intro!$G$29="English",B214,C214)</f>
        <v>Madagascar</v>
      </c>
    </row>
    <row r="215" spans="2:4" x14ac:dyDescent="0.35">
      <c r="B215" s="140" t="s">
        <v>374</v>
      </c>
      <c r="C215" s="140" t="s">
        <v>374</v>
      </c>
      <c r="D215" s="29" t="str">
        <f>IF(Intro!$G$29="English",B215,C215)</f>
        <v>Malawi</v>
      </c>
    </row>
    <row r="216" spans="2:4" x14ac:dyDescent="0.35">
      <c r="B216" s="140" t="s">
        <v>616</v>
      </c>
      <c r="C216" s="140" t="s">
        <v>617</v>
      </c>
      <c r="D216" s="29" t="str">
        <f>IF(Intro!$G$29="English",B216,C216)</f>
        <v>Malaysia</v>
      </c>
    </row>
    <row r="217" spans="2:4" x14ac:dyDescent="0.35">
      <c r="B217" s="140" t="s">
        <v>375</v>
      </c>
      <c r="C217" s="140" t="s">
        <v>375</v>
      </c>
      <c r="D217" s="29" t="str">
        <f>IF(Intro!$G$29="English",B217,C217)</f>
        <v>Maldives</v>
      </c>
    </row>
    <row r="218" spans="2:4" x14ac:dyDescent="0.35">
      <c r="B218" s="140" t="s">
        <v>618</v>
      </c>
      <c r="C218" s="140" t="s">
        <v>618</v>
      </c>
      <c r="D218" s="29" t="str">
        <f>IF(Intro!$G$29="English",B218,C218)</f>
        <v>Mali</v>
      </c>
    </row>
    <row r="219" spans="2:4" x14ac:dyDescent="0.35">
      <c r="B219" s="140" t="s">
        <v>619</v>
      </c>
      <c r="C219" s="140" t="s">
        <v>620</v>
      </c>
      <c r="D219" s="29" t="str">
        <f>IF(Intro!$G$29="English",B219,C219)</f>
        <v>Malta</v>
      </c>
    </row>
    <row r="220" spans="2:4" x14ac:dyDescent="0.35">
      <c r="B220" s="140" t="s">
        <v>621</v>
      </c>
      <c r="C220" s="140" t="s">
        <v>622</v>
      </c>
      <c r="D220" s="29" t="str">
        <f>IF(Intro!$G$29="English",B220,C220)</f>
        <v>Marshall Islands</v>
      </c>
    </row>
    <row r="221" spans="2:4" x14ac:dyDescent="0.35">
      <c r="B221" s="140" t="s">
        <v>376</v>
      </c>
      <c r="C221" s="140" t="s">
        <v>376</v>
      </c>
      <c r="D221" s="29" t="str">
        <f>IF(Intro!$G$29="English",B221,C221)</f>
        <v>Martinique</v>
      </c>
    </row>
    <row r="222" spans="2:4" x14ac:dyDescent="0.35">
      <c r="B222" s="140" t="s">
        <v>623</v>
      </c>
      <c r="C222" s="140" t="s">
        <v>624</v>
      </c>
      <c r="D222" s="29" t="str">
        <f>IF(Intro!$G$29="English",B222,C222)</f>
        <v>Mauritania</v>
      </c>
    </row>
    <row r="223" spans="2:4" x14ac:dyDescent="0.35">
      <c r="B223" s="140" t="s">
        <v>625</v>
      </c>
      <c r="C223" s="140" t="s">
        <v>626</v>
      </c>
      <c r="D223" s="29" t="str">
        <f>IF(Intro!$G$29="English",B223,C223)</f>
        <v>Mauritius</v>
      </c>
    </row>
    <row r="224" spans="2:4" x14ac:dyDescent="0.35">
      <c r="B224" s="140" t="s">
        <v>377</v>
      </c>
      <c r="C224" s="140" t="s">
        <v>377</v>
      </c>
      <c r="D224" s="29" t="str">
        <f>IF(Intro!$G$29="English",B224,C224)</f>
        <v>Mayotte</v>
      </c>
    </row>
    <row r="225" spans="2:4" x14ac:dyDescent="0.35">
      <c r="B225" s="140" t="s">
        <v>627</v>
      </c>
      <c r="C225" s="140" t="s">
        <v>628</v>
      </c>
      <c r="D225" s="29" t="str">
        <f>IF(Intro!$G$29="English",B225,C225)</f>
        <v>Mexico</v>
      </c>
    </row>
    <row r="226" spans="2:4" x14ac:dyDescent="0.35">
      <c r="B226" s="140" t="s">
        <v>629</v>
      </c>
      <c r="C226" s="140" t="s">
        <v>630</v>
      </c>
      <c r="D226" s="29" t="str">
        <f>IF(Intro!$G$29="English",B226,C226)</f>
        <v>Micronesia, Federated States of</v>
      </c>
    </row>
    <row r="227" spans="2:4" x14ac:dyDescent="0.35">
      <c r="B227" s="140" t="s">
        <v>631</v>
      </c>
      <c r="C227" s="140" t="s">
        <v>632</v>
      </c>
      <c r="D227" s="29" t="str">
        <f>IF(Intro!$G$29="English",B227,C227)</f>
        <v>Moldova, Republic of </v>
      </c>
    </row>
    <row r="228" spans="2:4" x14ac:dyDescent="0.35">
      <c r="B228" s="140" t="s">
        <v>633</v>
      </c>
      <c r="C228" s="140" t="s">
        <v>633</v>
      </c>
      <c r="D228" s="29" t="str">
        <f>IF(Intro!$G$29="English",B228,C228)</f>
        <v>Monaco</v>
      </c>
    </row>
    <row r="229" spans="2:4" x14ac:dyDescent="0.35">
      <c r="B229" s="140" t="s">
        <v>634</v>
      </c>
      <c r="C229" s="140" t="s">
        <v>635</v>
      </c>
      <c r="D229" s="29" t="str">
        <f>IF(Intro!$G$29="English",B229,C229)</f>
        <v>Mongolia</v>
      </c>
    </row>
    <row r="230" spans="2:4" x14ac:dyDescent="0.35">
      <c r="B230" s="140" t="s">
        <v>636</v>
      </c>
      <c r="C230" s="140" t="s">
        <v>637</v>
      </c>
      <c r="D230" s="29" t="str">
        <f>IF(Intro!$G$29="English",B230,C230)</f>
        <v>Montenegro</v>
      </c>
    </row>
    <row r="231" spans="2:4" x14ac:dyDescent="0.35">
      <c r="B231" s="140" t="s">
        <v>378</v>
      </c>
      <c r="C231" s="140" t="s">
        <v>378</v>
      </c>
      <c r="D231" s="29" t="str">
        <f>IF(Intro!$G$29="English",B231,C231)</f>
        <v>Montserrat</v>
      </c>
    </row>
    <row r="232" spans="2:4" x14ac:dyDescent="0.35">
      <c r="B232" s="140" t="s">
        <v>638</v>
      </c>
      <c r="C232" s="140" t="s">
        <v>639</v>
      </c>
      <c r="D232" s="29" t="str">
        <f>IF(Intro!$G$29="English",B232,C232)</f>
        <v>Morocco</v>
      </c>
    </row>
    <row r="233" spans="2:4" x14ac:dyDescent="0.35">
      <c r="B233" s="140" t="s">
        <v>640</v>
      </c>
      <c r="C233" s="140" t="s">
        <v>640</v>
      </c>
      <c r="D233" s="29" t="str">
        <f>IF(Intro!$G$29="English",B233,C233)</f>
        <v>Mozambique</v>
      </c>
    </row>
    <row r="234" spans="2:4" x14ac:dyDescent="0.35">
      <c r="B234" s="140" t="s">
        <v>379</v>
      </c>
      <c r="C234" s="140" t="s">
        <v>379</v>
      </c>
      <c r="D234" s="29" t="str">
        <f>IF(Intro!$G$29="English",B234,C234)</f>
        <v>Myanmar</v>
      </c>
    </row>
    <row r="235" spans="2:4" x14ac:dyDescent="0.35">
      <c r="B235" s="140" t="s">
        <v>641</v>
      </c>
      <c r="C235" s="140" t="s">
        <v>642</v>
      </c>
      <c r="D235" s="29" t="str">
        <f>IF(Intro!$G$29="English",B235,C235)</f>
        <v>Namibia </v>
      </c>
    </row>
    <row r="236" spans="2:4" x14ac:dyDescent="0.35">
      <c r="B236" s="140" t="s">
        <v>380</v>
      </c>
      <c r="C236" s="140" t="s">
        <v>380</v>
      </c>
      <c r="D236" s="29" t="str">
        <f>IF(Intro!$G$29="English",B236,C236)</f>
        <v>Nauru</v>
      </c>
    </row>
    <row r="237" spans="2:4" x14ac:dyDescent="0.35">
      <c r="B237" s="140" t="s">
        <v>643</v>
      </c>
      <c r="C237" s="140" t="s">
        <v>644</v>
      </c>
      <c r="D237" s="29" t="str">
        <f>IF(Intro!$G$29="English",B237,C237)</f>
        <v>Nepal</v>
      </c>
    </row>
    <row r="238" spans="2:4" x14ac:dyDescent="0.35">
      <c r="B238" s="140" t="s">
        <v>645</v>
      </c>
      <c r="C238" s="140" t="s">
        <v>646</v>
      </c>
      <c r="D238" s="29" t="str">
        <f>IF(Intro!$G$29="English",B238,C238)</f>
        <v>Netherlands</v>
      </c>
    </row>
    <row r="239" spans="2:4" x14ac:dyDescent="0.35">
      <c r="B239" s="140" t="s">
        <v>647</v>
      </c>
      <c r="C239" s="140" t="s">
        <v>648</v>
      </c>
      <c r="D239" s="29" t="str">
        <f>IF(Intro!$G$29="English",B239,C239)</f>
        <v>Netherlands Antilles</v>
      </c>
    </row>
    <row r="240" spans="2:4" x14ac:dyDescent="0.35">
      <c r="B240" s="140" t="s">
        <v>649</v>
      </c>
      <c r="C240" s="140" t="s">
        <v>650</v>
      </c>
      <c r="D240" s="29" t="str">
        <f>IF(Intro!$G$29="English",B240,C240)</f>
        <v>New Caledonia</v>
      </c>
    </row>
    <row r="241" spans="2:4" x14ac:dyDescent="0.35">
      <c r="B241" s="140" t="s">
        <v>651</v>
      </c>
      <c r="C241" s="140" t="s">
        <v>652</v>
      </c>
      <c r="D241" s="29" t="str">
        <f>IF(Intro!$G$29="English",B241,C241)</f>
        <v>New Zealand</v>
      </c>
    </row>
    <row r="242" spans="2:4" x14ac:dyDescent="0.35">
      <c r="B242" s="140" t="s">
        <v>381</v>
      </c>
      <c r="C242" s="140" t="s">
        <v>381</v>
      </c>
      <c r="D242" s="29" t="str">
        <f>IF(Intro!$G$29="English",B242,C242)</f>
        <v>Nicaragua</v>
      </c>
    </row>
    <row r="243" spans="2:4" x14ac:dyDescent="0.35">
      <c r="B243" s="140" t="s">
        <v>382</v>
      </c>
      <c r="C243" s="140" t="s">
        <v>382</v>
      </c>
      <c r="D243" s="29" t="str">
        <f>IF(Intro!$G$29="English",B243,C243)</f>
        <v>Niger</v>
      </c>
    </row>
    <row r="244" spans="2:4" x14ac:dyDescent="0.35">
      <c r="B244" s="140" t="s">
        <v>653</v>
      </c>
      <c r="C244" s="140" t="s">
        <v>654</v>
      </c>
      <c r="D244" s="29" t="str">
        <f>IF(Intro!$G$29="English",B244,C244)</f>
        <v>Nigeria</v>
      </c>
    </row>
    <row r="245" spans="2:4" x14ac:dyDescent="0.35">
      <c r="B245" s="140" t="s">
        <v>655</v>
      </c>
      <c r="C245" s="140" t="s">
        <v>656</v>
      </c>
      <c r="D245" s="29" t="str">
        <f>IF(Intro!$G$29="English",B245,C245)</f>
        <v>Niue</v>
      </c>
    </row>
    <row r="246" spans="2:4" x14ac:dyDescent="0.35">
      <c r="B246" s="140" t="s">
        <v>657</v>
      </c>
      <c r="C246" s="140" t="s">
        <v>658</v>
      </c>
      <c r="D246" s="29" t="str">
        <f>IF(Intro!$G$29="English",B246,C246)</f>
        <v>Norfolk Island</v>
      </c>
    </row>
    <row r="247" spans="2:4" x14ac:dyDescent="0.35">
      <c r="B247" s="140" t="s">
        <v>659</v>
      </c>
      <c r="C247" s="140" t="s">
        <v>660</v>
      </c>
      <c r="D247" s="29" t="str">
        <f>IF(Intro!$G$29="English",B247,C247)</f>
        <v>Northern Mariana Islands</v>
      </c>
    </row>
    <row r="248" spans="2:4" x14ac:dyDescent="0.35">
      <c r="B248" s="140" t="s">
        <v>661</v>
      </c>
      <c r="C248" s="140" t="s">
        <v>662</v>
      </c>
      <c r="D248" s="29" t="str">
        <f>IF(Intro!$G$29="English",B248,C248)</f>
        <v>Norway</v>
      </c>
    </row>
    <row r="249" spans="2:4" x14ac:dyDescent="0.35">
      <c r="B249" s="140" t="s">
        <v>383</v>
      </c>
      <c r="C249" s="140" t="s">
        <v>383</v>
      </c>
      <c r="D249" s="29" t="str">
        <f>IF(Intro!$G$29="English",B249,C249)</f>
        <v>Oman</v>
      </c>
    </row>
    <row r="250" spans="2:4" x14ac:dyDescent="0.35">
      <c r="B250" s="140" t="s">
        <v>384</v>
      </c>
      <c r="C250" s="140" t="s">
        <v>384</v>
      </c>
      <c r="D250" s="29" t="str">
        <f>IF(Intro!$G$29="English",B250,C250)</f>
        <v>Pakistan</v>
      </c>
    </row>
    <row r="251" spans="2:4" x14ac:dyDescent="0.35">
      <c r="B251" s="140" t="s">
        <v>663</v>
      </c>
      <c r="C251" s="140" t="s">
        <v>664</v>
      </c>
      <c r="D251" s="29" t="str">
        <f>IF(Intro!$G$29="English",B251,C251)</f>
        <v>Palau</v>
      </c>
    </row>
    <row r="252" spans="2:4" x14ac:dyDescent="0.35">
      <c r="B252" s="140" t="s">
        <v>385</v>
      </c>
      <c r="C252" s="140" t="s">
        <v>385</v>
      </c>
      <c r="D252" s="29" t="str">
        <f>IF(Intro!$G$29="English",B252,C252)</f>
        <v>Panama</v>
      </c>
    </row>
    <row r="253" spans="2:4" x14ac:dyDescent="0.35">
      <c r="B253" s="140" t="s">
        <v>665</v>
      </c>
      <c r="C253" s="140" t="s">
        <v>666</v>
      </c>
      <c r="D253" s="29" t="str">
        <f>IF(Intro!$G$29="English",B253,C253)</f>
        <v>Papua New Guinea</v>
      </c>
    </row>
    <row r="254" spans="2:4" x14ac:dyDescent="0.35">
      <c r="B254" s="140" t="s">
        <v>386</v>
      </c>
      <c r="C254" s="140" t="s">
        <v>386</v>
      </c>
      <c r="D254" s="29" t="str">
        <f>IF(Intro!$G$29="English",B254,C254)</f>
        <v>Paraguay</v>
      </c>
    </row>
    <row r="255" spans="2:4" x14ac:dyDescent="0.35">
      <c r="B255" s="140" t="s">
        <v>667</v>
      </c>
      <c r="C255" s="140" t="s">
        <v>668</v>
      </c>
      <c r="D255" s="29" t="str">
        <f>IF(Intro!$G$29="English",B255,C255)</f>
        <v>Peru</v>
      </c>
    </row>
    <row r="256" spans="2:4" x14ac:dyDescent="0.35">
      <c r="B256" s="140" t="s">
        <v>387</v>
      </c>
      <c r="C256" s="140" t="s">
        <v>387</v>
      </c>
      <c r="D256" s="29" t="str">
        <f>IF(Intro!$G$29="English",B256,C256)</f>
        <v>Philippines</v>
      </c>
    </row>
    <row r="257" spans="2:4" x14ac:dyDescent="0.35">
      <c r="B257" s="140" t="s">
        <v>669</v>
      </c>
      <c r="C257" s="140" t="s">
        <v>669</v>
      </c>
      <c r="D257" s="29" t="str">
        <f>IF(Intro!$G$29="English",B257,C257)</f>
        <v>Pitcairn</v>
      </c>
    </row>
    <row r="258" spans="2:4" x14ac:dyDescent="0.35">
      <c r="B258" s="140" t="s">
        <v>670</v>
      </c>
      <c r="C258" s="140" t="s">
        <v>671</v>
      </c>
      <c r="D258" s="29" t="str">
        <f>IF(Intro!$G$29="English",B258,C258)</f>
        <v>Poland</v>
      </c>
    </row>
    <row r="259" spans="2:4" x14ac:dyDescent="0.35">
      <c r="B259" s="140" t="s">
        <v>388</v>
      </c>
      <c r="C259" s="140" t="s">
        <v>388</v>
      </c>
      <c r="D259" s="29" t="str">
        <f>IF(Intro!$G$29="English",B259,C259)</f>
        <v>Portugal</v>
      </c>
    </row>
    <row r="260" spans="2:4" x14ac:dyDescent="0.35">
      <c r="B260" s="140" t="s">
        <v>672</v>
      </c>
      <c r="C260" s="140" t="s">
        <v>673</v>
      </c>
      <c r="D260" s="29" t="str">
        <f>IF(Intro!$G$29="English",B260,C260)</f>
        <v>Puerto Rico</v>
      </c>
    </row>
    <row r="261" spans="2:4" x14ac:dyDescent="0.35">
      <c r="B261" s="140" t="s">
        <v>389</v>
      </c>
      <c r="C261" s="140" t="s">
        <v>389</v>
      </c>
      <c r="D261" s="29" t="str">
        <f>IF(Intro!$G$29="English",B261,C261)</f>
        <v>Qatar</v>
      </c>
    </row>
    <row r="262" spans="2:4" x14ac:dyDescent="0.35">
      <c r="B262" s="140" t="s">
        <v>674</v>
      </c>
      <c r="C262" s="140" t="s">
        <v>675</v>
      </c>
      <c r="D262" s="29" t="str">
        <f>IF(Intro!$G$29="English",B262,C262)</f>
        <v>Reunion Island</v>
      </c>
    </row>
    <row r="263" spans="2:4" x14ac:dyDescent="0.35">
      <c r="B263" s="140" t="s">
        <v>676</v>
      </c>
      <c r="C263" s="140" t="s">
        <v>677</v>
      </c>
      <c r="D263" s="29" t="str">
        <f>IF(Intro!$G$29="English",B263,C263)</f>
        <v>Romania</v>
      </c>
    </row>
    <row r="264" spans="2:4" x14ac:dyDescent="0.35">
      <c r="B264" s="140" t="s">
        <v>678</v>
      </c>
      <c r="C264" s="140" t="s">
        <v>679</v>
      </c>
      <c r="D264" s="29" t="str">
        <f>IF(Intro!$G$29="English",B264,C264)</f>
        <v>Russian Federation</v>
      </c>
    </row>
    <row r="265" spans="2:4" x14ac:dyDescent="0.35">
      <c r="B265" s="140" t="s">
        <v>390</v>
      </c>
      <c r="C265" s="140" t="s">
        <v>390</v>
      </c>
      <c r="D265" s="29" t="str">
        <f>IF(Intro!$G$29="English",B265,C265)</f>
        <v>Rwanda</v>
      </c>
    </row>
    <row r="266" spans="2:4" x14ac:dyDescent="0.35">
      <c r="B266" s="140" t="s">
        <v>680</v>
      </c>
      <c r="C266" s="140" t="s">
        <v>681</v>
      </c>
      <c r="D266" s="29" t="str">
        <f>IF(Intro!$G$29="English",B266,C266)</f>
        <v>Saint Helena</v>
      </c>
    </row>
    <row r="267" spans="2:4" x14ac:dyDescent="0.35">
      <c r="B267" s="140" t="s">
        <v>682</v>
      </c>
      <c r="C267" s="140" t="s">
        <v>683</v>
      </c>
      <c r="D267" s="29" t="str">
        <f>IF(Intro!$G$29="English",B267,C267)</f>
        <v>Saint Kitts and Nevis</v>
      </c>
    </row>
    <row r="268" spans="2:4" x14ac:dyDescent="0.35">
      <c r="B268" s="140" t="s">
        <v>684</v>
      </c>
      <c r="C268" s="140" t="s">
        <v>685</v>
      </c>
      <c r="D268" s="29" t="str">
        <f>IF(Intro!$G$29="English",B268,C268)</f>
        <v>Saint Lucia</v>
      </c>
    </row>
    <row r="269" spans="2:4" x14ac:dyDescent="0.35">
      <c r="B269" s="140" t="s">
        <v>686</v>
      </c>
      <c r="C269" s="140" t="s">
        <v>393</v>
      </c>
      <c r="D269" s="29" t="str">
        <f>IF(Intro!$G$29="English",B269,C269)</f>
        <v>Saint Pierre and Miquelon </v>
      </c>
    </row>
    <row r="270" spans="2:4" x14ac:dyDescent="0.35">
      <c r="B270" s="140" t="s">
        <v>687</v>
      </c>
      <c r="C270" s="140" t="s">
        <v>688</v>
      </c>
      <c r="D270" s="29" t="str">
        <f>IF(Intro!$G$29="English",B270,C270)</f>
        <v>Saint Vincent and the Grenadines</v>
      </c>
    </row>
    <row r="271" spans="2:4" x14ac:dyDescent="0.35">
      <c r="B271" s="140" t="s">
        <v>391</v>
      </c>
      <c r="C271" s="140" t="s">
        <v>391</v>
      </c>
      <c r="D271" s="29" t="str">
        <f>IF(Intro!$G$29="English",B271,C271)</f>
        <v>Samoa</v>
      </c>
    </row>
    <row r="272" spans="2:4" x14ac:dyDescent="0.35">
      <c r="B272" s="140" t="s">
        <v>689</v>
      </c>
      <c r="C272" s="140" t="s">
        <v>690</v>
      </c>
      <c r="D272" s="29" t="str">
        <f>IF(Intro!$G$29="English",B272,C272)</f>
        <v>San Marino</v>
      </c>
    </row>
    <row r="273" spans="2:4" x14ac:dyDescent="0.35">
      <c r="B273" s="140" t="s">
        <v>691</v>
      </c>
      <c r="C273" s="140" t="s">
        <v>692</v>
      </c>
      <c r="D273" s="29" t="str">
        <f>IF(Intro!$G$29="English",B273,C273)</f>
        <v>Sao Tome and Principe</v>
      </c>
    </row>
    <row r="274" spans="2:4" x14ac:dyDescent="0.35">
      <c r="B274" s="140" t="s">
        <v>693</v>
      </c>
      <c r="C274" s="140" t="s">
        <v>694</v>
      </c>
      <c r="D274" s="29" t="str">
        <f>IF(Intro!$G$29="English",B274,C274)</f>
        <v>Saudi Arabia</v>
      </c>
    </row>
    <row r="275" spans="2:4" x14ac:dyDescent="0.35">
      <c r="B275" s="140" t="s">
        <v>695</v>
      </c>
      <c r="C275" s="140" t="s">
        <v>696</v>
      </c>
      <c r="D275" s="29" t="str">
        <f>IF(Intro!$G$29="English",B275,C275)</f>
        <v>Senegal</v>
      </c>
    </row>
    <row r="276" spans="2:4" x14ac:dyDescent="0.35">
      <c r="B276" s="140" t="s">
        <v>697</v>
      </c>
      <c r="C276" s="140" t="s">
        <v>698</v>
      </c>
      <c r="D276" s="29" t="str">
        <f>IF(Intro!$G$29="English",B276,C276)</f>
        <v>Serbia</v>
      </c>
    </row>
    <row r="277" spans="2:4" x14ac:dyDescent="0.35">
      <c r="B277" s="140" t="s">
        <v>392</v>
      </c>
      <c r="C277" s="140" t="s">
        <v>392</v>
      </c>
      <c r="D277" s="29" t="str">
        <f>IF(Intro!$G$29="English",B277,C277)</f>
        <v>Seychelles</v>
      </c>
    </row>
    <row r="278" spans="2:4" x14ac:dyDescent="0.35">
      <c r="B278" s="140" t="s">
        <v>393</v>
      </c>
      <c r="C278" s="140" t="s">
        <v>393</v>
      </c>
      <c r="D278" s="29" t="str">
        <f>IF(Intro!$G$29="English",B278,C278)</f>
        <v>Sierra Leone</v>
      </c>
    </row>
    <row r="279" spans="2:4" x14ac:dyDescent="0.35">
      <c r="B279" s="140" t="s">
        <v>699</v>
      </c>
      <c r="C279" s="140" t="s">
        <v>700</v>
      </c>
      <c r="D279" s="29" t="str">
        <f>IF(Intro!$G$29="English",B279,C279)</f>
        <v>Singapore</v>
      </c>
    </row>
    <row r="280" spans="2:4" x14ac:dyDescent="0.35">
      <c r="B280" s="140" t="s">
        <v>701</v>
      </c>
      <c r="C280" s="140" t="s">
        <v>702</v>
      </c>
      <c r="D280" s="29" t="str">
        <f>IF(Intro!$G$29="English",B280,C280)</f>
        <v>Saint Maarten </v>
      </c>
    </row>
    <row r="281" spans="2:4" x14ac:dyDescent="0.35">
      <c r="B281" s="140" t="s">
        <v>703</v>
      </c>
      <c r="C281" s="140" t="s">
        <v>704</v>
      </c>
      <c r="D281" s="29" t="str">
        <f>IF(Intro!$G$29="English",B281,C281)</f>
        <v>Slovakia</v>
      </c>
    </row>
    <row r="282" spans="2:4" x14ac:dyDescent="0.35">
      <c r="B282" s="140" t="s">
        <v>705</v>
      </c>
      <c r="C282" s="140" t="s">
        <v>706</v>
      </c>
      <c r="D282" s="29" t="str">
        <f>IF(Intro!$G$29="English",B282,C282)</f>
        <v>Slovenia</v>
      </c>
    </row>
    <row r="283" spans="2:4" x14ac:dyDescent="0.35">
      <c r="B283" s="140" t="s">
        <v>707</v>
      </c>
      <c r="C283" s="140" t="s">
        <v>708</v>
      </c>
      <c r="D283" s="29" t="str">
        <f>IF(Intro!$G$29="English",B283,C283)</f>
        <v>Solomon Islands</v>
      </c>
    </row>
    <row r="284" spans="2:4" x14ac:dyDescent="0.35">
      <c r="B284" s="140" t="s">
        <v>709</v>
      </c>
      <c r="C284" s="140" t="s">
        <v>710</v>
      </c>
      <c r="D284" s="29" t="str">
        <f>IF(Intro!$G$29="English",B284,C284)</f>
        <v>Somalia</v>
      </c>
    </row>
    <row r="285" spans="2:4" x14ac:dyDescent="0.35">
      <c r="B285" s="140" t="s">
        <v>711</v>
      </c>
      <c r="C285" s="140" t="s">
        <v>712</v>
      </c>
      <c r="D285" s="29" t="str">
        <f>IF(Intro!$G$29="English",B285,C285)</f>
        <v>South Africa</v>
      </c>
    </row>
    <row r="286" spans="2:4" x14ac:dyDescent="0.35">
      <c r="B286" s="140" t="s">
        <v>713</v>
      </c>
      <c r="C286" s="140" t="s">
        <v>714</v>
      </c>
      <c r="D286" s="29" t="str">
        <f>IF(Intro!$G$29="English",B286,C286)</f>
        <v>South Georgia </v>
      </c>
    </row>
    <row r="287" spans="2:4" x14ac:dyDescent="0.35">
      <c r="B287" s="140" t="s">
        <v>715</v>
      </c>
      <c r="C287" s="140" t="s">
        <v>716</v>
      </c>
      <c r="D287" s="29" t="str">
        <f>IF(Intro!$G$29="English",B287,C287)</f>
        <v>South Sudan</v>
      </c>
    </row>
    <row r="288" spans="2:4" x14ac:dyDescent="0.35">
      <c r="B288" s="140" t="s">
        <v>717</v>
      </c>
      <c r="C288" s="140" t="s">
        <v>718</v>
      </c>
      <c r="D288" s="29" t="str">
        <f>IF(Intro!$G$29="English",B288,C288)</f>
        <v>Spain</v>
      </c>
    </row>
    <row r="289" spans="2:4" x14ac:dyDescent="0.35">
      <c r="B289" s="140" t="s">
        <v>719</v>
      </c>
      <c r="C289" s="140" t="s">
        <v>719</v>
      </c>
      <c r="D289" s="29" t="str">
        <f>IF(Intro!$G$29="English",B289,C289)</f>
        <v>Sri Lanka</v>
      </c>
    </row>
    <row r="290" spans="2:4" x14ac:dyDescent="0.35">
      <c r="B290" s="140" t="s">
        <v>720</v>
      </c>
      <c r="C290" s="140" t="s">
        <v>721</v>
      </c>
      <c r="D290" s="29" t="str">
        <f>IF(Intro!$G$29="English",B290,C290)</f>
        <v>Sudan</v>
      </c>
    </row>
    <row r="291" spans="2:4" x14ac:dyDescent="0.35">
      <c r="B291" s="140" t="s">
        <v>394</v>
      </c>
      <c r="C291" s="140" t="s">
        <v>394</v>
      </c>
      <c r="D291" s="29" t="str">
        <f>IF(Intro!$G$29="English",B291,C291)</f>
        <v>Suriname</v>
      </c>
    </row>
    <row r="292" spans="2:4" x14ac:dyDescent="0.35">
      <c r="B292" s="140" t="s">
        <v>722</v>
      </c>
      <c r="C292" s="140" t="s">
        <v>723</v>
      </c>
      <c r="D292" s="29" t="str">
        <f>IF(Intro!$G$29="English",B292,C292)</f>
        <v>Svalbard and Jan Mayen Islands</v>
      </c>
    </row>
    <row r="293" spans="2:4" x14ac:dyDescent="0.35">
      <c r="B293" s="140" t="s">
        <v>724</v>
      </c>
      <c r="C293" s="140" t="s">
        <v>724</v>
      </c>
      <c r="D293" s="29" t="str">
        <f>IF(Intro!$G$29="English",B293,C293)</f>
        <v>Swaziland</v>
      </c>
    </row>
    <row r="294" spans="2:4" x14ac:dyDescent="0.35">
      <c r="B294" s="140" t="s">
        <v>725</v>
      </c>
      <c r="C294" s="140" t="s">
        <v>726</v>
      </c>
      <c r="D294" s="29" t="str">
        <f>IF(Intro!$G$29="English",B294,C294)</f>
        <v>Sweden</v>
      </c>
    </row>
    <row r="295" spans="2:4" x14ac:dyDescent="0.35">
      <c r="B295" s="140" t="s">
        <v>727</v>
      </c>
      <c r="C295" s="140" t="s">
        <v>728</v>
      </c>
      <c r="D295" s="29" t="str">
        <f>IF(Intro!$G$29="English",B295,C295)</f>
        <v>Switzerland</v>
      </c>
    </row>
    <row r="296" spans="2:4" x14ac:dyDescent="0.35">
      <c r="B296" s="140" t="s">
        <v>729</v>
      </c>
      <c r="C296" s="140" t="s">
        <v>730</v>
      </c>
      <c r="D296" s="29" t="str">
        <f>IF(Intro!$G$29="English",B296,C296)</f>
        <v>Syria Arab Republic</v>
      </c>
    </row>
    <row r="297" spans="2:4" x14ac:dyDescent="0.35">
      <c r="B297" s="140" t="s">
        <v>731</v>
      </c>
      <c r="C297" s="140" t="s">
        <v>732</v>
      </c>
      <c r="D297" s="29" t="str">
        <f>IF(Intro!$G$29="English",B297,C297)</f>
        <v>Tajikistan</v>
      </c>
    </row>
    <row r="298" spans="2:4" x14ac:dyDescent="0.35">
      <c r="B298" s="140" t="s">
        <v>733</v>
      </c>
      <c r="C298" s="140" t="s">
        <v>734</v>
      </c>
      <c r="D298" s="29" t="str">
        <f>IF(Intro!$G$29="English",B298,C298)</f>
        <v>Tanzania, United Republic of</v>
      </c>
    </row>
    <row r="299" spans="2:4" x14ac:dyDescent="0.35">
      <c r="B299" s="140" t="s">
        <v>735</v>
      </c>
      <c r="C299" s="140" t="s">
        <v>736</v>
      </c>
      <c r="D299" s="29" t="str">
        <f>IF(Intro!$G$29="English",B299,C299)</f>
        <v>Thailand</v>
      </c>
    </row>
    <row r="300" spans="2:4" x14ac:dyDescent="0.35">
      <c r="B300" s="140" t="s">
        <v>395</v>
      </c>
      <c r="C300" s="140" t="s">
        <v>395</v>
      </c>
      <c r="D300" s="29" t="str">
        <f>IF(Intro!$G$29="English",B300,C300)</f>
        <v>Togo</v>
      </c>
    </row>
    <row r="301" spans="2:4" x14ac:dyDescent="0.35">
      <c r="B301" s="140" t="s">
        <v>396</v>
      </c>
      <c r="C301" s="140" t="s">
        <v>396</v>
      </c>
      <c r="D301" s="29" t="str">
        <f>IF(Intro!$G$29="English",B301,C301)</f>
        <v>Tokelau</v>
      </c>
    </row>
    <row r="302" spans="2:4" x14ac:dyDescent="0.35">
      <c r="B302" s="140" t="s">
        <v>397</v>
      </c>
      <c r="C302" s="140" t="s">
        <v>397</v>
      </c>
      <c r="D302" s="29" t="str">
        <f>IF(Intro!$G$29="English",B302,C302)</f>
        <v>Tonga</v>
      </c>
    </row>
    <row r="303" spans="2:4" x14ac:dyDescent="0.35">
      <c r="B303" s="140" t="s">
        <v>737</v>
      </c>
      <c r="C303" s="140" t="s">
        <v>738</v>
      </c>
      <c r="D303" s="29" t="str">
        <f>IF(Intro!$G$29="English",B303,C303)</f>
        <v>Trinidad and Tobago</v>
      </c>
    </row>
    <row r="304" spans="2:4" x14ac:dyDescent="0.35">
      <c r="B304" s="140" t="s">
        <v>739</v>
      </c>
      <c r="C304" s="140" t="s">
        <v>740</v>
      </c>
      <c r="D304" s="29" t="str">
        <f>IF(Intro!$G$29="English",B304,C304)</f>
        <v>Tunisia</v>
      </c>
    </row>
    <row r="305" spans="2:4" x14ac:dyDescent="0.35">
      <c r="B305" s="143" t="s">
        <v>782</v>
      </c>
      <c r="C305" s="143" t="s">
        <v>782</v>
      </c>
      <c r="D305" s="29" t="str">
        <f>IF(Intro!$G$29="English",B305,C305)</f>
        <v>Türkiye</v>
      </c>
    </row>
    <row r="306" spans="2:4" x14ac:dyDescent="0.35">
      <c r="B306" s="140" t="s">
        <v>741</v>
      </c>
      <c r="C306" s="140" t="s">
        <v>742</v>
      </c>
      <c r="D306" s="29" t="str">
        <f>IF(Intro!$G$29="English",B306,C306)</f>
        <v>Turkmenistan</v>
      </c>
    </row>
    <row r="307" spans="2:4" x14ac:dyDescent="0.35">
      <c r="B307" s="140" t="s">
        <v>743</v>
      </c>
      <c r="C307" s="140" t="s">
        <v>744</v>
      </c>
      <c r="D307" s="29" t="str">
        <f>IF(Intro!$G$29="English",B307,C307)</f>
        <v>Turks and Caicos Islands</v>
      </c>
    </row>
    <row r="308" spans="2:4" x14ac:dyDescent="0.35">
      <c r="B308" s="140" t="s">
        <v>398</v>
      </c>
      <c r="C308" s="140" t="s">
        <v>398</v>
      </c>
      <c r="D308" s="29" t="str">
        <f>IF(Intro!$G$29="English",B308,C308)</f>
        <v>Tuvalu</v>
      </c>
    </row>
    <row r="309" spans="2:4" x14ac:dyDescent="0.35">
      <c r="B309" s="140" t="s">
        <v>745</v>
      </c>
      <c r="C309" s="140" t="s">
        <v>746</v>
      </c>
      <c r="D309" s="29" t="str">
        <f>IF(Intro!$G$29="English",B309,C309)</f>
        <v>Uganda</v>
      </c>
    </row>
    <row r="310" spans="2:4" x14ac:dyDescent="0.35">
      <c r="B310" s="140" t="s">
        <v>399</v>
      </c>
      <c r="C310" s="140" t="s">
        <v>399</v>
      </c>
      <c r="D310" s="29" t="str">
        <f>IF(Intro!$G$29="English",B310,C310)</f>
        <v>Ukraine</v>
      </c>
    </row>
    <row r="311" spans="2:4" x14ac:dyDescent="0.35">
      <c r="B311" s="140" t="s">
        <v>747</v>
      </c>
      <c r="C311" s="140" t="s">
        <v>748</v>
      </c>
      <c r="D311" s="29" t="str">
        <f>IF(Intro!$G$29="English",B311,C311)</f>
        <v>United Arab Emirates</v>
      </c>
    </row>
    <row r="312" spans="2:4" x14ac:dyDescent="0.35">
      <c r="B312" s="140" t="s">
        <v>749</v>
      </c>
      <c r="C312" s="140" t="s">
        <v>750</v>
      </c>
      <c r="D312" s="29" t="str">
        <f>IF(Intro!$G$29="English",B312,C312)</f>
        <v>United Kingdom</v>
      </c>
    </row>
    <row r="313" spans="2:4" x14ac:dyDescent="0.35">
      <c r="B313" s="140" t="s">
        <v>751</v>
      </c>
      <c r="C313" s="140" t="s">
        <v>752</v>
      </c>
      <c r="D313" s="29" t="str">
        <f>IF(Intro!$G$29="English",B313,C313)</f>
        <v>United States</v>
      </c>
    </row>
    <row r="314" spans="2:4" x14ac:dyDescent="0.35">
      <c r="B314" s="140" t="s">
        <v>400</v>
      </c>
      <c r="C314" s="140" t="s">
        <v>400</v>
      </c>
      <c r="D314" s="29" t="str">
        <f>IF(Intro!$G$29="English",B314,C314)</f>
        <v>Uruguay</v>
      </c>
    </row>
    <row r="315" spans="2:4" x14ac:dyDescent="0.35">
      <c r="B315" s="140" t="s">
        <v>753</v>
      </c>
      <c r="C315" s="140" t="s">
        <v>754</v>
      </c>
      <c r="D315" s="29" t="str">
        <f>IF(Intro!$G$29="English",B315,C315)</f>
        <v>Uzbekistan</v>
      </c>
    </row>
    <row r="316" spans="2:4" x14ac:dyDescent="0.35">
      <c r="B316" s="140" t="s">
        <v>401</v>
      </c>
      <c r="C316" s="140" t="s">
        <v>401</v>
      </c>
      <c r="D316" s="29" t="str">
        <f>IF(Intro!$G$29="English",B316,C316)</f>
        <v>Vanuatu</v>
      </c>
    </row>
    <row r="317" spans="2:4" x14ac:dyDescent="0.35">
      <c r="B317" s="140" t="s">
        <v>755</v>
      </c>
      <c r="C317" s="140" t="s">
        <v>756</v>
      </c>
      <c r="D317" s="29" t="str">
        <f>IF(Intro!$G$29="English",B317,C317)</f>
        <v>Venezuela</v>
      </c>
    </row>
    <row r="318" spans="2:4" x14ac:dyDescent="0.35">
      <c r="B318" s="140" t="s">
        <v>757</v>
      </c>
      <c r="C318" s="140" t="s">
        <v>757</v>
      </c>
      <c r="D318" s="29" t="str">
        <f>IF(Intro!$G$29="English",B318,C318)</f>
        <v>Vietnam</v>
      </c>
    </row>
    <row r="319" spans="2:4" x14ac:dyDescent="0.35">
      <c r="B319" s="140" t="s">
        <v>758</v>
      </c>
      <c r="C319" s="140" t="s">
        <v>759</v>
      </c>
      <c r="D319" s="29" t="str">
        <f>IF(Intro!$G$29="English",B319,C319)</f>
        <v>Virgin Islands, British</v>
      </c>
    </row>
    <row r="320" spans="2:4" x14ac:dyDescent="0.35">
      <c r="B320" s="140" t="s">
        <v>760</v>
      </c>
      <c r="C320" s="140" t="s">
        <v>761</v>
      </c>
      <c r="D320" s="29" t="str">
        <f>IF(Intro!$G$29="English",B320,C320)</f>
        <v>Virgin Islands, U.S.</v>
      </c>
    </row>
    <row r="321" spans="2:4" x14ac:dyDescent="0.35">
      <c r="B321" s="140" t="s">
        <v>762</v>
      </c>
      <c r="C321" s="140" t="s">
        <v>763</v>
      </c>
      <c r="D321" s="29" t="str">
        <f>IF(Intro!$G$29="English",B321,C321)</f>
        <v>Wallis and Futuna </v>
      </c>
    </row>
    <row r="322" spans="2:4" x14ac:dyDescent="0.35">
      <c r="B322" s="140" t="s">
        <v>764</v>
      </c>
      <c r="C322" s="140" t="s">
        <v>765</v>
      </c>
      <c r="D322" s="29" t="str">
        <f>IF(Intro!$G$29="English",B322,C322)</f>
        <v>West Bank and Gaza Strip </v>
      </c>
    </row>
    <row r="323" spans="2:4" x14ac:dyDescent="0.35">
      <c r="B323" s="140" t="s">
        <v>766</v>
      </c>
      <c r="C323" s="140" t="s">
        <v>767</v>
      </c>
      <c r="D323" s="29" t="str">
        <f>IF(Intro!$G$29="English",B323,C323)</f>
        <v>Western Sahara</v>
      </c>
    </row>
    <row r="324" spans="2:4" x14ac:dyDescent="0.35">
      <c r="B324" s="140" t="s">
        <v>768</v>
      </c>
      <c r="C324" s="140" t="s">
        <v>769</v>
      </c>
      <c r="D324" s="29" t="str">
        <f>IF(Intro!$G$29="English",B324,C324)</f>
        <v>Yemen</v>
      </c>
    </row>
    <row r="325" spans="2:4" x14ac:dyDescent="0.35">
      <c r="B325" s="140" t="s">
        <v>770</v>
      </c>
      <c r="C325" s="140" t="s">
        <v>771</v>
      </c>
      <c r="D325" s="29" t="str">
        <f>IF(Intro!$G$29="English",B325,C325)</f>
        <v>Yugoslavia</v>
      </c>
    </row>
    <row r="326" spans="2:4" x14ac:dyDescent="0.35">
      <c r="B326" s="140" t="s">
        <v>772</v>
      </c>
      <c r="C326" s="140" t="s">
        <v>773</v>
      </c>
      <c r="D326" s="29" t="str">
        <f>IF(Intro!$G$29="English",B326,C326)</f>
        <v>Zambia</v>
      </c>
    </row>
    <row r="327" spans="2:4" x14ac:dyDescent="0.35">
      <c r="B327" s="140" t="s">
        <v>402</v>
      </c>
      <c r="C327" s="140" t="s">
        <v>402</v>
      </c>
      <c r="D327" s="29" t="str">
        <f>IF(Intro!$G$29="English",B327,C327)</f>
        <v>Zimbabwe</v>
      </c>
    </row>
    <row r="332" spans="2:4" x14ac:dyDescent="0.35">
      <c r="B332" s="226" t="s">
        <v>904</v>
      </c>
      <c r="C332" s="226" t="s">
        <v>905</v>
      </c>
    </row>
  </sheetData>
  <sheetProtection algorithmName="SHA-512" hashValue="J1NS2qcNTUlwyi3dGIQVp5N7QuVGDFsiazpOPOkZctdNLqzMo2HneEoTW51KGp6COt+RerQsqLJ0ONHkqtMjjQ==" saltValue="iWuF4859nBYVa9tHmN0lSA=="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P86"/>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Pro!B2</f>
        <v>PROTECTED</v>
      </c>
      <c r="C2" s="12"/>
      <c r="D2" s="12"/>
      <c r="O2" s="135" t="s">
        <v>53</v>
      </c>
      <c r="P2" s="135" t="s">
        <v>69</v>
      </c>
    </row>
    <row r="3" spans="1:16" x14ac:dyDescent="0.35">
      <c r="B3" s="13"/>
      <c r="C3" s="13"/>
      <c r="D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552"/>
      <c r="D5" s="552"/>
      <c r="E5" s="552"/>
      <c r="F5" s="552"/>
      <c r="G5" s="552"/>
      <c r="H5" s="552"/>
      <c r="I5" s="552"/>
      <c r="J5" s="552"/>
      <c r="K5" s="552"/>
      <c r="L5" s="467"/>
      <c r="M5" s="21"/>
      <c r="N5" s="21"/>
      <c r="O5" s="19"/>
      <c r="P5" s="19"/>
    </row>
    <row r="6" spans="1:16" s="6" customFormat="1" x14ac:dyDescent="0.35">
      <c r="A6" s="4"/>
      <c r="B6" s="465" t="str">
        <f>Info!B6</f>
        <v xml:space="preserve">WOOD GOODS - SOLID AND ENGINEERED HARDWOOD FLOORING </v>
      </c>
      <c r="C6" s="552"/>
      <c r="D6" s="552"/>
      <c r="E6" s="552"/>
      <c r="F6" s="552"/>
      <c r="G6" s="552"/>
      <c r="H6" s="552"/>
      <c r="I6" s="552"/>
      <c r="J6" s="552"/>
      <c r="K6" s="552"/>
      <c r="L6" s="46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8" t="str">
        <f>Public!B8</f>
        <v>The following questions refer to the goods as defined in the product description on the Intro tab.</v>
      </c>
      <c r="C8" s="548"/>
      <c r="D8" s="548"/>
      <c r="E8" s="548"/>
      <c r="F8" s="548"/>
      <c r="G8" s="548"/>
      <c r="H8" s="548"/>
      <c r="I8" s="548"/>
      <c r="J8" s="548"/>
      <c r="K8" s="548"/>
      <c r="L8" s="470"/>
      <c r="M8" s="19"/>
      <c r="N8" s="19"/>
      <c r="O8" s="15"/>
      <c r="P8" s="15"/>
    </row>
    <row r="9" spans="1:16" s="6" customFormat="1" x14ac:dyDescent="0.35">
      <c r="A9" s="4"/>
      <c r="B9" s="468" t="str">
        <f>Public!B9</f>
        <v xml:space="preserve">Product information and a glossary of terms can be found in the Info tab.
</v>
      </c>
      <c r="C9" s="548"/>
      <c r="D9" s="548"/>
      <c r="E9" s="548"/>
      <c r="F9" s="548"/>
      <c r="G9" s="548"/>
      <c r="H9" s="548"/>
      <c r="I9" s="548"/>
      <c r="J9" s="548"/>
      <c r="K9" s="548"/>
      <c r="L9" s="470"/>
      <c r="M9" s="19"/>
      <c r="N9" s="19"/>
      <c r="O9" s="15"/>
    </row>
    <row r="10" spans="1:16" s="6" customFormat="1" x14ac:dyDescent="0.35">
      <c r="A10" s="4"/>
      <c r="B10" s="468"/>
      <c r="C10" s="548"/>
      <c r="D10" s="548"/>
      <c r="E10" s="548"/>
      <c r="F10" s="548"/>
      <c r="G10" s="548"/>
      <c r="H10" s="548"/>
      <c r="I10" s="548"/>
      <c r="J10" s="548"/>
      <c r="K10" s="548"/>
      <c r="L10" s="470"/>
      <c r="M10" s="19"/>
      <c r="N10" s="19"/>
      <c r="O10" s="10" t="s">
        <v>225</v>
      </c>
      <c r="P10" s="10" t="s">
        <v>224</v>
      </c>
    </row>
    <row r="11" spans="1:16" s="6" customFormat="1" x14ac:dyDescent="0.35">
      <c r="A11" s="4"/>
      <c r="B11" s="468"/>
      <c r="C11" s="548"/>
      <c r="D11" s="548"/>
      <c r="E11" s="548"/>
      <c r="F11" s="548"/>
      <c r="G11" s="548"/>
      <c r="H11" s="548"/>
      <c r="I11" s="548"/>
      <c r="J11" s="548"/>
      <c r="K11" s="548"/>
      <c r="L11" s="470"/>
      <c r="M11" s="19"/>
      <c r="N11" s="19"/>
      <c r="O11" s="15"/>
      <c r="P11" s="15"/>
    </row>
    <row r="12" spans="1:16" s="6" customFormat="1" x14ac:dyDescent="0.35">
      <c r="A12" s="4"/>
      <c r="B12" s="468" t="str">
        <f>Pro!B12</f>
        <v>For the questions in this tab, note the following:</v>
      </c>
      <c r="C12" s="548"/>
      <c r="D12" s="548"/>
      <c r="E12" s="548"/>
      <c r="F12" s="548"/>
      <c r="G12" s="548"/>
      <c r="H12" s="548"/>
      <c r="I12" s="548"/>
      <c r="J12" s="548"/>
      <c r="K12" s="548"/>
      <c r="L12" s="470"/>
      <c r="M12" s="19"/>
      <c r="N12" s="19"/>
      <c r="O12" s="15"/>
      <c r="P12" s="15"/>
    </row>
    <row r="13" spans="1:16" s="6" customFormat="1" ht="26.25" customHeight="1" x14ac:dyDescent="0.35">
      <c r="A13" s="4"/>
      <c r="B13" s="510" t="str">
        <f>Pro!B13</f>
        <v>• Report only sales from your firm’s imports. Sales of goods purchased from Canadian producers must be excluded.</v>
      </c>
      <c r="C13" s="551"/>
      <c r="D13" s="551"/>
      <c r="E13" s="551"/>
      <c r="F13" s="551"/>
      <c r="G13" s="551"/>
      <c r="H13" s="551"/>
      <c r="I13" s="551"/>
      <c r="J13" s="551"/>
      <c r="K13" s="551"/>
      <c r="L13" s="512"/>
      <c r="M13" s="19"/>
      <c r="N13" s="19"/>
      <c r="O13" s="15"/>
      <c r="P13" s="15"/>
    </row>
    <row r="14" spans="1:16" s="6" customFormat="1" x14ac:dyDescent="0.35">
      <c r="A14" s="4"/>
      <c r="B14" s="468" t="str">
        <f>Pro!B14</f>
        <v>• Report all sales to Canadian and foreign associated firms.</v>
      </c>
      <c r="C14" s="548"/>
      <c r="D14" s="548"/>
      <c r="E14" s="548"/>
      <c r="F14" s="548"/>
      <c r="G14" s="548"/>
      <c r="H14" s="548"/>
      <c r="I14" s="548"/>
      <c r="J14" s="548"/>
      <c r="K14" s="548"/>
      <c r="L14" s="470"/>
      <c r="M14" s="19"/>
      <c r="N14" s="19"/>
      <c r="O14" s="15"/>
      <c r="P14" s="15"/>
    </row>
    <row r="15" spans="1:16" s="6" customFormat="1" x14ac:dyDescent="0.35">
      <c r="A15" s="4"/>
      <c r="B15" s="468" t="str">
        <f>Pro!B15</f>
        <v>• Report all sales as of the date of shipment to the customer or the customer’s warehouse.</v>
      </c>
      <c r="C15" s="548"/>
      <c r="D15" s="548"/>
      <c r="E15" s="548"/>
      <c r="F15" s="548"/>
      <c r="G15" s="548"/>
      <c r="H15" s="548"/>
      <c r="I15" s="548"/>
      <c r="J15" s="548"/>
      <c r="K15" s="548"/>
      <c r="L15" s="470"/>
      <c r="M15" s="19"/>
      <c r="N15" s="19"/>
      <c r="O15" s="15"/>
      <c r="P15" s="15"/>
    </row>
    <row r="16" spans="1:16" s="6" customFormat="1" x14ac:dyDescent="0.35">
      <c r="A16" s="4"/>
      <c r="B16" s="468" t="str">
        <f>Pro!B16</f>
        <v>• Report all values in Canadian dollars.</v>
      </c>
      <c r="C16" s="548"/>
      <c r="D16" s="548"/>
      <c r="E16" s="548"/>
      <c r="F16" s="548"/>
      <c r="G16" s="548"/>
      <c r="H16" s="548"/>
      <c r="I16" s="548"/>
      <c r="J16" s="548"/>
      <c r="K16" s="548"/>
      <c r="L16" s="470"/>
      <c r="M16" s="19"/>
      <c r="N16" s="19"/>
      <c r="O16" s="15"/>
      <c r="P16" s="15"/>
    </row>
    <row r="17" spans="1:16" s="6" customFormat="1" x14ac:dyDescent="0.35">
      <c r="A17" s="4"/>
      <c r="B17" s="471" t="str">
        <f>IF(Intro!$G$29="English",O17,P17)</f>
        <v>• If your firm is an end user or a retailer, your firm does not need to report sales of imports or inventories of imports.</v>
      </c>
      <c r="C17" s="472"/>
      <c r="D17" s="472"/>
      <c r="E17" s="472"/>
      <c r="F17" s="472"/>
      <c r="G17" s="472"/>
      <c r="H17" s="472"/>
      <c r="I17" s="472"/>
      <c r="J17" s="472"/>
      <c r="K17" s="472"/>
      <c r="L17" s="473"/>
      <c r="M17" s="19"/>
      <c r="N17" s="19"/>
      <c r="O17" s="15" t="s">
        <v>176</v>
      </c>
      <c r="P17" s="15" t="s">
        <v>177</v>
      </c>
    </row>
    <row r="18" spans="1:16" s="6" customFormat="1" ht="16" x14ac:dyDescent="0.35">
      <c r="A18" s="4"/>
      <c r="B18" s="499" t="str">
        <f>IF(Intro!$G$29="English",Variables!$B$332,Variables!$C$332)</f>
        <v>DO NOT INCLUDE THE VALUE OF ANY COMMERCIAL SERVICES SUCH AS INSTALLATION IN YOUR RESPONSE</v>
      </c>
      <c r="C18" s="499"/>
      <c r="D18" s="499"/>
      <c r="E18" s="499"/>
      <c r="F18" s="499"/>
      <c r="G18" s="499"/>
      <c r="H18" s="499"/>
      <c r="I18" s="499"/>
      <c r="J18" s="499"/>
      <c r="K18" s="499"/>
      <c r="L18" s="499"/>
      <c r="O18" s="15"/>
      <c r="P18" s="15"/>
    </row>
    <row r="19" spans="1:16" x14ac:dyDescent="0.35">
      <c r="B19" s="353" t="str">
        <f>IF(Intro!$G$29="English",O19,P19)</f>
        <v>IMPORTS AND SALES</v>
      </c>
      <c r="C19" s="354"/>
      <c r="D19" s="354"/>
      <c r="E19" s="354"/>
      <c r="F19" s="354"/>
      <c r="G19" s="354"/>
      <c r="H19" s="354"/>
      <c r="I19" s="354"/>
      <c r="J19" s="354"/>
      <c r="K19" s="354"/>
      <c r="L19" s="355"/>
      <c r="M19" s="10"/>
      <c r="O19" s="84" t="s">
        <v>222</v>
      </c>
      <c r="P19" s="84" t="s">
        <v>223</v>
      </c>
    </row>
    <row r="20" spans="1:16" x14ac:dyDescent="0.35">
      <c r="B20" s="446" t="s">
        <v>12</v>
      </c>
      <c r="C20" s="549"/>
      <c r="D20" s="549"/>
      <c r="E20" s="549"/>
      <c r="F20" s="549"/>
      <c r="G20" s="549"/>
      <c r="H20" s="549"/>
      <c r="I20" s="549"/>
      <c r="J20" s="549"/>
      <c r="K20" s="549"/>
      <c r="L20" s="448"/>
      <c r="M20" s="10"/>
    </row>
    <row r="21" spans="1:16" ht="24" customHeight="1" x14ac:dyDescent="0.35">
      <c r="B21" s="350" t="str">
        <f>IF(Intro!$G$29="English",O21,P21)</f>
        <v xml:space="preserve">Provide your firm's imports and sales of imports of the goods, by country. </v>
      </c>
      <c r="C21" s="550"/>
      <c r="D21" s="550"/>
      <c r="E21" s="550"/>
      <c r="F21" s="550"/>
      <c r="G21" s="155"/>
      <c r="H21" s="155"/>
      <c r="I21" s="155"/>
      <c r="J21" s="155"/>
      <c r="K21" s="155"/>
      <c r="L21" s="161"/>
      <c r="M21" s="10"/>
      <c r="O21" s="10" t="s">
        <v>780</v>
      </c>
      <c r="P21" s="10" t="s">
        <v>781</v>
      </c>
    </row>
    <row r="22" spans="1:16" x14ac:dyDescent="0.35">
      <c r="B22" s="353" t="str">
        <f>IF(Intro!$G$29="English",O22,P22)</f>
        <v>COUNTRY 11</v>
      </c>
      <c r="C22" s="354"/>
      <c r="D22" s="354"/>
      <c r="E22" s="354"/>
      <c r="F22" s="354"/>
      <c r="G22" s="354"/>
      <c r="H22" s="354"/>
      <c r="I22" s="354"/>
      <c r="J22" s="354"/>
      <c r="K22" s="354"/>
      <c r="L22" s="355"/>
      <c r="M22" s="10"/>
      <c r="O22" s="84" t="s">
        <v>834</v>
      </c>
      <c r="P22" s="84" t="s">
        <v>835</v>
      </c>
    </row>
    <row r="23" spans="1:16" ht="15.75" customHeight="1" x14ac:dyDescent="0.35">
      <c r="B23" s="546" t="str">
        <f>IF(Intro!$G$29="English",O23,P23)</f>
        <v>Please specify the country of origin here:</v>
      </c>
      <c r="C23" s="547"/>
      <c r="D23" s="547"/>
      <c r="E23" s="543"/>
      <c r="F23" s="544"/>
      <c r="G23" s="544"/>
      <c r="H23" s="544"/>
      <c r="I23" s="545"/>
      <c r="J23" s="155"/>
      <c r="K23" s="155"/>
      <c r="L23" s="161"/>
      <c r="M23" s="10"/>
      <c r="O23" s="10" t="s">
        <v>815</v>
      </c>
      <c r="P23" s="10" t="s">
        <v>818</v>
      </c>
    </row>
    <row r="24" spans="1:16" x14ac:dyDescent="0.35">
      <c r="B24" s="98"/>
      <c r="C24" s="156"/>
      <c r="D24" s="156"/>
      <c r="E24" s="156"/>
      <c r="F24" s="156"/>
      <c r="G24" s="155"/>
      <c r="H24" s="155"/>
      <c r="I24" s="155"/>
      <c r="J24" s="155"/>
      <c r="K24" s="155"/>
      <c r="L24" s="17"/>
      <c r="M24" s="10"/>
    </row>
    <row r="25" spans="1:16" x14ac:dyDescent="0.3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35">
      <c r="A26" s="157"/>
      <c r="B26" s="537" t="str">
        <f>IF(Intro!$G$29="English",O26,P26)</f>
        <v>Imports in Canada</v>
      </c>
      <c r="C26" s="538"/>
      <c r="D26" s="538"/>
      <c r="E26" s="538"/>
      <c r="F26" s="538"/>
      <c r="G26" s="538"/>
      <c r="H26" s="538"/>
      <c r="I26" s="539"/>
      <c r="J26" s="155"/>
      <c r="K26" s="155"/>
      <c r="L26" s="53"/>
      <c r="O26" s="22" t="s">
        <v>143</v>
      </c>
      <c r="P26" s="135" t="s">
        <v>144</v>
      </c>
    </row>
    <row r="27" spans="1:16" ht="15" customHeight="1" x14ac:dyDescent="0.35">
      <c r="B27" s="314" t="str">
        <f>IF(Intro!$G$29="English",O27,P27)</f>
        <v>Imports</v>
      </c>
      <c r="C27" s="315"/>
      <c r="D27" s="535" t="str">
        <f>IF(Intro!$G$29="English",Variables!$B$23,Variables!$C$23)</f>
        <v>000 sq ft.</v>
      </c>
      <c r="E27" s="535"/>
      <c r="F27" s="535"/>
      <c r="G27" s="100"/>
      <c r="H27" s="100"/>
      <c r="I27" s="100"/>
      <c r="J27" s="155"/>
      <c r="K27" s="155"/>
      <c r="L27" s="53"/>
      <c r="M27" s="10"/>
      <c r="O27" s="10" t="s">
        <v>51</v>
      </c>
      <c r="P27" s="10" t="s">
        <v>110</v>
      </c>
    </row>
    <row r="28" spans="1:16" ht="15" customHeight="1" x14ac:dyDescent="0.35">
      <c r="B28" s="314"/>
      <c r="C28" s="315"/>
      <c r="D28" s="535" t="str">
        <f>IF(Intro!G$29="English",O28,P28)</f>
        <v>net delivered purchase value (CAD)</v>
      </c>
      <c r="E28" s="535"/>
      <c r="F28" s="535"/>
      <c r="G28" s="100"/>
      <c r="H28" s="100"/>
      <c r="I28" s="100"/>
      <c r="J28" s="155"/>
      <c r="K28" s="155"/>
      <c r="L28" s="53"/>
      <c r="M28" s="10"/>
      <c r="O28" s="10" t="s">
        <v>227</v>
      </c>
      <c r="P28" s="10" t="s">
        <v>226</v>
      </c>
    </row>
    <row r="29" spans="1:16" ht="15" customHeight="1" x14ac:dyDescent="0.35">
      <c r="B29" s="314"/>
      <c r="C29" s="315"/>
      <c r="D29" s="535" t="str">
        <f>"$ / "&amp;IF(Intro!$G$29="English",Variables!$B$24,Variables!$C$24)</f>
        <v>$ / 000 sq ft.</v>
      </c>
      <c r="E29" s="535"/>
      <c r="F29" s="535"/>
      <c r="G29" s="109" t="str">
        <f>IF(G27=0,"-",G28/G27)</f>
        <v>-</v>
      </c>
      <c r="H29" s="109" t="str">
        <f>IF(H27=0,"-",H28/H27)</f>
        <v>-</v>
      </c>
      <c r="I29" s="109" t="str">
        <f>IF(I27=0,"-",I28/I27)</f>
        <v>-</v>
      </c>
      <c r="J29" s="155"/>
      <c r="K29" s="155"/>
      <c r="L29" s="53"/>
      <c r="M29" s="10"/>
    </row>
    <row r="30" spans="1:16" s="135" customFormat="1" x14ac:dyDescent="0.35">
      <c r="A30" s="157"/>
      <c r="B30" s="540" t="str">
        <f>IF(Intro!$G$29="English",O30,P30)</f>
        <v>Sales of imports in Canada</v>
      </c>
      <c r="C30" s="541"/>
      <c r="D30" s="541"/>
      <c r="E30" s="541"/>
      <c r="F30" s="541"/>
      <c r="G30" s="541"/>
      <c r="H30" s="541"/>
      <c r="I30" s="542"/>
      <c r="J30" s="155"/>
      <c r="K30" s="155"/>
      <c r="L30" s="53"/>
      <c r="O30" s="22" t="s">
        <v>343</v>
      </c>
      <c r="P30" s="135" t="s">
        <v>344</v>
      </c>
    </row>
    <row r="31" spans="1:16" ht="15" customHeight="1" x14ac:dyDescent="0.35">
      <c r="B31" s="314" t="str">
        <f>IF(Intro!$G$29="English",O30,P30)</f>
        <v>Sales of imports in Canada</v>
      </c>
      <c r="C31" s="315"/>
      <c r="D31" s="535" t="str">
        <f>D27</f>
        <v>000 sq ft.</v>
      </c>
      <c r="E31" s="535"/>
      <c r="F31" s="535"/>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35">
      <c r="B32" s="314"/>
      <c r="C32" s="315"/>
      <c r="D32" s="535" t="str">
        <f>IF(Intro!G$29="English",O32,P32)</f>
        <v>net delivered selling value (CAD)</v>
      </c>
      <c r="E32" s="535"/>
      <c r="F32" s="535"/>
      <c r="G32" s="100"/>
      <c r="H32" s="100"/>
      <c r="I32" s="100"/>
      <c r="J32" s="155"/>
      <c r="K32" s="155"/>
      <c r="L32" s="53"/>
      <c r="M32" s="10"/>
      <c r="O32" s="10" t="s">
        <v>229</v>
      </c>
      <c r="P32" s="10" t="s">
        <v>228</v>
      </c>
    </row>
    <row r="33" spans="1:16" ht="15.75" customHeight="1" x14ac:dyDescent="0.35">
      <c r="B33" s="534"/>
      <c r="C33" s="410"/>
      <c r="D33" s="536" t="str">
        <f>D29</f>
        <v>$ / 000 sq ft.</v>
      </c>
      <c r="E33" s="536"/>
      <c r="F33" s="536"/>
      <c r="G33" s="109" t="str">
        <f>IF(G31=0,"-",G32/G31)</f>
        <v>-</v>
      </c>
      <c r="H33" s="109" t="str">
        <f>IF(H31=0,"-",H32/H31)</f>
        <v>-</v>
      </c>
      <c r="I33" s="109" t="str">
        <f>IF(I31=0,"-",I32/I31)</f>
        <v>-</v>
      </c>
      <c r="J33" s="155"/>
      <c r="K33" s="155"/>
      <c r="L33" s="53"/>
      <c r="M33" s="10"/>
    </row>
    <row r="34" spans="1:16" x14ac:dyDescent="0.35">
      <c r="B34" s="54"/>
      <c r="C34" s="64"/>
      <c r="D34" s="64"/>
      <c r="E34" s="64"/>
      <c r="F34" s="64"/>
      <c r="G34" s="64"/>
      <c r="H34" s="64"/>
      <c r="I34" s="64"/>
      <c r="J34" s="64"/>
      <c r="K34" s="64"/>
      <c r="L34" s="65"/>
      <c r="M34" s="10"/>
    </row>
    <row r="35" spans="1:16" x14ac:dyDescent="0.35">
      <c r="B35" s="353" t="str">
        <f>IF(Intro!$G$29="English",O35,P35)</f>
        <v>COUNTRY 12</v>
      </c>
      <c r="C35" s="354"/>
      <c r="D35" s="354"/>
      <c r="E35" s="354"/>
      <c r="F35" s="354"/>
      <c r="G35" s="354"/>
      <c r="H35" s="354"/>
      <c r="I35" s="354"/>
      <c r="J35" s="354"/>
      <c r="K35" s="354"/>
      <c r="L35" s="355"/>
      <c r="M35" s="10"/>
      <c r="O35" s="84" t="s">
        <v>836</v>
      </c>
      <c r="P35" s="84" t="s">
        <v>837</v>
      </c>
    </row>
    <row r="36" spans="1:16" ht="15.5" x14ac:dyDescent="0.35">
      <c r="B36" s="546" t="str">
        <f>IF(Intro!$G$29="English",O36,P36)</f>
        <v>Please specify the country of origin here:</v>
      </c>
      <c r="C36" s="547"/>
      <c r="D36" s="547"/>
      <c r="E36" s="543"/>
      <c r="F36" s="544"/>
      <c r="G36" s="544"/>
      <c r="H36" s="544"/>
      <c r="I36" s="545"/>
      <c r="J36" s="155"/>
      <c r="K36" s="155"/>
      <c r="L36" s="161"/>
      <c r="M36" s="10"/>
      <c r="O36" s="10" t="s">
        <v>815</v>
      </c>
      <c r="P36" s="10" t="s">
        <v>818</v>
      </c>
    </row>
    <row r="37" spans="1:16" x14ac:dyDescent="0.35">
      <c r="B37" s="98"/>
      <c r="C37" s="156"/>
      <c r="D37" s="156"/>
      <c r="E37" s="156"/>
      <c r="F37" s="156"/>
      <c r="G37" s="155"/>
      <c r="H37" s="155"/>
      <c r="I37" s="155"/>
      <c r="J37" s="155"/>
      <c r="K37" s="155"/>
      <c r="L37" s="17"/>
      <c r="M37" s="10"/>
    </row>
    <row r="38" spans="1:16" x14ac:dyDescent="0.3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35">
      <c r="A39" s="157"/>
      <c r="B39" s="537" t="str">
        <f>IF(Intro!$G$29="English",O39,P39)</f>
        <v>Imports in Canada</v>
      </c>
      <c r="C39" s="538"/>
      <c r="D39" s="538"/>
      <c r="E39" s="538"/>
      <c r="F39" s="538"/>
      <c r="G39" s="538"/>
      <c r="H39" s="538"/>
      <c r="I39" s="539"/>
      <c r="J39" s="155"/>
      <c r="K39" s="155"/>
      <c r="L39" s="53"/>
      <c r="O39" s="22" t="s">
        <v>143</v>
      </c>
      <c r="P39" s="135" t="s">
        <v>144</v>
      </c>
    </row>
    <row r="40" spans="1:16" ht="15" customHeight="1" x14ac:dyDescent="0.35">
      <c r="B40" s="314" t="str">
        <f>IF(Intro!$G$29="English",O40,P40)</f>
        <v>Imports</v>
      </c>
      <c r="C40" s="315"/>
      <c r="D40" s="535" t="str">
        <f>IF(Intro!$G$29="English",Variables!$B$23,Variables!$C$23)</f>
        <v>000 sq ft.</v>
      </c>
      <c r="E40" s="535"/>
      <c r="F40" s="535"/>
      <c r="G40" s="100"/>
      <c r="H40" s="100"/>
      <c r="I40" s="100"/>
      <c r="J40" s="155"/>
      <c r="K40" s="155"/>
      <c r="L40" s="53"/>
      <c r="M40" s="10"/>
      <c r="O40" s="10" t="s">
        <v>51</v>
      </c>
      <c r="P40" s="10" t="s">
        <v>110</v>
      </c>
    </row>
    <row r="41" spans="1:16" ht="15" customHeight="1" x14ac:dyDescent="0.35">
      <c r="B41" s="314"/>
      <c r="C41" s="315"/>
      <c r="D41" s="535" t="str">
        <f>IF(Intro!G$29="English",O41,P41)</f>
        <v>net delivered purchase value (CAD)</v>
      </c>
      <c r="E41" s="535"/>
      <c r="F41" s="535"/>
      <c r="G41" s="100"/>
      <c r="H41" s="100"/>
      <c r="I41" s="100"/>
      <c r="J41" s="155"/>
      <c r="K41" s="155"/>
      <c r="L41" s="53"/>
      <c r="M41" s="10"/>
      <c r="O41" s="10" t="s">
        <v>227</v>
      </c>
      <c r="P41" s="10" t="s">
        <v>226</v>
      </c>
    </row>
    <row r="42" spans="1:16" ht="15" customHeight="1" x14ac:dyDescent="0.35">
      <c r="B42" s="314"/>
      <c r="C42" s="315"/>
      <c r="D42" s="535" t="str">
        <f>"$ / "&amp;IF(Intro!$G$29="English",Variables!$B$24,Variables!$C$24)</f>
        <v>$ / 000 sq ft.</v>
      </c>
      <c r="E42" s="535"/>
      <c r="F42" s="535"/>
      <c r="G42" s="109" t="str">
        <f>IF(G40=0,"-",G41/G40)</f>
        <v>-</v>
      </c>
      <c r="H42" s="109" t="str">
        <f>IF(H40=0,"-",H41/H40)</f>
        <v>-</v>
      </c>
      <c r="I42" s="109" t="str">
        <f>IF(I40=0,"-",I41/I40)</f>
        <v>-</v>
      </c>
      <c r="J42" s="155"/>
      <c r="K42" s="155"/>
      <c r="L42" s="53"/>
      <c r="M42" s="10"/>
    </row>
    <row r="43" spans="1:16" s="135" customFormat="1" x14ac:dyDescent="0.35">
      <c r="A43" s="157"/>
      <c r="B43" s="540" t="str">
        <f>IF(Intro!$G$29="English",O43,P43)</f>
        <v>Sales of imports in Canada</v>
      </c>
      <c r="C43" s="541"/>
      <c r="D43" s="541"/>
      <c r="E43" s="541"/>
      <c r="F43" s="541"/>
      <c r="G43" s="541"/>
      <c r="H43" s="541"/>
      <c r="I43" s="542"/>
      <c r="J43" s="155"/>
      <c r="K43" s="155"/>
      <c r="L43" s="53"/>
      <c r="O43" s="22" t="s">
        <v>343</v>
      </c>
      <c r="P43" s="135" t="s">
        <v>344</v>
      </c>
    </row>
    <row r="44" spans="1:16" ht="15" customHeight="1" x14ac:dyDescent="0.35">
      <c r="B44" s="314" t="str">
        <f>IF(Intro!$G$29="English",O43,P43)</f>
        <v>Sales of imports in Canada</v>
      </c>
      <c r="C44" s="315"/>
      <c r="D44" s="535" t="str">
        <f>D40</f>
        <v>000 sq ft.</v>
      </c>
      <c r="E44" s="535"/>
      <c r="F44" s="535"/>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35">
      <c r="B45" s="314"/>
      <c r="C45" s="315"/>
      <c r="D45" s="535" t="str">
        <f>IF(Intro!G$29="English",O45,P45)</f>
        <v>net delivered selling value (CAD)</v>
      </c>
      <c r="E45" s="535"/>
      <c r="F45" s="535"/>
      <c r="G45" s="100"/>
      <c r="H45" s="100"/>
      <c r="I45" s="100"/>
      <c r="J45" s="155"/>
      <c r="K45" s="155"/>
      <c r="L45" s="53"/>
      <c r="M45" s="10"/>
      <c r="O45" s="10" t="s">
        <v>229</v>
      </c>
      <c r="P45" s="10" t="s">
        <v>228</v>
      </c>
    </row>
    <row r="46" spans="1:16" ht="15.75" customHeight="1" x14ac:dyDescent="0.35">
      <c r="B46" s="534"/>
      <c r="C46" s="410"/>
      <c r="D46" s="536" t="str">
        <f>D42</f>
        <v>$ / 000 sq ft.</v>
      </c>
      <c r="E46" s="536"/>
      <c r="F46" s="536"/>
      <c r="G46" s="109" t="str">
        <f>IF(G44=0,"-",G45/G44)</f>
        <v>-</v>
      </c>
      <c r="H46" s="109" t="str">
        <f>IF(H44=0,"-",H45/H44)</f>
        <v>-</v>
      </c>
      <c r="I46" s="109" t="str">
        <f>IF(I44=0,"-",I45/I44)</f>
        <v>-</v>
      </c>
      <c r="J46" s="155"/>
      <c r="K46" s="155"/>
      <c r="L46" s="53"/>
      <c r="M46" s="10"/>
    </row>
    <row r="47" spans="1:16" x14ac:dyDescent="0.35">
      <c r="B47" s="54"/>
      <c r="C47" s="64"/>
      <c r="D47" s="64"/>
      <c r="E47" s="64"/>
      <c r="F47" s="64"/>
      <c r="G47" s="64"/>
      <c r="H47" s="64"/>
      <c r="I47" s="64"/>
      <c r="J47" s="64"/>
      <c r="K47" s="64"/>
      <c r="L47" s="65"/>
      <c r="M47" s="10"/>
    </row>
    <row r="48" spans="1:16" x14ac:dyDescent="0.35">
      <c r="B48" s="353" t="str">
        <f>IF(Intro!$G$29="English",O48,P48)</f>
        <v>COUNTRY 13</v>
      </c>
      <c r="C48" s="354"/>
      <c r="D48" s="354"/>
      <c r="E48" s="354"/>
      <c r="F48" s="354"/>
      <c r="G48" s="354"/>
      <c r="H48" s="354"/>
      <c r="I48" s="354"/>
      <c r="J48" s="354"/>
      <c r="K48" s="354"/>
      <c r="L48" s="355"/>
      <c r="M48" s="10"/>
      <c r="O48" s="84" t="s">
        <v>838</v>
      </c>
      <c r="P48" s="84" t="s">
        <v>839</v>
      </c>
    </row>
    <row r="49" spans="1:16" ht="15.5" x14ac:dyDescent="0.35">
      <c r="B49" s="546" t="str">
        <f>IF(Intro!$G$29="English",O49,P49)</f>
        <v>Please specify the country of origin here:</v>
      </c>
      <c r="C49" s="547"/>
      <c r="D49" s="547"/>
      <c r="E49" s="543"/>
      <c r="F49" s="544"/>
      <c r="G49" s="544"/>
      <c r="H49" s="544"/>
      <c r="I49" s="545"/>
      <c r="J49" s="155"/>
      <c r="K49" s="155"/>
      <c r="L49" s="161"/>
      <c r="M49" s="10"/>
      <c r="O49" s="10" t="s">
        <v>815</v>
      </c>
      <c r="P49" s="10" t="s">
        <v>818</v>
      </c>
    </row>
    <row r="50" spans="1:16" x14ac:dyDescent="0.35">
      <c r="B50" s="98"/>
      <c r="C50" s="156"/>
      <c r="D50" s="156"/>
      <c r="E50" s="156"/>
      <c r="F50" s="156"/>
      <c r="G50" s="155"/>
      <c r="H50" s="155"/>
      <c r="I50" s="155"/>
      <c r="J50" s="155"/>
      <c r="K50" s="155"/>
      <c r="L50" s="17"/>
      <c r="M50" s="10"/>
    </row>
    <row r="51" spans="1:16" x14ac:dyDescent="0.3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35">
      <c r="A52" s="157"/>
      <c r="B52" s="537" t="str">
        <f>IF(Intro!$G$29="English",O52,P52)</f>
        <v>Imports in Canada</v>
      </c>
      <c r="C52" s="538"/>
      <c r="D52" s="538"/>
      <c r="E52" s="538"/>
      <c r="F52" s="538"/>
      <c r="G52" s="538"/>
      <c r="H52" s="538"/>
      <c r="I52" s="539"/>
      <c r="J52" s="155"/>
      <c r="K52" s="155"/>
      <c r="L52" s="53"/>
      <c r="O52" s="22" t="s">
        <v>143</v>
      </c>
      <c r="P52" s="135" t="s">
        <v>144</v>
      </c>
    </row>
    <row r="53" spans="1:16" ht="15" customHeight="1" x14ac:dyDescent="0.35">
      <c r="B53" s="314" t="str">
        <f>IF(Intro!$G$29="English",O53,P53)</f>
        <v>Imports</v>
      </c>
      <c r="C53" s="315"/>
      <c r="D53" s="535" t="str">
        <f>IF(Intro!$G$29="English",Variables!$B$23,Variables!$C$23)</f>
        <v>000 sq ft.</v>
      </c>
      <c r="E53" s="535"/>
      <c r="F53" s="535"/>
      <c r="G53" s="100"/>
      <c r="H53" s="100"/>
      <c r="I53" s="100"/>
      <c r="J53" s="155"/>
      <c r="K53" s="155"/>
      <c r="L53" s="53"/>
      <c r="M53" s="10"/>
      <c r="O53" s="10" t="s">
        <v>51</v>
      </c>
      <c r="P53" s="10" t="s">
        <v>110</v>
      </c>
    </row>
    <row r="54" spans="1:16" ht="15" customHeight="1" x14ac:dyDescent="0.35">
      <c r="B54" s="314"/>
      <c r="C54" s="315"/>
      <c r="D54" s="535" t="str">
        <f>IF(Intro!G$29="English",O54,P54)</f>
        <v>net delivered purchase value (CAD)</v>
      </c>
      <c r="E54" s="535"/>
      <c r="F54" s="535"/>
      <c r="G54" s="100"/>
      <c r="H54" s="100"/>
      <c r="I54" s="100"/>
      <c r="J54" s="155"/>
      <c r="K54" s="155"/>
      <c r="L54" s="53"/>
      <c r="M54" s="10"/>
      <c r="O54" s="10" t="s">
        <v>227</v>
      </c>
      <c r="P54" s="10" t="s">
        <v>226</v>
      </c>
    </row>
    <row r="55" spans="1:16" ht="15" customHeight="1" x14ac:dyDescent="0.35">
      <c r="B55" s="314"/>
      <c r="C55" s="315"/>
      <c r="D55" s="535" t="str">
        <f>"$ / "&amp;IF(Intro!$G$29="English",Variables!$B$24,Variables!$C$24)</f>
        <v>$ / 000 sq ft.</v>
      </c>
      <c r="E55" s="535"/>
      <c r="F55" s="535"/>
      <c r="G55" s="109" t="str">
        <f>IF(G53=0,"-",G54/G53)</f>
        <v>-</v>
      </c>
      <c r="H55" s="109" t="str">
        <f>IF(H53=0,"-",H54/H53)</f>
        <v>-</v>
      </c>
      <c r="I55" s="109" t="str">
        <f>IF(I53=0,"-",I54/I53)</f>
        <v>-</v>
      </c>
      <c r="J55" s="155"/>
      <c r="K55" s="155"/>
      <c r="L55" s="53"/>
      <c r="M55" s="10"/>
    </row>
    <row r="56" spans="1:16" s="135" customFormat="1" x14ac:dyDescent="0.35">
      <c r="A56" s="157"/>
      <c r="B56" s="540" t="str">
        <f>IF(Intro!$G$29="English",O56,P56)</f>
        <v>Sales of imports in Canada</v>
      </c>
      <c r="C56" s="541"/>
      <c r="D56" s="541"/>
      <c r="E56" s="541"/>
      <c r="F56" s="541"/>
      <c r="G56" s="541"/>
      <c r="H56" s="541"/>
      <c r="I56" s="542"/>
      <c r="J56" s="155"/>
      <c r="K56" s="155"/>
      <c r="L56" s="53"/>
      <c r="O56" s="22" t="s">
        <v>343</v>
      </c>
      <c r="P56" s="135" t="s">
        <v>344</v>
      </c>
    </row>
    <row r="57" spans="1:16" ht="15" customHeight="1" x14ac:dyDescent="0.35">
      <c r="B57" s="314" t="str">
        <f>IF(Intro!$G$29="English",O56,P56)</f>
        <v>Sales of imports in Canada</v>
      </c>
      <c r="C57" s="315"/>
      <c r="D57" s="535" t="str">
        <f>D53</f>
        <v>000 sq ft.</v>
      </c>
      <c r="E57" s="535"/>
      <c r="F57" s="535"/>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35">
      <c r="B58" s="314"/>
      <c r="C58" s="315"/>
      <c r="D58" s="535" t="str">
        <f>IF(Intro!G$29="English",O58,P58)</f>
        <v>net delivered selling value (CAD)</v>
      </c>
      <c r="E58" s="535"/>
      <c r="F58" s="535"/>
      <c r="G58" s="100"/>
      <c r="H58" s="100"/>
      <c r="I58" s="100"/>
      <c r="J58" s="155"/>
      <c r="K58" s="155"/>
      <c r="L58" s="53"/>
      <c r="M58" s="10"/>
      <c r="O58" s="10" t="s">
        <v>229</v>
      </c>
      <c r="P58" s="10" t="s">
        <v>228</v>
      </c>
    </row>
    <row r="59" spans="1:16" ht="15.75" customHeight="1" x14ac:dyDescent="0.35">
      <c r="B59" s="534"/>
      <c r="C59" s="410"/>
      <c r="D59" s="536" t="str">
        <f>D55</f>
        <v>$ / 000 sq ft.</v>
      </c>
      <c r="E59" s="536"/>
      <c r="F59" s="536"/>
      <c r="G59" s="109" t="str">
        <f>IF(G57=0,"-",G58/G57)</f>
        <v>-</v>
      </c>
      <c r="H59" s="109" t="str">
        <f>IF(H57=0,"-",H58/H57)</f>
        <v>-</v>
      </c>
      <c r="I59" s="109" t="str">
        <f>IF(I57=0,"-",I58/I57)</f>
        <v>-</v>
      </c>
      <c r="J59" s="155"/>
      <c r="K59" s="155"/>
      <c r="L59" s="53"/>
      <c r="M59" s="10"/>
    </row>
    <row r="60" spans="1:16" x14ac:dyDescent="0.35">
      <c r="B60" s="54"/>
      <c r="C60" s="64"/>
      <c r="D60" s="64"/>
      <c r="E60" s="64"/>
      <c r="F60" s="64"/>
      <c r="G60" s="64"/>
      <c r="H60" s="64"/>
      <c r="I60" s="64"/>
      <c r="J60" s="64"/>
      <c r="K60" s="64"/>
      <c r="L60" s="65"/>
      <c r="M60" s="10"/>
    </row>
    <row r="61" spans="1:16" x14ac:dyDescent="0.35">
      <c r="B61" s="353" t="str">
        <f>IF(Intro!$G$29="English",O61,P61)</f>
        <v>COUNTRY 14</v>
      </c>
      <c r="C61" s="354"/>
      <c r="D61" s="354"/>
      <c r="E61" s="354"/>
      <c r="F61" s="354"/>
      <c r="G61" s="354"/>
      <c r="H61" s="354"/>
      <c r="I61" s="354"/>
      <c r="J61" s="354"/>
      <c r="K61" s="354"/>
      <c r="L61" s="355"/>
      <c r="M61" s="10"/>
      <c r="O61" s="84" t="s">
        <v>840</v>
      </c>
      <c r="P61" s="84" t="s">
        <v>841</v>
      </c>
    </row>
    <row r="62" spans="1:16" ht="15.5" x14ac:dyDescent="0.35">
      <c r="B62" s="546" t="str">
        <f>IF(Intro!$G$29="English",O62,P62)</f>
        <v>Please specify the country of origin here:</v>
      </c>
      <c r="C62" s="547"/>
      <c r="D62" s="547"/>
      <c r="E62" s="543"/>
      <c r="F62" s="544"/>
      <c r="G62" s="544"/>
      <c r="H62" s="544"/>
      <c r="I62" s="545"/>
      <c r="J62" s="155"/>
      <c r="K62" s="155"/>
      <c r="L62" s="161"/>
      <c r="M62" s="10"/>
      <c r="O62" s="10" t="s">
        <v>815</v>
      </c>
      <c r="P62" s="10" t="s">
        <v>818</v>
      </c>
    </row>
    <row r="63" spans="1:16" x14ac:dyDescent="0.35">
      <c r="B63" s="98"/>
      <c r="C63" s="156"/>
      <c r="D63" s="156"/>
      <c r="E63" s="156"/>
      <c r="F63" s="156"/>
      <c r="G63" s="155"/>
      <c r="H63" s="155"/>
      <c r="I63" s="155"/>
      <c r="J63" s="155"/>
      <c r="K63" s="155"/>
      <c r="L63" s="17"/>
      <c r="M63" s="10"/>
    </row>
    <row r="64" spans="1:16" x14ac:dyDescent="0.3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35">
      <c r="A65" s="157"/>
      <c r="B65" s="537" t="str">
        <f>IF(Intro!$G$29="English",O65,P65)</f>
        <v>Imports in Canada</v>
      </c>
      <c r="C65" s="538"/>
      <c r="D65" s="538"/>
      <c r="E65" s="538"/>
      <c r="F65" s="538"/>
      <c r="G65" s="538"/>
      <c r="H65" s="538"/>
      <c r="I65" s="539"/>
      <c r="J65" s="155"/>
      <c r="K65" s="155"/>
      <c r="L65" s="53"/>
      <c r="O65" s="22" t="s">
        <v>143</v>
      </c>
      <c r="P65" s="135" t="s">
        <v>144</v>
      </c>
    </row>
    <row r="66" spans="1:16" ht="15" customHeight="1" x14ac:dyDescent="0.35">
      <c r="B66" s="314" t="str">
        <f>IF(Intro!$G$29="English",O66,P66)</f>
        <v>Imports</v>
      </c>
      <c r="C66" s="315"/>
      <c r="D66" s="535" t="str">
        <f>IF(Intro!$G$29="English",Variables!$B$23,Variables!$C$23)</f>
        <v>000 sq ft.</v>
      </c>
      <c r="E66" s="535"/>
      <c r="F66" s="535"/>
      <c r="G66" s="100"/>
      <c r="H66" s="100"/>
      <c r="I66" s="100"/>
      <c r="J66" s="155"/>
      <c r="K66" s="155"/>
      <c r="L66" s="53"/>
      <c r="M66" s="10"/>
      <c r="O66" s="10" t="s">
        <v>51</v>
      </c>
      <c r="P66" s="10" t="s">
        <v>110</v>
      </c>
    </row>
    <row r="67" spans="1:16" ht="15" customHeight="1" x14ac:dyDescent="0.35">
      <c r="B67" s="314"/>
      <c r="C67" s="315"/>
      <c r="D67" s="535" t="str">
        <f>IF(Intro!G$29="English",O67,P67)</f>
        <v>net delivered purchase value (CAD)</v>
      </c>
      <c r="E67" s="535"/>
      <c r="F67" s="535"/>
      <c r="G67" s="100"/>
      <c r="H67" s="100"/>
      <c r="I67" s="100"/>
      <c r="J67" s="155"/>
      <c r="K67" s="155"/>
      <c r="L67" s="53"/>
      <c r="M67" s="10"/>
      <c r="O67" s="10" t="s">
        <v>227</v>
      </c>
      <c r="P67" s="10" t="s">
        <v>226</v>
      </c>
    </row>
    <row r="68" spans="1:16" ht="15" customHeight="1" x14ac:dyDescent="0.35">
      <c r="B68" s="314"/>
      <c r="C68" s="315"/>
      <c r="D68" s="535" t="str">
        <f>"$ / "&amp;IF(Intro!$G$29="English",Variables!$B$24,Variables!$C$24)</f>
        <v>$ / 000 sq ft.</v>
      </c>
      <c r="E68" s="535"/>
      <c r="F68" s="535"/>
      <c r="G68" s="109" t="str">
        <f>IF(G66=0,"-",G67/G66)</f>
        <v>-</v>
      </c>
      <c r="H68" s="109" t="str">
        <f>IF(H66=0,"-",H67/H66)</f>
        <v>-</v>
      </c>
      <c r="I68" s="109" t="str">
        <f>IF(I66=0,"-",I67/I66)</f>
        <v>-</v>
      </c>
      <c r="J68" s="155"/>
      <c r="K68" s="155"/>
      <c r="L68" s="53"/>
      <c r="M68" s="10"/>
    </row>
    <row r="69" spans="1:16" s="135" customFormat="1" x14ac:dyDescent="0.35">
      <c r="A69" s="157"/>
      <c r="B69" s="540" t="str">
        <f>IF(Intro!$G$29="English",O69,P69)</f>
        <v>Sales of imports in Canada</v>
      </c>
      <c r="C69" s="541"/>
      <c r="D69" s="541"/>
      <c r="E69" s="541"/>
      <c r="F69" s="541"/>
      <c r="G69" s="541"/>
      <c r="H69" s="541"/>
      <c r="I69" s="542"/>
      <c r="J69" s="155"/>
      <c r="K69" s="155"/>
      <c r="L69" s="53"/>
      <c r="O69" s="22" t="s">
        <v>343</v>
      </c>
      <c r="P69" s="135" t="s">
        <v>344</v>
      </c>
    </row>
    <row r="70" spans="1:16" ht="15" customHeight="1" x14ac:dyDescent="0.35">
      <c r="B70" s="314" t="str">
        <f>IF(Intro!$G$29="English",O69,P69)</f>
        <v>Sales of imports in Canada</v>
      </c>
      <c r="C70" s="315"/>
      <c r="D70" s="535" t="str">
        <f>D66</f>
        <v>000 sq ft.</v>
      </c>
      <c r="E70" s="535"/>
      <c r="F70" s="535"/>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35">
      <c r="B71" s="314"/>
      <c r="C71" s="315"/>
      <c r="D71" s="535" t="str">
        <f>IF(Intro!G$29="English",O71,P71)</f>
        <v>net delivered selling value (CAD)</v>
      </c>
      <c r="E71" s="535"/>
      <c r="F71" s="535"/>
      <c r="G71" s="100"/>
      <c r="H71" s="100"/>
      <c r="I71" s="100"/>
      <c r="J71" s="155"/>
      <c r="K71" s="155"/>
      <c r="L71" s="53"/>
      <c r="M71" s="10"/>
      <c r="O71" s="10" t="s">
        <v>229</v>
      </c>
      <c r="P71" s="10" t="s">
        <v>228</v>
      </c>
    </row>
    <row r="72" spans="1:16" ht="15.75" customHeight="1" x14ac:dyDescent="0.35">
      <c r="B72" s="534"/>
      <c r="C72" s="410"/>
      <c r="D72" s="536" t="str">
        <f>D68</f>
        <v>$ / 000 sq ft.</v>
      </c>
      <c r="E72" s="536"/>
      <c r="F72" s="536"/>
      <c r="G72" s="109" t="str">
        <f>IF(G70=0,"-",G71/G70)</f>
        <v>-</v>
      </c>
      <c r="H72" s="109" t="str">
        <f>IF(H70=0,"-",H71/H70)</f>
        <v>-</v>
      </c>
      <c r="I72" s="109" t="str">
        <f>IF(I70=0,"-",I71/I70)</f>
        <v>-</v>
      </c>
      <c r="J72" s="155"/>
      <c r="K72" s="155"/>
      <c r="L72" s="53"/>
      <c r="M72" s="10"/>
    </row>
    <row r="73" spans="1:16" x14ac:dyDescent="0.35">
      <c r="B73" s="54"/>
      <c r="C73" s="64"/>
      <c r="D73" s="64"/>
      <c r="E73" s="64"/>
      <c r="F73" s="64"/>
      <c r="G73" s="64"/>
      <c r="H73" s="64"/>
      <c r="I73" s="64"/>
      <c r="J73" s="64"/>
      <c r="K73" s="64"/>
      <c r="L73" s="65"/>
      <c r="M73" s="10"/>
    </row>
    <row r="74" spans="1:16" x14ac:dyDescent="0.35">
      <c r="B74" s="353" t="str">
        <f>IF(Intro!$G$29="English",O74,P74)</f>
        <v>COUNTRY 15</v>
      </c>
      <c r="C74" s="354"/>
      <c r="D74" s="354"/>
      <c r="E74" s="354"/>
      <c r="F74" s="354"/>
      <c r="G74" s="354"/>
      <c r="H74" s="354"/>
      <c r="I74" s="354"/>
      <c r="J74" s="354"/>
      <c r="K74" s="354"/>
      <c r="L74" s="355"/>
      <c r="M74" s="10"/>
      <c r="O74" s="84" t="s">
        <v>842</v>
      </c>
      <c r="P74" s="84" t="s">
        <v>843</v>
      </c>
    </row>
    <row r="75" spans="1:16" ht="15.5" x14ac:dyDescent="0.35">
      <c r="B75" s="546" t="str">
        <f>IF(Intro!$G$29="English",O75,P75)</f>
        <v>Please specify the country of origin here:</v>
      </c>
      <c r="C75" s="547"/>
      <c r="D75" s="547"/>
      <c r="E75" s="543"/>
      <c r="F75" s="544"/>
      <c r="G75" s="544"/>
      <c r="H75" s="544"/>
      <c r="I75" s="545"/>
      <c r="J75" s="155"/>
      <c r="K75" s="155"/>
      <c r="L75" s="161"/>
      <c r="M75" s="10"/>
      <c r="O75" s="10" t="s">
        <v>815</v>
      </c>
      <c r="P75" s="10" t="s">
        <v>818</v>
      </c>
    </row>
    <row r="76" spans="1:16" x14ac:dyDescent="0.35">
      <c r="B76" s="98"/>
      <c r="C76" s="156"/>
      <c r="D76" s="156"/>
      <c r="E76" s="156"/>
      <c r="F76" s="156"/>
      <c r="G76" s="155"/>
      <c r="H76" s="155"/>
      <c r="I76" s="155"/>
      <c r="J76" s="155"/>
      <c r="K76" s="155"/>
      <c r="L76" s="17"/>
      <c r="M76" s="10"/>
    </row>
    <row r="77" spans="1:16" x14ac:dyDescent="0.3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35">
      <c r="A78" s="157"/>
      <c r="B78" s="537" t="str">
        <f>IF(Intro!$G$29="English",O78,P78)</f>
        <v>Imports in Canada</v>
      </c>
      <c r="C78" s="538"/>
      <c r="D78" s="538"/>
      <c r="E78" s="538"/>
      <c r="F78" s="538"/>
      <c r="G78" s="538"/>
      <c r="H78" s="538"/>
      <c r="I78" s="539"/>
      <c r="J78" s="155"/>
      <c r="K78" s="155"/>
      <c r="L78" s="53"/>
      <c r="O78" s="22" t="s">
        <v>143</v>
      </c>
      <c r="P78" s="135" t="s">
        <v>144</v>
      </c>
    </row>
    <row r="79" spans="1:16" ht="15" customHeight="1" x14ac:dyDescent="0.35">
      <c r="B79" s="314" t="str">
        <f>IF(Intro!$G$29="English",O79,P79)</f>
        <v>Imports</v>
      </c>
      <c r="C79" s="315"/>
      <c r="D79" s="535" t="str">
        <f>IF(Intro!$G$29="English",Variables!$B$23,Variables!$C$23)</f>
        <v>000 sq ft.</v>
      </c>
      <c r="E79" s="535"/>
      <c r="F79" s="535"/>
      <c r="G79" s="100"/>
      <c r="H79" s="100"/>
      <c r="I79" s="100"/>
      <c r="J79" s="155"/>
      <c r="K79" s="155"/>
      <c r="L79" s="53"/>
      <c r="M79" s="10"/>
      <c r="O79" s="10" t="s">
        <v>51</v>
      </c>
      <c r="P79" s="10" t="s">
        <v>110</v>
      </c>
    </row>
    <row r="80" spans="1:16" ht="15" customHeight="1" x14ac:dyDescent="0.35">
      <c r="B80" s="314"/>
      <c r="C80" s="315"/>
      <c r="D80" s="535" t="str">
        <f>IF(Intro!G$29="English",O80,P80)</f>
        <v>net delivered purchase value (CAD)</v>
      </c>
      <c r="E80" s="535"/>
      <c r="F80" s="535"/>
      <c r="G80" s="100"/>
      <c r="H80" s="100"/>
      <c r="I80" s="100"/>
      <c r="J80" s="155"/>
      <c r="K80" s="155"/>
      <c r="L80" s="53"/>
      <c r="M80" s="10"/>
      <c r="O80" s="10" t="s">
        <v>227</v>
      </c>
      <c r="P80" s="10" t="s">
        <v>226</v>
      </c>
    </row>
    <row r="81" spans="1:16" ht="15" customHeight="1" x14ac:dyDescent="0.35">
      <c r="B81" s="314"/>
      <c r="C81" s="315"/>
      <c r="D81" s="535" t="str">
        <f>"$ / "&amp;IF(Intro!$G$29="English",Variables!$B$24,Variables!$C$24)</f>
        <v>$ / 000 sq ft.</v>
      </c>
      <c r="E81" s="535"/>
      <c r="F81" s="535"/>
      <c r="G81" s="109" t="str">
        <f>IF(G79=0,"-",G80/G79)</f>
        <v>-</v>
      </c>
      <c r="H81" s="109" t="str">
        <f>IF(H79=0,"-",H80/H79)</f>
        <v>-</v>
      </c>
      <c r="I81" s="109" t="str">
        <f>IF(I79=0,"-",I80/I79)</f>
        <v>-</v>
      </c>
      <c r="J81" s="155"/>
      <c r="K81" s="155"/>
      <c r="L81" s="53"/>
      <c r="M81" s="10"/>
    </row>
    <row r="82" spans="1:16" s="135" customFormat="1" x14ac:dyDescent="0.35">
      <c r="A82" s="157"/>
      <c r="B82" s="540" t="str">
        <f>IF(Intro!$G$29="English",O82,P82)</f>
        <v>Sales of imports in Canada</v>
      </c>
      <c r="C82" s="541"/>
      <c r="D82" s="541"/>
      <c r="E82" s="541"/>
      <c r="F82" s="541"/>
      <c r="G82" s="541"/>
      <c r="H82" s="541"/>
      <c r="I82" s="542"/>
      <c r="J82" s="155"/>
      <c r="K82" s="155"/>
      <c r="L82" s="53"/>
      <c r="O82" s="22" t="s">
        <v>343</v>
      </c>
      <c r="P82" s="135" t="s">
        <v>344</v>
      </c>
    </row>
    <row r="83" spans="1:16" ht="15" customHeight="1" x14ac:dyDescent="0.35">
      <c r="B83" s="314" t="str">
        <f>IF(Intro!$G$29="English",O82,P82)</f>
        <v>Sales of imports in Canada</v>
      </c>
      <c r="C83" s="315"/>
      <c r="D83" s="535" t="str">
        <f>D79</f>
        <v>000 sq ft.</v>
      </c>
      <c r="E83" s="535"/>
      <c r="F83" s="535"/>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35">
      <c r="B84" s="314"/>
      <c r="C84" s="315"/>
      <c r="D84" s="535" t="str">
        <f>IF(Intro!G$29="English",O84,P84)</f>
        <v>net delivered selling value (CAD)</v>
      </c>
      <c r="E84" s="535"/>
      <c r="F84" s="535"/>
      <c r="G84" s="100"/>
      <c r="H84" s="100"/>
      <c r="I84" s="100"/>
      <c r="J84" s="155"/>
      <c r="K84" s="155"/>
      <c r="L84" s="53"/>
      <c r="M84" s="10"/>
      <c r="O84" s="10" t="s">
        <v>229</v>
      </c>
      <c r="P84" s="10" t="s">
        <v>228</v>
      </c>
    </row>
    <row r="85" spans="1:16" ht="15.75" customHeight="1" x14ac:dyDescent="0.35">
      <c r="B85" s="534"/>
      <c r="C85" s="410"/>
      <c r="D85" s="536" t="str">
        <f>D81</f>
        <v>$ / 000 sq ft.</v>
      </c>
      <c r="E85" s="536"/>
      <c r="F85" s="536"/>
      <c r="G85" s="109" t="str">
        <f>IF(G83=0,"-",G84/G83)</f>
        <v>-</v>
      </c>
      <c r="H85" s="109" t="str">
        <f>IF(H83=0,"-",H84/H83)</f>
        <v>-</v>
      </c>
      <c r="I85" s="109" t="str">
        <f>IF(I83=0,"-",I84/I83)</f>
        <v>-</v>
      </c>
      <c r="J85" s="155"/>
      <c r="K85" s="155"/>
      <c r="L85" s="53"/>
      <c r="M85" s="10"/>
    </row>
    <row r="86" spans="1:16" x14ac:dyDescent="0.35">
      <c r="B86" s="54"/>
      <c r="C86" s="64"/>
      <c r="D86" s="64"/>
      <c r="E86" s="64"/>
      <c r="F86" s="64"/>
      <c r="G86" s="64"/>
      <c r="H86" s="64"/>
      <c r="I86" s="64"/>
      <c r="J86" s="64"/>
      <c r="K86" s="64"/>
      <c r="L86" s="65"/>
      <c r="M86" s="10"/>
    </row>
  </sheetData>
  <sheetProtection algorithmName="SHA-512" hashValue="BVZZ1ocs2C++1a6AH6eLm0PriM5itlyeWU9sibntI+hCncWG2jDJJnCCTFhb9ebn8xxK1fGafL7iAx8Wq2o+cQ==" saltValue="GlmFza2GGqgKdZbCN8Hh5w==" spinCount="100000" sheet="1" objects="1" scenarios="1" selectLockedCells="1"/>
  <mergeCells count="81">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9:I69"/>
    <mergeCell ref="B61:L61"/>
    <mergeCell ref="B62:D62"/>
    <mergeCell ref="E62:I62"/>
    <mergeCell ref="B57:C59"/>
    <mergeCell ref="D57:F57"/>
    <mergeCell ref="D58:F58"/>
    <mergeCell ref="D59:F59"/>
    <mergeCell ref="B65:I65"/>
    <mergeCell ref="B66:C68"/>
    <mergeCell ref="D66:F66"/>
    <mergeCell ref="D67:F67"/>
    <mergeCell ref="D68:F68"/>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8:L18"/>
    <mergeCell ref="B12:L12"/>
    <mergeCell ref="B13:L13"/>
    <mergeCell ref="B14:L14"/>
    <mergeCell ref="B15:L15"/>
    <mergeCell ref="B16:L16"/>
    <mergeCell ref="B17:L17"/>
    <mergeCell ref="B10:L11"/>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Variables!$D$80:$D$327</xm:f>
          </x14:formula1>
          <xm:sqref>E62 E75 E49 E36 E23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P86"/>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Pro!B2</f>
        <v>PROTECTED</v>
      </c>
      <c r="C2" s="12"/>
      <c r="D2" s="12"/>
      <c r="O2" s="135" t="s">
        <v>53</v>
      </c>
      <c r="P2" s="135" t="s">
        <v>69</v>
      </c>
    </row>
    <row r="3" spans="1:16" x14ac:dyDescent="0.35">
      <c r="B3" s="13"/>
      <c r="C3" s="13"/>
      <c r="D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552"/>
      <c r="D5" s="552"/>
      <c r="E5" s="552"/>
      <c r="F5" s="552"/>
      <c r="G5" s="552"/>
      <c r="H5" s="552"/>
      <c r="I5" s="552"/>
      <c r="J5" s="552"/>
      <c r="K5" s="552"/>
      <c r="L5" s="467"/>
      <c r="M5" s="21"/>
      <c r="N5" s="21"/>
      <c r="O5" s="19"/>
      <c r="P5" s="19"/>
    </row>
    <row r="6" spans="1:16" s="6" customFormat="1" x14ac:dyDescent="0.35">
      <c r="A6" s="4"/>
      <c r="B6" s="465" t="str">
        <f>Info!B6</f>
        <v xml:space="preserve">WOOD GOODS - SOLID AND ENGINEERED HARDWOOD FLOORING </v>
      </c>
      <c r="C6" s="552"/>
      <c r="D6" s="552"/>
      <c r="E6" s="552"/>
      <c r="F6" s="552"/>
      <c r="G6" s="552"/>
      <c r="H6" s="552"/>
      <c r="I6" s="552"/>
      <c r="J6" s="552"/>
      <c r="K6" s="552"/>
      <c r="L6" s="46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8" t="str">
        <f>Public!B8</f>
        <v>The following questions refer to the goods as defined in the product description on the Intro tab.</v>
      </c>
      <c r="C8" s="548"/>
      <c r="D8" s="548"/>
      <c r="E8" s="548"/>
      <c r="F8" s="548"/>
      <c r="G8" s="548"/>
      <c r="H8" s="548"/>
      <c r="I8" s="548"/>
      <c r="J8" s="548"/>
      <c r="K8" s="548"/>
      <c r="L8" s="470"/>
      <c r="M8" s="19"/>
      <c r="N8" s="19"/>
      <c r="O8" s="15"/>
      <c r="P8" s="15"/>
    </row>
    <row r="9" spans="1:16" s="6" customFormat="1" x14ac:dyDescent="0.35">
      <c r="A9" s="4"/>
      <c r="B9" s="468" t="str">
        <f>Public!B9</f>
        <v xml:space="preserve">Product information and a glossary of terms can be found in the Info tab.
</v>
      </c>
      <c r="C9" s="548"/>
      <c r="D9" s="548"/>
      <c r="E9" s="548"/>
      <c r="F9" s="548"/>
      <c r="G9" s="548"/>
      <c r="H9" s="548"/>
      <c r="I9" s="548"/>
      <c r="J9" s="548"/>
      <c r="K9" s="548"/>
      <c r="L9" s="470"/>
      <c r="M9" s="19"/>
      <c r="N9" s="19"/>
      <c r="O9" s="15"/>
    </row>
    <row r="10" spans="1:16" s="6" customFormat="1" x14ac:dyDescent="0.35">
      <c r="A10" s="4"/>
      <c r="B10" s="468"/>
      <c r="C10" s="548"/>
      <c r="D10" s="548"/>
      <c r="E10" s="548"/>
      <c r="F10" s="548"/>
      <c r="G10" s="548"/>
      <c r="H10" s="548"/>
      <c r="I10" s="548"/>
      <c r="J10" s="548"/>
      <c r="K10" s="548"/>
      <c r="L10" s="470"/>
      <c r="M10" s="19"/>
      <c r="N10" s="19"/>
      <c r="O10" s="10" t="s">
        <v>225</v>
      </c>
      <c r="P10" s="10" t="s">
        <v>224</v>
      </c>
    </row>
    <row r="11" spans="1:16" s="6" customFormat="1" x14ac:dyDescent="0.35">
      <c r="A11" s="4"/>
      <c r="B11" s="468"/>
      <c r="C11" s="548"/>
      <c r="D11" s="548"/>
      <c r="E11" s="548"/>
      <c r="F11" s="548"/>
      <c r="G11" s="548"/>
      <c r="H11" s="548"/>
      <c r="I11" s="548"/>
      <c r="J11" s="548"/>
      <c r="K11" s="548"/>
      <c r="L11" s="470"/>
      <c r="M11" s="19"/>
      <c r="N11" s="19"/>
      <c r="O11" s="15"/>
      <c r="P11" s="15"/>
    </row>
    <row r="12" spans="1:16" s="6" customFormat="1" x14ac:dyDescent="0.35">
      <c r="A12" s="4"/>
      <c r="B12" s="468" t="str">
        <f>Pro!B12</f>
        <v>For the questions in this tab, note the following:</v>
      </c>
      <c r="C12" s="548"/>
      <c r="D12" s="548"/>
      <c r="E12" s="548"/>
      <c r="F12" s="548"/>
      <c r="G12" s="548"/>
      <c r="H12" s="548"/>
      <c r="I12" s="548"/>
      <c r="J12" s="548"/>
      <c r="K12" s="548"/>
      <c r="L12" s="470"/>
      <c r="M12" s="19"/>
      <c r="N12" s="19"/>
      <c r="O12" s="15"/>
      <c r="P12" s="15"/>
    </row>
    <row r="13" spans="1:16" s="6" customFormat="1" ht="26.25" customHeight="1" x14ac:dyDescent="0.35">
      <c r="A13" s="4"/>
      <c r="B13" s="510" t="str">
        <f>Pro!B13</f>
        <v>• Report only sales from your firm’s imports. Sales of goods purchased from Canadian producers must be excluded.</v>
      </c>
      <c r="C13" s="551"/>
      <c r="D13" s="551"/>
      <c r="E13" s="551"/>
      <c r="F13" s="551"/>
      <c r="G13" s="551"/>
      <c r="H13" s="551"/>
      <c r="I13" s="551"/>
      <c r="J13" s="551"/>
      <c r="K13" s="551"/>
      <c r="L13" s="512"/>
      <c r="M13" s="19"/>
      <c r="N13" s="19"/>
      <c r="O13" s="15"/>
      <c r="P13" s="15"/>
    </row>
    <row r="14" spans="1:16" s="6" customFormat="1" x14ac:dyDescent="0.35">
      <c r="A14" s="4"/>
      <c r="B14" s="468" t="str">
        <f>Pro!B14</f>
        <v>• Report all sales to Canadian and foreign associated firms.</v>
      </c>
      <c r="C14" s="548"/>
      <c r="D14" s="548"/>
      <c r="E14" s="548"/>
      <c r="F14" s="548"/>
      <c r="G14" s="548"/>
      <c r="H14" s="548"/>
      <c r="I14" s="548"/>
      <c r="J14" s="548"/>
      <c r="K14" s="548"/>
      <c r="L14" s="470"/>
      <c r="M14" s="19"/>
      <c r="N14" s="19"/>
      <c r="O14" s="15"/>
      <c r="P14" s="15"/>
    </row>
    <row r="15" spans="1:16" s="6" customFormat="1" x14ac:dyDescent="0.35">
      <c r="A15" s="4"/>
      <c r="B15" s="468" t="str">
        <f>Pro!B15</f>
        <v>• Report all sales as of the date of shipment to the customer or the customer’s warehouse.</v>
      </c>
      <c r="C15" s="548"/>
      <c r="D15" s="548"/>
      <c r="E15" s="548"/>
      <c r="F15" s="548"/>
      <c r="G15" s="548"/>
      <c r="H15" s="548"/>
      <c r="I15" s="548"/>
      <c r="J15" s="548"/>
      <c r="K15" s="548"/>
      <c r="L15" s="470"/>
      <c r="M15" s="19"/>
      <c r="N15" s="19"/>
      <c r="O15" s="15"/>
      <c r="P15" s="15"/>
    </row>
    <row r="16" spans="1:16" s="6" customFormat="1" x14ac:dyDescent="0.35">
      <c r="A16" s="4"/>
      <c r="B16" s="468" t="str">
        <f>Pro!B16</f>
        <v>• Report all values in Canadian dollars.</v>
      </c>
      <c r="C16" s="548"/>
      <c r="D16" s="548"/>
      <c r="E16" s="548"/>
      <c r="F16" s="548"/>
      <c r="G16" s="548"/>
      <c r="H16" s="548"/>
      <c r="I16" s="548"/>
      <c r="J16" s="548"/>
      <c r="K16" s="548"/>
      <c r="L16" s="470"/>
      <c r="M16" s="19"/>
      <c r="N16" s="19"/>
      <c r="O16" s="15"/>
      <c r="P16" s="15"/>
    </row>
    <row r="17" spans="1:16" s="6" customFormat="1" x14ac:dyDescent="0.35">
      <c r="A17" s="4"/>
      <c r="B17" s="471" t="str">
        <f>IF(Intro!$G$29="English",O17,P17)</f>
        <v>• If your firm is an end user or a retailer, your firm does not need to report sales of imports or inventories of imports.</v>
      </c>
      <c r="C17" s="472"/>
      <c r="D17" s="472"/>
      <c r="E17" s="472"/>
      <c r="F17" s="472"/>
      <c r="G17" s="472"/>
      <c r="H17" s="472"/>
      <c r="I17" s="472"/>
      <c r="J17" s="472"/>
      <c r="K17" s="472"/>
      <c r="L17" s="473"/>
      <c r="M17" s="19"/>
      <c r="N17" s="19"/>
      <c r="O17" s="15" t="s">
        <v>176</v>
      </c>
      <c r="P17" s="15" t="s">
        <v>177</v>
      </c>
    </row>
    <row r="18" spans="1:16" s="6" customFormat="1" ht="15.75" customHeight="1" x14ac:dyDescent="0.35">
      <c r="A18" s="4"/>
      <c r="B18" s="499" t="str">
        <f>IF(Intro!$G$29="English",Variables!$B$332,Variables!$C$332)</f>
        <v>DO NOT INCLUDE THE VALUE OF ANY COMMERCIAL SERVICES SUCH AS INSTALLATION IN YOUR RESPONSE</v>
      </c>
      <c r="C18" s="499"/>
      <c r="D18" s="499"/>
      <c r="E18" s="499"/>
      <c r="F18" s="499"/>
      <c r="G18" s="499"/>
      <c r="H18" s="499"/>
      <c r="I18" s="499"/>
      <c r="J18" s="499"/>
      <c r="K18" s="499"/>
      <c r="L18" s="499"/>
      <c r="O18" s="15"/>
      <c r="P18" s="15"/>
    </row>
    <row r="19" spans="1:16" ht="14.25" customHeight="1" x14ac:dyDescent="0.35">
      <c r="B19" s="353" t="str">
        <f>IF(Intro!$G$29="English",O19,P19)</f>
        <v>IMPORTS AND SALES</v>
      </c>
      <c r="C19" s="354"/>
      <c r="D19" s="354"/>
      <c r="E19" s="354"/>
      <c r="F19" s="354"/>
      <c r="G19" s="354"/>
      <c r="H19" s="354"/>
      <c r="I19" s="354"/>
      <c r="J19" s="354"/>
      <c r="K19" s="354"/>
      <c r="L19" s="355"/>
      <c r="M19" s="10"/>
      <c r="O19" s="84" t="s">
        <v>222</v>
      </c>
      <c r="P19" s="84" t="s">
        <v>223</v>
      </c>
    </row>
    <row r="20" spans="1:16" x14ac:dyDescent="0.35">
      <c r="B20" s="446" t="s">
        <v>12</v>
      </c>
      <c r="C20" s="549"/>
      <c r="D20" s="549"/>
      <c r="E20" s="549"/>
      <c r="F20" s="549"/>
      <c r="G20" s="549"/>
      <c r="H20" s="549"/>
      <c r="I20" s="549"/>
      <c r="J20" s="549"/>
      <c r="K20" s="549"/>
      <c r="L20" s="448"/>
      <c r="M20" s="10"/>
    </row>
    <row r="21" spans="1:16" ht="24" customHeight="1" x14ac:dyDescent="0.35">
      <c r="B21" s="350" t="str">
        <f>IF(Intro!$G$29="English",O21,P21)</f>
        <v xml:space="preserve">Provide your firm's imports and sales of imports of the goods, by country. </v>
      </c>
      <c r="C21" s="550"/>
      <c r="D21" s="550"/>
      <c r="E21" s="550"/>
      <c r="F21" s="550"/>
      <c r="G21" s="155"/>
      <c r="H21" s="155"/>
      <c r="I21" s="155"/>
      <c r="J21" s="155"/>
      <c r="K21" s="155"/>
      <c r="L21" s="161"/>
      <c r="M21" s="10"/>
      <c r="O21" s="10" t="s">
        <v>780</v>
      </c>
      <c r="P21" s="10" t="s">
        <v>781</v>
      </c>
    </row>
    <row r="22" spans="1:16" x14ac:dyDescent="0.35">
      <c r="B22" s="353" t="str">
        <f>IF(Intro!$G$29="English",O22,P22)</f>
        <v>COUNTRY 16</v>
      </c>
      <c r="C22" s="354"/>
      <c r="D22" s="354"/>
      <c r="E22" s="354"/>
      <c r="F22" s="354"/>
      <c r="G22" s="354"/>
      <c r="H22" s="354"/>
      <c r="I22" s="354"/>
      <c r="J22" s="354"/>
      <c r="K22" s="354"/>
      <c r="L22" s="355"/>
      <c r="M22" s="10"/>
      <c r="O22" s="84" t="s">
        <v>844</v>
      </c>
      <c r="P22" s="84" t="s">
        <v>845</v>
      </c>
    </row>
    <row r="23" spans="1:16" ht="15.75" customHeight="1" x14ac:dyDescent="0.35">
      <c r="B23" s="546" t="str">
        <f>IF(Intro!$G$29="English",O23,P23)</f>
        <v>Please specify the country of origin here:</v>
      </c>
      <c r="C23" s="547"/>
      <c r="D23" s="547"/>
      <c r="E23" s="543"/>
      <c r="F23" s="544"/>
      <c r="G23" s="544"/>
      <c r="H23" s="544"/>
      <c r="I23" s="545"/>
      <c r="J23" s="155"/>
      <c r="K23" s="155"/>
      <c r="L23" s="161"/>
      <c r="M23" s="10"/>
      <c r="O23" s="10" t="s">
        <v>815</v>
      </c>
      <c r="P23" s="10" t="s">
        <v>818</v>
      </c>
    </row>
    <row r="24" spans="1:16" x14ac:dyDescent="0.35">
      <c r="B24" s="98"/>
      <c r="C24" s="156"/>
      <c r="D24" s="156"/>
      <c r="E24" s="156"/>
      <c r="F24" s="156"/>
      <c r="G24" s="155"/>
      <c r="H24" s="155"/>
      <c r="I24" s="155"/>
      <c r="J24" s="155"/>
      <c r="K24" s="155"/>
      <c r="L24" s="17"/>
      <c r="M24" s="10"/>
    </row>
    <row r="25" spans="1:16" x14ac:dyDescent="0.3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35">
      <c r="A26" s="157"/>
      <c r="B26" s="537" t="str">
        <f>IF(Intro!$G$29="English",O26,P26)</f>
        <v>Imports in Canada</v>
      </c>
      <c r="C26" s="538"/>
      <c r="D26" s="538"/>
      <c r="E26" s="538"/>
      <c r="F26" s="538"/>
      <c r="G26" s="538"/>
      <c r="H26" s="538"/>
      <c r="I26" s="539"/>
      <c r="J26" s="155"/>
      <c r="K26" s="155"/>
      <c r="L26" s="53"/>
      <c r="O26" s="22" t="s">
        <v>143</v>
      </c>
      <c r="P26" s="135" t="s">
        <v>144</v>
      </c>
    </row>
    <row r="27" spans="1:16" ht="15" customHeight="1" x14ac:dyDescent="0.35">
      <c r="B27" s="314" t="str">
        <f>IF(Intro!$G$29="English",O27,P27)</f>
        <v>Imports</v>
      </c>
      <c r="C27" s="315"/>
      <c r="D27" s="535" t="str">
        <f>IF(Intro!$G$29="English",Variables!$B$23,Variables!$C$23)</f>
        <v>000 sq ft.</v>
      </c>
      <c r="E27" s="535"/>
      <c r="F27" s="535"/>
      <c r="G27" s="100"/>
      <c r="H27" s="100"/>
      <c r="I27" s="100"/>
      <c r="J27" s="155"/>
      <c r="K27" s="155"/>
      <c r="L27" s="53"/>
      <c r="M27" s="10"/>
      <c r="O27" s="10" t="s">
        <v>51</v>
      </c>
      <c r="P27" s="10" t="s">
        <v>110</v>
      </c>
    </row>
    <row r="28" spans="1:16" ht="15" customHeight="1" x14ac:dyDescent="0.35">
      <c r="B28" s="314"/>
      <c r="C28" s="315"/>
      <c r="D28" s="535" t="str">
        <f>IF(Intro!G$29="English",O28,P28)</f>
        <v>net delivered purchase value (CAD)</v>
      </c>
      <c r="E28" s="535"/>
      <c r="F28" s="535"/>
      <c r="G28" s="100"/>
      <c r="H28" s="100"/>
      <c r="I28" s="100"/>
      <c r="J28" s="155"/>
      <c r="K28" s="155"/>
      <c r="L28" s="53"/>
      <c r="M28" s="10"/>
      <c r="O28" s="10" t="s">
        <v>227</v>
      </c>
      <c r="P28" s="10" t="s">
        <v>226</v>
      </c>
    </row>
    <row r="29" spans="1:16" ht="15" customHeight="1" x14ac:dyDescent="0.35">
      <c r="B29" s="314"/>
      <c r="C29" s="315"/>
      <c r="D29" s="535" t="str">
        <f>"$ / "&amp;IF(Intro!$G$29="English",Variables!$B$24,Variables!$C$24)</f>
        <v>$ / 000 sq ft.</v>
      </c>
      <c r="E29" s="535"/>
      <c r="F29" s="535"/>
      <c r="G29" s="109" t="str">
        <f>IF(G27=0,"-",G28/G27)</f>
        <v>-</v>
      </c>
      <c r="H29" s="109" t="str">
        <f>IF(H27=0,"-",H28/H27)</f>
        <v>-</v>
      </c>
      <c r="I29" s="109" t="str">
        <f>IF(I27=0,"-",I28/I27)</f>
        <v>-</v>
      </c>
      <c r="J29" s="155"/>
      <c r="K29" s="155"/>
      <c r="L29" s="53"/>
      <c r="M29" s="10"/>
    </row>
    <row r="30" spans="1:16" s="135" customFormat="1" x14ac:dyDescent="0.35">
      <c r="A30" s="157"/>
      <c r="B30" s="540" t="str">
        <f>IF(Intro!$G$29="English",O30,P30)</f>
        <v>Sales of imports in Canada</v>
      </c>
      <c r="C30" s="541"/>
      <c r="D30" s="541"/>
      <c r="E30" s="541"/>
      <c r="F30" s="541"/>
      <c r="G30" s="541"/>
      <c r="H30" s="541"/>
      <c r="I30" s="542"/>
      <c r="J30" s="155"/>
      <c r="K30" s="155"/>
      <c r="L30" s="53"/>
      <c r="O30" s="22" t="s">
        <v>343</v>
      </c>
      <c r="P30" s="135" t="s">
        <v>344</v>
      </c>
    </row>
    <row r="31" spans="1:16" ht="15" customHeight="1" x14ac:dyDescent="0.35">
      <c r="B31" s="314" t="str">
        <f>IF(Intro!$G$29="English",O30,P30)</f>
        <v>Sales of imports in Canada</v>
      </c>
      <c r="C31" s="315"/>
      <c r="D31" s="535" t="str">
        <f>D27</f>
        <v>000 sq ft.</v>
      </c>
      <c r="E31" s="535"/>
      <c r="F31" s="535"/>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35">
      <c r="B32" s="314"/>
      <c r="C32" s="315"/>
      <c r="D32" s="535" t="str">
        <f>IF(Intro!G$29="English",O32,P32)</f>
        <v>net delivered selling value (CAD)</v>
      </c>
      <c r="E32" s="535"/>
      <c r="F32" s="535"/>
      <c r="G32" s="100"/>
      <c r="H32" s="100"/>
      <c r="I32" s="100"/>
      <c r="J32" s="155"/>
      <c r="K32" s="155"/>
      <c r="L32" s="53"/>
      <c r="M32" s="10"/>
      <c r="O32" s="10" t="s">
        <v>229</v>
      </c>
      <c r="P32" s="10" t="s">
        <v>228</v>
      </c>
    </row>
    <row r="33" spans="1:16" ht="15.75" customHeight="1" x14ac:dyDescent="0.35">
      <c r="B33" s="534"/>
      <c r="C33" s="410"/>
      <c r="D33" s="536" t="str">
        <f>D29</f>
        <v>$ / 000 sq ft.</v>
      </c>
      <c r="E33" s="536"/>
      <c r="F33" s="536"/>
      <c r="G33" s="109" t="str">
        <f>IF(G31=0,"-",G32/G31)</f>
        <v>-</v>
      </c>
      <c r="H33" s="109" t="str">
        <f>IF(H31=0,"-",H32/H31)</f>
        <v>-</v>
      </c>
      <c r="I33" s="109" t="str">
        <f>IF(I31=0,"-",I32/I31)</f>
        <v>-</v>
      </c>
      <c r="J33" s="155"/>
      <c r="K33" s="155"/>
      <c r="L33" s="53"/>
      <c r="M33" s="10"/>
    </row>
    <row r="34" spans="1:16" x14ac:dyDescent="0.35">
      <c r="B34" s="54"/>
      <c r="C34" s="64"/>
      <c r="D34" s="64"/>
      <c r="E34" s="64"/>
      <c r="F34" s="64"/>
      <c r="G34" s="64"/>
      <c r="H34" s="64"/>
      <c r="I34" s="64"/>
      <c r="J34" s="64"/>
      <c r="K34" s="64"/>
      <c r="L34" s="65"/>
      <c r="M34" s="10"/>
    </row>
    <row r="35" spans="1:16" x14ac:dyDescent="0.35">
      <c r="B35" s="353" t="str">
        <f>IF(Intro!$G$29="English",O35,P35)</f>
        <v>COUNTRY 17</v>
      </c>
      <c r="C35" s="354"/>
      <c r="D35" s="354"/>
      <c r="E35" s="354"/>
      <c r="F35" s="354"/>
      <c r="G35" s="354"/>
      <c r="H35" s="354"/>
      <c r="I35" s="354"/>
      <c r="J35" s="354"/>
      <c r="K35" s="354"/>
      <c r="L35" s="355"/>
      <c r="M35" s="10"/>
      <c r="O35" s="84" t="s">
        <v>846</v>
      </c>
      <c r="P35" s="84" t="s">
        <v>847</v>
      </c>
    </row>
    <row r="36" spans="1:16" ht="15.5" x14ac:dyDescent="0.35">
      <c r="B36" s="546" t="str">
        <f>IF(Intro!$G$29="English",O36,P36)</f>
        <v>Please specify the country of origin here:</v>
      </c>
      <c r="C36" s="547"/>
      <c r="D36" s="547"/>
      <c r="E36" s="543"/>
      <c r="F36" s="544"/>
      <c r="G36" s="544"/>
      <c r="H36" s="544"/>
      <c r="I36" s="545"/>
      <c r="J36" s="155"/>
      <c r="K36" s="155"/>
      <c r="L36" s="161"/>
      <c r="M36" s="10"/>
      <c r="O36" s="10" t="s">
        <v>815</v>
      </c>
      <c r="P36" s="10" t="s">
        <v>818</v>
      </c>
    </row>
    <row r="37" spans="1:16" x14ac:dyDescent="0.35">
      <c r="B37" s="98"/>
      <c r="C37" s="156"/>
      <c r="D37" s="156"/>
      <c r="E37" s="156"/>
      <c r="F37" s="156"/>
      <c r="G37" s="155"/>
      <c r="H37" s="155"/>
      <c r="I37" s="155"/>
      <c r="J37" s="155"/>
      <c r="K37" s="155"/>
      <c r="L37" s="17"/>
      <c r="M37" s="10"/>
    </row>
    <row r="38" spans="1:16" x14ac:dyDescent="0.3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35">
      <c r="A39" s="157"/>
      <c r="B39" s="537" t="str">
        <f>IF(Intro!$G$29="English",O39,P39)</f>
        <v>Imports in Canada</v>
      </c>
      <c r="C39" s="538"/>
      <c r="D39" s="538"/>
      <c r="E39" s="538"/>
      <c r="F39" s="538"/>
      <c r="G39" s="538"/>
      <c r="H39" s="538"/>
      <c r="I39" s="539"/>
      <c r="J39" s="155"/>
      <c r="K39" s="155"/>
      <c r="L39" s="53"/>
      <c r="O39" s="22" t="s">
        <v>143</v>
      </c>
      <c r="P39" s="135" t="s">
        <v>144</v>
      </c>
    </row>
    <row r="40" spans="1:16" ht="15" customHeight="1" x14ac:dyDescent="0.35">
      <c r="B40" s="314" t="str">
        <f>IF(Intro!$G$29="English",O39,P39)</f>
        <v>Imports in Canada</v>
      </c>
      <c r="C40" s="315"/>
      <c r="D40" s="535" t="str">
        <f>IF(Intro!$G$29="English",Variables!$B$23,Variables!$C$23)</f>
        <v>000 sq ft.</v>
      </c>
      <c r="E40" s="535"/>
      <c r="F40" s="535"/>
      <c r="G40" s="100"/>
      <c r="H40" s="100"/>
      <c r="I40" s="100"/>
      <c r="J40" s="155"/>
      <c r="K40" s="155"/>
      <c r="L40" s="53"/>
      <c r="M40" s="10"/>
      <c r="O40" s="10" t="s">
        <v>51</v>
      </c>
      <c r="P40" s="10" t="s">
        <v>110</v>
      </c>
    </row>
    <row r="41" spans="1:16" ht="15" customHeight="1" x14ac:dyDescent="0.35">
      <c r="B41" s="314"/>
      <c r="C41" s="315"/>
      <c r="D41" s="535" t="str">
        <f>IF(Intro!G$29="English",O41,P41)</f>
        <v>net delivered purchase value (CAD)</v>
      </c>
      <c r="E41" s="535"/>
      <c r="F41" s="535"/>
      <c r="G41" s="100"/>
      <c r="H41" s="100"/>
      <c r="I41" s="100"/>
      <c r="J41" s="155"/>
      <c r="K41" s="155"/>
      <c r="L41" s="53"/>
      <c r="M41" s="10"/>
      <c r="O41" s="10" t="s">
        <v>227</v>
      </c>
      <c r="P41" s="10" t="s">
        <v>226</v>
      </c>
    </row>
    <row r="42" spans="1:16" ht="15" customHeight="1" x14ac:dyDescent="0.35">
      <c r="B42" s="314"/>
      <c r="C42" s="315"/>
      <c r="D42" s="535" t="str">
        <f>"$ / "&amp;IF(Intro!$G$29="English",Variables!$B$24,Variables!$C$24)</f>
        <v>$ / 000 sq ft.</v>
      </c>
      <c r="E42" s="535"/>
      <c r="F42" s="535"/>
      <c r="G42" s="109" t="str">
        <f>IF(G40=0,"-",G41/G40)</f>
        <v>-</v>
      </c>
      <c r="H42" s="109" t="str">
        <f>IF(H40=0,"-",H41/H40)</f>
        <v>-</v>
      </c>
      <c r="I42" s="109" t="str">
        <f>IF(I40=0,"-",I41/I40)</f>
        <v>-</v>
      </c>
      <c r="J42" s="155"/>
      <c r="K42" s="155"/>
      <c r="L42" s="53"/>
      <c r="M42" s="10"/>
    </row>
    <row r="43" spans="1:16" s="135" customFormat="1" x14ac:dyDescent="0.35">
      <c r="A43" s="157"/>
      <c r="B43" s="540" t="str">
        <f>IF(Intro!$G$29="English",O43,P43)</f>
        <v>Sales of imports in Canada</v>
      </c>
      <c r="C43" s="541"/>
      <c r="D43" s="541"/>
      <c r="E43" s="541"/>
      <c r="F43" s="541"/>
      <c r="G43" s="541"/>
      <c r="H43" s="541"/>
      <c r="I43" s="542"/>
      <c r="J43" s="155"/>
      <c r="K43" s="155"/>
      <c r="L43" s="53"/>
      <c r="O43" s="22" t="s">
        <v>343</v>
      </c>
      <c r="P43" s="135" t="s">
        <v>344</v>
      </c>
    </row>
    <row r="44" spans="1:16" ht="15" customHeight="1" x14ac:dyDescent="0.35">
      <c r="B44" s="314" t="str">
        <f>IF(Intro!$G$29="English",O43,P43)</f>
        <v>Sales of imports in Canada</v>
      </c>
      <c r="C44" s="315"/>
      <c r="D44" s="535" t="str">
        <f>D40</f>
        <v>000 sq ft.</v>
      </c>
      <c r="E44" s="535"/>
      <c r="F44" s="535"/>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35">
      <c r="B45" s="314"/>
      <c r="C45" s="315"/>
      <c r="D45" s="535" t="str">
        <f>IF(Intro!G$29="English",O45,P45)</f>
        <v>net delivered selling value (CAD)</v>
      </c>
      <c r="E45" s="535"/>
      <c r="F45" s="535"/>
      <c r="G45" s="100"/>
      <c r="H45" s="100"/>
      <c r="I45" s="100"/>
      <c r="J45" s="155"/>
      <c r="K45" s="155"/>
      <c r="L45" s="53"/>
      <c r="M45" s="10"/>
      <c r="O45" s="10" t="s">
        <v>229</v>
      </c>
      <c r="P45" s="10" t="s">
        <v>228</v>
      </c>
    </row>
    <row r="46" spans="1:16" ht="15.75" customHeight="1" x14ac:dyDescent="0.35">
      <c r="B46" s="534"/>
      <c r="C46" s="410"/>
      <c r="D46" s="536" t="str">
        <f>D42</f>
        <v>$ / 000 sq ft.</v>
      </c>
      <c r="E46" s="536"/>
      <c r="F46" s="536"/>
      <c r="G46" s="109" t="str">
        <f>IF(G44=0,"-",G45/G44)</f>
        <v>-</v>
      </c>
      <c r="H46" s="109" t="str">
        <f>IF(H44=0,"-",H45/H44)</f>
        <v>-</v>
      </c>
      <c r="I46" s="109" t="str">
        <f>IF(I44=0,"-",I45/I44)</f>
        <v>-</v>
      </c>
      <c r="J46" s="155"/>
      <c r="K46" s="155"/>
      <c r="L46" s="53"/>
      <c r="M46" s="10"/>
    </row>
    <row r="47" spans="1:16" x14ac:dyDescent="0.35">
      <c r="B47" s="54"/>
      <c r="C47" s="64"/>
      <c r="D47" s="64"/>
      <c r="E47" s="64"/>
      <c r="F47" s="64"/>
      <c r="G47" s="64"/>
      <c r="H47" s="64"/>
      <c r="I47" s="64"/>
      <c r="J47" s="64"/>
      <c r="K47" s="64"/>
      <c r="L47" s="65"/>
      <c r="M47" s="10"/>
    </row>
    <row r="48" spans="1:16" x14ac:dyDescent="0.35">
      <c r="B48" s="353" t="str">
        <f>IF(Intro!$G$29="English",O48,P48)</f>
        <v>COUNTRY 18</v>
      </c>
      <c r="C48" s="354"/>
      <c r="D48" s="354"/>
      <c r="E48" s="354"/>
      <c r="F48" s="354"/>
      <c r="G48" s="354"/>
      <c r="H48" s="354"/>
      <c r="I48" s="354"/>
      <c r="J48" s="354"/>
      <c r="K48" s="354"/>
      <c r="L48" s="355"/>
      <c r="M48" s="10"/>
      <c r="O48" s="84" t="s">
        <v>848</v>
      </c>
      <c r="P48" s="84" t="s">
        <v>849</v>
      </c>
    </row>
    <row r="49" spans="1:16" ht="15.5" x14ac:dyDescent="0.35">
      <c r="B49" s="546" t="str">
        <f>IF(Intro!$G$29="English",O49,P49)</f>
        <v>Please specify the country of origin here:</v>
      </c>
      <c r="C49" s="547"/>
      <c r="D49" s="547"/>
      <c r="E49" s="543"/>
      <c r="F49" s="544"/>
      <c r="G49" s="544"/>
      <c r="H49" s="544"/>
      <c r="I49" s="545"/>
      <c r="J49" s="155"/>
      <c r="K49" s="155"/>
      <c r="L49" s="161"/>
      <c r="M49" s="10"/>
      <c r="O49" s="10" t="s">
        <v>815</v>
      </c>
      <c r="P49" s="10" t="s">
        <v>818</v>
      </c>
    </row>
    <row r="50" spans="1:16" x14ac:dyDescent="0.35">
      <c r="B50" s="98"/>
      <c r="C50" s="156"/>
      <c r="D50" s="156"/>
      <c r="E50" s="156"/>
      <c r="F50" s="156"/>
      <c r="G50" s="155"/>
      <c r="H50" s="155"/>
      <c r="I50" s="155"/>
      <c r="J50" s="155"/>
      <c r="K50" s="155"/>
      <c r="L50" s="17"/>
      <c r="M50" s="10"/>
    </row>
    <row r="51" spans="1:16" x14ac:dyDescent="0.3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35">
      <c r="A52" s="157"/>
      <c r="B52" s="537" t="str">
        <f>IF(Intro!$G$29="English",O52,P52)</f>
        <v>Imports in Canada</v>
      </c>
      <c r="C52" s="538"/>
      <c r="D52" s="538"/>
      <c r="E52" s="538"/>
      <c r="F52" s="538"/>
      <c r="G52" s="538"/>
      <c r="H52" s="538"/>
      <c r="I52" s="539"/>
      <c r="J52" s="155"/>
      <c r="K52" s="155"/>
      <c r="L52" s="53"/>
      <c r="O52" s="22" t="s">
        <v>143</v>
      </c>
      <c r="P52" s="135" t="s">
        <v>144</v>
      </c>
    </row>
    <row r="53" spans="1:16" ht="15" customHeight="1" x14ac:dyDescent="0.35">
      <c r="B53" s="314" t="str">
        <f>IF(Intro!$G$29="English",O53,P53)</f>
        <v>Imports</v>
      </c>
      <c r="C53" s="315"/>
      <c r="D53" s="535" t="str">
        <f>IF(Intro!$G$29="English",Variables!$B$23,Variables!$C$23)</f>
        <v>000 sq ft.</v>
      </c>
      <c r="E53" s="535"/>
      <c r="F53" s="535"/>
      <c r="G53" s="100"/>
      <c r="H53" s="100"/>
      <c r="I53" s="100"/>
      <c r="J53" s="155"/>
      <c r="K53" s="155"/>
      <c r="L53" s="53"/>
      <c r="M53" s="10"/>
      <c r="O53" s="10" t="s">
        <v>51</v>
      </c>
      <c r="P53" s="10" t="s">
        <v>110</v>
      </c>
    </row>
    <row r="54" spans="1:16" ht="15" customHeight="1" x14ac:dyDescent="0.35">
      <c r="B54" s="314"/>
      <c r="C54" s="315"/>
      <c r="D54" s="535" t="str">
        <f>IF(Intro!G$29="English",O54,P54)</f>
        <v>net delivered purchase value (CAD)</v>
      </c>
      <c r="E54" s="535"/>
      <c r="F54" s="535"/>
      <c r="G54" s="100"/>
      <c r="H54" s="100"/>
      <c r="I54" s="100"/>
      <c r="J54" s="155"/>
      <c r="K54" s="155"/>
      <c r="L54" s="53"/>
      <c r="M54" s="10"/>
      <c r="O54" s="10" t="s">
        <v>227</v>
      </c>
      <c r="P54" s="10" t="s">
        <v>226</v>
      </c>
    </row>
    <row r="55" spans="1:16" ht="15" customHeight="1" x14ac:dyDescent="0.35">
      <c r="B55" s="314"/>
      <c r="C55" s="315"/>
      <c r="D55" s="535" t="str">
        <f>"$ / "&amp;IF(Intro!$G$29="English",Variables!$B$24,Variables!$C$24)</f>
        <v>$ / 000 sq ft.</v>
      </c>
      <c r="E55" s="535"/>
      <c r="F55" s="535"/>
      <c r="G55" s="109" t="str">
        <f>IF(G53=0,"-",G54/G53)</f>
        <v>-</v>
      </c>
      <c r="H55" s="109" t="str">
        <f>IF(H53=0,"-",H54/H53)</f>
        <v>-</v>
      </c>
      <c r="I55" s="109" t="str">
        <f>IF(I53=0,"-",I54/I53)</f>
        <v>-</v>
      </c>
      <c r="J55" s="155"/>
      <c r="K55" s="155"/>
      <c r="L55" s="53"/>
      <c r="M55" s="10"/>
    </row>
    <row r="56" spans="1:16" s="135" customFormat="1" x14ac:dyDescent="0.35">
      <c r="A56" s="157"/>
      <c r="B56" s="540" t="str">
        <f>IF(Intro!$G$29="English",O56,P56)</f>
        <v>Sales of imports in Canada</v>
      </c>
      <c r="C56" s="541"/>
      <c r="D56" s="541"/>
      <c r="E56" s="541"/>
      <c r="F56" s="541"/>
      <c r="G56" s="541"/>
      <c r="H56" s="541"/>
      <c r="I56" s="542"/>
      <c r="J56" s="155"/>
      <c r="K56" s="155"/>
      <c r="L56" s="53"/>
      <c r="O56" s="22" t="s">
        <v>343</v>
      </c>
      <c r="P56" s="135" t="s">
        <v>344</v>
      </c>
    </row>
    <row r="57" spans="1:16" ht="15" customHeight="1" x14ac:dyDescent="0.35">
      <c r="B57" s="314" t="str">
        <f>IF(Intro!$G$29="English",O56,P56)</f>
        <v>Sales of imports in Canada</v>
      </c>
      <c r="C57" s="315"/>
      <c r="D57" s="535" t="str">
        <f>D53</f>
        <v>000 sq ft.</v>
      </c>
      <c r="E57" s="535"/>
      <c r="F57" s="535"/>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35">
      <c r="B58" s="314"/>
      <c r="C58" s="315"/>
      <c r="D58" s="535" t="str">
        <f>IF(Intro!G$29="English",O58,P58)</f>
        <v>net delivered selling value (CAD)</v>
      </c>
      <c r="E58" s="535"/>
      <c r="F58" s="535"/>
      <c r="G58" s="100"/>
      <c r="H58" s="100"/>
      <c r="I58" s="100"/>
      <c r="J58" s="155"/>
      <c r="K58" s="155"/>
      <c r="L58" s="53"/>
      <c r="M58" s="10"/>
      <c r="O58" s="10" t="s">
        <v>229</v>
      </c>
      <c r="P58" s="10" t="s">
        <v>228</v>
      </c>
    </row>
    <row r="59" spans="1:16" ht="15.75" customHeight="1" x14ac:dyDescent="0.35">
      <c r="B59" s="534"/>
      <c r="C59" s="410"/>
      <c r="D59" s="536" t="str">
        <f>D55</f>
        <v>$ / 000 sq ft.</v>
      </c>
      <c r="E59" s="536"/>
      <c r="F59" s="536"/>
      <c r="G59" s="109" t="str">
        <f>IF(G57=0,"-",G58/G57)</f>
        <v>-</v>
      </c>
      <c r="H59" s="109" t="str">
        <f>IF(H57=0,"-",H58/H57)</f>
        <v>-</v>
      </c>
      <c r="I59" s="109" t="str">
        <f>IF(I57=0,"-",I58/I57)</f>
        <v>-</v>
      </c>
      <c r="J59" s="155"/>
      <c r="K59" s="155"/>
      <c r="L59" s="53"/>
      <c r="M59" s="10"/>
    </row>
    <row r="60" spans="1:16" x14ac:dyDescent="0.35">
      <c r="B60" s="54"/>
      <c r="C60" s="64"/>
      <c r="D60" s="64"/>
      <c r="E60" s="64"/>
      <c r="F60" s="64"/>
      <c r="G60" s="64"/>
      <c r="H60" s="64"/>
      <c r="I60" s="64"/>
      <c r="J60" s="64"/>
      <c r="K60" s="64"/>
      <c r="L60" s="65"/>
      <c r="M60" s="10"/>
    </row>
    <row r="61" spans="1:16" x14ac:dyDescent="0.35">
      <c r="B61" s="353" t="str">
        <f>IF(Intro!$G$29="English",O61,P61)</f>
        <v>COUNTRY 19</v>
      </c>
      <c r="C61" s="354"/>
      <c r="D61" s="354"/>
      <c r="E61" s="354"/>
      <c r="F61" s="354"/>
      <c r="G61" s="354"/>
      <c r="H61" s="354"/>
      <c r="I61" s="354"/>
      <c r="J61" s="354"/>
      <c r="K61" s="354"/>
      <c r="L61" s="355"/>
      <c r="M61" s="10"/>
      <c r="O61" s="84" t="s">
        <v>850</v>
      </c>
      <c r="P61" s="84" t="s">
        <v>851</v>
      </c>
    </row>
    <row r="62" spans="1:16" ht="15.5" x14ac:dyDescent="0.35">
      <c r="B62" s="546" t="str">
        <f>IF(Intro!$G$29="English",O62,P62)</f>
        <v>Please specify the country of origin here:</v>
      </c>
      <c r="C62" s="547"/>
      <c r="D62" s="547"/>
      <c r="E62" s="543"/>
      <c r="F62" s="544"/>
      <c r="G62" s="544"/>
      <c r="H62" s="544"/>
      <c r="I62" s="545"/>
      <c r="J62" s="155"/>
      <c r="K62" s="155"/>
      <c r="L62" s="161"/>
      <c r="M62" s="10"/>
      <c r="O62" s="10" t="s">
        <v>815</v>
      </c>
      <c r="P62" s="10" t="s">
        <v>818</v>
      </c>
    </row>
    <row r="63" spans="1:16" x14ac:dyDescent="0.35">
      <c r="B63" s="98"/>
      <c r="C63" s="156"/>
      <c r="D63" s="156"/>
      <c r="E63" s="156"/>
      <c r="F63" s="156"/>
      <c r="G63" s="155"/>
      <c r="H63" s="155"/>
      <c r="I63" s="155"/>
      <c r="J63" s="155"/>
      <c r="K63" s="155"/>
      <c r="L63" s="17"/>
      <c r="M63" s="10"/>
    </row>
    <row r="64" spans="1:16" x14ac:dyDescent="0.3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35">
      <c r="A65" s="157"/>
      <c r="B65" s="537" t="str">
        <f>IF(Intro!$G$29="English",O65,P65)</f>
        <v>Imports in Canada</v>
      </c>
      <c r="C65" s="538"/>
      <c r="D65" s="538"/>
      <c r="E65" s="538"/>
      <c r="F65" s="538"/>
      <c r="G65" s="538"/>
      <c r="H65" s="538"/>
      <c r="I65" s="539"/>
      <c r="J65" s="155"/>
      <c r="K65" s="155"/>
      <c r="L65" s="53"/>
      <c r="O65" s="22" t="s">
        <v>143</v>
      </c>
      <c r="P65" s="135" t="s">
        <v>144</v>
      </c>
    </row>
    <row r="66" spans="1:16" ht="15" customHeight="1" x14ac:dyDescent="0.35">
      <c r="B66" s="314" t="str">
        <f>IF(Intro!$G$29="English",O66,P66)</f>
        <v>Imports</v>
      </c>
      <c r="C66" s="315"/>
      <c r="D66" s="535" t="str">
        <f>IF(Intro!$G$29="English",Variables!$B$23,Variables!$C$23)</f>
        <v>000 sq ft.</v>
      </c>
      <c r="E66" s="535"/>
      <c r="F66" s="535"/>
      <c r="G66" s="100"/>
      <c r="H66" s="100"/>
      <c r="I66" s="100"/>
      <c r="J66" s="155"/>
      <c r="K66" s="155"/>
      <c r="L66" s="53"/>
      <c r="M66" s="10"/>
      <c r="O66" s="10" t="s">
        <v>51</v>
      </c>
      <c r="P66" s="10" t="s">
        <v>110</v>
      </c>
    </row>
    <row r="67" spans="1:16" ht="15" customHeight="1" x14ac:dyDescent="0.35">
      <c r="B67" s="314"/>
      <c r="C67" s="315"/>
      <c r="D67" s="535" t="str">
        <f>IF(Intro!G$29="English",O67,P67)</f>
        <v>net delivered purchase value (CAD)</v>
      </c>
      <c r="E67" s="535"/>
      <c r="F67" s="535"/>
      <c r="G67" s="100"/>
      <c r="H67" s="100"/>
      <c r="I67" s="100"/>
      <c r="J67" s="155"/>
      <c r="K67" s="155"/>
      <c r="L67" s="53"/>
      <c r="M67" s="10"/>
      <c r="O67" s="10" t="s">
        <v>227</v>
      </c>
      <c r="P67" s="10" t="s">
        <v>226</v>
      </c>
    </row>
    <row r="68" spans="1:16" ht="15" customHeight="1" x14ac:dyDescent="0.35">
      <c r="B68" s="314"/>
      <c r="C68" s="315"/>
      <c r="D68" s="535" t="str">
        <f>"$ / "&amp;IF(Intro!$G$29="English",Variables!$B$24,Variables!$C$24)</f>
        <v>$ / 000 sq ft.</v>
      </c>
      <c r="E68" s="535"/>
      <c r="F68" s="535"/>
      <c r="G68" s="109" t="str">
        <f>IF(G66=0,"-",G67/G66)</f>
        <v>-</v>
      </c>
      <c r="H68" s="109" t="str">
        <f>IF(H66=0,"-",H67/H66)</f>
        <v>-</v>
      </c>
      <c r="I68" s="109" t="str">
        <f>IF(I66=0,"-",I67/I66)</f>
        <v>-</v>
      </c>
      <c r="J68" s="155"/>
      <c r="K68" s="155"/>
      <c r="L68" s="53"/>
      <c r="M68" s="10"/>
    </row>
    <row r="69" spans="1:16" s="135" customFormat="1" x14ac:dyDescent="0.35">
      <c r="A69" s="157"/>
      <c r="B69" s="540" t="str">
        <f>IF(Intro!$G$29="English",O69,P69)</f>
        <v>Sales of imports in Canada</v>
      </c>
      <c r="C69" s="541"/>
      <c r="D69" s="541"/>
      <c r="E69" s="541"/>
      <c r="F69" s="541"/>
      <c r="G69" s="541"/>
      <c r="H69" s="541"/>
      <c r="I69" s="542"/>
      <c r="J69" s="155"/>
      <c r="K69" s="155"/>
      <c r="L69" s="53"/>
      <c r="O69" s="22" t="s">
        <v>343</v>
      </c>
      <c r="P69" s="135" t="s">
        <v>344</v>
      </c>
    </row>
    <row r="70" spans="1:16" ht="15" customHeight="1" x14ac:dyDescent="0.35">
      <c r="B70" s="314" t="str">
        <f>IF(Intro!$G$29="English",O69,P69)</f>
        <v>Sales of imports in Canada</v>
      </c>
      <c r="C70" s="315"/>
      <c r="D70" s="535" t="str">
        <f>D66</f>
        <v>000 sq ft.</v>
      </c>
      <c r="E70" s="535"/>
      <c r="F70" s="535"/>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35">
      <c r="B71" s="314"/>
      <c r="C71" s="315"/>
      <c r="D71" s="535" t="str">
        <f>IF(Intro!G$29="English",O71,P71)</f>
        <v>net delivered selling value (CAD)</v>
      </c>
      <c r="E71" s="535"/>
      <c r="F71" s="535"/>
      <c r="G71" s="100"/>
      <c r="H71" s="100"/>
      <c r="I71" s="100"/>
      <c r="J71" s="155"/>
      <c r="K71" s="155"/>
      <c r="L71" s="53"/>
      <c r="M71" s="10"/>
      <c r="O71" s="10" t="s">
        <v>229</v>
      </c>
      <c r="P71" s="10" t="s">
        <v>228</v>
      </c>
    </row>
    <row r="72" spans="1:16" ht="15.75" customHeight="1" x14ac:dyDescent="0.35">
      <c r="B72" s="534"/>
      <c r="C72" s="410"/>
      <c r="D72" s="536" t="str">
        <f>D68</f>
        <v>$ / 000 sq ft.</v>
      </c>
      <c r="E72" s="536"/>
      <c r="F72" s="536"/>
      <c r="G72" s="109" t="str">
        <f>IF(G70=0,"-",G71/G70)</f>
        <v>-</v>
      </c>
      <c r="H72" s="109" t="str">
        <f>IF(H70=0,"-",H71/H70)</f>
        <v>-</v>
      </c>
      <c r="I72" s="109" t="str">
        <f>IF(I70=0,"-",I71/I70)</f>
        <v>-</v>
      </c>
      <c r="J72" s="155"/>
      <c r="K72" s="155"/>
      <c r="L72" s="53"/>
      <c r="M72" s="10"/>
    </row>
    <row r="73" spans="1:16" x14ac:dyDescent="0.35">
      <c r="B73" s="54"/>
      <c r="C73" s="64"/>
      <c r="D73" s="64"/>
      <c r="E73" s="64"/>
      <c r="F73" s="64"/>
      <c r="G73" s="64"/>
      <c r="H73" s="64"/>
      <c r="I73" s="64"/>
      <c r="J73" s="64"/>
      <c r="K73" s="64"/>
      <c r="L73" s="65"/>
      <c r="M73" s="10"/>
    </row>
    <row r="74" spans="1:16" x14ac:dyDescent="0.35">
      <c r="B74" s="353" t="str">
        <f>IF(Intro!$G$29="English",O74,P74)</f>
        <v>COUNTRY 20</v>
      </c>
      <c r="C74" s="354"/>
      <c r="D74" s="354"/>
      <c r="E74" s="354"/>
      <c r="F74" s="354"/>
      <c r="G74" s="354"/>
      <c r="H74" s="354"/>
      <c r="I74" s="354"/>
      <c r="J74" s="354"/>
      <c r="K74" s="354"/>
      <c r="L74" s="355"/>
      <c r="M74" s="10"/>
      <c r="O74" s="84" t="s">
        <v>852</v>
      </c>
      <c r="P74" s="84" t="s">
        <v>853</v>
      </c>
    </row>
    <row r="75" spans="1:16" ht="15.5" x14ac:dyDescent="0.35">
      <c r="B75" s="546" t="str">
        <f>IF(Intro!$G$29="English",O75,P75)</f>
        <v>Please specify the country of origin here:</v>
      </c>
      <c r="C75" s="547"/>
      <c r="D75" s="547"/>
      <c r="E75" s="543"/>
      <c r="F75" s="544"/>
      <c r="G75" s="544"/>
      <c r="H75" s="544"/>
      <c r="I75" s="545"/>
      <c r="J75" s="155"/>
      <c r="K75" s="155"/>
      <c r="L75" s="161"/>
      <c r="M75" s="10"/>
      <c r="O75" s="10" t="s">
        <v>815</v>
      </c>
      <c r="P75" s="10" t="s">
        <v>818</v>
      </c>
    </row>
    <row r="76" spans="1:16" x14ac:dyDescent="0.35">
      <c r="B76" s="98"/>
      <c r="C76" s="156"/>
      <c r="D76" s="156"/>
      <c r="E76" s="156"/>
      <c r="F76" s="156"/>
      <c r="G76" s="155"/>
      <c r="H76" s="155"/>
      <c r="I76" s="155"/>
      <c r="J76" s="155"/>
      <c r="K76" s="155"/>
      <c r="L76" s="17"/>
      <c r="M76" s="10"/>
    </row>
    <row r="77" spans="1:16" x14ac:dyDescent="0.3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35">
      <c r="A78" s="157"/>
      <c r="B78" s="537" t="str">
        <f>IF(Intro!$G$29="English",O78,P78)</f>
        <v>Imports in Canada</v>
      </c>
      <c r="C78" s="538"/>
      <c r="D78" s="538"/>
      <c r="E78" s="538"/>
      <c r="F78" s="538"/>
      <c r="G78" s="538"/>
      <c r="H78" s="538"/>
      <c r="I78" s="539"/>
      <c r="J78" s="155"/>
      <c r="K78" s="155"/>
      <c r="L78" s="53"/>
      <c r="O78" s="22" t="s">
        <v>143</v>
      </c>
      <c r="P78" s="135" t="s">
        <v>144</v>
      </c>
    </row>
    <row r="79" spans="1:16" ht="15" customHeight="1" x14ac:dyDescent="0.35">
      <c r="B79" s="314" t="str">
        <f>IF(Intro!$G$29="English",O79,P79)</f>
        <v>Imports</v>
      </c>
      <c r="C79" s="315"/>
      <c r="D79" s="535" t="str">
        <f>IF(Intro!$G$29="English",Variables!$B$23,Variables!$C$23)</f>
        <v>000 sq ft.</v>
      </c>
      <c r="E79" s="535"/>
      <c r="F79" s="535"/>
      <c r="G79" s="100"/>
      <c r="H79" s="100"/>
      <c r="I79" s="100"/>
      <c r="J79" s="155"/>
      <c r="K79" s="155"/>
      <c r="L79" s="53"/>
      <c r="M79" s="10"/>
      <c r="O79" s="10" t="s">
        <v>51</v>
      </c>
      <c r="P79" s="10" t="s">
        <v>110</v>
      </c>
    </row>
    <row r="80" spans="1:16" ht="15" customHeight="1" x14ac:dyDescent="0.35">
      <c r="B80" s="314"/>
      <c r="C80" s="315"/>
      <c r="D80" s="535" t="str">
        <f>IF(Intro!G$29="English",O80,P80)</f>
        <v>net delivered purchase value (CAD)</v>
      </c>
      <c r="E80" s="535"/>
      <c r="F80" s="535"/>
      <c r="G80" s="100"/>
      <c r="H80" s="100"/>
      <c r="I80" s="100"/>
      <c r="J80" s="155"/>
      <c r="K80" s="155"/>
      <c r="L80" s="53"/>
      <c r="M80" s="10"/>
      <c r="O80" s="10" t="s">
        <v>227</v>
      </c>
      <c r="P80" s="10" t="s">
        <v>226</v>
      </c>
    </row>
    <row r="81" spans="1:16" ht="15" customHeight="1" x14ac:dyDescent="0.35">
      <c r="B81" s="314"/>
      <c r="C81" s="315"/>
      <c r="D81" s="535" t="str">
        <f>"$ / "&amp;IF(Intro!$G$29="English",Variables!$B$24,Variables!$C$24)</f>
        <v>$ / 000 sq ft.</v>
      </c>
      <c r="E81" s="535"/>
      <c r="F81" s="535"/>
      <c r="G81" s="109" t="str">
        <f>IF(G79=0,"-",G80/G79)</f>
        <v>-</v>
      </c>
      <c r="H81" s="109" t="str">
        <f>IF(H79=0,"-",H80/H79)</f>
        <v>-</v>
      </c>
      <c r="I81" s="109" t="str">
        <f>IF(I79=0,"-",I80/I79)</f>
        <v>-</v>
      </c>
      <c r="J81" s="155"/>
      <c r="K81" s="155"/>
      <c r="L81" s="53"/>
      <c r="M81" s="10"/>
    </row>
    <row r="82" spans="1:16" s="135" customFormat="1" x14ac:dyDescent="0.35">
      <c r="A82" s="157"/>
      <c r="B82" s="540" t="str">
        <f>IF(Intro!$G$29="English",O82,P82)</f>
        <v>Sales of imports in Canada</v>
      </c>
      <c r="C82" s="541"/>
      <c r="D82" s="541"/>
      <c r="E82" s="541"/>
      <c r="F82" s="541"/>
      <c r="G82" s="541"/>
      <c r="H82" s="541"/>
      <c r="I82" s="542"/>
      <c r="J82" s="155"/>
      <c r="K82" s="155"/>
      <c r="L82" s="53"/>
      <c r="O82" s="22" t="s">
        <v>343</v>
      </c>
      <c r="P82" s="135" t="s">
        <v>344</v>
      </c>
    </row>
    <row r="83" spans="1:16" ht="15" customHeight="1" x14ac:dyDescent="0.35">
      <c r="B83" s="314" t="str">
        <f>IF(Intro!$G$29="English",O82,P82)</f>
        <v>Sales of imports in Canada</v>
      </c>
      <c r="C83" s="315"/>
      <c r="D83" s="535" t="str">
        <f>D79</f>
        <v>000 sq ft.</v>
      </c>
      <c r="E83" s="535"/>
      <c r="F83" s="535"/>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35">
      <c r="B84" s="314"/>
      <c r="C84" s="315"/>
      <c r="D84" s="535" t="str">
        <f>IF(Intro!G$29="English",O84,P84)</f>
        <v>net delivered selling value (CAD)</v>
      </c>
      <c r="E84" s="535"/>
      <c r="F84" s="535"/>
      <c r="G84" s="100"/>
      <c r="H84" s="100"/>
      <c r="I84" s="100"/>
      <c r="J84" s="155"/>
      <c r="K84" s="155"/>
      <c r="L84" s="53"/>
      <c r="M84" s="10"/>
      <c r="O84" s="10" t="s">
        <v>229</v>
      </c>
      <c r="P84" s="10" t="s">
        <v>228</v>
      </c>
    </row>
    <row r="85" spans="1:16" ht="15.75" customHeight="1" x14ac:dyDescent="0.35">
      <c r="B85" s="534"/>
      <c r="C85" s="410"/>
      <c r="D85" s="536" t="str">
        <f>D81</f>
        <v>$ / 000 sq ft.</v>
      </c>
      <c r="E85" s="536"/>
      <c r="F85" s="536"/>
      <c r="G85" s="109" t="str">
        <f>IF(G83=0,"-",G84/G83)</f>
        <v>-</v>
      </c>
      <c r="H85" s="109" t="str">
        <f>IF(H83=0,"-",H84/H83)</f>
        <v>-</v>
      </c>
      <c r="I85" s="109" t="str">
        <f>IF(I83=0,"-",I84/I83)</f>
        <v>-</v>
      </c>
      <c r="J85" s="155"/>
      <c r="K85" s="155"/>
      <c r="L85" s="53"/>
      <c r="M85" s="10"/>
    </row>
    <row r="86" spans="1:16" x14ac:dyDescent="0.35">
      <c r="B86" s="54"/>
      <c r="C86" s="64"/>
      <c r="D86" s="64"/>
      <c r="E86" s="64"/>
      <c r="F86" s="64"/>
      <c r="G86" s="64"/>
      <c r="H86" s="64"/>
      <c r="I86" s="64"/>
      <c r="J86" s="64"/>
      <c r="K86" s="64"/>
      <c r="L86" s="65"/>
      <c r="M86" s="10"/>
    </row>
  </sheetData>
  <sheetProtection algorithmName="SHA-512" hashValue="y/kGoaIW7crOMMihcMkhHt/7sWLU222wWp9XklfnzAEst75wOBuSn3Ihyv3qH/7yv+wUd3RyWz1zq0wTuqIYvg==" saltValue="QFL+K0u7ma/vAFy+EfRugg==" spinCount="100000" sheet="1" objects="1" scenarios="1" selectLockedCells="1"/>
  <mergeCells count="81">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9:I69"/>
    <mergeCell ref="B61:L61"/>
    <mergeCell ref="B62:D62"/>
    <mergeCell ref="E62:I62"/>
    <mergeCell ref="B57:C59"/>
    <mergeCell ref="D57:F57"/>
    <mergeCell ref="D58:F58"/>
    <mergeCell ref="D59:F59"/>
    <mergeCell ref="B65:I65"/>
    <mergeCell ref="B66:C68"/>
    <mergeCell ref="D66:F66"/>
    <mergeCell ref="D67:F67"/>
    <mergeCell ref="D68:F68"/>
    <mergeCell ref="B56:I56"/>
    <mergeCell ref="B48:L48"/>
    <mergeCell ref="B49:D49"/>
    <mergeCell ref="E49:I49"/>
    <mergeCell ref="B39:I39"/>
    <mergeCell ref="B40:C42"/>
    <mergeCell ref="D40:F40"/>
    <mergeCell ref="D41:F41"/>
    <mergeCell ref="D42:F42"/>
    <mergeCell ref="B43:I43"/>
    <mergeCell ref="B52:I52"/>
    <mergeCell ref="B53:C55"/>
    <mergeCell ref="D53:F53"/>
    <mergeCell ref="D54:F54"/>
    <mergeCell ref="D55:F55"/>
    <mergeCell ref="B30:I30"/>
    <mergeCell ref="B19:L19"/>
    <mergeCell ref="B20:L20"/>
    <mergeCell ref="B44:C46"/>
    <mergeCell ref="D44:F44"/>
    <mergeCell ref="D45:F45"/>
    <mergeCell ref="D46:F46"/>
    <mergeCell ref="B35:L35"/>
    <mergeCell ref="B36:D36"/>
    <mergeCell ref="E36:I36"/>
    <mergeCell ref="B31:C33"/>
    <mergeCell ref="D31:F31"/>
    <mergeCell ref="D32:F32"/>
    <mergeCell ref="D33:F33"/>
    <mergeCell ref="B26:I26"/>
    <mergeCell ref="B27:C29"/>
    <mergeCell ref="B4:L4"/>
    <mergeCell ref="B5:L5"/>
    <mergeCell ref="B6:L6"/>
    <mergeCell ref="B8:L8"/>
    <mergeCell ref="B9:L9"/>
    <mergeCell ref="D29:F29"/>
    <mergeCell ref="D27:F27"/>
    <mergeCell ref="D28:F28"/>
    <mergeCell ref="B10:L11"/>
    <mergeCell ref="B21:F21"/>
    <mergeCell ref="B22:L22"/>
    <mergeCell ref="B23:D23"/>
    <mergeCell ref="E23:I23"/>
    <mergeCell ref="B12:L12"/>
    <mergeCell ref="B13:L13"/>
    <mergeCell ref="B14:L14"/>
    <mergeCell ref="B15:L15"/>
    <mergeCell ref="B16:L16"/>
    <mergeCell ref="B17:L17"/>
    <mergeCell ref="B18:L18"/>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Variables!$D$80:$D$327</xm:f>
          </x14:formula1>
          <xm:sqref>E62 E75 E49 E36 E23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P86"/>
  <sheetViews>
    <sheetView showGridLines="0"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Pro!B2</f>
        <v>PROTECTED</v>
      </c>
      <c r="C2" s="12"/>
      <c r="D2" s="12"/>
      <c r="O2" s="135" t="s">
        <v>53</v>
      </c>
      <c r="P2" s="135" t="s">
        <v>69</v>
      </c>
    </row>
    <row r="3" spans="1:16" x14ac:dyDescent="0.35">
      <c r="B3" s="13"/>
      <c r="C3" s="13"/>
      <c r="D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552"/>
      <c r="D5" s="552"/>
      <c r="E5" s="552"/>
      <c r="F5" s="552"/>
      <c r="G5" s="552"/>
      <c r="H5" s="552"/>
      <c r="I5" s="552"/>
      <c r="J5" s="552"/>
      <c r="K5" s="552"/>
      <c r="L5" s="467"/>
      <c r="M5" s="21"/>
      <c r="N5" s="21"/>
      <c r="O5" s="19"/>
      <c r="P5" s="19"/>
    </row>
    <row r="6" spans="1:16" s="6" customFormat="1" x14ac:dyDescent="0.35">
      <c r="A6" s="4"/>
      <c r="B6" s="465" t="str">
        <f>Info!B6</f>
        <v xml:space="preserve">WOOD GOODS - SOLID AND ENGINEERED HARDWOOD FLOORING </v>
      </c>
      <c r="C6" s="552"/>
      <c r="D6" s="552"/>
      <c r="E6" s="552"/>
      <c r="F6" s="552"/>
      <c r="G6" s="552"/>
      <c r="H6" s="552"/>
      <c r="I6" s="552"/>
      <c r="J6" s="552"/>
      <c r="K6" s="552"/>
      <c r="L6" s="46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8" t="str">
        <f>Public!B8</f>
        <v>The following questions refer to the goods as defined in the product description on the Intro tab.</v>
      </c>
      <c r="C8" s="548"/>
      <c r="D8" s="548"/>
      <c r="E8" s="548"/>
      <c r="F8" s="548"/>
      <c r="G8" s="548"/>
      <c r="H8" s="548"/>
      <c r="I8" s="548"/>
      <c r="J8" s="548"/>
      <c r="K8" s="548"/>
      <c r="L8" s="470"/>
      <c r="M8" s="19"/>
      <c r="N8" s="19"/>
      <c r="O8" s="15"/>
      <c r="P8" s="15"/>
    </row>
    <row r="9" spans="1:16" s="6" customFormat="1" x14ac:dyDescent="0.35">
      <c r="A9" s="4"/>
      <c r="B9" s="468" t="str">
        <f>Public!B9</f>
        <v xml:space="preserve">Product information and a glossary of terms can be found in the Info tab.
</v>
      </c>
      <c r="C9" s="548"/>
      <c r="D9" s="548"/>
      <c r="E9" s="548"/>
      <c r="F9" s="548"/>
      <c r="G9" s="548"/>
      <c r="H9" s="548"/>
      <c r="I9" s="548"/>
      <c r="J9" s="548"/>
      <c r="K9" s="548"/>
      <c r="L9" s="470"/>
      <c r="M9" s="19"/>
      <c r="N9" s="19"/>
      <c r="O9" s="15"/>
    </row>
    <row r="10" spans="1:16" s="6" customFormat="1" x14ac:dyDescent="0.35">
      <c r="A10" s="4"/>
      <c r="B10" s="468"/>
      <c r="C10" s="548"/>
      <c r="D10" s="548"/>
      <c r="E10" s="548"/>
      <c r="F10" s="548"/>
      <c r="G10" s="548"/>
      <c r="H10" s="548"/>
      <c r="I10" s="548"/>
      <c r="J10" s="548"/>
      <c r="K10" s="548"/>
      <c r="L10" s="470"/>
      <c r="M10" s="19"/>
      <c r="N10" s="19"/>
      <c r="O10" s="10" t="s">
        <v>225</v>
      </c>
      <c r="P10" s="10" t="s">
        <v>224</v>
      </c>
    </row>
    <row r="11" spans="1:16" s="6" customFormat="1" x14ac:dyDescent="0.35">
      <c r="A11" s="4"/>
      <c r="B11" s="468"/>
      <c r="C11" s="548"/>
      <c r="D11" s="548"/>
      <c r="E11" s="548"/>
      <c r="F11" s="548"/>
      <c r="G11" s="548"/>
      <c r="H11" s="548"/>
      <c r="I11" s="548"/>
      <c r="J11" s="548"/>
      <c r="K11" s="548"/>
      <c r="L11" s="470"/>
      <c r="M11" s="19"/>
      <c r="N11" s="19"/>
      <c r="O11" s="15"/>
      <c r="P11" s="15"/>
    </row>
    <row r="12" spans="1:16" s="6" customFormat="1" x14ac:dyDescent="0.35">
      <c r="A12" s="4"/>
      <c r="B12" s="468" t="str">
        <f>Pro!B12</f>
        <v>For the questions in this tab, note the following:</v>
      </c>
      <c r="C12" s="548"/>
      <c r="D12" s="548"/>
      <c r="E12" s="548"/>
      <c r="F12" s="548"/>
      <c r="G12" s="548"/>
      <c r="H12" s="548"/>
      <c r="I12" s="548"/>
      <c r="J12" s="548"/>
      <c r="K12" s="548"/>
      <c r="L12" s="470"/>
      <c r="M12" s="19"/>
      <c r="N12" s="19"/>
      <c r="O12" s="15"/>
      <c r="P12" s="15"/>
    </row>
    <row r="13" spans="1:16" s="6" customFormat="1" ht="27.75" customHeight="1" x14ac:dyDescent="0.35">
      <c r="A13" s="4"/>
      <c r="B13" s="510" t="str">
        <f>Pro!B13</f>
        <v>• Report only sales from your firm’s imports. Sales of goods purchased from Canadian producers must be excluded.</v>
      </c>
      <c r="C13" s="551"/>
      <c r="D13" s="551"/>
      <c r="E13" s="551"/>
      <c r="F13" s="551"/>
      <c r="G13" s="551"/>
      <c r="H13" s="551"/>
      <c r="I13" s="551"/>
      <c r="J13" s="551"/>
      <c r="K13" s="551"/>
      <c r="L13" s="512"/>
      <c r="M13" s="19"/>
      <c r="N13" s="19"/>
      <c r="O13" s="15"/>
      <c r="P13" s="15"/>
    </row>
    <row r="14" spans="1:16" s="6" customFormat="1" x14ac:dyDescent="0.35">
      <c r="A14" s="4"/>
      <c r="B14" s="468" t="str">
        <f>Pro!B14</f>
        <v>• Report all sales to Canadian and foreign associated firms.</v>
      </c>
      <c r="C14" s="548"/>
      <c r="D14" s="548"/>
      <c r="E14" s="548"/>
      <c r="F14" s="548"/>
      <c r="G14" s="548"/>
      <c r="H14" s="548"/>
      <c r="I14" s="548"/>
      <c r="J14" s="548"/>
      <c r="K14" s="548"/>
      <c r="L14" s="470"/>
      <c r="M14" s="19"/>
      <c r="N14" s="19"/>
      <c r="O14" s="15"/>
      <c r="P14" s="15"/>
    </row>
    <row r="15" spans="1:16" s="6" customFormat="1" x14ac:dyDescent="0.35">
      <c r="A15" s="4"/>
      <c r="B15" s="468" t="str">
        <f>Pro!B15</f>
        <v>• Report all sales as of the date of shipment to the customer or the customer’s warehouse.</v>
      </c>
      <c r="C15" s="548"/>
      <c r="D15" s="548"/>
      <c r="E15" s="548"/>
      <c r="F15" s="548"/>
      <c r="G15" s="548"/>
      <c r="H15" s="548"/>
      <c r="I15" s="548"/>
      <c r="J15" s="548"/>
      <c r="K15" s="548"/>
      <c r="L15" s="470"/>
      <c r="M15" s="19"/>
      <c r="N15" s="19"/>
      <c r="O15" s="15"/>
      <c r="P15" s="15"/>
    </row>
    <row r="16" spans="1:16" s="6" customFormat="1" x14ac:dyDescent="0.35">
      <c r="A16" s="4"/>
      <c r="B16" s="468" t="str">
        <f>Pro!B16</f>
        <v>• Report all values in Canadian dollars.</v>
      </c>
      <c r="C16" s="548"/>
      <c r="D16" s="548"/>
      <c r="E16" s="548"/>
      <c r="F16" s="548"/>
      <c r="G16" s="548"/>
      <c r="H16" s="548"/>
      <c r="I16" s="548"/>
      <c r="J16" s="548"/>
      <c r="K16" s="548"/>
      <c r="L16" s="470"/>
      <c r="M16" s="19"/>
      <c r="N16" s="19"/>
      <c r="O16" s="15"/>
      <c r="P16" s="15"/>
    </row>
    <row r="17" spans="1:16" s="6" customFormat="1" x14ac:dyDescent="0.35">
      <c r="A17" s="4"/>
      <c r="B17" s="471" t="str">
        <f>IF(Intro!$G$29="English",O17,P17)</f>
        <v>• If your firm is an end user or a retailer, your firm does not need to report sales of imports or inventories of imports.</v>
      </c>
      <c r="C17" s="472"/>
      <c r="D17" s="472"/>
      <c r="E17" s="472"/>
      <c r="F17" s="472"/>
      <c r="G17" s="472"/>
      <c r="H17" s="472"/>
      <c r="I17" s="472"/>
      <c r="J17" s="472"/>
      <c r="K17" s="472"/>
      <c r="L17" s="473"/>
      <c r="M17" s="19"/>
      <c r="N17" s="19"/>
      <c r="O17" s="15" t="s">
        <v>176</v>
      </c>
      <c r="P17" s="15" t="s">
        <v>177</v>
      </c>
    </row>
    <row r="18" spans="1:16" s="6" customFormat="1" ht="16" x14ac:dyDescent="0.35">
      <c r="A18" s="4"/>
      <c r="B18" s="499" t="str">
        <f>IF(Intro!$G$29="English",Variables!$B$332,Variables!$C$332)</f>
        <v>DO NOT INCLUDE THE VALUE OF ANY COMMERCIAL SERVICES SUCH AS INSTALLATION IN YOUR RESPONSE</v>
      </c>
      <c r="C18" s="499"/>
      <c r="D18" s="499"/>
      <c r="E18" s="499"/>
      <c r="F18" s="499"/>
      <c r="G18" s="499"/>
      <c r="H18" s="499"/>
      <c r="I18" s="499"/>
      <c r="J18" s="499"/>
      <c r="K18" s="499"/>
      <c r="L18" s="499"/>
      <c r="O18" s="15"/>
      <c r="P18" s="15"/>
    </row>
    <row r="19" spans="1:16" x14ac:dyDescent="0.35">
      <c r="B19" s="353" t="str">
        <f>IF(Intro!$G$29="English",O19,P19)</f>
        <v>IMPORTS AND SALES</v>
      </c>
      <c r="C19" s="354"/>
      <c r="D19" s="354"/>
      <c r="E19" s="354"/>
      <c r="F19" s="354"/>
      <c r="G19" s="354"/>
      <c r="H19" s="354"/>
      <c r="I19" s="354"/>
      <c r="J19" s="354"/>
      <c r="K19" s="354"/>
      <c r="L19" s="355"/>
      <c r="M19" s="10"/>
      <c r="O19" s="84" t="s">
        <v>222</v>
      </c>
      <c r="P19" s="84" t="s">
        <v>223</v>
      </c>
    </row>
    <row r="20" spans="1:16" x14ac:dyDescent="0.35">
      <c r="B20" s="446" t="s">
        <v>12</v>
      </c>
      <c r="C20" s="549"/>
      <c r="D20" s="549"/>
      <c r="E20" s="549"/>
      <c r="F20" s="549"/>
      <c r="G20" s="549"/>
      <c r="H20" s="549"/>
      <c r="I20" s="549"/>
      <c r="J20" s="549"/>
      <c r="K20" s="549"/>
      <c r="L20" s="448"/>
      <c r="M20" s="10"/>
    </row>
    <row r="21" spans="1:16" ht="24" customHeight="1" x14ac:dyDescent="0.35">
      <c r="B21" s="350" t="str">
        <f>IF(Intro!$G$29="English",O21,P21)</f>
        <v xml:space="preserve">Provide your firm's imports and sales of imports of the goods, by country. </v>
      </c>
      <c r="C21" s="550"/>
      <c r="D21" s="550"/>
      <c r="E21" s="550"/>
      <c r="F21" s="550"/>
      <c r="G21" s="155"/>
      <c r="H21" s="155"/>
      <c r="I21" s="155"/>
      <c r="J21" s="155"/>
      <c r="K21" s="155"/>
      <c r="L21" s="161"/>
      <c r="M21" s="10"/>
      <c r="O21" s="10" t="s">
        <v>780</v>
      </c>
      <c r="P21" s="10" t="s">
        <v>781</v>
      </c>
    </row>
    <row r="22" spans="1:16" x14ac:dyDescent="0.35">
      <c r="B22" s="353" t="str">
        <f>IF(Intro!$G$29="English",O22,P22)</f>
        <v>COUNTRY 21</v>
      </c>
      <c r="C22" s="354"/>
      <c r="D22" s="354"/>
      <c r="E22" s="354"/>
      <c r="F22" s="354"/>
      <c r="G22" s="354"/>
      <c r="H22" s="354"/>
      <c r="I22" s="354"/>
      <c r="J22" s="354"/>
      <c r="K22" s="354"/>
      <c r="L22" s="355"/>
      <c r="M22" s="10"/>
      <c r="O22" s="84" t="s">
        <v>854</v>
      </c>
      <c r="P22" s="84" t="s">
        <v>855</v>
      </c>
    </row>
    <row r="23" spans="1:16" ht="15.75" customHeight="1" x14ac:dyDescent="0.35">
      <c r="B23" s="546" t="str">
        <f>IF(Intro!$G$29="English",O23,P23)</f>
        <v>Please specify the country of origin here:</v>
      </c>
      <c r="C23" s="547"/>
      <c r="D23" s="547"/>
      <c r="E23" s="543"/>
      <c r="F23" s="544"/>
      <c r="G23" s="544"/>
      <c r="H23" s="544"/>
      <c r="I23" s="545"/>
      <c r="J23" s="155"/>
      <c r="K23" s="155"/>
      <c r="L23" s="161"/>
      <c r="M23" s="10"/>
      <c r="O23" s="10" t="s">
        <v>815</v>
      </c>
      <c r="P23" s="10" t="s">
        <v>818</v>
      </c>
    </row>
    <row r="24" spans="1:16" x14ac:dyDescent="0.35">
      <c r="B24" s="98"/>
      <c r="C24" s="156"/>
      <c r="D24" s="156"/>
      <c r="E24" s="156"/>
      <c r="F24" s="156"/>
      <c r="G24" s="155"/>
      <c r="H24" s="155"/>
      <c r="I24" s="155"/>
      <c r="J24" s="155"/>
      <c r="K24" s="155"/>
      <c r="L24" s="17"/>
      <c r="M24" s="10"/>
    </row>
    <row r="25" spans="1:16" x14ac:dyDescent="0.3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35">
      <c r="A26" s="157"/>
      <c r="B26" s="537" t="str">
        <f>IF(Intro!$G$29="English",O26,P26)</f>
        <v>Imports in Canada</v>
      </c>
      <c r="C26" s="538"/>
      <c r="D26" s="538"/>
      <c r="E26" s="538"/>
      <c r="F26" s="538"/>
      <c r="G26" s="538"/>
      <c r="H26" s="538"/>
      <c r="I26" s="539"/>
      <c r="J26" s="155"/>
      <c r="K26" s="155"/>
      <c r="L26" s="53"/>
      <c r="O26" s="22" t="s">
        <v>143</v>
      </c>
      <c r="P26" s="135" t="s">
        <v>144</v>
      </c>
    </row>
    <row r="27" spans="1:16" ht="15" customHeight="1" x14ac:dyDescent="0.35">
      <c r="B27" s="314" t="str">
        <f>IF(Intro!$G$29="English",O27,P27)</f>
        <v>Imports</v>
      </c>
      <c r="C27" s="315"/>
      <c r="D27" s="535" t="str">
        <f>IF(Intro!$G$29="English",Variables!$B$23,Variables!$C$23)</f>
        <v>000 sq ft.</v>
      </c>
      <c r="E27" s="535"/>
      <c r="F27" s="535"/>
      <c r="G27" s="100"/>
      <c r="H27" s="100"/>
      <c r="I27" s="100"/>
      <c r="J27" s="155"/>
      <c r="K27" s="155"/>
      <c r="L27" s="53"/>
      <c r="M27" s="10"/>
      <c r="O27" s="10" t="s">
        <v>51</v>
      </c>
      <c r="P27" s="10" t="s">
        <v>110</v>
      </c>
    </row>
    <row r="28" spans="1:16" ht="15" customHeight="1" x14ac:dyDescent="0.35">
      <c r="B28" s="314"/>
      <c r="C28" s="315"/>
      <c r="D28" s="535" t="str">
        <f>IF(Intro!G$29="English",O28,P28)</f>
        <v>net delivered purchase value (CAD)</v>
      </c>
      <c r="E28" s="535"/>
      <c r="F28" s="535"/>
      <c r="G28" s="100"/>
      <c r="H28" s="100"/>
      <c r="I28" s="100"/>
      <c r="J28" s="155"/>
      <c r="K28" s="155"/>
      <c r="L28" s="53"/>
      <c r="M28" s="10"/>
      <c r="O28" s="10" t="s">
        <v>227</v>
      </c>
      <c r="P28" s="10" t="s">
        <v>226</v>
      </c>
    </row>
    <row r="29" spans="1:16" ht="15" customHeight="1" x14ac:dyDescent="0.35">
      <c r="B29" s="314"/>
      <c r="C29" s="315"/>
      <c r="D29" s="535" t="str">
        <f>"$ / "&amp;IF(Intro!$G$29="English",Variables!$B$24,Variables!$C$24)</f>
        <v>$ / 000 sq ft.</v>
      </c>
      <c r="E29" s="535"/>
      <c r="F29" s="535"/>
      <c r="G29" s="109" t="str">
        <f>IF(G27=0,"-",G28/G27)</f>
        <v>-</v>
      </c>
      <c r="H29" s="109" t="str">
        <f>IF(H27=0,"-",H28/H27)</f>
        <v>-</v>
      </c>
      <c r="I29" s="109" t="str">
        <f>IF(I27=0,"-",I28/I27)</f>
        <v>-</v>
      </c>
      <c r="J29" s="155"/>
      <c r="K29" s="155"/>
      <c r="L29" s="53"/>
      <c r="M29" s="10"/>
    </row>
    <row r="30" spans="1:16" s="135" customFormat="1" x14ac:dyDescent="0.35">
      <c r="A30" s="157"/>
      <c r="B30" s="540" t="str">
        <f>IF(Intro!$G$29="English",O30,P30)</f>
        <v>Sales of imports in Canada</v>
      </c>
      <c r="C30" s="541"/>
      <c r="D30" s="541"/>
      <c r="E30" s="541"/>
      <c r="F30" s="541"/>
      <c r="G30" s="541"/>
      <c r="H30" s="541"/>
      <c r="I30" s="542"/>
      <c r="J30" s="155"/>
      <c r="K30" s="155"/>
      <c r="L30" s="53"/>
      <c r="O30" s="22" t="s">
        <v>343</v>
      </c>
      <c r="P30" s="135" t="s">
        <v>344</v>
      </c>
    </row>
    <row r="31" spans="1:16" ht="15" customHeight="1" x14ac:dyDescent="0.35">
      <c r="B31" s="314" t="str">
        <f>IF(Intro!$G$29="English",O30,P30)</f>
        <v>Sales of imports in Canada</v>
      </c>
      <c r="C31" s="315"/>
      <c r="D31" s="535" t="str">
        <f>D27</f>
        <v>000 sq ft.</v>
      </c>
      <c r="E31" s="535"/>
      <c r="F31" s="535"/>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35">
      <c r="B32" s="314"/>
      <c r="C32" s="315"/>
      <c r="D32" s="535" t="str">
        <f>IF(Intro!G$29="English",O32,P32)</f>
        <v>net delivered selling value (CAD)</v>
      </c>
      <c r="E32" s="535"/>
      <c r="F32" s="535"/>
      <c r="G32" s="100"/>
      <c r="H32" s="100"/>
      <c r="I32" s="100"/>
      <c r="J32" s="155"/>
      <c r="K32" s="155"/>
      <c r="L32" s="53"/>
      <c r="M32" s="10"/>
      <c r="O32" s="10" t="s">
        <v>229</v>
      </c>
      <c r="P32" s="10" t="s">
        <v>228</v>
      </c>
    </row>
    <row r="33" spans="1:16" ht="15.75" customHeight="1" x14ac:dyDescent="0.35">
      <c r="B33" s="534"/>
      <c r="C33" s="410"/>
      <c r="D33" s="536" t="str">
        <f>D29</f>
        <v>$ / 000 sq ft.</v>
      </c>
      <c r="E33" s="536"/>
      <c r="F33" s="536"/>
      <c r="G33" s="109" t="str">
        <f>IF(G31=0,"-",G32/G31)</f>
        <v>-</v>
      </c>
      <c r="H33" s="109" t="str">
        <f>IF(H31=0,"-",H32/H31)</f>
        <v>-</v>
      </c>
      <c r="I33" s="109" t="str">
        <f>IF(I31=0,"-",I32/I31)</f>
        <v>-</v>
      </c>
      <c r="J33" s="155"/>
      <c r="K33" s="155"/>
      <c r="L33" s="53"/>
      <c r="M33" s="10"/>
    </row>
    <row r="34" spans="1:16" x14ac:dyDescent="0.35">
      <c r="B34" s="54"/>
      <c r="C34" s="64"/>
      <c r="D34" s="64"/>
      <c r="E34" s="64"/>
      <c r="F34" s="64"/>
      <c r="G34" s="64"/>
      <c r="H34" s="64"/>
      <c r="I34" s="64"/>
      <c r="J34" s="64"/>
      <c r="K34" s="64"/>
      <c r="L34" s="65"/>
      <c r="M34" s="10"/>
    </row>
    <row r="35" spans="1:16" x14ac:dyDescent="0.35">
      <c r="B35" s="353" t="str">
        <f>IF(Intro!$G$29="English",O35,P35)</f>
        <v>COUNTRY 22</v>
      </c>
      <c r="C35" s="354"/>
      <c r="D35" s="354"/>
      <c r="E35" s="354"/>
      <c r="F35" s="354"/>
      <c r="G35" s="354"/>
      <c r="H35" s="354"/>
      <c r="I35" s="354"/>
      <c r="J35" s="354"/>
      <c r="K35" s="354"/>
      <c r="L35" s="355"/>
      <c r="M35" s="10"/>
      <c r="O35" s="84" t="s">
        <v>856</v>
      </c>
      <c r="P35" s="84" t="s">
        <v>857</v>
      </c>
    </row>
    <row r="36" spans="1:16" ht="15.5" x14ac:dyDescent="0.35">
      <c r="B36" s="546" t="str">
        <f>IF(Intro!$G$29="English",O36,P36)</f>
        <v>Please specify the country of origin here:</v>
      </c>
      <c r="C36" s="547"/>
      <c r="D36" s="547"/>
      <c r="E36" s="543"/>
      <c r="F36" s="544"/>
      <c r="G36" s="544"/>
      <c r="H36" s="544"/>
      <c r="I36" s="545"/>
      <c r="J36" s="155"/>
      <c r="K36" s="155"/>
      <c r="L36" s="161"/>
      <c r="M36" s="10"/>
      <c r="O36" s="10" t="s">
        <v>815</v>
      </c>
      <c r="P36" s="10" t="s">
        <v>818</v>
      </c>
    </row>
    <row r="37" spans="1:16" x14ac:dyDescent="0.35">
      <c r="B37" s="98"/>
      <c r="C37" s="156"/>
      <c r="D37" s="156"/>
      <c r="E37" s="156"/>
      <c r="F37" s="156"/>
      <c r="G37" s="155"/>
      <c r="H37" s="155"/>
      <c r="I37" s="155"/>
      <c r="J37" s="155"/>
      <c r="K37" s="155"/>
      <c r="L37" s="17"/>
      <c r="M37" s="10"/>
    </row>
    <row r="38" spans="1:16" x14ac:dyDescent="0.3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35">
      <c r="A39" s="157"/>
      <c r="B39" s="537" t="str">
        <f>IF(Intro!$G$29="English",O39,P39)</f>
        <v>Imports in Canada</v>
      </c>
      <c r="C39" s="538"/>
      <c r="D39" s="538"/>
      <c r="E39" s="538"/>
      <c r="F39" s="538"/>
      <c r="G39" s="538"/>
      <c r="H39" s="538"/>
      <c r="I39" s="539"/>
      <c r="J39" s="155"/>
      <c r="K39" s="155"/>
      <c r="L39" s="53"/>
      <c r="O39" s="22" t="s">
        <v>143</v>
      </c>
      <c r="P39" s="135" t="s">
        <v>144</v>
      </c>
    </row>
    <row r="40" spans="1:16" ht="15" customHeight="1" x14ac:dyDescent="0.35">
      <c r="B40" s="314" t="str">
        <f>IF(Intro!$G$29="English",O40,P40)</f>
        <v>Imports</v>
      </c>
      <c r="C40" s="315"/>
      <c r="D40" s="535" t="str">
        <f>IF(Intro!$G$29="English",Variables!$B$23,Variables!$C$23)</f>
        <v>000 sq ft.</v>
      </c>
      <c r="E40" s="535"/>
      <c r="F40" s="535"/>
      <c r="G40" s="100"/>
      <c r="H40" s="100"/>
      <c r="I40" s="100"/>
      <c r="J40" s="155"/>
      <c r="K40" s="155"/>
      <c r="L40" s="53"/>
      <c r="M40" s="10"/>
      <c r="O40" s="10" t="s">
        <v>51</v>
      </c>
      <c r="P40" s="10" t="s">
        <v>110</v>
      </c>
    </row>
    <row r="41" spans="1:16" ht="15" customHeight="1" x14ac:dyDescent="0.35">
      <c r="B41" s="314"/>
      <c r="C41" s="315"/>
      <c r="D41" s="535" t="str">
        <f>IF(Intro!G$29="English",O41,P41)</f>
        <v>net delivered purchase value (CAD)</v>
      </c>
      <c r="E41" s="535"/>
      <c r="F41" s="535"/>
      <c r="G41" s="100"/>
      <c r="H41" s="100"/>
      <c r="I41" s="100"/>
      <c r="J41" s="155"/>
      <c r="K41" s="155"/>
      <c r="L41" s="53"/>
      <c r="M41" s="10"/>
      <c r="O41" s="10" t="s">
        <v>227</v>
      </c>
      <c r="P41" s="10" t="s">
        <v>226</v>
      </c>
    </row>
    <row r="42" spans="1:16" ht="15" customHeight="1" x14ac:dyDescent="0.35">
      <c r="B42" s="314"/>
      <c r="C42" s="315"/>
      <c r="D42" s="535" t="str">
        <f>"$ / "&amp;IF(Intro!$G$29="English",Variables!$B$24,Variables!$C$24)</f>
        <v>$ / 000 sq ft.</v>
      </c>
      <c r="E42" s="535"/>
      <c r="F42" s="535"/>
      <c r="G42" s="109" t="str">
        <f>IF(G40=0,"-",G41/G40)</f>
        <v>-</v>
      </c>
      <c r="H42" s="109" t="str">
        <f>IF(H40=0,"-",H41/H40)</f>
        <v>-</v>
      </c>
      <c r="I42" s="109" t="str">
        <f>IF(I40=0,"-",I41/I40)</f>
        <v>-</v>
      </c>
      <c r="J42" s="155"/>
      <c r="K42" s="155"/>
      <c r="L42" s="53"/>
      <c r="M42" s="10"/>
    </row>
    <row r="43" spans="1:16" s="135" customFormat="1" x14ac:dyDescent="0.35">
      <c r="A43" s="157"/>
      <c r="B43" s="540" t="str">
        <f>IF(Intro!$G$29="English",O43,P43)</f>
        <v>Sales of imports in Canada</v>
      </c>
      <c r="C43" s="541"/>
      <c r="D43" s="541"/>
      <c r="E43" s="541"/>
      <c r="F43" s="541"/>
      <c r="G43" s="541"/>
      <c r="H43" s="541"/>
      <c r="I43" s="542"/>
      <c r="J43" s="155"/>
      <c r="K43" s="155"/>
      <c r="L43" s="53"/>
      <c r="O43" s="22" t="s">
        <v>343</v>
      </c>
      <c r="P43" s="135" t="s">
        <v>344</v>
      </c>
    </row>
    <row r="44" spans="1:16" ht="15" customHeight="1" x14ac:dyDescent="0.35">
      <c r="B44" s="314" t="str">
        <f>IF(Intro!$G$29="English",O43,P43)</f>
        <v>Sales of imports in Canada</v>
      </c>
      <c r="C44" s="315"/>
      <c r="D44" s="535" t="str">
        <f>D40</f>
        <v>000 sq ft.</v>
      </c>
      <c r="E44" s="535"/>
      <c r="F44" s="535"/>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35">
      <c r="B45" s="314"/>
      <c r="C45" s="315"/>
      <c r="D45" s="535" t="str">
        <f>IF(Intro!G$29="English",O45,P45)</f>
        <v>net delivered selling value (CAD)</v>
      </c>
      <c r="E45" s="535"/>
      <c r="F45" s="535"/>
      <c r="G45" s="100"/>
      <c r="H45" s="100"/>
      <c r="I45" s="100"/>
      <c r="J45" s="155"/>
      <c r="K45" s="155"/>
      <c r="L45" s="53"/>
      <c r="M45" s="10"/>
      <c r="O45" s="10" t="s">
        <v>229</v>
      </c>
      <c r="P45" s="10" t="s">
        <v>228</v>
      </c>
    </row>
    <row r="46" spans="1:16" ht="15.75" customHeight="1" x14ac:dyDescent="0.35">
      <c r="B46" s="534"/>
      <c r="C46" s="410"/>
      <c r="D46" s="536" t="str">
        <f>D42</f>
        <v>$ / 000 sq ft.</v>
      </c>
      <c r="E46" s="536"/>
      <c r="F46" s="536"/>
      <c r="G46" s="109" t="str">
        <f>IF(G44=0,"-",G45/G44)</f>
        <v>-</v>
      </c>
      <c r="H46" s="109" t="str">
        <f>IF(H44=0,"-",H45/H44)</f>
        <v>-</v>
      </c>
      <c r="I46" s="109" t="str">
        <f>IF(I44=0,"-",I45/I44)</f>
        <v>-</v>
      </c>
      <c r="J46" s="155"/>
      <c r="K46" s="155"/>
      <c r="L46" s="53"/>
      <c r="M46" s="10"/>
    </row>
    <row r="47" spans="1:16" x14ac:dyDescent="0.35">
      <c r="B47" s="54"/>
      <c r="C47" s="64"/>
      <c r="D47" s="64"/>
      <c r="E47" s="64"/>
      <c r="F47" s="64"/>
      <c r="G47" s="64"/>
      <c r="H47" s="64"/>
      <c r="I47" s="64"/>
      <c r="J47" s="64"/>
      <c r="K47" s="64"/>
      <c r="L47" s="65"/>
      <c r="M47" s="10"/>
    </row>
    <row r="48" spans="1:16" x14ac:dyDescent="0.35">
      <c r="B48" s="353" t="str">
        <f>IF(Intro!$G$29="English",O48,P48)</f>
        <v>COUNTRY 23</v>
      </c>
      <c r="C48" s="354"/>
      <c r="D48" s="354"/>
      <c r="E48" s="354"/>
      <c r="F48" s="354"/>
      <c r="G48" s="354"/>
      <c r="H48" s="354"/>
      <c r="I48" s="354"/>
      <c r="J48" s="354"/>
      <c r="K48" s="354"/>
      <c r="L48" s="355"/>
      <c r="M48" s="10"/>
      <c r="O48" s="84" t="s">
        <v>858</v>
      </c>
      <c r="P48" s="84" t="s">
        <v>859</v>
      </c>
    </row>
    <row r="49" spans="1:16" ht="15.5" x14ac:dyDescent="0.35">
      <c r="B49" s="546" t="str">
        <f>IF(Intro!$G$29="English",O49,P49)</f>
        <v>Please specify the country of origin here:</v>
      </c>
      <c r="C49" s="547"/>
      <c r="D49" s="547"/>
      <c r="E49" s="543"/>
      <c r="F49" s="544"/>
      <c r="G49" s="544"/>
      <c r="H49" s="544"/>
      <c r="I49" s="545"/>
      <c r="J49" s="155"/>
      <c r="K49" s="155"/>
      <c r="L49" s="161"/>
      <c r="M49" s="10"/>
      <c r="O49" s="10" t="s">
        <v>815</v>
      </c>
      <c r="P49" s="10" t="s">
        <v>818</v>
      </c>
    </row>
    <row r="50" spans="1:16" x14ac:dyDescent="0.35">
      <c r="B50" s="98"/>
      <c r="C50" s="156"/>
      <c r="D50" s="156"/>
      <c r="E50" s="156"/>
      <c r="F50" s="156"/>
      <c r="G50" s="155"/>
      <c r="H50" s="155"/>
      <c r="I50" s="155"/>
      <c r="J50" s="155"/>
      <c r="K50" s="155"/>
      <c r="L50" s="17"/>
      <c r="M50" s="10"/>
    </row>
    <row r="51" spans="1:16" x14ac:dyDescent="0.3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35">
      <c r="A52" s="157"/>
      <c r="B52" s="537" t="str">
        <f>IF(Intro!$G$29="English",O52,P52)</f>
        <v>Imports in Canada</v>
      </c>
      <c r="C52" s="538"/>
      <c r="D52" s="538"/>
      <c r="E52" s="538"/>
      <c r="F52" s="538"/>
      <c r="G52" s="538"/>
      <c r="H52" s="538"/>
      <c r="I52" s="539"/>
      <c r="J52" s="155"/>
      <c r="K52" s="155"/>
      <c r="L52" s="53"/>
      <c r="O52" s="22" t="s">
        <v>143</v>
      </c>
      <c r="P52" s="135" t="s">
        <v>144</v>
      </c>
    </row>
    <row r="53" spans="1:16" ht="15" customHeight="1" x14ac:dyDescent="0.35">
      <c r="B53" s="314" t="str">
        <f>IF(Intro!$G$29="English",O53,P53)</f>
        <v>Imports</v>
      </c>
      <c r="C53" s="315"/>
      <c r="D53" s="535" t="str">
        <f>IF(Intro!$G$29="English",Variables!$B$23,Variables!$C$23)</f>
        <v>000 sq ft.</v>
      </c>
      <c r="E53" s="535"/>
      <c r="F53" s="535"/>
      <c r="G53" s="100"/>
      <c r="H53" s="100"/>
      <c r="I53" s="100"/>
      <c r="J53" s="155"/>
      <c r="K53" s="155"/>
      <c r="L53" s="53"/>
      <c r="M53" s="10"/>
      <c r="O53" s="10" t="s">
        <v>51</v>
      </c>
      <c r="P53" s="10" t="s">
        <v>110</v>
      </c>
    </row>
    <row r="54" spans="1:16" ht="15" customHeight="1" x14ac:dyDescent="0.35">
      <c r="B54" s="314"/>
      <c r="C54" s="315"/>
      <c r="D54" s="535" t="str">
        <f>IF(Intro!G$29="English",O54,P54)</f>
        <v>net delivered purchase value (CAD)</v>
      </c>
      <c r="E54" s="535"/>
      <c r="F54" s="535"/>
      <c r="G54" s="100"/>
      <c r="H54" s="100"/>
      <c r="I54" s="100"/>
      <c r="J54" s="155"/>
      <c r="K54" s="155"/>
      <c r="L54" s="53"/>
      <c r="M54" s="10"/>
      <c r="O54" s="10" t="s">
        <v>227</v>
      </c>
      <c r="P54" s="10" t="s">
        <v>226</v>
      </c>
    </row>
    <row r="55" spans="1:16" ht="15" customHeight="1" x14ac:dyDescent="0.35">
      <c r="B55" s="314"/>
      <c r="C55" s="315"/>
      <c r="D55" s="535" t="str">
        <f>"$ / "&amp;IF(Intro!$G$29="English",Variables!$B$24,Variables!$C$24)</f>
        <v>$ / 000 sq ft.</v>
      </c>
      <c r="E55" s="535"/>
      <c r="F55" s="535"/>
      <c r="G55" s="109" t="str">
        <f>IF(G53=0,"-",G54/G53)</f>
        <v>-</v>
      </c>
      <c r="H55" s="109" t="str">
        <f>IF(H53=0,"-",H54/H53)</f>
        <v>-</v>
      </c>
      <c r="I55" s="109" t="str">
        <f>IF(I53=0,"-",I54/I53)</f>
        <v>-</v>
      </c>
      <c r="J55" s="155"/>
      <c r="K55" s="155"/>
      <c r="L55" s="53"/>
      <c r="M55" s="10"/>
    </row>
    <row r="56" spans="1:16" s="135" customFormat="1" x14ac:dyDescent="0.35">
      <c r="A56" s="157"/>
      <c r="B56" s="540" t="str">
        <f>IF(Intro!$G$29="English",O56,P56)</f>
        <v>Sales of imports in Canada</v>
      </c>
      <c r="C56" s="541"/>
      <c r="D56" s="541"/>
      <c r="E56" s="541"/>
      <c r="F56" s="541"/>
      <c r="G56" s="541"/>
      <c r="H56" s="541"/>
      <c r="I56" s="542"/>
      <c r="J56" s="155"/>
      <c r="K56" s="155"/>
      <c r="L56" s="53"/>
      <c r="O56" s="22" t="s">
        <v>343</v>
      </c>
      <c r="P56" s="135" t="s">
        <v>344</v>
      </c>
    </row>
    <row r="57" spans="1:16" ht="15" customHeight="1" x14ac:dyDescent="0.35">
      <c r="B57" s="314" t="str">
        <f>IF(Intro!$G$29="English",O56,P56)</f>
        <v>Sales of imports in Canada</v>
      </c>
      <c r="C57" s="315"/>
      <c r="D57" s="535" t="str">
        <f>D53</f>
        <v>000 sq ft.</v>
      </c>
      <c r="E57" s="535"/>
      <c r="F57" s="535"/>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35">
      <c r="B58" s="314"/>
      <c r="C58" s="315"/>
      <c r="D58" s="535" t="str">
        <f>IF(Intro!G$29="English",O58,P58)</f>
        <v>net delivered selling value (CAD)</v>
      </c>
      <c r="E58" s="535"/>
      <c r="F58" s="535"/>
      <c r="G58" s="100"/>
      <c r="H58" s="100"/>
      <c r="I58" s="100"/>
      <c r="J58" s="155"/>
      <c r="K58" s="155"/>
      <c r="L58" s="53"/>
      <c r="M58" s="10"/>
      <c r="O58" s="10" t="s">
        <v>229</v>
      </c>
      <c r="P58" s="10" t="s">
        <v>228</v>
      </c>
    </row>
    <row r="59" spans="1:16" ht="15.75" customHeight="1" x14ac:dyDescent="0.35">
      <c r="B59" s="534"/>
      <c r="C59" s="410"/>
      <c r="D59" s="536" t="str">
        <f>D55</f>
        <v>$ / 000 sq ft.</v>
      </c>
      <c r="E59" s="536"/>
      <c r="F59" s="536"/>
      <c r="G59" s="109" t="str">
        <f>IF(G57=0,"-",G58/G57)</f>
        <v>-</v>
      </c>
      <c r="H59" s="109" t="str">
        <f>IF(H57=0,"-",H58/H57)</f>
        <v>-</v>
      </c>
      <c r="I59" s="109" t="str">
        <f>IF(I57=0,"-",I58/I57)</f>
        <v>-</v>
      </c>
      <c r="J59" s="155"/>
      <c r="K59" s="155"/>
      <c r="L59" s="53"/>
      <c r="M59" s="10"/>
    </row>
    <row r="60" spans="1:16" x14ac:dyDescent="0.35">
      <c r="B60" s="54"/>
      <c r="C60" s="64"/>
      <c r="D60" s="64"/>
      <c r="E60" s="64"/>
      <c r="F60" s="64"/>
      <c r="G60" s="64"/>
      <c r="H60" s="64"/>
      <c r="I60" s="64"/>
      <c r="J60" s="64"/>
      <c r="K60" s="64"/>
      <c r="L60" s="65"/>
      <c r="M60" s="10"/>
    </row>
    <row r="61" spans="1:16" x14ac:dyDescent="0.35">
      <c r="B61" s="353" t="str">
        <f>IF(Intro!$G$29="English",O61,P61)</f>
        <v>COUNTRY 24</v>
      </c>
      <c r="C61" s="354"/>
      <c r="D61" s="354"/>
      <c r="E61" s="354"/>
      <c r="F61" s="354"/>
      <c r="G61" s="354"/>
      <c r="H61" s="354"/>
      <c r="I61" s="354"/>
      <c r="J61" s="354"/>
      <c r="K61" s="354"/>
      <c r="L61" s="355"/>
      <c r="M61" s="10"/>
      <c r="O61" s="84" t="s">
        <v>860</v>
      </c>
      <c r="P61" s="84" t="s">
        <v>861</v>
      </c>
    </row>
    <row r="62" spans="1:16" ht="15.5" x14ac:dyDescent="0.35">
      <c r="B62" s="546" t="str">
        <f>IF(Intro!$G$29="English",O62,P62)</f>
        <v>Please specify the country of origin here:</v>
      </c>
      <c r="C62" s="547"/>
      <c r="D62" s="547"/>
      <c r="E62" s="543"/>
      <c r="F62" s="544"/>
      <c r="G62" s="544"/>
      <c r="H62" s="544"/>
      <c r="I62" s="545"/>
      <c r="J62" s="155"/>
      <c r="K62" s="155"/>
      <c r="L62" s="161"/>
      <c r="M62" s="10"/>
      <c r="O62" s="10" t="s">
        <v>815</v>
      </c>
      <c r="P62" s="10" t="s">
        <v>818</v>
      </c>
    </row>
    <row r="63" spans="1:16" x14ac:dyDescent="0.35">
      <c r="B63" s="98"/>
      <c r="C63" s="156"/>
      <c r="D63" s="156"/>
      <c r="E63" s="156"/>
      <c r="F63" s="156"/>
      <c r="G63" s="155"/>
      <c r="H63" s="155"/>
      <c r="I63" s="155"/>
      <c r="J63" s="155"/>
      <c r="K63" s="155"/>
      <c r="L63" s="17"/>
      <c r="M63" s="10"/>
    </row>
    <row r="64" spans="1:16" x14ac:dyDescent="0.3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35">
      <c r="A65" s="157"/>
      <c r="B65" s="537" t="str">
        <f>IF(Intro!$G$29="English",O65,P65)</f>
        <v>Imports in Canada</v>
      </c>
      <c r="C65" s="538"/>
      <c r="D65" s="538"/>
      <c r="E65" s="538"/>
      <c r="F65" s="538"/>
      <c r="G65" s="538"/>
      <c r="H65" s="538"/>
      <c r="I65" s="539"/>
      <c r="J65" s="155"/>
      <c r="K65" s="155"/>
      <c r="L65" s="53"/>
      <c r="O65" s="22" t="s">
        <v>143</v>
      </c>
      <c r="P65" s="135" t="s">
        <v>144</v>
      </c>
    </row>
    <row r="66" spans="1:16" ht="15" customHeight="1" x14ac:dyDescent="0.35">
      <c r="B66" s="314" t="str">
        <f>IF(Intro!$G$29="English",O66,P66)</f>
        <v>Imports</v>
      </c>
      <c r="C66" s="315"/>
      <c r="D66" s="535" t="str">
        <f>IF(Intro!$G$29="English",Variables!$B$23,Variables!$C$23)</f>
        <v>000 sq ft.</v>
      </c>
      <c r="E66" s="535"/>
      <c r="F66" s="535"/>
      <c r="G66" s="100"/>
      <c r="H66" s="100"/>
      <c r="I66" s="100"/>
      <c r="J66" s="155"/>
      <c r="K66" s="155"/>
      <c r="L66" s="53"/>
      <c r="M66" s="10"/>
      <c r="O66" s="10" t="s">
        <v>51</v>
      </c>
      <c r="P66" s="10" t="s">
        <v>110</v>
      </c>
    </row>
    <row r="67" spans="1:16" ht="15" customHeight="1" x14ac:dyDescent="0.35">
      <c r="B67" s="314"/>
      <c r="C67" s="315"/>
      <c r="D67" s="535" t="str">
        <f>IF(Intro!G$29="English",O67,P67)</f>
        <v>net delivered purchase value (CAD)</v>
      </c>
      <c r="E67" s="535"/>
      <c r="F67" s="535"/>
      <c r="G67" s="100"/>
      <c r="H67" s="100"/>
      <c r="I67" s="100"/>
      <c r="J67" s="155"/>
      <c r="K67" s="155"/>
      <c r="L67" s="53"/>
      <c r="M67" s="10"/>
      <c r="O67" s="10" t="s">
        <v>227</v>
      </c>
      <c r="P67" s="10" t="s">
        <v>226</v>
      </c>
    </row>
    <row r="68" spans="1:16" ht="15" customHeight="1" x14ac:dyDescent="0.35">
      <c r="B68" s="314"/>
      <c r="C68" s="315"/>
      <c r="D68" s="535" t="str">
        <f>"$ / "&amp;IF(Intro!$G$29="English",Variables!$B$24,Variables!$C$24)</f>
        <v>$ / 000 sq ft.</v>
      </c>
      <c r="E68" s="535"/>
      <c r="F68" s="535"/>
      <c r="G68" s="109" t="str">
        <f>IF(G66=0,"-",G67/G66)</f>
        <v>-</v>
      </c>
      <c r="H68" s="109" t="str">
        <f>IF(H66=0,"-",H67/H66)</f>
        <v>-</v>
      </c>
      <c r="I68" s="109" t="str">
        <f>IF(I66=0,"-",I67/I66)</f>
        <v>-</v>
      </c>
      <c r="J68" s="155"/>
      <c r="K68" s="155"/>
      <c r="L68" s="53"/>
      <c r="M68" s="10"/>
    </row>
    <row r="69" spans="1:16" s="135" customFormat="1" x14ac:dyDescent="0.35">
      <c r="A69" s="157"/>
      <c r="B69" s="540" t="str">
        <f>IF(Intro!$G$29="English",O69,P69)</f>
        <v>Sales of imports in Canada</v>
      </c>
      <c r="C69" s="541"/>
      <c r="D69" s="541"/>
      <c r="E69" s="541"/>
      <c r="F69" s="541"/>
      <c r="G69" s="541"/>
      <c r="H69" s="541"/>
      <c r="I69" s="542"/>
      <c r="J69" s="155"/>
      <c r="K69" s="155"/>
      <c r="L69" s="53"/>
      <c r="O69" s="22" t="s">
        <v>343</v>
      </c>
      <c r="P69" s="135" t="s">
        <v>344</v>
      </c>
    </row>
    <row r="70" spans="1:16" ht="15" customHeight="1" x14ac:dyDescent="0.35">
      <c r="B70" s="314" t="str">
        <f>IF(Intro!$G$29="English",O69,P69)</f>
        <v>Sales of imports in Canada</v>
      </c>
      <c r="C70" s="315"/>
      <c r="D70" s="535" t="str">
        <f>D66</f>
        <v>000 sq ft.</v>
      </c>
      <c r="E70" s="535"/>
      <c r="F70" s="535"/>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35">
      <c r="B71" s="314"/>
      <c r="C71" s="315"/>
      <c r="D71" s="535" t="str">
        <f>IF(Intro!G$29="English",O71,P71)</f>
        <v>net delivered selling value (CAD)</v>
      </c>
      <c r="E71" s="535"/>
      <c r="F71" s="535"/>
      <c r="G71" s="100"/>
      <c r="H71" s="100"/>
      <c r="I71" s="100"/>
      <c r="J71" s="155"/>
      <c r="K71" s="155"/>
      <c r="L71" s="53"/>
      <c r="M71" s="10"/>
      <c r="O71" s="10" t="s">
        <v>229</v>
      </c>
      <c r="P71" s="10" t="s">
        <v>228</v>
      </c>
    </row>
    <row r="72" spans="1:16" ht="15.75" customHeight="1" x14ac:dyDescent="0.35">
      <c r="B72" s="534"/>
      <c r="C72" s="410"/>
      <c r="D72" s="536" t="str">
        <f>D68</f>
        <v>$ / 000 sq ft.</v>
      </c>
      <c r="E72" s="536"/>
      <c r="F72" s="536"/>
      <c r="G72" s="109" t="str">
        <f>IF(G70=0,"-",G71/G70)</f>
        <v>-</v>
      </c>
      <c r="H72" s="109" t="str">
        <f>IF(H70=0,"-",H71/H70)</f>
        <v>-</v>
      </c>
      <c r="I72" s="109" t="str">
        <f>IF(I70=0,"-",I71/I70)</f>
        <v>-</v>
      </c>
      <c r="J72" s="155"/>
      <c r="K72" s="155"/>
      <c r="L72" s="53"/>
      <c r="M72" s="10"/>
    </row>
    <row r="73" spans="1:16" x14ac:dyDescent="0.35">
      <c r="B73" s="54"/>
      <c r="C73" s="64"/>
      <c r="D73" s="64"/>
      <c r="E73" s="64"/>
      <c r="F73" s="64"/>
      <c r="G73" s="64"/>
      <c r="H73" s="64"/>
      <c r="I73" s="64"/>
      <c r="J73" s="64"/>
      <c r="K73" s="64"/>
      <c r="L73" s="65"/>
      <c r="M73" s="10"/>
    </row>
    <row r="74" spans="1:16" x14ac:dyDescent="0.35">
      <c r="B74" s="353" t="str">
        <f>IF(Intro!$G$29="English",O74,P74)</f>
        <v>COUNTRY 25</v>
      </c>
      <c r="C74" s="354"/>
      <c r="D74" s="354"/>
      <c r="E74" s="354"/>
      <c r="F74" s="354"/>
      <c r="G74" s="354"/>
      <c r="H74" s="354"/>
      <c r="I74" s="354"/>
      <c r="J74" s="354"/>
      <c r="K74" s="354"/>
      <c r="L74" s="355"/>
      <c r="M74" s="10"/>
      <c r="O74" s="84" t="s">
        <v>862</v>
      </c>
      <c r="P74" s="84" t="s">
        <v>863</v>
      </c>
    </row>
    <row r="75" spans="1:16" ht="15.5" x14ac:dyDescent="0.35">
      <c r="B75" s="546" t="str">
        <f>IF(Intro!$G$29="English",O75,P75)</f>
        <v>Please specify the country of origin here:</v>
      </c>
      <c r="C75" s="547"/>
      <c r="D75" s="547"/>
      <c r="E75" s="543"/>
      <c r="F75" s="544"/>
      <c r="G75" s="544"/>
      <c r="H75" s="544"/>
      <c r="I75" s="545"/>
      <c r="J75" s="155"/>
      <c r="K75" s="155"/>
      <c r="L75" s="161"/>
      <c r="M75" s="10"/>
      <c r="O75" s="10" t="s">
        <v>815</v>
      </c>
      <c r="P75" s="10" t="s">
        <v>818</v>
      </c>
    </row>
    <row r="76" spans="1:16" x14ac:dyDescent="0.35">
      <c r="B76" s="98"/>
      <c r="C76" s="156"/>
      <c r="D76" s="156"/>
      <c r="E76" s="156"/>
      <c r="F76" s="156"/>
      <c r="G76" s="155"/>
      <c r="H76" s="155"/>
      <c r="I76" s="155"/>
      <c r="J76" s="155"/>
      <c r="K76" s="155"/>
      <c r="L76" s="17"/>
      <c r="M76" s="10"/>
    </row>
    <row r="77" spans="1:16" x14ac:dyDescent="0.3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35">
      <c r="A78" s="157"/>
      <c r="B78" s="537" t="str">
        <f>IF(Intro!$G$29="English",O78,P78)</f>
        <v>Imports in Canada</v>
      </c>
      <c r="C78" s="538"/>
      <c r="D78" s="538"/>
      <c r="E78" s="538"/>
      <c r="F78" s="538"/>
      <c r="G78" s="538"/>
      <c r="H78" s="538"/>
      <c r="I78" s="539"/>
      <c r="J78" s="155"/>
      <c r="K78" s="155"/>
      <c r="L78" s="53"/>
      <c r="O78" s="22" t="s">
        <v>143</v>
      </c>
      <c r="P78" s="135" t="s">
        <v>144</v>
      </c>
    </row>
    <row r="79" spans="1:16" ht="15" customHeight="1" x14ac:dyDescent="0.35">
      <c r="B79" s="314" t="str">
        <f>IF(Intro!$G$29="English",O79,P79)</f>
        <v>Imports</v>
      </c>
      <c r="C79" s="315"/>
      <c r="D79" s="535" t="str">
        <f>IF(Intro!$G$29="English",Variables!$B$23,Variables!$C$23)</f>
        <v>000 sq ft.</v>
      </c>
      <c r="E79" s="535"/>
      <c r="F79" s="535"/>
      <c r="G79" s="100"/>
      <c r="H79" s="100"/>
      <c r="I79" s="100"/>
      <c r="J79" s="155"/>
      <c r="K79" s="155"/>
      <c r="L79" s="53"/>
      <c r="M79" s="10"/>
      <c r="O79" s="10" t="s">
        <v>51</v>
      </c>
      <c r="P79" s="10" t="s">
        <v>110</v>
      </c>
    </row>
    <row r="80" spans="1:16" ht="15" customHeight="1" x14ac:dyDescent="0.35">
      <c r="B80" s="314"/>
      <c r="C80" s="315"/>
      <c r="D80" s="535" t="str">
        <f>IF(Intro!G$29="English",O80,P80)</f>
        <v>net delivered purchase value (CAD)</v>
      </c>
      <c r="E80" s="535"/>
      <c r="F80" s="535"/>
      <c r="G80" s="100"/>
      <c r="H80" s="100"/>
      <c r="I80" s="100"/>
      <c r="J80" s="155"/>
      <c r="K80" s="155"/>
      <c r="L80" s="53"/>
      <c r="M80" s="10"/>
      <c r="O80" s="10" t="s">
        <v>227</v>
      </c>
      <c r="P80" s="10" t="s">
        <v>226</v>
      </c>
    </row>
    <row r="81" spans="1:16" ht="15" customHeight="1" x14ac:dyDescent="0.35">
      <c r="B81" s="314"/>
      <c r="C81" s="315"/>
      <c r="D81" s="535" t="str">
        <f>"$ / "&amp;IF(Intro!$G$29="English",Variables!$B$24,Variables!$C$24)</f>
        <v>$ / 000 sq ft.</v>
      </c>
      <c r="E81" s="535"/>
      <c r="F81" s="535"/>
      <c r="G81" s="109" t="str">
        <f>IF(G79=0,"-",G80/G79)</f>
        <v>-</v>
      </c>
      <c r="H81" s="109" t="str">
        <f>IF(H79=0,"-",H80/H79)</f>
        <v>-</v>
      </c>
      <c r="I81" s="109" t="str">
        <f>IF(I79=0,"-",I80/I79)</f>
        <v>-</v>
      </c>
      <c r="J81" s="155"/>
      <c r="K81" s="155"/>
      <c r="L81" s="53"/>
      <c r="M81" s="10"/>
    </row>
    <row r="82" spans="1:16" s="135" customFormat="1" x14ac:dyDescent="0.35">
      <c r="A82" s="157"/>
      <c r="B82" s="540" t="str">
        <f>IF(Intro!$G$29="English",O82,P82)</f>
        <v>Sales of imports in Canada</v>
      </c>
      <c r="C82" s="541"/>
      <c r="D82" s="541"/>
      <c r="E82" s="541"/>
      <c r="F82" s="541"/>
      <c r="G82" s="541"/>
      <c r="H82" s="541"/>
      <c r="I82" s="542"/>
      <c r="J82" s="155"/>
      <c r="K82" s="155"/>
      <c r="L82" s="53"/>
      <c r="O82" s="22" t="s">
        <v>343</v>
      </c>
      <c r="P82" s="135" t="s">
        <v>344</v>
      </c>
    </row>
    <row r="83" spans="1:16" ht="15" customHeight="1" x14ac:dyDescent="0.35">
      <c r="B83" s="314" t="str">
        <f>IF(Intro!$G$29="English",O82,P82)</f>
        <v>Sales of imports in Canada</v>
      </c>
      <c r="C83" s="315"/>
      <c r="D83" s="535" t="str">
        <f>D79</f>
        <v>000 sq ft.</v>
      </c>
      <c r="E83" s="535"/>
      <c r="F83" s="535"/>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35">
      <c r="B84" s="314"/>
      <c r="C84" s="315"/>
      <c r="D84" s="535" t="str">
        <f>IF(Intro!G$29="English",O84,P84)</f>
        <v>net delivered selling value (CAD)</v>
      </c>
      <c r="E84" s="535"/>
      <c r="F84" s="535"/>
      <c r="G84" s="100"/>
      <c r="H84" s="100"/>
      <c r="I84" s="100"/>
      <c r="J84" s="155"/>
      <c r="K84" s="155"/>
      <c r="L84" s="53"/>
      <c r="M84" s="10"/>
      <c r="O84" s="10" t="s">
        <v>229</v>
      </c>
      <c r="P84" s="10" t="s">
        <v>228</v>
      </c>
    </row>
    <row r="85" spans="1:16" ht="15.75" customHeight="1" x14ac:dyDescent="0.35">
      <c r="B85" s="534"/>
      <c r="C85" s="410"/>
      <c r="D85" s="536" t="str">
        <f>D81</f>
        <v>$ / 000 sq ft.</v>
      </c>
      <c r="E85" s="536"/>
      <c r="F85" s="536"/>
      <c r="G85" s="109" t="str">
        <f>IF(G83=0,"-",G84/G83)</f>
        <v>-</v>
      </c>
      <c r="H85" s="109" t="str">
        <f>IF(H83=0,"-",H84/H83)</f>
        <v>-</v>
      </c>
      <c r="I85" s="109" t="str">
        <f t="shared" ref="I85" si="0">IF(I83=0,"-",I84/I83)</f>
        <v>-</v>
      </c>
      <c r="J85" s="155"/>
      <c r="K85" s="155"/>
      <c r="L85" s="53"/>
      <c r="M85" s="10"/>
    </row>
    <row r="86" spans="1:16" x14ac:dyDescent="0.35">
      <c r="B86" s="54"/>
      <c r="C86" s="64"/>
      <c r="D86" s="64"/>
      <c r="E86" s="64"/>
      <c r="F86" s="64"/>
      <c r="G86" s="64"/>
      <c r="H86" s="64"/>
      <c r="I86" s="64"/>
      <c r="J86" s="64"/>
      <c r="K86" s="64"/>
      <c r="L86" s="65"/>
      <c r="M86" s="10"/>
    </row>
  </sheetData>
  <sheetProtection algorithmName="SHA-512" hashValue="nyOULcDQbLNI02Elhs0Tmx5KTYc5+z0W9T06Hwlq+WBILPv9Zg12V5JFw5Xt5Q1wTkEUwHToNcIF1L6kjVQmEA==" saltValue="SD4OVuLO2UUIQgMwZt/ytg==" spinCount="100000" sheet="1" objects="1" scenarios="1" selectLockedCells="1"/>
  <mergeCells count="81">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9:I69"/>
    <mergeCell ref="B61:L61"/>
    <mergeCell ref="B62:D62"/>
    <mergeCell ref="E62:I62"/>
    <mergeCell ref="B57:C59"/>
    <mergeCell ref="D57:F57"/>
    <mergeCell ref="D58:F58"/>
    <mergeCell ref="D59:F59"/>
    <mergeCell ref="B65:I65"/>
    <mergeCell ref="B66:C68"/>
    <mergeCell ref="D66:F66"/>
    <mergeCell ref="D67:F67"/>
    <mergeCell ref="D68:F68"/>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8:L18"/>
    <mergeCell ref="B12:L12"/>
    <mergeCell ref="B13:L13"/>
    <mergeCell ref="B14:L14"/>
    <mergeCell ref="B15:L15"/>
    <mergeCell ref="B16:L16"/>
    <mergeCell ref="B17:L17"/>
    <mergeCell ref="B10:L11"/>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Variables!$D$80:$D$327</xm:f>
          </x14:formula1>
          <xm:sqref>E62 E75 E49 E36 E23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E7"/>
  <sheetViews>
    <sheetView showGridLines="0" zoomScaleNormal="100" workbookViewId="0">
      <selection activeCell="G4" sqref="G4"/>
    </sheetView>
  </sheetViews>
  <sheetFormatPr defaultRowHeight="14.5" x14ac:dyDescent="0.35"/>
  <cols>
    <col min="2" max="2" width="14.453125" customWidth="1"/>
    <col min="3" max="3" width="19.81640625" customWidth="1"/>
    <col min="4" max="5" width="16" bestFit="1" customWidth="1"/>
  </cols>
  <sheetData>
    <row r="1" spans="2:5" x14ac:dyDescent="0.35">
      <c r="C1">
        <v>2023</v>
      </c>
      <c r="D1">
        <v>2024</v>
      </c>
      <c r="E1">
        <v>2025</v>
      </c>
    </row>
    <row r="2" spans="2:5" x14ac:dyDescent="0.35">
      <c r="B2" t="s">
        <v>807</v>
      </c>
      <c r="C2" s="159">
        <f>SUM('Country-Pays 1-5'!G31:G32,'Country-Pays 1-5'!G44:G45,'Country-Pays 1-5'!G57:G58,'Country-Pays 1-5'!G70:G71,'Country-Pays 1-5'!G83:G84)</f>
        <v>0</v>
      </c>
      <c r="D2" s="159">
        <f>SUM('Country-Pays 1-5'!H31:H32,'Country-Pays 1-5'!H44:H45,'Country-Pays 1-5'!H57:H58,'Country-Pays 1-5'!H70:H71,'Country-Pays 1-5'!H83:H84)</f>
        <v>0</v>
      </c>
      <c r="E2" s="159">
        <f>SUM('Country-Pays 1-5'!I31:I32,'Country-Pays 1-5'!I44:I45,'Country-Pays 1-5'!I57:I58,'Country-Pays 1-5'!I70:I71,'Country-Pays 1-5'!I83:I84)</f>
        <v>0</v>
      </c>
    </row>
    <row r="3" spans="2:5" x14ac:dyDescent="0.35">
      <c r="B3" t="s">
        <v>808</v>
      </c>
      <c r="C3" s="159">
        <f>SUM('Country-Pays 6-10'!G31:G32,'Country-Pays 6-10'!G44:G45,'Country-Pays 6-10'!G57:G58,'Country-Pays 6-10'!G70:G71,'Country-Pays 6-10'!G83:G84)</f>
        <v>0</v>
      </c>
      <c r="D3" s="159">
        <f>SUM('Country-Pays 6-10'!H31:H32,'Country-Pays 6-10'!H44:H45,'Country-Pays 6-10'!H57:H58,'Country-Pays 6-10'!H70:H71,'Country-Pays 6-10'!H83:H84)</f>
        <v>0</v>
      </c>
      <c r="E3" s="159">
        <f>SUM('Country-Pays 6-10'!I31:I32,'Country-Pays 6-10'!I44:I45,'Country-Pays 6-10'!I57:I58,'Country-Pays 6-10'!I70:I71,'Country-Pays 6-10'!I83:I84)</f>
        <v>0</v>
      </c>
    </row>
    <row r="4" spans="2:5" x14ac:dyDescent="0.35">
      <c r="B4" t="s">
        <v>809</v>
      </c>
      <c r="C4" s="159">
        <f>SUM('Country-Pays 11-15'!G31:G32,'Country-Pays 11-15'!G44:G45,'Country-Pays 11-15'!G57:G58,'Country-Pays 11-15'!G70:G71,'Country-Pays 11-15'!G83:G84)</f>
        <v>0</v>
      </c>
      <c r="D4" s="159">
        <f>SUM('Country-Pays 11-15'!H31:H32,'Country-Pays 11-15'!H44:H45,'Country-Pays 11-15'!H57:H58,'Country-Pays 11-15'!H70:H71,'Country-Pays 11-15'!H83:H84)</f>
        <v>0</v>
      </c>
      <c r="E4" s="159">
        <f>SUM('Country-Pays 11-15'!I31:I32,'Country-Pays 11-15'!I44:I45,'Country-Pays 11-15'!I57:I58,'Country-Pays 11-15'!I70:I71,'Country-Pays 11-15'!I83:I84)</f>
        <v>0</v>
      </c>
    </row>
    <row r="5" spans="2:5" x14ac:dyDescent="0.35">
      <c r="B5" t="s">
        <v>810</v>
      </c>
      <c r="C5" s="159">
        <f>SUM('Country-Pays 16-20'!G31:G32,'Country-Pays 16-20'!G44:G45,'Country-Pays 16-20'!G57:G58,'Country-Pays 16-20'!G70:G71,'Country-Pays 16-20'!G83:G84)</f>
        <v>0</v>
      </c>
      <c r="D5" s="159">
        <f>SUM('Country-Pays 16-20'!H31:H32,'Country-Pays 16-20'!H44:H45,'Country-Pays 16-20'!H57:H58,'Country-Pays 16-20'!H70:H71,'Country-Pays 16-20'!H83:H84)</f>
        <v>0</v>
      </c>
      <c r="E5" s="159">
        <f>SUM('Country-Pays 16-20'!I31:I32,'Country-Pays 16-20'!I44:I45,'Country-Pays 16-20'!I57:I58,'Country-Pays 16-20'!I70:I71,'Country-Pays 16-20'!I83:I84)</f>
        <v>0</v>
      </c>
    </row>
    <row r="6" spans="2:5" x14ac:dyDescent="0.35">
      <c r="B6" t="s">
        <v>811</v>
      </c>
      <c r="C6" s="159">
        <f>SUM('Country-Pays 21-25'!G31:G32,'Country-Pays 21-25'!G44:G45,'Country-Pays 21-25'!G57:G58,'Country-Pays 21-25'!G70:G71,'Country-Pays 21-25'!G83:G84)</f>
        <v>0</v>
      </c>
      <c r="D6" s="159">
        <f>SUM('Country-Pays 21-25'!H31:H32,'Country-Pays 21-25'!H44:H45,'Country-Pays 21-25'!H57:H58,'Country-Pays 21-25'!H70:H71,'Country-Pays 21-25'!H83:H84)</f>
        <v>0</v>
      </c>
      <c r="E6" s="159">
        <f>SUM('Country-Pays 21-25'!I31:I32,'Country-Pays 21-25'!I44:I45,'Country-Pays 21-25'!I57:I58,'Country-Pays 21-25'!I70:I71,'Country-Pays 21-25'!I83:I84)</f>
        <v>0</v>
      </c>
    </row>
    <row r="7" spans="2:5" x14ac:dyDescent="0.35">
      <c r="C7" s="158"/>
      <c r="D7" s="158"/>
      <c r="E7" s="158"/>
    </row>
  </sheetData>
  <sheetProtection algorithmName="SHA-512" hashValue="8Hswo0cBAyB4aFGeLq6iP2fUXKNGbGb5qWUc3HH6ADJkskerUspjyq+PoPUNgRv5Q20J97ZQQwJh3UI8NTRtbQ==" saltValue="JH7r+xo5gkrF2jiw4nvSIA==" spinCount="100000" sheet="1" objects="1" scenarios="1" selectLockedCells="1"/>
  <phoneticPr fontId="42" type="noConversion"/>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26"/>
  <sheetViews>
    <sheetView showGridLines="0" topLeftCell="A12" zoomScaleNormal="100" zoomScaleSheetLayoutView="55" workbookViewId="0"/>
  </sheetViews>
  <sheetFormatPr defaultColWidth="9.26953125" defaultRowHeight="14" x14ac:dyDescent="0.35"/>
  <cols>
    <col min="1" max="1" width="1.7265625" style="7"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Pro!B2</f>
        <v>PROTECTED</v>
      </c>
      <c r="C2" s="12"/>
      <c r="D2" s="12"/>
      <c r="O2" s="135" t="s">
        <v>53</v>
      </c>
      <c r="P2" s="135" t="s">
        <v>69</v>
      </c>
    </row>
    <row r="3" spans="1:16" x14ac:dyDescent="0.35">
      <c r="B3" s="13"/>
      <c r="C3" s="13"/>
      <c r="D3" s="13"/>
      <c r="O3" s="2"/>
      <c r="P3" s="2"/>
    </row>
    <row r="4" spans="1:16" s="2" customFormat="1" x14ac:dyDescent="0.35">
      <c r="A4" s="26"/>
      <c r="B4" s="356" t="str">
        <f>Info!B4</f>
        <v>IMPORTERS' QUESTIONNAIRE</v>
      </c>
      <c r="C4" s="357"/>
      <c r="D4" s="357"/>
      <c r="E4" s="357"/>
      <c r="F4" s="357"/>
      <c r="G4" s="357"/>
      <c r="H4" s="357"/>
      <c r="I4" s="357"/>
      <c r="J4" s="357"/>
      <c r="K4" s="357"/>
      <c r="L4" s="358"/>
      <c r="M4" s="21"/>
      <c r="N4" s="21"/>
      <c r="O4" s="19"/>
      <c r="P4" s="19"/>
    </row>
    <row r="5" spans="1:16" s="2" customFormat="1" x14ac:dyDescent="0.35">
      <c r="A5" s="26"/>
      <c r="B5" s="465" t="str">
        <f>Info!B5</f>
        <v>GC-2026-001</v>
      </c>
      <c r="C5" s="466"/>
      <c r="D5" s="466"/>
      <c r="E5" s="466"/>
      <c r="F5" s="466"/>
      <c r="G5" s="466"/>
      <c r="H5" s="466"/>
      <c r="I5" s="466"/>
      <c r="J5" s="466"/>
      <c r="K5" s="466"/>
      <c r="L5" s="467"/>
      <c r="M5" s="21"/>
      <c r="N5" s="21"/>
      <c r="O5" s="19"/>
      <c r="P5" s="19"/>
    </row>
    <row r="6" spans="1:16" s="6" customFormat="1" x14ac:dyDescent="0.35">
      <c r="A6" s="26"/>
      <c r="B6" s="465" t="str">
        <f>Info!B6</f>
        <v xml:space="preserve">WOOD GOODS - SOLID AND ENGINEERED HARDWOOD FLOORING </v>
      </c>
      <c r="C6" s="466"/>
      <c r="D6" s="466"/>
      <c r="E6" s="466"/>
      <c r="F6" s="466"/>
      <c r="G6" s="466"/>
      <c r="H6" s="466"/>
      <c r="I6" s="466"/>
      <c r="J6" s="466"/>
      <c r="K6" s="466"/>
      <c r="L6" s="467"/>
      <c r="M6" s="19"/>
      <c r="N6" s="19"/>
      <c r="O6" s="15"/>
      <c r="P6" s="15"/>
    </row>
    <row r="7" spans="1:16" s="6" customFormat="1" x14ac:dyDescent="0.35">
      <c r="A7" s="26"/>
      <c r="B7" s="111"/>
      <c r="C7" s="112"/>
      <c r="D7" s="112"/>
      <c r="E7" s="112"/>
      <c r="F7" s="112"/>
      <c r="G7" s="112"/>
      <c r="H7" s="112"/>
      <c r="I7" s="112"/>
      <c r="J7" s="112"/>
      <c r="K7" s="112"/>
      <c r="L7" s="113"/>
      <c r="M7" s="19"/>
      <c r="N7" s="19"/>
      <c r="O7" s="20"/>
    </row>
    <row r="8" spans="1:16" s="6" customFormat="1" x14ac:dyDescent="0.35">
      <c r="A8" s="26"/>
      <c r="B8" s="468" t="str">
        <f>Public!B8</f>
        <v>The following questions refer to the goods as defined in the product description on the Intro tab.</v>
      </c>
      <c r="C8" s="469"/>
      <c r="D8" s="469"/>
      <c r="E8" s="469"/>
      <c r="F8" s="469"/>
      <c r="G8" s="469"/>
      <c r="H8" s="469"/>
      <c r="I8" s="469"/>
      <c r="J8" s="469"/>
      <c r="K8" s="469"/>
      <c r="L8" s="470"/>
      <c r="M8" s="19"/>
      <c r="N8" s="19"/>
      <c r="O8" s="15"/>
      <c r="P8" s="15"/>
    </row>
    <row r="9" spans="1:16" s="6" customFormat="1" x14ac:dyDescent="0.35">
      <c r="A9" s="26"/>
      <c r="B9" s="468" t="str">
        <f>Public!B9</f>
        <v xml:space="preserve">Product information and a glossary of terms can be found in the Info tab.
</v>
      </c>
      <c r="C9" s="469"/>
      <c r="D9" s="469"/>
      <c r="E9" s="469"/>
      <c r="F9" s="469"/>
      <c r="G9" s="469"/>
      <c r="H9" s="469"/>
      <c r="I9" s="469"/>
      <c r="J9" s="469"/>
      <c r="K9" s="469"/>
      <c r="L9" s="470"/>
      <c r="M9" s="19"/>
      <c r="N9" s="19"/>
      <c r="O9" s="15"/>
    </row>
    <row r="10" spans="1:16" s="6" customFormat="1" x14ac:dyDescent="0.35">
      <c r="A10" s="26"/>
      <c r="B10" s="468"/>
      <c r="C10" s="469"/>
      <c r="D10" s="469"/>
      <c r="E10" s="469"/>
      <c r="F10" s="469"/>
      <c r="G10" s="469"/>
      <c r="H10" s="469"/>
      <c r="I10" s="469"/>
      <c r="J10" s="469"/>
      <c r="K10" s="469"/>
      <c r="L10" s="470"/>
      <c r="M10" s="19"/>
      <c r="N10" s="19"/>
      <c r="O10" s="15"/>
      <c r="P10" s="15"/>
    </row>
    <row r="11" spans="1:16" s="6" customFormat="1" x14ac:dyDescent="0.35">
      <c r="A11" s="26"/>
      <c r="B11" s="468" t="str">
        <f>Pro!B12</f>
        <v>For the questions in this tab, note the following:</v>
      </c>
      <c r="C11" s="469"/>
      <c r="D11" s="469"/>
      <c r="E11" s="469"/>
      <c r="F11" s="469"/>
      <c r="G11" s="469"/>
      <c r="H11" s="469"/>
      <c r="I11" s="469"/>
      <c r="J11" s="469"/>
      <c r="K11" s="469"/>
      <c r="L11" s="470"/>
      <c r="M11" s="19"/>
      <c r="N11" s="19"/>
      <c r="O11" s="15"/>
      <c r="P11" s="15"/>
    </row>
    <row r="12" spans="1:16" s="6" customFormat="1" ht="27.75" customHeight="1" x14ac:dyDescent="0.35">
      <c r="A12" s="26"/>
      <c r="B12" s="510" t="str">
        <f>Pro!B13</f>
        <v>• Report only sales from your firm’s imports. Sales of goods purchased from Canadian producers must be excluded.</v>
      </c>
      <c r="C12" s="511"/>
      <c r="D12" s="511"/>
      <c r="E12" s="511"/>
      <c r="F12" s="511"/>
      <c r="G12" s="511"/>
      <c r="H12" s="511"/>
      <c r="I12" s="511"/>
      <c r="J12" s="511"/>
      <c r="K12" s="511"/>
      <c r="L12" s="512"/>
      <c r="M12" s="19"/>
      <c r="N12" s="19"/>
      <c r="O12" s="15"/>
      <c r="P12" s="15"/>
    </row>
    <row r="13" spans="1:16" s="6" customFormat="1" x14ac:dyDescent="0.35">
      <c r="A13" s="26"/>
      <c r="B13" s="468" t="str">
        <f>Pro!B14</f>
        <v>• Report all sales to Canadian and foreign associated firms.</v>
      </c>
      <c r="C13" s="469"/>
      <c r="D13" s="469"/>
      <c r="E13" s="469"/>
      <c r="F13" s="469"/>
      <c r="G13" s="469"/>
      <c r="H13" s="469"/>
      <c r="I13" s="469"/>
      <c r="J13" s="469"/>
      <c r="K13" s="469"/>
      <c r="L13" s="470"/>
      <c r="M13" s="19"/>
      <c r="N13" s="19"/>
      <c r="O13" s="15"/>
      <c r="P13" s="15"/>
    </row>
    <row r="14" spans="1:16" s="6" customFormat="1" x14ac:dyDescent="0.35">
      <c r="A14" s="26"/>
      <c r="B14" s="468" t="str">
        <f>Pro!B15</f>
        <v>• Report all sales as of the date of shipment to the customer or the customer’s warehouse.</v>
      </c>
      <c r="C14" s="469"/>
      <c r="D14" s="469"/>
      <c r="E14" s="469"/>
      <c r="F14" s="469"/>
      <c r="G14" s="469"/>
      <c r="H14" s="469"/>
      <c r="I14" s="469"/>
      <c r="J14" s="469"/>
      <c r="K14" s="469"/>
      <c r="L14" s="470"/>
      <c r="M14" s="19"/>
      <c r="N14" s="19"/>
      <c r="O14" s="15"/>
      <c r="P14" s="15"/>
    </row>
    <row r="15" spans="1:16" s="6" customFormat="1" x14ac:dyDescent="0.35">
      <c r="A15" s="26"/>
      <c r="B15" s="468" t="str">
        <f>Pro!B16</f>
        <v>• Report all values in Canadian dollars.</v>
      </c>
      <c r="C15" s="469"/>
      <c r="D15" s="469"/>
      <c r="E15" s="469"/>
      <c r="F15" s="469"/>
      <c r="G15" s="469"/>
      <c r="H15" s="469"/>
      <c r="I15" s="469"/>
      <c r="J15" s="469"/>
      <c r="K15" s="469"/>
      <c r="L15" s="470"/>
      <c r="M15" s="19"/>
      <c r="N15" s="19"/>
      <c r="O15" s="15"/>
      <c r="P15" s="15"/>
    </row>
    <row r="16" spans="1:16" s="6" customFormat="1" ht="16" x14ac:dyDescent="0.35">
      <c r="A16" s="26"/>
      <c r="B16" s="553" t="str">
        <f>IF(Intro!$G$29="English",Variables!$B$332,Variables!$C$332)</f>
        <v>DO NOT INCLUDE THE VALUE OF ANY COMMERCIAL SERVICES SUCH AS INSTALLATION IN YOUR RESPONSE</v>
      </c>
      <c r="C16" s="553"/>
      <c r="D16" s="553"/>
      <c r="E16" s="553"/>
      <c r="F16" s="553"/>
      <c r="G16" s="553"/>
      <c r="H16" s="553"/>
      <c r="I16" s="553"/>
      <c r="J16" s="553"/>
      <c r="K16" s="553"/>
      <c r="L16" s="553"/>
      <c r="O16" s="15"/>
      <c r="P16" s="15"/>
    </row>
    <row r="17" spans="1:18" x14ac:dyDescent="0.35">
      <c r="B17" s="353" t="str">
        <f>IF(Intro!$G$29="English",O17,P17)</f>
        <v>EXPORT SALES</v>
      </c>
      <c r="C17" s="354"/>
      <c r="D17" s="354"/>
      <c r="E17" s="354"/>
      <c r="F17" s="354"/>
      <c r="G17" s="354"/>
      <c r="H17" s="354"/>
      <c r="I17" s="354"/>
      <c r="J17" s="354"/>
      <c r="K17" s="354"/>
      <c r="L17" s="355"/>
      <c r="M17" s="10"/>
      <c r="O17" s="84" t="s">
        <v>797</v>
      </c>
      <c r="P17" s="84" t="s">
        <v>798</v>
      </c>
    </row>
    <row r="18" spans="1:18" x14ac:dyDescent="0.35">
      <c r="B18" s="446" t="s">
        <v>12</v>
      </c>
      <c r="C18" s="447"/>
      <c r="D18" s="447"/>
      <c r="E18" s="447"/>
      <c r="F18" s="447"/>
      <c r="G18" s="447"/>
      <c r="H18" s="447"/>
      <c r="I18" s="447"/>
      <c r="J18" s="447"/>
      <c r="K18" s="447"/>
      <c r="L18" s="448"/>
      <c r="M18" s="10"/>
    </row>
    <row r="19" spans="1:18" ht="24" customHeight="1" x14ac:dyDescent="0.35">
      <c r="B19" s="350" t="str">
        <f>IF(Intro!$G$29="English",O19,P19)</f>
        <v>Provide your firm's export sales of imports of the goods.</v>
      </c>
      <c r="C19" s="351"/>
      <c r="D19" s="351"/>
      <c r="E19" s="351"/>
      <c r="F19" s="351"/>
      <c r="G19" s="28"/>
      <c r="H19" s="28"/>
      <c r="I19" s="28"/>
      <c r="J19" s="28"/>
      <c r="K19" s="28"/>
      <c r="L19" s="146"/>
      <c r="M19" s="10"/>
      <c r="O19" s="9" t="s">
        <v>816</v>
      </c>
      <c r="P19" s="9" t="s">
        <v>817</v>
      </c>
    </row>
    <row r="20" spans="1:18" x14ac:dyDescent="0.35">
      <c r="B20" s="98"/>
      <c r="C20" s="99"/>
      <c r="D20" s="99"/>
      <c r="E20" s="99"/>
      <c r="F20" s="99"/>
      <c r="G20" s="28"/>
      <c r="H20" s="28"/>
      <c r="I20" s="28"/>
      <c r="J20" s="28"/>
      <c r="K20" s="28"/>
      <c r="L20" s="17"/>
      <c r="M20" s="10"/>
    </row>
    <row r="21" spans="1:18" x14ac:dyDescent="0.35">
      <c r="B21" s="98"/>
      <c r="C21" s="99"/>
      <c r="D21" s="99"/>
      <c r="E21" s="99"/>
      <c r="F21" s="99"/>
      <c r="G21" s="147">
        <f>Variables!$B$6</f>
        <v>2023</v>
      </c>
      <c r="H21" s="147">
        <f>G21+1</f>
        <v>2024</v>
      </c>
      <c r="I21" s="147">
        <f>H21+1</f>
        <v>2025</v>
      </c>
      <c r="J21" s="28"/>
      <c r="K21" s="28"/>
      <c r="L21" s="53"/>
      <c r="M21" s="10"/>
      <c r="O21" s="18"/>
    </row>
    <row r="22" spans="1:18" s="135" customFormat="1" x14ac:dyDescent="0.35">
      <c r="A22" s="25"/>
      <c r="B22" s="537" t="str">
        <f>IF(Intro!$G$29="English",O22,P22)</f>
        <v>Export sales</v>
      </c>
      <c r="C22" s="538"/>
      <c r="D22" s="538"/>
      <c r="E22" s="538"/>
      <c r="F22" s="538"/>
      <c r="G22" s="538"/>
      <c r="H22" s="538"/>
      <c r="I22" s="539"/>
      <c r="J22" s="28"/>
      <c r="K22" s="28"/>
      <c r="L22" s="53"/>
      <c r="O22" s="10" t="s">
        <v>178</v>
      </c>
      <c r="P22" s="10" t="s">
        <v>101</v>
      </c>
    </row>
    <row r="23" spans="1:18" ht="15" customHeight="1" x14ac:dyDescent="0.35">
      <c r="B23" s="554" t="str">
        <f>IF(Intro!$G$29="English",Variables!$B$23,Variables!$C$23)</f>
        <v>000 sq ft.</v>
      </c>
      <c r="C23" s="555"/>
      <c r="D23" s="555"/>
      <c r="E23" s="555"/>
      <c r="F23" s="516"/>
      <c r="G23" s="100"/>
      <c r="H23" s="100"/>
      <c r="I23" s="100"/>
      <c r="J23" s="28"/>
      <c r="K23" s="28"/>
      <c r="L23" s="53"/>
      <c r="M23" s="10"/>
      <c r="O23" s="10" t="s">
        <v>51</v>
      </c>
      <c r="P23" s="10" t="s">
        <v>110</v>
      </c>
    </row>
    <row r="24" spans="1:18" ht="15" customHeight="1" x14ac:dyDescent="0.35">
      <c r="B24" s="554" t="str">
        <f>IF(Intro!$G$29="English",O24,P24)</f>
        <v>net delivered selling value (CAD)</v>
      </c>
      <c r="C24" s="555"/>
      <c r="D24" s="555"/>
      <c r="E24" s="555"/>
      <c r="F24" s="516"/>
      <c r="G24" s="100"/>
      <c r="H24" s="100"/>
      <c r="I24" s="100"/>
      <c r="J24" s="28"/>
      <c r="K24" s="28"/>
      <c r="L24" s="53"/>
      <c r="M24" s="10"/>
      <c r="O24" s="10" t="s">
        <v>229</v>
      </c>
      <c r="P24" s="10" t="s">
        <v>228</v>
      </c>
    </row>
    <row r="25" spans="1:18" ht="15" customHeight="1" x14ac:dyDescent="0.35">
      <c r="B25" s="554" t="str">
        <f>"$ / "&amp;IF(Intro!$G$29="English",Variables!$B$24,Variables!$C$24)</f>
        <v>$ / 000 sq ft.</v>
      </c>
      <c r="C25" s="555"/>
      <c r="D25" s="555"/>
      <c r="E25" s="555"/>
      <c r="F25" s="516"/>
      <c r="G25" s="109" t="str">
        <f>IF(G23=0,"-",G24/G23)</f>
        <v>-</v>
      </c>
      <c r="H25" s="109" t="str">
        <f>IF(H23=0,"-",H24/H23)</f>
        <v>-</v>
      </c>
      <c r="I25" s="109" t="str">
        <f>IF(I23=0,"-",I24/I23)</f>
        <v>-</v>
      </c>
      <c r="J25" s="28"/>
      <c r="K25" s="28"/>
      <c r="L25" s="53"/>
      <c r="M25" s="10"/>
    </row>
    <row r="26" spans="1:18" s="29" customFormat="1" x14ac:dyDescent="0.35">
      <c r="A26" s="38"/>
      <c r="B26" s="39"/>
      <c r="C26" s="40"/>
      <c r="D26" s="40"/>
      <c r="E26" s="40"/>
      <c r="F26" s="40"/>
      <c r="G26" s="40"/>
      <c r="H26" s="40"/>
      <c r="I26" s="40"/>
      <c r="J26" s="40"/>
      <c r="K26" s="40"/>
      <c r="L26" s="41"/>
      <c r="O26" s="10"/>
      <c r="P26" s="10"/>
      <c r="Q26" s="10"/>
      <c r="R26" s="10"/>
    </row>
  </sheetData>
  <sheetProtection algorithmName="SHA-512" hashValue="utC+hogDmCMKFbdmncotOZW1g0RB7qNRBXaQJD0zjMPRTP9E4CLjUbMhCU1TNmGFX7w+nVe7tV1UTx5yIm4ciw==" saltValue="gdfcZzXjVAWoxUMrRYwYug==" spinCount="100000" sheet="1" objects="1" scenarios="1" selectLockedCells="1"/>
  <mergeCells count="19">
    <mergeCell ref="B23:F23"/>
    <mergeCell ref="B24:F24"/>
    <mergeCell ref="B25:F25"/>
    <mergeCell ref="B17:L17"/>
    <mergeCell ref="B18:L18"/>
    <mergeCell ref="B19:F19"/>
    <mergeCell ref="B22:I22"/>
    <mergeCell ref="B16:L16"/>
    <mergeCell ref="B10:L10"/>
    <mergeCell ref="B4:L4"/>
    <mergeCell ref="B5:L5"/>
    <mergeCell ref="B6:L6"/>
    <mergeCell ref="B8:L8"/>
    <mergeCell ref="B9:L9"/>
    <mergeCell ref="B11:L11"/>
    <mergeCell ref="B12:L12"/>
    <mergeCell ref="B13:L13"/>
    <mergeCell ref="B14:L14"/>
    <mergeCell ref="B15:L15"/>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3:I24"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5:I25"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19"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topLeftCell="A60" zoomScaleNormal="100" workbookViewId="0"/>
  </sheetViews>
  <sheetFormatPr defaultColWidth="9.26953125" defaultRowHeight="14" x14ac:dyDescent="0.35"/>
  <cols>
    <col min="1" max="1" width="1.7265625" style="8" customWidth="1"/>
    <col min="2" max="2" width="12.26953125" style="1" customWidth="1"/>
    <col min="3" max="3" width="5.7265625" style="1" customWidth="1"/>
    <col min="4" max="4" width="18.54296875" style="1" customWidth="1"/>
    <col min="5" max="12" width="15.45312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Pro!B2</f>
        <v>PROTECTED</v>
      </c>
      <c r="C2" s="12"/>
      <c r="O2" s="116" t="s">
        <v>53</v>
      </c>
      <c r="P2" s="116" t="s">
        <v>69</v>
      </c>
    </row>
    <row r="3" spans="1:16" x14ac:dyDescent="0.35">
      <c r="B3" s="13"/>
      <c r="C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466"/>
      <c r="D5" s="466"/>
      <c r="E5" s="466"/>
      <c r="F5" s="466"/>
      <c r="G5" s="466"/>
      <c r="H5" s="466"/>
      <c r="I5" s="466"/>
      <c r="J5" s="466"/>
      <c r="K5" s="466"/>
      <c r="L5" s="467"/>
      <c r="M5" s="21"/>
      <c r="N5" s="21"/>
      <c r="O5" s="19"/>
      <c r="P5" s="19"/>
    </row>
    <row r="6" spans="1:16" s="6" customFormat="1" ht="14.25" customHeight="1" x14ac:dyDescent="0.35">
      <c r="A6" s="4"/>
      <c r="B6" s="489" t="str">
        <f>Info!B6</f>
        <v xml:space="preserve">WOOD GOODS - SOLID AND ENGINEERED HARDWOOD FLOORING </v>
      </c>
      <c r="C6" s="490"/>
      <c r="D6" s="490"/>
      <c r="E6" s="490"/>
      <c r="F6" s="490"/>
      <c r="G6" s="490"/>
      <c r="H6" s="490"/>
      <c r="I6" s="490"/>
      <c r="J6" s="490"/>
      <c r="K6" s="490"/>
      <c r="L6" s="491"/>
      <c r="M6" s="19"/>
      <c r="N6" s="19"/>
      <c r="O6" s="15"/>
      <c r="P6" s="15"/>
    </row>
    <row r="7" spans="1:16" s="6" customFormat="1" x14ac:dyDescent="0.35">
      <c r="A7" s="4"/>
      <c r="B7" s="14"/>
      <c r="C7" s="14"/>
      <c r="D7" s="3"/>
      <c r="E7" s="3"/>
      <c r="F7" s="3"/>
      <c r="G7" s="3"/>
      <c r="H7" s="3"/>
      <c r="I7" s="3"/>
      <c r="J7" s="3"/>
      <c r="K7" s="3"/>
      <c r="L7" s="3"/>
      <c r="O7" s="15"/>
      <c r="P7" s="15"/>
    </row>
    <row r="8" spans="1:16" x14ac:dyDescent="0.35">
      <c r="B8" s="353" t="str">
        <f>IF(Intro!$G$29="English",O8,P8)</f>
        <v>PROTECTED COMMENTS</v>
      </c>
      <c r="C8" s="354"/>
      <c r="D8" s="354"/>
      <c r="E8" s="354"/>
      <c r="F8" s="354"/>
      <c r="G8" s="354"/>
      <c r="H8" s="354"/>
      <c r="I8" s="354"/>
      <c r="J8" s="354"/>
      <c r="K8" s="354"/>
      <c r="L8" s="355"/>
      <c r="M8" s="10"/>
      <c r="O8" s="10" t="s">
        <v>48</v>
      </c>
      <c r="P8" s="10" t="s">
        <v>130</v>
      </c>
    </row>
    <row r="9" spans="1:16" x14ac:dyDescent="0.35">
      <c r="B9" s="16"/>
      <c r="C9" s="27"/>
      <c r="D9" s="28"/>
      <c r="E9" s="28"/>
      <c r="F9" s="28"/>
      <c r="G9" s="28"/>
      <c r="H9" s="28"/>
      <c r="I9" s="28"/>
      <c r="J9" s="28"/>
      <c r="K9" s="28"/>
      <c r="L9" s="17"/>
      <c r="M9" s="10"/>
    </row>
    <row r="10" spans="1:16" x14ac:dyDescent="0.35">
      <c r="B10" s="329" t="str">
        <f>AddPub!B10</f>
        <v>Should your firm wish to add any comments related to its responses, submit them here. Be sure to indicate the applicable question number.</v>
      </c>
      <c r="C10" s="330"/>
      <c r="D10" s="330"/>
      <c r="E10" s="330"/>
      <c r="F10" s="330"/>
      <c r="G10" s="330"/>
      <c r="H10" s="330"/>
      <c r="I10" s="330"/>
      <c r="J10" s="330"/>
      <c r="K10" s="330"/>
      <c r="L10" s="331"/>
      <c r="M10" s="10"/>
      <c r="O10" s="18"/>
    </row>
    <row r="11" spans="1:16" x14ac:dyDescent="0.35">
      <c r="B11" s="46"/>
      <c r="C11" s="27"/>
      <c r="D11" s="28"/>
      <c r="E11" s="28"/>
      <c r="F11" s="28"/>
      <c r="G11" s="28"/>
      <c r="H11" s="28"/>
      <c r="I11" s="28"/>
      <c r="J11" s="28"/>
      <c r="K11" s="28"/>
      <c r="L11" s="17"/>
      <c r="M11" s="10"/>
      <c r="O11" s="37" t="s">
        <v>315</v>
      </c>
      <c r="P11" s="37" t="s">
        <v>316</v>
      </c>
    </row>
    <row r="12" spans="1:16" x14ac:dyDescent="0.35">
      <c r="B12" s="89"/>
      <c r="C12" s="27"/>
      <c r="D12" s="96" t="str">
        <f>IF(Intro!$G$29="English",O11,P11)</f>
        <v>Tab and Question</v>
      </c>
      <c r="E12" s="492" t="str">
        <f>IF(Intro!$G$29="English",O12,P12)</f>
        <v>Comments</v>
      </c>
      <c r="F12" s="492"/>
      <c r="G12" s="492"/>
      <c r="H12" s="492"/>
      <c r="I12" s="492"/>
      <c r="J12" s="492"/>
      <c r="K12" s="492"/>
      <c r="L12" s="493"/>
      <c r="M12" s="10"/>
      <c r="O12" s="18" t="s">
        <v>86</v>
      </c>
      <c r="P12" s="10" t="s">
        <v>87</v>
      </c>
    </row>
    <row r="13" spans="1:16" x14ac:dyDescent="0.35">
      <c r="B13" s="479" t="str">
        <f>IF(Intro!$G$29="English",O13,P13)</f>
        <v>Comment 1</v>
      </c>
      <c r="C13" s="480"/>
      <c r="D13" s="483"/>
      <c r="E13" s="485"/>
      <c r="F13" s="485"/>
      <c r="G13" s="485"/>
      <c r="H13" s="485"/>
      <c r="I13" s="485"/>
      <c r="J13" s="485"/>
      <c r="K13" s="485"/>
      <c r="L13" s="486"/>
      <c r="M13" s="10"/>
      <c r="O13" s="18" t="s">
        <v>88</v>
      </c>
      <c r="P13" s="10" t="s">
        <v>89</v>
      </c>
    </row>
    <row r="14" spans="1:16" x14ac:dyDescent="0.35">
      <c r="B14" s="479"/>
      <c r="C14" s="480"/>
      <c r="D14" s="483"/>
      <c r="E14" s="485"/>
      <c r="F14" s="485"/>
      <c r="G14" s="485"/>
      <c r="H14" s="485"/>
      <c r="I14" s="485"/>
      <c r="J14" s="485"/>
      <c r="K14" s="485"/>
      <c r="L14" s="486"/>
      <c r="M14" s="10"/>
      <c r="O14" s="18"/>
    </row>
    <row r="15" spans="1:16" x14ac:dyDescent="0.35">
      <c r="B15" s="479"/>
      <c r="C15" s="480"/>
      <c r="D15" s="483"/>
      <c r="E15" s="485"/>
      <c r="F15" s="485"/>
      <c r="G15" s="485"/>
      <c r="H15" s="485"/>
      <c r="I15" s="485"/>
      <c r="J15" s="485"/>
      <c r="K15" s="485"/>
      <c r="L15" s="486"/>
      <c r="M15" s="10"/>
      <c r="O15" s="18"/>
    </row>
    <row r="16" spans="1:16" x14ac:dyDescent="0.35">
      <c r="B16" s="479"/>
      <c r="C16" s="480"/>
      <c r="D16" s="483"/>
      <c r="E16" s="485"/>
      <c r="F16" s="485"/>
      <c r="G16" s="485"/>
      <c r="H16" s="485"/>
      <c r="I16" s="485"/>
      <c r="J16" s="485"/>
      <c r="K16" s="485"/>
      <c r="L16" s="486"/>
      <c r="M16" s="10"/>
      <c r="O16" s="18"/>
    </row>
    <row r="17" spans="2:16" x14ac:dyDescent="0.35">
      <c r="B17" s="479"/>
      <c r="C17" s="480"/>
      <c r="D17" s="483"/>
      <c r="E17" s="485"/>
      <c r="F17" s="485"/>
      <c r="G17" s="485"/>
      <c r="H17" s="485"/>
      <c r="I17" s="485"/>
      <c r="J17" s="485"/>
      <c r="K17" s="485"/>
      <c r="L17" s="486"/>
      <c r="M17" s="10"/>
      <c r="O17" s="18"/>
    </row>
    <row r="18" spans="2:16" x14ac:dyDescent="0.35">
      <c r="B18" s="479"/>
      <c r="C18" s="480"/>
      <c r="D18" s="483"/>
      <c r="E18" s="485"/>
      <c r="F18" s="485"/>
      <c r="G18" s="485"/>
      <c r="H18" s="485"/>
      <c r="I18" s="485"/>
      <c r="J18" s="485"/>
      <c r="K18" s="485"/>
      <c r="L18" s="486"/>
      <c r="M18" s="10"/>
      <c r="O18" s="18"/>
    </row>
    <row r="19" spans="2:16" x14ac:dyDescent="0.35">
      <c r="B19" s="479"/>
      <c r="C19" s="480"/>
      <c r="D19" s="483"/>
      <c r="E19" s="485"/>
      <c r="F19" s="485"/>
      <c r="G19" s="485"/>
      <c r="H19" s="485"/>
      <c r="I19" s="485"/>
      <c r="J19" s="485"/>
      <c r="K19" s="485"/>
      <c r="L19" s="486"/>
      <c r="M19" s="10"/>
      <c r="O19" s="18"/>
    </row>
    <row r="20" spans="2:16" x14ac:dyDescent="0.35">
      <c r="B20" s="479"/>
      <c r="C20" s="480"/>
      <c r="D20" s="483"/>
      <c r="E20" s="485"/>
      <c r="F20" s="485"/>
      <c r="G20" s="485"/>
      <c r="H20" s="485"/>
      <c r="I20" s="485"/>
      <c r="J20" s="485"/>
      <c r="K20" s="485"/>
      <c r="L20" s="486"/>
      <c r="M20" s="10"/>
      <c r="O20" s="18"/>
    </row>
    <row r="21" spans="2:16" x14ac:dyDescent="0.35">
      <c r="B21" s="479"/>
      <c r="C21" s="480"/>
      <c r="D21" s="483"/>
      <c r="E21" s="485"/>
      <c r="F21" s="485"/>
      <c r="G21" s="485"/>
      <c r="H21" s="485"/>
      <c r="I21" s="485"/>
      <c r="J21" s="485"/>
      <c r="K21" s="485"/>
      <c r="L21" s="486"/>
      <c r="M21" s="10"/>
      <c r="O21" s="18"/>
    </row>
    <row r="22" spans="2:16" x14ac:dyDescent="0.35">
      <c r="B22" s="479"/>
      <c r="C22" s="480"/>
      <c r="D22" s="483"/>
      <c r="E22" s="485"/>
      <c r="F22" s="485"/>
      <c r="G22" s="485"/>
      <c r="H22" s="485"/>
      <c r="I22" s="485"/>
      <c r="J22" s="485"/>
      <c r="K22" s="485"/>
      <c r="L22" s="486"/>
      <c r="M22" s="10"/>
      <c r="O22" s="18"/>
    </row>
    <row r="23" spans="2:16" x14ac:dyDescent="0.35">
      <c r="B23" s="479" t="str">
        <f>IF(Intro!$G$29="English",O23,P23)</f>
        <v>Comment 2</v>
      </c>
      <c r="C23" s="480"/>
      <c r="D23" s="483"/>
      <c r="E23" s="485"/>
      <c r="F23" s="485"/>
      <c r="G23" s="485"/>
      <c r="H23" s="485"/>
      <c r="I23" s="485"/>
      <c r="J23" s="485"/>
      <c r="K23" s="485"/>
      <c r="L23" s="486"/>
      <c r="M23" s="10"/>
      <c r="O23" s="18" t="s">
        <v>90</v>
      </c>
      <c r="P23" s="10" t="s">
        <v>91</v>
      </c>
    </row>
    <row r="24" spans="2:16" x14ac:dyDescent="0.35">
      <c r="B24" s="479"/>
      <c r="C24" s="480"/>
      <c r="D24" s="483"/>
      <c r="E24" s="485"/>
      <c r="F24" s="485"/>
      <c r="G24" s="485"/>
      <c r="H24" s="485"/>
      <c r="I24" s="485"/>
      <c r="J24" s="485"/>
      <c r="K24" s="485"/>
      <c r="L24" s="486"/>
      <c r="M24" s="10"/>
    </row>
    <row r="25" spans="2:16" x14ac:dyDescent="0.35">
      <c r="B25" s="479"/>
      <c r="C25" s="480"/>
      <c r="D25" s="483"/>
      <c r="E25" s="485"/>
      <c r="F25" s="485"/>
      <c r="G25" s="485"/>
      <c r="H25" s="485"/>
      <c r="I25" s="485"/>
      <c r="J25" s="485"/>
      <c r="K25" s="485"/>
      <c r="L25" s="486"/>
      <c r="M25" s="10"/>
    </row>
    <row r="26" spans="2:16" x14ac:dyDescent="0.35">
      <c r="B26" s="479"/>
      <c r="C26" s="480"/>
      <c r="D26" s="483"/>
      <c r="E26" s="485"/>
      <c r="F26" s="485"/>
      <c r="G26" s="485"/>
      <c r="H26" s="485"/>
      <c r="I26" s="485"/>
      <c r="J26" s="485"/>
      <c r="K26" s="485"/>
      <c r="L26" s="486"/>
      <c r="M26" s="10"/>
    </row>
    <row r="27" spans="2:16" x14ac:dyDescent="0.35">
      <c r="B27" s="479"/>
      <c r="C27" s="480"/>
      <c r="D27" s="483"/>
      <c r="E27" s="485"/>
      <c r="F27" s="485"/>
      <c r="G27" s="485"/>
      <c r="H27" s="485"/>
      <c r="I27" s="485"/>
      <c r="J27" s="485"/>
      <c r="K27" s="485"/>
      <c r="L27" s="486"/>
      <c r="M27" s="10"/>
      <c r="O27" s="18"/>
    </row>
    <row r="28" spans="2:16" x14ac:dyDescent="0.35">
      <c r="B28" s="479"/>
      <c r="C28" s="480"/>
      <c r="D28" s="483"/>
      <c r="E28" s="485"/>
      <c r="F28" s="485"/>
      <c r="G28" s="485"/>
      <c r="H28" s="485"/>
      <c r="I28" s="485"/>
      <c r="J28" s="485"/>
      <c r="K28" s="485"/>
      <c r="L28" s="486"/>
      <c r="M28" s="10"/>
      <c r="O28" s="18"/>
    </row>
    <row r="29" spans="2:16" x14ac:dyDescent="0.35">
      <c r="B29" s="479"/>
      <c r="C29" s="480"/>
      <c r="D29" s="483"/>
      <c r="E29" s="485"/>
      <c r="F29" s="485"/>
      <c r="G29" s="485"/>
      <c r="H29" s="485"/>
      <c r="I29" s="485"/>
      <c r="J29" s="485"/>
      <c r="K29" s="485"/>
      <c r="L29" s="486"/>
      <c r="M29" s="10"/>
      <c r="O29" s="18"/>
    </row>
    <row r="30" spans="2:16" x14ac:dyDescent="0.35">
      <c r="B30" s="479"/>
      <c r="C30" s="480"/>
      <c r="D30" s="483"/>
      <c r="E30" s="485"/>
      <c r="F30" s="485"/>
      <c r="G30" s="485"/>
      <c r="H30" s="485"/>
      <c r="I30" s="485"/>
      <c r="J30" s="485"/>
      <c r="K30" s="485"/>
      <c r="L30" s="486"/>
      <c r="M30" s="10"/>
      <c r="O30" s="18"/>
    </row>
    <row r="31" spans="2:16" x14ac:dyDescent="0.35">
      <c r="B31" s="479"/>
      <c r="C31" s="480"/>
      <c r="D31" s="483"/>
      <c r="E31" s="485"/>
      <c r="F31" s="485"/>
      <c r="G31" s="485"/>
      <c r="H31" s="485"/>
      <c r="I31" s="485"/>
      <c r="J31" s="485"/>
      <c r="K31" s="485"/>
      <c r="L31" s="486"/>
      <c r="M31" s="10"/>
      <c r="O31" s="18"/>
    </row>
    <row r="32" spans="2:16" x14ac:dyDescent="0.35">
      <c r="B32" s="479"/>
      <c r="C32" s="480"/>
      <c r="D32" s="483"/>
      <c r="E32" s="485"/>
      <c r="F32" s="485"/>
      <c r="G32" s="485"/>
      <c r="H32" s="485"/>
      <c r="I32" s="485"/>
      <c r="J32" s="485"/>
      <c r="K32" s="485"/>
      <c r="L32" s="486"/>
      <c r="M32" s="10"/>
      <c r="O32" s="18"/>
    </row>
    <row r="33" spans="2:16" x14ac:dyDescent="0.35">
      <c r="B33" s="479" t="str">
        <f>IF(Intro!$G$29="English",O33,P33)</f>
        <v>Comment 3</v>
      </c>
      <c r="C33" s="480"/>
      <c r="D33" s="483"/>
      <c r="E33" s="485"/>
      <c r="F33" s="485"/>
      <c r="G33" s="485"/>
      <c r="H33" s="485"/>
      <c r="I33" s="485"/>
      <c r="J33" s="485"/>
      <c r="K33" s="485"/>
      <c r="L33" s="486"/>
      <c r="M33" s="10"/>
      <c r="O33" s="18" t="s">
        <v>92</v>
      </c>
      <c r="P33" s="10" t="s">
        <v>93</v>
      </c>
    </row>
    <row r="34" spans="2:16" x14ac:dyDescent="0.35">
      <c r="B34" s="479"/>
      <c r="C34" s="480"/>
      <c r="D34" s="483"/>
      <c r="E34" s="485"/>
      <c r="F34" s="485"/>
      <c r="G34" s="485"/>
      <c r="H34" s="485"/>
      <c r="I34" s="485"/>
      <c r="J34" s="485"/>
      <c r="K34" s="485"/>
      <c r="L34" s="486"/>
      <c r="M34" s="10"/>
      <c r="O34" s="18"/>
    </row>
    <row r="35" spans="2:16" x14ac:dyDescent="0.35">
      <c r="B35" s="479"/>
      <c r="C35" s="480"/>
      <c r="D35" s="483"/>
      <c r="E35" s="485"/>
      <c r="F35" s="485"/>
      <c r="G35" s="485"/>
      <c r="H35" s="485"/>
      <c r="I35" s="485"/>
      <c r="J35" s="485"/>
      <c r="K35" s="485"/>
      <c r="L35" s="486"/>
      <c r="M35" s="10"/>
      <c r="O35" s="18"/>
    </row>
    <row r="36" spans="2:16" x14ac:dyDescent="0.35">
      <c r="B36" s="479"/>
      <c r="C36" s="480"/>
      <c r="D36" s="483"/>
      <c r="E36" s="485"/>
      <c r="F36" s="485"/>
      <c r="G36" s="485"/>
      <c r="H36" s="485"/>
      <c r="I36" s="485"/>
      <c r="J36" s="485"/>
      <c r="K36" s="485"/>
      <c r="L36" s="486"/>
      <c r="M36" s="10"/>
      <c r="O36" s="18"/>
    </row>
    <row r="37" spans="2:16" x14ac:dyDescent="0.35">
      <c r="B37" s="479"/>
      <c r="C37" s="480"/>
      <c r="D37" s="483"/>
      <c r="E37" s="485"/>
      <c r="F37" s="485"/>
      <c r="G37" s="485"/>
      <c r="H37" s="485"/>
      <c r="I37" s="485"/>
      <c r="J37" s="485"/>
      <c r="K37" s="485"/>
      <c r="L37" s="486"/>
      <c r="M37" s="10"/>
      <c r="O37" s="18"/>
    </row>
    <row r="38" spans="2:16" x14ac:dyDescent="0.35">
      <c r="B38" s="479"/>
      <c r="C38" s="480"/>
      <c r="D38" s="483"/>
      <c r="E38" s="485"/>
      <c r="F38" s="485"/>
      <c r="G38" s="485"/>
      <c r="H38" s="485"/>
      <c r="I38" s="485"/>
      <c r="J38" s="485"/>
      <c r="K38" s="485"/>
      <c r="L38" s="486"/>
      <c r="M38" s="10"/>
      <c r="O38" s="18"/>
    </row>
    <row r="39" spans="2:16" x14ac:dyDescent="0.35">
      <c r="B39" s="479"/>
      <c r="C39" s="480"/>
      <c r="D39" s="483"/>
      <c r="E39" s="485"/>
      <c r="F39" s="485"/>
      <c r="G39" s="485"/>
      <c r="H39" s="485"/>
      <c r="I39" s="485"/>
      <c r="J39" s="485"/>
      <c r="K39" s="485"/>
      <c r="L39" s="486"/>
      <c r="M39" s="10"/>
      <c r="O39" s="18"/>
    </row>
    <row r="40" spans="2:16" x14ac:dyDescent="0.35">
      <c r="B40" s="479"/>
      <c r="C40" s="480"/>
      <c r="D40" s="483"/>
      <c r="E40" s="485"/>
      <c r="F40" s="485"/>
      <c r="G40" s="485"/>
      <c r="H40" s="485"/>
      <c r="I40" s="485"/>
      <c r="J40" s="485"/>
      <c r="K40" s="485"/>
      <c r="L40" s="486"/>
      <c r="M40" s="10"/>
      <c r="O40" s="18"/>
    </row>
    <row r="41" spans="2:16" x14ac:dyDescent="0.35">
      <c r="B41" s="479"/>
      <c r="C41" s="480"/>
      <c r="D41" s="483"/>
      <c r="E41" s="485"/>
      <c r="F41" s="485"/>
      <c r="G41" s="485"/>
      <c r="H41" s="485"/>
      <c r="I41" s="485"/>
      <c r="J41" s="485"/>
      <c r="K41" s="485"/>
      <c r="L41" s="486"/>
      <c r="M41" s="10"/>
      <c r="O41" s="18"/>
    </row>
    <row r="42" spans="2:16" x14ac:dyDescent="0.35">
      <c r="B42" s="479"/>
      <c r="C42" s="480"/>
      <c r="D42" s="483"/>
      <c r="E42" s="485"/>
      <c r="F42" s="485"/>
      <c r="G42" s="485"/>
      <c r="H42" s="485"/>
      <c r="I42" s="485"/>
      <c r="J42" s="485"/>
      <c r="K42" s="485"/>
      <c r="L42" s="486"/>
      <c r="M42" s="10"/>
      <c r="O42" s="18"/>
    </row>
    <row r="43" spans="2:16" x14ac:dyDescent="0.35">
      <c r="B43" s="479" t="str">
        <f>IF(Intro!$G$29="English",O43,P43)</f>
        <v>Comment 4</v>
      </c>
      <c r="C43" s="480"/>
      <c r="D43" s="483"/>
      <c r="E43" s="485"/>
      <c r="F43" s="485"/>
      <c r="G43" s="485"/>
      <c r="H43" s="485"/>
      <c r="I43" s="485"/>
      <c r="J43" s="485"/>
      <c r="K43" s="485"/>
      <c r="L43" s="486"/>
      <c r="M43" s="10"/>
      <c r="O43" s="18" t="s">
        <v>94</v>
      </c>
      <c r="P43" s="10" t="s">
        <v>95</v>
      </c>
    </row>
    <row r="44" spans="2:16" x14ac:dyDescent="0.35">
      <c r="B44" s="479"/>
      <c r="C44" s="480"/>
      <c r="D44" s="483"/>
      <c r="E44" s="485"/>
      <c r="F44" s="485"/>
      <c r="G44" s="485"/>
      <c r="H44" s="485"/>
      <c r="I44" s="485"/>
      <c r="J44" s="485"/>
      <c r="K44" s="485"/>
      <c r="L44" s="486"/>
      <c r="M44" s="10"/>
      <c r="O44" s="18"/>
    </row>
    <row r="45" spans="2:16" x14ac:dyDescent="0.35">
      <c r="B45" s="479"/>
      <c r="C45" s="480"/>
      <c r="D45" s="483"/>
      <c r="E45" s="485"/>
      <c r="F45" s="485"/>
      <c r="G45" s="485"/>
      <c r="H45" s="485"/>
      <c r="I45" s="485"/>
      <c r="J45" s="485"/>
      <c r="K45" s="485"/>
      <c r="L45" s="486"/>
      <c r="M45" s="10"/>
      <c r="O45" s="18"/>
    </row>
    <row r="46" spans="2:16" x14ac:dyDescent="0.35">
      <c r="B46" s="479"/>
      <c r="C46" s="480"/>
      <c r="D46" s="483"/>
      <c r="E46" s="485"/>
      <c r="F46" s="485"/>
      <c r="G46" s="485"/>
      <c r="H46" s="485"/>
      <c r="I46" s="485"/>
      <c r="J46" s="485"/>
      <c r="K46" s="485"/>
      <c r="L46" s="486"/>
      <c r="M46" s="10"/>
      <c r="O46" s="18"/>
    </row>
    <row r="47" spans="2:16" x14ac:dyDescent="0.35">
      <c r="B47" s="479"/>
      <c r="C47" s="480"/>
      <c r="D47" s="483"/>
      <c r="E47" s="485"/>
      <c r="F47" s="485"/>
      <c r="G47" s="485"/>
      <c r="H47" s="485"/>
      <c r="I47" s="485"/>
      <c r="J47" s="485"/>
      <c r="K47" s="485"/>
      <c r="L47" s="486"/>
      <c r="M47" s="10"/>
      <c r="O47" s="18"/>
    </row>
    <row r="48" spans="2:16" x14ac:dyDescent="0.35">
      <c r="B48" s="479"/>
      <c r="C48" s="480"/>
      <c r="D48" s="483"/>
      <c r="E48" s="485"/>
      <c r="F48" s="485"/>
      <c r="G48" s="485"/>
      <c r="H48" s="485"/>
      <c r="I48" s="485"/>
      <c r="J48" s="485"/>
      <c r="K48" s="485"/>
      <c r="L48" s="486"/>
      <c r="M48" s="10"/>
      <c r="O48" s="18"/>
    </row>
    <row r="49" spans="1:16" x14ac:dyDescent="0.35">
      <c r="B49" s="479"/>
      <c r="C49" s="480"/>
      <c r="D49" s="483"/>
      <c r="E49" s="485"/>
      <c r="F49" s="485"/>
      <c r="G49" s="485"/>
      <c r="H49" s="485"/>
      <c r="I49" s="485"/>
      <c r="J49" s="485"/>
      <c r="K49" s="485"/>
      <c r="L49" s="486"/>
      <c r="M49" s="10"/>
      <c r="O49" s="18"/>
    </row>
    <row r="50" spans="1:16" x14ac:dyDescent="0.35">
      <c r="B50" s="479"/>
      <c r="C50" s="480"/>
      <c r="D50" s="483"/>
      <c r="E50" s="485"/>
      <c r="F50" s="485"/>
      <c r="G50" s="485"/>
      <c r="H50" s="485"/>
      <c r="I50" s="485"/>
      <c r="J50" s="485"/>
      <c r="K50" s="485"/>
      <c r="L50" s="486"/>
      <c r="M50" s="10"/>
      <c r="O50" s="18"/>
    </row>
    <row r="51" spans="1:16" x14ac:dyDescent="0.35">
      <c r="B51" s="479"/>
      <c r="C51" s="480"/>
      <c r="D51" s="483"/>
      <c r="E51" s="485"/>
      <c r="F51" s="485"/>
      <c r="G51" s="485"/>
      <c r="H51" s="485"/>
      <c r="I51" s="485"/>
      <c r="J51" s="485"/>
      <c r="K51" s="485"/>
      <c r="L51" s="486"/>
      <c r="M51" s="10"/>
      <c r="O51" s="18"/>
    </row>
    <row r="52" spans="1:16" x14ac:dyDescent="0.35">
      <c r="B52" s="479"/>
      <c r="C52" s="480"/>
      <c r="D52" s="483"/>
      <c r="E52" s="485"/>
      <c r="F52" s="485"/>
      <c r="G52" s="485"/>
      <c r="H52" s="485"/>
      <c r="I52" s="485"/>
      <c r="J52" s="485"/>
      <c r="K52" s="485"/>
      <c r="L52" s="486"/>
      <c r="M52" s="10"/>
      <c r="O52" s="18"/>
    </row>
    <row r="53" spans="1:16" x14ac:dyDescent="0.35">
      <c r="B53" s="479" t="str">
        <f>IF(Intro!$G$29="English",O53,P53)</f>
        <v>Comment 5</v>
      </c>
      <c r="C53" s="480"/>
      <c r="D53" s="483"/>
      <c r="E53" s="485"/>
      <c r="F53" s="485"/>
      <c r="G53" s="485"/>
      <c r="H53" s="485"/>
      <c r="I53" s="485"/>
      <c r="J53" s="485"/>
      <c r="K53" s="485"/>
      <c r="L53" s="486"/>
      <c r="M53" s="10"/>
      <c r="O53" s="18" t="s">
        <v>96</v>
      </c>
      <c r="P53" s="10" t="s">
        <v>97</v>
      </c>
    </row>
    <row r="54" spans="1:16" x14ac:dyDescent="0.35">
      <c r="B54" s="479"/>
      <c r="C54" s="480"/>
      <c r="D54" s="483"/>
      <c r="E54" s="485"/>
      <c r="F54" s="485"/>
      <c r="G54" s="485"/>
      <c r="H54" s="485"/>
      <c r="I54" s="485"/>
      <c r="J54" s="485"/>
      <c r="K54" s="485"/>
      <c r="L54" s="486"/>
      <c r="M54" s="10"/>
      <c r="O54" s="18"/>
    </row>
    <row r="55" spans="1:16" x14ac:dyDescent="0.35">
      <c r="B55" s="479"/>
      <c r="C55" s="480"/>
      <c r="D55" s="483"/>
      <c r="E55" s="485"/>
      <c r="F55" s="485"/>
      <c r="G55" s="485"/>
      <c r="H55" s="485"/>
      <c r="I55" s="485"/>
      <c r="J55" s="485"/>
      <c r="K55" s="485"/>
      <c r="L55" s="486"/>
      <c r="M55" s="10"/>
      <c r="O55" s="18"/>
    </row>
    <row r="56" spans="1:16" x14ac:dyDescent="0.35">
      <c r="B56" s="479"/>
      <c r="C56" s="480"/>
      <c r="D56" s="483"/>
      <c r="E56" s="485"/>
      <c r="F56" s="485"/>
      <c r="G56" s="485"/>
      <c r="H56" s="485"/>
      <c r="I56" s="485"/>
      <c r="J56" s="485"/>
      <c r="K56" s="485"/>
      <c r="L56" s="486"/>
      <c r="M56" s="10"/>
      <c r="O56" s="18"/>
    </row>
    <row r="57" spans="1:16" x14ac:dyDescent="0.35">
      <c r="B57" s="479"/>
      <c r="C57" s="480"/>
      <c r="D57" s="483"/>
      <c r="E57" s="485"/>
      <c r="F57" s="485"/>
      <c r="G57" s="485"/>
      <c r="H57" s="485"/>
      <c r="I57" s="485"/>
      <c r="J57" s="485"/>
      <c r="K57" s="485"/>
      <c r="L57" s="486"/>
      <c r="M57" s="10"/>
      <c r="O57" s="18"/>
    </row>
    <row r="58" spans="1:16" x14ac:dyDescent="0.35">
      <c r="B58" s="479"/>
      <c r="C58" s="480"/>
      <c r="D58" s="483"/>
      <c r="E58" s="485"/>
      <c r="F58" s="485"/>
      <c r="G58" s="485"/>
      <c r="H58" s="485"/>
      <c r="I58" s="485"/>
      <c r="J58" s="485"/>
      <c r="K58" s="485"/>
      <c r="L58" s="486"/>
      <c r="M58" s="10"/>
      <c r="O58" s="18"/>
    </row>
    <row r="59" spans="1:16" x14ac:dyDescent="0.35">
      <c r="B59" s="479"/>
      <c r="C59" s="480"/>
      <c r="D59" s="483"/>
      <c r="E59" s="485"/>
      <c r="F59" s="485"/>
      <c r="G59" s="485"/>
      <c r="H59" s="485"/>
      <c r="I59" s="485"/>
      <c r="J59" s="485"/>
      <c r="K59" s="485"/>
      <c r="L59" s="486"/>
      <c r="M59" s="10"/>
      <c r="O59" s="18"/>
    </row>
    <row r="60" spans="1:16" x14ac:dyDescent="0.35">
      <c r="B60" s="479"/>
      <c r="C60" s="480"/>
      <c r="D60" s="483"/>
      <c r="E60" s="485"/>
      <c r="F60" s="485"/>
      <c r="G60" s="485"/>
      <c r="H60" s="485"/>
      <c r="I60" s="485"/>
      <c r="J60" s="485"/>
      <c r="K60" s="485"/>
      <c r="L60" s="486"/>
      <c r="M60" s="10"/>
      <c r="O60" s="18"/>
    </row>
    <row r="61" spans="1:16" x14ac:dyDescent="0.35">
      <c r="B61" s="479"/>
      <c r="C61" s="480"/>
      <c r="D61" s="483"/>
      <c r="E61" s="485"/>
      <c r="F61" s="485"/>
      <c r="G61" s="485"/>
      <c r="H61" s="485"/>
      <c r="I61" s="485"/>
      <c r="J61" s="485"/>
      <c r="K61" s="485"/>
      <c r="L61" s="486"/>
      <c r="M61" s="10"/>
      <c r="O61" s="18"/>
    </row>
    <row r="62" spans="1:16" x14ac:dyDescent="0.35">
      <c r="B62" s="481"/>
      <c r="C62" s="482"/>
      <c r="D62" s="484"/>
      <c r="E62" s="487"/>
      <c r="F62" s="487"/>
      <c r="G62" s="487"/>
      <c r="H62" s="487"/>
      <c r="I62" s="487"/>
      <c r="J62" s="487"/>
      <c r="K62" s="487"/>
      <c r="L62" s="488"/>
      <c r="M62" s="10"/>
      <c r="O62" s="18"/>
    </row>
    <row r="63" spans="1:16" s="35" customFormat="1" x14ac:dyDescent="0.35">
      <c r="A63" s="58"/>
      <c r="B63" s="4"/>
      <c r="C63" s="59"/>
      <c r="D63" s="59"/>
      <c r="E63" s="59"/>
      <c r="F63" s="59"/>
      <c r="G63" s="59"/>
      <c r="H63" s="59"/>
      <c r="I63" s="59"/>
      <c r="J63" s="59"/>
      <c r="K63" s="59"/>
      <c r="L63" s="59"/>
      <c r="N63" s="60"/>
    </row>
  </sheetData>
  <sheetProtection algorithmName="SHA-512" hashValue="bzQhN8WwTDeTlGhqpYKtonqD6xstFu8njHsvWN3gBdcees1QS2c59ELx+YsuQcRK9wy+T4jjNbz+2V+d5YONhQ==" saltValue="y2AjhO+486CahYrcNUfxpQ==" spinCount="100000" sheet="1" objects="1" scenarios="1" selectLockedCells="1"/>
  <mergeCells count="21">
    <mergeCell ref="E12:L12"/>
    <mergeCell ref="B13:C22"/>
    <mergeCell ref="D13:D22"/>
    <mergeCell ref="E13:L22"/>
    <mergeCell ref="B23:C32"/>
    <mergeCell ref="D23:D32"/>
    <mergeCell ref="B4:L4"/>
    <mergeCell ref="B5:L5"/>
    <mergeCell ref="B6:L6"/>
    <mergeCell ref="B10:L10"/>
    <mergeCell ref="B8:L8"/>
    <mergeCell ref="B53:C62"/>
    <mergeCell ref="D53:D62"/>
    <mergeCell ref="E53:L62"/>
    <mergeCell ref="E23:L3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4"/>
  <sheetViews>
    <sheetView showGridLines="0" topLeftCell="A25"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9" width="9.26953125" style="10" customWidth="1"/>
    <col min="20" max="16384" width="9.26953125" style="10"/>
  </cols>
  <sheetData>
    <row r="1" spans="1:16" x14ac:dyDescent="0.35">
      <c r="O1" s="10" t="s">
        <v>323</v>
      </c>
      <c r="P1" s="10" t="s">
        <v>323</v>
      </c>
    </row>
    <row r="2" spans="1:16" x14ac:dyDescent="0.35">
      <c r="B2" s="12" t="s">
        <v>39</v>
      </c>
      <c r="O2" s="116" t="s">
        <v>53</v>
      </c>
      <c r="P2" s="116" t="s">
        <v>69</v>
      </c>
    </row>
    <row r="3" spans="1:16" x14ac:dyDescent="0.35">
      <c r="B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466"/>
      <c r="D5" s="466"/>
      <c r="E5" s="466"/>
      <c r="F5" s="466"/>
      <c r="G5" s="466"/>
      <c r="H5" s="466"/>
      <c r="I5" s="466"/>
      <c r="J5" s="466"/>
      <c r="K5" s="466"/>
      <c r="L5" s="467"/>
      <c r="M5" s="21"/>
      <c r="N5" s="21"/>
      <c r="O5" s="19"/>
      <c r="P5" s="19"/>
    </row>
    <row r="6" spans="1:16" s="6" customFormat="1" ht="14.25" customHeight="1" x14ac:dyDescent="0.35">
      <c r="A6" s="4"/>
      <c r="B6" s="489" t="str">
        <f>Info!B6</f>
        <v xml:space="preserve">WOOD GOODS - SOLID AND ENGINEERED HARDWOOD FLOORING </v>
      </c>
      <c r="C6" s="490"/>
      <c r="D6" s="490"/>
      <c r="E6" s="490"/>
      <c r="F6" s="490"/>
      <c r="G6" s="490"/>
      <c r="H6" s="490"/>
      <c r="I6" s="490"/>
      <c r="J6" s="490"/>
      <c r="K6" s="490"/>
      <c r="L6" s="491"/>
      <c r="M6" s="19"/>
      <c r="N6" s="19"/>
      <c r="O6" s="15"/>
      <c r="P6" s="15"/>
    </row>
    <row r="7" spans="1:16" s="6" customFormat="1" x14ac:dyDescent="0.35">
      <c r="A7" s="4"/>
      <c r="B7" s="14"/>
      <c r="C7" s="3"/>
      <c r="D7" s="3"/>
      <c r="E7" s="3"/>
      <c r="F7" s="3"/>
      <c r="G7" s="3"/>
      <c r="H7" s="3"/>
      <c r="I7" s="3"/>
      <c r="J7" s="3"/>
      <c r="K7" s="3"/>
      <c r="L7" s="3"/>
      <c r="O7" s="15"/>
      <c r="P7" s="15"/>
    </row>
    <row r="8" spans="1:16" x14ac:dyDescent="0.35">
      <c r="B8" s="353" t="str">
        <f>IF(Intro!$G$29="English",O8,P8)</f>
        <v>CONFIRMATION OF REPORTED DATA</v>
      </c>
      <c r="C8" s="354"/>
      <c r="D8" s="354"/>
      <c r="E8" s="354"/>
      <c r="F8" s="354"/>
      <c r="G8" s="354"/>
      <c r="H8" s="354"/>
      <c r="I8" s="354"/>
      <c r="J8" s="354"/>
      <c r="K8" s="354"/>
      <c r="L8" s="355"/>
      <c r="M8" s="10"/>
      <c r="O8" s="10" t="s">
        <v>34</v>
      </c>
      <c r="P8" s="10" t="s">
        <v>27</v>
      </c>
    </row>
    <row r="9" spans="1:16" x14ac:dyDescent="0.35">
      <c r="B9" s="353" t="str">
        <f>IF(Intro!$G$29="English",O9,P9)</f>
        <v>GENERAL</v>
      </c>
      <c r="C9" s="354"/>
      <c r="D9" s="354"/>
      <c r="E9" s="354"/>
      <c r="F9" s="354"/>
      <c r="G9" s="354"/>
      <c r="H9" s="354"/>
      <c r="I9" s="354"/>
      <c r="J9" s="354"/>
      <c r="K9" s="354"/>
      <c r="L9" s="355"/>
      <c r="M9" s="10"/>
      <c r="O9" s="84" t="s">
        <v>230</v>
      </c>
      <c r="P9" s="84" t="s">
        <v>231</v>
      </c>
    </row>
    <row r="10" spans="1:16" x14ac:dyDescent="0.35">
      <c r="B10" s="56"/>
      <c r="C10" s="57"/>
      <c r="D10" s="57"/>
      <c r="E10" s="57"/>
      <c r="F10" s="57"/>
      <c r="G10" s="57"/>
      <c r="H10" s="57"/>
      <c r="I10" s="57"/>
      <c r="J10" s="57"/>
      <c r="K10" s="57"/>
      <c r="L10" s="45"/>
      <c r="M10" s="10"/>
    </row>
    <row r="11" spans="1:16" s="9" customFormat="1" x14ac:dyDescent="0.35">
      <c r="A11" s="114"/>
      <c r="B11" s="126"/>
      <c r="C11" s="1"/>
      <c r="D11" s="1"/>
      <c r="E11" s="1"/>
      <c r="F11" s="1"/>
      <c r="G11" s="1"/>
      <c r="H11" s="1"/>
      <c r="I11" s="1"/>
      <c r="J11" s="130" t="str">
        <f>IF(Intro!$G$29="English",O11,P11)</f>
        <v>Select Yes or No</v>
      </c>
      <c r="K11" s="1"/>
      <c r="L11" s="115"/>
      <c r="O11" s="9" t="s">
        <v>111</v>
      </c>
      <c r="P11" s="9" t="s">
        <v>301</v>
      </c>
    </row>
    <row r="12" spans="1:16" s="29" customFormat="1" x14ac:dyDescent="0.35">
      <c r="A12" s="38"/>
      <c r="B12" s="314" t="str">
        <f>IF(Intro!$G$29="English",O12,P12)</f>
        <v>Confirm that all data reported in this questionnaire pertain to the goods as defined in the "Intro" tab.</v>
      </c>
      <c r="C12" s="315"/>
      <c r="D12" s="315"/>
      <c r="E12" s="315"/>
      <c r="F12" s="315"/>
      <c r="G12" s="315"/>
      <c r="H12" s="315"/>
      <c r="I12" s="315"/>
      <c r="J12" s="117"/>
      <c r="K12" s="1"/>
      <c r="L12" s="43"/>
      <c r="O12" s="29" t="s">
        <v>313</v>
      </c>
      <c r="P12" s="29" t="s">
        <v>314</v>
      </c>
    </row>
    <row r="13" spans="1:16" s="29" customFormat="1" x14ac:dyDescent="0.35">
      <c r="A13" s="38"/>
      <c r="B13" s="314" t="str">
        <f>IF(Intro!$G$29="English",O13,P13)</f>
        <v>Confirm that all the sources of imports (countries) of the goods have been reported in this questionnaire.</v>
      </c>
      <c r="C13" s="315"/>
      <c r="D13" s="315"/>
      <c r="E13" s="315"/>
      <c r="F13" s="315"/>
      <c r="G13" s="315"/>
      <c r="H13" s="315"/>
      <c r="I13" s="315"/>
      <c r="J13" s="134"/>
      <c r="K13" s="1"/>
      <c r="L13" s="43"/>
      <c r="O13" s="29" t="s">
        <v>337</v>
      </c>
      <c r="P13" s="29" t="s">
        <v>338</v>
      </c>
    </row>
    <row r="14" spans="1:16" s="29" customFormat="1" x14ac:dyDescent="0.35">
      <c r="A14" s="38"/>
      <c r="B14" s="314" t="str">
        <f>IF(Intro!$G$29="English",O14,P14)</f>
        <v>Confirm that all volumes reported in this questionnaire are in 000 sq ft..</v>
      </c>
      <c r="C14" s="315"/>
      <c r="D14" s="315"/>
      <c r="E14" s="315"/>
      <c r="F14" s="315"/>
      <c r="G14" s="315"/>
      <c r="H14" s="315"/>
      <c r="I14" s="315"/>
      <c r="J14" s="102"/>
      <c r="K14" s="1"/>
      <c r="L14" s="53"/>
      <c r="O14" s="29" t="str">
        <f>"Confirm that all volumes reported in this questionnaire are in "&amp;(Variables!B23)&amp;"."</f>
        <v>Confirm that all volumes reported in this questionnaire are in 000 sq ft..</v>
      </c>
      <c r="P14" s="29" t="str">
        <f>"Confirmez que tous les volumes déclarés dans ce questionnaire sont en "&amp;(Variables!C23)&amp;"."</f>
        <v>Confirmez que tous les volumes déclarés dans ce questionnaire sont en 000 pi. ca..</v>
      </c>
    </row>
    <row r="15" spans="1:16" s="29" customFormat="1" x14ac:dyDescent="0.35">
      <c r="A15" s="38"/>
      <c r="B15" s="314" t="str">
        <f>IF(Intro!$G$29="English",O15,P15)</f>
        <v>Confirm that all values reported in this questionnaire are in Canadian dollars.</v>
      </c>
      <c r="C15" s="315" t="str">
        <f>IF(SUM(Pro!E19:E19)&lt;&gt;0,"X","-")</f>
        <v>-</v>
      </c>
      <c r="D15" s="315" t="str">
        <f>IF(SUM(Pro!F19:F19)&lt;&gt;0,"X","-")</f>
        <v>-</v>
      </c>
      <c r="E15" s="315" t="str">
        <f>IF(SUM(Pro!G19:G19)&lt;&gt;0,"X","-")</f>
        <v>-</v>
      </c>
      <c r="F15" s="315" t="str">
        <f>IF(SUM(Pro!H19:H19)&lt;&gt;0,"X","-")</f>
        <v>-</v>
      </c>
      <c r="G15" s="315" t="str">
        <f>IF(SUM(Pro!I19:I19)&lt;&gt;0,"X","-")</f>
        <v>-</v>
      </c>
      <c r="H15" s="315"/>
      <c r="I15" s="315"/>
      <c r="J15" s="102"/>
      <c r="K15" s="1"/>
      <c r="L15" s="53"/>
      <c r="O15" s="29" t="s">
        <v>132</v>
      </c>
      <c r="P15" s="29" t="s">
        <v>131</v>
      </c>
    </row>
    <row r="16" spans="1:16" s="29" customFormat="1" x14ac:dyDescent="0.35">
      <c r="A16" s="38"/>
      <c r="B16" s="314" t="str">
        <f>IF(Intro!$G$29="English",O16,P16)</f>
        <v>Confirm that all information is reported on a calendar-year basis.</v>
      </c>
      <c r="C16" s="315" t="e">
        <f>IF(SUM(Pro!#REF!)&lt;&gt;0,"X","-")</f>
        <v>#REF!</v>
      </c>
      <c r="D16" s="315" t="e">
        <f>IF(SUM(Pro!#REF!)&lt;&gt;0,"X","-")</f>
        <v>#REF!</v>
      </c>
      <c r="E16" s="315" t="e">
        <f>IF(SUM(Pro!#REF!)&lt;&gt;0,"X","-")</f>
        <v>#REF!</v>
      </c>
      <c r="F16" s="315" t="e">
        <f>IF(SUM(Pro!#REF!)&lt;&gt;0,"X","-")</f>
        <v>#REF!</v>
      </c>
      <c r="G16" s="315" t="e">
        <f>IF(SUM(Pro!#REF!)&lt;&gt;0,"X","-")</f>
        <v>#REF!</v>
      </c>
      <c r="H16" s="315"/>
      <c r="I16" s="315"/>
      <c r="J16" s="102"/>
      <c r="K16" s="1"/>
      <c r="L16" s="43"/>
      <c r="O16" s="29" t="s">
        <v>49</v>
      </c>
      <c r="P16" s="29" t="s">
        <v>50</v>
      </c>
    </row>
    <row r="17" spans="1:16" x14ac:dyDescent="0.35">
      <c r="B17" s="56"/>
      <c r="C17" s="57"/>
      <c r="D17" s="57"/>
      <c r="E17" s="57"/>
      <c r="F17" s="57"/>
      <c r="G17" s="57"/>
      <c r="H17" s="57"/>
      <c r="I17" s="57"/>
      <c r="J17" s="57"/>
      <c r="K17" s="57"/>
      <c r="L17" s="45"/>
      <c r="M17" s="10"/>
    </row>
    <row r="18" spans="1:16" x14ac:dyDescent="0.35">
      <c r="B18" s="329" t="str">
        <f>IF(Intro!$G$29="English",O18,P18)</f>
        <v>If no, explain.</v>
      </c>
      <c r="C18" s="330"/>
      <c r="D18" s="330"/>
      <c r="E18" s="330"/>
      <c r="F18" s="330"/>
      <c r="G18" s="330"/>
      <c r="H18" s="330"/>
      <c r="I18" s="330"/>
      <c r="J18" s="330"/>
      <c r="K18" s="330"/>
      <c r="L18" s="331"/>
      <c r="M18" s="10"/>
      <c r="O18" s="44" t="s">
        <v>255</v>
      </c>
      <c r="P18" s="6" t="s">
        <v>256</v>
      </c>
    </row>
    <row r="19" spans="1:16" s="29" customFormat="1" x14ac:dyDescent="0.35">
      <c r="A19" s="38"/>
      <c r="B19" s="42"/>
      <c r="C19" s="104"/>
      <c r="D19" s="104"/>
      <c r="E19" s="104"/>
      <c r="F19" s="104"/>
      <c r="G19" s="104"/>
      <c r="H19" s="104"/>
      <c r="I19" s="104"/>
      <c r="J19" s="104"/>
      <c r="K19" s="104"/>
      <c r="L19" s="43"/>
      <c r="O19" s="6"/>
      <c r="P19" s="6"/>
    </row>
    <row r="20" spans="1:16" s="11" customFormat="1" x14ac:dyDescent="0.35">
      <c r="A20" s="8"/>
      <c r="B20" s="432"/>
      <c r="C20" s="433"/>
      <c r="D20" s="433"/>
      <c r="E20" s="433"/>
      <c r="F20" s="433"/>
      <c r="G20" s="433"/>
      <c r="H20" s="433"/>
      <c r="I20" s="433"/>
      <c r="J20" s="433"/>
      <c r="K20" s="433"/>
      <c r="L20" s="434"/>
      <c r="M20" s="29"/>
      <c r="O20" s="105"/>
      <c r="P20" s="105"/>
    </row>
    <row r="21" spans="1:16" s="11" customFormat="1" x14ac:dyDescent="0.35">
      <c r="A21" s="8"/>
      <c r="B21" s="432"/>
      <c r="C21" s="433"/>
      <c r="D21" s="433"/>
      <c r="E21" s="433"/>
      <c r="F21" s="433"/>
      <c r="G21" s="433"/>
      <c r="H21" s="433"/>
      <c r="I21" s="433"/>
      <c r="J21" s="433"/>
      <c r="K21" s="433"/>
      <c r="L21" s="434"/>
      <c r="M21" s="29"/>
      <c r="O21" s="105"/>
      <c r="P21" s="105"/>
    </row>
    <row r="22" spans="1:16" s="11" customFormat="1" x14ac:dyDescent="0.35">
      <c r="A22" s="8"/>
      <c r="B22" s="432"/>
      <c r="C22" s="433"/>
      <c r="D22" s="433"/>
      <c r="E22" s="433"/>
      <c r="F22" s="433"/>
      <c r="G22" s="433"/>
      <c r="H22" s="433"/>
      <c r="I22" s="433"/>
      <c r="J22" s="433"/>
      <c r="K22" s="433"/>
      <c r="L22" s="434"/>
      <c r="M22" s="29"/>
      <c r="O22" s="105"/>
      <c r="P22" s="105"/>
    </row>
    <row r="23" spans="1:16" s="11" customFormat="1" x14ac:dyDescent="0.35">
      <c r="A23" s="8"/>
      <c r="B23" s="432"/>
      <c r="C23" s="433"/>
      <c r="D23" s="433"/>
      <c r="E23" s="433"/>
      <c r="F23" s="433"/>
      <c r="G23" s="433"/>
      <c r="H23" s="433"/>
      <c r="I23" s="433"/>
      <c r="J23" s="433"/>
      <c r="K23" s="433"/>
      <c r="L23" s="434"/>
      <c r="M23" s="29"/>
      <c r="O23" s="105"/>
      <c r="P23" s="105"/>
    </row>
    <row r="24" spans="1:16" s="11" customFormat="1" x14ac:dyDescent="0.35">
      <c r="A24" s="8"/>
      <c r="B24" s="432"/>
      <c r="C24" s="433"/>
      <c r="D24" s="433"/>
      <c r="E24" s="433"/>
      <c r="F24" s="433"/>
      <c r="G24" s="433"/>
      <c r="H24" s="433"/>
      <c r="I24" s="433"/>
      <c r="J24" s="433"/>
      <c r="K24" s="433"/>
      <c r="L24" s="434"/>
      <c r="M24" s="29"/>
      <c r="O24" s="105"/>
      <c r="P24" s="105"/>
    </row>
    <row r="25" spans="1:16" s="11" customFormat="1" x14ac:dyDescent="0.35">
      <c r="A25" s="8"/>
      <c r="B25" s="432"/>
      <c r="C25" s="433"/>
      <c r="D25" s="433"/>
      <c r="E25" s="433"/>
      <c r="F25" s="433"/>
      <c r="G25" s="433"/>
      <c r="H25" s="433"/>
      <c r="I25" s="433"/>
      <c r="J25" s="433"/>
      <c r="K25" s="433"/>
      <c r="L25" s="434"/>
      <c r="M25" s="29"/>
      <c r="O25" s="105"/>
      <c r="P25" s="105"/>
    </row>
    <row r="26" spans="1:16" s="11" customFormat="1" x14ac:dyDescent="0.35">
      <c r="A26" s="8"/>
      <c r="B26" s="432"/>
      <c r="C26" s="433"/>
      <c r="D26" s="433"/>
      <c r="E26" s="433"/>
      <c r="F26" s="433"/>
      <c r="G26" s="433"/>
      <c r="H26" s="433"/>
      <c r="I26" s="433"/>
      <c r="J26" s="433"/>
      <c r="K26" s="433"/>
      <c r="L26" s="434"/>
      <c r="M26" s="29"/>
      <c r="O26" s="105"/>
      <c r="P26" s="105"/>
    </row>
    <row r="27" spans="1:16" s="11" customFormat="1" x14ac:dyDescent="0.35">
      <c r="A27" s="8"/>
      <c r="B27" s="432"/>
      <c r="C27" s="433"/>
      <c r="D27" s="433"/>
      <c r="E27" s="433"/>
      <c r="F27" s="433"/>
      <c r="G27" s="433"/>
      <c r="H27" s="433"/>
      <c r="I27" s="433"/>
      <c r="J27" s="433"/>
      <c r="K27" s="433"/>
      <c r="L27" s="434"/>
      <c r="M27" s="29"/>
      <c r="O27" s="105"/>
      <c r="P27" s="105"/>
    </row>
    <row r="28" spans="1:16" x14ac:dyDescent="0.35">
      <c r="B28" s="56"/>
      <c r="C28" s="31"/>
      <c r="D28" s="31"/>
      <c r="E28" s="31"/>
      <c r="F28" s="31"/>
      <c r="G28" s="31"/>
      <c r="H28" s="31"/>
      <c r="I28" s="31"/>
      <c r="J28" s="31"/>
      <c r="K28" s="31"/>
      <c r="L28" s="45"/>
      <c r="M28" s="10"/>
    </row>
    <row r="29" spans="1:16" x14ac:dyDescent="0.35">
      <c r="B29" s="353" t="str">
        <f>IF(Intro!$G$29="English",O29,P29)</f>
        <v>IMPORTS AND SALES</v>
      </c>
      <c r="C29" s="354"/>
      <c r="D29" s="354"/>
      <c r="E29" s="354"/>
      <c r="F29" s="354"/>
      <c r="G29" s="354"/>
      <c r="H29" s="354"/>
      <c r="I29" s="354"/>
      <c r="J29" s="354"/>
      <c r="K29" s="354"/>
      <c r="L29" s="355"/>
      <c r="M29" s="10"/>
      <c r="O29" s="84" t="s">
        <v>222</v>
      </c>
      <c r="P29" s="84" t="s">
        <v>223</v>
      </c>
    </row>
    <row r="30" spans="1:16" x14ac:dyDescent="0.35">
      <c r="B30" s="56"/>
      <c r="C30" s="57"/>
      <c r="D30" s="57"/>
      <c r="E30" s="57"/>
      <c r="F30" s="57"/>
      <c r="G30" s="57"/>
      <c r="H30" s="57"/>
      <c r="I30" s="57"/>
      <c r="J30" s="57"/>
      <c r="K30" s="57"/>
      <c r="L30" s="45"/>
      <c r="M30" s="10"/>
    </row>
    <row r="31" spans="1:16" x14ac:dyDescent="0.35">
      <c r="B31" s="347" t="str">
        <f>IF(Intro!$G$29="English",O31,P31)</f>
        <v>Note: Public/non-confidential information in this table is automatically generated from the information provided in the "Country-Pays" tabs and "Export" tab. Any changes to this public summary must therefore be made in those tabs.</v>
      </c>
      <c r="C31" s="348"/>
      <c r="D31" s="348"/>
      <c r="E31" s="348"/>
      <c r="F31" s="348"/>
      <c r="G31" s="348"/>
      <c r="H31" s="348"/>
      <c r="I31" s="348"/>
      <c r="J31" s="348"/>
      <c r="K31" s="348"/>
      <c r="L31" s="349"/>
      <c r="M31" s="10"/>
      <c r="O31" s="10" t="s">
        <v>795</v>
      </c>
      <c r="P31" s="10" t="s">
        <v>796</v>
      </c>
    </row>
    <row r="32" spans="1:16" x14ac:dyDescent="0.35">
      <c r="B32" s="347"/>
      <c r="C32" s="348"/>
      <c r="D32" s="348"/>
      <c r="E32" s="348"/>
      <c r="F32" s="348"/>
      <c r="G32" s="348"/>
      <c r="H32" s="348"/>
      <c r="I32" s="348"/>
      <c r="J32" s="348"/>
      <c r="K32" s="348"/>
      <c r="L32" s="349"/>
      <c r="M32" s="10"/>
    </row>
    <row r="33" spans="1:16" x14ac:dyDescent="0.35">
      <c r="B33" s="165"/>
      <c r="C33" s="166"/>
      <c r="D33" s="166"/>
      <c r="E33" s="57"/>
      <c r="F33" s="57"/>
      <c r="G33" s="57"/>
      <c r="H33" s="57"/>
      <c r="I33" s="57"/>
      <c r="J33" s="57"/>
      <c r="K33" s="57"/>
      <c r="L33" s="45"/>
      <c r="M33" s="10"/>
    </row>
    <row r="34" spans="1:16" x14ac:dyDescent="0.35">
      <c r="B34" s="167"/>
      <c r="C34" s="168"/>
      <c r="D34" s="169"/>
      <c r="E34" s="495">
        <f>Variables!B6</f>
        <v>2023</v>
      </c>
      <c r="F34" s="495">
        <f>E34+1</f>
        <v>2024</v>
      </c>
      <c r="G34" s="495">
        <f>F34+1</f>
        <v>2025</v>
      </c>
      <c r="H34" s="57"/>
      <c r="I34" s="57"/>
      <c r="J34" s="69"/>
      <c r="K34" s="69"/>
      <c r="L34" s="53"/>
      <c r="M34" s="10"/>
      <c r="O34" s="18"/>
    </row>
    <row r="35" spans="1:16" x14ac:dyDescent="0.35">
      <c r="B35" s="558" t="str">
        <f>IF(Intro!$G$29="English",O35,P35)</f>
        <v>Imports</v>
      </c>
      <c r="C35" s="559"/>
      <c r="D35" s="560"/>
      <c r="E35" s="496"/>
      <c r="F35" s="496"/>
      <c r="G35" s="496"/>
      <c r="H35" s="57"/>
      <c r="I35" s="57"/>
      <c r="J35" s="69"/>
      <c r="K35" s="69"/>
      <c r="L35" s="53"/>
      <c r="M35" s="10"/>
      <c r="O35" s="18" t="s">
        <v>51</v>
      </c>
      <c r="P35" s="10" t="s">
        <v>812</v>
      </c>
    </row>
    <row r="36" spans="1:16" s="29" customFormat="1" ht="15" customHeight="1" x14ac:dyDescent="0.35">
      <c r="A36" s="38"/>
      <c r="B36" s="170"/>
      <c r="C36" s="556">
        <f>'Country-Pays 1-5'!E23</f>
        <v>0</v>
      </c>
      <c r="D36" s="557"/>
      <c r="E36" s="101" t="str">
        <f>IF(SUM('Country-Pays 1-5'!G27:G28)&lt;&gt;0,"X","-")</f>
        <v>-</v>
      </c>
      <c r="F36" s="101" t="str">
        <f>IF(SUM('Country-Pays 1-5'!H27:H28)&lt;&gt;0,"X","-")</f>
        <v>-</v>
      </c>
      <c r="G36" s="101" t="str">
        <f>IF(SUM('Country-Pays 1-5'!I27:I28)&lt;&gt;0,"X","-")</f>
        <v>-</v>
      </c>
      <c r="H36" s="57"/>
      <c r="I36" s="57"/>
      <c r="J36" s="69"/>
      <c r="K36" s="69"/>
      <c r="L36" s="53"/>
      <c r="O36" s="164"/>
    </row>
    <row r="37" spans="1:16" s="29" customFormat="1" ht="15" customHeight="1" x14ac:dyDescent="0.35">
      <c r="A37" s="38"/>
      <c r="B37" s="170"/>
      <c r="C37" s="556">
        <f>'Country-Pays 1-5'!E36</f>
        <v>0</v>
      </c>
      <c r="D37" s="557"/>
      <c r="E37" s="101" t="str">
        <f>IF(SUM('Country-Pays 1-5'!G40:G41)&lt;&gt;0,"X","-")</f>
        <v>-</v>
      </c>
      <c r="F37" s="101" t="str">
        <f>IF(SUM('Country-Pays 1-5'!H40:H41)&lt;&gt;0,"X","-")</f>
        <v>-</v>
      </c>
      <c r="G37" s="101" t="str">
        <f>IF(SUM('Country-Pays 1-5'!I40:I41)&lt;&gt;0,"X","-")</f>
        <v>-</v>
      </c>
      <c r="H37" s="57"/>
      <c r="I37" s="57"/>
      <c r="J37" s="69"/>
      <c r="K37" s="69"/>
      <c r="L37" s="53"/>
    </row>
    <row r="38" spans="1:16" s="29" customFormat="1" ht="15" customHeight="1" x14ac:dyDescent="0.35">
      <c r="A38" s="38"/>
      <c r="B38" s="170"/>
      <c r="C38" s="556">
        <f>'Country-Pays 1-5'!E49</f>
        <v>0</v>
      </c>
      <c r="D38" s="557"/>
      <c r="E38" s="101" t="str">
        <f>IF(SUM('Country-Pays 1-5'!G53:G54)&lt;&gt;0,"X","-")</f>
        <v>-</v>
      </c>
      <c r="F38" s="101" t="str">
        <f>IF(SUM('Country-Pays 1-5'!H53:H54)&lt;&gt;0,"X","-")</f>
        <v>-</v>
      </c>
      <c r="G38" s="101" t="str">
        <f>IF(SUM('Country-Pays 1-5'!I53:I54)&lt;&gt;0,"X","-")</f>
        <v>-</v>
      </c>
      <c r="H38" s="57"/>
      <c r="I38" s="57"/>
      <c r="J38" s="69"/>
      <c r="K38" s="69"/>
      <c r="L38" s="53"/>
    </row>
    <row r="39" spans="1:16" s="29" customFormat="1" ht="15" customHeight="1" x14ac:dyDescent="0.35">
      <c r="A39" s="38"/>
      <c r="B39" s="170"/>
      <c r="C39" s="556">
        <f>'Country-Pays 1-5'!E62</f>
        <v>0</v>
      </c>
      <c r="D39" s="557"/>
      <c r="E39" s="101" t="str">
        <f>IF(SUM('Country-Pays 1-5'!G66:G67)&lt;&gt;0,"X","-")</f>
        <v>-</v>
      </c>
      <c r="F39" s="101" t="str">
        <f>IF(SUM('Country-Pays 1-5'!H66:H67)&lt;&gt;0,"X","-")</f>
        <v>-</v>
      </c>
      <c r="G39" s="101" t="str">
        <f>IF(SUM('Country-Pays 1-5'!I66:I67)&lt;&gt;0,"X","-")</f>
        <v>-</v>
      </c>
      <c r="H39" s="57"/>
      <c r="I39" s="57"/>
      <c r="J39" s="69"/>
      <c r="K39" s="69"/>
      <c r="L39" s="53"/>
    </row>
    <row r="40" spans="1:16" s="29" customFormat="1" ht="15" customHeight="1" x14ac:dyDescent="0.35">
      <c r="A40" s="38"/>
      <c r="B40" s="170"/>
      <c r="C40" s="556">
        <f>'Country-Pays 1-5'!E75</f>
        <v>0</v>
      </c>
      <c r="D40" s="557"/>
      <c r="E40" s="101" t="str">
        <f>IF(SUM('Country-Pays 1-5'!G79:G80)&lt;&gt;0,"X","-")</f>
        <v>-</v>
      </c>
      <c r="F40" s="101" t="str">
        <f>IF(SUM('Country-Pays 1-5'!H79:H80)&lt;&gt;0,"X","-")</f>
        <v>-</v>
      </c>
      <c r="G40" s="101" t="str">
        <f>IF(SUM('Country-Pays 1-5'!I79:I80)&lt;&gt;0,"X","-")</f>
        <v>-</v>
      </c>
      <c r="H40" s="57"/>
      <c r="I40" s="57"/>
      <c r="J40" s="69"/>
      <c r="K40" s="69"/>
      <c r="L40" s="53"/>
    </row>
    <row r="41" spans="1:16" s="29" customFormat="1" x14ac:dyDescent="0.35">
      <c r="A41" s="38"/>
      <c r="B41" s="170"/>
      <c r="C41" s="556">
        <f>'Country-Pays 6-10'!E23</f>
        <v>0</v>
      </c>
      <c r="D41" s="557"/>
      <c r="E41" s="101" t="str">
        <f>IF(SUM('Country-Pays 6-10'!G27:G28)&lt;&gt;0,"X","-")</f>
        <v>-</v>
      </c>
      <c r="F41" s="101" t="str">
        <f>IF(SUM('Country-Pays 6-10'!H27:H28)&lt;&gt;0,"X","-")</f>
        <v>-</v>
      </c>
      <c r="G41" s="101" t="str">
        <f>IF(SUM('Country-Pays 6-10'!I27:I28)&lt;&gt;0,"X","-")</f>
        <v>-</v>
      </c>
      <c r="H41" s="57"/>
      <c r="I41" s="57"/>
      <c r="J41" s="69"/>
      <c r="K41" s="69"/>
      <c r="L41" s="53"/>
    </row>
    <row r="42" spans="1:16" s="29" customFormat="1" x14ac:dyDescent="0.35">
      <c r="A42" s="38"/>
      <c r="B42" s="170"/>
      <c r="C42" s="556">
        <f>'Country-Pays 6-10'!E36</f>
        <v>0</v>
      </c>
      <c r="D42" s="557"/>
      <c r="E42" s="101" t="str">
        <f>IF(SUM('Country-Pays 6-10'!G40:G41)&lt;&gt;0,"X","-")</f>
        <v>-</v>
      </c>
      <c r="F42" s="101" t="str">
        <f>IF(SUM('Country-Pays 6-10'!H40:H41)&lt;&gt;0,"X","-")</f>
        <v>-</v>
      </c>
      <c r="G42" s="101" t="str">
        <f>IF(SUM('Country-Pays 6-10'!I40:I41)&lt;&gt;0,"X","-")</f>
        <v>-</v>
      </c>
      <c r="H42" s="57"/>
      <c r="I42" s="57"/>
      <c r="J42" s="69"/>
      <c r="K42" s="69"/>
      <c r="L42" s="53"/>
    </row>
    <row r="43" spans="1:16" s="29" customFormat="1" x14ac:dyDescent="0.35">
      <c r="A43" s="38"/>
      <c r="B43" s="170"/>
      <c r="C43" s="556">
        <f>'Country-Pays 6-10'!E49</f>
        <v>0</v>
      </c>
      <c r="D43" s="557"/>
      <c r="E43" s="101" t="str">
        <f>IF(SUM('Country-Pays 6-10'!G53:G54)&lt;&gt;0,"X","-")</f>
        <v>-</v>
      </c>
      <c r="F43" s="101" t="str">
        <f>IF(SUM('Country-Pays 6-10'!H53:H54)&lt;&gt;0,"X","-")</f>
        <v>-</v>
      </c>
      <c r="G43" s="101" t="str">
        <f>IF(SUM('Country-Pays 6-10'!I53:I54)&lt;&gt;0,"X","-")</f>
        <v>-</v>
      </c>
      <c r="H43" s="57"/>
      <c r="I43" s="57"/>
      <c r="J43" s="69"/>
      <c r="K43" s="69"/>
      <c r="L43" s="53"/>
    </row>
    <row r="44" spans="1:16" s="29" customFormat="1" x14ac:dyDescent="0.35">
      <c r="A44" s="38"/>
      <c r="B44" s="170"/>
      <c r="C44" s="556">
        <f>'Country-Pays 6-10'!E62</f>
        <v>0</v>
      </c>
      <c r="D44" s="557"/>
      <c r="E44" s="101" t="str">
        <f>IF(SUM('Country-Pays 6-10'!G66:G67)&lt;&gt;0,"X","-")</f>
        <v>-</v>
      </c>
      <c r="F44" s="101" t="str">
        <f>IF(SUM('Country-Pays 6-10'!H66:H67)&lt;&gt;0,"X","-")</f>
        <v>-</v>
      </c>
      <c r="G44" s="101" t="str">
        <f>IF(SUM('Country-Pays 6-10'!I66:I67)&lt;&gt;0,"X","-")</f>
        <v>-</v>
      </c>
      <c r="H44" s="57"/>
      <c r="I44" s="57"/>
      <c r="J44" s="69"/>
      <c r="K44" s="69"/>
      <c r="L44" s="53"/>
    </row>
    <row r="45" spans="1:16" s="29" customFormat="1" x14ac:dyDescent="0.35">
      <c r="A45" s="38"/>
      <c r="B45" s="170"/>
      <c r="C45" s="556">
        <f>'Country-Pays 6-10'!E75</f>
        <v>0</v>
      </c>
      <c r="D45" s="557"/>
      <c r="E45" s="101" t="str">
        <f>IF(SUM('Country-Pays 6-10'!G79:G80)&lt;&gt;0,"X","-")</f>
        <v>-</v>
      </c>
      <c r="F45" s="101" t="str">
        <f>IF(SUM('Country-Pays 6-10'!H79:H80)&lt;&gt;0,"X","-")</f>
        <v>-</v>
      </c>
      <c r="G45" s="101" t="str">
        <f>IF(SUM('Country-Pays 6-10'!I79:I80)&lt;&gt;0,"X","-")</f>
        <v>-</v>
      </c>
      <c r="H45" s="57"/>
      <c r="I45" s="57"/>
      <c r="J45" s="69"/>
      <c r="K45" s="69"/>
      <c r="L45" s="53"/>
    </row>
    <row r="46" spans="1:16" s="29" customFormat="1" x14ac:dyDescent="0.35">
      <c r="A46" s="38"/>
      <c r="B46" s="170"/>
      <c r="C46" s="556">
        <f>'Country-Pays 11-15'!E23</f>
        <v>0</v>
      </c>
      <c r="D46" s="557"/>
      <c r="E46" s="101" t="str">
        <f>IF(SUM('Country-Pays 11-15'!G27:G28)&lt;&gt;0,"X","-")</f>
        <v>-</v>
      </c>
      <c r="F46" s="101" t="str">
        <f>IF(SUM('Country-Pays 11-15'!H27:H28)&lt;&gt;0,"X","-")</f>
        <v>-</v>
      </c>
      <c r="G46" s="101" t="str">
        <f>IF(SUM('Country-Pays 11-15'!I27:I28)&lt;&gt;0,"X","-")</f>
        <v>-</v>
      </c>
      <c r="H46" s="57"/>
      <c r="I46" s="57"/>
      <c r="J46" s="69"/>
      <c r="K46" s="69"/>
      <c r="L46" s="53"/>
    </row>
    <row r="47" spans="1:16" s="29" customFormat="1" x14ac:dyDescent="0.35">
      <c r="A47" s="38"/>
      <c r="B47" s="170"/>
      <c r="C47" s="556">
        <f>'Country-Pays 11-15'!E36</f>
        <v>0</v>
      </c>
      <c r="D47" s="557"/>
      <c r="E47" s="101" t="str">
        <f>IF(SUM('Country-Pays 11-15'!G40:G41)&lt;&gt;0,"X","-")</f>
        <v>-</v>
      </c>
      <c r="F47" s="101" t="str">
        <f>IF(SUM('Country-Pays 11-15'!H40:H41)&lt;&gt;0,"X","-")</f>
        <v>-</v>
      </c>
      <c r="G47" s="101" t="str">
        <f>IF(SUM('Country-Pays 11-15'!I40:I41)&lt;&gt;0,"X","-")</f>
        <v>-</v>
      </c>
      <c r="H47" s="57"/>
      <c r="I47" s="57"/>
      <c r="J47" s="69"/>
      <c r="K47" s="69"/>
      <c r="L47" s="53"/>
    </row>
    <row r="48" spans="1:16" s="29" customFormat="1" x14ac:dyDescent="0.35">
      <c r="A48" s="38"/>
      <c r="B48" s="170"/>
      <c r="C48" s="556">
        <f>'Country-Pays 11-15'!E49</f>
        <v>0</v>
      </c>
      <c r="D48" s="557"/>
      <c r="E48" s="101" t="str">
        <f>IF(SUM('Country-Pays 11-15'!G53:G54)&lt;&gt;0,"X","-")</f>
        <v>-</v>
      </c>
      <c r="F48" s="101" t="str">
        <f>IF(SUM('Country-Pays 11-15'!H53:H54)&lt;&gt;0,"X","-")</f>
        <v>-</v>
      </c>
      <c r="G48" s="101" t="str">
        <f>IF(SUM('Country-Pays 11-15'!I53:I54)&lt;&gt;0,"X","-")</f>
        <v>-</v>
      </c>
      <c r="H48" s="57"/>
      <c r="I48" s="57"/>
      <c r="J48" s="69"/>
      <c r="K48" s="69"/>
      <c r="L48" s="53"/>
    </row>
    <row r="49" spans="1:13" s="29" customFormat="1" x14ac:dyDescent="0.35">
      <c r="A49" s="38"/>
      <c r="B49" s="170"/>
      <c r="C49" s="556">
        <f>'Country-Pays 11-15'!E62</f>
        <v>0</v>
      </c>
      <c r="D49" s="557"/>
      <c r="E49" s="101" t="str">
        <f>IF(SUM('Country-Pays 11-15'!G66:G67)&lt;&gt;0,"X","-")</f>
        <v>-</v>
      </c>
      <c r="F49" s="101" t="str">
        <f>IF(SUM('Country-Pays 11-15'!H66:H67)&lt;&gt;0,"X","-")</f>
        <v>-</v>
      </c>
      <c r="G49" s="101" t="str">
        <f>IF(SUM('Country-Pays 11-15'!I66:I67)&lt;&gt;0,"X","-")</f>
        <v>-</v>
      </c>
      <c r="H49" s="57"/>
      <c r="I49" s="57"/>
      <c r="J49" s="69"/>
      <c r="K49" s="69"/>
      <c r="L49" s="53"/>
    </row>
    <row r="50" spans="1:13" s="29" customFormat="1" x14ac:dyDescent="0.35">
      <c r="A50" s="38"/>
      <c r="B50" s="170"/>
      <c r="C50" s="556">
        <f>'Country-Pays 11-15'!E75</f>
        <v>0</v>
      </c>
      <c r="D50" s="557"/>
      <c r="E50" s="101" t="str">
        <f>IF(SUM('Country-Pays 11-15'!G79:G80)&lt;&gt;0,"X","-")</f>
        <v>-</v>
      </c>
      <c r="F50" s="101" t="str">
        <f>IF(SUM('Country-Pays 11-15'!H79:H80)&lt;&gt;0,"X","-")</f>
        <v>-</v>
      </c>
      <c r="G50" s="101" t="str">
        <f>IF(SUM('Country-Pays 11-15'!I79:I80)&lt;&gt;0,"X","-")</f>
        <v>-</v>
      </c>
      <c r="H50" s="57"/>
      <c r="I50" s="57"/>
      <c r="J50" s="69"/>
      <c r="K50" s="69"/>
      <c r="L50" s="53"/>
    </row>
    <row r="51" spans="1:13" s="29" customFormat="1" x14ac:dyDescent="0.35">
      <c r="A51" s="38"/>
      <c r="B51" s="170"/>
      <c r="C51" s="556">
        <f>'Country-Pays 16-20'!E23</f>
        <v>0</v>
      </c>
      <c r="D51" s="557"/>
      <c r="E51" s="101" t="str">
        <f>IF(SUM('Country-Pays 16-20'!G27:G28)&lt;&gt;0,"X","-")</f>
        <v>-</v>
      </c>
      <c r="F51" s="101" t="str">
        <f>IF(SUM('Country-Pays 16-20'!H27:H28)&lt;&gt;0,"X","-")</f>
        <v>-</v>
      </c>
      <c r="G51" s="101" t="str">
        <f>IF(SUM('Country-Pays 16-20'!I27:I28)&lt;&gt;0,"X","-")</f>
        <v>-</v>
      </c>
      <c r="H51" s="57"/>
      <c r="I51" s="57"/>
      <c r="J51" s="69"/>
      <c r="K51" s="69"/>
      <c r="L51" s="53"/>
    </row>
    <row r="52" spans="1:13" s="29" customFormat="1" x14ac:dyDescent="0.35">
      <c r="A52" s="38"/>
      <c r="B52" s="170"/>
      <c r="C52" s="556">
        <f>'Country-Pays 16-20'!E36</f>
        <v>0</v>
      </c>
      <c r="D52" s="557"/>
      <c r="E52" s="101" t="str">
        <f>IF(SUM('Country-Pays 16-20'!G40:G41)&lt;&gt;0,"X","-")</f>
        <v>-</v>
      </c>
      <c r="F52" s="101" t="str">
        <f>IF(SUM('Country-Pays 16-20'!H40:H41)&lt;&gt;0,"X","-")</f>
        <v>-</v>
      </c>
      <c r="G52" s="101" t="str">
        <f>IF(SUM('Country-Pays 16-20'!I40:I41)&lt;&gt;0,"X","-")</f>
        <v>-</v>
      </c>
      <c r="H52" s="57"/>
      <c r="I52" s="57"/>
      <c r="J52" s="69"/>
      <c r="K52" s="69"/>
      <c r="L52" s="53"/>
    </row>
    <row r="53" spans="1:13" s="29" customFormat="1" x14ac:dyDescent="0.35">
      <c r="A53" s="38"/>
      <c r="B53" s="170"/>
      <c r="C53" s="556">
        <f>'Country-Pays 16-20'!E49</f>
        <v>0</v>
      </c>
      <c r="D53" s="557"/>
      <c r="E53" s="101" t="str">
        <f>IF(SUM('Country-Pays 16-20'!G53:G54)&lt;&gt;0,"X","-")</f>
        <v>-</v>
      </c>
      <c r="F53" s="101" t="str">
        <f>IF(SUM('Country-Pays 16-20'!H53:H54)&lt;&gt;0,"X","-")</f>
        <v>-</v>
      </c>
      <c r="G53" s="101" t="str">
        <f>IF(SUM('Country-Pays 16-20'!I53:I54)&lt;&gt;0,"X","-")</f>
        <v>-</v>
      </c>
      <c r="H53" s="57"/>
      <c r="I53" s="57"/>
      <c r="J53" s="69"/>
      <c r="K53" s="69"/>
      <c r="L53" s="53"/>
    </row>
    <row r="54" spans="1:13" s="29" customFormat="1" x14ac:dyDescent="0.35">
      <c r="A54" s="38"/>
      <c r="B54" s="170"/>
      <c r="C54" s="556">
        <f>'Country-Pays 16-20'!E62</f>
        <v>0</v>
      </c>
      <c r="D54" s="557"/>
      <c r="E54" s="101" t="str">
        <f>IF(SUM('Country-Pays 16-20'!G66:G67)&lt;&gt;0,"X","-")</f>
        <v>-</v>
      </c>
      <c r="F54" s="101" t="str">
        <f>IF(SUM('Country-Pays 16-20'!H66:H67)&lt;&gt;0,"X","-")</f>
        <v>-</v>
      </c>
      <c r="G54" s="101" t="str">
        <f>IF(SUM('Country-Pays 16-20'!I66:I67)&lt;&gt;0,"X","-")</f>
        <v>-</v>
      </c>
      <c r="H54" s="57"/>
      <c r="I54" s="57"/>
      <c r="J54" s="69"/>
      <c r="K54" s="69"/>
      <c r="L54" s="53"/>
    </row>
    <row r="55" spans="1:13" s="29" customFormat="1" x14ac:dyDescent="0.35">
      <c r="A55" s="38"/>
      <c r="B55" s="170"/>
      <c r="C55" s="556">
        <f>'Country-Pays 16-20'!E75</f>
        <v>0</v>
      </c>
      <c r="D55" s="557"/>
      <c r="E55" s="101" t="str">
        <f>IF(SUM('Country-Pays 16-20'!G79:G80)&lt;&gt;0,"X","-")</f>
        <v>-</v>
      </c>
      <c r="F55" s="101" t="str">
        <f>IF(SUM('Country-Pays 16-20'!H79:H80)&lt;&gt;0,"X","-")</f>
        <v>-</v>
      </c>
      <c r="G55" s="101" t="str">
        <f>IF(SUM('Country-Pays 16-20'!I79:I80)&lt;&gt;0,"X","-")</f>
        <v>-</v>
      </c>
      <c r="H55" s="57"/>
      <c r="I55" s="57"/>
      <c r="J55" s="69"/>
      <c r="K55" s="69"/>
      <c r="L55" s="53"/>
    </row>
    <row r="56" spans="1:13" s="29" customFormat="1" x14ac:dyDescent="0.35">
      <c r="A56" s="38"/>
      <c r="B56" s="170"/>
      <c r="C56" s="556">
        <f>'Country-Pays 21-25'!E23</f>
        <v>0</v>
      </c>
      <c r="D56" s="557"/>
      <c r="E56" s="101" t="str">
        <f>IF(SUM('Country-Pays 21-25'!G27:G28)&lt;&gt;0,"X","-")</f>
        <v>-</v>
      </c>
      <c r="F56" s="101" t="str">
        <f>IF(SUM('Country-Pays 21-25'!H27:H28)&lt;&gt;0,"X","-")</f>
        <v>-</v>
      </c>
      <c r="G56" s="101" t="str">
        <f>IF(SUM('Country-Pays 21-25'!I27:I28)&lt;&gt;0,"X","-")</f>
        <v>-</v>
      </c>
      <c r="H56" s="57"/>
      <c r="I56" s="57"/>
      <c r="J56" s="69"/>
      <c r="K56" s="69"/>
      <c r="L56" s="53"/>
    </row>
    <row r="57" spans="1:13" s="29" customFormat="1" x14ac:dyDescent="0.35">
      <c r="A57" s="38"/>
      <c r="B57" s="170"/>
      <c r="C57" s="556">
        <f>'Country-Pays 21-25'!E36</f>
        <v>0</v>
      </c>
      <c r="D57" s="557"/>
      <c r="E57" s="101" t="str">
        <f>IF(SUM('Country-Pays 21-25'!G40:G41)&lt;&gt;0,"X","-")</f>
        <v>-</v>
      </c>
      <c r="F57" s="101" t="str">
        <f>IF(SUM('Country-Pays 21-25'!H40:H41)&lt;&gt;0,"X","-")</f>
        <v>-</v>
      </c>
      <c r="G57" s="101" t="str">
        <f>IF(SUM('Country-Pays 21-25'!I40:I41)&lt;&gt;0,"X","-")</f>
        <v>-</v>
      </c>
      <c r="H57" s="57"/>
      <c r="I57" s="57"/>
      <c r="J57" s="69"/>
      <c r="K57" s="69"/>
      <c r="L57" s="53"/>
    </row>
    <row r="58" spans="1:13" s="29" customFormat="1" x14ac:dyDescent="0.35">
      <c r="A58" s="38"/>
      <c r="B58" s="170"/>
      <c r="C58" s="556">
        <f>'Country-Pays 21-25'!E49</f>
        <v>0</v>
      </c>
      <c r="D58" s="557"/>
      <c r="E58" s="101" t="str">
        <f>IF(SUM('Country-Pays 21-25'!G53:G54)&lt;&gt;0,"X","-")</f>
        <v>-</v>
      </c>
      <c r="F58" s="101" t="str">
        <f>IF(SUM('Country-Pays 21-25'!H53:H54)&lt;&gt;0,"X","-")</f>
        <v>-</v>
      </c>
      <c r="G58" s="101" t="str">
        <f>IF(SUM('Country-Pays 21-25'!I53:I54)&lt;&gt;0,"X","-")</f>
        <v>-</v>
      </c>
      <c r="H58" s="57"/>
      <c r="I58" s="57"/>
      <c r="J58" s="69"/>
      <c r="K58" s="69"/>
      <c r="L58" s="53"/>
    </row>
    <row r="59" spans="1:13" s="29" customFormat="1" x14ac:dyDescent="0.35">
      <c r="A59" s="38"/>
      <c r="B59" s="170"/>
      <c r="C59" s="556">
        <f>'Country-Pays 21-25'!E62</f>
        <v>0</v>
      </c>
      <c r="D59" s="557"/>
      <c r="E59" s="101" t="str">
        <f>IF(SUM('Country-Pays 21-25'!G66:G67)&lt;&gt;0,"X","-")</f>
        <v>-</v>
      </c>
      <c r="F59" s="101" t="str">
        <f>IF(SUM('Country-Pays 21-25'!H66:H67)&lt;&gt;0,"X","-")</f>
        <v>-</v>
      </c>
      <c r="G59" s="101" t="str">
        <f>IF(SUM('Country-Pays 21-25'!I66:I67)&lt;&gt;0,"X","-")</f>
        <v>-</v>
      </c>
      <c r="H59" s="57"/>
      <c r="I59" s="57"/>
      <c r="J59" s="69"/>
      <c r="K59" s="69"/>
      <c r="L59" s="53"/>
    </row>
    <row r="60" spans="1:13" s="29" customFormat="1" x14ac:dyDescent="0.35">
      <c r="A60" s="38"/>
      <c r="B60" s="170"/>
      <c r="C60" s="556">
        <f>'Country-Pays 21-25'!E75</f>
        <v>0</v>
      </c>
      <c r="D60" s="557"/>
      <c r="E60" s="101" t="str">
        <f>IF(SUM('Country-Pays 21-25'!G79:G80)&lt;&gt;0,"X","-")</f>
        <v>-</v>
      </c>
      <c r="F60" s="101" t="str">
        <f>IF(SUM('Country-Pays 21-25'!H79:H80)&lt;&gt;0,"X","-")</f>
        <v>-</v>
      </c>
      <c r="G60" s="101" t="str">
        <f>IF(SUM('Country-Pays 21-25'!I79:I80)&lt;&gt;0,"X","-")</f>
        <v>-</v>
      </c>
      <c r="H60" s="57"/>
      <c r="I60" s="57"/>
      <c r="J60" s="69"/>
      <c r="K60" s="69"/>
      <c r="L60" s="53"/>
    </row>
    <row r="61" spans="1:13" s="29" customFormat="1" x14ac:dyDescent="0.35">
      <c r="A61" s="38"/>
      <c r="B61" s="170"/>
      <c r="C61" s="171"/>
      <c r="D61" s="171"/>
      <c r="E61" s="66"/>
      <c r="F61" s="66"/>
      <c r="G61" s="66"/>
      <c r="H61" s="57"/>
      <c r="I61" s="57"/>
      <c r="J61" s="66"/>
      <c r="K61" s="66"/>
      <c r="L61" s="53"/>
    </row>
    <row r="62" spans="1:13" s="29" customFormat="1" ht="15" customHeight="1" x14ac:dyDescent="0.35">
      <c r="A62" s="38"/>
      <c r="B62" s="561" t="str">
        <f>'Country-Pays 1-5'!B31</f>
        <v>Sales of imports in Canada</v>
      </c>
      <c r="C62" s="562"/>
      <c r="D62" s="557"/>
      <c r="E62" s="101" t="str">
        <f>IF(SUM(End!C2:C6)&lt;&gt;0,"X","-")</f>
        <v>-</v>
      </c>
      <c r="F62" s="101" t="str">
        <f>IF(SUM(End!D2:D6)&lt;&gt;0,"X","-")</f>
        <v>-</v>
      </c>
      <c r="G62" s="101" t="str">
        <f>IF(SUM(End!E2:E6)&lt;&gt;0,"X","-")</f>
        <v>-</v>
      </c>
      <c r="H62" s="57"/>
      <c r="I62" s="57"/>
      <c r="L62" s="53"/>
    </row>
    <row r="63" spans="1:13" s="29" customFormat="1" ht="15" customHeight="1" x14ac:dyDescent="0.35">
      <c r="A63" s="38"/>
      <c r="B63" s="561" t="str">
        <f>Export!B22</f>
        <v>Export sales</v>
      </c>
      <c r="C63" s="556"/>
      <c r="D63" s="557"/>
      <c r="E63" s="101" t="str">
        <f>IF(SUM(Export!G23:G24)&lt;&gt;0,"X","-")</f>
        <v>-</v>
      </c>
      <c r="F63" s="101" t="str">
        <f>IF(SUM(Export!H23:H24)&lt;&gt;0,"X","-")</f>
        <v>-</v>
      </c>
      <c r="G63" s="101" t="str">
        <f>IF(SUM(Export!I23:I24)&lt;&gt;0,"X","-")</f>
        <v>-</v>
      </c>
      <c r="H63" s="57"/>
      <c r="I63" s="57"/>
      <c r="J63" s="69"/>
      <c r="K63" s="69"/>
      <c r="L63" s="53"/>
    </row>
    <row r="64" spans="1:13" x14ac:dyDescent="0.35">
      <c r="B64" s="172"/>
      <c r="C64" s="173"/>
      <c r="D64" s="173"/>
      <c r="E64" s="51"/>
      <c r="F64" s="51"/>
      <c r="G64" s="51"/>
      <c r="H64" s="51"/>
      <c r="I64" s="51"/>
      <c r="J64" s="51"/>
      <c r="K64" s="51"/>
      <c r="L64" s="52"/>
      <c r="M64" s="10"/>
    </row>
  </sheetData>
  <sheetProtection algorithmName="SHA-512" hashValue="MD94cVmMe+qTJrIJbUeeMYAUxXXjk7iPAhchvaK/6W1FQ2h1kP60yloR0Z6lFwfkcBGmseeriCvH8TXUMHPg+Q==" saltValue="PGd7Y0N6IOEzONV7ksbXsw==" spinCount="100000" sheet="1" objects="1" scenarios="1" selectLockedCells="1"/>
  <mergeCells count="45">
    <mergeCell ref="C52:D52"/>
    <mergeCell ref="C56:D56"/>
    <mergeCell ref="C57:D57"/>
    <mergeCell ref="C58:D58"/>
    <mergeCell ref="C60:D60"/>
    <mergeCell ref="C53:D53"/>
    <mergeCell ref="C54:D54"/>
    <mergeCell ref="C55:D55"/>
    <mergeCell ref="C59:D59"/>
    <mergeCell ref="C47:D47"/>
    <mergeCell ref="C48:D48"/>
    <mergeCell ref="C49:D49"/>
    <mergeCell ref="C50:D50"/>
    <mergeCell ref="C51:D51"/>
    <mergeCell ref="B63:D63"/>
    <mergeCell ref="B31:L32"/>
    <mergeCell ref="B14:I14"/>
    <mergeCell ref="B15:I15"/>
    <mergeCell ref="B16:I16"/>
    <mergeCell ref="E34:E35"/>
    <mergeCell ref="F34:F35"/>
    <mergeCell ref="G34:G35"/>
    <mergeCell ref="B18:L18"/>
    <mergeCell ref="B20:L27"/>
    <mergeCell ref="C37:D37"/>
    <mergeCell ref="C38:D38"/>
    <mergeCell ref="C39:D39"/>
    <mergeCell ref="C40:D40"/>
    <mergeCell ref="B62:D62"/>
    <mergeCell ref="C44:D44"/>
    <mergeCell ref="C45:D45"/>
    <mergeCell ref="C46:D46"/>
    <mergeCell ref="B4:L4"/>
    <mergeCell ref="B5:L5"/>
    <mergeCell ref="B6:L6"/>
    <mergeCell ref="B29:L29"/>
    <mergeCell ref="B8:L8"/>
    <mergeCell ref="B9:L9"/>
    <mergeCell ref="B12:I12"/>
    <mergeCell ref="B13:I13"/>
    <mergeCell ref="B35:D35"/>
    <mergeCell ref="C36:D36"/>
    <mergeCell ref="C41:D41"/>
    <mergeCell ref="C42:D42"/>
    <mergeCell ref="C43:D43"/>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Variables!$D$56:$D$57</xm:f>
          </x14:formula1>
          <xm:sqref>J12:J16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I32"/>
  <sheetViews>
    <sheetView workbookViewId="0">
      <selection activeCell="L19" sqref="L19"/>
    </sheetView>
  </sheetViews>
  <sheetFormatPr defaultRowHeight="14.5" x14ac:dyDescent="0.35"/>
  <cols>
    <col min="1" max="1" width="27.81640625" customWidth="1"/>
    <col min="2" max="2" width="36.1796875" bestFit="1" customWidth="1"/>
    <col min="3" max="3" width="27" customWidth="1"/>
    <col min="4" max="4" width="17" customWidth="1"/>
    <col min="5" max="5" width="22.7265625" customWidth="1"/>
    <col min="6" max="6" width="43.7265625" bestFit="1" customWidth="1"/>
    <col min="7" max="9" width="8.81640625" customWidth="1"/>
  </cols>
  <sheetData>
    <row r="4" spans="1:9" ht="15" thickBot="1" x14ac:dyDescent="0.4"/>
    <row r="5" spans="1:9" ht="15" thickBot="1" x14ac:dyDescent="0.4">
      <c r="A5" s="178" t="s">
        <v>868</v>
      </c>
      <c r="B5" s="179" t="s">
        <v>869</v>
      </c>
      <c r="C5" s="179" t="s">
        <v>870</v>
      </c>
      <c r="D5" s="180" t="s">
        <v>871</v>
      </c>
      <c r="E5" s="181" t="s">
        <v>872</v>
      </c>
      <c r="F5" s="182" t="s">
        <v>873</v>
      </c>
      <c r="G5" s="184">
        <v>2023</v>
      </c>
      <c r="H5" s="184">
        <v>2024</v>
      </c>
      <c r="I5" s="185">
        <v>2025</v>
      </c>
    </row>
    <row r="6" spans="1:9" x14ac:dyDescent="0.35">
      <c r="A6" s="206">
        <f>Intro!E88</f>
        <v>0</v>
      </c>
      <c r="B6" s="175" t="s">
        <v>874</v>
      </c>
      <c r="C6" s="175" t="s">
        <v>875</v>
      </c>
      <c r="D6" s="248">
        <f>'Country-Pays 1-5'!E23</f>
        <v>0</v>
      </c>
      <c r="E6" s="175" t="str">
        <f>IF(Public!K17="X","Retailer | Détaillant",IF(Public!K18="X","Distributor | Distributeur",IF(OR(Public!K19="X",Public!K21="X"),"End user | Utilisateur final","-")))</f>
        <v>-</v>
      </c>
      <c r="F6" s="175" t="s">
        <v>878</v>
      </c>
      <c r="G6" s="196" t="str">
        <f>Confirm!E36</f>
        <v>-</v>
      </c>
      <c r="H6" s="197" t="str">
        <f>Confirm!F36</f>
        <v>-</v>
      </c>
      <c r="I6" s="198" t="str">
        <f>Confirm!G36</f>
        <v>-</v>
      </c>
    </row>
    <row r="7" spans="1:9" x14ac:dyDescent="0.35">
      <c r="A7" s="207">
        <f>A6</f>
        <v>0</v>
      </c>
      <c r="B7" s="176" t="s">
        <v>874</v>
      </c>
      <c r="C7" s="176" t="s">
        <v>875</v>
      </c>
      <c r="D7" s="248">
        <f>'Country-Pays 1-5'!E36</f>
        <v>0</v>
      </c>
      <c r="E7" s="176" t="str">
        <f t="shared" ref="E7:E12" si="0">E6</f>
        <v>-</v>
      </c>
      <c r="F7" s="176" t="s">
        <v>878</v>
      </c>
      <c r="G7" s="199" t="str">
        <f>Confirm!E37</f>
        <v>-</v>
      </c>
      <c r="H7" s="200" t="str">
        <f>Confirm!F37</f>
        <v>-</v>
      </c>
      <c r="I7" s="201" t="str">
        <f>Confirm!G37</f>
        <v>-</v>
      </c>
    </row>
    <row r="8" spans="1:9" x14ac:dyDescent="0.35">
      <c r="A8" s="208">
        <f t="shared" ref="A8:A25" si="1">A7</f>
        <v>0</v>
      </c>
      <c r="B8" s="177" t="s">
        <v>874</v>
      </c>
      <c r="C8" s="177" t="s">
        <v>875</v>
      </c>
      <c r="D8" s="248">
        <f>'Country-Pays 1-5'!E49</f>
        <v>0</v>
      </c>
      <c r="E8" s="177" t="str">
        <f t="shared" si="0"/>
        <v>-</v>
      </c>
      <c r="F8" s="177" t="s">
        <v>878</v>
      </c>
      <c r="G8" s="199" t="str">
        <f>Confirm!E38</f>
        <v>-</v>
      </c>
      <c r="H8" s="200" t="str">
        <f>Confirm!F38</f>
        <v>-</v>
      </c>
      <c r="I8" s="201" t="str">
        <f>Confirm!G38</f>
        <v>-</v>
      </c>
    </row>
    <row r="9" spans="1:9" x14ac:dyDescent="0.35">
      <c r="A9" s="207">
        <f t="shared" si="1"/>
        <v>0</v>
      </c>
      <c r="B9" s="176" t="s">
        <v>874</v>
      </c>
      <c r="C9" s="176" t="s">
        <v>875</v>
      </c>
      <c r="D9" s="248">
        <f>'Country-Pays 1-5'!E62</f>
        <v>0</v>
      </c>
      <c r="E9" s="176" t="str">
        <f t="shared" si="0"/>
        <v>-</v>
      </c>
      <c r="F9" s="176" t="s">
        <v>878</v>
      </c>
      <c r="G9" s="199" t="str">
        <f>Confirm!E39</f>
        <v>-</v>
      </c>
      <c r="H9" s="200" t="str">
        <f>Confirm!F39</f>
        <v>-</v>
      </c>
      <c r="I9" s="201" t="str">
        <f>Confirm!G39</f>
        <v>-</v>
      </c>
    </row>
    <row r="10" spans="1:9" x14ac:dyDescent="0.35">
      <c r="A10" s="208">
        <f t="shared" si="1"/>
        <v>0</v>
      </c>
      <c r="B10" s="177" t="s">
        <v>874</v>
      </c>
      <c r="C10" s="177" t="s">
        <v>875</v>
      </c>
      <c r="D10" s="248">
        <f>'Country-Pays 1-5'!E75</f>
        <v>0</v>
      </c>
      <c r="E10" s="177" t="str">
        <f t="shared" si="0"/>
        <v>-</v>
      </c>
      <c r="F10" s="177" t="s">
        <v>878</v>
      </c>
      <c r="G10" s="199" t="str">
        <f>Confirm!E40</f>
        <v>-</v>
      </c>
      <c r="H10" s="200" t="str">
        <f>Confirm!F40</f>
        <v>-</v>
      </c>
      <c r="I10" s="201" t="str">
        <f>Confirm!G40</f>
        <v>-</v>
      </c>
    </row>
    <row r="11" spans="1:9" x14ac:dyDescent="0.35">
      <c r="A11" s="207">
        <f t="shared" si="1"/>
        <v>0</v>
      </c>
      <c r="B11" s="176" t="s">
        <v>874</v>
      </c>
      <c r="C11" s="176" t="s">
        <v>875</v>
      </c>
      <c r="D11" s="249">
        <f>'Country-Pays 6-10'!E23</f>
        <v>0</v>
      </c>
      <c r="E11" s="176" t="str">
        <f t="shared" si="0"/>
        <v>-</v>
      </c>
      <c r="F11" s="176" t="s">
        <v>878</v>
      </c>
      <c r="G11" s="199" t="str">
        <f>Confirm!E41</f>
        <v>-</v>
      </c>
      <c r="H11" s="200" t="str">
        <f>Confirm!F41</f>
        <v>-</v>
      </c>
      <c r="I11" s="201" t="str">
        <f>Confirm!G41</f>
        <v>-</v>
      </c>
    </row>
    <row r="12" spans="1:9" x14ac:dyDescent="0.35">
      <c r="A12" s="208">
        <f t="shared" si="1"/>
        <v>0</v>
      </c>
      <c r="B12" s="177" t="s">
        <v>874</v>
      </c>
      <c r="C12" s="177" t="s">
        <v>875</v>
      </c>
      <c r="D12" s="249">
        <f>'Country-Pays 6-10'!E36</f>
        <v>0</v>
      </c>
      <c r="E12" s="177" t="str">
        <f t="shared" si="0"/>
        <v>-</v>
      </c>
      <c r="F12" s="177" t="s">
        <v>878</v>
      </c>
      <c r="G12" s="199" t="str">
        <f>Confirm!E42</f>
        <v>-</v>
      </c>
      <c r="H12" s="200" t="str">
        <f>Confirm!F42</f>
        <v>-</v>
      </c>
      <c r="I12" s="201" t="str">
        <f>Confirm!G42</f>
        <v>-</v>
      </c>
    </row>
    <row r="13" spans="1:9" x14ac:dyDescent="0.35">
      <c r="A13" s="207">
        <f t="shared" si="1"/>
        <v>0</v>
      </c>
      <c r="B13" s="176" t="s">
        <v>874</v>
      </c>
      <c r="C13" s="176" t="s">
        <v>875</v>
      </c>
      <c r="D13" s="249">
        <f>'Country-Pays 6-10'!E49</f>
        <v>0</v>
      </c>
      <c r="E13" s="176" t="str">
        <f t="shared" ref="E13:E25" si="2">E12</f>
        <v>-</v>
      </c>
      <c r="F13" s="176" t="s">
        <v>878</v>
      </c>
      <c r="G13" s="199" t="str">
        <f>Confirm!E43</f>
        <v>-</v>
      </c>
      <c r="H13" s="200" t="str">
        <f>Confirm!F43</f>
        <v>-</v>
      </c>
      <c r="I13" s="201" t="str">
        <f>Confirm!G43</f>
        <v>-</v>
      </c>
    </row>
    <row r="14" spans="1:9" x14ac:dyDescent="0.35">
      <c r="A14" s="208">
        <f t="shared" si="1"/>
        <v>0</v>
      </c>
      <c r="B14" s="177" t="s">
        <v>874</v>
      </c>
      <c r="C14" s="177" t="s">
        <v>875</v>
      </c>
      <c r="D14" s="249">
        <f>'Country-Pays 6-10'!E62</f>
        <v>0</v>
      </c>
      <c r="E14" s="177" t="str">
        <f t="shared" si="2"/>
        <v>-</v>
      </c>
      <c r="F14" s="177" t="s">
        <v>878</v>
      </c>
      <c r="G14" s="199" t="str">
        <f>Confirm!E44</f>
        <v>-</v>
      </c>
      <c r="H14" s="200" t="str">
        <f>Confirm!F44</f>
        <v>-</v>
      </c>
      <c r="I14" s="201" t="str">
        <f>Confirm!G44</f>
        <v>-</v>
      </c>
    </row>
    <row r="15" spans="1:9" x14ac:dyDescent="0.35">
      <c r="A15" s="207">
        <f t="shared" si="1"/>
        <v>0</v>
      </c>
      <c r="B15" s="176" t="s">
        <v>874</v>
      </c>
      <c r="C15" s="176" t="s">
        <v>875</v>
      </c>
      <c r="D15" s="249">
        <f>'Country-Pays 6-10'!E75</f>
        <v>0</v>
      </c>
      <c r="E15" s="176" t="str">
        <f t="shared" si="2"/>
        <v>-</v>
      </c>
      <c r="F15" s="176" t="s">
        <v>878</v>
      </c>
      <c r="G15" s="199" t="str">
        <f>Confirm!E45</f>
        <v>-</v>
      </c>
      <c r="H15" s="200" t="str">
        <f>Confirm!F45</f>
        <v>-</v>
      </c>
      <c r="I15" s="201" t="str">
        <f>Confirm!G45</f>
        <v>-</v>
      </c>
    </row>
    <row r="16" spans="1:9" x14ac:dyDescent="0.35">
      <c r="A16" s="208">
        <f t="shared" si="1"/>
        <v>0</v>
      </c>
      <c r="B16" s="177" t="s">
        <v>874</v>
      </c>
      <c r="C16" s="177" t="s">
        <v>875</v>
      </c>
      <c r="D16" s="250">
        <f>'Country-Pays 11-15'!E23</f>
        <v>0</v>
      </c>
      <c r="E16" s="177" t="str">
        <f t="shared" si="2"/>
        <v>-</v>
      </c>
      <c r="F16" s="177" t="s">
        <v>878</v>
      </c>
      <c r="G16" s="199" t="str">
        <f>Confirm!E46</f>
        <v>-</v>
      </c>
      <c r="H16" s="200" t="str">
        <f>Confirm!F46</f>
        <v>-</v>
      </c>
      <c r="I16" s="201" t="str">
        <f>Confirm!G46</f>
        <v>-</v>
      </c>
    </row>
    <row r="17" spans="1:9" x14ac:dyDescent="0.35">
      <c r="A17" s="207">
        <f t="shared" si="1"/>
        <v>0</v>
      </c>
      <c r="B17" s="176" t="s">
        <v>874</v>
      </c>
      <c r="C17" s="176" t="s">
        <v>875</v>
      </c>
      <c r="D17" s="250">
        <f>'Country-Pays 11-15'!E36</f>
        <v>0</v>
      </c>
      <c r="E17" s="176" t="str">
        <f t="shared" si="2"/>
        <v>-</v>
      </c>
      <c r="F17" s="176" t="s">
        <v>878</v>
      </c>
      <c r="G17" s="199" t="str">
        <f>Confirm!E47</f>
        <v>-</v>
      </c>
      <c r="H17" s="200" t="str">
        <f>Confirm!F47</f>
        <v>-</v>
      </c>
      <c r="I17" s="201" t="str">
        <f>Confirm!G47</f>
        <v>-</v>
      </c>
    </row>
    <row r="18" spans="1:9" x14ac:dyDescent="0.35">
      <c r="A18" s="208">
        <f t="shared" si="1"/>
        <v>0</v>
      </c>
      <c r="B18" s="177" t="s">
        <v>874</v>
      </c>
      <c r="C18" s="177" t="s">
        <v>875</v>
      </c>
      <c r="D18" s="250">
        <f>'Country-Pays 11-15'!E49</f>
        <v>0</v>
      </c>
      <c r="E18" s="177" t="str">
        <f t="shared" si="2"/>
        <v>-</v>
      </c>
      <c r="F18" s="177" t="s">
        <v>878</v>
      </c>
      <c r="G18" s="199" t="str">
        <f>Confirm!E48</f>
        <v>-</v>
      </c>
      <c r="H18" s="200" t="str">
        <f>Confirm!F48</f>
        <v>-</v>
      </c>
      <c r="I18" s="201" t="str">
        <f>Confirm!G48</f>
        <v>-</v>
      </c>
    </row>
    <row r="19" spans="1:9" x14ac:dyDescent="0.35">
      <c r="A19" s="207">
        <f t="shared" si="1"/>
        <v>0</v>
      </c>
      <c r="B19" s="176" t="s">
        <v>874</v>
      </c>
      <c r="C19" s="176" t="s">
        <v>875</v>
      </c>
      <c r="D19" s="250">
        <f>'Country-Pays 11-15'!E62</f>
        <v>0</v>
      </c>
      <c r="E19" s="176" t="str">
        <f t="shared" si="2"/>
        <v>-</v>
      </c>
      <c r="F19" s="176" t="s">
        <v>878</v>
      </c>
      <c r="G19" s="199" t="str">
        <f>Confirm!E49</f>
        <v>-</v>
      </c>
      <c r="H19" s="200" t="str">
        <f>Confirm!F49</f>
        <v>-</v>
      </c>
      <c r="I19" s="201" t="str">
        <f>Confirm!G49</f>
        <v>-</v>
      </c>
    </row>
    <row r="20" spans="1:9" x14ac:dyDescent="0.35">
      <c r="A20" s="208">
        <f t="shared" si="1"/>
        <v>0</v>
      </c>
      <c r="B20" s="177" t="s">
        <v>874</v>
      </c>
      <c r="C20" s="177" t="s">
        <v>875</v>
      </c>
      <c r="D20" s="250">
        <f>'Country-Pays 11-15'!E75</f>
        <v>0</v>
      </c>
      <c r="E20" s="177" t="str">
        <f t="shared" si="2"/>
        <v>-</v>
      </c>
      <c r="F20" s="177" t="s">
        <v>878</v>
      </c>
      <c r="G20" s="199" t="str">
        <f>Confirm!E50</f>
        <v>-</v>
      </c>
      <c r="H20" s="200" t="str">
        <f>Confirm!F50</f>
        <v>-</v>
      </c>
      <c r="I20" s="201" t="str">
        <f>Confirm!G50</f>
        <v>-</v>
      </c>
    </row>
    <row r="21" spans="1:9" x14ac:dyDescent="0.35">
      <c r="A21" s="207">
        <f t="shared" si="1"/>
        <v>0</v>
      </c>
      <c r="B21" s="176" t="s">
        <v>874</v>
      </c>
      <c r="C21" s="176" t="s">
        <v>875</v>
      </c>
      <c r="D21" s="251">
        <f>'Country-Pays 16-20'!E23</f>
        <v>0</v>
      </c>
      <c r="E21" s="176" t="str">
        <f t="shared" si="2"/>
        <v>-</v>
      </c>
      <c r="F21" s="176" t="s">
        <v>878</v>
      </c>
      <c r="G21" s="199" t="str">
        <f>Confirm!E51</f>
        <v>-</v>
      </c>
      <c r="H21" s="200" t="str">
        <f>Confirm!F51</f>
        <v>-</v>
      </c>
      <c r="I21" s="201" t="str">
        <f>Confirm!G51</f>
        <v>-</v>
      </c>
    </row>
    <row r="22" spans="1:9" x14ac:dyDescent="0.35">
      <c r="A22" s="208">
        <f t="shared" si="1"/>
        <v>0</v>
      </c>
      <c r="B22" s="177" t="s">
        <v>874</v>
      </c>
      <c r="C22" s="177" t="s">
        <v>875</v>
      </c>
      <c r="D22" s="251">
        <f>'Country-Pays 16-20'!E36</f>
        <v>0</v>
      </c>
      <c r="E22" s="177" t="str">
        <f t="shared" si="2"/>
        <v>-</v>
      </c>
      <c r="F22" s="177" t="s">
        <v>878</v>
      </c>
      <c r="G22" s="199" t="str">
        <f>Confirm!E52</f>
        <v>-</v>
      </c>
      <c r="H22" s="200" t="str">
        <f>Confirm!F52</f>
        <v>-</v>
      </c>
      <c r="I22" s="201" t="str">
        <f>Confirm!G52</f>
        <v>-</v>
      </c>
    </row>
    <row r="23" spans="1:9" x14ac:dyDescent="0.35">
      <c r="A23" s="207">
        <f t="shared" si="1"/>
        <v>0</v>
      </c>
      <c r="B23" s="176" t="s">
        <v>874</v>
      </c>
      <c r="C23" s="176" t="s">
        <v>875</v>
      </c>
      <c r="D23" s="251">
        <f>'Country-Pays 16-20'!E49</f>
        <v>0</v>
      </c>
      <c r="E23" s="176" t="str">
        <f t="shared" si="2"/>
        <v>-</v>
      </c>
      <c r="F23" s="176" t="s">
        <v>878</v>
      </c>
      <c r="G23" s="199" t="str">
        <f>Confirm!E53</f>
        <v>-</v>
      </c>
      <c r="H23" s="200" t="str">
        <f>Confirm!F53</f>
        <v>-</v>
      </c>
      <c r="I23" s="201" t="str">
        <f>Confirm!G53</f>
        <v>-</v>
      </c>
    </row>
    <row r="24" spans="1:9" x14ac:dyDescent="0.35">
      <c r="A24" s="208">
        <f t="shared" si="1"/>
        <v>0</v>
      </c>
      <c r="B24" s="177" t="s">
        <v>874</v>
      </c>
      <c r="C24" s="177" t="s">
        <v>875</v>
      </c>
      <c r="D24" s="251">
        <f>'Country-Pays 16-20'!E62</f>
        <v>0</v>
      </c>
      <c r="E24" s="177" t="str">
        <f t="shared" si="2"/>
        <v>-</v>
      </c>
      <c r="F24" s="177" t="s">
        <v>878</v>
      </c>
      <c r="G24" s="199" t="str">
        <f>Confirm!E54</f>
        <v>-</v>
      </c>
      <c r="H24" s="200" t="str">
        <f>Confirm!F54</f>
        <v>-</v>
      </c>
      <c r="I24" s="201" t="str">
        <f>Confirm!G54</f>
        <v>-</v>
      </c>
    </row>
    <row r="25" spans="1:9" x14ac:dyDescent="0.35">
      <c r="A25" s="207">
        <f t="shared" si="1"/>
        <v>0</v>
      </c>
      <c r="B25" s="176" t="s">
        <v>874</v>
      </c>
      <c r="C25" s="176" t="s">
        <v>875</v>
      </c>
      <c r="D25" s="251">
        <f>'Country-Pays 16-20'!E75</f>
        <v>0</v>
      </c>
      <c r="E25" s="176" t="str">
        <f t="shared" si="2"/>
        <v>-</v>
      </c>
      <c r="F25" s="176" t="s">
        <v>878</v>
      </c>
      <c r="G25" s="199" t="str">
        <f>Confirm!E55</f>
        <v>-</v>
      </c>
      <c r="H25" s="200" t="str">
        <f>Confirm!F55</f>
        <v>-</v>
      </c>
      <c r="I25" s="201" t="str">
        <f>Confirm!G55</f>
        <v>-</v>
      </c>
    </row>
    <row r="26" spans="1:9" x14ac:dyDescent="0.35">
      <c r="A26" s="208">
        <f t="shared" ref="A26:A30" si="3">A25</f>
        <v>0</v>
      </c>
      <c r="B26" s="177" t="s">
        <v>874</v>
      </c>
      <c r="C26" s="177" t="s">
        <v>875</v>
      </c>
      <c r="D26" s="252">
        <f>'Country-Pays 21-25'!E23</f>
        <v>0</v>
      </c>
      <c r="E26" s="177" t="str">
        <f t="shared" ref="E26:E30" si="4">E25</f>
        <v>-</v>
      </c>
      <c r="F26" s="177" t="s">
        <v>878</v>
      </c>
      <c r="G26" s="199" t="str">
        <f>Confirm!E56</f>
        <v>-</v>
      </c>
      <c r="H26" s="200" t="str">
        <f>Confirm!F56</f>
        <v>-</v>
      </c>
      <c r="I26" s="201" t="str">
        <f>Confirm!G56</f>
        <v>-</v>
      </c>
    </row>
    <row r="27" spans="1:9" x14ac:dyDescent="0.35">
      <c r="A27" s="207">
        <f t="shared" si="3"/>
        <v>0</v>
      </c>
      <c r="B27" s="176" t="s">
        <v>874</v>
      </c>
      <c r="C27" s="176" t="s">
        <v>875</v>
      </c>
      <c r="D27" s="252">
        <f>'Country-Pays 21-25'!E36</f>
        <v>0</v>
      </c>
      <c r="E27" s="176" t="str">
        <f t="shared" si="4"/>
        <v>-</v>
      </c>
      <c r="F27" s="176" t="s">
        <v>878</v>
      </c>
      <c r="G27" s="199" t="str">
        <f>Confirm!E57</f>
        <v>-</v>
      </c>
      <c r="H27" s="200" t="str">
        <f>Confirm!F57</f>
        <v>-</v>
      </c>
      <c r="I27" s="201" t="str">
        <f>Confirm!G57</f>
        <v>-</v>
      </c>
    </row>
    <row r="28" spans="1:9" x14ac:dyDescent="0.35">
      <c r="A28" s="208">
        <f t="shared" si="3"/>
        <v>0</v>
      </c>
      <c r="B28" s="177" t="s">
        <v>874</v>
      </c>
      <c r="C28" s="177" t="s">
        <v>875</v>
      </c>
      <c r="D28" s="252">
        <f>'Country-Pays 21-25'!E49</f>
        <v>0</v>
      </c>
      <c r="E28" s="177" t="str">
        <f t="shared" si="4"/>
        <v>-</v>
      </c>
      <c r="F28" s="177" t="s">
        <v>878</v>
      </c>
      <c r="G28" s="199" t="str">
        <f>Confirm!E58</f>
        <v>-</v>
      </c>
      <c r="H28" s="200" t="str">
        <f>Confirm!F58</f>
        <v>-</v>
      </c>
      <c r="I28" s="201" t="str">
        <f>Confirm!G58</f>
        <v>-</v>
      </c>
    </row>
    <row r="29" spans="1:9" x14ac:dyDescent="0.35">
      <c r="A29" s="207">
        <f t="shared" si="3"/>
        <v>0</v>
      </c>
      <c r="B29" s="176" t="s">
        <v>874</v>
      </c>
      <c r="C29" s="176" t="s">
        <v>875</v>
      </c>
      <c r="D29" s="252">
        <f>'Country-Pays 21-25'!E62</f>
        <v>0</v>
      </c>
      <c r="E29" s="176" t="str">
        <f t="shared" si="4"/>
        <v>-</v>
      </c>
      <c r="F29" s="176" t="s">
        <v>878</v>
      </c>
      <c r="G29" s="199" t="str">
        <f>Confirm!E59</f>
        <v>-</v>
      </c>
      <c r="H29" s="200" t="str">
        <f>Confirm!F59</f>
        <v>-</v>
      </c>
      <c r="I29" s="201" t="str">
        <f>Confirm!G59</f>
        <v>-</v>
      </c>
    </row>
    <row r="30" spans="1:9" x14ac:dyDescent="0.35">
      <c r="A30" s="208">
        <f t="shared" si="3"/>
        <v>0</v>
      </c>
      <c r="B30" s="177" t="s">
        <v>874</v>
      </c>
      <c r="C30" s="177" t="s">
        <v>875</v>
      </c>
      <c r="D30" s="252">
        <f>'Country-Pays 21-25'!E75</f>
        <v>0</v>
      </c>
      <c r="E30" s="177" t="str">
        <f t="shared" si="4"/>
        <v>-</v>
      </c>
      <c r="F30" s="177" t="s">
        <v>878</v>
      </c>
      <c r="G30" s="199" t="str">
        <f>Confirm!E60</f>
        <v>-</v>
      </c>
      <c r="H30" s="200" t="str">
        <f>Confirm!F60</f>
        <v>-</v>
      </c>
      <c r="I30" s="201" t="str">
        <f>Confirm!G60</f>
        <v>-</v>
      </c>
    </row>
    <row r="31" spans="1:9" x14ac:dyDescent="0.35">
      <c r="A31" s="207">
        <f>A30</f>
        <v>0</v>
      </c>
      <c r="B31" s="176" t="s">
        <v>874</v>
      </c>
      <c r="C31" s="176" t="s">
        <v>876</v>
      </c>
      <c r="D31" s="176"/>
      <c r="E31" s="176" t="str">
        <f>E30</f>
        <v>-</v>
      </c>
      <c r="F31" s="176" t="s">
        <v>947</v>
      </c>
      <c r="G31" s="202" t="str">
        <f>Confirm!E62</f>
        <v>-</v>
      </c>
      <c r="H31" s="200" t="str">
        <f>Confirm!F62</f>
        <v>-</v>
      </c>
      <c r="I31" s="201" t="str">
        <f>Confirm!G62</f>
        <v>-</v>
      </c>
    </row>
    <row r="32" spans="1:9" ht="15" thickBot="1" x14ac:dyDescent="0.4">
      <c r="A32" s="209">
        <f>A31</f>
        <v>0</v>
      </c>
      <c r="B32" s="183" t="s">
        <v>874</v>
      </c>
      <c r="C32" s="183" t="s">
        <v>877</v>
      </c>
      <c r="D32" s="183"/>
      <c r="E32" s="183" t="str">
        <f>E31</f>
        <v>-</v>
      </c>
      <c r="F32" s="183" t="s">
        <v>878</v>
      </c>
      <c r="G32" s="203" t="str">
        <f>Confirm!E63</f>
        <v>-</v>
      </c>
      <c r="H32" s="204" t="str">
        <f>Confirm!F63</f>
        <v>-</v>
      </c>
      <c r="I32" s="205" t="str">
        <f>Confirm!G63</f>
        <v>-</v>
      </c>
    </row>
  </sheetData>
  <sheetProtection algorithmName="SHA-512" hashValue="7fvZxsM7kL9MZH1kdUIQoK2IPBtz6yI8u93nP7LG+QYaHzfKYwio+SZIfKv73d2IzumJL+kFO36NOT0+O1tANA==" saltValue="xTKgnBKHre7Q+nv/WU0JcA==" spinCount="100000" sheet="1" objects="1" scenarios="1" selectLockedCell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L61"/>
  <sheetViews>
    <sheetView zoomScale="85" zoomScaleNormal="85" workbookViewId="0">
      <selection activeCell="N9" sqref="N9"/>
    </sheetView>
  </sheetViews>
  <sheetFormatPr defaultRowHeight="14.5" x14ac:dyDescent="0.35"/>
  <cols>
    <col min="1" max="1" width="22.7265625" customWidth="1"/>
    <col min="2" max="2" width="11.453125" customWidth="1"/>
    <col min="3" max="3" width="19.7265625" customWidth="1"/>
    <col min="4" max="4" width="17.7265625" customWidth="1"/>
    <col min="5" max="5" width="14.453125" customWidth="1"/>
    <col min="6" max="6" width="25.7265625" customWidth="1"/>
    <col min="7" max="12" width="14.81640625" customWidth="1"/>
  </cols>
  <sheetData>
    <row r="3" spans="1:12" ht="15" thickBot="1" x14ac:dyDescent="0.4"/>
    <row r="4" spans="1:12" ht="15" thickBot="1" x14ac:dyDescent="0.4">
      <c r="G4" s="563" t="s">
        <v>948</v>
      </c>
      <c r="H4" s="564"/>
      <c r="I4" s="565"/>
      <c r="J4" s="566" t="s">
        <v>949</v>
      </c>
      <c r="K4" s="567"/>
      <c r="L4" s="568"/>
    </row>
    <row r="5" spans="1:12" ht="15" thickBot="1" x14ac:dyDescent="0.4">
      <c r="A5" s="186" t="s">
        <v>879</v>
      </c>
      <c r="B5" s="186" t="s">
        <v>880</v>
      </c>
      <c r="C5" s="186" t="s">
        <v>889</v>
      </c>
      <c r="D5" s="186" t="s">
        <v>261</v>
      </c>
      <c r="E5" s="186" t="s">
        <v>881</v>
      </c>
      <c r="F5" s="186" t="s">
        <v>882</v>
      </c>
      <c r="G5" s="186" t="s">
        <v>883</v>
      </c>
      <c r="H5" s="186" t="s">
        <v>884</v>
      </c>
      <c r="I5" s="186" t="s">
        <v>885</v>
      </c>
      <c r="J5" s="186" t="s">
        <v>886</v>
      </c>
      <c r="K5" s="186" t="s">
        <v>887</v>
      </c>
      <c r="L5" s="186" t="s">
        <v>888</v>
      </c>
    </row>
    <row r="6" spans="1:12" x14ac:dyDescent="0.35">
      <c r="A6" s="190">
        <f>Intro!E88</f>
        <v>0</v>
      </c>
      <c r="B6" s="191" t="s">
        <v>890</v>
      </c>
      <c r="C6" s="191" t="str">
        <f>IF(Public!K17="X","Retailer | Détaillant",IF(Public!K18="X","Distributor | Distributeur",IF(OR(Public!K19="X",Public!K21="X"),"End user | Utilisateur final","-")))</f>
        <v>-</v>
      </c>
      <c r="D6" s="187">
        <f>_xlfn.XLOOKUP('Country-Pays 1-5'!$E$23,Variables!$C$80:$C$327,Variables!$B$80:$B$327,'Country-Pays 1-5'!$E$23,0,1)</f>
        <v>0</v>
      </c>
      <c r="E6" s="191" t="s">
        <v>891</v>
      </c>
      <c r="F6" s="191"/>
      <c r="G6" s="253">
        <f>'Country-Pays 1-5'!G$27</f>
        <v>0</v>
      </c>
      <c r="H6" s="254">
        <f>'Country-Pays 1-5'!H$27</f>
        <v>0</v>
      </c>
      <c r="I6" s="255">
        <f>'Country-Pays 1-5'!I$27</f>
        <v>0</v>
      </c>
      <c r="J6" s="256">
        <f>'Country-Pays 1-5'!G$28/1000</f>
        <v>0</v>
      </c>
      <c r="K6" s="254">
        <f>'Country-Pays 1-5'!H$28/1000</f>
        <v>0</v>
      </c>
      <c r="L6" s="257">
        <f>'Country-Pays 1-5'!I$28/1000</f>
        <v>0</v>
      </c>
    </row>
    <row r="7" spans="1:12" x14ac:dyDescent="0.35">
      <c r="A7" s="192">
        <f>A6</f>
        <v>0</v>
      </c>
      <c r="B7" s="193" t="str">
        <f>B6</f>
        <v>2 - Importer</v>
      </c>
      <c r="C7" s="193" t="str">
        <f>C6</f>
        <v>-</v>
      </c>
      <c r="D7" s="188">
        <f>D6</f>
        <v>0</v>
      </c>
      <c r="E7" s="193" t="s">
        <v>892</v>
      </c>
      <c r="F7" s="193"/>
      <c r="G7" s="258">
        <f>'Country-Pays 1-5'!G$31</f>
        <v>0</v>
      </c>
      <c r="H7" s="259">
        <f>'Country-Pays 1-5'!H$31</f>
        <v>0</v>
      </c>
      <c r="I7" s="260">
        <f>'Country-Pays 1-5'!I$31</f>
        <v>0</v>
      </c>
      <c r="J7" s="261">
        <f>'Country-Pays 1-5'!G$32/1000</f>
        <v>0</v>
      </c>
      <c r="K7" s="259">
        <f>'Country-Pays 1-5'!H$32/1000</f>
        <v>0</v>
      </c>
      <c r="L7" s="262">
        <f>'Country-Pays 1-5'!I$32/1000</f>
        <v>0</v>
      </c>
    </row>
    <row r="8" spans="1:12" x14ac:dyDescent="0.35">
      <c r="A8" s="194">
        <f>A7</f>
        <v>0</v>
      </c>
      <c r="B8" s="195" t="str">
        <f>B7</f>
        <v>2 - Importer</v>
      </c>
      <c r="C8" s="195" t="str">
        <f>C7</f>
        <v>-</v>
      </c>
      <c r="D8" s="189">
        <f>_xlfn.XLOOKUP('Country-Pays 1-5'!$E$36,Variables!$C$80:$C$327,Variables!$B$80:$B$327,'Country-Pays 1-5'!$E$36,0,1)</f>
        <v>0</v>
      </c>
      <c r="E8" s="195" t="s">
        <v>891</v>
      </c>
      <c r="F8" s="195"/>
      <c r="G8" s="263">
        <f>'Country-Pays 1-5'!G$40</f>
        <v>0</v>
      </c>
      <c r="H8" s="264">
        <f>'Country-Pays 1-5'!H$40</f>
        <v>0</v>
      </c>
      <c r="I8" s="265">
        <f>'Country-Pays 1-5'!I$40</f>
        <v>0</v>
      </c>
      <c r="J8" s="266">
        <f>'Country-Pays 1-5'!G$41/1000</f>
        <v>0</v>
      </c>
      <c r="K8" s="264">
        <f>'Country-Pays 1-5'!H$41/1000</f>
        <v>0</v>
      </c>
      <c r="L8" s="267">
        <f>'Country-Pays 1-5'!I$41/1000</f>
        <v>0</v>
      </c>
    </row>
    <row r="9" spans="1:12" x14ac:dyDescent="0.35">
      <c r="A9" s="192">
        <f t="shared" ref="A9:A49" si="0">A8</f>
        <v>0</v>
      </c>
      <c r="B9" s="193" t="str">
        <f t="shared" ref="B9:B49" si="1">B8</f>
        <v>2 - Importer</v>
      </c>
      <c r="C9" s="193" t="str">
        <f t="shared" ref="C9:C49" si="2">C8</f>
        <v>-</v>
      </c>
      <c r="D9" s="188">
        <f>D8</f>
        <v>0</v>
      </c>
      <c r="E9" s="193" t="s">
        <v>892</v>
      </c>
      <c r="F9" s="193"/>
      <c r="G9" s="258">
        <f>'Country-Pays 1-5'!G$44</f>
        <v>0</v>
      </c>
      <c r="H9" s="259">
        <f>'Country-Pays 1-5'!H$44</f>
        <v>0</v>
      </c>
      <c r="I9" s="260">
        <f>'Country-Pays 1-5'!I$44</f>
        <v>0</v>
      </c>
      <c r="J9" s="261">
        <f>'Country-Pays 1-5'!G$45/1000</f>
        <v>0</v>
      </c>
      <c r="K9" s="259">
        <f>'Country-Pays 1-5'!H$45/1000</f>
        <v>0</v>
      </c>
      <c r="L9" s="262">
        <f>'Country-Pays 1-5'!I$45/1000</f>
        <v>0</v>
      </c>
    </row>
    <row r="10" spans="1:12" x14ac:dyDescent="0.35">
      <c r="A10" s="194">
        <f>A9</f>
        <v>0</v>
      </c>
      <c r="B10" s="195" t="str">
        <f>B9</f>
        <v>2 - Importer</v>
      </c>
      <c r="C10" s="195" t="str">
        <f>C9</f>
        <v>-</v>
      </c>
      <c r="D10" s="189">
        <f>_xlfn.XLOOKUP('Country-Pays 1-5'!$E$49,Variables!$C$80:$C$327,Variables!$B$80:$B$327,'Country-Pays 1-5'!$E$49,0,1)</f>
        <v>0</v>
      </c>
      <c r="E10" s="195" t="s">
        <v>891</v>
      </c>
      <c r="F10" s="195"/>
      <c r="G10" s="263">
        <f>'Country-Pays 1-5'!G$53</f>
        <v>0</v>
      </c>
      <c r="H10" s="264">
        <f>'Country-Pays 1-5'!H$53</f>
        <v>0</v>
      </c>
      <c r="I10" s="265">
        <f>'Country-Pays 1-5'!I$53</f>
        <v>0</v>
      </c>
      <c r="J10" s="266">
        <f>'Country-Pays 1-5'!G$54/1000</f>
        <v>0</v>
      </c>
      <c r="K10" s="264">
        <f>'Country-Pays 1-5'!H$54/1000</f>
        <v>0</v>
      </c>
      <c r="L10" s="267">
        <f>'Country-Pays 1-5'!I$54/1000</f>
        <v>0</v>
      </c>
    </row>
    <row r="11" spans="1:12" x14ac:dyDescent="0.35">
      <c r="A11" s="192">
        <f t="shared" ref="A11:A16" si="3">A10</f>
        <v>0</v>
      </c>
      <c r="B11" s="193" t="str">
        <f t="shared" si="1"/>
        <v>2 - Importer</v>
      </c>
      <c r="C11" s="193" t="str">
        <f t="shared" si="2"/>
        <v>-</v>
      </c>
      <c r="D11" s="188">
        <f>D10</f>
        <v>0</v>
      </c>
      <c r="E11" s="193" t="s">
        <v>892</v>
      </c>
      <c r="F11" s="193"/>
      <c r="G11" s="258">
        <f>'Country-Pays 1-5'!G$57</f>
        <v>0</v>
      </c>
      <c r="H11" s="259">
        <f>'Country-Pays 1-5'!H$57</f>
        <v>0</v>
      </c>
      <c r="I11" s="260">
        <f>'Country-Pays 1-5'!I$57</f>
        <v>0</v>
      </c>
      <c r="J11" s="261">
        <f>'Country-Pays 1-5'!G$58/1000</f>
        <v>0</v>
      </c>
      <c r="K11" s="259">
        <f>'Country-Pays 1-5'!H$58/1000</f>
        <v>0</v>
      </c>
      <c r="L11" s="262">
        <f>'Country-Pays 1-5'!I$58/1000</f>
        <v>0</v>
      </c>
    </row>
    <row r="12" spans="1:12" x14ac:dyDescent="0.35">
      <c r="A12" s="194">
        <f t="shared" si="3"/>
        <v>0</v>
      </c>
      <c r="B12" s="195" t="str">
        <f>B11</f>
        <v>2 - Importer</v>
      </c>
      <c r="C12" s="195" t="str">
        <f>C11</f>
        <v>-</v>
      </c>
      <c r="D12" s="189">
        <f>_xlfn.XLOOKUP('Country-Pays 1-5'!$E$62,Variables!$C$80:$C$327,Variables!$B$80:$B$327,'Country-Pays 1-5'!$E$62,0,1)</f>
        <v>0</v>
      </c>
      <c r="E12" s="195" t="s">
        <v>891</v>
      </c>
      <c r="F12" s="195"/>
      <c r="G12" s="263">
        <f>'Country-Pays 1-5'!G$66</f>
        <v>0</v>
      </c>
      <c r="H12" s="264">
        <f>'Country-Pays 1-5'!H$66</f>
        <v>0</v>
      </c>
      <c r="I12" s="265">
        <f>'Country-Pays 1-5'!I$66</f>
        <v>0</v>
      </c>
      <c r="J12" s="266">
        <f>'Country-Pays 1-5'!G$67/1000</f>
        <v>0</v>
      </c>
      <c r="K12" s="264">
        <f>'Country-Pays 1-5'!H$67/1000</f>
        <v>0</v>
      </c>
      <c r="L12" s="267">
        <f>'Country-Pays 1-5'!I$67/1000</f>
        <v>0</v>
      </c>
    </row>
    <row r="13" spans="1:12" x14ac:dyDescent="0.35">
      <c r="A13" s="192">
        <f t="shared" si="3"/>
        <v>0</v>
      </c>
      <c r="B13" s="193" t="str">
        <f t="shared" si="1"/>
        <v>2 - Importer</v>
      </c>
      <c r="C13" s="193" t="str">
        <f t="shared" si="2"/>
        <v>-</v>
      </c>
      <c r="D13" s="188">
        <f>D12</f>
        <v>0</v>
      </c>
      <c r="E13" s="193" t="s">
        <v>892</v>
      </c>
      <c r="F13" s="193"/>
      <c r="G13" s="258">
        <f>'Country-Pays 1-5'!G$70</f>
        <v>0</v>
      </c>
      <c r="H13" s="259">
        <f>'Country-Pays 1-5'!H$70</f>
        <v>0</v>
      </c>
      <c r="I13" s="260">
        <f>'Country-Pays 1-5'!I$70</f>
        <v>0</v>
      </c>
      <c r="J13" s="261">
        <f>'Country-Pays 1-5'!G$71/1000</f>
        <v>0</v>
      </c>
      <c r="K13" s="259">
        <f>'Country-Pays 1-5'!H$71/1000</f>
        <v>0</v>
      </c>
      <c r="L13" s="262">
        <f>'Country-Pays 1-5'!I$71/1000</f>
        <v>0</v>
      </c>
    </row>
    <row r="14" spans="1:12" x14ac:dyDescent="0.35">
      <c r="A14" s="194">
        <f t="shared" si="3"/>
        <v>0</v>
      </c>
      <c r="B14" s="195" t="str">
        <f>B13</f>
        <v>2 - Importer</v>
      </c>
      <c r="C14" s="195" t="str">
        <f>C13</f>
        <v>-</v>
      </c>
      <c r="D14" s="189">
        <f>_xlfn.XLOOKUP('Country-Pays 1-5'!$E$75,Variables!$C$80:$C$327,Variables!$B$80:$B$327,'Country-Pays 1-5'!$E$75,0,1)</f>
        <v>0</v>
      </c>
      <c r="E14" s="195" t="s">
        <v>891</v>
      </c>
      <c r="F14" s="195"/>
      <c r="G14" s="263">
        <f>'Country-Pays 1-5'!G$79</f>
        <v>0</v>
      </c>
      <c r="H14" s="264">
        <f>'Country-Pays 1-5'!H$79</f>
        <v>0</v>
      </c>
      <c r="I14" s="265">
        <f>'Country-Pays 1-5'!I$79</f>
        <v>0</v>
      </c>
      <c r="J14" s="266">
        <f>'Country-Pays 1-5'!G$80/1000</f>
        <v>0</v>
      </c>
      <c r="K14" s="264">
        <f>'Country-Pays 1-5'!H$80/1000</f>
        <v>0</v>
      </c>
      <c r="L14" s="267">
        <f>'Country-Pays 1-5'!I$80/1000</f>
        <v>0</v>
      </c>
    </row>
    <row r="15" spans="1:12" x14ac:dyDescent="0.35">
      <c r="A15" s="192">
        <f t="shared" si="3"/>
        <v>0</v>
      </c>
      <c r="B15" s="193" t="str">
        <f t="shared" si="1"/>
        <v>2 - Importer</v>
      </c>
      <c r="C15" s="193" t="str">
        <f t="shared" si="2"/>
        <v>-</v>
      </c>
      <c r="D15" s="188">
        <f>D14</f>
        <v>0</v>
      </c>
      <c r="E15" s="193" t="s">
        <v>892</v>
      </c>
      <c r="F15" s="193"/>
      <c r="G15" s="258">
        <f>'Country-Pays 1-5'!G$83</f>
        <v>0</v>
      </c>
      <c r="H15" s="259">
        <f>'Country-Pays 1-5'!H$83</f>
        <v>0</v>
      </c>
      <c r="I15" s="260">
        <f>'Country-Pays 1-5'!I$83</f>
        <v>0</v>
      </c>
      <c r="J15" s="261">
        <f>'Country-Pays 1-5'!G$84/1000</f>
        <v>0</v>
      </c>
      <c r="K15" s="259">
        <f>'Country-Pays 1-5'!H$84/1000</f>
        <v>0</v>
      </c>
      <c r="L15" s="262">
        <f>'Country-Pays 1-5'!I$84/1000</f>
        <v>0</v>
      </c>
    </row>
    <row r="16" spans="1:12" x14ac:dyDescent="0.35">
      <c r="A16" s="194">
        <f t="shared" si="3"/>
        <v>0</v>
      </c>
      <c r="B16" s="195" t="str">
        <f>B15</f>
        <v>2 - Importer</v>
      </c>
      <c r="C16" s="195" t="str">
        <f>C15</f>
        <v>-</v>
      </c>
      <c r="D16" s="189">
        <f>_xlfn.XLOOKUP('Country-Pays 6-10'!$E$23,Variables!$C$80:$C$327,Variables!$B$80:$B$327,'Country-Pays 6-10'!$E$23,0,1)</f>
        <v>0</v>
      </c>
      <c r="E16" s="195" t="s">
        <v>891</v>
      </c>
      <c r="F16" s="195"/>
      <c r="G16" s="268">
        <f>'Country-Pays 6-10'!G$27</f>
        <v>0</v>
      </c>
      <c r="H16" s="269">
        <f>'Country-Pays 6-10'!H$27</f>
        <v>0</v>
      </c>
      <c r="I16" s="270">
        <f>'Country-Pays 6-10'!I$27</f>
        <v>0</v>
      </c>
      <c r="J16" s="271">
        <f>'Country-Pays 6-10'!G$28/1000</f>
        <v>0</v>
      </c>
      <c r="K16" s="269">
        <f>'Country-Pays 6-10'!H$28/1000</f>
        <v>0</v>
      </c>
      <c r="L16" s="272">
        <f>'Country-Pays 6-10'!I$28/1000</f>
        <v>0</v>
      </c>
    </row>
    <row r="17" spans="1:12" x14ac:dyDescent="0.35">
      <c r="A17" s="192">
        <f t="shared" si="0"/>
        <v>0</v>
      </c>
      <c r="B17" s="193" t="str">
        <f t="shared" si="1"/>
        <v>2 - Importer</v>
      </c>
      <c r="C17" s="193" t="str">
        <f t="shared" si="2"/>
        <v>-</v>
      </c>
      <c r="D17" s="188">
        <f>D16</f>
        <v>0</v>
      </c>
      <c r="E17" s="193" t="s">
        <v>892</v>
      </c>
      <c r="F17" s="193"/>
      <c r="G17" s="273">
        <f>'Country-Pays 6-10'!G$31</f>
        <v>0</v>
      </c>
      <c r="H17" s="274">
        <f>'Country-Pays 6-10'!H$31</f>
        <v>0</v>
      </c>
      <c r="I17" s="275">
        <f>'Country-Pays 6-10'!I$31</f>
        <v>0</v>
      </c>
      <c r="J17" s="276">
        <f>'Country-Pays 6-10'!G$32/1000</f>
        <v>0</v>
      </c>
      <c r="K17" s="274">
        <f>'Country-Pays 6-10'!H$32/1000</f>
        <v>0</v>
      </c>
      <c r="L17" s="277">
        <f>'Country-Pays 6-10'!I$32/1000</f>
        <v>0</v>
      </c>
    </row>
    <row r="18" spans="1:12" x14ac:dyDescent="0.35">
      <c r="A18" s="194">
        <f>A17</f>
        <v>0</v>
      </c>
      <c r="B18" s="195" t="str">
        <f>B17</f>
        <v>2 - Importer</v>
      </c>
      <c r="C18" s="195" t="str">
        <f>C17</f>
        <v>-</v>
      </c>
      <c r="D18" s="189">
        <f>_xlfn.XLOOKUP('Country-Pays 6-10'!$E$36,Variables!$C$80:$C$327,Variables!$B$80:$B$327,'Country-Pays 6-10'!$E$36,0,1)</f>
        <v>0</v>
      </c>
      <c r="E18" s="195" t="s">
        <v>891</v>
      </c>
      <c r="F18" s="195"/>
      <c r="G18" s="268">
        <f>'Country-Pays 6-10'!G$40</f>
        <v>0</v>
      </c>
      <c r="H18" s="269">
        <f>'Country-Pays 6-10'!H$40</f>
        <v>0</v>
      </c>
      <c r="I18" s="270">
        <f>'Country-Pays 6-10'!I$40</f>
        <v>0</v>
      </c>
      <c r="J18" s="271">
        <f>'Country-Pays 6-10'!G$41/1000</f>
        <v>0</v>
      </c>
      <c r="K18" s="269">
        <f>'Country-Pays 6-10'!H$41/1000</f>
        <v>0</v>
      </c>
      <c r="L18" s="272">
        <f>'Country-Pays 6-10'!I$41/1000</f>
        <v>0</v>
      </c>
    </row>
    <row r="19" spans="1:12" x14ac:dyDescent="0.35">
      <c r="A19" s="192">
        <f t="shared" si="0"/>
        <v>0</v>
      </c>
      <c r="B19" s="193" t="str">
        <f t="shared" si="1"/>
        <v>2 - Importer</v>
      </c>
      <c r="C19" s="193" t="str">
        <f t="shared" si="2"/>
        <v>-</v>
      </c>
      <c r="D19" s="188">
        <f>D18</f>
        <v>0</v>
      </c>
      <c r="E19" s="193" t="s">
        <v>892</v>
      </c>
      <c r="F19" s="193"/>
      <c r="G19" s="273">
        <f>'Country-Pays 6-10'!G$44</f>
        <v>0</v>
      </c>
      <c r="H19" s="274">
        <f>'Country-Pays 6-10'!H$44</f>
        <v>0</v>
      </c>
      <c r="I19" s="275">
        <f>'Country-Pays 6-10'!I$44</f>
        <v>0</v>
      </c>
      <c r="J19" s="276">
        <f>'Country-Pays 6-10'!G$45/1000</f>
        <v>0</v>
      </c>
      <c r="K19" s="274">
        <f>'Country-Pays 6-10'!H$45/1000</f>
        <v>0</v>
      </c>
      <c r="L19" s="277">
        <f>'Country-Pays 6-10'!I$45/1000</f>
        <v>0</v>
      </c>
    </row>
    <row r="20" spans="1:12" x14ac:dyDescent="0.35">
      <c r="A20" s="194">
        <f>A19</f>
        <v>0</v>
      </c>
      <c r="B20" s="195" t="str">
        <f>B19</f>
        <v>2 - Importer</v>
      </c>
      <c r="C20" s="195" t="str">
        <f>C19</f>
        <v>-</v>
      </c>
      <c r="D20" s="189">
        <f>_xlfn.XLOOKUP('Country-Pays 6-10'!$E$49,Variables!$C$80:$C$327,Variables!$B$80:$B$327,'Country-Pays 6-10'!$E$49,0,1)</f>
        <v>0</v>
      </c>
      <c r="E20" s="195" t="s">
        <v>891</v>
      </c>
      <c r="F20" s="195"/>
      <c r="G20" s="268">
        <f>'Country-Pays 6-10'!G$53</f>
        <v>0</v>
      </c>
      <c r="H20" s="269">
        <f>'Country-Pays 6-10'!H$53</f>
        <v>0</v>
      </c>
      <c r="I20" s="270">
        <f>'Country-Pays 6-10'!I$53</f>
        <v>0</v>
      </c>
      <c r="J20" s="271">
        <f>'Country-Pays 6-10'!G$54/1000</f>
        <v>0</v>
      </c>
      <c r="K20" s="269">
        <f>'Country-Pays 6-10'!H$54/1000</f>
        <v>0</v>
      </c>
      <c r="L20" s="272">
        <f>'Country-Pays 6-10'!I$54/1000</f>
        <v>0</v>
      </c>
    </row>
    <row r="21" spans="1:12" x14ac:dyDescent="0.35">
      <c r="A21" s="192">
        <f t="shared" si="0"/>
        <v>0</v>
      </c>
      <c r="B21" s="193" t="str">
        <f t="shared" si="1"/>
        <v>2 - Importer</v>
      </c>
      <c r="C21" s="193" t="str">
        <f t="shared" si="2"/>
        <v>-</v>
      </c>
      <c r="D21" s="188">
        <f>D20</f>
        <v>0</v>
      </c>
      <c r="E21" s="193" t="s">
        <v>892</v>
      </c>
      <c r="F21" s="193"/>
      <c r="G21" s="273">
        <f>'Country-Pays 6-10'!G$57</f>
        <v>0</v>
      </c>
      <c r="H21" s="274">
        <f>'Country-Pays 6-10'!H$57</f>
        <v>0</v>
      </c>
      <c r="I21" s="275">
        <f>'Country-Pays 6-10'!I$57</f>
        <v>0</v>
      </c>
      <c r="J21" s="276">
        <f>'Country-Pays 6-10'!G$58/1000</f>
        <v>0</v>
      </c>
      <c r="K21" s="274">
        <f>'Country-Pays 6-10'!H$58/1000</f>
        <v>0</v>
      </c>
      <c r="L21" s="277">
        <f>'Country-Pays 6-10'!I$58/1000</f>
        <v>0</v>
      </c>
    </row>
    <row r="22" spans="1:12" x14ac:dyDescent="0.35">
      <c r="A22" s="194">
        <f>A21</f>
        <v>0</v>
      </c>
      <c r="B22" s="195" t="str">
        <f>B21</f>
        <v>2 - Importer</v>
      </c>
      <c r="C22" s="195" t="str">
        <f>C21</f>
        <v>-</v>
      </c>
      <c r="D22" s="189">
        <f>_xlfn.XLOOKUP('Country-Pays 6-10'!$E$62,Variables!$C$80:$C$327,Variables!$B$80:$B$327,'Country-Pays 6-10'!$E$62,0,1)</f>
        <v>0</v>
      </c>
      <c r="E22" s="195" t="s">
        <v>891</v>
      </c>
      <c r="F22" s="195"/>
      <c r="G22" s="268">
        <f>'Country-Pays 6-10'!G$66</f>
        <v>0</v>
      </c>
      <c r="H22" s="269">
        <f>'Country-Pays 6-10'!H$66</f>
        <v>0</v>
      </c>
      <c r="I22" s="270">
        <f>'Country-Pays 6-10'!I$66</f>
        <v>0</v>
      </c>
      <c r="J22" s="271">
        <f>'Country-Pays 6-10'!G$67/1000</f>
        <v>0</v>
      </c>
      <c r="K22" s="269">
        <f>'Country-Pays 6-10'!H$67/1000</f>
        <v>0</v>
      </c>
      <c r="L22" s="272">
        <f>'Country-Pays 6-10'!I$67/1000</f>
        <v>0</v>
      </c>
    </row>
    <row r="23" spans="1:12" x14ac:dyDescent="0.35">
      <c r="A23" s="192">
        <f t="shared" si="0"/>
        <v>0</v>
      </c>
      <c r="B23" s="193" t="str">
        <f t="shared" si="1"/>
        <v>2 - Importer</v>
      </c>
      <c r="C23" s="193" t="str">
        <f t="shared" si="2"/>
        <v>-</v>
      </c>
      <c r="D23" s="188">
        <f>D22</f>
        <v>0</v>
      </c>
      <c r="E23" s="193" t="s">
        <v>892</v>
      </c>
      <c r="F23" s="193"/>
      <c r="G23" s="273">
        <f>'Country-Pays 6-10'!G$70</f>
        <v>0</v>
      </c>
      <c r="H23" s="274">
        <f>'Country-Pays 6-10'!H$70</f>
        <v>0</v>
      </c>
      <c r="I23" s="275">
        <f>'Country-Pays 6-10'!I$70</f>
        <v>0</v>
      </c>
      <c r="J23" s="276">
        <f>'Country-Pays 6-10'!G$71/1000</f>
        <v>0</v>
      </c>
      <c r="K23" s="274">
        <f>'Country-Pays 6-10'!H$71/1000</f>
        <v>0</v>
      </c>
      <c r="L23" s="277">
        <f>'Country-Pays 6-10'!I$71/1000</f>
        <v>0</v>
      </c>
    </row>
    <row r="24" spans="1:12" x14ac:dyDescent="0.35">
      <c r="A24" s="194">
        <f>A23</f>
        <v>0</v>
      </c>
      <c r="B24" s="195" t="str">
        <f>B23</f>
        <v>2 - Importer</v>
      </c>
      <c r="C24" s="195" t="str">
        <f>C23</f>
        <v>-</v>
      </c>
      <c r="D24" s="189">
        <f>_xlfn.XLOOKUP('Country-Pays 6-10'!$E$75,Variables!$C$80:$C$327,Variables!$B$80:$B$327,'Country-Pays 6-10'!$E$75,0,1)</f>
        <v>0</v>
      </c>
      <c r="E24" s="195" t="s">
        <v>891</v>
      </c>
      <c r="F24" s="195"/>
      <c r="G24" s="268">
        <f>'Country-Pays 6-10'!G$79</f>
        <v>0</v>
      </c>
      <c r="H24" s="269">
        <f>'Country-Pays 6-10'!H$79</f>
        <v>0</v>
      </c>
      <c r="I24" s="270">
        <f>'Country-Pays 6-10'!I$79</f>
        <v>0</v>
      </c>
      <c r="J24" s="271">
        <f>'Country-Pays 6-10'!G$80/1000</f>
        <v>0</v>
      </c>
      <c r="K24" s="269">
        <f>'Country-Pays 6-10'!H$80/1000</f>
        <v>0</v>
      </c>
      <c r="L24" s="272">
        <f>'Country-Pays 6-10'!I$80/1000</f>
        <v>0</v>
      </c>
    </row>
    <row r="25" spans="1:12" x14ac:dyDescent="0.35">
      <c r="A25" s="192">
        <f t="shared" si="0"/>
        <v>0</v>
      </c>
      <c r="B25" s="193" t="str">
        <f t="shared" si="1"/>
        <v>2 - Importer</v>
      </c>
      <c r="C25" s="193" t="str">
        <f t="shared" si="2"/>
        <v>-</v>
      </c>
      <c r="D25" s="188">
        <f>D24</f>
        <v>0</v>
      </c>
      <c r="E25" s="193" t="s">
        <v>892</v>
      </c>
      <c r="F25" s="193"/>
      <c r="G25" s="273">
        <f>'Country-Pays 6-10'!G$83</f>
        <v>0</v>
      </c>
      <c r="H25" s="274">
        <f>'Country-Pays 6-10'!H$83</f>
        <v>0</v>
      </c>
      <c r="I25" s="275">
        <f>'Country-Pays 6-10'!I$83</f>
        <v>0</v>
      </c>
      <c r="J25" s="276">
        <f>'Country-Pays 6-10'!G$84/1000</f>
        <v>0</v>
      </c>
      <c r="K25" s="274">
        <f>'Country-Pays 6-10'!H$84/1000</f>
        <v>0</v>
      </c>
      <c r="L25" s="277">
        <f>'Country-Pays 6-10'!I$84/1000</f>
        <v>0</v>
      </c>
    </row>
    <row r="26" spans="1:12" x14ac:dyDescent="0.35">
      <c r="A26" s="194">
        <f>A25</f>
        <v>0</v>
      </c>
      <c r="B26" s="195" t="str">
        <f>B25</f>
        <v>2 - Importer</v>
      </c>
      <c r="C26" s="195" t="str">
        <f>C25</f>
        <v>-</v>
      </c>
      <c r="D26" s="189">
        <f>_xlfn.XLOOKUP('Country-Pays 11-15'!$E$23,Variables!$C$80:$C$327,Variables!$B$80:$B$327,'Country-Pays 11-15'!$E$23,0,1)</f>
        <v>0</v>
      </c>
      <c r="E26" s="195" t="s">
        <v>891</v>
      </c>
      <c r="F26" s="195"/>
      <c r="G26" s="278">
        <f>'Country-Pays 11-15'!G$27</f>
        <v>0</v>
      </c>
      <c r="H26" s="279">
        <f>'Country-Pays 11-15'!H$27</f>
        <v>0</v>
      </c>
      <c r="I26" s="280">
        <f>'Country-Pays 11-15'!I$27</f>
        <v>0</v>
      </c>
      <c r="J26" s="281">
        <f>'Country-Pays 11-15'!G$28/1000</f>
        <v>0</v>
      </c>
      <c r="K26" s="279">
        <f>'Country-Pays 11-15'!H$28/1000</f>
        <v>0</v>
      </c>
      <c r="L26" s="282">
        <f>'Country-Pays 11-15'!I$28/1000</f>
        <v>0</v>
      </c>
    </row>
    <row r="27" spans="1:12" x14ac:dyDescent="0.35">
      <c r="A27" s="192">
        <f t="shared" si="0"/>
        <v>0</v>
      </c>
      <c r="B27" s="193" t="str">
        <f t="shared" si="1"/>
        <v>2 - Importer</v>
      </c>
      <c r="C27" s="193" t="str">
        <f t="shared" si="2"/>
        <v>-</v>
      </c>
      <c r="D27" s="188">
        <f>D26</f>
        <v>0</v>
      </c>
      <c r="E27" s="193" t="s">
        <v>892</v>
      </c>
      <c r="F27" s="193"/>
      <c r="G27" s="283">
        <f>'Country-Pays 11-15'!G$31</f>
        <v>0</v>
      </c>
      <c r="H27" s="284">
        <f>'Country-Pays 11-15'!H$31</f>
        <v>0</v>
      </c>
      <c r="I27" s="285">
        <f>'Country-Pays 11-15'!I$31</f>
        <v>0</v>
      </c>
      <c r="J27" s="286">
        <f>'Country-Pays 11-15'!G$32/1000</f>
        <v>0</v>
      </c>
      <c r="K27" s="284">
        <f>'Country-Pays 11-15'!H$32/1000</f>
        <v>0</v>
      </c>
      <c r="L27" s="287">
        <f>'Country-Pays 11-15'!I$32/1000</f>
        <v>0</v>
      </c>
    </row>
    <row r="28" spans="1:12" x14ac:dyDescent="0.35">
      <c r="A28" s="194">
        <f>A27</f>
        <v>0</v>
      </c>
      <c r="B28" s="195" t="str">
        <f>B27</f>
        <v>2 - Importer</v>
      </c>
      <c r="C28" s="195" t="str">
        <f>C27</f>
        <v>-</v>
      </c>
      <c r="D28" s="189">
        <f>_xlfn.XLOOKUP('Country-Pays 11-15'!$E$36,Variables!$C$80:$C$327,Variables!$B$80:$B$327,'Country-Pays 11-15'!$E$36,0,1)</f>
        <v>0</v>
      </c>
      <c r="E28" s="195" t="s">
        <v>891</v>
      </c>
      <c r="F28" s="195"/>
      <c r="G28" s="278">
        <f>'Country-Pays 11-15'!G$40</f>
        <v>0</v>
      </c>
      <c r="H28" s="279">
        <f>'Country-Pays 11-15'!H$40</f>
        <v>0</v>
      </c>
      <c r="I28" s="280">
        <f>'Country-Pays 11-15'!I$40</f>
        <v>0</v>
      </c>
      <c r="J28" s="281">
        <f>'Country-Pays 11-15'!G$41/1000</f>
        <v>0</v>
      </c>
      <c r="K28" s="279">
        <f>'Country-Pays 11-15'!H$41/1000</f>
        <v>0</v>
      </c>
      <c r="L28" s="282">
        <f>'Country-Pays 11-15'!I$41/1000</f>
        <v>0</v>
      </c>
    </row>
    <row r="29" spans="1:12" x14ac:dyDescent="0.35">
      <c r="A29" s="192">
        <f t="shared" si="0"/>
        <v>0</v>
      </c>
      <c r="B29" s="193" t="str">
        <f t="shared" si="1"/>
        <v>2 - Importer</v>
      </c>
      <c r="C29" s="193" t="str">
        <f t="shared" si="2"/>
        <v>-</v>
      </c>
      <c r="D29" s="188">
        <f>D28</f>
        <v>0</v>
      </c>
      <c r="E29" s="193" t="s">
        <v>892</v>
      </c>
      <c r="F29" s="193"/>
      <c r="G29" s="283">
        <f>'Country-Pays 11-15'!G$44</f>
        <v>0</v>
      </c>
      <c r="H29" s="284">
        <f>'Country-Pays 11-15'!H$44</f>
        <v>0</v>
      </c>
      <c r="I29" s="285">
        <f>'Country-Pays 11-15'!I$44</f>
        <v>0</v>
      </c>
      <c r="J29" s="286">
        <f>'Country-Pays 11-15'!G$45/1000</f>
        <v>0</v>
      </c>
      <c r="K29" s="284">
        <f>'Country-Pays 11-15'!H$45/1000</f>
        <v>0</v>
      </c>
      <c r="L29" s="287">
        <f>'Country-Pays 11-15'!I$45/1000</f>
        <v>0</v>
      </c>
    </row>
    <row r="30" spans="1:12" x14ac:dyDescent="0.35">
      <c r="A30" s="194">
        <f>A29</f>
        <v>0</v>
      </c>
      <c r="B30" s="195" t="str">
        <f>B29</f>
        <v>2 - Importer</v>
      </c>
      <c r="C30" s="195" t="str">
        <f>C29</f>
        <v>-</v>
      </c>
      <c r="D30" s="189">
        <f>_xlfn.XLOOKUP('Country-Pays 11-15'!$E$49,Variables!$C$80:$C$327,Variables!$B$80:$B$327,'Country-Pays 11-15'!$E$49,0,1)</f>
        <v>0</v>
      </c>
      <c r="E30" s="195" t="s">
        <v>891</v>
      </c>
      <c r="F30" s="195"/>
      <c r="G30" s="278">
        <f>'Country-Pays 11-15'!G$53</f>
        <v>0</v>
      </c>
      <c r="H30" s="279">
        <f>'Country-Pays 11-15'!H$53</f>
        <v>0</v>
      </c>
      <c r="I30" s="280">
        <f>'Country-Pays 11-15'!I$53</f>
        <v>0</v>
      </c>
      <c r="J30" s="281">
        <f>'Country-Pays 11-15'!G$54/1000</f>
        <v>0</v>
      </c>
      <c r="K30" s="279">
        <f>'Country-Pays 11-15'!H$54/1000</f>
        <v>0</v>
      </c>
      <c r="L30" s="282">
        <f>'Country-Pays 11-15'!I$54/1000</f>
        <v>0</v>
      </c>
    </row>
    <row r="31" spans="1:12" x14ac:dyDescent="0.35">
      <c r="A31" s="192">
        <f t="shared" si="0"/>
        <v>0</v>
      </c>
      <c r="B31" s="193" t="str">
        <f t="shared" si="1"/>
        <v>2 - Importer</v>
      </c>
      <c r="C31" s="193" t="str">
        <f t="shared" si="2"/>
        <v>-</v>
      </c>
      <c r="D31" s="188">
        <f>D30</f>
        <v>0</v>
      </c>
      <c r="E31" s="193" t="s">
        <v>892</v>
      </c>
      <c r="F31" s="193"/>
      <c r="G31" s="283">
        <f>'Country-Pays 11-15'!G$57</f>
        <v>0</v>
      </c>
      <c r="H31" s="284">
        <f>'Country-Pays 11-15'!H$57</f>
        <v>0</v>
      </c>
      <c r="I31" s="285">
        <f>'Country-Pays 11-15'!I$57</f>
        <v>0</v>
      </c>
      <c r="J31" s="286">
        <f>'Country-Pays 11-15'!G$58/1000</f>
        <v>0</v>
      </c>
      <c r="K31" s="284">
        <f>'Country-Pays 11-15'!H$58/1000</f>
        <v>0</v>
      </c>
      <c r="L31" s="287">
        <f>'Country-Pays 11-15'!I$58/1000</f>
        <v>0</v>
      </c>
    </row>
    <row r="32" spans="1:12" x14ac:dyDescent="0.35">
      <c r="A32" s="194">
        <f>A31</f>
        <v>0</v>
      </c>
      <c r="B32" s="195" t="str">
        <f>B31</f>
        <v>2 - Importer</v>
      </c>
      <c r="C32" s="195" t="str">
        <f>C31</f>
        <v>-</v>
      </c>
      <c r="D32" s="189">
        <f>_xlfn.XLOOKUP('Country-Pays 11-15'!$E$62,Variables!$C$80:$C$327,Variables!$B$80:$B$327,'Country-Pays 11-15'!$E$62,0,1)</f>
        <v>0</v>
      </c>
      <c r="E32" s="195" t="s">
        <v>891</v>
      </c>
      <c r="F32" s="195"/>
      <c r="G32" s="278">
        <f>'Country-Pays 11-15'!G$66</f>
        <v>0</v>
      </c>
      <c r="H32" s="279">
        <f>'Country-Pays 11-15'!H$66</f>
        <v>0</v>
      </c>
      <c r="I32" s="280">
        <f>'Country-Pays 11-15'!I$66</f>
        <v>0</v>
      </c>
      <c r="J32" s="281">
        <f>'Country-Pays 11-15'!G$67/1000</f>
        <v>0</v>
      </c>
      <c r="K32" s="279">
        <f>'Country-Pays 11-15'!H$67/1000</f>
        <v>0</v>
      </c>
      <c r="L32" s="282">
        <f>'Country-Pays 11-15'!I$67/1000</f>
        <v>0</v>
      </c>
    </row>
    <row r="33" spans="1:12" x14ac:dyDescent="0.35">
      <c r="A33" s="192">
        <f t="shared" si="0"/>
        <v>0</v>
      </c>
      <c r="B33" s="193" t="str">
        <f t="shared" si="1"/>
        <v>2 - Importer</v>
      </c>
      <c r="C33" s="193" t="str">
        <f t="shared" si="2"/>
        <v>-</v>
      </c>
      <c r="D33" s="188">
        <f>D32</f>
        <v>0</v>
      </c>
      <c r="E33" s="193" t="s">
        <v>892</v>
      </c>
      <c r="F33" s="193"/>
      <c r="G33" s="283">
        <f>'Country-Pays 11-15'!G$70</f>
        <v>0</v>
      </c>
      <c r="H33" s="284">
        <f>'Country-Pays 11-15'!H$70</f>
        <v>0</v>
      </c>
      <c r="I33" s="285">
        <f>'Country-Pays 11-15'!I$70</f>
        <v>0</v>
      </c>
      <c r="J33" s="286">
        <f>'Country-Pays 11-15'!G$71/1000</f>
        <v>0</v>
      </c>
      <c r="K33" s="284">
        <f>'Country-Pays 11-15'!H$71/1000</f>
        <v>0</v>
      </c>
      <c r="L33" s="287">
        <f>'Country-Pays 11-15'!I$71/1000</f>
        <v>0</v>
      </c>
    </row>
    <row r="34" spans="1:12" x14ac:dyDescent="0.35">
      <c r="A34" s="194">
        <f>A33</f>
        <v>0</v>
      </c>
      <c r="B34" s="195" t="str">
        <f>B33</f>
        <v>2 - Importer</v>
      </c>
      <c r="C34" s="195" t="str">
        <f>C33</f>
        <v>-</v>
      </c>
      <c r="D34" s="189">
        <f>_xlfn.XLOOKUP('Country-Pays 11-15'!$E$75,Variables!$C$80:$C$327,Variables!$B$80:$B$327,'Country-Pays 11-15'!$E$75,0,1)</f>
        <v>0</v>
      </c>
      <c r="E34" s="195" t="s">
        <v>891</v>
      </c>
      <c r="F34" s="195"/>
      <c r="G34" s="278">
        <f>'Country-Pays 11-15'!G$79</f>
        <v>0</v>
      </c>
      <c r="H34" s="279">
        <f>'Country-Pays 11-15'!H$79</f>
        <v>0</v>
      </c>
      <c r="I34" s="280">
        <f>'Country-Pays 11-15'!I$79</f>
        <v>0</v>
      </c>
      <c r="J34" s="281">
        <f>'Country-Pays 11-15'!G$80/1000</f>
        <v>0</v>
      </c>
      <c r="K34" s="279">
        <f>'Country-Pays 11-15'!H$80/1000</f>
        <v>0</v>
      </c>
      <c r="L34" s="282">
        <f>'Country-Pays 11-15'!I$80/1000</f>
        <v>0</v>
      </c>
    </row>
    <row r="35" spans="1:12" x14ac:dyDescent="0.35">
      <c r="A35" s="192">
        <f t="shared" si="0"/>
        <v>0</v>
      </c>
      <c r="B35" s="193" t="str">
        <f t="shared" si="1"/>
        <v>2 - Importer</v>
      </c>
      <c r="C35" s="193" t="str">
        <f t="shared" si="2"/>
        <v>-</v>
      </c>
      <c r="D35" s="188">
        <f>D34</f>
        <v>0</v>
      </c>
      <c r="E35" s="193" t="s">
        <v>892</v>
      </c>
      <c r="F35" s="193"/>
      <c r="G35" s="283">
        <f>'Country-Pays 11-15'!G$83</f>
        <v>0</v>
      </c>
      <c r="H35" s="284">
        <f>'Country-Pays 11-15'!H$83</f>
        <v>0</v>
      </c>
      <c r="I35" s="285">
        <f>'Country-Pays 11-15'!I$83</f>
        <v>0</v>
      </c>
      <c r="J35" s="286">
        <f>'Country-Pays 11-15'!G$84/1000</f>
        <v>0</v>
      </c>
      <c r="K35" s="284">
        <f>'Country-Pays 11-15'!H$84/1000</f>
        <v>0</v>
      </c>
      <c r="L35" s="287">
        <f>'Country-Pays 11-15'!I$84/1000</f>
        <v>0</v>
      </c>
    </row>
    <row r="36" spans="1:12" x14ac:dyDescent="0.35">
      <c r="A36" s="194">
        <f>A35</f>
        <v>0</v>
      </c>
      <c r="B36" s="195" t="str">
        <f>B35</f>
        <v>2 - Importer</v>
      </c>
      <c r="C36" s="195" t="str">
        <f>C35</f>
        <v>-</v>
      </c>
      <c r="D36" s="189">
        <f>_xlfn.XLOOKUP('Country-Pays 16-20'!$E$23,Variables!$C$80:$C$327,Variables!$B$80:$B$327,'Country-Pays 16-20'!$E$23,0,1)</f>
        <v>0</v>
      </c>
      <c r="E36" s="195" t="s">
        <v>891</v>
      </c>
      <c r="F36" s="195"/>
      <c r="G36" s="288">
        <f>'Country-Pays 16-20'!G$27</f>
        <v>0</v>
      </c>
      <c r="H36" s="289">
        <f>'Country-Pays 16-20'!H$27</f>
        <v>0</v>
      </c>
      <c r="I36" s="290">
        <f>'Country-Pays 16-20'!I$27</f>
        <v>0</v>
      </c>
      <c r="J36" s="291">
        <f>'Country-Pays 16-20'!G$28/1000</f>
        <v>0</v>
      </c>
      <c r="K36" s="289">
        <f>'Country-Pays 16-20'!H$28/1000</f>
        <v>0</v>
      </c>
      <c r="L36" s="292">
        <f>'Country-Pays 16-20'!I$28/1000</f>
        <v>0</v>
      </c>
    </row>
    <row r="37" spans="1:12" x14ac:dyDescent="0.35">
      <c r="A37" s="192">
        <f t="shared" si="0"/>
        <v>0</v>
      </c>
      <c r="B37" s="193" t="str">
        <f t="shared" si="1"/>
        <v>2 - Importer</v>
      </c>
      <c r="C37" s="193" t="str">
        <f t="shared" si="2"/>
        <v>-</v>
      </c>
      <c r="D37" s="188">
        <f>D36</f>
        <v>0</v>
      </c>
      <c r="E37" s="193" t="s">
        <v>892</v>
      </c>
      <c r="F37" s="193"/>
      <c r="G37" s="293">
        <f>'Country-Pays 16-20'!G$31</f>
        <v>0</v>
      </c>
      <c r="H37" s="294">
        <f>'Country-Pays 16-20'!H$31</f>
        <v>0</v>
      </c>
      <c r="I37" s="295">
        <f>'Country-Pays 16-20'!I$31</f>
        <v>0</v>
      </c>
      <c r="J37" s="296">
        <f>'Country-Pays 16-20'!G$32/1000</f>
        <v>0</v>
      </c>
      <c r="K37" s="294">
        <f>'Country-Pays 16-20'!H$32/1000</f>
        <v>0</v>
      </c>
      <c r="L37" s="297">
        <f>'Country-Pays 16-20'!I$32/1000</f>
        <v>0</v>
      </c>
    </row>
    <row r="38" spans="1:12" x14ac:dyDescent="0.35">
      <c r="A38" s="194">
        <f>A37</f>
        <v>0</v>
      </c>
      <c r="B38" s="195" t="str">
        <f>B37</f>
        <v>2 - Importer</v>
      </c>
      <c r="C38" s="195" t="str">
        <f>C37</f>
        <v>-</v>
      </c>
      <c r="D38" s="189">
        <f>_xlfn.XLOOKUP('Country-Pays 16-20'!$E$36,Variables!$C$80:$C$327,Variables!$B$80:$B$327,'Country-Pays 16-20'!$E$36,0,1)</f>
        <v>0</v>
      </c>
      <c r="E38" s="195" t="s">
        <v>891</v>
      </c>
      <c r="F38" s="195"/>
      <c r="G38" s="288">
        <f>'Country-Pays 16-20'!G$40</f>
        <v>0</v>
      </c>
      <c r="H38" s="289">
        <f>'Country-Pays 16-20'!H$40</f>
        <v>0</v>
      </c>
      <c r="I38" s="290">
        <f>'Country-Pays 16-20'!I$40</f>
        <v>0</v>
      </c>
      <c r="J38" s="291">
        <f>'Country-Pays 16-20'!G$41/1000</f>
        <v>0</v>
      </c>
      <c r="K38" s="289">
        <f>'Country-Pays 16-20'!H$41/1000</f>
        <v>0</v>
      </c>
      <c r="L38" s="292">
        <f>'Country-Pays 16-20'!I$41/1000</f>
        <v>0</v>
      </c>
    </row>
    <row r="39" spans="1:12" x14ac:dyDescent="0.35">
      <c r="A39" s="192">
        <f t="shared" si="0"/>
        <v>0</v>
      </c>
      <c r="B39" s="193" t="str">
        <f t="shared" si="1"/>
        <v>2 - Importer</v>
      </c>
      <c r="C39" s="193" t="str">
        <f t="shared" si="2"/>
        <v>-</v>
      </c>
      <c r="D39" s="188">
        <f>D38</f>
        <v>0</v>
      </c>
      <c r="E39" s="193" t="s">
        <v>892</v>
      </c>
      <c r="F39" s="193"/>
      <c r="G39" s="293">
        <f>'Country-Pays 16-20'!G$44</f>
        <v>0</v>
      </c>
      <c r="H39" s="294">
        <f>'Country-Pays 16-20'!H$44</f>
        <v>0</v>
      </c>
      <c r="I39" s="295">
        <f>'Country-Pays 16-20'!I$44</f>
        <v>0</v>
      </c>
      <c r="J39" s="296">
        <f>'Country-Pays 16-20'!G$45/1000</f>
        <v>0</v>
      </c>
      <c r="K39" s="294">
        <f>'Country-Pays 16-20'!H$45/1000</f>
        <v>0</v>
      </c>
      <c r="L39" s="297">
        <f>'Country-Pays 16-20'!I$45/1000</f>
        <v>0</v>
      </c>
    </row>
    <row r="40" spans="1:12" x14ac:dyDescent="0.35">
      <c r="A40" s="194">
        <f>A39</f>
        <v>0</v>
      </c>
      <c r="B40" s="195" t="str">
        <f>B39</f>
        <v>2 - Importer</v>
      </c>
      <c r="C40" s="195" t="str">
        <f>C39</f>
        <v>-</v>
      </c>
      <c r="D40" s="189">
        <f>_xlfn.XLOOKUP('Country-Pays 16-20'!$E$49,Variables!$C$80:$C$327,Variables!$B$80:$B$327,'Country-Pays 16-20'!$E$49,0,1)</f>
        <v>0</v>
      </c>
      <c r="E40" s="195" t="s">
        <v>891</v>
      </c>
      <c r="F40" s="195"/>
      <c r="G40" s="288">
        <f>'Country-Pays 16-20'!G$53</f>
        <v>0</v>
      </c>
      <c r="H40" s="289">
        <f>'Country-Pays 16-20'!H$53</f>
        <v>0</v>
      </c>
      <c r="I40" s="290">
        <f>'Country-Pays 16-20'!I$53</f>
        <v>0</v>
      </c>
      <c r="J40" s="291">
        <f>'Country-Pays 16-20'!G$54/1000</f>
        <v>0</v>
      </c>
      <c r="K40" s="289">
        <f>'Country-Pays 16-20'!H$54/1000</f>
        <v>0</v>
      </c>
      <c r="L40" s="292">
        <f>'Country-Pays 16-20'!I$54/1000</f>
        <v>0</v>
      </c>
    </row>
    <row r="41" spans="1:12" x14ac:dyDescent="0.35">
      <c r="A41" s="192">
        <f t="shared" si="0"/>
        <v>0</v>
      </c>
      <c r="B41" s="193" t="str">
        <f t="shared" si="1"/>
        <v>2 - Importer</v>
      </c>
      <c r="C41" s="193" t="str">
        <f t="shared" si="2"/>
        <v>-</v>
      </c>
      <c r="D41" s="188">
        <f>D40</f>
        <v>0</v>
      </c>
      <c r="E41" s="193" t="s">
        <v>892</v>
      </c>
      <c r="F41" s="193"/>
      <c r="G41" s="293">
        <f>'Country-Pays 16-20'!G$57</f>
        <v>0</v>
      </c>
      <c r="H41" s="294">
        <f>'Country-Pays 16-20'!H$57</f>
        <v>0</v>
      </c>
      <c r="I41" s="295">
        <f>'Country-Pays 16-20'!I$57</f>
        <v>0</v>
      </c>
      <c r="J41" s="296">
        <f>'Country-Pays 16-20'!G$58/1000</f>
        <v>0</v>
      </c>
      <c r="K41" s="294">
        <f>'Country-Pays 16-20'!H$58/1000</f>
        <v>0</v>
      </c>
      <c r="L41" s="297">
        <f>'Country-Pays 16-20'!I$58/1000</f>
        <v>0</v>
      </c>
    </row>
    <row r="42" spans="1:12" x14ac:dyDescent="0.35">
      <c r="A42" s="194">
        <f>A41</f>
        <v>0</v>
      </c>
      <c r="B42" s="195" t="str">
        <f>B41</f>
        <v>2 - Importer</v>
      </c>
      <c r="C42" s="195" t="str">
        <f>C41</f>
        <v>-</v>
      </c>
      <c r="D42" s="189">
        <f>_xlfn.XLOOKUP('Country-Pays 16-20'!$E$62,Variables!$C$80:$C$327,Variables!$B$80:$B$327,'Country-Pays 16-20'!$E$62,0,1)</f>
        <v>0</v>
      </c>
      <c r="E42" s="195" t="s">
        <v>891</v>
      </c>
      <c r="F42" s="195"/>
      <c r="G42" s="288">
        <f>'Country-Pays 16-20'!G$66</f>
        <v>0</v>
      </c>
      <c r="H42" s="289">
        <f>'Country-Pays 16-20'!H$66</f>
        <v>0</v>
      </c>
      <c r="I42" s="290">
        <f>'Country-Pays 16-20'!I$66</f>
        <v>0</v>
      </c>
      <c r="J42" s="291">
        <f>'Country-Pays 16-20'!G$67/1000</f>
        <v>0</v>
      </c>
      <c r="K42" s="289">
        <f>'Country-Pays 16-20'!H$67/1000</f>
        <v>0</v>
      </c>
      <c r="L42" s="292">
        <f>'Country-Pays 16-20'!I$67/1000</f>
        <v>0</v>
      </c>
    </row>
    <row r="43" spans="1:12" x14ac:dyDescent="0.35">
      <c r="A43" s="192">
        <f t="shared" si="0"/>
        <v>0</v>
      </c>
      <c r="B43" s="193" t="str">
        <f t="shared" si="1"/>
        <v>2 - Importer</v>
      </c>
      <c r="C43" s="193" t="str">
        <f t="shared" si="2"/>
        <v>-</v>
      </c>
      <c r="D43" s="188">
        <f>D42</f>
        <v>0</v>
      </c>
      <c r="E43" s="193" t="s">
        <v>892</v>
      </c>
      <c r="F43" s="193"/>
      <c r="G43" s="293">
        <f>'Country-Pays 16-20'!G$70</f>
        <v>0</v>
      </c>
      <c r="H43" s="294">
        <f>'Country-Pays 16-20'!H$70</f>
        <v>0</v>
      </c>
      <c r="I43" s="295">
        <f>'Country-Pays 16-20'!I$70</f>
        <v>0</v>
      </c>
      <c r="J43" s="296">
        <f>'Country-Pays 16-20'!G$71/1000</f>
        <v>0</v>
      </c>
      <c r="K43" s="294">
        <f>'Country-Pays 16-20'!H$71/1000</f>
        <v>0</v>
      </c>
      <c r="L43" s="297">
        <f>'Country-Pays 16-20'!I$71/1000</f>
        <v>0</v>
      </c>
    </row>
    <row r="44" spans="1:12" x14ac:dyDescent="0.35">
      <c r="A44" s="194">
        <f>A43</f>
        <v>0</v>
      </c>
      <c r="B44" s="195" t="str">
        <f>B43</f>
        <v>2 - Importer</v>
      </c>
      <c r="C44" s="195" t="str">
        <f>C43</f>
        <v>-</v>
      </c>
      <c r="D44" s="189">
        <f>_xlfn.XLOOKUP('Country-Pays 16-20'!$E$75,Variables!$C$80:$C$327,Variables!$B$80:$B$327,'Country-Pays 16-20'!$E$75,0,1)</f>
        <v>0</v>
      </c>
      <c r="E44" s="195" t="s">
        <v>891</v>
      </c>
      <c r="F44" s="195"/>
      <c r="G44" s="288">
        <f>'Country-Pays 16-20'!G$79</f>
        <v>0</v>
      </c>
      <c r="H44" s="289">
        <f>'Country-Pays 16-20'!H$79</f>
        <v>0</v>
      </c>
      <c r="I44" s="290">
        <f>'Country-Pays 16-20'!I$79</f>
        <v>0</v>
      </c>
      <c r="J44" s="291">
        <f>'Country-Pays 16-20'!G$80/1000</f>
        <v>0</v>
      </c>
      <c r="K44" s="289">
        <f>'Country-Pays 16-20'!H$80/1000</f>
        <v>0</v>
      </c>
      <c r="L44" s="292">
        <f>'Country-Pays 16-20'!I$80/1000</f>
        <v>0</v>
      </c>
    </row>
    <row r="45" spans="1:12" x14ac:dyDescent="0.35">
      <c r="A45" s="192">
        <f t="shared" si="0"/>
        <v>0</v>
      </c>
      <c r="B45" s="193" t="str">
        <f t="shared" si="1"/>
        <v>2 - Importer</v>
      </c>
      <c r="C45" s="193" t="str">
        <f t="shared" si="2"/>
        <v>-</v>
      </c>
      <c r="D45" s="188">
        <f>D44</f>
        <v>0</v>
      </c>
      <c r="E45" s="193" t="s">
        <v>892</v>
      </c>
      <c r="F45" s="193"/>
      <c r="G45" s="293">
        <f>'Country-Pays 16-20'!G$83</f>
        <v>0</v>
      </c>
      <c r="H45" s="294">
        <f>'Country-Pays 16-20'!H$83</f>
        <v>0</v>
      </c>
      <c r="I45" s="295">
        <f>'Country-Pays 16-20'!I$83</f>
        <v>0</v>
      </c>
      <c r="J45" s="296">
        <f>'Country-Pays 16-20'!G$84/1000</f>
        <v>0</v>
      </c>
      <c r="K45" s="294">
        <f>'Country-Pays 16-20'!H$84/1000</f>
        <v>0</v>
      </c>
      <c r="L45" s="297">
        <f>'Country-Pays 16-20'!I$84/1000</f>
        <v>0</v>
      </c>
    </row>
    <row r="46" spans="1:12" x14ac:dyDescent="0.35">
      <c r="A46" s="194">
        <f>A45</f>
        <v>0</v>
      </c>
      <c r="B46" s="195" t="str">
        <f>B45</f>
        <v>2 - Importer</v>
      </c>
      <c r="C46" s="195" t="str">
        <f>C45</f>
        <v>-</v>
      </c>
      <c r="D46" s="189">
        <f>_xlfn.XLOOKUP('Country-Pays 21-25'!$E$23,Variables!$C$80:$C$327,Variables!$B$80:$B$327,'Country-Pays 21-25'!$E$23,0,1)</f>
        <v>0</v>
      </c>
      <c r="E46" s="195" t="s">
        <v>891</v>
      </c>
      <c r="F46" s="195"/>
      <c r="G46" s="298">
        <f>'Country-Pays 21-25'!G$27</f>
        <v>0</v>
      </c>
      <c r="H46" s="299">
        <f>'Country-Pays 21-25'!H$27</f>
        <v>0</v>
      </c>
      <c r="I46" s="300">
        <f>'Country-Pays 21-25'!I$27</f>
        <v>0</v>
      </c>
      <c r="J46" s="301">
        <f>'Country-Pays 21-25'!G$28/1000</f>
        <v>0</v>
      </c>
      <c r="K46" s="299">
        <f>'Country-Pays 21-25'!H$28/1000</f>
        <v>0</v>
      </c>
      <c r="L46" s="302">
        <f>'Country-Pays 21-25'!I$28/1000</f>
        <v>0</v>
      </c>
    </row>
    <row r="47" spans="1:12" x14ac:dyDescent="0.35">
      <c r="A47" s="192">
        <f t="shared" si="0"/>
        <v>0</v>
      </c>
      <c r="B47" s="193" t="str">
        <f t="shared" si="1"/>
        <v>2 - Importer</v>
      </c>
      <c r="C47" s="193" t="str">
        <f t="shared" si="2"/>
        <v>-</v>
      </c>
      <c r="D47" s="188">
        <f>D46</f>
        <v>0</v>
      </c>
      <c r="E47" s="193" t="s">
        <v>892</v>
      </c>
      <c r="F47" s="193"/>
      <c r="G47" s="303">
        <f>'Country-Pays 21-25'!G$31</f>
        <v>0</v>
      </c>
      <c r="H47" s="304">
        <f>'Country-Pays 21-25'!H$31</f>
        <v>0</v>
      </c>
      <c r="I47" s="305">
        <f>'Country-Pays 21-25'!I$31</f>
        <v>0</v>
      </c>
      <c r="J47" s="306">
        <f>'Country-Pays 21-25'!G$32/1000</f>
        <v>0</v>
      </c>
      <c r="K47" s="304">
        <f>'Country-Pays 21-25'!H$32/1000</f>
        <v>0</v>
      </c>
      <c r="L47" s="307">
        <f>'Country-Pays 21-25'!I$32/1000</f>
        <v>0</v>
      </c>
    </row>
    <row r="48" spans="1:12" x14ac:dyDescent="0.35">
      <c r="A48" s="194">
        <f>A47</f>
        <v>0</v>
      </c>
      <c r="B48" s="195" t="str">
        <f>B47</f>
        <v>2 - Importer</v>
      </c>
      <c r="C48" s="195" t="str">
        <f>C47</f>
        <v>-</v>
      </c>
      <c r="D48" s="189">
        <f>_xlfn.XLOOKUP('Country-Pays 21-25'!$E$36,Variables!$C$80:$C$327,Variables!$B$80:$B$327,'Country-Pays 21-25'!$E$36,0,1)</f>
        <v>0</v>
      </c>
      <c r="E48" s="195" t="s">
        <v>891</v>
      </c>
      <c r="F48" s="195"/>
      <c r="G48" s="298">
        <f>'Country-Pays 21-25'!G$40</f>
        <v>0</v>
      </c>
      <c r="H48" s="299">
        <f>'Country-Pays 21-25'!H$40</f>
        <v>0</v>
      </c>
      <c r="I48" s="300">
        <f>'Country-Pays 21-25'!I$40</f>
        <v>0</v>
      </c>
      <c r="J48" s="301">
        <f>'Country-Pays 21-25'!G$41/1000</f>
        <v>0</v>
      </c>
      <c r="K48" s="299">
        <f>'Country-Pays 21-25'!H$41/1000</f>
        <v>0</v>
      </c>
      <c r="L48" s="302">
        <f>'Country-Pays 21-25'!I$41/1000</f>
        <v>0</v>
      </c>
    </row>
    <row r="49" spans="1:12" x14ac:dyDescent="0.35">
      <c r="A49" s="192">
        <f t="shared" si="0"/>
        <v>0</v>
      </c>
      <c r="B49" s="193" t="str">
        <f t="shared" si="1"/>
        <v>2 - Importer</v>
      </c>
      <c r="C49" s="193" t="str">
        <f t="shared" si="2"/>
        <v>-</v>
      </c>
      <c r="D49" s="188">
        <f>D48</f>
        <v>0</v>
      </c>
      <c r="E49" s="193" t="s">
        <v>892</v>
      </c>
      <c r="F49" s="193"/>
      <c r="G49" s="303">
        <f>'Country-Pays 21-25'!G$44</f>
        <v>0</v>
      </c>
      <c r="H49" s="304">
        <f>'Country-Pays 21-25'!H$44</f>
        <v>0</v>
      </c>
      <c r="I49" s="305">
        <f>'Country-Pays 21-25'!I$44</f>
        <v>0</v>
      </c>
      <c r="J49" s="306">
        <f>'Country-Pays 21-25'!G$45/1000</f>
        <v>0</v>
      </c>
      <c r="K49" s="304">
        <f>'Country-Pays 21-25'!H$45/1000</f>
        <v>0</v>
      </c>
      <c r="L49" s="307">
        <f>'Country-Pays 21-25'!I$45/1000</f>
        <v>0</v>
      </c>
    </row>
    <row r="50" spans="1:12" x14ac:dyDescent="0.35">
      <c r="A50" s="194">
        <f>A49</f>
        <v>0</v>
      </c>
      <c r="B50" s="195" t="str">
        <f>B49</f>
        <v>2 - Importer</v>
      </c>
      <c r="C50" s="195" t="str">
        <f>C49</f>
        <v>-</v>
      </c>
      <c r="D50" s="189">
        <f>_xlfn.XLOOKUP('Country-Pays 21-25'!$E$49,Variables!$C$80:$C$327,Variables!$B$80:$B$327,'Country-Pays 21-25'!$E$49,0,1)</f>
        <v>0</v>
      </c>
      <c r="E50" s="195" t="s">
        <v>891</v>
      </c>
      <c r="F50" s="195"/>
      <c r="G50" s="298">
        <f>'Country-Pays 21-25'!G$53</f>
        <v>0</v>
      </c>
      <c r="H50" s="299">
        <f>'Country-Pays 21-25'!H$53</f>
        <v>0</v>
      </c>
      <c r="I50" s="300">
        <f>'Country-Pays 21-25'!I$53</f>
        <v>0</v>
      </c>
      <c r="J50" s="301">
        <f>'Country-Pays 21-25'!G$54/1000</f>
        <v>0</v>
      </c>
      <c r="K50" s="299">
        <f>'Country-Pays 21-25'!H$54/1000</f>
        <v>0</v>
      </c>
      <c r="L50" s="302">
        <f>'Country-Pays 21-25'!I$54/1000</f>
        <v>0</v>
      </c>
    </row>
    <row r="51" spans="1:12" x14ac:dyDescent="0.35">
      <c r="A51" s="192">
        <f t="shared" ref="A51:A55" si="4">A50</f>
        <v>0</v>
      </c>
      <c r="B51" s="193" t="str">
        <f t="shared" ref="B51:B55" si="5">B50</f>
        <v>2 - Importer</v>
      </c>
      <c r="C51" s="193" t="str">
        <f t="shared" ref="C51:C55" si="6">C50</f>
        <v>-</v>
      </c>
      <c r="D51" s="188">
        <f>D50</f>
        <v>0</v>
      </c>
      <c r="E51" s="193" t="s">
        <v>892</v>
      </c>
      <c r="F51" s="193"/>
      <c r="G51" s="303">
        <f>'Country-Pays 21-25'!G$57</f>
        <v>0</v>
      </c>
      <c r="H51" s="304">
        <f>'Country-Pays 21-25'!H$57</f>
        <v>0</v>
      </c>
      <c r="I51" s="305">
        <f>'Country-Pays 21-25'!I$57</f>
        <v>0</v>
      </c>
      <c r="J51" s="306">
        <f>'Country-Pays 21-25'!G$58/1000</f>
        <v>0</v>
      </c>
      <c r="K51" s="304">
        <f>'Country-Pays 21-25'!H$58/1000</f>
        <v>0</v>
      </c>
      <c r="L51" s="307">
        <f>'Country-Pays 21-25'!I$58/1000</f>
        <v>0</v>
      </c>
    </row>
    <row r="52" spans="1:12" x14ac:dyDescent="0.35">
      <c r="A52" s="194">
        <f>A51</f>
        <v>0</v>
      </c>
      <c r="B52" s="195" t="str">
        <f>B51</f>
        <v>2 - Importer</v>
      </c>
      <c r="C52" s="195" t="str">
        <f>C51</f>
        <v>-</v>
      </c>
      <c r="D52" s="189">
        <f>_xlfn.XLOOKUP('Country-Pays 21-25'!$E$62,Variables!$C$80:$C$327,Variables!$B$80:$B$327,'Country-Pays 21-25'!$E$62,0,1)</f>
        <v>0</v>
      </c>
      <c r="E52" s="195" t="s">
        <v>891</v>
      </c>
      <c r="F52" s="195"/>
      <c r="G52" s="298">
        <f>'Country-Pays 21-25'!G$66</f>
        <v>0</v>
      </c>
      <c r="H52" s="299">
        <f>'Country-Pays 21-25'!H$66</f>
        <v>0</v>
      </c>
      <c r="I52" s="300">
        <f>'Country-Pays 21-25'!I$66</f>
        <v>0</v>
      </c>
      <c r="J52" s="301">
        <f>'Country-Pays 21-25'!G$67/1000</f>
        <v>0</v>
      </c>
      <c r="K52" s="299">
        <f>'Country-Pays 21-25'!H$67/1000</f>
        <v>0</v>
      </c>
      <c r="L52" s="302">
        <f>'Country-Pays 21-25'!I$67/1000</f>
        <v>0</v>
      </c>
    </row>
    <row r="53" spans="1:12" x14ac:dyDescent="0.35">
      <c r="A53" s="192">
        <f t="shared" si="4"/>
        <v>0</v>
      </c>
      <c r="B53" s="193" t="str">
        <f t="shared" si="5"/>
        <v>2 - Importer</v>
      </c>
      <c r="C53" s="193" t="str">
        <f t="shared" si="6"/>
        <v>-</v>
      </c>
      <c r="D53" s="188">
        <f>D52</f>
        <v>0</v>
      </c>
      <c r="E53" s="193" t="s">
        <v>892</v>
      </c>
      <c r="F53" s="193"/>
      <c r="G53" s="303">
        <f>'Country-Pays 21-25'!G$70</f>
        <v>0</v>
      </c>
      <c r="H53" s="304">
        <f>'Country-Pays 21-25'!H$70</f>
        <v>0</v>
      </c>
      <c r="I53" s="305">
        <f>'Country-Pays 21-25'!I$70</f>
        <v>0</v>
      </c>
      <c r="J53" s="306">
        <f>'Country-Pays 21-25'!G$71/1000</f>
        <v>0</v>
      </c>
      <c r="K53" s="304">
        <f>'Country-Pays 21-25'!H$71/1000</f>
        <v>0</v>
      </c>
      <c r="L53" s="307">
        <f>'Country-Pays 21-25'!I$71/1000</f>
        <v>0</v>
      </c>
    </row>
    <row r="54" spans="1:12" x14ac:dyDescent="0.35">
      <c r="A54" s="194">
        <f>A53</f>
        <v>0</v>
      </c>
      <c r="B54" s="195" t="str">
        <f>B53</f>
        <v>2 - Importer</v>
      </c>
      <c r="C54" s="195" t="str">
        <f>C53</f>
        <v>-</v>
      </c>
      <c r="D54" s="189">
        <f>_xlfn.XLOOKUP('Country-Pays 21-25'!$E$75,Variables!$C$80:$C$327,Variables!$B$80:$B$327,'Country-Pays 21-25'!$E$75,0,1)</f>
        <v>0</v>
      </c>
      <c r="E54" s="195" t="s">
        <v>891</v>
      </c>
      <c r="F54" s="195"/>
      <c r="G54" s="298">
        <f>'Country-Pays 21-25'!G$79</f>
        <v>0</v>
      </c>
      <c r="H54" s="299">
        <f>'Country-Pays 21-25'!H$79</f>
        <v>0</v>
      </c>
      <c r="I54" s="300">
        <f>'Country-Pays 21-25'!I$79</f>
        <v>0</v>
      </c>
      <c r="J54" s="301">
        <f>'Country-Pays 21-25'!G$80/1000</f>
        <v>0</v>
      </c>
      <c r="K54" s="299">
        <f>'Country-Pays 21-25'!H$80/1000</f>
        <v>0</v>
      </c>
      <c r="L54" s="302">
        <f>'Country-Pays 21-25'!I$80/1000</f>
        <v>0</v>
      </c>
    </row>
    <row r="55" spans="1:12" x14ac:dyDescent="0.35">
      <c r="A55" s="192">
        <f t="shared" si="4"/>
        <v>0</v>
      </c>
      <c r="B55" s="193" t="str">
        <f t="shared" si="5"/>
        <v>2 - Importer</v>
      </c>
      <c r="C55" s="193" t="str">
        <f t="shared" si="6"/>
        <v>-</v>
      </c>
      <c r="D55" s="188">
        <f>D54</f>
        <v>0</v>
      </c>
      <c r="E55" s="193" t="s">
        <v>892</v>
      </c>
      <c r="F55" s="193"/>
      <c r="G55" s="303">
        <f>'Country-Pays 21-25'!G$83</f>
        <v>0</v>
      </c>
      <c r="H55" s="304">
        <f>'Country-Pays 21-25'!H$83</f>
        <v>0</v>
      </c>
      <c r="I55" s="305">
        <f>'Country-Pays 21-25'!I$83</f>
        <v>0</v>
      </c>
      <c r="J55" s="306">
        <f>'Country-Pays 21-25'!G$84/1000</f>
        <v>0</v>
      </c>
      <c r="K55" s="304">
        <f>'Country-Pays 21-25'!H$84/1000</f>
        <v>0</v>
      </c>
      <c r="L55" s="307">
        <f>'Country-Pays 21-25'!I$84/1000</f>
        <v>0</v>
      </c>
    </row>
    <row r="57" spans="1:12" ht="15" thickBot="1" x14ac:dyDescent="0.4"/>
    <row r="58" spans="1:12" ht="15" thickBot="1" x14ac:dyDescent="0.4">
      <c r="A58" s="577" t="s">
        <v>895</v>
      </c>
      <c r="B58" s="578"/>
      <c r="C58" s="578"/>
      <c r="D58" s="578"/>
      <c r="E58" s="578"/>
      <c r="F58" s="578"/>
      <c r="G58" s="578"/>
      <c r="H58" s="578"/>
      <c r="I58" s="578"/>
      <c r="J58" s="578"/>
    </row>
    <row r="59" spans="1:12" ht="15" thickBot="1" x14ac:dyDescent="0.4">
      <c r="A59" s="569"/>
      <c r="B59" s="570"/>
      <c r="C59" s="210"/>
      <c r="D59" s="210"/>
      <c r="E59" s="571" t="str">
        <f>G4</f>
        <v>VOLUME</v>
      </c>
      <c r="F59" s="572"/>
      <c r="G59" s="573"/>
      <c r="H59" s="574" t="str">
        <f>J4</f>
        <v>VALUE</v>
      </c>
      <c r="I59" s="575"/>
      <c r="J59" s="576"/>
    </row>
    <row r="60" spans="1:12" ht="15" thickBot="1" x14ac:dyDescent="0.4">
      <c r="A60" s="217" t="s">
        <v>879</v>
      </c>
      <c r="B60" s="218" t="s">
        <v>893</v>
      </c>
      <c r="C60" s="218" t="s">
        <v>819</v>
      </c>
      <c r="D60" s="218"/>
      <c r="E60" s="219">
        <v>2023</v>
      </c>
      <c r="F60" s="219">
        <v>2024</v>
      </c>
      <c r="G60" s="219">
        <v>2025</v>
      </c>
      <c r="H60" s="219">
        <v>2023</v>
      </c>
      <c r="I60" s="219">
        <v>2024</v>
      </c>
      <c r="J60" s="219">
        <v>2025</v>
      </c>
    </row>
    <row r="61" spans="1:12" ht="15" thickBot="1" x14ac:dyDescent="0.4">
      <c r="A61" s="211">
        <f>Intro!E88</f>
        <v>0</v>
      </c>
      <c r="B61" s="216" t="s">
        <v>894</v>
      </c>
      <c r="C61" s="216"/>
      <c r="D61" s="216"/>
      <c r="E61" s="211">
        <f>Pro!G$84</f>
        <v>0</v>
      </c>
      <c r="F61" s="212">
        <f>Pro!H$84</f>
        <v>0</v>
      </c>
      <c r="G61" s="214">
        <f>Pro!I$84</f>
        <v>0</v>
      </c>
      <c r="H61" s="215">
        <f>Pro!G$85/1000</f>
        <v>0</v>
      </c>
      <c r="I61" s="212">
        <f>Pro!H$85/1000</f>
        <v>0</v>
      </c>
      <c r="J61" s="213">
        <f>Pro!I$85/1000</f>
        <v>0</v>
      </c>
    </row>
  </sheetData>
  <sheetProtection algorithmName="SHA-512" hashValue="Im25JVlgfXmQujKMR/rFP0KYKUGpurMfu7NGImSy46iTZLUy6jUk3hALDG162+Vobp8PyhCmi/W19csrBGSbWQ==" saltValue="uY+S+A9iM93Qv9GmwL/J9g==" spinCount="100000" sheet="1" objects="1" scenarios="1" selectLockedCells="1"/>
  <mergeCells count="6">
    <mergeCell ref="G4:I4"/>
    <mergeCell ref="J4:L4"/>
    <mergeCell ref="A59:B59"/>
    <mergeCell ref="E59:G59"/>
    <mergeCell ref="H59:J59"/>
    <mergeCell ref="A58:J5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40"/>
  <sheetViews>
    <sheetView showGridLines="0" tabSelected="1" zoomScaleNormal="100" workbookViewId="0">
      <selection activeCell="G23" sqref="G23"/>
    </sheetView>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42.54296875" style="10" hidden="1" customWidth="1"/>
    <col min="16" max="16" width="38.54296875" style="10" hidden="1" customWidth="1"/>
    <col min="17" max="20" width="8.7265625" style="10" customWidth="1"/>
    <col min="21" max="22" width="10.26953125" style="10" customWidth="1"/>
    <col min="23" max="23" width="9.26953125" style="10" customWidth="1"/>
    <col min="24" max="16384" width="9.26953125" style="10"/>
  </cols>
  <sheetData>
    <row r="1" spans="1:19" x14ac:dyDescent="0.35">
      <c r="O1" s="10" t="s">
        <v>323</v>
      </c>
      <c r="P1" s="10" t="s">
        <v>323</v>
      </c>
    </row>
    <row r="2" spans="1:19" x14ac:dyDescent="0.35">
      <c r="B2" s="12" t="s">
        <v>39</v>
      </c>
      <c r="C2" s="12"/>
      <c r="O2" s="11" t="s">
        <v>53</v>
      </c>
      <c r="P2" s="11" t="s">
        <v>69</v>
      </c>
    </row>
    <row r="3" spans="1:19" x14ac:dyDescent="0.35">
      <c r="B3" s="13"/>
      <c r="C3" s="13"/>
      <c r="O3" s="32"/>
      <c r="P3" s="32"/>
    </row>
    <row r="4" spans="1:19" s="2" customFormat="1" x14ac:dyDescent="0.35">
      <c r="A4" s="4"/>
      <c r="B4" s="361" t="s">
        <v>197</v>
      </c>
      <c r="C4" s="362"/>
      <c r="D4" s="362"/>
      <c r="E4" s="362"/>
      <c r="F4" s="362"/>
      <c r="G4" s="362"/>
      <c r="H4" s="362"/>
      <c r="I4" s="362"/>
      <c r="J4" s="362"/>
      <c r="K4" s="362"/>
      <c r="L4" s="363"/>
      <c r="M4" s="21"/>
      <c r="N4" s="21"/>
      <c r="O4" s="9"/>
      <c r="P4" s="9"/>
      <c r="Q4" s="32"/>
      <c r="R4" s="32"/>
      <c r="S4" s="32"/>
    </row>
    <row r="5" spans="1:19" s="2" customFormat="1" x14ac:dyDescent="0.35">
      <c r="A5" s="4"/>
      <c r="B5" s="364" t="str">
        <f>Variables!B2</f>
        <v>GC-2026-001</v>
      </c>
      <c r="C5" s="365"/>
      <c r="D5" s="365"/>
      <c r="E5" s="365"/>
      <c r="F5" s="365"/>
      <c r="G5" s="365"/>
      <c r="H5" s="365"/>
      <c r="I5" s="365"/>
      <c r="J5" s="365"/>
      <c r="K5" s="365"/>
      <c r="L5" s="366"/>
      <c r="M5" s="21"/>
      <c r="N5" s="21"/>
      <c r="O5" s="9"/>
      <c r="P5" s="9"/>
      <c r="Q5" s="32"/>
      <c r="R5" s="32"/>
      <c r="S5" s="32"/>
    </row>
    <row r="6" spans="1:19" s="6" customFormat="1" x14ac:dyDescent="0.35">
      <c r="A6" s="4"/>
      <c r="B6" s="367" t="str">
        <f>UPPER(Variables!B3&amp;" | "&amp;Variables!C3)</f>
        <v>WOOD GOODS - SOLID AND ENGINEERED HARDWOOD FLOORING  | PRODUITS DU BOIS - PLANCHERS DE BOIS FRANCS MASSIF ET D'INGÉNIERIE</v>
      </c>
      <c r="C6" s="368"/>
      <c r="D6" s="368"/>
      <c r="E6" s="368"/>
      <c r="F6" s="368"/>
      <c r="G6" s="368"/>
      <c r="H6" s="368"/>
      <c r="I6" s="368"/>
      <c r="J6" s="368"/>
      <c r="K6" s="368"/>
      <c r="L6" s="369"/>
      <c r="M6" s="19"/>
      <c r="N6" s="19"/>
      <c r="O6" s="23"/>
      <c r="P6" s="23"/>
      <c r="Q6" s="10"/>
      <c r="R6" s="10"/>
      <c r="S6" s="10"/>
    </row>
    <row r="7" spans="1:19" s="6" customFormat="1" x14ac:dyDescent="0.35">
      <c r="A7" s="4"/>
      <c r="B7" s="14"/>
      <c r="C7" s="14"/>
      <c r="D7" s="3"/>
      <c r="E7" s="3"/>
      <c r="F7" s="3"/>
      <c r="G7" s="3"/>
      <c r="H7" s="3"/>
      <c r="I7" s="3"/>
      <c r="J7" s="3"/>
      <c r="K7" s="3"/>
      <c r="L7" s="3"/>
      <c r="O7" s="23"/>
      <c r="P7" s="23"/>
      <c r="Q7" s="10"/>
      <c r="R7" s="10"/>
      <c r="S7" s="10"/>
    </row>
    <row r="8" spans="1:19" s="2" customFormat="1" x14ac:dyDescent="0.35">
      <c r="A8" s="4"/>
      <c r="B8" s="323" t="s">
        <v>198</v>
      </c>
      <c r="C8" s="324"/>
      <c r="D8" s="324"/>
      <c r="E8" s="324"/>
      <c r="F8" s="324"/>
      <c r="G8" s="324"/>
      <c r="H8" s="324"/>
      <c r="I8" s="324"/>
      <c r="J8" s="324"/>
      <c r="K8" s="324"/>
      <c r="L8" s="325"/>
      <c r="M8" s="21"/>
      <c r="N8" s="21"/>
      <c r="O8" s="9"/>
      <c r="P8" s="9"/>
      <c r="Q8" s="32"/>
      <c r="R8" s="32"/>
      <c r="S8" s="32"/>
    </row>
    <row r="9" spans="1:19" ht="14.15" customHeight="1" x14ac:dyDescent="0.35">
      <c r="B9" s="16"/>
      <c r="C9" s="27"/>
      <c r="D9" s="28"/>
      <c r="E9" s="28"/>
      <c r="F9" s="28"/>
      <c r="G9" s="28"/>
      <c r="H9" s="28"/>
      <c r="I9" s="28"/>
      <c r="J9" s="28"/>
      <c r="K9" s="28"/>
      <c r="L9" s="17"/>
      <c r="M9" s="10"/>
      <c r="N9" s="9"/>
      <c r="O9" s="174"/>
      <c r="P9" s="174"/>
    </row>
    <row r="10" spans="1:19" ht="14.15" customHeight="1" x14ac:dyDescent="0.35">
      <c r="B10" s="329" t="s">
        <v>911</v>
      </c>
      <c r="C10" s="330"/>
      <c r="D10" s="330"/>
      <c r="E10" s="330"/>
      <c r="F10" s="330"/>
      <c r="G10" s="28"/>
      <c r="H10" s="370" t="s">
        <v>910</v>
      </c>
      <c r="I10" s="370"/>
      <c r="J10" s="370"/>
      <c r="K10" s="370"/>
      <c r="L10" s="371"/>
      <c r="M10" s="10"/>
      <c r="N10" s="9"/>
      <c r="O10" s="174"/>
      <c r="P10" s="174"/>
    </row>
    <row r="11" spans="1:19" ht="14.15" customHeight="1" x14ac:dyDescent="0.35">
      <c r="B11" s="329"/>
      <c r="C11" s="330"/>
      <c r="D11" s="330"/>
      <c r="E11" s="330"/>
      <c r="F11" s="330"/>
      <c r="G11" s="28"/>
      <c r="H11" s="370"/>
      <c r="I11" s="370"/>
      <c r="J11" s="370"/>
      <c r="K11" s="370"/>
      <c r="L11" s="371"/>
      <c r="M11" s="10"/>
      <c r="N11" s="9"/>
      <c r="O11" s="174"/>
      <c r="P11" s="174"/>
    </row>
    <row r="12" spans="1:19" ht="14.15" customHeight="1" x14ac:dyDescent="0.35">
      <c r="B12" s="329"/>
      <c r="C12" s="330"/>
      <c r="D12" s="330"/>
      <c r="E12" s="330"/>
      <c r="F12" s="330"/>
      <c r="G12" s="28"/>
      <c r="H12" s="370"/>
      <c r="I12" s="370"/>
      <c r="J12" s="370"/>
      <c r="K12" s="370"/>
      <c r="L12" s="371"/>
      <c r="M12" s="10"/>
      <c r="N12" s="9"/>
      <c r="O12" s="174"/>
      <c r="P12" s="174"/>
    </row>
    <row r="13" spans="1:19" ht="14.15" customHeight="1" x14ac:dyDescent="0.35">
      <c r="B13" s="329"/>
      <c r="C13" s="330"/>
      <c r="D13" s="330"/>
      <c r="E13" s="330"/>
      <c r="F13" s="330"/>
      <c r="G13" s="28"/>
      <c r="H13" s="370"/>
      <c r="I13" s="370"/>
      <c r="J13" s="370"/>
      <c r="K13" s="370"/>
      <c r="L13" s="371"/>
      <c r="M13" s="10"/>
      <c r="N13" s="9"/>
      <c r="O13" s="174"/>
      <c r="P13" s="174"/>
    </row>
    <row r="14" spans="1:19" ht="14.15" customHeight="1" x14ac:dyDescent="0.35">
      <c r="B14" s="329"/>
      <c r="C14" s="330"/>
      <c r="D14" s="330"/>
      <c r="E14" s="330"/>
      <c r="F14" s="330"/>
      <c r="G14" s="28"/>
      <c r="H14" s="370"/>
      <c r="I14" s="370"/>
      <c r="J14" s="370"/>
      <c r="K14" s="370"/>
      <c r="L14" s="371"/>
      <c r="M14" s="10"/>
      <c r="N14" s="9"/>
      <c r="O14" s="174"/>
      <c r="P14" s="174"/>
    </row>
    <row r="15" spans="1:19" ht="14.15" customHeight="1" x14ac:dyDescent="0.35">
      <c r="B15" s="329"/>
      <c r="C15" s="330"/>
      <c r="D15" s="330"/>
      <c r="E15" s="330"/>
      <c r="F15" s="330"/>
      <c r="G15" s="28"/>
      <c r="H15" s="370"/>
      <c r="I15" s="370"/>
      <c r="J15" s="370"/>
      <c r="K15" s="370"/>
      <c r="L15" s="371"/>
      <c r="M15" s="10"/>
      <c r="N15" s="9"/>
      <c r="O15" s="174"/>
      <c r="P15" s="174"/>
    </row>
    <row r="16" spans="1:19" ht="14.25" customHeight="1" x14ac:dyDescent="0.35">
      <c r="B16" s="329"/>
      <c r="C16" s="330"/>
      <c r="D16" s="330"/>
      <c r="E16" s="330"/>
      <c r="F16" s="330"/>
      <c r="G16" s="49"/>
      <c r="H16" s="370"/>
      <c r="I16" s="370"/>
      <c r="J16" s="370"/>
      <c r="K16" s="370"/>
      <c r="L16" s="371"/>
      <c r="M16" s="10"/>
      <c r="O16" s="174"/>
      <c r="P16" s="174"/>
    </row>
    <row r="17" spans="1:19" ht="14.25" customHeight="1" x14ac:dyDescent="0.35">
      <c r="B17" s="329"/>
      <c r="C17" s="330"/>
      <c r="D17" s="330"/>
      <c r="E17" s="330"/>
      <c r="F17" s="330"/>
      <c r="G17" s="160"/>
      <c r="H17" s="370"/>
      <c r="I17" s="370"/>
      <c r="J17" s="370"/>
      <c r="K17" s="370"/>
      <c r="L17" s="371"/>
      <c r="M17" s="10"/>
      <c r="O17" s="174"/>
      <c r="P17" s="174"/>
    </row>
    <row r="18" spans="1:19" x14ac:dyDescent="0.35">
      <c r="B18" s="329"/>
      <c r="C18" s="330"/>
      <c r="D18" s="330"/>
      <c r="E18" s="330"/>
      <c r="F18" s="330"/>
      <c r="G18" s="91"/>
      <c r="H18" s="370"/>
      <c r="I18" s="370"/>
      <c r="J18" s="370"/>
      <c r="K18" s="370"/>
      <c r="L18" s="371"/>
      <c r="M18" s="10"/>
      <c r="O18" s="174"/>
      <c r="P18" s="174"/>
    </row>
    <row r="19" spans="1:19" x14ac:dyDescent="0.35">
      <c r="B19" s="329"/>
      <c r="C19" s="330"/>
      <c r="D19" s="330"/>
      <c r="E19" s="330"/>
      <c r="F19" s="330"/>
      <c r="G19" s="160"/>
      <c r="H19" s="370"/>
      <c r="I19" s="370"/>
      <c r="J19" s="370"/>
      <c r="K19" s="370"/>
      <c r="L19" s="371"/>
      <c r="M19" s="10"/>
      <c r="O19" s="174"/>
      <c r="P19" s="174"/>
    </row>
    <row r="20" spans="1:19" x14ac:dyDescent="0.35">
      <c r="B20" s="329"/>
      <c r="C20" s="330"/>
      <c r="D20" s="330"/>
      <c r="E20" s="330"/>
      <c r="F20" s="330"/>
      <c r="G20" s="91"/>
      <c r="H20" s="370"/>
      <c r="I20" s="370"/>
      <c r="J20" s="370"/>
      <c r="K20" s="370"/>
      <c r="L20" s="371"/>
      <c r="M20" s="10"/>
      <c r="O20" s="174"/>
      <c r="P20" s="174"/>
    </row>
    <row r="21" spans="1:19" x14ac:dyDescent="0.35">
      <c r="B21" s="329"/>
      <c r="C21" s="330"/>
      <c r="D21" s="330"/>
      <c r="E21" s="330"/>
      <c r="F21" s="330"/>
      <c r="G21" s="91"/>
      <c r="H21" s="370"/>
      <c r="I21" s="370"/>
      <c r="J21" s="370"/>
      <c r="K21" s="370"/>
      <c r="L21" s="371"/>
      <c r="M21" s="10"/>
      <c r="O21" s="174"/>
      <c r="P21" s="174"/>
    </row>
    <row r="22" spans="1:19" x14ac:dyDescent="0.35">
      <c r="B22" s="329"/>
      <c r="C22" s="330"/>
      <c r="D22" s="330"/>
      <c r="E22" s="330"/>
      <c r="F22" s="330"/>
      <c r="G22" s="91"/>
      <c r="H22" s="370"/>
      <c r="I22" s="370"/>
      <c r="J22" s="370"/>
      <c r="K22" s="370"/>
      <c r="L22" s="371"/>
      <c r="M22" s="10"/>
      <c r="O22" s="136"/>
      <c r="P22" s="136"/>
    </row>
    <row r="23" spans="1:19" x14ac:dyDescent="0.35">
      <c r="B23" s="329"/>
      <c r="C23" s="330"/>
      <c r="D23" s="330"/>
      <c r="E23" s="330"/>
      <c r="F23" s="330"/>
      <c r="G23" s="160"/>
      <c r="H23" s="370"/>
      <c r="I23" s="370"/>
      <c r="J23" s="370"/>
      <c r="K23" s="370"/>
      <c r="L23" s="371"/>
      <c r="M23" s="10"/>
      <c r="O23" s="136"/>
      <c r="P23" s="136"/>
    </row>
    <row r="24" spans="1:19" x14ac:dyDescent="0.35">
      <c r="B24" s="329"/>
      <c r="C24" s="330"/>
      <c r="D24" s="330"/>
      <c r="E24" s="330"/>
      <c r="F24" s="330"/>
      <c r="G24" s="91"/>
      <c r="H24" s="370"/>
      <c r="I24" s="370"/>
      <c r="J24" s="370"/>
      <c r="K24" s="370"/>
      <c r="L24" s="371"/>
      <c r="M24" s="10"/>
      <c r="O24" s="174"/>
      <c r="P24" s="174"/>
    </row>
    <row r="25" spans="1:19" x14ac:dyDescent="0.35">
      <c r="B25" s="54"/>
      <c r="C25" s="51"/>
      <c r="D25" s="51"/>
      <c r="E25" s="51"/>
      <c r="F25" s="51"/>
      <c r="G25" s="51"/>
      <c r="H25" s="51"/>
      <c r="I25" s="51"/>
      <c r="J25" s="51"/>
      <c r="K25" s="51"/>
      <c r="L25" s="52"/>
      <c r="M25" s="10"/>
      <c r="O25" s="174"/>
      <c r="P25" s="174"/>
    </row>
    <row r="26" spans="1:19" s="6" customFormat="1" x14ac:dyDescent="0.35">
      <c r="A26" s="4"/>
      <c r="B26" s="14"/>
      <c r="C26" s="14"/>
      <c r="D26" s="3"/>
      <c r="E26" s="3"/>
      <c r="F26" s="3"/>
      <c r="G26" s="3"/>
      <c r="H26" s="3"/>
      <c r="I26" s="3"/>
      <c r="J26" s="3"/>
      <c r="K26" s="3"/>
      <c r="L26" s="3"/>
      <c r="O26" s="23"/>
      <c r="P26" s="23"/>
      <c r="Q26" s="10"/>
      <c r="R26" s="10"/>
      <c r="S26" s="10"/>
    </row>
    <row r="27" spans="1:19" s="2" customFormat="1" x14ac:dyDescent="0.35">
      <c r="A27" s="4"/>
      <c r="B27" s="323" t="s">
        <v>199</v>
      </c>
      <c r="C27" s="324"/>
      <c r="D27" s="324"/>
      <c r="E27" s="324"/>
      <c r="F27" s="324"/>
      <c r="G27" s="324"/>
      <c r="H27" s="324"/>
      <c r="I27" s="324"/>
      <c r="J27" s="324"/>
      <c r="K27" s="324"/>
      <c r="L27" s="325"/>
      <c r="M27" s="21"/>
      <c r="N27" s="21"/>
      <c r="O27" s="9"/>
      <c r="P27" s="9"/>
      <c r="Q27" s="32"/>
      <c r="R27" s="32"/>
      <c r="S27" s="32"/>
    </row>
    <row r="28" spans="1:19" x14ac:dyDescent="0.35">
      <c r="B28" s="16"/>
      <c r="C28" s="27"/>
      <c r="D28" s="28"/>
      <c r="E28" s="28"/>
      <c r="F28" s="28"/>
      <c r="G28" s="28"/>
      <c r="H28" s="28"/>
      <c r="I28" s="28"/>
      <c r="J28" s="28"/>
      <c r="K28" s="28"/>
      <c r="L28" s="17"/>
      <c r="M28" s="10"/>
    </row>
    <row r="29" spans="1:19" x14ac:dyDescent="0.35">
      <c r="B29" s="359" t="s">
        <v>70</v>
      </c>
      <c r="C29" s="360"/>
      <c r="D29" s="360"/>
      <c r="E29" s="360"/>
      <c r="F29" s="360"/>
      <c r="G29" s="374" t="s">
        <v>53</v>
      </c>
      <c r="H29" s="372" t="s">
        <v>127</v>
      </c>
      <c r="I29" s="372"/>
      <c r="J29" s="372"/>
      <c r="K29" s="372"/>
      <c r="L29" s="373"/>
      <c r="M29" s="10"/>
      <c r="O29" s="18"/>
    </row>
    <row r="30" spans="1:19" x14ac:dyDescent="0.35">
      <c r="B30" s="359"/>
      <c r="C30" s="360"/>
      <c r="D30" s="360"/>
      <c r="E30" s="360"/>
      <c r="F30" s="360"/>
      <c r="G30" s="375"/>
      <c r="H30" s="372"/>
      <c r="I30" s="372"/>
      <c r="J30" s="372"/>
      <c r="K30" s="372"/>
      <c r="L30" s="373"/>
      <c r="M30" s="10"/>
      <c r="O30" s="18"/>
    </row>
    <row r="31" spans="1:19" x14ac:dyDescent="0.35">
      <c r="B31" s="54"/>
      <c r="C31" s="51"/>
      <c r="D31" s="51"/>
      <c r="E31" s="51"/>
      <c r="F31" s="51"/>
      <c r="G31" s="51"/>
      <c r="H31" s="51"/>
      <c r="I31" s="51"/>
      <c r="J31" s="51"/>
      <c r="K31" s="51"/>
      <c r="L31" s="52"/>
      <c r="M31" s="10"/>
    </row>
    <row r="32" spans="1:19" s="6" customFormat="1" x14ac:dyDescent="0.35">
      <c r="A32" s="4"/>
      <c r="B32" s="14"/>
      <c r="C32" s="14"/>
      <c r="D32" s="3"/>
      <c r="E32" s="3"/>
      <c r="F32" s="3"/>
      <c r="G32" s="3"/>
      <c r="H32" s="3"/>
      <c r="I32" s="3"/>
      <c r="J32" s="3"/>
      <c r="K32" s="3"/>
      <c r="L32" s="3"/>
      <c r="O32" s="23"/>
      <c r="P32" s="23"/>
      <c r="Q32" s="10"/>
      <c r="R32" s="10"/>
      <c r="S32" s="10"/>
    </row>
    <row r="33" spans="1:19" s="2" customFormat="1" x14ac:dyDescent="0.35">
      <c r="A33" s="4"/>
      <c r="B33" s="323" t="str">
        <f>IF(Intro!$G$29="English",O33,P33)</f>
        <v>DEFINITION OF "THE GOODS"</v>
      </c>
      <c r="C33" s="324" t="str">
        <f>UPPER(IF(Intro!$G$29="English",P33,Q33))</f>
        <v>LA DÉFINITION "DES MARCHANDISES"</v>
      </c>
      <c r="D33" s="324" t="str">
        <f>UPPER(IF(Intro!$G$29="English",Q33,R33))</f>
        <v/>
      </c>
      <c r="E33" s="324" t="str">
        <f>UPPER(IF(Intro!$G$29="English",R33,S33))</f>
        <v/>
      </c>
      <c r="F33" s="324" t="str">
        <f>UPPER(IF(Intro!$G$29="English",S33,T33))</f>
        <v/>
      </c>
      <c r="G33" s="324"/>
      <c r="H33" s="324" t="str">
        <f>UPPER(IF(Intro!$G$29="English",T33,U33))</f>
        <v/>
      </c>
      <c r="I33" s="324" t="str">
        <f>UPPER(IF(Intro!$G$29="English",U33,V33))</f>
        <v/>
      </c>
      <c r="J33" s="324" t="str">
        <f>UPPER(IF(Intro!$G$29="English",V33,W33))</f>
        <v/>
      </c>
      <c r="K33" s="324" t="str">
        <f>UPPER(IF(Intro!$G$29="English",W33,X33))</f>
        <v/>
      </c>
      <c r="L33" s="325" t="str">
        <f>UPPER(IF(Intro!$G$29="English",X33,Y33))</f>
        <v/>
      </c>
      <c r="M33" s="6"/>
      <c r="N33" s="21"/>
      <c r="O33" s="19" t="s">
        <v>200</v>
      </c>
      <c r="P33" s="19" t="s">
        <v>201</v>
      </c>
      <c r="Q33" s="32"/>
      <c r="R33" s="32"/>
      <c r="S33" s="32"/>
    </row>
    <row r="34" spans="1:19" x14ac:dyDescent="0.35">
      <c r="B34" s="16"/>
      <c r="C34" s="27"/>
      <c r="D34" s="28"/>
      <c r="E34" s="28"/>
      <c r="F34" s="28"/>
      <c r="G34" s="28"/>
      <c r="H34" s="28"/>
      <c r="I34" s="28"/>
      <c r="J34" s="28"/>
      <c r="K34" s="28"/>
      <c r="L34" s="17"/>
      <c r="M34" s="10"/>
    </row>
    <row r="35" spans="1:19" x14ac:dyDescent="0.35">
      <c r="B35" s="329" t="str">
        <f>IF(Intro!$G$29="English",O35,P35)</f>
        <v>References to "the goods" in this questionnaire refer to:</v>
      </c>
      <c r="C35" s="330"/>
      <c r="D35" s="330"/>
      <c r="E35" s="330"/>
      <c r="F35" s="330"/>
      <c r="G35" s="330"/>
      <c r="H35" s="330"/>
      <c r="I35" s="330"/>
      <c r="J35" s="330"/>
      <c r="K35" s="330"/>
      <c r="L35" s="331"/>
      <c r="M35" s="10"/>
      <c r="O35" s="10" t="s">
        <v>107</v>
      </c>
      <c r="P35" s="10" t="s">
        <v>108</v>
      </c>
    </row>
    <row r="36" spans="1:19" x14ac:dyDescent="0.35">
      <c r="B36" s="46"/>
      <c r="C36" s="47"/>
      <c r="D36" s="47"/>
      <c r="E36" s="47"/>
      <c r="F36" s="47"/>
      <c r="G36" s="47"/>
      <c r="H36" s="47"/>
      <c r="I36" s="47"/>
      <c r="J36" s="47"/>
      <c r="K36" s="47"/>
      <c r="L36" s="48"/>
      <c r="M36" s="10"/>
    </row>
    <row r="37" spans="1:19" x14ac:dyDescent="0.35">
      <c r="B37" s="56"/>
      <c r="C37" s="376" t="str">
        <f>IF(Intro!$G$29="English",Variables!B16,Variables!C16)</f>
        <v>Non-coniferous flooring regardless of construction method, species, finish, profile, dimension or installation system, including solid hardwood flooring, engineered hardwood flooring, and composite (hybrid) hardwood flooring, that contains a real wood wear layer, whether manufactured from a single, continuous piece of wood, bonded to a core of multiple layers of wood assembled in a cross-laminated construction (where the grain pattern alternates direction between layers), bonded to a rigid composite core (including cores made of stone-polymer composite or similar rigid materials), whether containing glues or resins, whether prefinished or unfinished
The subject goods may be imported in any form, including tongue‑and‑groove planks, click-lock planks, strips, tiles and panels and may be unfinished or factory prefinished. The wood flooring subject goods include flooring intended for residential, commercial or industrial applications.
For greater certainty, the subject goods do not include:
(a) flooring products that lack a real wood wear layer (for example, vinyl flooring, laminate flooring or any product that uses a drawn or photographic image to mimic wood), and
(b) coniferous wood flooring (softwood).</v>
      </c>
      <c r="D37" s="377"/>
      <c r="E37" s="377"/>
      <c r="F37" s="377"/>
      <c r="G37" s="377"/>
      <c r="H37" s="377"/>
      <c r="I37" s="377"/>
      <c r="J37" s="377"/>
      <c r="K37" s="378"/>
      <c r="L37" s="50"/>
      <c r="M37" s="10"/>
      <c r="N37" s="9"/>
    </row>
    <row r="38" spans="1:19" x14ac:dyDescent="0.35">
      <c r="B38" s="56"/>
      <c r="C38" s="379"/>
      <c r="D38" s="380"/>
      <c r="E38" s="380"/>
      <c r="F38" s="380"/>
      <c r="G38" s="380"/>
      <c r="H38" s="380"/>
      <c r="I38" s="380"/>
      <c r="J38" s="380"/>
      <c r="K38" s="381"/>
      <c r="L38" s="149"/>
      <c r="M38" s="10"/>
    </row>
    <row r="39" spans="1:19" x14ac:dyDescent="0.35">
      <c r="B39" s="56"/>
      <c r="C39" s="379"/>
      <c r="D39" s="380"/>
      <c r="E39" s="380"/>
      <c r="F39" s="380"/>
      <c r="G39" s="380"/>
      <c r="H39" s="380"/>
      <c r="I39" s="380"/>
      <c r="J39" s="380"/>
      <c r="K39" s="381"/>
      <c r="L39" s="149"/>
      <c r="M39" s="10"/>
    </row>
    <row r="40" spans="1:19" x14ac:dyDescent="0.35">
      <c r="B40" s="56"/>
      <c r="C40" s="379"/>
      <c r="D40" s="380"/>
      <c r="E40" s="380"/>
      <c r="F40" s="380"/>
      <c r="G40" s="380"/>
      <c r="H40" s="380"/>
      <c r="I40" s="380"/>
      <c r="J40" s="380"/>
      <c r="K40" s="381"/>
      <c r="L40" s="149"/>
      <c r="M40" s="10"/>
    </row>
    <row r="41" spans="1:19" x14ac:dyDescent="0.35">
      <c r="B41" s="56"/>
      <c r="C41" s="379"/>
      <c r="D41" s="380"/>
      <c r="E41" s="380"/>
      <c r="F41" s="380"/>
      <c r="G41" s="380"/>
      <c r="H41" s="380"/>
      <c r="I41" s="380"/>
      <c r="J41" s="380"/>
      <c r="K41" s="381"/>
      <c r="L41" s="149"/>
      <c r="M41" s="10"/>
    </row>
    <row r="42" spans="1:19" x14ac:dyDescent="0.35">
      <c r="B42" s="56"/>
      <c r="C42" s="379"/>
      <c r="D42" s="380"/>
      <c r="E42" s="380"/>
      <c r="F42" s="380"/>
      <c r="G42" s="380"/>
      <c r="H42" s="380"/>
      <c r="I42" s="380"/>
      <c r="J42" s="380"/>
      <c r="K42" s="381"/>
      <c r="L42" s="149"/>
      <c r="M42" s="10"/>
    </row>
    <row r="43" spans="1:19" x14ac:dyDescent="0.35">
      <c r="B43" s="56"/>
      <c r="C43" s="379"/>
      <c r="D43" s="380"/>
      <c r="E43" s="380"/>
      <c r="F43" s="380"/>
      <c r="G43" s="380"/>
      <c r="H43" s="380"/>
      <c r="I43" s="380"/>
      <c r="J43" s="380"/>
      <c r="K43" s="381"/>
      <c r="L43" s="149"/>
      <c r="M43" s="10"/>
    </row>
    <row r="44" spans="1:19" x14ac:dyDescent="0.35">
      <c r="B44" s="56"/>
      <c r="C44" s="379"/>
      <c r="D44" s="380"/>
      <c r="E44" s="380"/>
      <c r="F44" s="380"/>
      <c r="G44" s="380"/>
      <c r="H44" s="380"/>
      <c r="I44" s="380"/>
      <c r="J44" s="380"/>
      <c r="K44" s="381"/>
      <c r="L44" s="92"/>
      <c r="M44" s="10"/>
    </row>
    <row r="45" spans="1:19" x14ac:dyDescent="0.35">
      <c r="B45" s="56"/>
      <c r="C45" s="379"/>
      <c r="D45" s="380"/>
      <c r="E45" s="380"/>
      <c r="F45" s="380"/>
      <c r="G45" s="380"/>
      <c r="H45" s="380"/>
      <c r="I45" s="380"/>
      <c r="J45" s="380"/>
      <c r="K45" s="381"/>
      <c r="L45" s="149"/>
      <c r="M45" s="10"/>
      <c r="N45" s="9"/>
    </row>
    <row r="46" spans="1:19" x14ac:dyDescent="0.35">
      <c r="B46" s="56"/>
      <c r="C46" s="379"/>
      <c r="D46" s="380"/>
      <c r="E46" s="380"/>
      <c r="F46" s="380"/>
      <c r="G46" s="380"/>
      <c r="H46" s="380"/>
      <c r="I46" s="380"/>
      <c r="J46" s="380"/>
      <c r="K46" s="381"/>
      <c r="L46" s="149"/>
      <c r="M46" s="10"/>
    </row>
    <row r="47" spans="1:19" x14ac:dyDescent="0.35">
      <c r="B47" s="56"/>
      <c r="C47" s="379"/>
      <c r="D47" s="380"/>
      <c r="E47" s="380"/>
      <c r="F47" s="380"/>
      <c r="G47" s="380"/>
      <c r="H47" s="380"/>
      <c r="I47" s="380"/>
      <c r="J47" s="380"/>
      <c r="K47" s="381"/>
      <c r="L47" s="149"/>
      <c r="M47" s="10"/>
    </row>
    <row r="48" spans="1:19" x14ac:dyDescent="0.35">
      <c r="B48" s="56"/>
      <c r="C48" s="379"/>
      <c r="D48" s="380"/>
      <c r="E48" s="380"/>
      <c r="F48" s="380"/>
      <c r="G48" s="380"/>
      <c r="H48" s="380"/>
      <c r="I48" s="380"/>
      <c r="J48" s="380"/>
      <c r="K48" s="381"/>
      <c r="L48" s="149"/>
      <c r="M48" s="10"/>
    </row>
    <row r="49" spans="1:19" x14ac:dyDescent="0.35">
      <c r="B49" s="56"/>
      <c r="C49" s="379"/>
      <c r="D49" s="380"/>
      <c r="E49" s="380"/>
      <c r="F49" s="380"/>
      <c r="G49" s="380"/>
      <c r="H49" s="380"/>
      <c r="I49" s="380"/>
      <c r="J49" s="380"/>
      <c r="K49" s="381"/>
      <c r="L49" s="92"/>
      <c r="M49" s="10"/>
    </row>
    <row r="50" spans="1:19" ht="45.75" customHeight="1" x14ac:dyDescent="0.35">
      <c r="B50" s="56"/>
      <c r="C50" s="382"/>
      <c r="D50" s="383"/>
      <c r="E50" s="383"/>
      <c r="F50" s="383"/>
      <c r="G50" s="383"/>
      <c r="H50" s="383"/>
      <c r="I50" s="383"/>
      <c r="J50" s="383"/>
      <c r="K50" s="384"/>
      <c r="L50" s="92"/>
      <c r="M50" s="10"/>
    </row>
    <row r="51" spans="1:19" x14ac:dyDescent="0.35">
      <c r="B51" s="46"/>
      <c r="C51" s="47"/>
      <c r="D51" s="47"/>
      <c r="E51" s="47"/>
      <c r="F51" s="47"/>
      <c r="G51" s="47"/>
      <c r="H51" s="47"/>
      <c r="I51" s="47"/>
      <c r="J51" s="47"/>
      <c r="K51" s="47"/>
      <c r="L51" s="48"/>
      <c r="M51" s="10"/>
    </row>
    <row r="52" spans="1:19" x14ac:dyDescent="0.35">
      <c r="B52" s="329" t="str">
        <f>IF(Intro!$G$29="English",O52,P52)</f>
        <v>For additional details, view the Info tab.</v>
      </c>
      <c r="C52" s="330"/>
      <c r="D52" s="330"/>
      <c r="E52" s="330"/>
      <c r="F52" s="330"/>
      <c r="G52" s="330"/>
      <c r="H52" s="330"/>
      <c r="I52" s="330"/>
      <c r="J52" s="330"/>
      <c r="K52" s="330"/>
      <c r="L52" s="331"/>
      <c r="M52" s="10"/>
      <c r="O52" s="10" t="s">
        <v>105</v>
      </c>
      <c r="P52" s="10" t="s">
        <v>106</v>
      </c>
    </row>
    <row r="53" spans="1:19" x14ac:dyDescent="0.35">
      <c r="B53" s="54"/>
      <c r="C53" s="51"/>
      <c r="D53" s="51"/>
      <c r="E53" s="51"/>
      <c r="F53" s="51"/>
      <c r="G53" s="51"/>
      <c r="H53" s="51"/>
      <c r="I53" s="51"/>
      <c r="J53" s="51"/>
      <c r="K53" s="51"/>
      <c r="L53" s="52"/>
      <c r="M53" s="10"/>
    </row>
    <row r="54" spans="1:19" s="6" customFormat="1" x14ac:dyDescent="0.35">
      <c r="A54" s="4"/>
      <c r="B54" s="14"/>
      <c r="C54" s="14"/>
      <c r="D54" s="3"/>
      <c r="E54" s="3"/>
      <c r="F54" s="3"/>
      <c r="G54" s="3"/>
      <c r="H54" s="3"/>
      <c r="I54" s="3"/>
      <c r="J54" s="3"/>
      <c r="K54" s="3"/>
      <c r="L54" s="3"/>
      <c r="Q54" s="10"/>
      <c r="R54" s="10"/>
      <c r="S54" s="10"/>
    </row>
    <row r="55" spans="1:19" s="2" customFormat="1" x14ac:dyDescent="0.35">
      <c r="A55" s="4"/>
      <c r="B55" s="353" t="str">
        <f>IF(Intro!$G$29="English",O55,P55)</f>
        <v>DO YOU NEED TO COMPLETE THIS QUESTIONNAIRE?</v>
      </c>
      <c r="C55" s="354"/>
      <c r="D55" s="354"/>
      <c r="E55" s="354"/>
      <c r="F55" s="354"/>
      <c r="G55" s="354"/>
      <c r="H55" s="354"/>
      <c r="I55" s="354"/>
      <c r="J55" s="354"/>
      <c r="K55" s="354"/>
      <c r="L55" s="355"/>
      <c r="M55" s="21"/>
      <c r="N55" s="21"/>
      <c r="O55" s="9" t="s">
        <v>202</v>
      </c>
      <c r="P55" s="9" t="s">
        <v>298</v>
      </c>
      <c r="Q55" s="32"/>
      <c r="R55" s="32"/>
      <c r="S55" s="32"/>
    </row>
    <row r="56" spans="1:19" x14ac:dyDescent="0.35">
      <c r="B56" s="16"/>
      <c r="C56" s="27"/>
      <c r="D56" s="28"/>
      <c r="E56" s="28"/>
      <c r="F56" s="28"/>
      <c r="G56" s="28"/>
      <c r="H56" s="28"/>
      <c r="I56" s="28"/>
      <c r="J56" s="28"/>
      <c r="K56" s="28"/>
      <c r="L56" s="17"/>
      <c r="M56" s="10"/>
    </row>
    <row r="57" spans="1:19" x14ac:dyDescent="0.35">
      <c r="B57" s="347" t="str">
        <f>IF(Intro!$G$29="English",O57,P57)</f>
        <v>Has your firm imported the goods as the importer of record from any country since January 1, 2023?</v>
      </c>
      <c r="C57" s="348"/>
      <c r="D57" s="348"/>
      <c r="E57" s="348"/>
      <c r="F57" s="348"/>
      <c r="G57" s="348"/>
      <c r="H57" s="348"/>
      <c r="I57" s="348"/>
      <c r="J57" s="348"/>
      <c r="K57" s="348"/>
      <c r="L57" s="349"/>
      <c r="M57" s="10"/>
      <c r="O57" s="18" t="str">
        <f>"Has your firm imported the goods as the importer of record from any country since January 1, "&amp;Variables!B6&amp;"?"</f>
        <v>Has your firm imported the goods as the importer of record from any country since January 1, 2023?</v>
      </c>
      <c r="P57"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58" spans="1:19" x14ac:dyDescent="0.35">
      <c r="B58" s="56"/>
      <c r="C58" s="57"/>
      <c r="D58" s="10"/>
      <c r="E58" s="10"/>
      <c r="F58" s="10"/>
      <c r="G58" s="93"/>
      <c r="H58" s="93"/>
      <c r="I58" s="93"/>
      <c r="J58" s="93"/>
      <c r="K58" s="93"/>
      <c r="L58" s="94"/>
      <c r="M58" s="10"/>
      <c r="O58" s="10" t="s">
        <v>111</v>
      </c>
      <c r="P58" s="10" t="s">
        <v>301</v>
      </c>
    </row>
    <row r="59" spans="1:19" x14ac:dyDescent="0.35">
      <c r="B59" s="387" t="str">
        <f>IF(Intro!$G$29="English",O58,P58)</f>
        <v>Select Yes or No</v>
      </c>
      <c r="C59" s="388"/>
      <c r="D59" s="385"/>
      <c r="E59" s="389" t="str">
        <f>IF(D59="Yes",O59,IF(D59="Oui",P59,IF(D59="No",O60,IF(D59="Non",P60,""))))</f>
        <v/>
      </c>
      <c r="F59" s="390"/>
      <c r="G59" s="390"/>
      <c r="H59" s="390"/>
      <c r="I59" s="390"/>
      <c r="J59" s="390"/>
      <c r="K59" s="391"/>
      <c r="L59" s="94"/>
      <c r="M59" s="10"/>
      <c r="O59" s="10" t="str">
        <f>"Complete all tabs in this questionnaire and submit it by "&amp;Variables!B11&amp;"."</f>
        <v>Complete all tabs in this questionnaire and submit it by June 5, 2026.</v>
      </c>
      <c r="P59" s="10" t="str">
        <f>"Remplissez tous les onglets de ce questionnaire et soumettez-le avant le "&amp;Variables!C11&amp;"."</f>
        <v>Remplissez tous les onglets de ce questionnaire et soumettez-le avant le 5 juin 2026.</v>
      </c>
    </row>
    <row r="60" spans="1:19" x14ac:dyDescent="0.35">
      <c r="B60" s="387"/>
      <c r="C60" s="388"/>
      <c r="D60" s="386"/>
      <c r="E60" s="392"/>
      <c r="F60" s="393"/>
      <c r="G60" s="393"/>
      <c r="H60" s="393"/>
      <c r="I60" s="393"/>
      <c r="J60" s="393"/>
      <c r="K60" s="394"/>
      <c r="L60" s="94"/>
      <c r="M60" s="10"/>
      <c r="O60" s="10" t="str">
        <f>"Provide explanation below. Complete this tab only and submit it by "&amp;Variables!B11&amp;"."</f>
        <v>Provide explanation below. Complete this tab only and submit it by June 5, 2026.</v>
      </c>
      <c r="P60" s="10" t="str">
        <f>"Expliquez ci-dessous. Remplissez cet onglet uniquement et soumettez-le avant le "&amp;Variables!C11&amp;"."</f>
        <v>Expliquez ci-dessous. Remplissez cet onglet uniquement et soumettez-le avant le 5 juin 2026.</v>
      </c>
    </row>
    <row r="61" spans="1:19" x14ac:dyDescent="0.35">
      <c r="B61" s="16"/>
      <c r="C61" s="27"/>
      <c r="D61" s="28"/>
      <c r="E61" s="28"/>
      <c r="F61" s="28"/>
      <c r="G61" s="28"/>
      <c r="H61" s="28"/>
      <c r="I61" s="28"/>
      <c r="J61" s="28"/>
      <c r="K61" s="28"/>
      <c r="L61" s="17"/>
      <c r="M61" s="10"/>
    </row>
    <row r="62" spans="1:19" ht="14.15" customHeight="1" x14ac:dyDescent="0.35">
      <c r="B62" s="347" t="str">
        <f>IF(Intro!$G$29="English",O62,P62)</f>
        <v>If no, explain why CBSA import data indicates that you imported using the HS numbers listed on the Info tab during this period.</v>
      </c>
      <c r="C62" s="348"/>
      <c r="D62" s="348"/>
      <c r="E62" s="348"/>
      <c r="F62" s="348"/>
      <c r="G62" s="348"/>
      <c r="H62" s="348"/>
      <c r="I62" s="348"/>
      <c r="J62" s="348"/>
      <c r="K62" s="348"/>
      <c r="L62" s="349"/>
      <c r="M62" s="10"/>
      <c r="O62" s="10" t="s">
        <v>335</v>
      </c>
      <c r="P62" s="10" t="s">
        <v>336</v>
      </c>
    </row>
    <row r="63" spans="1:19" x14ac:dyDescent="0.35">
      <c r="B63" s="16"/>
      <c r="C63" s="27"/>
      <c r="D63" s="28"/>
      <c r="E63" s="28"/>
      <c r="F63" s="28"/>
      <c r="G63" s="28"/>
      <c r="H63" s="28"/>
      <c r="I63" s="28"/>
      <c r="J63" s="28"/>
      <c r="K63" s="28"/>
      <c r="L63" s="17"/>
      <c r="M63" s="10"/>
    </row>
    <row r="64" spans="1:19" x14ac:dyDescent="0.35">
      <c r="B64" s="395"/>
      <c r="C64" s="396"/>
      <c r="D64" s="396"/>
      <c r="E64" s="396"/>
      <c r="F64" s="396"/>
      <c r="G64" s="396"/>
      <c r="H64" s="396"/>
      <c r="I64" s="396"/>
      <c r="J64" s="396"/>
      <c r="K64" s="396"/>
      <c r="L64" s="397"/>
      <c r="M64" s="10"/>
    </row>
    <row r="65" spans="1:19" x14ac:dyDescent="0.35">
      <c r="B65" s="395"/>
      <c r="C65" s="396"/>
      <c r="D65" s="396"/>
      <c r="E65" s="396"/>
      <c r="F65" s="396"/>
      <c r="G65" s="396"/>
      <c r="H65" s="396"/>
      <c r="I65" s="396"/>
      <c r="J65" s="396"/>
      <c r="K65" s="396"/>
      <c r="L65" s="397"/>
      <c r="M65" s="10"/>
    </row>
    <row r="66" spans="1:19" x14ac:dyDescent="0.35">
      <c r="B66" s="395"/>
      <c r="C66" s="396"/>
      <c r="D66" s="396"/>
      <c r="E66" s="396"/>
      <c r="F66" s="396"/>
      <c r="G66" s="396"/>
      <c r="H66" s="396"/>
      <c r="I66" s="396"/>
      <c r="J66" s="396"/>
      <c r="K66" s="396"/>
      <c r="L66" s="397"/>
      <c r="M66" s="10"/>
    </row>
    <row r="67" spans="1:19" x14ac:dyDescent="0.35">
      <c r="B67" s="395"/>
      <c r="C67" s="396"/>
      <c r="D67" s="396"/>
      <c r="E67" s="396"/>
      <c r="F67" s="396"/>
      <c r="G67" s="396"/>
      <c r="H67" s="396"/>
      <c r="I67" s="396"/>
      <c r="J67" s="396"/>
      <c r="K67" s="396"/>
      <c r="L67" s="397"/>
      <c r="M67" s="10"/>
    </row>
    <row r="68" spans="1:19" x14ac:dyDescent="0.35">
      <c r="B68" s="395"/>
      <c r="C68" s="396"/>
      <c r="D68" s="396"/>
      <c r="E68" s="396"/>
      <c r="F68" s="396"/>
      <c r="G68" s="396"/>
      <c r="H68" s="396"/>
      <c r="I68" s="396"/>
      <c r="J68" s="396"/>
      <c r="K68" s="396"/>
      <c r="L68" s="397"/>
      <c r="M68" s="10"/>
    </row>
    <row r="69" spans="1:19" x14ac:dyDescent="0.35">
      <c r="B69" s="395"/>
      <c r="C69" s="396"/>
      <c r="D69" s="396"/>
      <c r="E69" s="396"/>
      <c r="F69" s="396"/>
      <c r="G69" s="396"/>
      <c r="H69" s="396"/>
      <c r="I69" s="396"/>
      <c r="J69" s="396"/>
      <c r="K69" s="396"/>
      <c r="L69" s="397"/>
      <c r="M69" s="10"/>
    </row>
    <row r="70" spans="1:19" x14ac:dyDescent="0.35">
      <c r="B70" s="395"/>
      <c r="C70" s="396"/>
      <c r="D70" s="396"/>
      <c r="E70" s="396"/>
      <c r="F70" s="396"/>
      <c r="G70" s="396"/>
      <c r="H70" s="396"/>
      <c r="I70" s="396"/>
      <c r="J70" s="396"/>
      <c r="K70" s="396"/>
      <c r="L70" s="397"/>
      <c r="M70" s="10"/>
    </row>
    <row r="71" spans="1:19" x14ac:dyDescent="0.35">
      <c r="B71" s="395"/>
      <c r="C71" s="396"/>
      <c r="D71" s="396"/>
      <c r="E71" s="396"/>
      <c r="F71" s="396"/>
      <c r="G71" s="396"/>
      <c r="H71" s="396"/>
      <c r="I71" s="396"/>
      <c r="J71" s="396"/>
      <c r="K71" s="396"/>
      <c r="L71" s="397"/>
      <c r="M71" s="10"/>
    </row>
    <row r="72" spans="1:19" x14ac:dyDescent="0.35">
      <c r="B72" s="54"/>
      <c r="C72" s="51"/>
      <c r="D72" s="51"/>
      <c r="E72" s="51"/>
      <c r="F72" s="51"/>
      <c r="G72" s="51"/>
      <c r="H72" s="51"/>
      <c r="I72" s="51"/>
      <c r="J72" s="51"/>
      <c r="K72" s="51"/>
      <c r="L72" s="52"/>
      <c r="M72" s="10"/>
    </row>
    <row r="73" spans="1:19" s="6" customFormat="1" x14ac:dyDescent="0.35">
      <c r="A73" s="4"/>
      <c r="B73" s="14"/>
      <c r="C73" s="14"/>
      <c r="D73" s="3"/>
      <c r="E73" s="3"/>
      <c r="F73" s="3"/>
      <c r="G73" s="3"/>
      <c r="H73" s="3"/>
      <c r="I73" s="3"/>
      <c r="J73" s="3"/>
      <c r="K73" s="3"/>
      <c r="L73" s="3"/>
      <c r="O73" s="23"/>
      <c r="P73" s="23"/>
      <c r="Q73" s="10"/>
      <c r="R73" s="10"/>
      <c r="S73" s="10"/>
    </row>
    <row r="74" spans="1:19" s="2" customFormat="1" x14ac:dyDescent="0.35">
      <c r="A74" s="4"/>
      <c r="B74" s="323" t="str">
        <f>UPPER(IF(Intro!$G$29="English",O74,P74))</f>
        <v>QUESTIONNAIRE DUE DATE</v>
      </c>
      <c r="C74" s="324" t="str">
        <f>UPPER(IF(Intro!$G$29="English",P74,Q74))</f>
        <v>DATE D'ÉCHÉANCE DU QUESTIONNAIRE</v>
      </c>
      <c r="D74" s="324" t="str">
        <f>UPPER(IF(Intro!$G$29="English",Q74,R74))</f>
        <v/>
      </c>
      <c r="E74" s="324" t="str">
        <f>UPPER(IF(Intro!$G$29="English",R74,S74))</f>
        <v/>
      </c>
      <c r="F74" s="324" t="str">
        <f>UPPER(IF(Intro!$G$29="English",S74,T74))</f>
        <v/>
      </c>
      <c r="G74" s="324"/>
      <c r="H74" s="324" t="str">
        <f>UPPER(IF(Intro!$G$29="English",T74,U74))</f>
        <v/>
      </c>
      <c r="I74" s="324" t="str">
        <f>UPPER(IF(Intro!$G$29="English",U74,V74))</f>
        <v/>
      </c>
      <c r="J74" s="324" t="str">
        <f>UPPER(IF(Intro!$G$29="English",V74,W74))</f>
        <v/>
      </c>
      <c r="K74" s="324" t="str">
        <f>UPPER(IF(Intro!$G$29="English",W74,X74))</f>
        <v/>
      </c>
      <c r="L74" s="325" t="str">
        <f>UPPER(IF(Intro!$G$29="English",X74,Y74))</f>
        <v/>
      </c>
      <c r="M74" s="6"/>
      <c r="N74" s="21"/>
      <c r="O74" s="9" t="s">
        <v>32</v>
      </c>
      <c r="P74" s="9" t="s">
        <v>33</v>
      </c>
      <c r="Q74" s="32"/>
      <c r="R74" s="32"/>
      <c r="S74" s="32"/>
    </row>
    <row r="75" spans="1:19" x14ac:dyDescent="0.35">
      <c r="B75" s="16"/>
      <c r="C75" s="27"/>
      <c r="D75" s="28"/>
      <c r="E75" s="28"/>
      <c r="F75" s="28"/>
      <c r="G75" s="28"/>
      <c r="H75" s="28"/>
      <c r="I75" s="28"/>
      <c r="J75" s="28"/>
      <c r="K75" s="28"/>
      <c r="L75" s="17"/>
      <c r="M75" s="10"/>
    </row>
    <row r="76" spans="1:19" x14ac:dyDescent="0.35">
      <c r="B76" s="56"/>
      <c r="C76" s="10"/>
      <c r="D76" s="398" t="str">
        <f>IF(Intro!$G$29="English",O76,P76)</f>
        <v>June 5, 2026</v>
      </c>
      <c r="E76" s="399"/>
      <c r="F76" s="399"/>
      <c r="G76" s="399"/>
      <c r="H76" s="399"/>
      <c r="I76" s="399"/>
      <c r="J76" s="400"/>
      <c r="K76" s="36"/>
      <c r="L76" s="73"/>
      <c r="M76" s="10"/>
      <c r="O76" s="30" t="str">
        <f>Variables!B11</f>
        <v>June 5, 2026</v>
      </c>
      <c r="P76" s="30" t="str">
        <f>Variables!C11</f>
        <v>5 juin 2026</v>
      </c>
    </row>
    <row r="77" spans="1:19" x14ac:dyDescent="0.35">
      <c r="B77" s="56"/>
      <c r="C77" s="10"/>
      <c r="D77" s="401"/>
      <c r="E77" s="402"/>
      <c r="F77" s="402"/>
      <c r="G77" s="402"/>
      <c r="H77" s="402"/>
      <c r="I77" s="402"/>
      <c r="J77" s="403"/>
      <c r="K77" s="36"/>
      <c r="L77" s="73"/>
      <c r="M77" s="10"/>
      <c r="O77" s="30"/>
      <c r="P77" s="30"/>
    </row>
    <row r="78" spans="1:19" x14ac:dyDescent="0.35">
      <c r="B78" s="54"/>
      <c r="C78" s="51"/>
      <c r="D78" s="51"/>
      <c r="E78" s="51"/>
      <c r="F78" s="51"/>
      <c r="G78" s="51"/>
      <c r="H78" s="51"/>
      <c r="I78" s="51"/>
      <c r="J78" s="51"/>
      <c r="K78" s="51"/>
      <c r="L78" s="52"/>
      <c r="M78" s="10"/>
    </row>
    <row r="79" spans="1:19" s="6" customFormat="1" x14ac:dyDescent="0.35">
      <c r="A79" s="4"/>
      <c r="B79" s="14"/>
      <c r="C79" s="14"/>
      <c r="D79" s="3"/>
      <c r="E79" s="3"/>
      <c r="F79" s="3"/>
      <c r="G79" s="3"/>
      <c r="H79" s="3"/>
      <c r="I79" s="3"/>
      <c r="J79" s="3"/>
      <c r="K79" s="3"/>
      <c r="L79" s="3"/>
      <c r="O79" s="23"/>
      <c r="P79" s="23"/>
      <c r="Q79" s="10"/>
      <c r="R79" s="10"/>
      <c r="S79" s="10"/>
    </row>
    <row r="80" spans="1:19" s="2" customFormat="1" x14ac:dyDescent="0.35">
      <c r="A80" s="4"/>
      <c r="B80" s="323" t="str">
        <f>IF(Intro!$G$29="English",O80,P80)</f>
        <v>FAILURE TO COMPLETE QUESTIONNAIRE</v>
      </c>
      <c r="C80" s="324" t="str">
        <f>UPPER(IF(Intro!$G$29="English",P80,Q80))</f>
        <v>QUESTIONNAIRE NON REMPLI</v>
      </c>
      <c r="D80" s="324" t="str">
        <f>UPPER(IF(Intro!$G$29="English",Q80,R80))</f>
        <v/>
      </c>
      <c r="E80" s="324" t="str">
        <f>UPPER(IF(Intro!$G$29="English",R80,S80))</f>
        <v/>
      </c>
      <c r="F80" s="324" t="str">
        <f>UPPER(IF(Intro!$G$29="English",S80,T80))</f>
        <v/>
      </c>
      <c r="G80" s="324"/>
      <c r="H80" s="324" t="str">
        <f>UPPER(IF(Intro!$G$29="English",T80,U80))</f>
        <v/>
      </c>
      <c r="I80" s="324" t="str">
        <f>UPPER(IF(Intro!$G$29="English",U80,V80))</f>
        <v/>
      </c>
      <c r="J80" s="324" t="str">
        <f>UPPER(IF(Intro!$G$29="English",V80,W80))</f>
        <v/>
      </c>
      <c r="K80" s="324" t="str">
        <f>UPPER(IF(Intro!$G$29="English",W80,X80))</f>
        <v/>
      </c>
      <c r="L80" s="325" t="str">
        <f>UPPER(IF(Intro!$G$29="English",X80,Y80))</f>
        <v/>
      </c>
      <c r="M80" s="6"/>
      <c r="N80" s="21"/>
      <c r="O80" s="19" t="s">
        <v>203</v>
      </c>
      <c r="P80" s="19" t="s">
        <v>204</v>
      </c>
      <c r="Q80" s="32"/>
      <c r="R80" s="32"/>
      <c r="S80" s="32"/>
    </row>
    <row r="81" spans="1:19" x14ac:dyDescent="0.35">
      <c r="B81" s="16"/>
      <c r="C81" s="27"/>
      <c r="D81" s="28"/>
      <c r="E81" s="28"/>
      <c r="F81" s="28"/>
      <c r="G81" s="28"/>
      <c r="H81" s="28"/>
      <c r="I81" s="28"/>
      <c r="J81" s="28"/>
      <c r="K81" s="28"/>
      <c r="L81" s="17"/>
      <c r="M81" s="10"/>
    </row>
    <row r="82" spans="1:19" x14ac:dyDescent="0.35">
      <c r="B82" s="329" t="str">
        <f>IF(Intro!$G$29="English",O82,P82)</f>
        <v>Failure to complete the questionnaire by the due date may result in the Tribunal issuing a production order, pursuant to section 17 of the Canadian International Trade Tribunal Act, to compel the production of a questionnaire response.</v>
      </c>
      <c r="C82" s="330"/>
      <c r="D82" s="330"/>
      <c r="E82" s="330"/>
      <c r="F82" s="330"/>
      <c r="G82" s="330"/>
      <c r="H82" s="330"/>
      <c r="I82" s="330"/>
      <c r="J82" s="330"/>
      <c r="K82" s="330"/>
      <c r="L82" s="331"/>
      <c r="M82" s="10"/>
      <c r="O82" s="10" t="s">
        <v>71</v>
      </c>
      <c r="P82" s="10" t="s">
        <v>160</v>
      </c>
    </row>
    <row r="83" spans="1:19" x14ac:dyDescent="0.35">
      <c r="B83" s="329"/>
      <c r="C83" s="330"/>
      <c r="D83" s="330"/>
      <c r="E83" s="330"/>
      <c r="F83" s="330"/>
      <c r="G83" s="330"/>
      <c r="H83" s="330"/>
      <c r="I83" s="330"/>
      <c r="J83" s="330"/>
      <c r="K83" s="330"/>
      <c r="L83" s="331"/>
      <c r="M83" s="10"/>
    </row>
    <row r="84" spans="1:19" x14ac:dyDescent="0.35">
      <c r="B84" s="54"/>
      <c r="C84" s="51"/>
      <c r="D84" s="51"/>
      <c r="E84" s="51"/>
      <c r="F84" s="51"/>
      <c r="G84" s="51"/>
      <c r="H84" s="51"/>
      <c r="I84" s="51"/>
      <c r="J84" s="51"/>
      <c r="K84" s="51"/>
      <c r="L84" s="52"/>
      <c r="M84" s="10"/>
    </row>
    <row r="85" spans="1:19" s="6" customFormat="1" x14ac:dyDescent="0.35">
      <c r="A85" s="4"/>
      <c r="B85" s="14"/>
      <c r="C85" s="14"/>
      <c r="D85" s="3"/>
      <c r="E85" s="3"/>
      <c r="F85" s="3"/>
      <c r="G85" s="3"/>
      <c r="H85" s="3"/>
      <c r="I85" s="3"/>
      <c r="J85" s="3"/>
      <c r="K85" s="3"/>
      <c r="L85" s="3"/>
      <c r="O85" s="23"/>
      <c r="P85" s="23"/>
      <c r="Q85" s="10"/>
      <c r="R85" s="10"/>
      <c r="S85" s="10"/>
    </row>
    <row r="86" spans="1:19" x14ac:dyDescent="0.35">
      <c r="B86" s="356" t="str">
        <f>IF(Intro!$G$29="English",O86,P86)</f>
        <v>FIRM INFORMATION</v>
      </c>
      <c r="C86" s="357"/>
      <c r="D86" s="357"/>
      <c r="E86" s="357"/>
      <c r="F86" s="357"/>
      <c r="G86" s="357"/>
      <c r="H86" s="357"/>
      <c r="I86" s="357"/>
      <c r="J86" s="357"/>
      <c r="K86" s="357"/>
      <c r="L86" s="358"/>
      <c r="M86" s="10"/>
      <c r="O86" s="10" t="s">
        <v>25</v>
      </c>
      <c r="P86" s="10" t="s">
        <v>26</v>
      </c>
    </row>
    <row r="87" spans="1:19" x14ac:dyDescent="0.35">
      <c r="B87" s="16"/>
      <c r="C87" s="27"/>
      <c r="D87" s="28"/>
      <c r="E87" s="28"/>
      <c r="F87" s="28"/>
      <c r="G87" s="28"/>
      <c r="H87" s="28"/>
      <c r="I87" s="28"/>
      <c r="J87" s="28"/>
      <c r="K87" s="28"/>
      <c r="L87" s="17"/>
      <c r="M87" s="10"/>
    </row>
    <row r="88" spans="1:19" x14ac:dyDescent="0.35">
      <c r="B88" s="314" t="str">
        <f>IF(Intro!$G$29="English",O88,P88)</f>
        <v>Firm Name (In English and French, if applicable)</v>
      </c>
      <c r="C88" s="315"/>
      <c r="D88" s="315"/>
      <c r="E88" s="319"/>
      <c r="F88" s="319"/>
      <c r="G88" s="319"/>
      <c r="H88" s="319"/>
      <c r="I88" s="319"/>
      <c r="J88" s="319"/>
      <c r="K88" s="319"/>
      <c r="L88" s="320"/>
      <c r="M88" s="10"/>
      <c r="O88" s="18" t="s">
        <v>148</v>
      </c>
      <c r="P88" s="10" t="s">
        <v>126</v>
      </c>
    </row>
    <row r="89" spans="1:19" x14ac:dyDescent="0.35">
      <c r="B89" s="314"/>
      <c r="C89" s="315"/>
      <c r="D89" s="315"/>
      <c r="E89" s="321"/>
      <c r="F89" s="321"/>
      <c r="G89" s="321"/>
      <c r="H89" s="321"/>
      <c r="I89" s="321"/>
      <c r="J89" s="321"/>
      <c r="K89" s="321"/>
      <c r="L89" s="322"/>
      <c r="M89" s="10"/>
      <c r="O89" s="18"/>
    </row>
    <row r="90" spans="1:19" x14ac:dyDescent="0.35">
      <c r="B90" s="314" t="str">
        <f>IF(Intro!$G$29="English",O90,P90)</f>
        <v>Firm Address</v>
      </c>
      <c r="C90" s="316"/>
      <c r="D90" s="316"/>
      <c r="E90" s="319"/>
      <c r="F90" s="319"/>
      <c r="G90" s="319"/>
      <c r="H90" s="319"/>
      <c r="I90" s="319"/>
      <c r="J90" s="319"/>
      <c r="K90" s="319"/>
      <c r="L90" s="320"/>
      <c r="M90" s="10"/>
      <c r="O90" s="18" t="s">
        <v>2</v>
      </c>
      <c r="P90" s="10" t="s">
        <v>3</v>
      </c>
    </row>
    <row r="91" spans="1:19" x14ac:dyDescent="0.35">
      <c r="B91" s="317"/>
      <c r="C91" s="318"/>
      <c r="D91" s="318"/>
      <c r="E91" s="321"/>
      <c r="F91" s="321"/>
      <c r="G91" s="321"/>
      <c r="H91" s="321"/>
      <c r="I91" s="321"/>
      <c r="J91" s="321"/>
      <c r="K91" s="321"/>
      <c r="L91" s="322"/>
      <c r="M91" s="10"/>
      <c r="O91" s="18"/>
    </row>
    <row r="92" spans="1:19" x14ac:dyDescent="0.35">
      <c r="B92" s="314" t="str">
        <f>IF(Intro!$G$29="English",O92,P92)</f>
        <v>Website Address</v>
      </c>
      <c r="C92" s="316"/>
      <c r="D92" s="316"/>
      <c r="E92" s="319"/>
      <c r="F92" s="319"/>
      <c r="G92" s="319"/>
      <c r="H92" s="319"/>
      <c r="I92" s="319"/>
      <c r="J92" s="319"/>
      <c r="K92" s="319"/>
      <c r="L92" s="320"/>
      <c r="M92" s="10"/>
      <c r="O92" s="18" t="s">
        <v>30</v>
      </c>
      <c r="P92" s="10" t="s">
        <v>4</v>
      </c>
    </row>
    <row r="93" spans="1:19" x14ac:dyDescent="0.35">
      <c r="B93" s="317"/>
      <c r="C93" s="318"/>
      <c r="D93" s="318"/>
      <c r="E93" s="321"/>
      <c r="F93" s="321"/>
      <c r="G93" s="321"/>
      <c r="H93" s="321"/>
      <c r="I93" s="321"/>
      <c r="J93" s="321"/>
      <c r="K93" s="321"/>
      <c r="L93" s="322"/>
      <c r="M93" s="10"/>
      <c r="O93" s="18"/>
    </row>
    <row r="94" spans="1:19" x14ac:dyDescent="0.35">
      <c r="B94" s="16"/>
      <c r="C94" s="27"/>
      <c r="D94" s="28"/>
      <c r="E94" s="28"/>
      <c r="F94" s="28"/>
      <c r="G94" s="28"/>
      <c r="H94" s="28"/>
      <c r="I94" s="28"/>
      <c r="J94" s="28"/>
      <c r="K94" s="28"/>
      <c r="L94" s="17"/>
      <c r="M94" s="10"/>
    </row>
    <row r="95" spans="1:19" x14ac:dyDescent="0.35">
      <c r="B95" s="329" t="str">
        <f>IF(Intro!$G$29="English",O95,P95)</f>
        <v xml:space="preserve">If your firm has more than one location, facility or outlet, submit a consolidated response to the questionnaire.
</v>
      </c>
      <c r="C95" s="330"/>
      <c r="D95" s="330"/>
      <c r="E95" s="330"/>
      <c r="F95" s="330"/>
      <c r="G95" s="330"/>
      <c r="H95" s="330"/>
      <c r="I95" s="330"/>
      <c r="J95" s="330"/>
      <c r="K95" s="330"/>
      <c r="L95" s="331"/>
      <c r="M95" s="10"/>
      <c r="O95" s="10" t="s">
        <v>112</v>
      </c>
      <c r="P95" s="10" t="s">
        <v>113</v>
      </c>
    </row>
    <row r="96" spans="1:19" x14ac:dyDescent="0.35">
      <c r="B96" s="335" t="str">
        <f>IF(Intro!$G$29="English",O96,P96)</f>
        <v>Provide the names and addresses of other locations, facilities, and outlets in Canada on behalf of which your company is responding.</v>
      </c>
      <c r="C96" s="336"/>
      <c r="D96" s="336"/>
      <c r="E96" s="341"/>
      <c r="F96" s="341"/>
      <c r="G96" s="341"/>
      <c r="H96" s="341"/>
      <c r="I96" s="341"/>
      <c r="J96" s="341"/>
      <c r="K96" s="341"/>
      <c r="L96" s="342"/>
      <c r="M96" s="10"/>
      <c r="O96" s="18" t="s">
        <v>23</v>
      </c>
      <c r="P96" s="10" t="s">
        <v>43</v>
      </c>
    </row>
    <row r="97" spans="2:16" x14ac:dyDescent="0.35">
      <c r="B97" s="337"/>
      <c r="C97" s="338"/>
      <c r="D97" s="338"/>
      <c r="E97" s="343"/>
      <c r="F97" s="343"/>
      <c r="G97" s="343"/>
      <c r="H97" s="343"/>
      <c r="I97" s="343"/>
      <c r="J97" s="343"/>
      <c r="K97" s="343"/>
      <c r="L97" s="344"/>
      <c r="M97" s="10"/>
      <c r="O97" s="18"/>
    </row>
    <row r="98" spans="2:16" x14ac:dyDescent="0.35">
      <c r="B98" s="337"/>
      <c r="C98" s="338"/>
      <c r="D98" s="338"/>
      <c r="E98" s="343"/>
      <c r="F98" s="343"/>
      <c r="G98" s="343"/>
      <c r="H98" s="343"/>
      <c r="I98" s="343"/>
      <c r="J98" s="343"/>
      <c r="K98" s="343"/>
      <c r="L98" s="344"/>
      <c r="M98" s="10"/>
      <c r="O98" s="18"/>
    </row>
    <row r="99" spans="2:16" x14ac:dyDescent="0.35">
      <c r="B99" s="337"/>
      <c r="C99" s="338"/>
      <c r="D99" s="338"/>
      <c r="E99" s="343"/>
      <c r="F99" s="343"/>
      <c r="G99" s="343"/>
      <c r="H99" s="343"/>
      <c r="I99" s="343"/>
      <c r="J99" s="343"/>
      <c r="K99" s="343"/>
      <c r="L99" s="344"/>
      <c r="M99" s="10"/>
      <c r="O99" s="18"/>
    </row>
    <row r="100" spans="2:16" x14ac:dyDescent="0.35">
      <c r="B100" s="337"/>
      <c r="C100" s="338"/>
      <c r="D100" s="338"/>
      <c r="E100" s="343"/>
      <c r="F100" s="343"/>
      <c r="G100" s="343"/>
      <c r="H100" s="343"/>
      <c r="I100" s="343"/>
      <c r="J100" s="343"/>
      <c r="K100" s="343"/>
      <c r="L100" s="344"/>
      <c r="M100" s="10"/>
      <c r="O100" s="18"/>
    </row>
    <row r="101" spans="2:16" x14ac:dyDescent="0.35">
      <c r="B101" s="337"/>
      <c r="C101" s="338"/>
      <c r="D101" s="338"/>
      <c r="E101" s="343"/>
      <c r="F101" s="343"/>
      <c r="G101" s="343"/>
      <c r="H101" s="343"/>
      <c r="I101" s="343"/>
      <c r="J101" s="343"/>
      <c r="K101" s="343"/>
      <c r="L101" s="344"/>
      <c r="M101" s="10"/>
      <c r="O101" s="18"/>
    </row>
    <row r="102" spans="2:16" x14ac:dyDescent="0.35">
      <c r="B102" s="337"/>
      <c r="C102" s="338"/>
      <c r="D102" s="338"/>
      <c r="E102" s="343"/>
      <c r="F102" s="343"/>
      <c r="G102" s="343"/>
      <c r="H102" s="343"/>
      <c r="I102" s="343"/>
      <c r="J102" s="343"/>
      <c r="K102" s="343"/>
      <c r="L102" s="344"/>
      <c r="M102" s="10"/>
      <c r="O102" s="18"/>
    </row>
    <row r="103" spans="2:16" x14ac:dyDescent="0.35">
      <c r="B103" s="337"/>
      <c r="C103" s="338"/>
      <c r="D103" s="338"/>
      <c r="E103" s="343"/>
      <c r="F103" s="343"/>
      <c r="G103" s="343"/>
      <c r="H103" s="343"/>
      <c r="I103" s="343"/>
      <c r="J103" s="343"/>
      <c r="K103" s="343"/>
      <c r="L103" s="344"/>
      <c r="M103" s="10"/>
      <c r="O103" s="18"/>
    </row>
    <row r="104" spans="2:16" x14ac:dyDescent="0.35">
      <c r="B104" s="337"/>
      <c r="C104" s="338"/>
      <c r="D104" s="338"/>
      <c r="E104" s="343"/>
      <c r="F104" s="343"/>
      <c r="G104" s="343"/>
      <c r="H104" s="343"/>
      <c r="I104" s="343"/>
      <c r="J104" s="343"/>
      <c r="K104" s="343"/>
      <c r="L104" s="344"/>
      <c r="M104" s="10"/>
      <c r="O104" s="18"/>
    </row>
    <row r="105" spans="2:16" x14ac:dyDescent="0.35">
      <c r="B105" s="339"/>
      <c r="C105" s="340"/>
      <c r="D105" s="340"/>
      <c r="E105" s="345"/>
      <c r="F105" s="345"/>
      <c r="G105" s="345"/>
      <c r="H105" s="345"/>
      <c r="I105" s="345"/>
      <c r="J105" s="345"/>
      <c r="K105" s="345"/>
      <c r="L105" s="346"/>
      <c r="M105" s="10"/>
      <c r="O105" s="18"/>
    </row>
    <row r="106" spans="2:16" x14ac:dyDescent="0.35">
      <c r="B106" s="54"/>
      <c r="C106" s="51"/>
      <c r="D106" s="51"/>
      <c r="E106" s="51"/>
      <c r="F106" s="51"/>
      <c r="G106" s="51"/>
      <c r="H106" s="51"/>
      <c r="I106" s="51"/>
      <c r="J106" s="51"/>
      <c r="K106" s="51"/>
      <c r="L106" s="52"/>
      <c r="M106" s="10"/>
    </row>
    <row r="108" spans="2:16" x14ac:dyDescent="0.35">
      <c r="B108" s="353" t="str">
        <f>IF(Intro!$G$29="English",O108,P108)</f>
        <v>CERTIFICATION</v>
      </c>
      <c r="C108" s="354"/>
      <c r="D108" s="354"/>
      <c r="E108" s="354"/>
      <c r="F108" s="354"/>
      <c r="G108" s="354"/>
      <c r="H108" s="354"/>
      <c r="I108" s="354"/>
      <c r="J108" s="354"/>
      <c r="K108" s="354"/>
      <c r="L108" s="355"/>
      <c r="M108" s="10"/>
      <c r="O108" s="10" t="s">
        <v>28</v>
      </c>
      <c r="P108" s="10" t="s">
        <v>29</v>
      </c>
    </row>
    <row r="109" spans="2:16" x14ac:dyDescent="0.35">
      <c r="B109" s="16"/>
      <c r="C109" s="27"/>
      <c r="D109" s="28"/>
      <c r="E109" s="28"/>
      <c r="F109" s="28"/>
      <c r="G109" s="28"/>
      <c r="H109" s="28"/>
      <c r="I109" s="28"/>
      <c r="J109" s="28"/>
      <c r="K109" s="28"/>
      <c r="L109" s="17"/>
      <c r="M109" s="10"/>
    </row>
    <row r="110" spans="2:16" x14ac:dyDescent="0.35">
      <c r="B110" s="332" t="str">
        <f>IF(Intro!$G$29="English",O110,P110)</f>
        <v xml:space="preserve">The undersigned certifies that the information supplied herein is complete and correct to the best of their knowledge and belief.
</v>
      </c>
      <c r="C110" s="333"/>
      <c r="D110" s="333"/>
      <c r="E110" s="333"/>
      <c r="F110" s="333"/>
      <c r="G110" s="333"/>
      <c r="H110" s="333"/>
      <c r="I110" s="333"/>
      <c r="J110" s="333"/>
      <c r="K110" s="333"/>
      <c r="L110" s="334"/>
      <c r="M110" s="10"/>
      <c r="O110" s="10" t="s">
        <v>146</v>
      </c>
      <c r="P110" s="9" t="s">
        <v>147</v>
      </c>
    </row>
    <row r="111" spans="2:16" x14ac:dyDescent="0.35">
      <c r="B111" s="56"/>
      <c r="C111" s="57"/>
      <c r="D111" s="57"/>
      <c r="E111" s="57"/>
      <c r="F111" s="57"/>
      <c r="G111" s="57"/>
      <c r="H111" s="57"/>
      <c r="I111" s="57"/>
      <c r="J111" s="57"/>
      <c r="K111" s="57"/>
      <c r="L111" s="45"/>
      <c r="M111" s="10"/>
    </row>
    <row r="112" spans="2:16" x14ac:dyDescent="0.35">
      <c r="B112" s="314" t="str">
        <f>IF(Intro!$G$29="English",O112,P112)</f>
        <v>Name of Authorized Official</v>
      </c>
      <c r="C112" s="315"/>
      <c r="D112" s="315"/>
      <c r="E112" s="319"/>
      <c r="F112" s="319"/>
      <c r="G112" s="319"/>
      <c r="H112" s="319"/>
      <c r="I112" s="319"/>
      <c r="J112" s="319"/>
      <c r="K112" s="319"/>
      <c r="L112" s="320"/>
      <c r="M112" s="10"/>
      <c r="O112" s="18" t="s">
        <v>5</v>
      </c>
      <c r="P112" s="10" t="s">
        <v>6</v>
      </c>
    </row>
    <row r="113" spans="1:19" x14ac:dyDescent="0.35">
      <c r="B113" s="314"/>
      <c r="C113" s="315"/>
      <c r="D113" s="315"/>
      <c r="E113" s="321"/>
      <c r="F113" s="321"/>
      <c r="G113" s="321"/>
      <c r="H113" s="321"/>
      <c r="I113" s="321"/>
      <c r="J113" s="321"/>
      <c r="K113" s="321"/>
      <c r="L113" s="322"/>
      <c r="M113" s="10"/>
      <c r="O113" s="18"/>
    </row>
    <row r="114" spans="1:19" x14ac:dyDescent="0.35">
      <c r="B114" s="314" t="str">
        <f>IF(Intro!$G$29="English",O114,P114)</f>
        <v>Title of Authorized Official</v>
      </c>
      <c r="C114" s="315"/>
      <c r="D114" s="316"/>
      <c r="E114" s="319"/>
      <c r="F114" s="319"/>
      <c r="G114" s="319"/>
      <c r="H114" s="319"/>
      <c r="I114" s="319"/>
      <c r="J114" s="319"/>
      <c r="K114" s="319"/>
      <c r="L114" s="320"/>
      <c r="M114" s="10"/>
      <c r="O114" s="18" t="s">
        <v>7</v>
      </c>
      <c r="P114" s="10" t="s">
        <v>8</v>
      </c>
    </row>
    <row r="115" spans="1:19" x14ac:dyDescent="0.35">
      <c r="B115" s="317"/>
      <c r="C115" s="318"/>
      <c r="D115" s="318"/>
      <c r="E115" s="321"/>
      <c r="F115" s="321"/>
      <c r="G115" s="321"/>
      <c r="H115" s="321"/>
      <c r="I115" s="321"/>
      <c r="J115" s="321"/>
      <c r="K115" s="321"/>
      <c r="L115" s="322"/>
      <c r="M115" s="10"/>
      <c r="O115" s="18"/>
    </row>
    <row r="116" spans="1:19" x14ac:dyDescent="0.35">
      <c r="B116" s="314" t="str">
        <f>IF(Intro!$G$29="English",O116,P116)</f>
        <v>E-mail Address</v>
      </c>
      <c r="C116" s="315"/>
      <c r="D116" s="316"/>
      <c r="E116" s="319"/>
      <c r="F116" s="319"/>
      <c r="G116" s="319"/>
      <c r="H116" s="319"/>
      <c r="I116" s="319"/>
      <c r="J116" s="319"/>
      <c r="K116" s="319"/>
      <c r="L116" s="320"/>
      <c r="M116" s="10"/>
      <c r="O116" s="18" t="s">
        <v>9</v>
      </c>
      <c r="P116" s="10" t="s">
        <v>44</v>
      </c>
    </row>
    <row r="117" spans="1:19" x14ac:dyDescent="0.35">
      <c r="B117" s="317"/>
      <c r="C117" s="318"/>
      <c r="D117" s="318"/>
      <c r="E117" s="321"/>
      <c r="F117" s="321"/>
      <c r="G117" s="321"/>
      <c r="H117" s="321"/>
      <c r="I117" s="321"/>
      <c r="J117" s="321"/>
      <c r="K117" s="321"/>
      <c r="L117" s="322"/>
      <c r="M117" s="10"/>
      <c r="O117" s="18"/>
    </row>
    <row r="118" spans="1:19" x14ac:dyDescent="0.35">
      <c r="B118" s="314" t="str">
        <f>IF(Intro!$G$29="English",O118,P118)</f>
        <v>Telephone</v>
      </c>
      <c r="C118" s="315"/>
      <c r="D118" s="316"/>
      <c r="E118" s="319"/>
      <c r="F118" s="319"/>
      <c r="G118" s="319"/>
      <c r="H118" s="319"/>
      <c r="I118" s="319"/>
      <c r="J118" s="319"/>
      <c r="K118" s="319"/>
      <c r="L118" s="320"/>
      <c r="M118" s="10"/>
      <c r="O118" s="18" t="s">
        <v>10</v>
      </c>
      <c r="P118" s="10" t="s">
        <v>11</v>
      </c>
    </row>
    <row r="119" spans="1:19" x14ac:dyDescent="0.35">
      <c r="B119" s="317"/>
      <c r="C119" s="318"/>
      <c r="D119" s="318"/>
      <c r="E119" s="321"/>
      <c r="F119" s="321"/>
      <c r="G119" s="321"/>
      <c r="H119" s="321"/>
      <c r="I119" s="321"/>
      <c r="J119" s="321"/>
      <c r="K119" s="321"/>
      <c r="L119" s="322"/>
      <c r="M119" s="10"/>
      <c r="O119" s="18"/>
    </row>
    <row r="120" spans="1:19" x14ac:dyDescent="0.35">
      <c r="B120" s="314" t="s">
        <v>45</v>
      </c>
      <c r="C120" s="315"/>
      <c r="D120" s="316"/>
      <c r="E120" s="319"/>
      <c r="F120" s="319"/>
      <c r="G120" s="319"/>
      <c r="H120" s="319"/>
      <c r="I120" s="319"/>
      <c r="J120" s="319"/>
      <c r="K120" s="319"/>
      <c r="L120" s="320"/>
      <c r="M120" s="10"/>
      <c r="O120" s="18"/>
    </row>
    <row r="121" spans="1:19" x14ac:dyDescent="0.35">
      <c r="B121" s="317"/>
      <c r="C121" s="318"/>
      <c r="D121" s="318"/>
      <c r="E121" s="321"/>
      <c r="F121" s="321"/>
      <c r="G121" s="321"/>
      <c r="H121" s="321"/>
      <c r="I121" s="321"/>
      <c r="J121" s="321"/>
      <c r="K121" s="321"/>
      <c r="L121" s="322"/>
      <c r="M121" s="10"/>
      <c r="O121" s="18"/>
    </row>
    <row r="122" spans="1:19" x14ac:dyDescent="0.35">
      <c r="B122" s="56"/>
      <c r="C122" s="57"/>
      <c r="D122" s="57"/>
      <c r="E122" s="57"/>
      <c r="F122" s="57"/>
      <c r="G122" s="57"/>
      <c r="H122" s="57"/>
      <c r="I122" s="57"/>
      <c r="J122" s="57"/>
      <c r="K122" s="57"/>
      <c r="L122" s="45"/>
      <c r="M122" s="10"/>
    </row>
    <row r="123" spans="1:19" ht="21" x14ac:dyDescent="0.35">
      <c r="B123" s="103"/>
      <c r="C123" s="49"/>
      <c r="D123" s="49"/>
      <c r="E123" s="49"/>
      <c r="F123" s="50"/>
      <c r="H123" s="106" t="str">
        <f>IF(Intro!$G$29="English",O123,P123)</f>
        <v>I understand that checking this box constitutes my legally binding signature.</v>
      </c>
      <c r="I123" s="95"/>
      <c r="J123" s="33"/>
      <c r="K123" s="33"/>
      <c r="L123" s="34"/>
      <c r="M123" s="10"/>
      <c r="O123" s="18" t="s">
        <v>35</v>
      </c>
      <c r="P123" s="10" t="s">
        <v>36</v>
      </c>
    </row>
    <row r="124" spans="1:19" x14ac:dyDescent="0.35">
      <c r="B124" s="54"/>
      <c r="C124" s="51"/>
      <c r="D124" s="51"/>
      <c r="E124" s="51"/>
      <c r="F124" s="51"/>
      <c r="G124" s="51"/>
      <c r="H124" s="51"/>
      <c r="I124" s="51"/>
      <c r="J124" s="51"/>
      <c r="K124" s="51"/>
      <c r="L124" s="52"/>
      <c r="M124" s="10"/>
    </row>
    <row r="125" spans="1:19" s="6" customFormat="1" x14ac:dyDescent="0.35">
      <c r="A125" s="4"/>
      <c r="B125" s="14"/>
      <c r="C125" s="14"/>
      <c r="D125" s="3"/>
      <c r="E125" s="3"/>
      <c r="F125" s="3"/>
      <c r="G125" s="3"/>
      <c r="H125" s="3"/>
      <c r="I125" s="3"/>
      <c r="J125" s="3"/>
      <c r="K125" s="3"/>
      <c r="L125" s="3"/>
      <c r="O125" s="23"/>
      <c r="P125" s="23"/>
      <c r="Q125" s="10"/>
      <c r="R125" s="10"/>
      <c r="S125" s="10"/>
    </row>
    <row r="126" spans="1:19" s="2" customFormat="1" x14ac:dyDescent="0.35">
      <c r="A126" s="4"/>
      <c r="B126" s="323" t="str">
        <f>IF(Intro!$G$29="English",O126,P126)</f>
        <v>SUBMITTING THE QUESTIONNAIRE RESPONSE</v>
      </c>
      <c r="C126" s="324" t="str">
        <f>UPPER(IF(Intro!$G$29="English",P126,Q126))</f>
        <v>TRANSMISSION DU QUESTIONNAIRE REMPLI</v>
      </c>
      <c r="D126" s="324" t="str">
        <f>UPPER(IF(Intro!$G$29="English",Q126,R126))</f>
        <v/>
      </c>
      <c r="E126" s="324" t="str">
        <f>UPPER(IF(Intro!$G$29="English",R126,S126))</f>
        <v/>
      </c>
      <c r="F126" s="324" t="str">
        <f>UPPER(IF(Intro!$G$29="English",S126,T126))</f>
        <v/>
      </c>
      <c r="G126" s="324"/>
      <c r="H126" s="324" t="str">
        <f>UPPER(IF(Intro!$G$29="English",T126,U126))</f>
        <v/>
      </c>
      <c r="I126" s="324" t="str">
        <f>UPPER(IF(Intro!$G$29="English",U126,V126))</f>
        <v/>
      </c>
      <c r="J126" s="324" t="str">
        <f>UPPER(IF(Intro!$G$29="English",V126,W126))</f>
        <v/>
      </c>
      <c r="K126" s="324" t="str">
        <f>UPPER(IF(Intro!$G$29="English",W126,X126))</f>
        <v/>
      </c>
      <c r="L126" s="325" t="str">
        <f>UPPER(IF(Intro!$G$29="English",X126,Y126))</f>
        <v/>
      </c>
      <c r="M126" s="6"/>
      <c r="N126" s="21"/>
      <c r="O126" s="9" t="s">
        <v>42</v>
      </c>
      <c r="P126" s="9" t="s">
        <v>0</v>
      </c>
      <c r="Q126" s="32"/>
      <c r="R126" s="32"/>
      <c r="S126" s="32"/>
    </row>
    <row r="127" spans="1:19" x14ac:dyDescent="0.35">
      <c r="B127" s="16"/>
      <c r="C127" s="27"/>
      <c r="D127" s="28"/>
      <c r="E127" s="28"/>
      <c r="F127" s="28"/>
      <c r="G127" s="28"/>
      <c r="H127" s="28"/>
      <c r="I127" s="28"/>
      <c r="J127" s="28"/>
      <c r="K127" s="28"/>
      <c r="L127" s="17"/>
      <c r="M127" s="10"/>
    </row>
    <row r="128" spans="1:19" x14ac:dyDescent="0.35">
      <c r="B128" s="329" t="str">
        <f>IF(Intro!$G$29="English",O128,P128)</f>
        <v>The completed questionnaire can be submitted using one of the following methods:</v>
      </c>
      <c r="C128" s="330"/>
      <c r="D128" s="330"/>
      <c r="E128" s="330"/>
      <c r="F128" s="330"/>
      <c r="G128" s="330"/>
      <c r="H128" s="330"/>
      <c r="I128" s="330"/>
      <c r="J128" s="330"/>
      <c r="K128" s="330"/>
      <c r="L128" s="331"/>
      <c r="M128" s="10"/>
      <c r="O128" s="10" t="s">
        <v>72</v>
      </c>
      <c r="P128" s="10" t="s">
        <v>115</v>
      </c>
    </row>
    <row r="129" spans="1:19" x14ac:dyDescent="0.35">
      <c r="B129" s="326" t="str">
        <f>IF($G$29="English",HYPERLINK("https://e-filing-depot-electronique.citt-tcce.gc.ca/submitNonRegisteredUser-eng.aspx","1. Secure E-filing service;"),IF($G$29="Français",HYPERLINK("https://e-filing-depot-electronique.citt-tcce.gc.ca/submitNonRegisteredUser-fra.aspx?","1. Service sécurisé de dépôt électronique;"),""))</f>
        <v>1. Secure E-filing service;</v>
      </c>
      <c r="C129" s="327"/>
      <c r="D129" s="327"/>
      <c r="E129" s="327"/>
      <c r="F129" s="327"/>
      <c r="G129" s="327"/>
      <c r="H129" s="327"/>
      <c r="I129" s="327"/>
      <c r="J129" s="327"/>
      <c r="K129" s="327"/>
      <c r="L129" s="328"/>
      <c r="M129" s="10"/>
    </row>
    <row r="130" spans="1:19" x14ac:dyDescent="0.35">
      <c r="B130" s="350" t="str">
        <f>IF(Intro!$G$29="English",O130,P130)</f>
        <v xml:space="preserve">When submitting the completed questionnaire using the secure E-filing service, designate the questionnaire as confidential. Note that the information in the public (blue) tabs in your questionnaire will be treated as public information.
</v>
      </c>
      <c r="C130" s="351"/>
      <c r="D130" s="351"/>
      <c r="E130" s="351"/>
      <c r="F130" s="351"/>
      <c r="G130" s="351"/>
      <c r="H130" s="351"/>
      <c r="I130" s="351"/>
      <c r="J130" s="351"/>
      <c r="K130" s="351"/>
      <c r="L130" s="352"/>
      <c r="M130" s="10"/>
      <c r="O130" s="10" t="s">
        <v>114</v>
      </c>
      <c r="P130" s="10" t="s">
        <v>116</v>
      </c>
    </row>
    <row r="131" spans="1:19" x14ac:dyDescent="0.35">
      <c r="B131" s="350"/>
      <c r="C131" s="351"/>
      <c r="D131" s="351"/>
      <c r="E131" s="351"/>
      <c r="F131" s="351"/>
      <c r="G131" s="351"/>
      <c r="H131" s="351"/>
      <c r="I131" s="351"/>
      <c r="J131" s="351"/>
      <c r="K131" s="351"/>
      <c r="L131" s="352"/>
      <c r="M131" s="10"/>
    </row>
    <row r="132" spans="1:19" x14ac:dyDescent="0.35">
      <c r="B132" s="347" t="str">
        <f>IF(Intro!$G$29="English",O132,P132)</f>
        <v>2. E-mail to citt-tcce@tribunal.gc.ca should you accept the associated risks and you are filing information that belongs to your firm only.</v>
      </c>
      <c r="C132" s="348"/>
      <c r="D132" s="348"/>
      <c r="E132" s="348"/>
      <c r="F132" s="348"/>
      <c r="G132" s="348"/>
      <c r="H132" s="348"/>
      <c r="I132" s="348"/>
      <c r="J132" s="348"/>
      <c r="K132" s="348"/>
      <c r="L132" s="349"/>
      <c r="M132" s="10"/>
      <c r="O132" s="10" t="s">
        <v>182</v>
      </c>
      <c r="P132" s="10" t="s">
        <v>183</v>
      </c>
    </row>
    <row r="133" spans="1:19" x14ac:dyDescent="0.35">
      <c r="B133" s="54"/>
      <c r="C133" s="51"/>
      <c r="D133" s="51"/>
      <c r="E133" s="51"/>
      <c r="F133" s="51"/>
      <c r="G133" s="51"/>
      <c r="H133" s="51"/>
      <c r="I133" s="51"/>
      <c r="J133" s="51"/>
      <c r="K133" s="51"/>
      <c r="L133" s="52"/>
      <c r="M133" s="10"/>
      <c r="N133" s="9"/>
    </row>
    <row r="135" spans="1:19" s="2" customFormat="1" x14ac:dyDescent="0.35">
      <c r="A135" s="4"/>
      <c r="B135" s="323" t="s">
        <v>205</v>
      </c>
      <c r="C135" s="324" t="str">
        <f>UPPER(IF(Intro!$G$29="English",P135,Q135))</f>
        <v/>
      </c>
      <c r="D135" s="324" t="str">
        <f>UPPER(IF(Intro!$G$29="English",Q135,R135))</f>
        <v/>
      </c>
      <c r="E135" s="324" t="str">
        <f>UPPER(IF(Intro!$G$29="English",R135,S135))</f>
        <v/>
      </c>
      <c r="F135" s="324" t="str">
        <f>UPPER(IF(Intro!$G$29="English",S135,T135))</f>
        <v/>
      </c>
      <c r="G135" s="324"/>
      <c r="H135" s="324" t="str">
        <f>UPPER(IF(Intro!$G$29="English",T135,U135))</f>
        <v/>
      </c>
      <c r="I135" s="324" t="str">
        <f>UPPER(IF(Intro!$G$29="English",U135,V135))</f>
        <v/>
      </c>
      <c r="J135" s="324" t="str">
        <f>UPPER(IF(Intro!$G$29="English",V135,W135))</f>
        <v/>
      </c>
      <c r="K135" s="324" t="str">
        <f>UPPER(IF(Intro!$G$29="English",W135,X135))</f>
        <v/>
      </c>
      <c r="L135" s="325" t="str">
        <f>UPPER(IF(Intro!$G$29="English",X135,Y135))</f>
        <v/>
      </c>
      <c r="M135" s="6"/>
      <c r="N135" s="21"/>
      <c r="O135" s="9"/>
      <c r="P135" s="9"/>
      <c r="Q135" s="32"/>
      <c r="R135" s="32"/>
      <c r="S135" s="32"/>
    </row>
    <row r="136" spans="1:19" x14ac:dyDescent="0.35">
      <c r="B136" s="16"/>
      <c r="C136" s="27"/>
      <c r="D136" s="28"/>
      <c r="E136" s="28"/>
      <c r="F136" s="28"/>
      <c r="G136" s="28"/>
      <c r="H136" s="28"/>
      <c r="I136" s="28"/>
      <c r="J136" s="28"/>
      <c r="K136" s="28"/>
      <c r="L136" s="17"/>
      <c r="M136" s="10"/>
    </row>
    <row r="137" spans="1:19" ht="14.25" customHeight="1" x14ac:dyDescent="0.35">
      <c r="B137" s="329" t="str">
        <f>IF(Intro!$G$29="English",O137,P137)</f>
        <v xml:space="preserve">Questions relating to this questionnaire should be directed to the Tribunal's safeguard inquiry phone lines:  
1-855-307-2488 (North American Toll-Free Number) or 613-993-3595 (Local and International Callers), or by email at citt-tcce@tribunal.gc.ca.
</v>
      </c>
      <c r="C137" s="330"/>
      <c r="D137" s="330"/>
      <c r="E137" s="330"/>
      <c r="F137" s="330"/>
      <c r="G137" s="330"/>
      <c r="H137" s="330"/>
      <c r="I137" s="330"/>
      <c r="J137" s="330"/>
      <c r="K137" s="330"/>
      <c r="L137" s="331"/>
      <c r="M137" s="10"/>
      <c r="O137" s="10" t="s">
        <v>866</v>
      </c>
      <c r="P137" s="10" t="s">
        <v>867</v>
      </c>
    </row>
    <row r="138" spans="1:19" ht="14.25" customHeight="1" x14ac:dyDescent="0.35">
      <c r="B138" s="329"/>
      <c r="C138" s="330"/>
      <c r="D138" s="330"/>
      <c r="E138" s="330"/>
      <c r="F138" s="330"/>
      <c r="G138" s="330"/>
      <c r="H138" s="330"/>
      <c r="I138" s="330"/>
      <c r="J138" s="330"/>
      <c r="K138" s="330"/>
      <c r="L138" s="331"/>
      <c r="M138" s="10"/>
    </row>
    <row r="139" spans="1:19" x14ac:dyDescent="0.35">
      <c r="B139" s="329"/>
      <c r="C139" s="330"/>
      <c r="D139" s="330"/>
      <c r="E139" s="330"/>
      <c r="F139" s="330"/>
      <c r="G139" s="330"/>
      <c r="H139" s="330"/>
      <c r="I139" s="330"/>
      <c r="J139" s="330"/>
      <c r="K139" s="330"/>
      <c r="L139" s="331"/>
      <c r="M139" s="10"/>
    </row>
    <row r="140" spans="1:19" x14ac:dyDescent="0.35">
      <c r="B140" s="54"/>
      <c r="C140" s="51"/>
      <c r="D140" s="51"/>
      <c r="E140" s="51"/>
      <c r="F140" s="51"/>
      <c r="G140" s="51"/>
      <c r="H140" s="51"/>
      <c r="I140" s="51"/>
      <c r="J140" s="51"/>
      <c r="K140" s="51"/>
      <c r="L140" s="52"/>
      <c r="M140" s="10"/>
    </row>
  </sheetData>
  <sheetProtection algorithmName="SHA-512" hashValue="9WCTbkpTu3bmD9gMchYNPQG56lPMmL29ExNMrnYyXbjxhJX3/W863Hmuq7uHBaVM5ejfuDhvxAVTn4OxGmtc3g==" saltValue="O8MY6Zc9HJDEJUZJlkUfwg==" spinCount="100000" sheet="1" objects="1" scenarios="1" selectLockedCells="1"/>
  <mergeCells count="54">
    <mergeCell ref="B137:L139"/>
    <mergeCell ref="G29:G30"/>
    <mergeCell ref="B57:L57"/>
    <mergeCell ref="B128:L128"/>
    <mergeCell ref="B55:L55"/>
    <mergeCell ref="B74:L74"/>
    <mergeCell ref="B33:L33"/>
    <mergeCell ref="B35:L35"/>
    <mergeCell ref="B52:L52"/>
    <mergeCell ref="C37:K50"/>
    <mergeCell ref="D59:D60"/>
    <mergeCell ref="B59:C60"/>
    <mergeCell ref="E59:K60"/>
    <mergeCell ref="B64:L71"/>
    <mergeCell ref="D76:J77"/>
    <mergeCell ref="B120:D121"/>
    <mergeCell ref="B118:D119"/>
    <mergeCell ref="B29:F30"/>
    <mergeCell ref="B4:L4"/>
    <mergeCell ref="B5:L5"/>
    <mergeCell ref="B8:L8"/>
    <mergeCell ref="B27:L27"/>
    <mergeCell ref="B6:L6"/>
    <mergeCell ref="B10:F24"/>
    <mergeCell ref="H10:L24"/>
    <mergeCell ref="H29:L30"/>
    <mergeCell ref="B92:D93"/>
    <mergeCell ref="E92:L93"/>
    <mergeCell ref="E88:L89"/>
    <mergeCell ref="E90:L91"/>
    <mergeCell ref="E116:L117"/>
    <mergeCell ref="B62:L62"/>
    <mergeCell ref="B86:L86"/>
    <mergeCell ref="B80:L80"/>
    <mergeCell ref="B82:L83"/>
    <mergeCell ref="B88:D89"/>
    <mergeCell ref="B114:D115"/>
    <mergeCell ref="E114:L115"/>
    <mergeCell ref="B116:D117"/>
    <mergeCell ref="E118:L119"/>
    <mergeCell ref="B90:D91"/>
    <mergeCell ref="B135:L135"/>
    <mergeCell ref="B126:L126"/>
    <mergeCell ref="B129:L129"/>
    <mergeCell ref="B95:L95"/>
    <mergeCell ref="B110:L110"/>
    <mergeCell ref="B96:D105"/>
    <mergeCell ref="E96:L105"/>
    <mergeCell ref="B132:L132"/>
    <mergeCell ref="B130:L131"/>
    <mergeCell ref="E120:L121"/>
    <mergeCell ref="E112:L113"/>
    <mergeCell ref="B108:L108"/>
    <mergeCell ref="B112:D113"/>
  </mergeCells>
  <dataValidations count="2">
    <dataValidation type="list" allowBlank="1" showInputMessage="1" showErrorMessage="1" sqref="I123"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Variables!$D$56:$D$57</xm:f>
          </x14:formula1>
          <xm:sqref>D59:D60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2"/>
  <sheetViews>
    <sheetView showGridLines="0" zoomScaleNormal="100"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6" width="30.54296875" style="10" hidden="1" customWidth="1"/>
    <col min="17" max="18" width="9.26953125" style="10" customWidth="1"/>
    <col min="19" max="16384" width="9.26953125" style="10"/>
  </cols>
  <sheetData>
    <row r="1" spans="1:16" x14ac:dyDescent="0.35">
      <c r="O1" s="10" t="s">
        <v>323</v>
      </c>
      <c r="P1" s="10" t="s">
        <v>323</v>
      </c>
    </row>
    <row r="2" spans="1:16" x14ac:dyDescent="0.35">
      <c r="B2" s="12" t="s">
        <v>39</v>
      </c>
      <c r="C2" s="12"/>
      <c r="D2" s="12"/>
      <c r="O2" s="116" t="s">
        <v>53</v>
      </c>
      <c r="P2" s="116" t="s">
        <v>69</v>
      </c>
    </row>
    <row r="3" spans="1:16" x14ac:dyDescent="0.35">
      <c r="B3" s="13"/>
      <c r="C3" s="13"/>
      <c r="D3" s="13"/>
      <c r="O3" s="2"/>
      <c r="P3" s="32"/>
    </row>
    <row r="4" spans="1:16" s="2" customFormat="1" x14ac:dyDescent="0.35">
      <c r="A4" s="4"/>
      <c r="B4" s="361" t="str">
        <f>IF(Intro!$G$29="English",O4,P4)</f>
        <v>IMPORTERS' QUESTIONNAIRE</v>
      </c>
      <c r="C4" s="362"/>
      <c r="D4" s="362"/>
      <c r="E4" s="362"/>
      <c r="F4" s="362"/>
      <c r="G4" s="362"/>
      <c r="H4" s="362"/>
      <c r="I4" s="362"/>
      <c r="J4" s="362"/>
      <c r="K4" s="362"/>
      <c r="L4" s="363"/>
      <c r="M4" s="5"/>
      <c r="N4" s="5"/>
      <c r="O4" s="19" t="s">
        <v>206</v>
      </c>
      <c r="P4" s="84" t="s">
        <v>207</v>
      </c>
    </row>
    <row r="5" spans="1:16" s="2" customFormat="1" x14ac:dyDescent="0.35">
      <c r="A5" s="4"/>
      <c r="B5" s="364" t="str">
        <f>Intro!B5</f>
        <v>GC-2026-001</v>
      </c>
      <c r="C5" s="365"/>
      <c r="D5" s="365"/>
      <c r="E5" s="365"/>
      <c r="F5" s="365"/>
      <c r="G5" s="365"/>
      <c r="H5" s="365"/>
      <c r="I5" s="365"/>
      <c r="J5" s="365"/>
      <c r="K5" s="365"/>
      <c r="L5" s="366"/>
      <c r="M5" s="5"/>
      <c r="N5" s="5"/>
      <c r="O5" s="19"/>
      <c r="P5" s="9"/>
    </row>
    <row r="6" spans="1:16" s="6" customFormat="1" x14ac:dyDescent="0.35">
      <c r="A6" s="4"/>
      <c r="B6" s="367" t="str">
        <f>UPPER(IF(Intro!$G$29="English",Variables!B3,Variables!C3))</f>
        <v xml:space="preserve">WOOD GOODS - SOLID AND ENGINEERED HARDWOOD FLOORING </v>
      </c>
      <c r="C6" s="368"/>
      <c r="D6" s="368"/>
      <c r="E6" s="368"/>
      <c r="F6" s="368"/>
      <c r="G6" s="368"/>
      <c r="H6" s="368"/>
      <c r="I6" s="368"/>
      <c r="J6" s="368"/>
      <c r="K6" s="368"/>
      <c r="L6" s="369"/>
      <c r="M6" s="19"/>
      <c r="N6" s="19"/>
      <c r="O6" s="15"/>
      <c r="P6" s="23"/>
    </row>
    <row r="7" spans="1:16" s="6" customFormat="1" x14ac:dyDescent="0.35">
      <c r="A7" s="4"/>
      <c r="B7" s="14"/>
      <c r="C7" s="14"/>
      <c r="D7" s="14"/>
      <c r="E7" s="3"/>
      <c r="F7" s="3"/>
      <c r="G7" s="3"/>
      <c r="H7" s="3"/>
      <c r="I7" s="3"/>
      <c r="J7" s="3"/>
      <c r="K7" s="3"/>
      <c r="L7" s="3"/>
      <c r="O7" s="15"/>
      <c r="P7" s="23"/>
    </row>
    <row r="8" spans="1:16" s="2" customFormat="1" x14ac:dyDescent="0.35">
      <c r="A8" s="4"/>
      <c r="B8" s="323" t="str">
        <f>UPPER(IF(Intro!$G$29="English",O8,P8))</f>
        <v>QUESTIONNAIRE OUTLINE</v>
      </c>
      <c r="C8" s="324"/>
      <c r="D8" s="324" t="str">
        <f>UPPER(IF(Intro!$G$29="English",P8,Q8))</f>
        <v>APERÇU DU QUESTIONNAIRE</v>
      </c>
      <c r="E8" s="324" t="str">
        <f>UPPER(IF(Intro!$G$29="English",Q8,R8))</f>
        <v/>
      </c>
      <c r="F8" s="324" t="str">
        <f>UPPER(IF(Intro!$G$29="English",R8,S8))</f>
        <v/>
      </c>
      <c r="G8" s="324" t="str">
        <f>UPPER(IF(Intro!$G$29="English",S8,T8))</f>
        <v/>
      </c>
      <c r="H8" s="324" t="str">
        <f>UPPER(IF(Intro!$G$29="English",T8,U8))</f>
        <v/>
      </c>
      <c r="I8" s="324" t="str">
        <f>UPPER(IF(Intro!$G$29="English",U8,V8))</f>
        <v/>
      </c>
      <c r="J8" s="324" t="str">
        <f>UPPER(IF(Intro!$G$29="English",V8,W8))</f>
        <v/>
      </c>
      <c r="K8" s="324" t="str">
        <f>UPPER(IF(Intro!$G$29="English",W8,X8))</f>
        <v/>
      </c>
      <c r="L8" s="325" t="str">
        <f>UPPER(IF(Intro!$G$29="English",X8,Y8))</f>
        <v/>
      </c>
      <c r="M8" s="6"/>
      <c r="N8" s="5"/>
      <c r="O8" s="85" t="s">
        <v>208</v>
      </c>
      <c r="P8" s="85" t="s">
        <v>209</v>
      </c>
    </row>
    <row r="9" spans="1:16" x14ac:dyDescent="0.35">
      <c r="B9" s="16"/>
      <c r="C9" s="27"/>
      <c r="D9" s="27"/>
      <c r="E9" s="28"/>
      <c r="F9" s="28"/>
      <c r="G9" s="28"/>
      <c r="H9" s="28"/>
      <c r="I9" s="28"/>
      <c r="J9" s="28"/>
      <c r="K9" s="28"/>
      <c r="L9" s="17"/>
      <c r="M9" s="10"/>
    </row>
    <row r="10" spans="1:16" s="29" customFormat="1" x14ac:dyDescent="0.35">
      <c r="A10" s="38"/>
      <c r="B10" s="329" t="str">
        <f>IF(Intro!$G$29="English",O10,P10)</f>
        <v xml:space="preserve">This questionnaire is divided into two parts:
</v>
      </c>
      <c r="C10" s="330"/>
      <c r="D10" s="330"/>
      <c r="E10" s="330"/>
      <c r="F10" s="330"/>
      <c r="G10" s="330"/>
      <c r="H10" s="330"/>
      <c r="I10" s="330"/>
      <c r="J10" s="330"/>
      <c r="K10" s="330"/>
      <c r="L10" s="331"/>
      <c r="O10" s="10" t="s">
        <v>73</v>
      </c>
      <c r="P10" s="10" t="s">
        <v>74</v>
      </c>
    </row>
    <row r="11" spans="1:16" s="29" customFormat="1" x14ac:dyDescent="0.35">
      <c r="A11" s="38"/>
      <c r="B11" s="61"/>
      <c r="C11" s="62"/>
      <c r="D11" s="62"/>
      <c r="E11" s="62"/>
      <c r="F11" s="62"/>
      <c r="G11" s="62"/>
      <c r="H11" s="62"/>
      <c r="I11" s="62"/>
      <c r="J11" s="62"/>
      <c r="K11" s="62"/>
      <c r="L11" s="63"/>
      <c r="O11" s="10"/>
      <c r="P11" s="10"/>
    </row>
    <row r="12" spans="1:16" s="29" customFormat="1" x14ac:dyDescent="0.35">
      <c r="A12" s="38"/>
      <c r="B12" s="329" t="str">
        <f>IF(Intro!$G$29="English",O12,P12)</f>
        <v xml:space="preserve">PART I (Blue Tabs) - Information requested in this part is public. Requests to treat any of this information as confidential must be fully justified in writing and accompanied by a redacted version for the public record.
</v>
      </c>
      <c r="C12" s="330"/>
      <c r="D12" s="330"/>
      <c r="E12" s="330"/>
      <c r="F12" s="330"/>
      <c r="G12" s="330"/>
      <c r="H12" s="330"/>
      <c r="I12" s="330"/>
      <c r="J12" s="330"/>
      <c r="K12" s="330"/>
      <c r="L12" s="331"/>
      <c r="O12" s="10" t="s">
        <v>75</v>
      </c>
      <c r="P12" s="10" t="s">
        <v>76</v>
      </c>
    </row>
    <row r="13" spans="1:16" s="29" customFormat="1" x14ac:dyDescent="0.35">
      <c r="A13" s="38"/>
      <c r="B13" s="329"/>
      <c r="C13" s="330"/>
      <c r="D13" s="330"/>
      <c r="E13" s="330"/>
      <c r="F13" s="330"/>
      <c r="G13" s="330"/>
      <c r="H13" s="330"/>
      <c r="I13" s="330"/>
      <c r="J13" s="330"/>
      <c r="K13" s="330"/>
      <c r="L13" s="331"/>
      <c r="O13" s="10"/>
      <c r="P13" s="10"/>
    </row>
    <row r="14" spans="1:16" s="29" customFormat="1" x14ac:dyDescent="0.35">
      <c r="A14" s="38"/>
      <c r="B14" s="61"/>
      <c r="C14" s="62"/>
      <c r="D14" s="62"/>
      <c r="E14" s="62"/>
      <c r="F14" s="62"/>
      <c r="G14" s="62"/>
      <c r="H14" s="62"/>
      <c r="I14" s="62"/>
      <c r="J14" s="62"/>
      <c r="K14" s="62"/>
      <c r="L14" s="63"/>
      <c r="O14" s="10"/>
      <c r="P14" s="10"/>
    </row>
    <row r="15" spans="1:16" s="29" customFormat="1" x14ac:dyDescent="0.35">
      <c r="A15" s="38"/>
      <c r="B15" s="329" t="str">
        <f>IF(Intro!$G$29="English",O15,P15)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330"/>
      <c r="D15" s="330"/>
      <c r="E15" s="330"/>
      <c r="F15" s="330"/>
      <c r="G15" s="330"/>
      <c r="H15" s="330"/>
      <c r="I15" s="330"/>
      <c r="J15" s="330"/>
      <c r="K15" s="330"/>
      <c r="L15" s="331"/>
      <c r="O15" s="10" t="s">
        <v>77</v>
      </c>
      <c r="P15" s="10" t="s">
        <v>78</v>
      </c>
    </row>
    <row r="16" spans="1:16" s="29" customFormat="1" x14ac:dyDescent="0.35">
      <c r="A16" s="38"/>
      <c r="B16" s="329"/>
      <c r="C16" s="330"/>
      <c r="D16" s="330"/>
      <c r="E16" s="330"/>
      <c r="F16" s="330"/>
      <c r="G16" s="330"/>
      <c r="H16" s="330"/>
      <c r="I16" s="330"/>
      <c r="J16" s="330"/>
      <c r="K16" s="330"/>
      <c r="L16" s="331"/>
      <c r="O16" s="10"/>
      <c r="P16" s="10"/>
    </row>
    <row r="17" spans="1:16" s="29" customFormat="1" x14ac:dyDescent="0.35">
      <c r="A17" s="38"/>
      <c r="B17" s="39"/>
      <c r="C17" s="40"/>
      <c r="D17" s="40"/>
      <c r="E17" s="40"/>
      <c r="F17" s="40"/>
      <c r="G17" s="40"/>
      <c r="H17" s="40"/>
      <c r="I17" s="40"/>
      <c r="J17" s="40"/>
      <c r="K17" s="40"/>
      <c r="L17" s="41"/>
      <c r="O17" s="10"/>
      <c r="P17" s="10"/>
    </row>
    <row r="18" spans="1:16" s="6" customFormat="1" x14ac:dyDescent="0.35">
      <c r="A18" s="4"/>
      <c r="B18" s="14"/>
      <c r="C18" s="14"/>
      <c r="D18" s="14"/>
      <c r="E18" s="3"/>
      <c r="F18" s="3"/>
      <c r="G18" s="3"/>
      <c r="H18" s="3"/>
      <c r="I18" s="3"/>
      <c r="J18" s="3"/>
      <c r="K18" s="3"/>
      <c r="L18" s="3"/>
      <c r="O18" s="15"/>
      <c r="P18" s="23"/>
    </row>
    <row r="19" spans="1:16" s="2" customFormat="1" x14ac:dyDescent="0.35">
      <c r="A19" s="4"/>
      <c r="B19" s="323" t="str">
        <f>UPPER(IF(Intro!$G$29="English",O19,P19))</f>
        <v>CUSTOMS TARIFF</v>
      </c>
      <c r="C19" s="324"/>
      <c r="D19" s="324" t="str">
        <f>UPPER(IF(Intro!$G$29="English",P19,Q19))</f>
        <v>TARIF DES DOUANES</v>
      </c>
      <c r="E19" s="324" t="str">
        <f>UPPER(IF(Intro!$G$29="English",Q19,R19))</f>
        <v/>
      </c>
      <c r="F19" s="324" t="str">
        <f>UPPER(IF(Intro!$G$29="English",R19,S19))</f>
        <v/>
      </c>
      <c r="G19" s="324" t="str">
        <f>UPPER(IF(Intro!$G$29="English",S19,T19))</f>
        <v/>
      </c>
      <c r="H19" s="324" t="str">
        <f>UPPER(IF(Intro!$G$29="English",T19,U19))</f>
        <v/>
      </c>
      <c r="I19" s="324" t="str">
        <f>UPPER(IF(Intro!$G$29="English",U19,V19))</f>
        <v/>
      </c>
      <c r="J19" s="324" t="str">
        <f>UPPER(IF(Intro!$G$29="English",V19,W19))</f>
        <v/>
      </c>
      <c r="K19" s="324" t="str">
        <f>UPPER(IF(Intro!$G$29="English",W19,X19))</f>
        <v/>
      </c>
      <c r="L19" s="325" t="str">
        <f>UPPER(IF(Intro!$G$29="English",X19,Y19))</f>
        <v/>
      </c>
      <c r="M19" s="6"/>
      <c r="N19" s="5"/>
      <c r="O19" s="19" t="s">
        <v>40</v>
      </c>
      <c r="P19" s="9" t="s">
        <v>41</v>
      </c>
    </row>
    <row r="20" spans="1:16" x14ac:dyDescent="0.35">
      <c r="B20" s="16"/>
      <c r="C20" s="27"/>
      <c r="D20" s="27"/>
      <c r="E20" s="28"/>
      <c r="F20" s="28"/>
      <c r="G20" s="28"/>
      <c r="H20" s="28"/>
      <c r="I20" s="28"/>
      <c r="J20" s="28"/>
      <c r="K20" s="28"/>
      <c r="L20" s="17"/>
      <c r="M20" s="10"/>
    </row>
    <row r="21" spans="1:16" s="29" customFormat="1" x14ac:dyDescent="0.35">
      <c r="A21" s="38"/>
      <c r="B21" s="347" t="str">
        <f>IF(Intro!$G$29="English",O21,P21)</f>
        <v>The goods are commonly classified in the Customs Tariff under the following Harmonized Commodity Description and Coding System (HS) number(s):</v>
      </c>
      <c r="C21" s="348"/>
      <c r="D21" s="348"/>
      <c r="E21" s="348"/>
      <c r="F21" s="348"/>
      <c r="G21" s="348"/>
      <c r="H21" s="348"/>
      <c r="I21" s="348"/>
      <c r="J21" s="348"/>
      <c r="K21" s="348"/>
      <c r="L21" s="349"/>
      <c r="O21" s="10" t="s">
        <v>232</v>
      </c>
      <c r="P21" s="10" t="s">
        <v>233</v>
      </c>
    </row>
    <row r="22" spans="1:16" s="29" customFormat="1" x14ac:dyDescent="0.35">
      <c r="A22" s="38"/>
      <c r="B22" s="220"/>
      <c r="C22" s="221"/>
      <c r="D22" s="221"/>
      <c r="E22" s="221"/>
      <c r="F22" s="221"/>
      <c r="G22" s="221"/>
      <c r="H22" s="221"/>
      <c r="I22" s="221"/>
      <c r="J22" s="221"/>
      <c r="K22" s="221"/>
      <c r="L22" s="222"/>
      <c r="O22" s="10"/>
      <c r="P22" s="10"/>
    </row>
    <row r="23" spans="1:16" s="225" customFormat="1" ht="15.65" customHeight="1" x14ac:dyDescent="0.35">
      <c r="A23" s="223"/>
      <c r="B23" s="404"/>
      <c r="C23" s="405"/>
      <c r="D23" s="406" t="s">
        <v>899</v>
      </c>
      <c r="E23" s="407"/>
      <c r="F23" s="407"/>
      <c r="G23" s="407"/>
      <c r="H23" s="407"/>
      <c r="I23" s="407"/>
      <c r="J23" s="408"/>
      <c r="K23" s="136"/>
      <c r="L23" s="224"/>
      <c r="O23" s="9"/>
      <c r="P23" s="9"/>
    </row>
    <row r="24" spans="1:16" x14ac:dyDescent="0.35">
      <c r="B24" s="88"/>
      <c r="C24" s="81"/>
      <c r="D24" s="83"/>
      <c r="E24" s="83"/>
      <c r="F24" s="83"/>
      <c r="G24" s="83"/>
      <c r="H24" s="83"/>
      <c r="I24" s="83"/>
      <c r="J24" s="83"/>
      <c r="K24" s="83"/>
      <c r="L24" s="82"/>
      <c r="M24" s="10"/>
    </row>
    <row r="25" spans="1:16" s="138" customFormat="1" x14ac:dyDescent="0.35">
      <c r="A25" s="72"/>
      <c r="B25" s="347" t="str">
        <f>IF(Intro!$G$29="English",O25,P25)</f>
        <v>These tariff classification numbers may include other products than the goods, and the goods may also fall under additional tariff classification numbers.</v>
      </c>
      <c r="C25" s="348"/>
      <c r="D25" s="348"/>
      <c r="E25" s="348"/>
      <c r="F25" s="348"/>
      <c r="G25" s="348"/>
      <c r="H25" s="348"/>
      <c r="I25" s="348"/>
      <c r="J25" s="348"/>
      <c r="K25" s="348"/>
      <c r="L25" s="349"/>
      <c r="O25" s="10" t="s">
        <v>339</v>
      </c>
      <c r="P25" s="10" t="s">
        <v>340</v>
      </c>
    </row>
    <row r="26" spans="1:16" s="29" customFormat="1" x14ac:dyDescent="0.35">
      <c r="A26" s="38"/>
      <c r="B26" s="39"/>
      <c r="C26" s="40"/>
      <c r="D26" s="40"/>
      <c r="E26" s="40"/>
      <c r="F26" s="40"/>
      <c r="G26" s="40"/>
      <c r="H26" s="40"/>
      <c r="I26" s="40"/>
      <c r="J26" s="40"/>
      <c r="K26" s="40"/>
      <c r="L26" s="41"/>
      <c r="O26" s="10"/>
      <c r="P26" s="10"/>
    </row>
    <row r="27" spans="1:16" s="6" customFormat="1" x14ac:dyDescent="0.35">
      <c r="A27" s="4"/>
      <c r="B27" s="14"/>
      <c r="C27" s="14"/>
      <c r="D27" s="14"/>
      <c r="E27" s="3"/>
      <c r="F27" s="3"/>
      <c r="G27" s="3"/>
      <c r="H27" s="3"/>
      <c r="I27" s="3"/>
      <c r="J27" s="3"/>
      <c r="K27" s="3"/>
      <c r="L27" s="3"/>
      <c r="O27" s="15"/>
      <c r="P27" s="23"/>
    </row>
    <row r="28" spans="1:16" s="2" customFormat="1" x14ac:dyDescent="0.35">
      <c r="A28" s="4"/>
      <c r="B28" s="424" t="str">
        <f>UPPER(IF(Intro!$G$29="English",O28,P28))</f>
        <v>GLOSSARY</v>
      </c>
      <c r="C28" s="424"/>
      <c r="D28" s="424" t="s">
        <v>123</v>
      </c>
      <c r="E28" s="424" t="s">
        <v>124</v>
      </c>
      <c r="F28" s="424" t="s">
        <v>124</v>
      </c>
      <c r="G28" s="424" t="s">
        <v>124</v>
      </c>
      <c r="H28" s="424" t="s">
        <v>124</v>
      </c>
      <c r="I28" s="424" t="s">
        <v>124</v>
      </c>
      <c r="J28" s="424" t="s">
        <v>124</v>
      </c>
      <c r="K28" s="424" t="s">
        <v>124</v>
      </c>
      <c r="L28" s="424" t="s">
        <v>124</v>
      </c>
      <c r="M28" s="6"/>
      <c r="N28" s="5"/>
      <c r="O28" s="19" t="s">
        <v>210</v>
      </c>
      <c r="P28" s="19" t="s">
        <v>123</v>
      </c>
    </row>
    <row r="29" spans="1:16" s="2" customFormat="1" x14ac:dyDescent="0.35">
      <c r="A29" s="4"/>
      <c r="B29" s="418" t="str">
        <f>IF(Intro!$G$29="English",O29,P29)</f>
        <v>Delivery costs</v>
      </c>
      <c r="C29" s="419"/>
      <c r="D29" s="420" t="str">
        <f>IF(Intro!$G$29="English",O30,P30)</f>
        <v>The costs of freight, handling, and insurance to your Canadian warehouse and, where applicable, all import costs such as customs and other duties (including anti-dumping and countervailing duties), brokerage fees and surcharges.</v>
      </c>
      <c r="E29" s="420"/>
      <c r="F29" s="420"/>
      <c r="G29" s="420"/>
      <c r="H29" s="420"/>
      <c r="I29" s="420"/>
      <c r="J29" s="420"/>
      <c r="K29" s="420"/>
      <c r="L29" s="421"/>
      <c r="M29" s="6"/>
      <c r="N29" s="5"/>
      <c r="O29" s="10" t="s">
        <v>326</v>
      </c>
      <c r="P29" s="10" t="s">
        <v>327</v>
      </c>
    </row>
    <row r="30" spans="1:16" s="2" customFormat="1" x14ac:dyDescent="0.35">
      <c r="A30" s="4"/>
      <c r="B30" s="412"/>
      <c r="C30" s="413"/>
      <c r="D30" s="422"/>
      <c r="E30" s="422"/>
      <c r="F30" s="422"/>
      <c r="G30" s="422"/>
      <c r="H30" s="422"/>
      <c r="I30" s="422"/>
      <c r="J30" s="422"/>
      <c r="K30" s="422"/>
      <c r="L30" s="423"/>
      <c r="M30" s="6"/>
      <c r="N30" s="5"/>
      <c r="O30" s="10" t="s">
        <v>328</v>
      </c>
      <c r="P30" s="9" t="s">
        <v>329</v>
      </c>
    </row>
    <row r="31" spans="1:16" s="2" customFormat="1" x14ac:dyDescent="0.35">
      <c r="A31" s="4"/>
      <c r="B31" s="412"/>
      <c r="C31" s="413"/>
      <c r="D31" s="422"/>
      <c r="E31" s="422"/>
      <c r="F31" s="422"/>
      <c r="G31" s="422"/>
      <c r="H31" s="422"/>
      <c r="I31" s="422"/>
      <c r="J31" s="422"/>
      <c r="K31" s="422"/>
      <c r="L31" s="423"/>
      <c r="M31" s="6"/>
      <c r="N31" s="5"/>
      <c r="O31" s="86"/>
      <c r="P31" s="86"/>
    </row>
    <row r="32" spans="1:16" s="29" customFormat="1" x14ac:dyDescent="0.35">
      <c r="A32" s="38"/>
      <c r="B32" s="416" t="str">
        <f>IF(Intro!$G$29="English",O32,P32)</f>
        <v>Net delivered purchase value (laid-in cost)</v>
      </c>
      <c r="C32" s="417"/>
      <c r="D32" s="429" t="str">
        <f>IF(Intro!$G$29="English",O33,P33)</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2" s="429"/>
      <c r="F32" s="429"/>
      <c r="G32" s="429"/>
      <c r="H32" s="429"/>
      <c r="I32" s="429"/>
      <c r="J32" s="429"/>
      <c r="K32" s="429"/>
      <c r="L32" s="430"/>
      <c r="O32" s="10" t="s">
        <v>119</v>
      </c>
      <c r="P32" s="10" t="s">
        <v>299</v>
      </c>
    </row>
    <row r="33" spans="1:18" s="29" customFormat="1" x14ac:dyDescent="0.35">
      <c r="A33" s="38"/>
      <c r="B33" s="412"/>
      <c r="C33" s="413"/>
      <c r="D33" s="422"/>
      <c r="E33" s="422"/>
      <c r="F33" s="422"/>
      <c r="G33" s="422"/>
      <c r="H33" s="422"/>
      <c r="I33" s="422"/>
      <c r="J33" s="422"/>
      <c r="K33" s="422"/>
      <c r="L33" s="423"/>
      <c r="O33" s="15" t="s">
        <v>180</v>
      </c>
      <c r="P33" s="15" t="s">
        <v>181</v>
      </c>
      <c r="Q33" s="15"/>
      <c r="R33" s="15"/>
    </row>
    <row r="34" spans="1:18" s="29" customFormat="1" x14ac:dyDescent="0.35">
      <c r="A34" s="38"/>
      <c r="B34" s="412"/>
      <c r="C34" s="413"/>
      <c r="D34" s="422"/>
      <c r="E34" s="422"/>
      <c r="F34" s="422"/>
      <c r="G34" s="422"/>
      <c r="H34" s="422"/>
      <c r="I34" s="422"/>
      <c r="J34" s="422"/>
      <c r="K34" s="422"/>
      <c r="L34" s="423"/>
      <c r="O34" s="15"/>
      <c r="P34" s="15"/>
      <c r="Q34" s="15"/>
      <c r="R34" s="15"/>
    </row>
    <row r="35" spans="1:18" s="29" customFormat="1" x14ac:dyDescent="0.35">
      <c r="A35" s="38"/>
      <c r="B35" s="412"/>
      <c r="C35" s="413"/>
      <c r="D35" s="422"/>
      <c r="E35" s="422"/>
      <c r="F35" s="422"/>
      <c r="G35" s="422"/>
      <c r="H35" s="422"/>
      <c r="I35" s="422"/>
      <c r="J35" s="422"/>
      <c r="K35" s="422"/>
      <c r="L35" s="423"/>
      <c r="O35" s="10"/>
      <c r="P35" s="10"/>
      <c r="Q35" s="15"/>
      <c r="R35" s="15"/>
    </row>
    <row r="36" spans="1:18" s="29" customFormat="1" x14ac:dyDescent="0.35">
      <c r="A36" s="38"/>
      <c r="B36" s="412" t="str">
        <f>IF(Intro!$G$29="English",O36,P36)</f>
        <v>Net delivered selling value</v>
      </c>
      <c r="C36" s="413"/>
      <c r="D36" s="422" t="str">
        <f>IF(Intro!$G$29="English",O37,P37)</f>
        <v>The value of your sales net of all discounts (cash, quantity or deferred), allowances, taxes, rebates and incentives, whether or not shown on the invoice. It includes all delivery costs.</v>
      </c>
      <c r="E36" s="422"/>
      <c r="F36" s="422"/>
      <c r="G36" s="422"/>
      <c r="H36" s="422"/>
      <c r="I36" s="422"/>
      <c r="J36" s="422"/>
      <c r="K36" s="422"/>
      <c r="L36" s="423"/>
      <c r="O36" s="10" t="s">
        <v>117</v>
      </c>
      <c r="P36" s="10" t="s">
        <v>118</v>
      </c>
    </row>
    <row r="37" spans="1:18" x14ac:dyDescent="0.35">
      <c r="B37" s="412"/>
      <c r="C37" s="413"/>
      <c r="D37" s="422"/>
      <c r="E37" s="422"/>
      <c r="F37" s="422"/>
      <c r="G37" s="422"/>
      <c r="H37" s="422"/>
      <c r="I37" s="422"/>
      <c r="J37" s="422"/>
      <c r="K37" s="422"/>
      <c r="L37" s="423"/>
      <c r="O37" s="10" t="s">
        <v>330</v>
      </c>
      <c r="P37" s="9" t="s">
        <v>211</v>
      </c>
    </row>
    <row r="38" spans="1:18" x14ac:dyDescent="0.35">
      <c r="B38" s="427"/>
      <c r="C38" s="428"/>
      <c r="D38" s="425"/>
      <c r="E38" s="425"/>
      <c r="F38" s="425"/>
      <c r="G38" s="425"/>
      <c r="H38" s="425"/>
      <c r="I38" s="425"/>
      <c r="J38" s="425"/>
      <c r="K38" s="425"/>
      <c r="L38" s="426"/>
    </row>
    <row r="39" spans="1:18" s="29" customFormat="1" x14ac:dyDescent="0.35">
      <c r="A39" s="38"/>
      <c r="B39" s="412" t="str">
        <f>IF(Intro!$G$29="English",O39,P39)</f>
        <v>Related firms</v>
      </c>
      <c r="C39" s="413"/>
      <c r="D39" s="315" t="str">
        <f>IF(Intro!$G$29="English",O40,P40)</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39" s="315"/>
      <c r="F39" s="315"/>
      <c r="G39" s="315"/>
      <c r="H39" s="315"/>
      <c r="I39" s="315"/>
      <c r="J39" s="315"/>
      <c r="K39" s="315"/>
      <c r="L39" s="409"/>
      <c r="O39" s="10" t="s">
        <v>187</v>
      </c>
      <c r="P39" s="10" t="s">
        <v>188</v>
      </c>
    </row>
    <row r="40" spans="1:18" s="29" customFormat="1" x14ac:dyDescent="0.35">
      <c r="A40" s="38"/>
      <c r="B40" s="412"/>
      <c r="C40" s="413"/>
      <c r="D40" s="315"/>
      <c r="E40" s="315"/>
      <c r="F40" s="315"/>
      <c r="G40" s="315"/>
      <c r="H40" s="315"/>
      <c r="I40" s="315"/>
      <c r="J40" s="315"/>
      <c r="K40" s="315"/>
      <c r="L40" s="409"/>
      <c r="O40" s="10" t="s">
        <v>184</v>
      </c>
      <c r="P40" s="10" t="s">
        <v>185</v>
      </c>
      <c r="Q40" s="10"/>
      <c r="R40" s="10"/>
    </row>
    <row r="41" spans="1:18" s="29" customFormat="1" x14ac:dyDescent="0.35">
      <c r="A41" s="38"/>
      <c r="B41" s="412"/>
      <c r="C41" s="413"/>
      <c r="D41" s="315"/>
      <c r="E41" s="315"/>
      <c r="F41" s="315"/>
      <c r="G41" s="315"/>
      <c r="H41" s="315"/>
      <c r="I41" s="315"/>
      <c r="J41" s="315"/>
      <c r="K41" s="315"/>
      <c r="L41" s="409"/>
      <c r="O41" s="10"/>
      <c r="P41" s="10"/>
      <c r="Q41" s="10"/>
      <c r="R41" s="10"/>
    </row>
    <row r="42" spans="1:18" s="29" customFormat="1" x14ac:dyDescent="0.35">
      <c r="A42" s="38"/>
      <c r="B42" s="414"/>
      <c r="C42" s="415"/>
      <c r="D42" s="410"/>
      <c r="E42" s="410"/>
      <c r="F42" s="410"/>
      <c r="G42" s="410"/>
      <c r="H42" s="410"/>
      <c r="I42" s="410"/>
      <c r="J42" s="410"/>
      <c r="K42" s="410"/>
      <c r="L42" s="411"/>
      <c r="O42" s="10"/>
      <c r="P42" s="10"/>
      <c r="Q42" s="10"/>
      <c r="R42" s="10"/>
    </row>
  </sheetData>
  <sheetProtection algorithmName="SHA-512" hashValue="hrAitVNjsE3Y5rfN+eOPp+ireGD2HGvgyZ9R1lpD8V3kJUojXPk0DI/GC/chOEf8otXDj2x3Xhvdw5oQ+98CtA==" saltValue="0DaecRVWSVjPyoG26WZpww==" spinCount="100000" sheet="1" objects="1" scenarios="1" selectLockedCells="1"/>
  <mergeCells count="21">
    <mergeCell ref="B25:L25"/>
    <mergeCell ref="B28:L28"/>
    <mergeCell ref="D36:L38"/>
    <mergeCell ref="B36:C38"/>
    <mergeCell ref="D32:L35"/>
    <mergeCell ref="D39:L42"/>
    <mergeCell ref="B39:C42"/>
    <mergeCell ref="B32:C35"/>
    <mergeCell ref="B29:C31"/>
    <mergeCell ref="D29:L31"/>
    <mergeCell ref="B23:C23"/>
    <mergeCell ref="D23:J23"/>
    <mergeCell ref="B5:L5"/>
    <mergeCell ref="B4:L4"/>
    <mergeCell ref="B6:L6"/>
    <mergeCell ref="B8:L8"/>
    <mergeCell ref="B10:L10"/>
    <mergeCell ref="B19:L19"/>
    <mergeCell ref="B12:L13"/>
    <mergeCell ref="B15:L16"/>
    <mergeCell ref="B21:L21"/>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61"/>
  <sheetViews>
    <sheetView showGridLines="0" topLeftCell="A259"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36.453125" style="10" hidden="1" customWidth="1"/>
    <col min="16" max="16" width="34.26953125" style="10" hidden="1" customWidth="1"/>
    <col min="17" max="19" width="8.453125" style="10" customWidth="1"/>
    <col min="20" max="16384" width="9.26953125" style="10"/>
  </cols>
  <sheetData>
    <row r="1" spans="1:21" x14ac:dyDescent="0.35">
      <c r="O1" s="10" t="s">
        <v>323</v>
      </c>
      <c r="P1" s="10" t="s">
        <v>323</v>
      </c>
    </row>
    <row r="2" spans="1:21" x14ac:dyDescent="0.35">
      <c r="B2" s="12" t="s">
        <v>39</v>
      </c>
      <c r="C2" s="12"/>
      <c r="O2" s="116" t="s">
        <v>53</v>
      </c>
      <c r="P2" s="116" t="s">
        <v>69</v>
      </c>
    </row>
    <row r="3" spans="1:21" x14ac:dyDescent="0.35">
      <c r="B3" s="13"/>
      <c r="C3" s="13"/>
      <c r="O3" s="2"/>
      <c r="P3" s="2"/>
    </row>
    <row r="4" spans="1:21" s="2" customFormat="1" x14ac:dyDescent="0.35">
      <c r="A4" s="4"/>
      <c r="B4" s="356" t="str">
        <f>Info!B4</f>
        <v>IMPORTERS' QUESTIONNAIRE</v>
      </c>
      <c r="C4" s="357"/>
      <c r="D4" s="357"/>
      <c r="E4" s="357"/>
      <c r="F4" s="357"/>
      <c r="G4" s="357"/>
      <c r="H4" s="357"/>
      <c r="I4" s="357"/>
      <c r="J4" s="357"/>
      <c r="K4" s="357"/>
      <c r="L4" s="358"/>
      <c r="M4" s="5"/>
      <c r="N4" s="5"/>
      <c r="O4" s="19"/>
      <c r="P4" s="19"/>
    </row>
    <row r="5" spans="1:21" s="2" customFormat="1" x14ac:dyDescent="0.35">
      <c r="A5" s="4"/>
      <c r="B5" s="465" t="str">
        <f>Info!B5</f>
        <v>GC-2026-001</v>
      </c>
      <c r="C5" s="466"/>
      <c r="D5" s="466"/>
      <c r="E5" s="466"/>
      <c r="F5" s="466"/>
      <c r="G5" s="466"/>
      <c r="H5" s="466"/>
      <c r="I5" s="466"/>
      <c r="J5" s="466"/>
      <c r="K5" s="466"/>
      <c r="L5" s="467"/>
      <c r="M5" s="5"/>
      <c r="N5" s="5"/>
      <c r="O5" s="19"/>
      <c r="P5" s="19"/>
    </row>
    <row r="6" spans="1:21" s="6" customFormat="1" x14ac:dyDescent="0.35">
      <c r="A6" s="4"/>
      <c r="B6" s="465" t="str">
        <f>Info!B6</f>
        <v xml:space="preserve">WOOD GOODS - SOLID AND ENGINEERED HARDWOOD FLOORING </v>
      </c>
      <c r="C6" s="466"/>
      <c r="D6" s="466"/>
      <c r="E6" s="466"/>
      <c r="F6" s="466"/>
      <c r="G6" s="466"/>
      <c r="H6" s="466"/>
      <c r="I6" s="466"/>
      <c r="J6" s="466"/>
      <c r="K6" s="466"/>
      <c r="L6" s="467"/>
      <c r="M6" s="19"/>
      <c r="N6" s="19"/>
      <c r="O6" s="15"/>
      <c r="P6" s="15"/>
    </row>
    <row r="7" spans="1:21" s="6" customFormat="1" x14ac:dyDescent="0.35">
      <c r="A7" s="4"/>
      <c r="B7" s="111"/>
      <c r="C7" s="112"/>
      <c r="D7" s="112"/>
      <c r="E7" s="112"/>
      <c r="F7" s="112"/>
      <c r="G7" s="112"/>
      <c r="H7" s="112"/>
      <c r="I7" s="112"/>
      <c r="J7" s="112"/>
      <c r="K7" s="112"/>
      <c r="L7" s="113"/>
      <c r="M7" s="19"/>
      <c r="N7" s="19"/>
      <c r="O7" s="20"/>
    </row>
    <row r="8" spans="1:21" s="6" customFormat="1" x14ac:dyDescent="0.35">
      <c r="A8" s="4"/>
      <c r="B8" s="468" t="str">
        <f>IF(Intro!$G$29="English",O8,P8)</f>
        <v>The following questions refer to the goods as defined in the product description on the Intro tab.</v>
      </c>
      <c r="C8" s="469"/>
      <c r="D8" s="469"/>
      <c r="E8" s="469"/>
      <c r="F8" s="469"/>
      <c r="G8" s="469"/>
      <c r="H8" s="469"/>
      <c r="I8" s="469"/>
      <c r="J8" s="469"/>
      <c r="K8" s="469"/>
      <c r="L8" s="470"/>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35">
      <c r="A9" s="4"/>
      <c r="B9" s="468" t="str">
        <f>IF(Intro!$G$29="English",O9,P9)</f>
        <v xml:space="preserve">Product information and a glossary of terms can be found in the Info tab.
</v>
      </c>
      <c r="C9" s="469"/>
      <c r="D9" s="469"/>
      <c r="E9" s="469"/>
      <c r="F9" s="469"/>
      <c r="G9" s="469"/>
      <c r="H9" s="469"/>
      <c r="I9" s="469"/>
      <c r="J9" s="469"/>
      <c r="K9" s="469"/>
      <c r="L9" s="470"/>
      <c r="M9" s="19"/>
      <c r="N9" s="19"/>
      <c r="O9" s="15" t="s">
        <v>79</v>
      </c>
      <c r="P9" s="6" t="s">
        <v>80</v>
      </c>
    </row>
    <row r="10" spans="1:21" s="6" customFormat="1" x14ac:dyDescent="0.35">
      <c r="A10" s="4"/>
      <c r="B10" s="471" t="str">
        <f>IF(Intro!$G$29="English",O10,P10)</f>
        <v xml:space="preserve">Use the AddPub tab if more space is needed.
</v>
      </c>
      <c r="C10" s="472"/>
      <c r="D10" s="472"/>
      <c r="E10" s="472"/>
      <c r="F10" s="472"/>
      <c r="G10" s="472"/>
      <c r="H10" s="472"/>
      <c r="I10" s="472"/>
      <c r="J10" s="472"/>
      <c r="K10" s="472"/>
      <c r="L10" s="473"/>
      <c r="M10" s="19"/>
      <c r="N10" s="19"/>
      <c r="O10" s="15" t="s">
        <v>81</v>
      </c>
      <c r="P10" s="15" t="s">
        <v>82</v>
      </c>
    </row>
    <row r="11" spans="1:21" s="6" customFormat="1" x14ac:dyDescent="0.35">
      <c r="A11" s="4"/>
      <c r="B11" s="14"/>
      <c r="C11" s="14"/>
      <c r="D11" s="3"/>
      <c r="E11" s="3"/>
      <c r="F11" s="3"/>
      <c r="G11" s="3"/>
      <c r="H11" s="3"/>
      <c r="I11" s="3"/>
      <c r="J11" s="3"/>
      <c r="K11" s="3"/>
      <c r="L11" s="3"/>
      <c r="O11" s="15"/>
      <c r="P11" s="15"/>
    </row>
    <row r="12" spans="1:21" x14ac:dyDescent="0.35">
      <c r="B12" s="353" t="str">
        <f>IF(Intro!$G$29="English",O12,P12)</f>
        <v>GENERAL FIRM INFORMATION</v>
      </c>
      <c r="C12" s="354"/>
      <c r="D12" s="354"/>
      <c r="E12" s="354"/>
      <c r="F12" s="354"/>
      <c r="G12" s="354"/>
      <c r="H12" s="354"/>
      <c r="I12" s="354"/>
      <c r="J12" s="354"/>
      <c r="K12" s="354"/>
      <c r="L12" s="355"/>
      <c r="M12" s="29"/>
      <c r="O12" s="86" t="s">
        <v>212</v>
      </c>
      <c r="P12" s="86" t="s">
        <v>213</v>
      </c>
    </row>
    <row r="13" spans="1:21" x14ac:dyDescent="0.35">
      <c r="B13" s="446" t="s">
        <v>12</v>
      </c>
      <c r="C13" s="447"/>
      <c r="D13" s="447"/>
      <c r="E13" s="447"/>
      <c r="F13" s="447"/>
      <c r="G13" s="447"/>
      <c r="H13" s="447"/>
      <c r="I13" s="447"/>
      <c r="J13" s="447"/>
      <c r="K13" s="447"/>
      <c r="L13" s="448"/>
      <c r="M13" s="10"/>
    </row>
    <row r="14" spans="1:21" s="29" customFormat="1" x14ac:dyDescent="0.35">
      <c r="A14" s="38"/>
      <c r="B14" s="42"/>
      <c r="C14" s="104"/>
      <c r="D14" s="104"/>
      <c r="E14" s="104"/>
      <c r="F14" s="104"/>
      <c r="G14" s="104"/>
      <c r="H14" s="104"/>
      <c r="I14" s="104"/>
      <c r="J14" s="104"/>
      <c r="K14" s="104"/>
      <c r="L14" s="43"/>
      <c r="Q14" s="10"/>
      <c r="R14" s="10"/>
      <c r="S14" s="10"/>
      <c r="T14" s="10"/>
      <c r="U14" s="10"/>
    </row>
    <row r="15" spans="1:21" s="29" customFormat="1" x14ac:dyDescent="0.35">
      <c r="A15" s="38"/>
      <c r="B15" s="475" t="str">
        <f>IF(Intro!$G$29="English",O15,P15)</f>
        <v>Select your firm's primary activity with respect to the goods between January 1, 2023 and December 31, 2025 (select only one response):</v>
      </c>
      <c r="C15" s="476"/>
      <c r="D15" s="476"/>
      <c r="E15" s="476"/>
      <c r="F15" s="476"/>
      <c r="G15" s="476"/>
      <c r="H15" s="476"/>
      <c r="I15" s="476"/>
      <c r="J15" s="476"/>
      <c r="K15" s="476"/>
      <c r="L15" s="371"/>
      <c r="O15" s="29" t="str">
        <f>"Select your firm's primary activity with respect to the goods between January 1, "&amp;Variables!B6&amp;" and "&amp;Variables!B7&amp;", "&amp;Variables!B8&amp;" (select only one response):"</f>
        <v>Select your firm's primary activity with respect to the goods between January 1, 2023 and December 31, 2025 (select only one response):</v>
      </c>
      <c r="P15"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5" s="10"/>
      <c r="R15" s="10"/>
      <c r="S15" s="10"/>
      <c r="T15" s="10"/>
      <c r="U15" s="10"/>
    </row>
    <row r="16" spans="1:21" s="29" customFormat="1" ht="14.15" customHeight="1" x14ac:dyDescent="0.35">
      <c r="A16" s="38"/>
      <c r="B16" s="56"/>
      <c r="C16" s="128"/>
      <c r="D16" s="128"/>
      <c r="E16" s="128"/>
      <c r="F16" s="128"/>
      <c r="G16" s="128"/>
      <c r="H16" s="128"/>
      <c r="I16" s="128"/>
      <c r="J16" s="128"/>
      <c r="K16" s="128"/>
      <c r="L16" s="129"/>
      <c r="P16" s="132"/>
      <c r="R16" s="10"/>
      <c r="S16" s="10"/>
      <c r="T16" s="10"/>
      <c r="U16" s="10"/>
    </row>
    <row r="17" spans="1:21" s="29" customFormat="1" x14ac:dyDescent="0.35">
      <c r="A17" s="38"/>
      <c r="B17" s="477" t="str">
        <f>IF(Intro!$G$29="English",O17,P17)</f>
        <v>Your firm sold the goods, without modification, to members of the public (i.e.you are a retailer)?</v>
      </c>
      <c r="C17" s="478"/>
      <c r="D17" s="478"/>
      <c r="E17" s="478"/>
      <c r="F17" s="478"/>
      <c r="G17" s="478"/>
      <c r="H17" s="478"/>
      <c r="I17" s="478"/>
      <c r="J17" s="478"/>
      <c r="K17" s="133"/>
      <c r="L17" s="129"/>
      <c r="O17" s="132" t="s">
        <v>952</v>
      </c>
      <c r="P17" s="132" t="s">
        <v>956</v>
      </c>
      <c r="R17" s="10"/>
      <c r="S17" s="10"/>
      <c r="T17" s="10"/>
      <c r="U17" s="10"/>
    </row>
    <row r="18" spans="1:21" s="29" customFormat="1" x14ac:dyDescent="0.35">
      <c r="A18" s="38"/>
      <c r="B18" s="477" t="str">
        <f>IF(Intro!$G$29="English",O18,P18)</f>
        <v>Your firm sold the goods, without modification, to other businesses (i.e. you are a distributor of the goods)?</v>
      </c>
      <c r="C18" s="478"/>
      <c r="D18" s="478"/>
      <c r="E18" s="478"/>
      <c r="F18" s="478"/>
      <c r="G18" s="478"/>
      <c r="H18" s="478"/>
      <c r="I18" s="478"/>
      <c r="J18" s="478"/>
      <c r="K18" s="133"/>
      <c r="L18" s="129"/>
      <c r="O18" s="132" t="s">
        <v>953</v>
      </c>
      <c r="P18" s="132" t="s">
        <v>957</v>
      </c>
      <c r="R18" s="10"/>
      <c r="S18" s="10"/>
      <c r="T18" s="10"/>
      <c r="U18" s="10"/>
    </row>
    <row r="19" spans="1:21" ht="14.15" customHeight="1" x14ac:dyDescent="0.35">
      <c r="B19" s="454" t="str">
        <f>IF(Intro!$G$29="English",O19,P19)</f>
        <v>Your firm used the goods in the production of a different product which you then sold (i.e. you are an end user of the goods)?</v>
      </c>
      <c r="C19" s="455"/>
      <c r="D19" s="455"/>
      <c r="E19" s="455"/>
      <c r="F19" s="455"/>
      <c r="G19" s="455"/>
      <c r="H19" s="455"/>
      <c r="I19" s="455"/>
      <c r="J19" s="456"/>
      <c r="K19" s="374"/>
      <c r="L19" s="129"/>
      <c r="M19" s="10"/>
      <c r="O19" s="132" t="s">
        <v>954</v>
      </c>
      <c r="P19" s="132" t="s">
        <v>958</v>
      </c>
    </row>
    <row r="20" spans="1:21" ht="14.15" customHeight="1" x14ac:dyDescent="0.35">
      <c r="B20" s="457"/>
      <c r="C20" s="458"/>
      <c r="D20" s="458"/>
      <c r="E20" s="458"/>
      <c r="F20" s="458"/>
      <c r="G20" s="458"/>
      <c r="H20" s="458"/>
      <c r="I20" s="458"/>
      <c r="J20" s="459"/>
      <c r="K20" s="375"/>
      <c r="L20" s="131"/>
      <c r="M20" s="10"/>
      <c r="O20" s="132"/>
      <c r="P20" s="132"/>
    </row>
    <row r="21" spans="1:21" ht="14.15" customHeight="1" x14ac:dyDescent="0.35">
      <c r="B21" s="477" t="str">
        <f>IF(Intro!$G$29="English",O21,P21)</f>
        <v>Your firm used the goods for its own purposes and the goods were not sold in any capacity (i.e. you are an end user of the goods)?</v>
      </c>
      <c r="C21" s="478"/>
      <c r="D21" s="478"/>
      <c r="E21" s="478"/>
      <c r="F21" s="478"/>
      <c r="G21" s="478"/>
      <c r="H21" s="478"/>
      <c r="I21" s="478"/>
      <c r="J21" s="478"/>
      <c r="K21" s="374"/>
      <c r="L21" s="129"/>
      <c r="M21" s="10"/>
      <c r="O21" s="132" t="s">
        <v>955</v>
      </c>
      <c r="P21" s="132" t="s">
        <v>959</v>
      </c>
    </row>
    <row r="22" spans="1:21" ht="14.15" customHeight="1" x14ac:dyDescent="0.35">
      <c r="B22" s="477"/>
      <c r="C22" s="478"/>
      <c r="D22" s="478"/>
      <c r="E22" s="478"/>
      <c r="F22" s="478"/>
      <c r="G22" s="478"/>
      <c r="H22" s="478"/>
      <c r="I22" s="478"/>
      <c r="J22" s="478"/>
      <c r="K22" s="375"/>
      <c r="L22" s="129"/>
      <c r="M22" s="10"/>
      <c r="O22" s="132"/>
      <c r="P22" s="132"/>
    </row>
    <row r="23" spans="1:21" s="29" customFormat="1" x14ac:dyDescent="0.35">
      <c r="A23" s="38"/>
      <c r="B23" s="39"/>
      <c r="C23" s="40"/>
      <c r="D23" s="40"/>
      <c r="E23" s="40"/>
      <c r="F23" s="40"/>
      <c r="G23" s="40"/>
      <c r="H23" s="40"/>
      <c r="I23" s="40"/>
      <c r="J23" s="40"/>
      <c r="K23" s="40"/>
      <c r="L23" s="41"/>
      <c r="N23" s="10"/>
      <c r="O23" s="10"/>
      <c r="P23" s="10"/>
      <c r="T23" s="10"/>
      <c r="U23" s="10"/>
    </row>
    <row r="24" spans="1:21" s="11" customFormat="1" x14ac:dyDescent="0.35">
      <c r="A24" s="8"/>
      <c r="B24" s="435" t="s">
        <v>15</v>
      </c>
      <c r="C24" s="436"/>
      <c r="D24" s="436"/>
      <c r="E24" s="436"/>
      <c r="F24" s="436"/>
      <c r="G24" s="436"/>
      <c r="H24" s="436"/>
      <c r="I24" s="436"/>
      <c r="J24" s="436"/>
      <c r="K24" s="436"/>
      <c r="L24" s="437"/>
      <c r="M24" s="55"/>
    </row>
    <row r="25" spans="1:21" s="29" customFormat="1" x14ac:dyDescent="0.35">
      <c r="A25" s="38"/>
      <c r="B25" s="42"/>
      <c r="C25" s="71"/>
      <c r="D25" s="71"/>
      <c r="E25" s="71"/>
      <c r="F25" s="71"/>
      <c r="G25" s="71"/>
      <c r="H25" s="71"/>
      <c r="I25" s="71"/>
      <c r="J25" s="71"/>
      <c r="K25" s="71"/>
      <c r="L25" s="43"/>
      <c r="O25" s="10"/>
      <c r="P25" s="10"/>
      <c r="Q25" s="10"/>
      <c r="R25" s="10"/>
      <c r="S25" s="10"/>
      <c r="T25" s="10"/>
      <c r="U25" s="10"/>
    </row>
    <row r="26" spans="1:21" s="29" customFormat="1" x14ac:dyDescent="0.35">
      <c r="A26" s="38"/>
      <c r="B26" s="347" t="str">
        <f>IF(Intro!$G$29="English",O26,P26)</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6" s="348"/>
      <c r="D26" s="348"/>
      <c r="E26" s="348"/>
      <c r="F26" s="348"/>
      <c r="G26" s="348"/>
      <c r="H26" s="348"/>
      <c r="I26" s="348"/>
      <c r="J26" s="348"/>
      <c r="K26" s="348"/>
      <c r="L26" s="349"/>
      <c r="O26" s="10" t="s">
        <v>186</v>
      </c>
      <c r="P26" s="10" t="s">
        <v>950</v>
      </c>
      <c r="Q26" s="10"/>
      <c r="R26" s="10"/>
      <c r="S26" s="10"/>
      <c r="T26" s="10"/>
      <c r="U26" s="10"/>
    </row>
    <row r="27" spans="1:21" s="29" customFormat="1" x14ac:dyDescent="0.35">
      <c r="A27" s="38"/>
      <c r="B27" s="347"/>
      <c r="C27" s="348"/>
      <c r="D27" s="348"/>
      <c r="E27" s="348"/>
      <c r="F27" s="348"/>
      <c r="G27" s="348"/>
      <c r="H27" s="348"/>
      <c r="I27" s="348"/>
      <c r="J27" s="348"/>
      <c r="K27" s="348"/>
      <c r="L27" s="349"/>
      <c r="O27" s="10"/>
      <c r="P27" s="10"/>
      <c r="Q27" s="10"/>
      <c r="R27" s="10"/>
      <c r="S27" s="10"/>
      <c r="T27" s="10"/>
      <c r="U27" s="10"/>
    </row>
    <row r="28" spans="1:21" s="29" customFormat="1" x14ac:dyDescent="0.35">
      <c r="A28" s="38"/>
      <c r="B28" s="347"/>
      <c r="C28" s="348"/>
      <c r="D28" s="348"/>
      <c r="E28" s="348"/>
      <c r="F28" s="348"/>
      <c r="G28" s="348"/>
      <c r="H28" s="348"/>
      <c r="I28" s="348"/>
      <c r="J28" s="348"/>
      <c r="K28" s="348"/>
      <c r="L28" s="349"/>
      <c r="O28" s="10"/>
      <c r="P28" s="10"/>
      <c r="Q28" s="10"/>
      <c r="R28" s="10"/>
      <c r="S28" s="10"/>
      <c r="T28" s="10"/>
      <c r="U28" s="10"/>
    </row>
    <row r="29" spans="1:21" s="29" customFormat="1" x14ac:dyDescent="0.35">
      <c r="A29" s="38"/>
      <c r="B29" s="42"/>
      <c r="C29" s="71"/>
      <c r="D29" s="71"/>
      <c r="E29" s="71"/>
      <c r="F29" s="71"/>
      <c r="G29" s="71"/>
      <c r="H29" s="71"/>
      <c r="I29" s="71"/>
      <c r="J29" s="71"/>
      <c r="K29" s="71"/>
      <c r="L29" s="43"/>
      <c r="O29" s="10"/>
      <c r="P29" s="10"/>
      <c r="Q29" s="10"/>
      <c r="R29" s="10"/>
      <c r="S29" s="10"/>
      <c r="T29" s="10"/>
      <c r="U29" s="10"/>
    </row>
    <row r="30" spans="1:21" x14ac:dyDescent="0.35">
      <c r="B30" s="474"/>
      <c r="C30" s="463" t="str">
        <f>IF(Intro!$G$29="English",O30,P30)</f>
        <v>Firm Name</v>
      </c>
      <c r="D30" s="463"/>
      <c r="E30" s="463" t="str">
        <f>IF(Intro!$G$29="English",O31,P31)</f>
        <v>Firm Address</v>
      </c>
      <c r="F30" s="463"/>
      <c r="G30" s="463" t="str">
        <f>IF(Intro!$G$29="English",O32,P32)</f>
        <v>Nature of association</v>
      </c>
      <c r="H30" s="463"/>
      <c r="I30" s="463"/>
      <c r="J30" s="463" t="str">
        <f>IF(Intro!$G$29="English",O33,P33)</f>
        <v>Role in the Industry</v>
      </c>
      <c r="K30" s="463"/>
      <c r="L30" s="464"/>
      <c r="M30" s="10"/>
      <c r="O30" s="10" t="s">
        <v>1</v>
      </c>
      <c r="P30" s="10" t="s">
        <v>13</v>
      </c>
    </row>
    <row r="31" spans="1:21" x14ac:dyDescent="0.35">
      <c r="B31" s="474"/>
      <c r="C31" s="463"/>
      <c r="D31" s="463"/>
      <c r="E31" s="463"/>
      <c r="F31" s="463"/>
      <c r="G31" s="463"/>
      <c r="H31" s="463"/>
      <c r="I31" s="463"/>
      <c r="J31" s="463"/>
      <c r="K31" s="463"/>
      <c r="L31" s="464"/>
      <c r="M31" s="10"/>
      <c r="O31" s="10" t="s">
        <v>2</v>
      </c>
      <c r="P31" s="10" t="s">
        <v>3</v>
      </c>
    </row>
    <row r="32" spans="1:21" x14ac:dyDescent="0.35">
      <c r="B32" s="452">
        <v>1</v>
      </c>
      <c r="C32" s="453"/>
      <c r="D32" s="319"/>
      <c r="E32" s="319"/>
      <c r="F32" s="319"/>
      <c r="G32" s="319"/>
      <c r="H32" s="319"/>
      <c r="I32" s="319"/>
      <c r="J32" s="319"/>
      <c r="K32" s="319"/>
      <c r="L32" s="320"/>
      <c r="M32" s="10"/>
      <c r="O32" s="10" t="s">
        <v>128</v>
      </c>
      <c r="P32" s="10" t="s">
        <v>161</v>
      </c>
    </row>
    <row r="33" spans="2:16" x14ac:dyDescent="0.35">
      <c r="B33" s="452"/>
      <c r="C33" s="453"/>
      <c r="D33" s="319"/>
      <c r="E33" s="321"/>
      <c r="F33" s="321"/>
      <c r="G33" s="321"/>
      <c r="H33" s="321"/>
      <c r="I33" s="321"/>
      <c r="J33" s="321"/>
      <c r="K33" s="321"/>
      <c r="L33" s="322"/>
      <c r="M33" s="10"/>
      <c r="O33" s="10" t="s">
        <v>14</v>
      </c>
      <c r="P33" s="10" t="s">
        <v>38</v>
      </c>
    </row>
    <row r="34" spans="2:16" x14ac:dyDescent="0.35">
      <c r="B34" s="452">
        <v>2</v>
      </c>
      <c r="C34" s="453"/>
      <c r="D34" s="319"/>
      <c r="E34" s="319"/>
      <c r="F34" s="319"/>
      <c r="G34" s="319"/>
      <c r="H34" s="319"/>
      <c r="I34" s="319"/>
      <c r="J34" s="319"/>
      <c r="K34" s="319"/>
      <c r="L34" s="320"/>
      <c r="M34" s="10"/>
    </row>
    <row r="35" spans="2:16" x14ac:dyDescent="0.35">
      <c r="B35" s="452"/>
      <c r="C35" s="453"/>
      <c r="D35" s="319"/>
      <c r="E35" s="321"/>
      <c r="F35" s="321"/>
      <c r="G35" s="321"/>
      <c r="H35" s="321"/>
      <c r="I35" s="321"/>
      <c r="J35" s="321"/>
      <c r="K35" s="321"/>
      <c r="L35" s="322"/>
      <c r="M35" s="10"/>
    </row>
    <row r="36" spans="2:16" x14ac:dyDescent="0.35">
      <c r="B36" s="452">
        <v>3</v>
      </c>
      <c r="C36" s="453"/>
      <c r="D36" s="319"/>
      <c r="E36" s="319"/>
      <c r="F36" s="319"/>
      <c r="G36" s="319"/>
      <c r="H36" s="319"/>
      <c r="I36" s="319"/>
      <c r="J36" s="319"/>
      <c r="K36" s="319"/>
      <c r="L36" s="320"/>
      <c r="M36" s="10"/>
    </row>
    <row r="37" spans="2:16" x14ac:dyDescent="0.35">
      <c r="B37" s="452"/>
      <c r="C37" s="453"/>
      <c r="D37" s="319"/>
      <c r="E37" s="321"/>
      <c r="F37" s="321"/>
      <c r="G37" s="321"/>
      <c r="H37" s="321"/>
      <c r="I37" s="321"/>
      <c r="J37" s="321"/>
      <c r="K37" s="321"/>
      <c r="L37" s="322"/>
      <c r="M37" s="10"/>
    </row>
    <row r="38" spans="2:16" x14ac:dyDescent="0.35">
      <c r="B38" s="452">
        <v>4</v>
      </c>
      <c r="C38" s="453"/>
      <c r="D38" s="319"/>
      <c r="E38" s="319"/>
      <c r="F38" s="319"/>
      <c r="G38" s="319"/>
      <c r="H38" s="319"/>
      <c r="I38" s="319"/>
      <c r="J38" s="319"/>
      <c r="K38" s="319"/>
      <c r="L38" s="320"/>
      <c r="M38" s="10"/>
    </row>
    <row r="39" spans="2:16" x14ac:dyDescent="0.35">
      <c r="B39" s="452"/>
      <c r="C39" s="453"/>
      <c r="D39" s="319"/>
      <c r="E39" s="321"/>
      <c r="F39" s="321"/>
      <c r="G39" s="321"/>
      <c r="H39" s="321"/>
      <c r="I39" s="321"/>
      <c r="J39" s="321"/>
      <c r="K39" s="321"/>
      <c r="L39" s="322"/>
      <c r="M39" s="10"/>
    </row>
    <row r="40" spans="2:16" x14ac:dyDescent="0.35">
      <c r="B40" s="452">
        <v>5</v>
      </c>
      <c r="C40" s="453"/>
      <c r="D40" s="319"/>
      <c r="E40" s="319"/>
      <c r="F40" s="319"/>
      <c r="G40" s="319"/>
      <c r="H40" s="319"/>
      <c r="I40" s="319"/>
      <c r="J40" s="319"/>
      <c r="K40" s="319"/>
      <c r="L40" s="320"/>
      <c r="M40" s="10"/>
    </row>
    <row r="41" spans="2:16" x14ac:dyDescent="0.35">
      <c r="B41" s="452"/>
      <c r="C41" s="453"/>
      <c r="D41" s="319"/>
      <c r="E41" s="321"/>
      <c r="F41" s="321"/>
      <c r="G41" s="321"/>
      <c r="H41" s="321"/>
      <c r="I41" s="321"/>
      <c r="J41" s="321"/>
      <c r="K41" s="321"/>
      <c r="L41" s="322"/>
      <c r="M41" s="10"/>
    </row>
    <row r="42" spans="2:16" x14ac:dyDescent="0.35">
      <c r="B42" s="452">
        <v>6</v>
      </c>
      <c r="C42" s="453"/>
      <c r="D42" s="319"/>
      <c r="E42" s="319"/>
      <c r="F42" s="319"/>
      <c r="G42" s="319"/>
      <c r="H42" s="319"/>
      <c r="I42" s="319"/>
      <c r="J42" s="319"/>
      <c r="K42" s="319"/>
      <c r="L42" s="320"/>
      <c r="M42" s="10"/>
    </row>
    <row r="43" spans="2:16" x14ac:dyDescent="0.35">
      <c r="B43" s="452"/>
      <c r="C43" s="453"/>
      <c r="D43" s="319"/>
      <c r="E43" s="321"/>
      <c r="F43" s="321"/>
      <c r="G43" s="321"/>
      <c r="H43" s="321"/>
      <c r="I43" s="321"/>
      <c r="J43" s="321"/>
      <c r="K43" s="321"/>
      <c r="L43" s="322"/>
      <c r="M43" s="10"/>
    </row>
    <row r="44" spans="2:16" x14ac:dyDescent="0.35">
      <c r="B44" s="452">
        <v>7</v>
      </c>
      <c r="C44" s="453"/>
      <c r="D44" s="319"/>
      <c r="E44" s="319"/>
      <c r="F44" s="319"/>
      <c r="G44" s="319"/>
      <c r="H44" s="319"/>
      <c r="I44" s="319"/>
      <c r="J44" s="319"/>
      <c r="K44" s="319"/>
      <c r="L44" s="320"/>
      <c r="M44" s="10"/>
    </row>
    <row r="45" spans="2:16" x14ac:dyDescent="0.35">
      <c r="B45" s="452"/>
      <c r="C45" s="453"/>
      <c r="D45" s="319"/>
      <c r="E45" s="321"/>
      <c r="F45" s="321"/>
      <c r="G45" s="321"/>
      <c r="H45" s="321"/>
      <c r="I45" s="321"/>
      <c r="J45" s="321"/>
      <c r="K45" s="321"/>
      <c r="L45" s="322"/>
      <c r="M45" s="10"/>
    </row>
    <row r="46" spans="2:16" x14ac:dyDescent="0.35">
      <c r="B46" s="452">
        <v>8</v>
      </c>
      <c r="C46" s="453"/>
      <c r="D46" s="319"/>
      <c r="E46" s="319"/>
      <c r="F46" s="319"/>
      <c r="G46" s="319"/>
      <c r="H46" s="319"/>
      <c r="I46" s="319"/>
      <c r="J46" s="319"/>
      <c r="K46" s="319"/>
      <c r="L46" s="320"/>
      <c r="M46" s="10"/>
    </row>
    <row r="47" spans="2:16" x14ac:dyDescent="0.35">
      <c r="B47" s="452"/>
      <c r="C47" s="453"/>
      <c r="D47" s="319"/>
      <c r="E47" s="321"/>
      <c r="F47" s="321"/>
      <c r="G47" s="321"/>
      <c r="H47" s="321"/>
      <c r="I47" s="321"/>
      <c r="J47" s="321"/>
      <c r="K47" s="321"/>
      <c r="L47" s="322"/>
      <c r="M47" s="10"/>
    </row>
    <row r="48" spans="2:16" x14ac:dyDescent="0.35">
      <c r="B48" s="452">
        <v>9</v>
      </c>
      <c r="C48" s="453"/>
      <c r="D48" s="319"/>
      <c r="E48" s="319"/>
      <c r="F48" s="319"/>
      <c r="G48" s="319"/>
      <c r="H48" s="319"/>
      <c r="I48" s="319"/>
      <c r="J48" s="319"/>
      <c r="K48" s="319"/>
      <c r="L48" s="320"/>
      <c r="M48" s="10"/>
    </row>
    <row r="49" spans="1:21" x14ac:dyDescent="0.35">
      <c r="B49" s="452"/>
      <c r="C49" s="453"/>
      <c r="D49" s="319"/>
      <c r="E49" s="321"/>
      <c r="F49" s="321"/>
      <c r="G49" s="321"/>
      <c r="H49" s="321"/>
      <c r="I49" s="321"/>
      <c r="J49" s="321"/>
      <c r="K49" s="321"/>
      <c r="L49" s="322"/>
      <c r="M49" s="10"/>
    </row>
    <row r="50" spans="1:21" x14ac:dyDescent="0.35">
      <c r="B50" s="452">
        <v>10</v>
      </c>
      <c r="C50" s="453"/>
      <c r="D50" s="319"/>
      <c r="E50" s="319"/>
      <c r="F50" s="319"/>
      <c r="G50" s="319"/>
      <c r="H50" s="319"/>
      <c r="I50" s="319"/>
      <c r="J50" s="319"/>
      <c r="K50" s="319"/>
      <c r="L50" s="320"/>
      <c r="M50" s="10"/>
    </row>
    <row r="51" spans="1:21" x14ac:dyDescent="0.35">
      <c r="B51" s="452"/>
      <c r="C51" s="453"/>
      <c r="D51" s="319"/>
      <c r="E51" s="321"/>
      <c r="F51" s="321"/>
      <c r="G51" s="321"/>
      <c r="H51" s="321"/>
      <c r="I51" s="321"/>
      <c r="J51" s="321"/>
      <c r="K51" s="321"/>
      <c r="L51" s="322"/>
      <c r="M51" s="10"/>
    </row>
    <row r="52" spans="1:21" s="29" customFormat="1" x14ac:dyDescent="0.35">
      <c r="A52" s="38"/>
      <c r="B52" s="39"/>
      <c r="C52" s="40"/>
      <c r="D52" s="40"/>
      <c r="E52" s="40"/>
      <c r="F52" s="40"/>
      <c r="G52" s="40"/>
      <c r="H52" s="40"/>
      <c r="I52" s="40"/>
      <c r="J52" s="40"/>
      <c r="K52" s="40"/>
      <c r="L52" s="41"/>
      <c r="O52" s="10"/>
      <c r="P52" s="10"/>
      <c r="Q52" s="10"/>
      <c r="R52" s="10"/>
      <c r="S52" s="10"/>
      <c r="T52" s="10"/>
      <c r="U52" s="10"/>
    </row>
    <row r="53" spans="1:21" s="11" customFormat="1" x14ac:dyDescent="0.35">
      <c r="A53" s="7"/>
      <c r="B53" s="435" t="s">
        <v>16</v>
      </c>
      <c r="C53" s="436"/>
      <c r="D53" s="436"/>
      <c r="E53" s="436"/>
      <c r="F53" s="436"/>
      <c r="G53" s="436"/>
      <c r="H53" s="436"/>
      <c r="I53" s="436"/>
      <c r="J53" s="436"/>
      <c r="K53" s="436"/>
      <c r="L53" s="437"/>
      <c r="M53" s="55"/>
    </row>
    <row r="54" spans="1:21" s="29" customFormat="1" x14ac:dyDescent="0.35">
      <c r="A54" s="38"/>
      <c r="B54" s="42"/>
      <c r="C54" s="71"/>
      <c r="D54" s="71"/>
      <c r="E54" s="71"/>
      <c r="F54" s="71"/>
      <c r="G54" s="71"/>
      <c r="H54" s="71"/>
      <c r="I54" s="71"/>
      <c r="J54" s="71"/>
      <c r="K54" s="71"/>
      <c r="L54" s="43"/>
      <c r="O54" s="10"/>
      <c r="P54" s="10"/>
      <c r="Q54" s="10"/>
      <c r="R54" s="10"/>
      <c r="S54" s="10"/>
      <c r="T54" s="10"/>
      <c r="U54" s="10"/>
    </row>
    <row r="55" spans="1:21" s="29" customFormat="1" x14ac:dyDescent="0.35">
      <c r="A55" s="38"/>
      <c r="B55" s="329" t="str">
        <f>IF(Intro!$G$29="English",O55,P55)</f>
        <v>Provide details of any change of majority ownership of your firm since January 1, 2023.</v>
      </c>
      <c r="C55" s="330"/>
      <c r="D55" s="330"/>
      <c r="E55" s="330"/>
      <c r="F55" s="330"/>
      <c r="G55" s="330"/>
      <c r="H55" s="330"/>
      <c r="I55" s="330"/>
      <c r="J55" s="330"/>
      <c r="K55" s="330"/>
      <c r="L55" s="331"/>
      <c r="O55" s="10" t="str">
        <f>"Provide details of any change of majority ownership of your firm since January 1, "&amp;Variables!B6&amp;"."</f>
        <v>Provide details of any change of majority ownership of your firm since January 1, 2023.</v>
      </c>
      <c r="P55"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5" s="10"/>
      <c r="R55" s="10"/>
      <c r="S55" s="10"/>
      <c r="T55" s="10"/>
      <c r="U55" s="10"/>
    </row>
    <row r="56" spans="1:21" s="29" customFormat="1" x14ac:dyDescent="0.35">
      <c r="A56" s="38"/>
      <c r="B56" s="42"/>
      <c r="C56" s="71"/>
      <c r="D56" s="71"/>
      <c r="E56" s="71"/>
      <c r="F56" s="71"/>
      <c r="G56" s="71"/>
      <c r="H56" s="71"/>
      <c r="I56" s="71"/>
      <c r="J56" s="71"/>
      <c r="K56" s="71"/>
      <c r="L56" s="43"/>
      <c r="O56" s="10"/>
      <c r="P56" s="10"/>
      <c r="Q56" s="10"/>
      <c r="R56" s="10"/>
      <c r="S56" s="10"/>
      <c r="T56" s="10"/>
      <c r="U56" s="10"/>
    </row>
    <row r="57" spans="1:21" s="11" customFormat="1" x14ac:dyDescent="0.35">
      <c r="A57" s="8"/>
      <c r="B57" s="432"/>
      <c r="C57" s="441"/>
      <c r="D57" s="441"/>
      <c r="E57" s="441"/>
      <c r="F57" s="441"/>
      <c r="G57" s="441"/>
      <c r="H57" s="441"/>
      <c r="I57" s="441"/>
      <c r="J57" s="441"/>
      <c r="K57" s="441"/>
      <c r="L57" s="434"/>
      <c r="M57" s="29"/>
      <c r="Q57" s="10"/>
    </row>
    <row r="58" spans="1:21" s="11" customFormat="1" x14ac:dyDescent="0.35">
      <c r="A58" s="8"/>
      <c r="B58" s="432"/>
      <c r="C58" s="441"/>
      <c r="D58" s="441"/>
      <c r="E58" s="441"/>
      <c r="F58" s="441"/>
      <c r="G58" s="441"/>
      <c r="H58" s="441"/>
      <c r="I58" s="441"/>
      <c r="J58" s="441"/>
      <c r="K58" s="441"/>
      <c r="L58" s="434"/>
      <c r="M58" s="29"/>
      <c r="Q58" s="10"/>
    </row>
    <row r="59" spans="1:21" s="11" customFormat="1" x14ac:dyDescent="0.35">
      <c r="A59" s="8"/>
      <c r="B59" s="432"/>
      <c r="C59" s="441"/>
      <c r="D59" s="441"/>
      <c r="E59" s="441"/>
      <c r="F59" s="441"/>
      <c r="G59" s="441"/>
      <c r="H59" s="441"/>
      <c r="I59" s="441"/>
      <c r="J59" s="441"/>
      <c r="K59" s="441"/>
      <c r="L59" s="434"/>
      <c r="M59" s="29"/>
      <c r="Q59" s="10"/>
    </row>
    <row r="60" spans="1:21" s="11" customFormat="1" x14ac:dyDescent="0.35">
      <c r="A60" s="8"/>
      <c r="B60" s="432"/>
      <c r="C60" s="441"/>
      <c r="D60" s="441"/>
      <c r="E60" s="441"/>
      <c r="F60" s="441"/>
      <c r="G60" s="441"/>
      <c r="H60" s="441"/>
      <c r="I60" s="441"/>
      <c r="J60" s="441"/>
      <c r="K60" s="441"/>
      <c r="L60" s="434"/>
      <c r="M60" s="29"/>
      <c r="Q60" s="10"/>
    </row>
    <row r="61" spans="1:21" s="11" customFormat="1" x14ac:dyDescent="0.35">
      <c r="A61" s="8"/>
      <c r="B61" s="432"/>
      <c r="C61" s="441"/>
      <c r="D61" s="441"/>
      <c r="E61" s="441"/>
      <c r="F61" s="441"/>
      <c r="G61" s="441"/>
      <c r="H61" s="441"/>
      <c r="I61" s="441"/>
      <c r="J61" s="441"/>
      <c r="K61" s="441"/>
      <c r="L61" s="434"/>
      <c r="M61" s="29"/>
      <c r="Q61" s="10"/>
    </row>
    <row r="62" spans="1:21" s="11" customFormat="1" x14ac:dyDescent="0.35">
      <c r="A62" s="8"/>
      <c r="B62" s="432"/>
      <c r="C62" s="441"/>
      <c r="D62" s="441"/>
      <c r="E62" s="441"/>
      <c r="F62" s="441"/>
      <c r="G62" s="441"/>
      <c r="H62" s="441"/>
      <c r="I62" s="441"/>
      <c r="J62" s="441"/>
      <c r="K62" s="441"/>
      <c r="L62" s="434"/>
      <c r="M62" s="29"/>
      <c r="Q62" s="10"/>
    </row>
    <row r="63" spans="1:21" s="11" customFormat="1" x14ac:dyDescent="0.35">
      <c r="A63" s="8"/>
      <c r="B63" s="432"/>
      <c r="C63" s="441"/>
      <c r="D63" s="441"/>
      <c r="E63" s="441"/>
      <c r="F63" s="441"/>
      <c r="G63" s="441"/>
      <c r="H63" s="441"/>
      <c r="I63" s="441"/>
      <c r="J63" s="441"/>
      <c r="K63" s="441"/>
      <c r="L63" s="434"/>
      <c r="M63" s="29"/>
      <c r="Q63" s="10"/>
    </row>
    <row r="64" spans="1:21" s="11" customFormat="1" x14ac:dyDescent="0.35">
      <c r="A64" s="8"/>
      <c r="B64" s="432"/>
      <c r="C64" s="441"/>
      <c r="D64" s="441"/>
      <c r="E64" s="441"/>
      <c r="F64" s="441"/>
      <c r="G64" s="441"/>
      <c r="H64" s="441"/>
      <c r="I64" s="441"/>
      <c r="J64" s="441"/>
      <c r="K64" s="441"/>
      <c r="L64" s="434"/>
      <c r="M64" s="29"/>
      <c r="Q64" s="10"/>
    </row>
    <row r="65" spans="1:21" s="29" customFormat="1" x14ac:dyDescent="0.35">
      <c r="A65" s="38"/>
      <c r="B65" s="39"/>
      <c r="C65" s="40"/>
      <c r="D65" s="40"/>
      <c r="E65" s="40"/>
      <c r="F65" s="40"/>
      <c r="G65" s="40"/>
      <c r="H65" s="40"/>
      <c r="I65" s="40"/>
      <c r="J65" s="40"/>
      <c r="K65" s="40"/>
      <c r="L65" s="41"/>
      <c r="O65" s="10"/>
      <c r="P65" s="10"/>
      <c r="Q65" s="10"/>
      <c r="R65" s="10"/>
      <c r="S65" s="10"/>
      <c r="T65" s="10"/>
      <c r="U65" s="10"/>
    </row>
    <row r="66" spans="1:21" ht="18" customHeight="1" x14ac:dyDescent="0.35"/>
    <row r="67" spans="1:21" x14ac:dyDescent="0.35">
      <c r="B67" s="353" t="str">
        <f>IF(Intro!$G$29="English",O67,P67)</f>
        <v>MARKET CHARACTERISTICS OF THE GOODS</v>
      </c>
      <c r="C67" s="354"/>
      <c r="D67" s="354"/>
      <c r="E67" s="354"/>
      <c r="F67" s="354"/>
      <c r="G67" s="354"/>
      <c r="H67" s="354"/>
      <c r="I67" s="354"/>
      <c r="J67" s="354"/>
      <c r="K67" s="354"/>
      <c r="L67" s="355"/>
      <c r="M67" s="29"/>
      <c r="O67" s="84" t="s">
        <v>214</v>
      </c>
      <c r="P67" s="84" t="s">
        <v>215</v>
      </c>
    </row>
    <row r="68" spans="1:21" s="135" customFormat="1" x14ac:dyDescent="0.35">
      <c r="A68" s="8"/>
      <c r="B68" s="435" t="s">
        <v>17</v>
      </c>
      <c r="C68" s="436"/>
      <c r="D68" s="436"/>
      <c r="E68" s="436"/>
      <c r="F68" s="436"/>
      <c r="G68" s="436"/>
      <c r="H68" s="436"/>
      <c r="I68" s="436"/>
      <c r="J68" s="436"/>
      <c r="K68" s="436"/>
      <c r="L68" s="437"/>
      <c r="M68" s="55"/>
      <c r="N68" s="227"/>
      <c r="O68" s="105"/>
      <c r="P68" s="105"/>
    </row>
    <row r="69" spans="1:21" s="29" customFormat="1" x14ac:dyDescent="0.35">
      <c r="A69" s="38"/>
      <c r="B69" s="42"/>
      <c r="C69" s="104"/>
      <c r="D69" s="104"/>
      <c r="E69" s="104"/>
      <c r="F69" s="104"/>
      <c r="G69" s="104"/>
      <c r="H69" s="104"/>
      <c r="I69" s="104"/>
      <c r="J69" s="104"/>
      <c r="K69" s="104"/>
      <c r="L69" s="43"/>
      <c r="N69" s="228"/>
      <c r="O69" s="6"/>
      <c r="P69" s="6"/>
    </row>
    <row r="70" spans="1:21" s="235" customFormat="1" x14ac:dyDescent="0.35">
      <c r="A70" s="234"/>
      <c r="B70" s="329" t="str">
        <f>IF(Intro!$G$29="English",O70,P70)</f>
        <v>Describe whether there is seasonality in the Canadian market for the goods. Describe any seasonal patterns in your firm's production, inventory or sales of production in Canada.</v>
      </c>
      <c r="C70" s="431"/>
      <c r="D70" s="431"/>
      <c r="E70" s="431"/>
      <c r="F70" s="431"/>
      <c r="G70" s="431"/>
      <c r="H70" s="431"/>
      <c r="I70" s="431"/>
      <c r="J70" s="431"/>
      <c r="K70" s="431"/>
      <c r="L70" s="331"/>
      <c r="N70" s="236"/>
      <c r="O70" s="15" t="s">
        <v>912</v>
      </c>
      <c r="P70" s="15" t="s">
        <v>913</v>
      </c>
    </row>
    <row r="71" spans="1:21" s="29" customFormat="1" x14ac:dyDescent="0.35">
      <c r="A71" s="38"/>
      <c r="B71" s="329"/>
      <c r="C71" s="431"/>
      <c r="D71" s="431"/>
      <c r="E71" s="431"/>
      <c r="F71" s="431"/>
      <c r="G71" s="431"/>
      <c r="H71" s="431"/>
      <c r="I71" s="431"/>
      <c r="J71" s="431"/>
      <c r="K71" s="431"/>
      <c r="L71" s="331"/>
      <c r="N71" s="228"/>
      <c r="O71" s="6"/>
      <c r="P71" s="6"/>
    </row>
    <row r="72" spans="1:21" s="29" customFormat="1" x14ac:dyDescent="0.35">
      <c r="A72" s="38"/>
      <c r="B72" s="42"/>
      <c r="C72" s="104"/>
      <c r="D72" s="104"/>
      <c r="E72" s="104"/>
      <c r="F72" s="104"/>
      <c r="G72" s="104"/>
      <c r="H72" s="104"/>
      <c r="I72" s="104"/>
      <c r="J72" s="104"/>
      <c r="K72" s="104"/>
      <c r="L72" s="43"/>
      <c r="N72" s="228"/>
      <c r="O72" s="6"/>
      <c r="P72" s="6"/>
    </row>
    <row r="73" spans="1:21" s="135" customFormat="1" x14ac:dyDescent="0.35">
      <c r="A73" s="8"/>
      <c r="B73" s="432"/>
      <c r="C73" s="433"/>
      <c r="D73" s="433"/>
      <c r="E73" s="433"/>
      <c r="F73" s="433"/>
      <c r="G73" s="433"/>
      <c r="H73" s="433"/>
      <c r="I73" s="433"/>
      <c r="J73" s="433"/>
      <c r="K73" s="433"/>
      <c r="L73" s="434"/>
      <c r="M73" s="29"/>
      <c r="N73" s="229"/>
      <c r="O73" s="105"/>
      <c r="P73" s="105"/>
    </row>
    <row r="74" spans="1:21" s="135" customFormat="1" x14ac:dyDescent="0.35">
      <c r="A74" s="8"/>
      <c r="B74" s="432"/>
      <c r="C74" s="433"/>
      <c r="D74" s="433"/>
      <c r="E74" s="433"/>
      <c r="F74" s="433"/>
      <c r="G74" s="433"/>
      <c r="H74" s="433"/>
      <c r="I74" s="433"/>
      <c r="J74" s="433"/>
      <c r="K74" s="433"/>
      <c r="L74" s="434"/>
      <c r="M74" s="29"/>
      <c r="N74" s="229"/>
      <c r="O74" s="105"/>
      <c r="P74" s="105"/>
    </row>
    <row r="75" spans="1:21" s="135" customFormat="1" x14ac:dyDescent="0.35">
      <c r="A75" s="8"/>
      <c r="B75" s="432"/>
      <c r="C75" s="433"/>
      <c r="D75" s="433"/>
      <c r="E75" s="433"/>
      <c r="F75" s="433"/>
      <c r="G75" s="433"/>
      <c r="H75" s="433"/>
      <c r="I75" s="433"/>
      <c r="J75" s="433"/>
      <c r="K75" s="433"/>
      <c r="L75" s="434"/>
      <c r="M75" s="29"/>
      <c r="N75" s="229"/>
      <c r="O75" s="105"/>
      <c r="P75" s="105"/>
    </row>
    <row r="76" spans="1:21" s="135" customFormat="1" x14ac:dyDescent="0.35">
      <c r="A76" s="8"/>
      <c r="B76" s="432"/>
      <c r="C76" s="433"/>
      <c r="D76" s="433"/>
      <c r="E76" s="433"/>
      <c r="F76" s="433"/>
      <c r="G76" s="433"/>
      <c r="H76" s="433"/>
      <c r="I76" s="433"/>
      <c r="J76" s="433"/>
      <c r="K76" s="433"/>
      <c r="L76" s="434"/>
      <c r="M76" s="29"/>
      <c r="N76" s="229"/>
      <c r="O76" s="105"/>
      <c r="P76" s="105"/>
    </row>
    <row r="77" spans="1:21" s="135" customFormat="1" x14ac:dyDescent="0.35">
      <c r="A77" s="8"/>
      <c r="B77" s="432"/>
      <c r="C77" s="433"/>
      <c r="D77" s="433"/>
      <c r="E77" s="433"/>
      <c r="F77" s="433"/>
      <c r="G77" s="433"/>
      <c r="H77" s="433"/>
      <c r="I77" s="433"/>
      <c r="J77" s="433"/>
      <c r="K77" s="433"/>
      <c r="L77" s="434"/>
      <c r="M77" s="29"/>
      <c r="N77" s="229"/>
      <c r="O77" s="105"/>
      <c r="P77" s="105"/>
    </row>
    <row r="78" spans="1:21" s="135" customFormat="1" x14ac:dyDescent="0.35">
      <c r="A78" s="8"/>
      <c r="B78" s="432"/>
      <c r="C78" s="433"/>
      <c r="D78" s="433"/>
      <c r="E78" s="433"/>
      <c r="F78" s="433"/>
      <c r="G78" s="433"/>
      <c r="H78" s="433"/>
      <c r="I78" s="433"/>
      <c r="J78" s="433"/>
      <c r="K78" s="433"/>
      <c r="L78" s="434"/>
      <c r="M78" s="29"/>
      <c r="N78" s="229"/>
      <c r="O78" s="105"/>
      <c r="P78" s="105"/>
    </row>
    <row r="79" spans="1:21" s="135" customFormat="1" x14ac:dyDescent="0.35">
      <c r="A79" s="8"/>
      <c r="B79" s="432"/>
      <c r="C79" s="433"/>
      <c r="D79" s="433"/>
      <c r="E79" s="433"/>
      <c r="F79" s="433"/>
      <c r="G79" s="433"/>
      <c r="H79" s="433"/>
      <c r="I79" s="433"/>
      <c r="J79" s="433"/>
      <c r="K79" s="433"/>
      <c r="L79" s="434"/>
      <c r="M79" s="29"/>
      <c r="N79" s="229"/>
      <c r="O79" s="105"/>
      <c r="P79" s="105"/>
    </row>
    <row r="80" spans="1:21" s="135" customFormat="1" x14ac:dyDescent="0.35">
      <c r="A80" s="8"/>
      <c r="B80" s="432"/>
      <c r="C80" s="433"/>
      <c r="D80" s="433"/>
      <c r="E80" s="433"/>
      <c r="F80" s="433"/>
      <c r="G80" s="433"/>
      <c r="H80" s="433"/>
      <c r="I80" s="433"/>
      <c r="J80" s="433"/>
      <c r="K80" s="433"/>
      <c r="L80" s="434"/>
      <c r="M80" s="29"/>
      <c r="N80" s="229"/>
      <c r="O80" s="105"/>
      <c r="P80" s="105"/>
    </row>
    <row r="81" spans="1:21" s="135" customFormat="1" x14ac:dyDescent="0.35">
      <c r="A81" s="8"/>
      <c r="B81" s="230"/>
      <c r="C81" s="231"/>
      <c r="D81" s="231"/>
      <c r="E81" s="231"/>
      <c r="F81" s="231"/>
      <c r="G81" s="231"/>
      <c r="H81" s="231"/>
      <c r="I81" s="231"/>
      <c r="J81" s="231"/>
      <c r="K81" s="231"/>
      <c r="L81" s="232"/>
      <c r="M81" s="29"/>
      <c r="N81" s="229"/>
      <c r="O81" s="105"/>
      <c r="P81" s="105"/>
    </row>
    <row r="82" spans="1:21" s="135" customFormat="1" x14ac:dyDescent="0.35">
      <c r="A82" s="7"/>
      <c r="B82" s="435" t="s">
        <v>18</v>
      </c>
      <c r="C82" s="436"/>
      <c r="D82" s="436"/>
      <c r="E82" s="436"/>
      <c r="F82" s="436"/>
      <c r="G82" s="436"/>
      <c r="H82" s="436"/>
      <c r="I82" s="436"/>
      <c r="J82" s="436"/>
      <c r="K82" s="436"/>
      <c r="L82" s="437"/>
      <c r="M82" s="55"/>
    </row>
    <row r="83" spans="1:21" s="29" customFormat="1" x14ac:dyDescent="0.35">
      <c r="A83" s="72"/>
      <c r="B83" s="42"/>
      <c r="C83" s="71"/>
      <c r="D83" s="71"/>
      <c r="E83" s="71"/>
      <c r="F83" s="71"/>
      <c r="G83" s="71"/>
      <c r="H83" s="71"/>
      <c r="I83" s="71"/>
      <c r="J83" s="71"/>
      <c r="K83" s="71"/>
      <c r="L83" s="43"/>
      <c r="O83" s="10"/>
      <c r="P83" s="10"/>
      <c r="Q83" s="10"/>
      <c r="R83" s="10"/>
      <c r="S83" s="10"/>
      <c r="T83" s="10"/>
      <c r="U83" s="10"/>
    </row>
    <row r="84" spans="1:21" s="29" customFormat="1" x14ac:dyDescent="0.35">
      <c r="A84" s="72"/>
      <c r="B84" s="347" t="str">
        <f>IF(Intro!$G$29="English",O84,P84)</f>
        <v>Describe how recent trade measures on the goods in major global markets, like the United States and European Union, will affect your firm's sources, volume, and prices of imports of the goods. (e.g., user preferences, government policy, economic conditions, exchange rate)?</v>
      </c>
      <c r="C84" s="348"/>
      <c r="D84" s="348"/>
      <c r="E84" s="348"/>
      <c r="F84" s="348"/>
      <c r="G84" s="348"/>
      <c r="H84" s="348"/>
      <c r="I84" s="348"/>
      <c r="J84" s="348"/>
      <c r="K84" s="348"/>
      <c r="L84" s="349"/>
      <c r="O84" s="9" t="s">
        <v>813</v>
      </c>
      <c r="P84" s="148" t="s">
        <v>964</v>
      </c>
      <c r="Q84" s="10"/>
      <c r="R84" s="10"/>
      <c r="S84" s="10"/>
      <c r="T84" s="10"/>
      <c r="U84" s="10"/>
    </row>
    <row r="85" spans="1:21" s="29" customFormat="1" x14ac:dyDescent="0.35">
      <c r="A85" s="72"/>
      <c r="B85" s="347"/>
      <c r="C85" s="348"/>
      <c r="D85" s="348"/>
      <c r="E85" s="348"/>
      <c r="F85" s="348"/>
      <c r="G85" s="348"/>
      <c r="H85" s="348"/>
      <c r="I85" s="348"/>
      <c r="J85" s="348"/>
      <c r="K85" s="348"/>
      <c r="L85" s="349"/>
      <c r="O85" s="10"/>
      <c r="P85" s="10"/>
      <c r="Q85" s="10"/>
      <c r="R85" s="10"/>
      <c r="S85" s="10"/>
      <c r="T85" s="10"/>
      <c r="U85" s="10"/>
    </row>
    <row r="86" spans="1:21" s="29" customFormat="1" x14ac:dyDescent="0.35">
      <c r="A86" s="72"/>
      <c r="B86" s="42"/>
      <c r="C86" s="71"/>
      <c r="D86" s="71"/>
      <c r="E86" s="71"/>
      <c r="F86" s="71"/>
      <c r="G86" s="71"/>
      <c r="H86" s="71"/>
      <c r="I86" s="71"/>
      <c r="J86" s="71"/>
      <c r="K86" s="71"/>
      <c r="L86" s="43"/>
      <c r="O86" s="10"/>
      <c r="P86" s="10"/>
      <c r="Q86" s="10"/>
      <c r="R86" s="10"/>
      <c r="S86" s="10"/>
      <c r="T86" s="10"/>
      <c r="U86" s="10"/>
    </row>
    <row r="87" spans="1:21" s="135" customFormat="1" x14ac:dyDescent="0.35">
      <c r="A87" s="8"/>
      <c r="B87" s="432"/>
      <c r="C87" s="441"/>
      <c r="D87" s="441"/>
      <c r="E87" s="441"/>
      <c r="F87" s="441"/>
      <c r="G87" s="441"/>
      <c r="H87" s="441"/>
      <c r="I87" s="441"/>
      <c r="J87" s="441"/>
      <c r="K87" s="441"/>
      <c r="L87" s="434"/>
      <c r="M87" s="29"/>
      <c r="Q87" s="10"/>
    </row>
    <row r="88" spans="1:21" s="135" customFormat="1" x14ac:dyDescent="0.35">
      <c r="A88" s="8"/>
      <c r="B88" s="432"/>
      <c r="C88" s="441"/>
      <c r="D88" s="441"/>
      <c r="E88" s="441"/>
      <c r="F88" s="441"/>
      <c r="G88" s="441"/>
      <c r="H88" s="441"/>
      <c r="I88" s="441"/>
      <c r="J88" s="441"/>
      <c r="K88" s="441"/>
      <c r="L88" s="434"/>
      <c r="M88" s="29"/>
      <c r="Q88" s="10"/>
    </row>
    <row r="89" spans="1:21" s="135" customFormat="1" x14ac:dyDescent="0.35">
      <c r="A89" s="8"/>
      <c r="B89" s="432"/>
      <c r="C89" s="441"/>
      <c r="D89" s="441"/>
      <c r="E89" s="441"/>
      <c r="F89" s="441"/>
      <c r="G89" s="441"/>
      <c r="H89" s="441"/>
      <c r="I89" s="441"/>
      <c r="J89" s="441"/>
      <c r="K89" s="441"/>
      <c r="L89" s="434"/>
      <c r="M89" s="29"/>
      <c r="Q89" s="10"/>
    </row>
    <row r="90" spans="1:21" s="135" customFormat="1" x14ac:dyDescent="0.35">
      <c r="A90" s="8"/>
      <c r="B90" s="432"/>
      <c r="C90" s="441"/>
      <c r="D90" s="441"/>
      <c r="E90" s="441"/>
      <c r="F90" s="441"/>
      <c r="G90" s="441"/>
      <c r="H90" s="441"/>
      <c r="I90" s="441"/>
      <c r="J90" s="441"/>
      <c r="K90" s="441"/>
      <c r="L90" s="434"/>
      <c r="M90" s="29"/>
      <c r="Q90" s="10"/>
    </row>
    <row r="91" spans="1:21" s="135" customFormat="1" x14ac:dyDescent="0.35">
      <c r="A91" s="8"/>
      <c r="B91" s="432"/>
      <c r="C91" s="441"/>
      <c r="D91" s="441"/>
      <c r="E91" s="441"/>
      <c r="F91" s="441"/>
      <c r="G91" s="441"/>
      <c r="H91" s="441"/>
      <c r="I91" s="441"/>
      <c r="J91" s="441"/>
      <c r="K91" s="441"/>
      <c r="L91" s="434"/>
      <c r="M91" s="29"/>
      <c r="Q91" s="10"/>
    </row>
    <row r="92" spans="1:21" s="135" customFormat="1" x14ac:dyDescent="0.35">
      <c r="A92" s="8"/>
      <c r="B92" s="432"/>
      <c r="C92" s="441"/>
      <c r="D92" s="441"/>
      <c r="E92" s="441"/>
      <c r="F92" s="441"/>
      <c r="G92" s="441"/>
      <c r="H92" s="441"/>
      <c r="I92" s="441"/>
      <c r="J92" s="441"/>
      <c r="K92" s="441"/>
      <c r="L92" s="434"/>
      <c r="M92" s="29"/>
      <c r="Q92" s="10"/>
    </row>
    <row r="93" spans="1:21" s="135" customFormat="1" x14ac:dyDescent="0.35">
      <c r="A93" s="8"/>
      <c r="B93" s="432"/>
      <c r="C93" s="441"/>
      <c r="D93" s="441"/>
      <c r="E93" s="441"/>
      <c r="F93" s="441"/>
      <c r="G93" s="441"/>
      <c r="H93" s="441"/>
      <c r="I93" s="441"/>
      <c r="J93" s="441"/>
      <c r="K93" s="441"/>
      <c r="L93" s="434"/>
      <c r="M93" s="29"/>
      <c r="Q93" s="10"/>
    </row>
    <row r="94" spans="1:21" s="135" customFormat="1" x14ac:dyDescent="0.35">
      <c r="A94" s="8"/>
      <c r="B94" s="432"/>
      <c r="C94" s="441"/>
      <c r="D94" s="441"/>
      <c r="E94" s="441"/>
      <c r="F94" s="441"/>
      <c r="G94" s="441"/>
      <c r="H94" s="441"/>
      <c r="I94" s="441"/>
      <c r="J94" s="441"/>
      <c r="K94" s="441"/>
      <c r="L94" s="434"/>
      <c r="M94" s="29"/>
      <c r="Q94" s="10"/>
    </row>
    <row r="95" spans="1:21" s="29" customFormat="1" x14ac:dyDescent="0.35">
      <c r="A95" s="72"/>
      <c r="B95" s="39"/>
      <c r="C95" s="40"/>
      <c r="D95" s="40"/>
      <c r="E95" s="40"/>
      <c r="F95" s="40"/>
      <c r="G95" s="40"/>
      <c r="H95" s="40"/>
      <c r="I95" s="40"/>
      <c r="J95" s="40"/>
      <c r="K95" s="40"/>
      <c r="L95" s="41"/>
      <c r="O95" s="10"/>
      <c r="P95" s="10"/>
      <c r="Q95" s="10"/>
      <c r="R95" s="10"/>
      <c r="S95" s="10"/>
      <c r="T95" s="10"/>
      <c r="U95" s="10"/>
    </row>
    <row r="96" spans="1:21" s="11" customFormat="1" x14ac:dyDescent="0.35">
      <c r="A96" s="7"/>
      <c r="B96" s="435" t="s">
        <v>19</v>
      </c>
      <c r="C96" s="436"/>
      <c r="D96" s="436"/>
      <c r="E96" s="436"/>
      <c r="F96" s="436"/>
      <c r="G96" s="436"/>
      <c r="H96" s="436"/>
      <c r="I96" s="436"/>
      <c r="J96" s="436"/>
      <c r="K96" s="436"/>
      <c r="L96" s="437"/>
      <c r="M96" s="55"/>
    </row>
    <row r="97" spans="1:21" s="29" customFormat="1" x14ac:dyDescent="0.35">
      <c r="A97" s="72"/>
      <c r="B97" s="42"/>
      <c r="C97" s="71"/>
      <c r="D97" s="71"/>
      <c r="E97" s="71"/>
      <c r="F97" s="71"/>
      <c r="G97" s="71"/>
      <c r="H97" s="71"/>
      <c r="I97" s="71"/>
      <c r="J97" s="71"/>
      <c r="K97" s="71"/>
      <c r="L97" s="43"/>
      <c r="O97" s="10"/>
      <c r="P97" s="10"/>
      <c r="Q97" s="10"/>
      <c r="R97" s="10"/>
      <c r="S97" s="10"/>
      <c r="T97" s="10"/>
      <c r="U97" s="10"/>
    </row>
    <row r="98" spans="1:21" s="29" customFormat="1" x14ac:dyDescent="0.35">
      <c r="A98" s="72"/>
      <c r="B98" s="347" t="str">
        <f>IF(Intro!$G$29="English",O98,P98)</f>
        <v>What have been the principal factors affecting the demand for the goods since January 1, 2023 (e.g., user preferences, government policy, economic conditions, exchange rate)?</v>
      </c>
      <c r="C98" s="348"/>
      <c r="D98" s="348"/>
      <c r="E98" s="348"/>
      <c r="F98" s="348"/>
      <c r="G98" s="348"/>
      <c r="H98" s="348"/>
      <c r="I98" s="348"/>
      <c r="J98" s="348"/>
      <c r="K98" s="348"/>
      <c r="L98" s="349"/>
      <c r="O98"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98"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98" s="10"/>
      <c r="R98" s="10"/>
      <c r="S98" s="10"/>
      <c r="T98" s="10"/>
      <c r="U98" s="10"/>
    </row>
    <row r="99" spans="1:21" s="29" customFormat="1" x14ac:dyDescent="0.35">
      <c r="A99" s="72"/>
      <c r="B99" s="347"/>
      <c r="C99" s="348"/>
      <c r="D99" s="348"/>
      <c r="E99" s="348"/>
      <c r="F99" s="348"/>
      <c r="G99" s="348"/>
      <c r="H99" s="348"/>
      <c r="I99" s="348"/>
      <c r="J99" s="348"/>
      <c r="K99" s="348"/>
      <c r="L99" s="349"/>
      <c r="O99" s="10"/>
      <c r="P99" s="10"/>
      <c r="Q99" s="10"/>
      <c r="R99" s="10"/>
      <c r="S99" s="10"/>
      <c r="T99" s="10"/>
      <c r="U99" s="10"/>
    </row>
    <row r="100" spans="1:21" s="29" customFormat="1" x14ac:dyDescent="0.35">
      <c r="A100" s="72"/>
      <c r="B100" s="42"/>
      <c r="C100" s="71"/>
      <c r="D100" s="71"/>
      <c r="E100" s="71"/>
      <c r="F100" s="71"/>
      <c r="G100" s="71"/>
      <c r="H100" s="71"/>
      <c r="I100" s="71"/>
      <c r="J100" s="71"/>
      <c r="K100" s="71"/>
      <c r="L100" s="43"/>
      <c r="O100" s="10"/>
      <c r="P100" s="10"/>
      <c r="Q100" s="10"/>
      <c r="R100" s="10"/>
      <c r="S100" s="10"/>
      <c r="T100" s="10"/>
      <c r="U100" s="10"/>
    </row>
    <row r="101" spans="1:21" s="11" customFormat="1" x14ac:dyDescent="0.35">
      <c r="A101" s="8"/>
      <c r="B101" s="432"/>
      <c r="C101" s="441"/>
      <c r="D101" s="441"/>
      <c r="E101" s="441"/>
      <c r="F101" s="441"/>
      <c r="G101" s="441"/>
      <c r="H101" s="441"/>
      <c r="I101" s="441"/>
      <c r="J101" s="441"/>
      <c r="K101" s="441"/>
      <c r="L101" s="434"/>
      <c r="M101" s="29"/>
      <c r="Q101" s="10"/>
    </row>
    <row r="102" spans="1:21" s="11" customFormat="1" x14ac:dyDescent="0.35">
      <c r="A102" s="8"/>
      <c r="B102" s="432"/>
      <c r="C102" s="441"/>
      <c r="D102" s="441"/>
      <c r="E102" s="441"/>
      <c r="F102" s="441"/>
      <c r="G102" s="441"/>
      <c r="H102" s="441"/>
      <c r="I102" s="441"/>
      <c r="J102" s="441"/>
      <c r="K102" s="441"/>
      <c r="L102" s="434"/>
      <c r="M102" s="29"/>
      <c r="Q102" s="10"/>
    </row>
    <row r="103" spans="1:21" s="11" customFormat="1" x14ac:dyDescent="0.35">
      <c r="A103" s="8"/>
      <c r="B103" s="432"/>
      <c r="C103" s="441"/>
      <c r="D103" s="441"/>
      <c r="E103" s="441"/>
      <c r="F103" s="441"/>
      <c r="G103" s="441"/>
      <c r="H103" s="441"/>
      <c r="I103" s="441"/>
      <c r="J103" s="441"/>
      <c r="K103" s="441"/>
      <c r="L103" s="434"/>
      <c r="M103" s="29"/>
      <c r="Q103" s="10"/>
    </row>
    <row r="104" spans="1:21" s="11" customFormat="1" x14ac:dyDescent="0.35">
      <c r="A104" s="8"/>
      <c r="B104" s="432"/>
      <c r="C104" s="441"/>
      <c r="D104" s="441"/>
      <c r="E104" s="441"/>
      <c r="F104" s="441"/>
      <c r="G104" s="441"/>
      <c r="H104" s="441"/>
      <c r="I104" s="441"/>
      <c r="J104" s="441"/>
      <c r="K104" s="441"/>
      <c r="L104" s="434"/>
      <c r="M104" s="29"/>
      <c r="Q104" s="10"/>
    </row>
    <row r="105" spans="1:21" s="11" customFormat="1" x14ac:dyDescent="0.35">
      <c r="A105" s="8"/>
      <c r="B105" s="432"/>
      <c r="C105" s="441"/>
      <c r="D105" s="441"/>
      <c r="E105" s="441"/>
      <c r="F105" s="441"/>
      <c r="G105" s="441"/>
      <c r="H105" s="441"/>
      <c r="I105" s="441"/>
      <c r="J105" s="441"/>
      <c r="K105" s="441"/>
      <c r="L105" s="434"/>
      <c r="M105" s="29"/>
      <c r="Q105" s="10"/>
    </row>
    <row r="106" spans="1:21" s="11" customFormat="1" x14ac:dyDescent="0.35">
      <c r="A106" s="8"/>
      <c r="B106" s="432"/>
      <c r="C106" s="441"/>
      <c r="D106" s="441"/>
      <c r="E106" s="441"/>
      <c r="F106" s="441"/>
      <c r="G106" s="441"/>
      <c r="H106" s="441"/>
      <c r="I106" s="441"/>
      <c r="J106" s="441"/>
      <c r="K106" s="441"/>
      <c r="L106" s="434"/>
      <c r="M106" s="29"/>
      <c r="Q106" s="10"/>
    </row>
    <row r="107" spans="1:21" s="11" customFormat="1" x14ac:dyDescent="0.35">
      <c r="A107" s="8"/>
      <c r="B107" s="432"/>
      <c r="C107" s="441"/>
      <c r="D107" s="441"/>
      <c r="E107" s="441"/>
      <c r="F107" s="441"/>
      <c r="G107" s="441"/>
      <c r="H107" s="441"/>
      <c r="I107" s="441"/>
      <c r="J107" s="441"/>
      <c r="K107" s="441"/>
      <c r="L107" s="434"/>
      <c r="M107" s="29"/>
      <c r="Q107" s="10"/>
    </row>
    <row r="108" spans="1:21" s="11" customFormat="1" x14ac:dyDescent="0.35">
      <c r="A108" s="8"/>
      <c r="B108" s="432"/>
      <c r="C108" s="441"/>
      <c r="D108" s="441"/>
      <c r="E108" s="441"/>
      <c r="F108" s="441"/>
      <c r="G108" s="441"/>
      <c r="H108" s="441"/>
      <c r="I108" s="441"/>
      <c r="J108" s="441"/>
      <c r="K108" s="441"/>
      <c r="L108" s="434"/>
      <c r="M108" s="29"/>
      <c r="Q108" s="10"/>
    </row>
    <row r="109" spans="1:21" s="29" customFormat="1" x14ac:dyDescent="0.35">
      <c r="A109" s="72"/>
      <c r="B109" s="39"/>
      <c r="C109" s="40"/>
      <c r="D109" s="40"/>
      <c r="E109" s="40"/>
      <c r="F109" s="40"/>
      <c r="G109" s="40"/>
      <c r="H109" s="40"/>
      <c r="I109" s="40"/>
      <c r="J109" s="40"/>
      <c r="K109" s="40"/>
      <c r="L109" s="41"/>
      <c r="O109" s="10"/>
      <c r="P109" s="10"/>
      <c r="Q109" s="10"/>
      <c r="R109" s="10"/>
      <c r="S109" s="10"/>
      <c r="T109" s="10"/>
      <c r="U109" s="10"/>
    </row>
    <row r="110" spans="1:21" s="11" customFormat="1" x14ac:dyDescent="0.35">
      <c r="A110" s="7"/>
      <c r="B110" s="435" t="s">
        <v>20</v>
      </c>
      <c r="C110" s="436"/>
      <c r="D110" s="436"/>
      <c r="E110" s="436"/>
      <c r="F110" s="436"/>
      <c r="G110" s="436"/>
      <c r="H110" s="436"/>
      <c r="I110" s="436"/>
      <c r="J110" s="436"/>
      <c r="K110" s="436"/>
      <c r="L110" s="437"/>
      <c r="M110" s="55"/>
    </row>
    <row r="111" spans="1:21" s="29" customFormat="1" x14ac:dyDescent="0.35">
      <c r="A111" s="72"/>
      <c r="B111" s="42"/>
      <c r="C111" s="71"/>
      <c r="D111" s="71"/>
      <c r="E111" s="71"/>
      <c r="F111" s="71"/>
      <c r="G111" s="71"/>
      <c r="H111" s="71"/>
      <c r="I111" s="71"/>
      <c r="J111" s="71"/>
      <c r="K111" s="71"/>
      <c r="L111" s="43"/>
      <c r="O111" s="10"/>
      <c r="P111" s="10"/>
      <c r="Q111" s="10"/>
      <c r="R111" s="10"/>
      <c r="S111" s="10"/>
      <c r="T111" s="10"/>
      <c r="U111" s="10"/>
    </row>
    <row r="112" spans="1:21" s="29" customFormat="1" x14ac:dyDescent="0.35">
      <c r="A112" s="72"/>
      <c r="B112" s="449" t="str">
        <f>IF(Intro!$G$29="English",O112,P112)</f>
        <v>Describe any changes in technology that have impacted the Canadian market for the goods since January 1, 2023.</v>
      </c>
      <c r="C112" s="450"/>
      <c r="D112" s="450"/>
      <c r="E112" s="450"/>
      <c r="F112" s="450"/>
      <c r="G112" s="450"/>
      <c r="H112" s="450"/>
      <c r="I112" s="450"/>
      <c r="J112" s="450"/>
      <c r="K112" s="450"/>
      <c r="L112" s="451"/>
      <c r="O112" s="10" t="str">
        <f>"Describe any changes in technology that have impacted the Canadian market for the goods since January 1, "&amp;Variables!B6&amp;"."</f>
        <v>Describe any changes in technology that have impacted the Canadian market for the goods since January 1, 2023.</v>
      </c>
      <c r="P112"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12" s="10"/>
      <c r="R112" s="10"/>
      <c r="S112" s="10"/>
      <c r="T112" s="10"/>
      <c r="U112" s="10"/>
    </row>
    <row r="113" spans="1:21" s="29" customFormat="1" x14ac:dyDescent="0.35">
      <c r="A113" s="72"/>
      <c r="B113" s="42"/>
      <c r="C113" s="71"/>
      <c r="D113" s="71"/>
      <c r="E113" s="71"/>
      <c r="F113" s="71"/>
      <c r="G113" s="71"/>
      <c r="H113" s="71"/>
      <c r="I113" s="71"/>
      <c r="J113" s="71"/>
      <c r="K113" s="71"/>
      <c r="L113" s="43"/>
      <c r="O113" s="10"/>
      <c r="P113" s="10"/>
      <c r="Q113" s="10"/>
      <c r="R113" s="10"/>
      <c r="S113" s="10"/>
      <c r="T113" s="10"/>
      <c r="U113" s="10"/>
    </row>
    <row r="114" spans="1:21" s="11" customFormat="1" x14ac:dyDescent="0.35">
      <c r="A114" s="8"/>
      <c r="B114" s="432"/>
      <c r="C114" s="441"/>
      <c r="D114" s="441"/>
      <c r="E114" s="441"/>
      <c r="F114" s="441"/>
      <c r="G114" s="441"/>
      <c r="H114" s="441"/>
      <c r="I114" s="441"/>
      <c r="J114" s="441"/>
      <c r="K114" s="441"/>
      <c r="L114" s="434"/>
      <c r="M114" s="29"/>
      <c r="Q114" s="10"/>
    </row>
    <row r="115" spans="1:21" s="11" customFormat="1" x14ac:dyDescent="0.35">
      <c r="A115" s="8"/>
      <c r="B115" s="432"/>
      <c r="C115" s="441"/>
      <c r="D115" s="441"/>
      <c r="E115" s="441"/>
      <c r="F115" s="441"/>
      <c r="G115" s="441"/>
      <c r="H115" s="441"/>
      <c r="I115" s="441"/>
      <c r="J115" s="441"/>
      <c r="K115" s="441"/>
      <c r="L115" s="434"/>
      <c r="M115" s="29"/>
      <c r="Q115" s="10"/>
    </row>
    <row r="116" spans="1:21" s="11" customFormat="1" x14ac:dyDescent="0.35">
      <c r="A116" s="8"/>
      <c r="B116" s="432"/>
      <c r="C116" s="441"/>
      <c r="D116" s="441"/>
      <c r="E116" s="441"/>
      <c r="F116" s="441"/>
      <c r="G116" s="441"/>
      <c r="H116" s="441"/>
      <c r="I116" s="441"/>
      <c r="J116" s="441"/>
      <c r="K116" s="441"/>
      <c r="L116" s="434"/>
      <c r="M116" s="29"/>
      <c r="Q116" s="10"/>
    </row>
    <row r="117" spans="1:21" s="11" customFormat="1" x14ac:dyDescent="0.35">
      <c r="A117" s="8"/>
      <c r="B117" s="432"/>
      <c r="C117" s="441"/>
      <c r="D117" s="441"/>
      <c r="E117" s="441"/>
      <c r="F117" s="441"/>
      <c r="G117" s="441"/>
      <c r="H117" s="441"/>
      <c r="I117" s="441"/>
      <c r="J117" s="441"/>
      <c r="K117" s="441"/>
      <c r="L117" s="434"/>
      <c r="M117" s="29"/>
      <c r="Q117" s="10"/>
    </row>
    <row r="118" spans="1:21" s="11" customFormat="1" x14ac:dyDescent="0.35">
      <c r="A118" s="8"/>
      <c r="B118" s="432"/>
      <c r="C118" s="441"/>
      <c r="D118" s="441"/>
      <c r="E118" s="441"/>
      <c r="F118" s="441"/>
      <c r="G118" s="441"/>
      <c r="H118" s="441"/>
      <c r="I118" s="441"/>
      <c r="J118" s="441"/>
      <c r="K118" s="441"/>
      <c r="L118" s="434"/>
      <c r="M118" s="29"/>
      <c r="Q118" s="10"/>
    </row>
    <row r="119" spans="1:21" s="11" customFormat="1" x14ac:dyDescent="0.35">
      <c r="A119" s="8"/>
      <c r="B119" s="432"/>
      <c r="C119" s="441"/>
      <c r="D119" s="441"/>
      <c r="E119" s="441"/>
      <c r="F119" s="441"/>
      <c r="G119" s="441"/>
      <c r="H119" s="441"/>
      <c r="I119" s="441"/>
      <c r="J119" s="441"/>
      <c r="K119" s="441"/>
      <c r="L119" s="434"/>
      <c r="M119" s="29"/>
      <c r="Q119" s="10"/>
    </row>
    <row r="120" spans="1:21" s="11" customFormat="1" x14ac:dyDescent="0.35">
      <c r="A120" s="8"/>
      <c r="B120" s="432"/>
      <c r="C120" s="441"/>
      <c r="D120" s="441"/>
      <c r="E120" s="441"/>
      <c r="F120" s="441"/>
      <c r="G120" s="441"/>
      <c r="H120" s="441"/>
      <c r="I120" s="441"/>
      <c r="J120" s="441"/>
      <c r="K120" s="441"/>
      <c r="L120" s="434"/>
      <c r="M120" s="29"/>
      <c r="Q120" s="10"/>
    </row>
    <row r="121" spans="1:21" s="11" customFormat="1" x14ac:dyDescent="0.35">
      <c r="A121" s="8"/>
      <c r="B121" s="432"/>
      <c r="C121" s="441"/>
      <c r="D121" s="441"/>
      <c r="E121" s="441"/>
      <c r="F121" s="441"/>
      <c r="G121" s="441"/>
      <c r="H121" s="441"/>
      <c r="I121" s="441"/>
      <c r="J121" s="441"/>
      <c r="K121" s="441"/>
      <c r="L121" s="434"/>
      <c r="M121" s="29"/>
      <c r="Q121" s="10"/>
    </row>
    <row r="122" spans="1:21" s="29" customFormat="1" x14ac:dyDescent="0.35">
      <c r="A122" s="72"/>
      <c r="B122" s="39"/>
      <c r="C122" s="40"/>
      <c r="D122" s="40"/>
      <c r="E122" s="40"/>
      <c r="F122" s="40"/>
      <c r="G122" s="40"/>
      <c r="H122" s="40"/>
      <c r="I122" s="40"/>
      <c r="J122" s="40"/>
      <c r="K122" s="40"/>
      <c r="L122" s="41"/>
      <c r="O122" s="10"/>
      <c r="P122" s="10"/>
      <c r="Q122" s="10"/>
      <c r="R122" s="10"/>
      <c r="S122" s="10"/>
      <c r="T122" s="10"/>
      <c r="U122" s="10"/>
    </row>
    <row r="123" spans="1:21" s="11" customFormat="1" x14ac:dyDescent="0.35">
      <c r="A123" s="7"/>
      <c r="B123" s="435" t="s">
        <v>788</v>
      </c>
      <c r="C123" s="436"/>
      <c r="D123" s="436"/>
      <c r="E123" s="436"/>
      <c r="F123" s="436"/>
      <c r="G123" s="436"/>
      <c r="H123" s="436"/>
      <c r="I123" s="436"/>
      <c r="J123" s="436"/>
      <c r="K123" s="436"/>
      <c r="L123" s="437"/>
      <c r="M123" s="55"/>
    </row>
    <row r="124" spans="1:21" s="29" customFormat="1" x14ac:dyDescent="0.35">
      <c r="A124" s="72"/>
      <c r="B124" s="42"/>
      <c r="C124" s="71"/>
      <c r="D124" s="71"/>
      <c r="E124" s="71"/>
      <c r="F124" s="71"/>
      <c r="G124" s="71"/>
      <c r="H124" s="71"/>
      <c r="I124" s="71"/>
      <c r="J124" s="71"/>
      <c r="K124" s="71"/>
      <c r="L124" s="43"/>
      <c r="O124" s="10"/>
      <c r="P124" s="10"/>
      <c r="Q124" s="10"/>
      <c r="R124" s="10"/>
      <c r="S124" s="10"/>
      <c r="T124" s="10"/>
      <c r="U124" s="10"/>
    </row>
    <row r="125" spans="1:21" s="29" customFormat="1" x14ac:dyDescent="0.35">
      <c r="A125" s="72"/>
      <c r="B125" s="449" t="str">
        <f>IF(Intro!$G$29="English",O125,P125)</f>
        <v>To what extent are the goods produced in Canada interchangeable with the goods imported from other countries?</v>
      </c>
      <c r="C125" s="450"/>
      <c r="D125" s="450"/>
      <c r="E125" s="450"/>
      <c r="F125" s="450"/>
      <c r="G125" s="450"/>
      <c r="H125" s="450"/>
      <c r="I125" s="450"/>
      <c r="J125" s="450"/>
      <c r="K125" s="450"/>
      <c r="L125" s="451"/>
      <c r="O125" s="10" t="str">
        <f>"To what extent are the goods produced in Canada interchangeable with the goods imported from "&amp;Variables!B5&amp;"?"</f>
        <v>To what extent are the goods produced in Canada interchangeable with the goods imported from other countries?</v>
      </c>
      <c r="P125"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25" s="10"/>
      <c r="R125" s="10"/>
      <c r="S125" s="10"/>
      <c r="T125" s="10"/>
      <c r="U125" s="10"/>
    </row>
    <row r="126" spans="1:21" s="29" customFormat="1" x14ac:dyDescent="0.35">
      <c r="A126" s="72"/>
      <c r="B126" s="42"/>
      <c r="C126" s="71"/>
      <c r="D126" s="71"/>
      <c r="E126" s="71"/>
      <c r="F126" s="71"/>
      <c r="G126" s="71"/>
      <c r="H126" s="71"/>
      <c r="I126" s="71"/>
      <c r="J126" s="71"/>
      <c r="K126" s="71"/>
      <c r="L126" s="43"/>
      <c r="O126" s="10"/>
      <c r="P126" s="10"/>
      <c r="Q126" s="10"/>
      <c r="R126" s="10"/>
      <c r="S126" s="10"/>
      <c r="T126" s="10"/>
      <c r="U126" s="10"/>
    </row>
    <row r="127" spans="1:21" s="11" customFormat="1" x14ac:dyDescent="0.35">
      <c r="A127" s="8"/>
      <c r="B127" s="432"/>
      <c r="C127" s="441"/>
      <c r="D127" s="441"/>
      <c r="E127" s="441"/>
      <c r="F127" s="441"/>
      <c r="G127" s="441"/>
      <c r="H127" s="441"/>
      <c r="I127" s="441"/>
      <c r="J127" s="441"/>
      <c r="K127" s="441"/>
      <c r="L127" s="434"/>
      <c r="M127" s="29"/>
      <c r="Q127" s="10"/>
    </row>
    <row r="128" spans="1:21" s="11" customFormat="1" x14ac:dyDescent="0.35">
      <c r="A128" s="8"/>
      <c r="B128" s="432"/>
      <c r="C128" s="441"/>
      <c r="D128" s="441"/>
      <c r="E128" s="441"/>
      <c r="F128" s="441"/>
      <c r="G128" s="441"/>
      <c r="H128" s="441"/>
      <c r="I128" s="441"/>
      <c r="J128" s="441"/>
      <c r="K128" s="441"/>
      <c r="L128" s="434"/>
      <c r="M128" s="29"/>
      <c r="Q128" s="10"/>
    </row>
    <row r="129" spans="1:21" s="11" customFormat="1" x14ac:dyDescent="0.35">
      <c r="A129" s="8"/>
      <c r="B129" s="432"/>
      <c r="C129" s="441"/>
      <c r="D129" s="441"/>
      <c r="E129" s="441"/>
      <c r="F129" s="441"/>
      <c r="G129" s="441"/>
      <c r="H129" s="441"/>
      <c r="I129" s="441"/>
      <c r="J129" s="441"/>
      <c r="K129" s="441"/>
      <c r="L129" s="434"/>
      <c r="M129" s="29"/>
      <c r="Q129" s="10"/>
    </row>
    <row r="130" spans="1:21" s="11" customFormat="1" x14ac:dyDescent="0.35">
      <c r="A130" s="8"/>
      <c r="B130" s="432"/>
      <c r="C130" s="441"/>
      <c r="D130" s="441"/>
      <c r="E130" s="441"/>
      <c r="F130" s="441"/>
      <c r="G130" s="441"/>
      <c r="H130" s="441"/>
      <c r="I130" s="441"/>
      <c r="J130" s="441"/>
      <c r="K130" s="441"/>
      <c r="L130" s="434"/>
      <c r="M130" s="29"/>
      <c r="Q130" s="10"/>
    </row>
    <row r="131" spans="1:21" s="11" customFormat="1" x14ac:dyDescent="0.35">
      <c r="A131" s="8"/>
      <c r="B131" s="432"/>
      <c r="C131" s="441"/>
      <c r="D131" s="441"/>
      <c r="E131" s="441"/>
      <c r="F131" s="441"/>
      <c r="G131" s="441"/>
      <c r="H131" s="441"/>
      <c r="I131" s="441"/>
      <c r="J131" s="441"/>
      <c r="K131" s="441"/>
      <c r="L131" s="434"/>
      <c r="M131" s="29"/>
      <c r="Q131" s="10"/>
    </row>
    <row r="132" spans="1:21" s="11" customFormat="1" x14ac:dyDescent="0.35">
      <c r="A132" s="8"/>
      <c r="B132" s="432"/>
      <c r="C132" s="441"/>
      <c r="D132" s="441"/>
      <c r="E132" s="441"/>
      <c r="F132" s="441"/>
      <c r="G132" s="441"/>
      <c r="H132" s="441"/>
      <c r="I132" s="441"/>
      <c r="J132" s="441"/>
      <c r="K132" s="441"/>
      <c r="L132" s="434"/>
      <c r="M132" s="29"/>
      <c r="Q132" s="10"/>
    </row>
    <row r="133" spans="1:21" s="11" customFormat="1" x14ac:dyDescent="0.35">
      <c r="A133" s="8"/>
      <c r="B133" s="432"/>
      <c r="C133" s="441"/>
      <c r="D133" s="441"/>
      <c r="E133" s="441"/>
      <c r="F133" s="441"/>
      <c r="G133" s="441"/>
      <c r="H133" s="441"/>
      <c r="I133" s="441"/>
      <c r="J133" s="441"/>
      <c r="K133" s="441"/>
      <c r="L133" s="434"/>
      <c r="M133" s="29"/>
      <c r="Q133" s="10"/>
    </row>
    <row r="134" spans="1:21" s="11" customFormat="1" x14ac:dyDescent="0.35">
      <c r="A134" s="8"/>
      <c r="B134" s="432"/>
      <c r="C134" s="441"/>
      <c r="D134" s="441"/>
      <c r="E134" s="441"/>
      <c r="F134" s="441"/>
      <c r="G134" s="441"/>
      <c r="H134" s="441"/>
      <c r="I134" s="441"/>
      <c r="J134" s="441"/>
      <c r="K134" s="441"/>
      <c r="L134" s="434"/>
      <c r="M134" s="29"/>
      <c r="Q134" s="10"/>
    </row>
    <row r="135" spans="1:21" s="29" customFormat="1" x14ac:dyDescent="0.35">
      <c r="A135" s="72"/>
      <c r="B135" s="39"/>
      <c r="C135" s="40"/>
      <c r="D135" s="40"/>
      <c r="E135" s="40"/>
      <c r="F135" s="40"/>
      <c r="G135" s="40"/>
      <c r="H135" s="40"/>
      <c r="I135" s="40"/>
      <c r="J135" s="40"/>
      <c r="K135" s="40"/>
      <c r="L135" s="41"/>
      <c r="O135" s="10"/>
      <c r="P135" s="10"/>
      <c r="Q135" s="10"/>
      <c r="R135" s="10"/>
      <c r="S135" s="10"/>
      <c r="T135" s="10"/>
      <c r="U135" s="10"/>
    </row>
    <row r="136" spans="1:21" s="11" customFormat="1" x14ac:dyDescent="0.35">
      <c r="A136" s="7"/>
      <c r="B136" s="435" t="s">
        <v>21</v>
      </c>
      <c r="C136" s="436"/>
      <c r="D136" s="436"/>
      <c r="E136" s="436"/>
      <c r="F136" s="436"/>
      <c r="G136" s="436"/>
      <c r="H136" s="436"/>
      <c r="I136" s="436"/>
      <c r="J136" s="436"/>
      <c r="K136" s="436"/>
      <c r="L136" s="437"/>
      <c r="M136" s="55"/>
    </row>
    <row r="137" spans="1:21" s="29" customFormat="1" x14ac:dyDescent="0.35">
      <c r="A137" s="72"/>
      <c r="B137" s="42"/>
      <c r="C137" s="71"/>
      <c r="D137" s="71"/>
      <c r="E137" s="71"/>
      <c r="F137" s="71"/>
      <c r="G137" s="71"/>
      <c r="H137" s="71"/>
      <c r="I137" s="71"/>
      <c r="J137" s="71"/>
      <c r="K137" s="71"/>
      <c r="L137" s="43"/>
      <c r="O137" s="10"/>
      <c r="P137" s="10"/>
      <c r="Q137" s="10"/>
      <c r="R137" s="10"/>
      <c r="S137" s="10"/>
      <c r="T137" s="10"/>
      <c r="U137" s="10"/>
    </row>
    <row r="138" spans="1:21" s="29" customFormat="1" x14ac:dyDescent="0.35">
      <c r="A138" s="72"/>
      <c r="B138" s="449" t="str">
        <f>IF(Intro!$G$29="English",O138,P138)</f>
        <v>To what extent are the goods produced in Canada comparable in price with the goods imported from other countries?</v>
      </c>
      <c r="C138" s="450"/>
      <c r="D138" s="450"/>
      <c r="E138" s="450"/>
      <c r="F138" s="450"/>
      <c r="G138" s="450"/>
      <c r="H138" s="450"/>
      <c r="I138" s="450"/>
      <c r="J138" s="450"/>
      <c r="K138" s="450"/>
      <c r="L138" s="451"/>
      <c r="O138" s="10" t="str">
        <f>"To what extent are the goods produced in Canada comparable in price with the goods imported from "&amp;Variables!B5&amp;"?"</f>
        <v>To what extent are the goods produced in Canada comparable in price with the goods imported from other countries?</v>
      </c>
      <c r="P138"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38" s="10"/>
      <c r="R138" s="10"/>
      <c r="S138" s="10"/>
      <c r="T138" s="10"/>
      <c r="U138" s="10"/>
    </row>
    <row r="139" spans="1:21" s="29" customFormat="1" x14ac:dyDescent="0.35">
      <c r="A139" s="72"/>
      <c r="B139" s="42"/>
      <c r="C139" s="71"/>
      <c r="D139" s="71"/>
      <c r="E139" s="71"/>
      <c r="F139" s="71"/>
      <c r="G139" s="71"/>
      <c r="H139" s="71"/>
      <c r="I139" s="71"/>
      <c r="J139" s="71"/>
      <c r="K139" s="71"/>
      <c r="L139" s="43"/>
      <c r="O139" s="10"/>
      <c r="P139" s="10"/>
      <c r="Q139" s="10"/>
      <c r="R139" s="10"/>
      <c r="S139" s="10"/>
      <c r="T139" s="10"/>
      <c r="U139" s="10"/>
    </row>
    <row r="140" spans="1:21" s="11" customFormat="1" x14ac:dyDescent="0.35">
      <c r="A140" s="8"/>
      <c r="B140" s="432"/>
      <c r="C140" s="441"/>
      <c r="D140" s="441"/>
      <c r="E140" s="441"/>
      <c r="F140" s="441"/>
      <c r="G140" s="441"/>
      <c r="H140" s="441"/>
      <c r="I140" s="441"/>
      <c r="J140" s="441"/>
      <c r="K140" s="441"/>
      <c r="L140" s="434"/>
      <c r="M140" s="29"/>
      <c r="Q140" s="10"/>
    </row>
    <row r="141" spans="1:21" s="11" customFormat="1" x14ac:dyDescent="0.35">
      <c r="A141" s="8"/>
      <c r="B141" s="432"/>
      <c r="C141" s="441"/>
      <c r="D141" s="441"/>
      <c r="E141" s="441"/>
      <c r="F141" s="441"/>
      <c r="G141" s="441"/>
      <c r="H141" s="441"/>
      <c r="I141" s="441"/>
      <c r="J141" s="441"/>
      <c r="K141" s="441"/>
      <c r="L141" s="434"/>
      <c r="M141" s="29"/>
      <c r="Q141" s="10"/>
    </row>
    <row r="142" spans="1:21" s="11" customFormat="1" x14ac:dyDescent="0.35">
      <c r="A142" s="8"/>
      <c r="B142" s="432"/>
      <c r="C142" s="441"/>
      <c r="D142" s="441"/>
      <c r="E142" s="441"/>
      <c r="F142" s="441"/>
      <c r="G142" s="441"/>
      <c r="H142" s="441"/>
      <c r="I142" s="441"/>
      <c r="J142" s="441"/>
      <c r="K142" s="441"/>
      <c r="L142" s="434"/>
      <c r="M142" s="29"/>
      <c r="Q142" s="10"/>
    </row>
    <row r="143" spans="1:21" s="11" customFormat="1" x14ac:dyDescent="0.35">
      <c r="A143" s="8"/>
      <c r="B143" s="432"/>
      <c r="C143" s="441"/>
      <c r="D143" s="441"/>
      <c r="E143" s="441"/>
      <c r="F143" s="441"/>
      <c r="G143" s="441"/>
      <c r="H143" s="441"/>
      <c r="I143" s="441"/>
      <c r="J143" s="441"/>
      <c r="K143" s="441"/>
      <c r="L143" s="434"/>
      <c r="M143" s="29"/>
      <c r="Q143" s="10"/>
    </row>
    <row r="144" spans="1:21" s="11" customFormat="1" x14ac:dyDescent="0.35">
      <c r="A144" s="8"/>
      <c r="B144" s="432"/>
      <c r="C144" s="441"/>
      <c r="D144" s="441"/>
      <c r="E144" s="441"/>
      <c r="F144" s="441"/>
      <c r="G144" s="441"/>
      <c r="H144" s="441"/>
      <c r="I144" s="441"/>
      <c r="J144" s="441"/>
      <c r="K144" s="441"/>
      <c r="L144" s="434"/>
      <c r="M144" s="29"/>
      <c r="Q144" s="10"/>
    </row>
    <row r="145" spans="1:21" s="11" customFormat="1" x14ac:dyDescent="0.35">
      <c r="A145" s="8"/>
      <c r="B145" s="432"/>
      <c r="C145" s="441"/>
      <c r="D145" s="441"/>
      <c r="E145" s="441"/>
      <c r="F145" s="441"/>
      <c r="G145" s="441"/>
      <c r="H145" s="441"/>
      <c r="I145" s="441"/>
      <c r="J145" s="441"/>
      <c r="K145" s="441"/>
      <c r="L145" s="434"/>
      <c r="M145" s="29"/>
      <c r="Q145" s="10"/>
    </row>
    <row r="146" spans="1:21" s="11" customFormat="1" x14ac:dyDescent="0.35">
      <c r="A146" s="8"/>
      <c r="B146" s="432"/>
      <c r="C146" s="441"/>
      <c r="D146" s="441"/>
      <c r="E146" s="441"/>
      <c r="F146" s="441"/>
      <c r="G146" s="441"/>
      <c r="H146" s="441"/>
      <c r="I146" s="441"/>
      <c r="J146" s="441"/>
      <c r="K146" s="441"/>
      <c r="L146" s="434"/>
      <c r="M146" s="29"/>
      <c r="Q146" s="10"/>
    </row>
    <row r="147" spans="1:21" s="11" customFormat="1" x14ac:dyDescent="0.35">
      <c r="A147" s="8"/>
      <c r="B147" s="432"/>
      <c r="C147" s="441"/>
      <c r="D147" s="441"/>
      <c r="E147" s="441"/>
      <c r="F147" s="441"/>
      <c r="G147" s="441"/>
      <c r="H147" s="441"/>
      <c r="I147" s="441"/>
      <c r="J147" s="441"/>
      <c r="K147" s="441"/>
      <c r="L147" s="434"/>
      <c r="M147" s="29"/>
      <c r="Q147" s="10"/>
    </row>
    <row r="148" spans="1:21" s="29" customFormat="1" x14ac:dyDescent="0.35">
      <c r="A148" s="72"/>
      <c r="B148" s="39"/>
      <c r="C148" s="40"/>
      <c r="D148" s="40"/>
      <c r="E148" s="40"/>
      <c r="F148" s="40"/>
      <c r="G148" s="40"/>
      <c r="H148" s="40"/>
      <c r="I148" s="40"/>
      <c r="J148" s="40"/>
      <c r="K148" s="40"/>
      <c r="L148" s="41"/>
      <c r="O148" s="10"/>
      <c r="P148" s="10"/>
      <c r="Q148" s="10"/>
      <c r="R148" s="10"/>
      <c r="S148" s="10"/>
      <c r="T148" s="10"/>
      <c r="U148" s="10"/>
    </row>
    <row r="149" spans="1:21" s="11" customFormat="1" x14ac:dyDescent="0.35">
      <c r="A149" s="7"/>
      <c r="B149" s="435" t="s">
        <v>789</v>
      </c>
      <c r="C149" s="436"/>
      <c r="D149" s="436"/>
      <c r="E149" s="436"/>
      <c r="F149" s="436"/>
      <c r="G149" s="436"/>
      <c r="H149" s="436"/>
      <c r="I149" s="436"/>
      <c r="J149" s="436"/>
      <c r="K149" s="436"/>
      <c r="L149" s="437"/>
      <c r="M149" s="55"/>
    </row>
    <row r="150" spans="1:21" s="29" customFormat="1" x14ac:dyDescent="0.35">
      <c r="A150" s="72"/>
      <c r="B150" s="42"/>
      <c r="C150" s="71"/>
      <c r="D150" s="71"/>
      <c r="E150" s="71"/>
      <c r="F150" s="71"/>
      <c r="G150" s="71"/>
      <c r="H150" s="71"/>
      <c r="I150" s="71"/>
      <c r="J150" s="71"/>
      <c r="K150" s="71"/>
      <c r="L150" s="43"/>
      <c r="O150" s="10"/>
      <c r="P150" s="10"/>
      <c r="Q150" s="10"/>
      <c r="R150" s="10"/>
      <c r="S150" s="10"/>
      <c r="T150" s="10"/>
      <c r="U150" s="10"/>
    </row>
    <row r="151" spans="1:21" s="29" customFormat="1" x14ac:dyDescent="0.35">
      <c r="A151" s="72"/>
      <c r="B151" s="329" t="str">
        <f>IF(Intro!$G$29="English",O151,P151)</f>
        <v>To what extent are the goods produced in Canada comparable in non-price factors (including product quality, lead and delivery times, reliability of supply, etc.) with the goods imported from other countries?</v>
      </c>
      <c r="C151" s="330"/>
      <c r="D151" s="330"/>
      <c r="E151" s="330"/>
      <c r="F151" s="330"/>
      <c r="G151" s="330"/>
      <c r="H151" s="330"/>
      <c r="I151" s="330"/>
      <c r="J151" s="330"/>
      <c r="K151" s="330"/>
      <c r="L151" s="331"/>
      <c r="O151"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1"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1" s="10"/>
      <c r="R151" s="10"/>
      <c r="S151" s="10"/>
      <c r="T151" s="10"/>
      <c r="U151" s="10"/>
    </row>
    <row r="152" spans="1:21" s="29" customFormat="1" x14ac:dyDescent="0.35">
      <c r="A152" s="72"/>
      <c r="B152" s="329"/>
      <c r="C152" s="330"/>
      <c r="D152" s="330"/>
      <c r="E152" s="330"/>
      <c r="F152" s="330"/>
      <c r="G152" s="330"/>
      <c r="H152" s="330"/>
      <c r="I152" s="330"/>
      <c r="J152" s="330"/>
      <c r="K152" s="330"/>
      <c r="L152" s="331"/>
      <c r="O152" s="10"/>
      <c r="P152" s="10"/>
      <c r="Q152" s="10"/>
      <c r="R152" s="10"/>
      <c r="S152" s="10"/>
      <c r="T152" s="10"/>
      <c r="U152" s="10"/>
    </row>
    <row r="153" spans="1:21" s="29" customFormat="1" x14ac:dyDescent="0.35">
      <c r="A153" s="72"/>
      <c r="B153" s="42"/>
      <c r="C153" s="71"/>
      <c r="D153" s="71"/>
      <c r="E153" s="71"/>
      <c r="F153" s="71"/>
      <c r="G153" s="71"/>
      <c r="H153" s="71"/>
      <c r="I153" s="71"/>
      <c r="J153" s="71"/>
      <c r="K153" s="71"/>
      <c r="L153" s="43"/>
      <c r="O153" s="10"/>
      <c r="P153" s="10"/>
      <c r="Q153" s="10"/>
      <c r="R153" s="10"/>
      <c r="S153" s="10"/>
      <c r="T153" s="10"/>
      <c r="U153" s="10"/>
    </row>
    <row r="154" spans="1:21" s="11" customFormat="1" x14ac:dyDescent="0.35">
      <c r="A154" s="8"/>
      <c r="B154" s="432"/>
      <c r="C154" s="441"/>
      <c r="D154" s="441"/>
      <c r="E154" s="441"/>
      <c r="F154" s="441"/>
      <c r="G154" s="441"/>
      <c r="H154" s="441"/>
      <c r="I154" s="441"/>
      <c r="J154" s="441"/>
      <c r="K154" s="441"/>
      <c r="L154" s="434"/>
      <c r="M154" s="29"/>
      <c r="Q154" s="10"/>
    </row>
    <row r="155" spans="1:21" s="11" customFormat="1" x14ac:dyDescent="0.35">
      <c r="A155" s="8"/>
      <c r="B155" s="432"/>
      <c r="C155" s="441"/>
      <c r="D155" s="441"/>
      <c r="E155" s="441"/>
      <c r="F155" s="441"/>
      <c r="G155" s="441"/>
      <c r="H155" s="441"/>
      <c r="I155" s="441"/>
      <c r="J155" s="441"/>
      <c r="K155" s="441"/>
      <c r="L155" s="434"/>
      <c r="M155" s="29"/>
      <c r="Q155" s="10"/>
    </row>
    <row r="156" spans="1:21" s="11" customFormat="1" x14ac:dyDescent="0.35">
      <c r="A156" s="8"/>
      <c r="B156" s="432"/>
      <c r="C156" s="441"/>
      <c r="D156" s="441"/>
      <c r="E156" s="441"/>
      <c r="F156" s="441"/>
      <c r="G156" s="441"/>
      <c r="H156" s="441"/>
      <c r="I156" s="441"/>
      <c r="J156" s="441"/>
      <c r="K156" s="441"/>
      <c r="L156" s="434"/>
      <c r="M156" s="29"/>
      <c r="Q156" s="10"/>
    </row>
    <row r="157" spans="1:21" s="11" customFormat="1" x14ac:dyDescent="0.35">
      <c r="A157" s="8"/>
      <c r="B157" s="432"/>
      <c r="C157" s="441"/>
      <c r="D157" s="441"/>
      <c r="E157" s="441"/>
      <c r="F157" s="441"/>
      <c r="G157" s="441"/>
      <c r="H157" s="441"/>
      <c r="I157" s="441"/>
      <c r="J157" s="441"/>
      <c r="K157" s="441"/>
      <c r="L157" s="434"/>
      <c r="M157" s="29"/>
      <c r="Q157" s="10"/>
    </row>
    <row r="158" spans="1:21" s="11" customFormat="1" x14ac:dyDescent="0.35">
      <c r="A158" s="8"/>
      <c r="B158" s="432"/>
      <c r="C158" s="441"/>
      <c r="D158" s="441"/>
      <c r="E158" s="441"/>
      <c r="F158" s="441"/>
      <c r="G158" s="441"/>
      <c r="H158" s="441"/>
      <c r="I158" s="441"/>
      <c r="J158" s="441"/>
      <c r="K158" s="441"/>
      <c r="L158" s="434"/>
      <c r="M158" s="29"/>
      <c r="Q158" s="10"/>
    </row>
    <row r="159" spans="1:21" s="11" customFormat="1" x14ac:dyDescent="0.35">
      <c r="A159" s="8"/>
      <c r="B159" s="432"/>
      <c r="C159" s="441"/>
      <c r="D159" s="441"/>
      <c r="E159" s="441"/>
      <c r="F159" s="441"/>
      <c r="G159" s="441"/>
      <c r="H159" s="441"/>
      <c r="I159" s="441"/>
      <c r="J159" s="441"/>
      <c r="K159" s="441"/>
      <c r="L159" s="434"/>
      <c r="M159" s="29"/>
      <c r="Q159" s="10"/>
    </row>
    <row r="160" spans="1:21" s="11" customFormat="1" x14ac:dyDescent="0.35">
      <c r="A160" s="8"/>
      <c r="B160" s="432"/>
      <c r="C160" s="441"/>
      <c r="D160" s="441"/>
      <c r="E160" s="441"/>
      <c r="F160" s="441"/>
      <c r="G160" s="441"/>
      <c r="H160" s="441"/>
      <c r="I160" s="441"/>
      <c r="J160" s="441"/>
      <c r="K160" s="441"/>
      <c r="L160" s="434"/>
      <c r="M160" s="29"/>
      <c r="Q160" s="10"/>
    </row>
    <row r="161" spans="1:21" s="11" customFormat="1" x14ac:dyDescent="0.35">
      <c r="A161" s="8"/>
      <c r="B161" s="432"/>
      <c r="C161" s="441"/>
      <c r="D161" s="441"/>
      <c r="E161" s="441"/>
      <c r="F161" s="441"/>
      <c r="G161" s="441"/>
      <c r="H161" s="441"/>
      <c r="I161" s="441"/>
      <c r="J161" s="441"/>
      <c r="K161" s="441"/>
      <c r="L161" s="434"/>
      <c r="M161" s="29"/>
      <c r="Q161" s="10"/>
    </row>
    <row r="162" spans="1:21" s="29" customFormat="1" x14ac:dyDescent="0.35">
      <c r="A162" s="72"/>
      <c r="B162" s="39"/>
      <c r="C162" s="40"/>
      <c r="D162" s="40"/>
      <c r="E162" s="40"/>
      <c r="F162" s="40"/>
      <c r="G162" s="40"/>
      <c r="H162" s="40"/>
      <c r="I162" s="40"/>
      <c r="J162" s="40"/>
      <c r="K162" s="40"/>
      <c r="L162" s="41"/>
      <c r="O162" s="10"/>
      <c r="P162" s="10"/>
      <c r="Q162" s="10"/>
      <c r="R162" s="10"/>
      <c r="S162" s="10"/>
      <c r="T162" s="10"/>
      <c r="U162" s="10"/>
    </row>
    <row r="163" spans="1:21" x14ac:dyDescent="0.35">
      <c r="A163" s="7"/>
    </row>
    <row r="164" spans="1:21" x14ac:dyDescent="0.35">
      <c r="A164" s="7"/>
      <c r="B164" s="353" t="str">
        <f>IF(Intro!$G$29="English",O164,P164)</f>
        <v>SALES</v>
      </c>
      <c r="C164" s="354"/>
      <c r="D164" s="354"/>
      <c r="E164" s="354"/>
      <c r="F164" s="354"/>
      <c r="G164" s="354"/>
      <c r="H164" s="354"/>
      <c r="I164" s="354"/>
      <c r="J164" s="354"/>
      <c r="K164" s="354"/>
      <c r="L164" s="355"/>
      <c r="M164" s="29"/>
      <c r="O164" s="10" t="s">
        <v>216</v>
      </c>
      <c r="P164" s="10" t="s">
        <v>217</v>
      </c>
    </row>
    <row r="165" spans="1:21" s="11" customFormat="1" x14ac:dyDescent="0.35">
      <c r="A165" s="7"/>
      <c r="B165" s="446" t="s">
        <v>22</v>
      </c>
      <c r="C165" s="447"/>
      <c r="D165" s="447"/>
      <c r="E165" s="447"/>
      <c r="F165" s="447"/>
      <c r="G165" s="447"/>
      <c r="H165" s="447"/>
      <c r="I165" s="447"/>
      <c r="J165" s="447"/>
      <c r="K165" s="447"/>
      <c r="L165" s="448"/>
      <c r="M165" s="55"/>
    </row>
    <row r="166" spans="1:21" s="29" customFormat="1" x14ac:dyDescent="0.35">
      <c r="A166" s="72"/>
      <c r="B166" s="42"/>
      <c r="C166" s="71"/>
      <c r="D166" s="71"/>
      <c r="E166" s="71"/>
      <c r="F166" s="71"/>
      <c r="G166" s="71"/>
      <c r="H166" s="71"/>
      <c r="I166" s="71"/>
      <c r="J166" s="71"/>
      <c r="K166" s="71"/>
      <c r="L166" s="43"/>
      <c r="O166" s="10"/>
      <c r="P166" s="10"/>
      <c r="Q166" s="10"/>
      <c r="R166" s="10"/>
      <c r="S166" s="10"/>
      <c r="T166" s="10"/>
      <c r="U166" s="10"/>
    </row>
    <row r="167" spans="1:21" s="29" customFormat="1" x14ac:dyDescent="0.35">
      <c r="A167" s="72"/>
      <c r="B167" s="449" t="str">
        <f>IF(Intro!$G$29="English",O167,P167)</f>
        <v>Describe your firm’s channels of distribution as they pertain to the goods and explain if there have been any changes in these channels of distribution since Jan 1,2023.</v>
      </c>
      <c r="C167" s="450"/>
      <c r="D167" s="450"/>
      <c r="E167" s="450"/>
      <c r="F167" s="450"/>
      <c r="G167" s="450"/>
      <c r="H167" s="450"/>
      <c r="I167" s="450"/>
      <c r="J167" s="450"/>
      <c r="K167" s="450"/>
      <c r="L167" s="451"/>
      <c r="O167" s="10" t="s">
        <v>914</v>
      </c>
      <c r="P167" s="10" t="s">
        <v>946</v>
      </c>
      <c r="Q167" s="10"/>
      <c r="R167" s="10"/>
      <c r="S167" s="10"/>
      <c r="T167" s="10"/>
      <c r="U167" s="10"/>
    </row>
    <row r="168" spans="1:21" s="29" customFormat="1" x14ac:dyDescent="0.35">
      <c r="A168" s="72"/>
      <c r="B168" s="42"/>
      <c r="C168" s="71"/>
      <c r="D168" s="71"/>
      <c r="E168" s="71"/>
      <c r="F168" s="71"/>
      <c r="G168" s="71"/>
      <c r="H168" s="71"/>
      <c r="I168" s="71"/>
      <c r="J168" s="71"/>
      <c r="K168" s="71"/>
      <c r="L168" s="43"/>
      <c r="O168" s="10"/>
      <c r="P168" s="10"/>
      <c r="Q168" s="10"/>
      <c r="R168" s="10"/>
      <c r="S168" s="10"/>
      <c r="T168" s="10"/>
      <c r="U168" s="10"/>
    </row>
    <row r="169" spans="1:21" s="11" customFormat="1" x14ac:dyDescent="0.35">
      <c r="A169" s="8"/>
      <c r="B169" s="432"/>
      <c r="C169" s="441"/>
      <c r="D169" s="441"/>
      <c r="E169" s="441"/>
      <c r="F169" s="441"/>
      <c r="G169" s="441"/>
      <c r="H169" s="441"/>
      <c r="I169" s="441"/>
      <c r="J169" s="441"/>
      <c r="K169" s="441"/>
      <c r="L169" s="434"/>
      <c r="M169" s="29"/>
      <c r="Q169" s="10"/>
    </row>
    <row r="170" spans="1:21" s="11" customFormat="1" x14ac:dyDescent="0.35">
      <c r="A170" s="8"/>
      <c r="B170" s="432"/>
      <c r="C170" s="441"/>
      <c r="D170" s="441"/>
      <c r="E170" s="441"/>
      <c r="F170" s="441"/>
      <c r="G170" s="441"/>
      <c r="H170" s="441"/>
      <c r="I170" s="441"/>
      <c r="J170" s="441"/>
      <c r="K170" s="441"/>
      <c r="L170" s="434"/>
      <c r="M170" s="29"/>
      <c r="Q170" s="10"/>
    </row>
    <row r="171" spans="1:21" s="11" customFormat="1" x14ac:dyDescent="0.35">
      <c r="A171" s="8"/>
      <c r="B171" s="432"/>
      <c r="C171" s="441"/>
      <c r="D171" s="441"/>
      <c r="E171" s="441"/>
      <c r="F171" s="441"/>
      <c r="G171" s="441"/>
      <c r="H171" s="441"/>
      <c r="I171" s="441"/>
      <c r="J171" s="441"/>
      <c r="K171" s="441"/>
      <c r="L171" s="434"/>
      <c r="M171" s="29"/>
      <c r="Q171" s="10"/>
    </row>
    <row r="172" spans="1:21" s="11" customFormat="1" x14ac:dyDescent="0.35">
      <c r="A172" s="8"/>
      <c r="B172" s="432"/>
      <c r="C172" s="441"/>
      <c r="D172" s="441"/>
      <c r="E172" s="441"/>
      <c r="F172" s="441"/>
      <c r="G172" s="441"/>
      <c r="H172" s="441"/>
      <c r="I172" s="441"/>
      <c r="J172" s="441"/>
      <c r="K172" s="441"/>
      <c r="L172" s="434"/>
      <c r="M172" s="29"/>
      <c r="Q172" s="10"/>
    </row>
    <row r="173" spans="1:21" s="11" customFormat="1" x14ac:dyDescent="0.35">
      <c r="A173" s="8"/>
      <c r="B173" s="432"/>
      <c r="C173" s="441"/>
      <c r="D173" s="441"/>
      <c r="E173" s="441"/>
      <c r="F173" s="441"/>
      <c r="G173" s="441"/>
      <c r="H173" s="441"/>
      <c r="I173" s="441"/>
      <c r="J173" s="441"/>
      <c r="K173" s="441"/>
      <c r="L173" s="434"/>
      <c r="M173" s="29"/>
      <c r="Q173" s="10"/>
    </row>
    <row r="174" spans="1:21" s="11" customFormat="1" x14ac:dyDescent="0.35">
      <c r="A174" s="8"/>
      <c r="B174" s="432"/>
      <c r="C174" s="441"/>
      <c r="D174" s="441"/>
      <c r="E174" s="441"/>
      <c r="F174" s="441"/>
      <c r="G174" s="441"/>
      <c r="H174" s="441"/>
      <c r="I174" s="441"/>
      <c r="J174" s="441"/>
      <c r="K174" s="441"/>
      <c r="L174" s="434"/>
      <c r="M174" s="29"/>
      <c r="Q174" s="10"/>
    </row>
    <row r="175" spans="1:21" s="11" customFormat="1" x14ac:dyDescent="0.35">
      <c r="A175" s="8"/>
      <c r="B175" s="432"/>
      <c r="C175" s="441"/>
      <c r="D175" s="441"/>
      <c r="E175" s="441"/>
      <c r="F175" s="441"/>
      <c r="G175" s="441"/>
      <c r="H175" s="441"/>
      <c r="I175" s="441"/>
      <c r="J175" s="441"/>
      <c r="K175" s="441"/>
      <c r="L175" s="434"/>
      <c r="M175" s="29"/>
      <c r="Q175" s="10"/>
    </row>
    <row r="176" spans="1:21" s="11" customFormat="1" x14ac:dyDescent="0.35">
      <c r="A176" s="8"/>
      <c r="B176" s="432"/>
      <c r="C176" s="441"/>
      <c r="D176" s="441"/>
      <c r="E176" s="441"/>
      <c r="F176" s="441"/>
      <c r="G176" s="441"/>
      <c r="H176" s="441"/>
      <c r="I176" s="441"/>
      <c r="J176" s="441"/>
      <c r="K176" s="441"/>
      <c r="L176" s="434"/>
      <c r="M176" s="29"/>
      <c r="Q176" s="10"/>
    </row>
    <row r="177" spans="1:21" s="29" customFormat="1" x14ac:dyDescent="0.35">
      <c r="A177" s="72"/>
      <c r="B177" s="39"/>
      <c r="C177" s="40"/>
      <c r="D177" s="40"/>
      <c r="E177" s="40"/>
      <c r="F177" s="40"/>
      <c r="G177" s="40"/>
      <c r="H177" s="40"/>
      <c r="I177" s="40"/>
      <c r="J177" s="40"/>
      <c r="K177" s="40"/>
      <c r="L177" s="41"/>
      <c r="O177" s="10"/>
      <c r="P177" s="10"/>
      <c r="Q177" s="10"/>
      <c r="R177" s="10"/>
      <c r="S177" s="10"/>
      <c r="T177" s="10"/>
      <c r="U177" s="10"/>
    </row>
    <row r="178" spans="1:21" s="135" customFormat="1" x14ac:dyDescent="0.35">
      <c r="A178" s="8"/>
      <c r="B178" s="435" t="s">
        <v>24</v>
      </c>
      <c r="C178" s="436"/>
      <c r="D178" s="436"/>
      <c r="E178" s="436"/>
      <c r="F178" s="436"/>
      <c r="G178" s="436"/>
      <c r="H178" s="436"/>
      <c r="I178" s="436"/>
      <c r="J178" s="436"/>
      <c r="K178" s="436"/>
      <c r="L178" s="437"/>
      <c r="M178" s="55"/>
      <c r="N178" s="227"/>
      <c r="O178" s="105"/>
      <c r="P178" s="105"/>
    </row>
    <row r="179" spans="1:21" s="29" customFormat="1" x14ac:dyDescent="0.35">
      <c r="A179" s="38"/>
      <c r="B179" s="42"/>
      <c r="C179" s="104"/>
      <c r="D179" s="104"/>
      <c r="E179" s="104"/>
      <c r="F179" s="104"/>
      <c r="G179" s="104"/>
      <c r="H179" s="104"/>
      <c r="I179" s="104"/>
      <c r="J179" s="104"/>
      <c r="K179" s="104"/>
      <c r="L179" s="43"/>
      <c r="N179" s="228"/>
      <c r="O179" s="6"/>
      <c r="P179" s="6"/>
    </row>
    <row r="180" spans="1:21" s="29" customFormat="1" x14ac:dyDescent="0.35">
      <c r="A180" s="38"/>
      <c r="B180" s="347" t="str">
        <f>IF(Intro!$G$29="English",O180,P180)</f>
        <v>How does your firm promote sales of the goods in the Canadian market? Have these methods changed since January 1, 2023?</v>
      </c>
      <c r="C180" s="445"/>
      <c r="D180" s="445"/>
      <c r="E180" s="445"/>
      <c r="F180" s="445"/>
      <c r="G180" s="445"/>
      <c r="H180" s="445"/>
      <c r="I180" s="445"/>
      <c r="J180" s="445"/>
      <c r="K180" s="445"/>
      <c r="L180" s="349"/>
      <c r="N180" s="228"/>
      <c r="O180" s="6" t="s">
        <v>915</v>
      </c>
      <c r="P180" s="6" t="s">
        <v>916</v>
      </c>
    </row>
    <row r="181" spans="1:21" s="29" customFormat="1" x14ac:dyDescent="0.35">
      <c r="A181" s="38"/>
      <c r="B181" s="347"/>
      <c r="C181" s="445"/>
      <c r="D181" s="445"/>
      <c r="E181" s="445"/>
      <c r="F181" s="445"/>
      <c r="G181" s="445"/>
      <c r="H181" s="445"/>
      <c r="I181" s="445"/>
      <c r="J181" s="445"/>
      <c r="K181" s="445"/>
      <c r="L181" s="349"/>
      <c r="N181" s="228"/>
      <c r="O181" s="6"/>
      <c r="P181" s="6"/>
    </row>
    <row r="182" spans="1:21" s="29" customFormat="1" x14ac:dyDescent="0.35">
      <c r="A182" s="38"/>
      <c r="B182" s="42"/>
      <c r="C182" s="104"/>
      <c r="D182" s="104"/>
      <c r="E182" s="104"/>
      <c r="F182" s="104"/>
      <c r="G182" s="104"/>
      <c r="H182" s="104"/>
      <c r="I182" s="104"/>
      <c r="J182" s="104"/>
      <c r="K182" s="104"/>
      <c r="L182" s="43"/>
      <c r="N182" s="228"/>
      <c r="O182" s="6"/>
      <c r="P182" s="6"/>
    </row>
    <row r="183" spans="1:21" s="135" customFormat="1" x14ac:dyDescent="0.35">
      <c r="A183" s="8"/>
      <c r="B183" s="432"/>
      <c r="C183" s="433"/>
      <c r="D183" s="433"/>
      <c r="E183" s="433"/>
      <c r="F183" s="433"/>
      <c r="G183" s="433"/>
      <c r="H183" s="433"/>
      <c r="I183" s="433"/>
      <c r="J183" s="433"/>
      <c r="K183" s="433"/>
      <c r="L183" s="434"/>
      <c r="M183" s="29"/>
      <c r="N183" s="229"/>
      <c r="O183" s="105"/>
      <c r="P183" s="105"/>
    </row>
    <row r="184" spans="1:21" s="135" customFormat="1" x14ac:dyDescent="0.35">
      <c r="A184" s="8"/>
      <c r="B184" s="432"/>
      <c r="C184" s="433"/>
      <c r="D184" s="433"/>
      <c r="E184" s="433"/>
      <c r="F184" s="433"/>
      <c r="G184" s="433"/>
      <c r="H184" s="433"/>
      <c r="I184" s="433"/>
      <c r="J184" s="433"/>
      <c r="K184" s="433"/>
      <c r="L184" s="434"/>
      <c r="M184" s="29"/>
      <c r="N184" s="229"/>
      <c r="O184" s="105"/>
      <c r="P184" s="105"/>
    </row>
    <row r="185" spans="1:21" s="135" customFormat="1" x14ac:dyDescent="0.35">
      <c r="A185" s="8"/>
      <c r="B185" s="432"/>
      <c r="C185" s="433"/>
      <c r="D185" s="433"/>
      <c r="E185" s="433"/>
      <c r="F185" s="433"/>
      <c r="G185" s="433"/>
      <c r="H185" s="433"/>
      <c r="I185" s="433"/>
      <c r="J185" s="433"/>
      <c r="K185" s="433"/>
      <c r="L185" s="434"/>
      <c r="M185" s="29"/>
      <c r="N185" s="229"/>
      <c r="O185" s="105"/>
      <c r="P185" s="105"/>
    </row>
    <row r="186" spans="1:21" s="135" customFormat="1" x14ac:dyDescent="0.35">
      <c r="A186" s="8"/>
      <c r="B186" s="432"/>
      <c r="C186" s="433"/>
      <c r="D186" s="433"/>
      <c r="E186" s="433"/>
      <c r="F186" s="433"/>
      <c r="G186" s="433"/>
      <c r="H186" s="433"/>
      <c r="I186" s="433"/>
      <c r="J186" s="433"/>
      <c r="K186" s="433"/>
      <c r="L186" s="434"/>
      <c r="M186" s="29"/>
      <c r="N186" s="229"/>
      <c r="O186" s="105"/>
      <c r="P186" s="105"/>
    </row>
    <row r="187" spans="1:21" s="135" customFormat="1" x14ac:dyDescent="0.35">
      <c r="A187" s="8"/>
      <c r="B187" s="432"/>
      <c r="C187" s="433"/>
      <c r="D187" s="433"/>
      <c r="E187" s="433"/>
      <c r="F187" s="433"/>
      <c r="G187" s="433"/>
      <c r="H187" s="433"/>
      <c r="I187" s="433"/>
      <c r="J187" s="433"/>
      <c r="K187" s="433"/>
      <c r="L187" s="434"/>
      <c r="M187" s="29"/>
      <c r="N187" s="229"/>
      <c r="O187" s="105"/>
      <c r="P187" s="105"/>
    </row>
    <row r="188" spans="1:21" s="135" customFormat="1" x14ac:dyDescent="0.35">
      <c r="A188" s="8"/>
      <c r="B188" s="432"/>
      <c r="C188" s="433"/>
      <c r="D188" s="433"/>
      <c r="E188" s="433"/>
      <c r="F188" s="433"/>
      <c r="G188" s="433"/>
      <c r="H188" s="433"/>
      <c r="I188" s="433"/>
      <c r="J188" s="433"/>
      <c r="K188" s="433"/>
      <c r="L188" s="434"/>
      <c r="M188" s="29"/>
      <c r="N188" s="229"/>
      <c r="O188" s="105"/>
      <c r="P188" s="105"/>
    </row>
    <row r="189" spans="1:21" s="135" customFormat="1" x14ac:dyDescent="0.35">
      <c r="A189" s="8"/>
      <c r="B189" s="432"/>
      <c r="C189" s="433"/>
      <c r="D189" s="433"/>
      <c r="E189" s="433"/>
      <c r="F189" s="433"/>
      <c r="G189" s="433"/>
      <c r="H189" s="433"/>
      <c r="I189" s="433"/>
      <c r="J189" s="433"/>
      <c r="K189" s="433"/>
      <c r="L189" s="434"/>
      <c r="M189" s="29"/>
      <c r="N189" s="229"/>
      <c r="O189" s="105"/>
      <c r="P189" s="105"/>
    </row>
    <row r="190" spans="1:21" s="135" customFormat="1" x14ac:dyDescent="0.35">
      <c r="A190" s="8"/>
      <c r="B190" s="432"/>
      <c r="C190" s="433"/>
      <c r="D190" s="433"/>
      <c r="E190" s="433"/>
      <c r="F190" s="433"/>
      <c r="G190" s="433"/>
      <c r="H190" s="433"/>
      <c r="I190" s="433"/>
      <c r="J190" s="433"/>
      <c r="K190" s="433"/>
      <c r="L190" s="434"/>
      <c r="M190" s="29"/>
      <c r="N190" s="229"/>
      <c r="O190" s="105"/>
      <c r="P190" s="105"/>
    </row>
    <row r="191" spans="1:21" s="29" customFormat="1" x14ac:dyDescent="0.35">
      <c r="A191" s="38"/>
      <c r="B191" s="39"/>
      <c r="C191" s="40"/>
      <c r="D191" s="40"/>
      <c r="E191" s="40"/>
      <c r="F191" s="40"/>
      <c r="G191" s="40"/>
      <c r="H191" s="40"/>
      <c r="I191" s="40"/>
      <c r="J191" s="40"/>
      <c r="K191" s="40"/>
      <c r="L191" s="41"/>
      <c r="N191" s="228"/>
      <c r="O191" s="6"/>
      <c r="P191" s="6"/>
    </row>
    <row r="192" spans="1:21" s="11" customFormat="1" x14ac:dyDescent="0.35">
      <c r="A192" s="7"/>
      <c r="B192" s="435" t="s">
        <v>814</v>
      </c>
      <c r="C192" s="436"/>
      <c r="D192" s="436"/>
      <c r="E192" s="436"/>
      <c r="F192" s="436"/>
      <c r="G192" s="436"/>
      <c r="H192" s="436"/>
      <c r="I192" s="436"/>
      <c r="J192" s="436"/>
      <c r="K192" s="436"/>
      <c r="L192" s="437"/>
      <c r="M192" s="55"/>
    </row>
    <row r="193" spans="1:21" s="29" customFormat="1" x14ac:dyDescent="0.35">
      <c r="A193" s="72"/>
      <c r="B193" s="42"/>
      <c r="C193" s="71"/>
      <c r="D193" s="71"/>
      <c r="E193" s="71"/>
      <c r="F193" s="71"/>
      <c r="G193" s="71"/>
      <c r="H193" s="71"/>
      <c r="I193" s="71"/>
      <c r="J193" s="71"/>
      <c r="K193" s="71"/>
      <c r="L193" s="43"/>
      <c r="O193" s="10"/>
      <c r="P193" s="10"/>
      <c r="Q193" s="10"/>
      <c r="R193" s="10"/>
      <c r="S193" s="10"/>
      <c r="T193" s="10"/>
      <c r="U193" s="10"/>
    </row>
    <row r="194" spans="1:21" s="29" customFormat="1" x14ac:dyDescent="0.35">
      <c r="A194" s="72"/>
      <c r="B194" s="347" t="str">
        <f>IF(Intro!$G$29="English",O194,P194)</f>
        <v>How does your firm price the goods in the Canadian market? Explain any firm-specific terms used. Explain whether these general pricing practices have changed since January 1, 2023.</v>
      </c>
      <c r="C194" s="348"/>
      <c r="D194" s="348"/>
      <c r="E194" s="348"/>
      <c r="F194" s="348"/>
      <c r="G194" s="348"/>
      <c r="H194" s="348"/>
      <c r="I194" s="348"/>
      <c r="J194" s="348"/>
      <c r="K194" s="348"/>
      <c r="L194" s="349"/>
      <c r="O194"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94"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94" s="10"/>
      <c r="R194" s="10"/>
      <c r="S194" s="10"/>
      <c r="T194" s="10"/>
      <c r="U194" s="10"/>
    </row>
    <row r="195" spans="1:21" s="29" customFormat="1" x14ac:dyDescent="0.35">
      <c r="A195" s="72"/>
      <c r="B195" s="347"/>
      <c r="C195" s="348"/>
      <c r="D195" s="348"/>
      <c r="E195" s="348"/>
      <c r="F195" s="348"/>
      <c r="G195" s="348"/>
      <c r="H195" s="348"/>
      <c r="I195" s="348"/>
      <c r="J195" s="348"/>
      <c r="K195" s="348"/>
      <c r="L195" s="349"/>
      <c r="O195" s="10"/>
      <c r="P195" s="10"/>
      <c r="Q195" s="10"/>
      <c r="R195" s="10"/>
      <c r="S195" s="10"/>
      <c r="T195" s="10"/>
      <c r="U195" s="10"/>
    </row>
    <row r="196" spans="1:21" s="29" customFormat="1" x14ac:dyDescent="0.35">
      <c r="A196" s="72"/>
      <c r="B196" s="42"/>
      <c r="C196" s="71"/>
      <c r="D196" s="71"/>
      <c r="E196" s="71"/>
      <c r="F196" s="71"/>
      <c r="G196" s="71"/>
      <c r="H196" s="71"/>
      <c r="I196" s="71"/>
      <c r="J196" s="71"/>
      <c r="K196" s="71"/>
      <c r="L196" s="43"/>
      <c r="O196" s="10"/>
      <c r="P196" s="10"/>
      <c r="Q196" s="10"/>
      <c r="R196" s="10"/>
      <c r="S196" s="10"/>
      <c r="T196" s="10"/>
      <c r="U196" s="10"/>
    </row>
    <row r="197" spans="1:21" s="11" customFormat="1" x14ac:dyDescent="0.35">
      <c r="A197" s="8"/>
      <c r="B197" s="432"/>
      <c r="C197" s="441"/>
      <c r="D197" s="441"/>
      <c r="E197" s="441"/>
      <c r="F197" s="441"/>
      <c r="G197" s="441"/>
      <c r="H197" s="441"/>
      <c r="I197" s="441"/>
      <c r="J197" s="441"/>
      <c r="K197" s="441"/>
      <c r="L197" s="434"/>
      <c r="M197" s="29"/>
      <c r="Q197" s="10"/>
    </row>
    <row r="198" spans="1:21" s="11" customFormat="1" x14ac:dyDescent="0.35">
      <c r="A198" s="8"/>
      <c r="B198" s="432"/>
      <c r="C198" s="441"/>
      <c r="D198" s="441"/>
      <c r="E198" s="441"/>
      <c r="F198" s="441"/>
      <c r="G198" s="441"/>
      <c r="H198" s="441"/>
      <c r="I198" s="441"/>
      <c r="J198" s="441"/>
      <c r="K198" s="441"/>
      <c r="L198" s="434"/>
      <c r="M198" s="29"/>
      <c r="Q198" s="10"/>
    </row>
    <row r="199" spans="1:21" s="11" customFormat="1" x14ac:dyDescent="0.35">
      <c r="A199" s="8"/>
      <c r="B199" s="432"/>
      <c r="C199" s="441"/>
      <c r="D199" s="441"/>
      <c r="E199" s="441"/>
      <c r="F199" s="441"/>
      <c r="G199" s="441"/>
      <c r="H199" s="441"/>
      <c r="I199" s="441"/>
      <c r="J199" s="441"/>
      <c r="K199" s="441"/>
      <c r="L199" s="434"/>
      <c r="M199" s="29"/>
      <c r="Q199" s="10"/>
    </row>
    <row r="200" spans="1:21" s="11" customFormat="1" x14ac:dyDescent="0.35">
      <c r="A200" s="8"/>
      <c r="B200" s="432"/>
      <c r="C200" s="441"/>
      <c r="D200" s="441"/>
      <c r="E200" s="441"/>
      <c r="F200" s="441"/>
      <c r="G200" s="441"/>
      <c r="H200" s="441"/>
      <c r="I200" s="441"/>
      <c r="J200" s="441"/>
      <c r="K200" s="441"/>
      <c r="L200" s="434"/>
      <c r="M200" s="29"/>
      <c r="Q200" s="10"/>
    </row>
    <row r="201" spans="1:21" s="11" customFormat="1" x14ac:dyDescent="0.35">
      <c r="A201" s="8"/>
      <c r="B201" s="432"/>
      <c r="C201" s="441"/>
      <c r="D201" s="441"/>
      <c r="E201" s="441"/>
      <c r="F201" s="441"/>
      <c r="G201" s="441"/>
      <c r="H201" s="441"/>
      <c r="I201" s="441"/>
      <c r="J201" s="441"/>
      <c r="K201" s="441"/>
      <c r="L201" s="434"/>
      <c r="M201" s="29"/>
      <c r="Q201" s="10"/>
    </row>
    <row r="202" spans="1:21" s="11" customFormat="1" x14ac:dyDescent="0.35">
      <c r="A202" s="8"/>
      <c r="B202" s="432"/>
      <c r="C202" s="441"/>
      <c r="D202" s="441"/>
      <c r="E202" s="441"/>
      <c r="F202" s="441"/>
      <c r="G202" s="441"/>
      <c r="H202" s="441"/>
      <c r="I202" s="441"/>
      <c r="J202" s="441"/>
      <c r="K202" s="441"/>
      <c r="L202" s="434"/>
      <c r="M202" s="29"/>
      <c r="Q202" s="10"/>
    </row>
    <row r="203" spans="1:21" s="11" customFormat="1" x14ac:dyDescent="0.35">
      <c r="A203" s="8"/>
      <c r="B203" s="432"/>
      <c r="C203" s="441"/>
      <c r="D203" s="441"/>
      <c r="E203" s="441"/>
      <c r="F203" s="441"/>
      <c r="G203" s="441"/>
      <c r="H203" s="441"/>
      <c r="I203" s="441"/>
      <c r="J203" s="441"/>
      <c r="K203" s="441"/>
      <c r="L203" s="434"/>
      <c r="M203" s="29"/>
      <c r="Q203" s="10"/>
    </row>
    <row r="204" spans="1:21" s="11" customFormat="1" x14ac:dyDescent="0.35">
      <c r="A204" s="8"/>
      <c r="B204" s="432"/>
      <c r="C204" s="441"/>
      <c r="D204" s="441"/>
      <c r="E204" s="441"/>
      <c r="F204" s="441"/>
      <c r="G204" s="441"/>
      <c r="H204" s="441"/>
      <c r="I204" s="441"/>
      <c r="J204" s="441"/>
      <c r="K204" s="441"/>
      <c r="L204" s="434"/>
      <c r="M204" s="29"/>
      <c r="Q204" s="10"/>
    </row>
    <row r="205" spans="1:21" s="29" customFormat="1" x14ac:dyDescent="0.35">
      <c r="A205" s="72"/>
      <c r="B205" s="39"/>
      <c r="C205" s="40"/>
      <c r="D205" s="40"/>
      <c r="E205" s="40"/>
      <c r="F205" s="40"/>
      <c r="G205" s="40"/>
      <c r="H205" s="40"/>
      <c r="I205" s="40"/>
      <c r="J205" s="40"/>
      <c r="K205" s="40"/>
      <c r="L205" s="41"/>
      <c r="O205" s="10"/>
      <c r="P205" s="10"/>
      <c r="Q205" s="10"/>
      <c r="R205" s="10"/>
      <c r="S205" s="10"/>
      <c r="T205" s="10"/>
      <c r="U205" s="10"/>
    </row>
    <row r="206" spans="1:21" s="135" customFormat="1" x14ac:dyDescent="0.35">
      <c r="A206" s="8"/>
      <c r="B206" s="435" t="s">
        <v>919</v>
      </c>
      <c r="C206" s="436"/>
      <c r="D206" s="436"/>
      <c r="E206" s="436"/>
      <c r="F206" s="436"/>
      <c r="G206" s="436"/>
      <c r="H206" s="436"/>
      <c r="I206" s="436"/>
      <c r="J206" s="436"/>
      <c r="K206" s="436"/>
      <c r="L206" s="437"/>
      <c r="M206" s="55"/>
      <c r="N206" s="227"/>
      <c r="O206" s="105"/>
      <c r="P206" s="105"/>
    </row>
    <row r="207" spans="1:21" s="29" customFormat="1" x14ac:dyDescent="0.35">
      <c r="A207" s="38"/>
      <c r="B207" s="42"/>
      <c r="C207" s="104"/>
      <c r="D207" s="104"/>
      <c r="E207" s="104"/>
      <c r="F207" s="104"/>
      <c r="G207" s="104"/>
      <c r="H207" s="104"/>
      <c r="I207" s="104"/>
      <c r="J207" s="104"/>
      <c r="K207" s="104"/>
      <c r="L207" s="43"/>
      <c r="N207" s="228"/>
      <c r="O207" s="6"/>
      <c r="P207" s="6"/>
    </row>
    <row r="208" spans="1:21" s="29" customFormat="1" x14ac:dyDescent="0.35">
      <c r="A208" s="38"/>
      <c r="B208" s="347" t="str">
        <f>IF(Intro!$G$29="English",O208,P208)</f>
        <v>Provide details of any factors other than material costs (for example, exchange rate fluctuations) that have affected the prices of the goods in the Canadian market since January 1, 2023.</v>
      </c>
      <c r="C208" s="445"/>
      <c r="D208" s="445"/>
      <c r="E208" s="445"/>
      <c r="F208" s="445"/>
      <c r="G208" s="445"/>
      <c r="H208" s="445"/>
      <c r="I208" s="445"/>
      <c r="J208" s="445"/>
      <c r="K208" s="445"/>
      <c r="L208" s="349"/>
      <c r="N208" s="228"/>
      <c r="O208" s="6" t="s">
        <v>917</v>
      </c>
      <c r="P208" s="6" t="s">
        <v>918</v>
      </c>
    </row>
    <row r="209" spans="1:21" s="29" customFormat="1" x14ac:dyDescent="0.35">
      <c r="A209" s="38"/>
      <c r="B209" s="347"/>
      <c r="C209" s="445"/>
      <c r="D209" s="445"/>
      <c r="E209" s="445"/>
      <c r="F209" s="445"/>
      <c r="G209" s="445"/>
      <c r="H209" s="445"/>
      <c r="I209" s="445"/>
      <c r="J209" s="445"/>
      <c r="K209" s="445"/>
      <c r="L209" s="349"/>
      <c r="N209" s="228"/>
      <c r="O209" s="6"/>
      <c r="P209" s="6"/>
    </row>
    <row r="210" spans="1:21" s="29" customFormat="1" x14ac:dyDescent="0.35">
      <c r="A210" s="38"/>
      <c r="B210" s="42"/>
      <c r="C210" s="104"/>
      <c r="D210" s="104"/>
      <c r="E210" s="104"/>
      <c r="F210" s="104"/>
      <c r="G210" s="104"/>
      <c r="H210" s="104"/>
      <c r="I210" s="104"/>
      <c r="J210" s="104"/>
      <c r="K210" s="104"/>
      <c r="L210" s="43"/>
      <c r="N210" s="228"/>
      <c r="O210" s="6"/>
      <c r="P210" s="6"/>
    </row>
    <row r="211" spans="1:21" s="135" customFormat="1" x14ac:dyDescent="0.35">
      <c r="A211" s="8"/>
      <c r="B211" s="432"/>
      <c r="C211" s="433"/>
      <c r="D211" s="433"/>
      <c r="E211" s="433"/>
      <c r="F211" s="433"/>
      <c r="G211" s="433"/>
      <c r="H211" s="433"/>
      <c r="I211" s="433"/>
      <c r="J211" s="433"/>
      <c r="K211" s="433"/>
      <c r="L211" s="434"/>
      <c r="M211" s="29"/>
      <c r="N211" s="229"/>
      <c r="O211" s="105"/>
      <c r="P211" s="105"/>
    </row>
    <row r="212" spans="1:21" s="135" customFormat="1" x14ac:dyDescent="0.35">
      <c r="A212" s="8"/>
      <c r="B212" s="432"/>
      <c r="C212" s="433"/>
      <c r="D212" s="433"/>
      <c r="E212" s="433"/>
      <c r="F212" s="433"/>
      <c r="G212" s="433"/>
      <c r="H212" s="433"/>
      <c r="I212" s="433"/>
      <c r="J212" s="433"/>
      <c r="K212" s="433"/>
      <c r="L212" s="434"/>
      <c r="M212" s="29"/>
      <c r="N212" s="229"/>
      <c r="O212" s="105"/>
      <c r="P212" s="105"/>
    </row>
    <row r="213" spans="1:21" s="135" customFormat="1" x14ac:dyDescent="0.35">
      <c r="A213" s="8"/>
      <c r="B213" s="432"/>
      <c r="C213" s="433"/>
      <c r="D213" s="433"/>
      <c r="E213" s="433"/>
      <c r="F213" s="433"/>
      <c r="G213" s="433"/>
      <c r="H213" s="433"/>
      <c r="I213" s="433"/>
      <c r="J213" s="433"/>
      <c r="K213" s="433"/>
      <c r="L213" s="434"/>
      <c r="M213" s="29"/>
      <c r="N213" s="229"/>
      <c r="O213" s="105"/>
      <c r="P213" s="105"/>
    </row>
    <row r="214" spans="1:21" s="135" customFormat="1" x14ac:dyDescent="0.35">
      <c r="A214" s="8"/>
      <c r="B214" s="432"/>
      <c r="C214" s="433"/>
      <c r="D214" s="433"/>
      <c r="E214" s="433"/>
      <c r="F214" s="433"/>
      <c r="G214" s="433"/>
      <c r="H214" s="433"/>
      <c r="I214" s="433"/>
      <c r="J214" s="433"/>
      <c r="K214" s="433"/>
      <c r="L214" s="434"/>
      <c r="M214" s="29"/>
      <c r="N214" s="229"/>
      <c r="O214" s="105"/>
      <c r="P214" s="105"/>
    </row>
    <row r="215" spans="1:21" s="135" customFormat="1" x14ac:dyDescent="0.35">
      <c r="A215" s="8"/>
      <c r="B215" s="432"/>
      <c r="C215" s="433"/>
      <c r="D215" s="433"/>
      <c r="E215" s="433"/>
      <c r="F215" s="433"/>
      <c r="G215" s="433"/>
      <c r="H215" s="433"/>
      <c r="I215" s="433"/>
      <c r="J215" s="433"/>
      <c r="K215" s="433"/>
      <c r="L215" s="434"/>
      <c r="M215" s="29"/>
      <c r="N215" s="229"/>
      <c r="O215" s="105"/>
      <c r="P215" s="105"/>
    </row>
    <row r="216" spans="1:21" s="135" customFormat="1" x14ac:dyDescent="0.35">
      <c r="A216" s="8"/>
      <c r="B216" s="432"/>
      <c r="C216" s="433"/>
      <c r="D216" s="433"/>
      <c r="E216" s="433"/>
      <c r="F216" s="433"/>
      <c r="G216" s="433"/>
      <c r="H216" s="433"/>
      <c r="I216" s="433"/>
      <c r="J216" s="433"/>
      <c r="K216" s="433"/>
      <c r="L216" s="434"/>
      <c r="M216" s="29"/>
      <c r="N216" s="229"/>
      <c r="O216" s="105"/>
      <c r="P216" s="105"/>
    </row>
    <row r="217" spans="1:21" s="135" customFormat="1" x14ac:dyDescent="0.35">
      <c r="A217" s="8"/>
      <c r="B217" s="432"/>
      <c r="C217" s="433"/>
      <c r="D217" s="433"/>
      <c r="E217" s="433"/>
      <c r="F217" s="433"/>
      <c r="G217" s="433"/>
      <c r="H217" s="433"/>
      <c r="I217" s="433"/>
      <c r="J217" s="433"/>
      <c r="K217" s="433"/>
      <c r="L217" s="434"/>
      <c r="M217" s="29"/>
      <c r="N217" s="229"/>
      <c r="O217" s="105"/>
      <c r="P217" s="105"/>
    </row>
    <row r="218" spans="1:21" s="135" customFormat="1" x14ac:dyDescent="0.35">
      <c r="A218" s="8"/>
      <c r="B218" s="432"/>
      <c r="C218" s="433"/>
      <c r="D218" s="433"/>
      <c r="E218" s="433"/>
      <c r="F218" s="433"/>
      <c r="G218" s="433"/>
      <c r="H218" s="433"/>
      <c r="I218" s="433"/>
      <c r="J218" s="433"/>
      <c r="K218" s="433"/>
      <c r="L218" s="434"/>
      <c r="M218" s="29"/>
      <c r="N218" s="229"/>
      <c r="O218" s="105"/>
      <c r="P218" s="105"/>
    </row>
    <row r="219" spans="1:21" s="29" customFormat="1" x14ac:dyDescent="0.35">
      <c r="A219" s="38"/>
      <c r="B219" s="39"/>
      <c r="C219" s="40"/>
      <c r="D219" s="40"/>
      <c r="E219" s="40"/>
      <c r="F219" s="40"/>
      <c r="G219" s="40"/>
      <c r="H219" s="40"/>
      <c r="I219" s="40"/>
      <c r="J219" s="40"/>
      <c r="K219" s="40"/>
      <c r="L219" s="41"/>
      <c r="N219" s="228"/>
      <c r="O219" s="6"/>
      <c r="P219" s="6"/>
    </row>
    <row r="220" spans="1:21" s="11" customFormat="1" x14ac:dyDescent="0.35">
      <c r="A220" s="7"/>
      <c r="B220" s="435" t="s">
        <v>920</v>
      </c>
      <c r="C220" s="436"/>
      <c r="D220" s="436"/>
      <c r="E220" s="436"/>
      <c r="F220" s="436"/>
      <c r="G220" s="436"/>
      <c r="H220" s="436"/>
      <c r="I220" s="436"/>
      <c r="J220" s="436"/>
      <c r="K220" s="436"/>
      <c r="L220" s="437"/>
      <c r="M220" s="55"/>
    </row>
    <row r="221" spans="1:21" s="29" customFormat="1" x14ac:dyDescent="0.35">
      <c r="A221" s="72"/>
      <c r="B221" s="42"/>
      <c r="C221" s="71"/>
      <c r="D221" s="71"/>
      <c r="E221" s="71"/>
      <c r="F221" s="71"/>
      <c r="G221" s="71"/>
      <c r="H221" s="71"/>
      <c r="I221" s="71"/>
      <c r="J221" s="71"/>
      <c r="K221" s="71"/>
      <c r="L221" s="43"/>
      <c r="O221" s="10"/>
      <c r="P221" s="10"/>
      <c r="Q221" s="10"/>
      <c r="R221" s="10"/>
      <c r="S221" s="10"/>
      <c r="T221" s="10"/>
      <c r="U221" s="10"/>
    </row>
    <row r="222" spans="1:21" s="29" customFormat="1" x14ac:dyDescent="0.35">
      <c r="A222" s="72"/>
      <c r="B222" s="449" t="str">
        <f>IF(Intro!$G$29="English",O222,P222)</f>
        <v>Explain if demand for the goods or sales of the goods has changed since January 1, 2023.</v>
      </c>
      <c r="C222" s="450"/>
      <c r="D222" s="450"/>
      <c r="E222" s="450"/>
      <c r="F222" s="450"/>
      <c r="G222" s="450"/>
      <c r="H222" s="450"/>
      <c r="I222" s="450"/>
      <c r="J222" s="450"/>
      <c r="K222" s="450"/>
      <c r="L222" s="451"/>
      <c r="O222" s="10" t="str">
        <f>"Explain if demand for the goods or sales of the goods has changed since January 1, "&amp;Variables!B6&amp;"."</f>
        <v>Explain if demand for the goods or sales of the goods has changed since January 1, 2023.</v>
      </c>
      <c r="P222" s="10" t="str">
        <f>"Expliquez si la demande pour les marchandises ou les ventes de marchandises ont changé depuis le 1er janvier "&amp;Variables!B6&amp;"."</f>
        <v>Expliquez si la demande pour les marchandises ou les ventes de marchandises ont changé depuis le 1er janvier 2023.</v>
      </c>
      <c r="Q222" s="10"/>
      <c r="R222" s="10"/>
      <c r="S222" s="10"/>
      <c r="T222" s="10"/>
      <c r="U222" s="10"/>
    </row>
    <row r="223" spans="1:21" s="29" customFormat="1" x14ac:dyDescent="0.35">
      <c r="A223" s="72"/>
      <c r="B223" s="42"/>
      <c r="C223" s="71"/>
      <c r="D223" s="71"/>
      <c r="E223" s="71"/>
      <c r="F223" s="71"/>
      <c r="G223" s="71"/>
      <c r="H223" s="71"/>
      <c r="I223" s="71"/>
      <c r="J223" s="71"/>
      <c r="K223" s="71"/>
      <c r="L223" s="43"/>
      <c r="O223" s="10"/>
      <c r="P223" s="10"/>
      <c r="Q223" s="10"/>
      <c r="R223" s="10"/>
      <c r="S223" s="10"/>
      <c r="T223" s="10"/>
      <c r="U223" s="10"/>
    </row>
    <row r="224" spans="1:21" s="11" customFormat="1" x14ac:dyDescent="0.35">
      <c r="A224" s="8"/>
      <c r="B224" s="432"/>
      <c r="C224" s="441"/>
      <c r="D224" s="441"/>
      <c r="E224" s="441"/>
      <c r="F224" s="441"/>
      <c r="G224" s="441"/>
      <c r="H224" s="441"/>
      <c r="I224" s="441"/>
      <c r="J224" s="441"/>
      <c r="K224" s="441"/>
      <c r="L224" s="434"/>
      <c r="M224" s="29"/>
      <c r="Q224" s="10"/>
    </row>
    <row r="225" spans="1:21" s="11" customFormat="1" x14ac:dyDescent="0.35">
      <c r="A225" s="8"/>
      <c r="B225" s="432"/>
      <c r="C225" s="441"/>
      <c r="D225" s="441"/>
      <c r="E225" s="441"/>
      <c r="F225" s="441"/>
      <c r="G225" s="441"/>
      <c r="H225" s="441"/>
      <c r="I225" s="441"/>
      <c r="J225" s="441"/>
      <c r="K225" s="441"/>
      <c r="L225" s="434"/>
      <c r="M225" s="29"/>
      <c r="Q225" s="10"/>
    </row>
    <row r="226" spans="1:21" s="11" customFormat="1" x14ac:dyDescent="0.35">
      <c r="A226" s="8"/>
      <c r="B226" s="432"/>
      <c r="C226" s="441"/>
      <c r="D226" s="441"/>
      <c r="E226" s="441"/>
      <c r="F226" s="441"/>
      <c r="G226" s="441"/>
      <c r="H226" s="441"/>
      <c r="I226" s="441"/>
      <c r="J226" s="441"/>
      <c r="K226" s="441"/>
      <c r="L226" s="434"/>
      <c r="M226" s="29"/>
      <c r="Q226" s="10"/>
    </row>
    <row r="227" spans="1:21" s="11" customFormat="1" x14ac:dyDescent="0.35">
      <c r="A227" s="8"/>
      <c r="B227" s="432"/>
      <c r="C227" s="441"/>
      <c r="D227" s="441"/>
      <c r="E227" s="441"/>
      <c r="F227" s="441"/>
      <c r="G227" s="441"/>
      <c r="H227" s="441"/>
      <c r="I227" s="441"/>
      <c r="J227" s="441"/>
      <c r="K227" s="441"/>
      <c r="L227" s="434"/>
      <c r="M227" s="29"/>
      <c r="Q227" s="10"/>
    </row>
    <row r="228" spans="1:21" s="11" customFormat="1" x14ac:dyDescent="0.35">
      <c r="A228" s="8"/>
      <c r="B228" s="432"/>
      <c r="C228" s="441"/>
      <c r="D228" s="441"/>
      <c r="E228" s="441"/>
      <c r="F228" s="441"/>
      <c r="G228" s="441"/>
      <c r="H228" s="441"/>
      <c r="I228" s="441"/>
      <c r="J228" s="441"/>
      <c r="K228" s="441"/>
      <c r="L228" s="434"/>
      <c r="M228" s="29"/>
      <c r="Q228" s="10"/>
    </row>
    <row r="229" spans="1:21" s="11" customFormat="1" x14ac:dyDescent="0.35">
      <c r="A229" s="8"/>
      <c r="B229" s="432"/>
      <c r="C229" s="441"/>
      <c r="D229" s="441"/>
      <c r="E229" s="441"/>
      <c r="F229" s="441"/>
      <c r="G229" s="441"/>
      <c r="H229" s="441"/>
      <c r="I229" s="441"/>
      <c r="J229" s="441"/>
      <c r="K229" s="441"/>
      <c r="L229" s="434"/>
      <c r="M229" s="29"/>
      <c r="Q229" s="10"/>
    </row>
    <row r="230" spans="1:21" s="11" customFormat="1" x14ac:dyDescent="0.35">
      <c r="A230" s="8"/>
      <c r="B230" s="432"/>
      <c r="C230" s="441"/>
      <c r="D230" s="441"/>
      <c r="E230" s="441"/>
      <c r="F230" s="441"/>
      <c r="G230" s="441"/>
      <c r="H230" s="441"/>
      <c r="I230" s="441"/>
      <c r="J230" s="441"/>
      <c r="K230" s="441"/>
      <c r="L230" s="434"/>
      <c r="M230" s="29"/>
      <c r="Q230" s="10"/>
    </row>
    <row r="231" spans="1:21" s="11" customFormat="1" x14ac:dyDescent="0.35">
      <c r="A231" s="8"/>
      <c r="B231" s="432"/>
      <c r="C231" s="441"/>
      <c r="D231" s="441"/>
      <c r="E231" s="441"/>
      <c r="F231" s="441"/>
      <c r="G231" s="441"/>
      <c r="H231" s="441"/>
      <c r="I231" s="441"/>
      <c r="J231" s="441"/>
      <c r="K231" s="441"/>
      <c r="L231" s="434"/>
      <c r="M231" s="29"/>
      <c r="Q231" s="10"/>
    </row>
    <row r="232" spans="1:21" s="29" customFormat="1" x14ac:dyDescent="0.35">
      <c r="A232" s="72"/>
      <c r="B232" s="39"/>
      <c r="C232" s="40"/>
      <c r="D232" s="40"/>
      <c r="E232" s="40"/>
      <c r="F232" s="40"/>
      <c r="G232" s="40"/>
      <c r="H232" s="40"/>
      <c r="I232" s="40"/>
      <c r="J232" s="40"/>
      <c r="K232" s="40"/>
      <c r="L232" s="41"/>
      <c r="O232" s="10"/>
      <c r="P232" s="10"/>
      <c r="Q232" s="10"/>
      <c r="R232" s="10"/>
      <c r="S232" s="10"/>
      <c r="T232" s="10"/>
      <c r="U232" s="10"/>
    </row>
    <row r="233" spans="1:21" s="135" customFormat="1" x14ac:dyDescent="0.35">
      <c r="A233" s="7"/>
      <c r="B233" s="435" t="s">
        <v>921</v>
      </c>
      <c r="C233" s="436"/>
      <c r="D233" s="436"/>
      <c r="E233" s="436"/>
      <c r="F233" s="436"/>
      <c r="G233" s="436"/>
      <c r="H233" s="436"/>
      <c r="I233" s="436"/>
      <c r="J233" s="436"/>
      <c r="K233" s="436"/>
      <c r="L233" s="437"/>
      <c r="M233" s="55"/>
    </row>
    <row r="234" spans="1:21" x14ac:dyDescent="0.35">
      <c r="B234" s="16"/>
      <c r="C234" s="233"/>
      <c r="D234" s="233"/>
      <c r="E234" s="155"/>
      <c r="F234" s="155"/>
      <c r="G234" s="155"/>
      <c r="H234" s="155"/>
      <c r="I234" s="155"/>
      <c r="J234" s="155"/>
      <c r="K234" s="155"/>
      <c r="L234" s="17"/>
      <c r="M234" s="10"/>
      <c r="N234" s="229"/>
      <c r="O234" s="6"/>
      <c r="P234" s="6"/>
    </row>
    <row r="235" spans="1:21" x14ac:dyDescent="0.35">
      <c r="B235" s="329" t="str">
        <f>IF(Intro!$G$29="English",O235,P235)</f>
        <v>Describe the markets for the goods in Canada and globally since January 1, 2023. Factors to consider in your response include, but are not limited to, demand, sales, prices, and import volumes of the goods.</v>
      </c>
      <c r="C235" s="431"/>
      <c r="D235" s="431"/>
      <c r="E235" s="431"/>
      <c r="F235" s="431"/>
      <c r="G235" s="431"/>
      <c r="H235" s="431"/>
      <c r="I235" s="431"/>
      <c r="J235" s="431"/>
      <c r="K235" s="431"/>
      <c r="L235" s="331"/>
      <c r="M235" s="10"/>
      <c r="N235" s="229"/>
      <c r="O235" s="44" t="s">
        <v>960</v>
      </c>
      <c r="P235" s="6" t="s">
        <v>961</v>
      </c>
    </row>
    <row r="236" spans="1:21" x14ac:dyDescent="0.35">
      <c r="B236" s="329"/>
      <c r="C236" s="431"/>
      <c r="D236" s="431"/>
      <c r="E236" s="431"/>
      <c r="F236" s="431"/>
      <c r="G236" s="431"/>
      <c r="H236" s="431"/>
      <c r="I236" s="431"/>
      <c r="J236" s="431"/>
      <c r="K236" s="431"/>
      <c r="L236" s="331"/>
      <c r="M236" s="10"/>
      <c r="N236" s="229"/>
      <c r="O236" s="44"/>
      <c r="P236" s="6"/>
    </row>
    <row r="237" spans="1:21" s="29" customFormat="1" x14ac:dyDescent="0.35">
      <c r="A237" s="38"/>
      <c r="B237" s="42"/>
      <c r="C237" s="104"/>
      <c r="D237" s="104"/>
      <c r="E237" s="104"/>
      <c r="F237" s="104"/>
      <c r="G237" s="104"/>
      <c r="H237" s="104"/>
      <c r="I237" s="104"/>
      <c r="J237" s="104"/>
      <c r="K237" s="104"/>
      <c r="L237" s="43"/>
      <c r="N237" s="228"/>
      <c r="O237" s="6"/>
      <c r="P237" s="6"/>
    </row>
    <row r="238" spans="1:21" s="135" customFormat="1" x14ac:dyDescent="0.35">
      <c r="A238" s="8"/>
      <c r="B238" s="432"/>
      <c r="C238" s="433"/>
      <c r="D238" s="433"/>
      <c r="E238" s="433"/>
      <c r="F238" s="433"/>
      <c r="G238" s="433"/>
      <c r="H238" s="433"/>
      <c r="I238" s="433"/>
      <c r="J238" s="433"/>
      <c r="K238" s="433"/>
      <c r="L238" s="434"/>
      <c r="M238" s="29"/>
      <c r="N238" s="229"/>
      <c r="O238" s="105"/>
      <c r="P238" s="105"/>
    </row>
    <row r="239" spans="1:21" s="135" customFormat="1" x14ac:dyDescent="0.35">
      <c r="A239" s="8"/>
      <c r="B239" s="432"/>
      <c r="C239" s="433"/>
      <c r="D239" s="433"/>
      <c r="E239" s="433"/>
      <c r="F239" s="433"/>
      <c r="G239" s="433"/>
      <c r="H239" s="433"/>
      <c r="I239" s="433"/>
      <c r="J239" s="433"/>
      <c r="K239" s="433"/>
      <c r="L239" s="434"/>
      <c r="M239" s="29"/>
      <c r="N239" s="229"/>
      <c r="O239" s="105"/>
      <c r="P239" s="105"/>
    </row>
    <row r="240" spans="1:21" s="135" customFormat="1" x14ac:dyDescent="0.35">
      <c r="A240" s="8"/>
      <c r="B240" s="432"/>
      <c r="C240" s="433"/>
      <c r="D240" s="433"/>
      <c r="E240" s="433"/>
      <c r="F240" s="433"/>
      <c r="G240" s="433"/>
      <c r="H240" s="433"/>
      <c r="I240" s="433"/>
      <c r="J240" s="433"/>
      <c r="K240" s="433"/>
      <c r="L240" s="434"/>
      <c r="M240" s="29"/>
      <c r="N240" s="229"/>
      <c r="O240" s="105"/>
      <c r="P240" s="105"/>
    </row>
    <row r="241" spans="1:16" s="135" customFormat="1" x14ac:dyDescent="0.35">
      <c r="A241" s="8"/>
      <c r="B241" s="432"/>
      <c r="C241" s="433"/>
      <c r="D241" s="433"/>
      <c r="E241" s="433"/>
      <c r="F241" s="433"/>
      <c r="G241" s="433"/>
      <c r="H241" s="433"/>
      <c r="I241" s="433"/>
      <c r="J241" s="433"/>
      <c r="K241" s="433"/>
      <c r="L241" s="434"/>
      <c r="M241" s="29"/>
      <c r="N241" s="229"/>
      <c r="O241" s="105"/>
      <c r="P241" s="105"/>
    </row>
    <row r="242" spans="1:16" s="135" customFormat="1" x14ac:dyDescent="0.35">
      <c r="A242" s="8"/>
      <c r="B242" s="432"/>
      <c r="C242" s="433"/>
      <c r="D242" s="433"/>
      <c r="E242" s="433"/>
      <c r="F242" s="433"/>
      <c r="G242" s="433"/>
      <c r="H242" s="433"/>
      <c r="I242" s="433"/>
      <c r="J242" s="433"/>
      <c r="K242" s="433"/>
      <c r="L242" s="434"/>
      <c r="M242" s="29"/>
      <c r="N242" s="229"/>
      <c r="O242" s="105"/>
      <c r="P242" s="105"/>
    </row>
    <row r="243" spans="1:16" s="135" customFormat="1" x14ac:dyDescent="0.35">
      <c r="A243" s="8"/>
      <c r="B243" s="432"/>
      <c r="C243" s="433"/>
      <c r="D243" s="433"/>
      <c r="E243" s="433"/>
      <c r="F243" s="433"/>
      <c r="G243" s="433"/>
      <c r="H243" s="433"/>
      <c r="I243" s="433"/>
      <c r="J243" s="433"/>
      <c r="K243" s="433"/>
      <c r="L243" s="434"/>
      <c r="M243" s="29"/>
      <c r="N243" s="229"/>
      <c r="O243" s="105"/>
      <c r="P243" s="105"/>
    </row>
    <row r="244" spans="1:16" s="135" customFormat="1" x14ac:dyDescent="0.35">
      <c r="A244" s="8"/>
      <c r="B244" s="432"/>
      <c r="C244" s="433"/>
      <c r="D244" s="433"/>
      <c r="E244" s="433"/>
      <c r="F244" s="433"/>
      <c r="G244" s="433"/>
      <c r="H244" s="433"/>
      <c r="I244" s="433"/>
      <c r="J244" s="433"/>
      <c r="K244" s="433"/>
      <c r="L244" s="434"/>
      <c r="M244" s="29"/>
      <c r="N244" s="229"/>
      <c r="O244" s="105"/>
      <c r="P244" s="105"/>
    </row>
    <row r="245" spans="1:16" s="135" customFormat="1" x14ac:dyDescent="0.35">
      <c r="A245" s="8"/>
      <c r="B245" s="432"/>
      <c r="C245" s="433"/>
      <c r="D245" s="433"/>
      <c r="E245" s="433"/>
      <c r="F245" s="433"/>
      <c r="G245" s="433"/>
      <c r="H245" s="433"/>
      <c r="I245" s="433"/>
      <c r="J245" s="433"/>
      <c r="K245" s="433"/>
      <c r="L245" s="434"/>
      <c r="M245" s="29"/>
      <c r="N245" s="229"/>
      <c r="O245" s="105"/>
      <c r="P245" s="105"/>
    </row>
    <row r="246" spans="1:16" s="29" customFormat="1" x14ac:dyDescent="0.35">
      <c r="A246" s="38"/>
      <c r="B246" s="39"/>
      <c r="C246" s="40"/>
      <c r="D246" s="40"/>
      <c r="E246" s="40"/>
      <c r="F246" s="40"/>
      <c r="G246" s="40"/>
      <c r="H246" s="40"/>
      <c r="I246" s="40"/>
      <c r="J246" s="40"/>
      <c r="K246" s="40"/>
      <c r="L246" s="41"/>
      <c r="N246" s="228"/>
      <c r="O246" s="6"/>
      <c r="P246" s="6"/>
    </row>
    <row r="247" spans="1:16" x14ac:dyDescent="0.35">
      <c r="B247" s="435" t="s">
        <v>922</v>
      </c>
      <c r="C247" s="436"/>
      <c r="D247" s="436"/>
      <c r="E247" s="436"/>
      <c r="F247" s="436"/>
      <c r="G247" s="436"/>
      <c r="H247" s="436"/>
      <c r="I247" s="436"/>
      <c r="J247" s="436"/>
      <c r="K247" s="436"/>
      <c r="L247" s="437"/>
      <c r="M247" s="10"/>
      <c r="N247" s="227"/>
      <c r="O247" s="6"/>
      <c r="P247" s="6"/>
    </row>
    <row r="248" spans="1:16" x14ac:dyDescent="0.35">
      <c r="B248" s="16"/>
      <c r="C248" s="233"/>
      <c r="D248" s="233"/>
      <c r="E248" s="155"/>
      <c r="F248" s="155"/>
      <c r="G248" s="155"/>
      <c r="H248" s="155"/>
      <c r="I248" s="155"/>
      <c r="J248" s="155"/>
      <c r="K248" s="155"/>
      <c r="L248" s="17"/>
      <c r="M248" s="10"/>
      <c r="N248" s="229"/>
      <c r="O248" s="6"/>
      <c r="P248" s="6"/>
    </row>
    <row r="249" spans="1:16" x14ac:dyDescent="0.35">
      <c r="B249" s="329" t="str">
        <f>IF(Intro!$G$29="English",O249,P249)</f>
        <v>Explain any changes you expect to see in the Canadian market and in other markets globally for the goods over the next two years with respect to demand, prices, import volumes or any other factor.</v>
      </c>
      <c r="C249" s="431"/>
      <c r="D249" s="431"/>
      <c r="E249" s="431"/>
      <c r="F249" s="431"/>
      <c r="G249" s="431"/>
      <c r="H249" s="431"/>
      <c r="I249" s="431"/>
      <c r="J249" s="431"/>
      <c r="K249" s="431"/>
      <c r="L249" s="331"/>
      <c r="M249" s="10"/>
      <c r="N249" s="229"/>
      <c r="O249" s="44" t="s">
        <v>962</v>
      </c>
      <c r="P249" s="6" t="s">
        <v>963</v>
      </c>
    </row>
    <row r="250" spans="1:16" x14ac:dyDescent="0.35">
      <c r="B250" s="329"/>
      <c r="C250" s="431"/>
      <c r="D250" s="431"/>
      <c r="E250" s="431"/>
      <c r="F250" s="431"/>
      <c r="G250" s="431"/>
      <c r="H250" s="431"/>
      <c r="I250" s="431"/>
      <c r="J250" s="431"/>
      <c r="K250" s="431"/>
      <c r="L250" s="331"/>
      <c r="M250" s="10"/>
      <c r="N250" s="229"/>
      <c r="O250" s="44"/>
      <c r="P250" s="6"/>
    </row>
    <row r="251" spans="1:16" s="29" customFormat="1" x14ac:dyDescent="0.35">
      <c r="A251" s="38"/>
      <c r="B251" s="42"/>
      <c r="C251" s="104"/>
      <c r="D251" s="104"/>
      <c r="E251" s="104"/>
      <c r="F251" s="104"/>
      <c r="G251" s="104"/>
      <c r="H251" s="104"/>
      <c r="I251" s="104"/>
      <c r="J251" s="104"/>
      <c r="K251" s="104"/>
      <c r="L251" s="43"/>
      <c r="N251" s="228"/>
      <c r="O251" s="6"/>
      <c r="P251" s="6"/>
    </row>
    <row r="252" spans="1:16" s="135" customFormat="1" x14ac:dyDescent="0.35">
      <c r="A252" s="8"/>
      <c r="B252" s="438"/>
      <c r="C252" s="439"/>
      <c r="D252" s="439"/>
      <c r="E252" s="439"/>
      <c r="F252" s="439"/>
      <c r="G252" s="439"/>
      <c r="H252" s="439"/>
      <c r="I252" s="439"/>
      <c r="J252" s="439"/>
      <c r="K252" s="439"/>
      <c r="L252" s="440"/>
      <c r="M252" s="29"/>
      <c r="N252" s="229"/>
      <c r="O252" s="105"/>
      <c r="P252" s="105"/>
    </row>
    <row r="253" spans="1:16" s="135" customFormat="1" x14ac:dyDescent="0.35">
      <c r="A253" s="8"/>
      <c r="B253" s="432"/>
      <c r="C253" s="441"/>
      <c r="D253" s="441"/>
      <c r="E253" s="441"/>
      <c r="F253" s="441"/>
      <c r="G253" s="441"/>
      <c r="H253" s="441"/>
      <c r="I253" s="441"/>
      <c r="J253" s="441"/>
      <c r="K253" s="441"/>
      <c r="L253" s="434"/>
      <c r="M253" s="29"/>
      <c r="N253" s="229"/>
      <c r="O253" s="105"/>
      <c r="P253" s="105"/>
    </row>
    <row r="254" spans="1:16" s="135" customFormat="1" x14ac:dyDescent="0.35">
      <c r="A254" s="8"/>
      <c r="B254" s="432"/>
      <c r="C254" s="441"/>
      <c r="D254" s="441"/>
      <c r="E254" s="441"/>
      <c r="F254" s="441"/>
      <c r="G254" s="441"/>
      <c r="H254" s="441"/>
      <c r="I254" s="441"/>
      <c r="J254" s="441"/>
      <c r="K254" s="441"/>
      <c r="L254" s="434"/>
      <c r="M254" s="29"/>
      <c r="N254" s="229"/>
      <c r="O254" s="105"/>
      <c r="P254" s="105"/>
    </row>
    <row r="255" spans="1:16" s="135" customFormat="1" x14ac:dyDescent="0.35">
      <c r="A255" s="8"/>
      <c r="B255" s="432"/>
      <c r="C255" s="441"/>
      <c r="D255" s="441"/>
      <c r="E255" s="441"/>
      <c r="F255" s="441"/>
      <c r="G255" s="441"/>
      <c r="H255" s="441"/>
      <c r="I255" s="441"/>
      <c r="J255" s="441"/>
      <c r="K255" s="441"/>
      <c r="L255" s="434"/>
      <c r="M255" s="29"/>
      <c r="N255" s="229"/>
      <c r="O255" s="105"/>
      <c r="P255" s="105"/>
    </row>
    <row r="256" spans="1:16" s="135" customFormat="1" x14ac:dyDescent="0.35">
      <c r="A256" s="8"/>
      <c r="B256" s="432"/>
      <c r="C256" s="441"/>
      <c r="D256" s="441"/>
      <c r="E256" s="441"/>
      <c r="F256" s="441"/>
      <c r="G256" s="441"/>
      <c r="H256" s="441"/>
      <c r="I256" s="441"/>
      <c r="J256" s="441"/>
      <c r="K256" s="441"/>
      <c r="L256" s="434"/>
      <c r="M256" s="29"/>
      <c r="N256" s="229"/>
      <c r="O256" s="105"/>
      <c r="P256" s="105"/>
    </row>
    <row r="257" spans="1:16" s="135" customFormat="1" x14ac:dyDescent="0.35">
      <c r="A257" s="8"/>
      <c r="B257" s="432"/>
      <c r="C257" s="441"/>
      <c r="D257" s="441"/>
      <c r="E257" s="441"/>
      <c r="F257" s="441"/>
      <c r="G257" s="441"/>
      <c r="H257" s="441"/>
      <c r="I257" s="441"/>
      <c r="J257" s="441"/>
      <c r="K257" s="441"/>
      <c r="L257" s="434"/>
      <c r="M257" s="29"/>
      <c r="N257" s="229"/>
      <c r="O257" s="105"/>
      <c r="P257" s="105"/>
    </row>
    <row r="258" spans="1:16" s="135" customFormat="1" x14ac:dyDescent="0.35">
      <c r="A258" s="8"/>
      <c r="B258" s="432"/>
      <c r="C258" s="441"/>
      <c r="D258" s="441"/>
      <c r="E258" s="441"/>
      <c r="F258" s="441"/>
      <c r="G258" s="441"/>
      <c r="H258" s="441"/>
      <c r="I258" s="441"/>
      <c r="J258" s="441"/>
      <c r="K258" s="441"/>
      <c r="L258" s="434"/>
      <c r="M258" s="29"/>
      <c r="N258" s="229"/>
      <c r="O258" s="105"/>
      <c r="P258" s="105"/>
    </row>
    <row r="259" spans="1:16" s="135" customFormat="1" x14ac:dyDescent="0.35">
      <c r="A259" s="8"/>
      <c r="B259" s="442"/>
      <c r="C259" s="443"/>
      <c r="D259" s="443"/>
      <c r="E259" s="443"/>
      <c r="F259" s="443"/>
      <c r="G259" s="443"/>
      <c r="H259" s="443"/>
      <c r="I259" s="443"/>
      <c r="J259" s="443"/>
      <c r="K259" s="443"/>
      <c r="L259" s="444"/>
      <c r="M259" s="29"/>
      <c r="N259" s="229"/>
      <c r="O259" s="105"/>
      <c r="P259" s="105"/>
    </row>
    <row r="260" spans="1:16" x14ac:dyDescent="0.35">
      <c r="A260" s="7"/>
    </row>
    <row r="261" spans="1:16" hidden="1" x14ac:dyDescent="0.35">
      <c r="B261" s="460"/>
      <c r="C261" s="461"/>
      <c r="D261" s="461"/>
      <c r="E261" s="461"/>
      <c r="F261" s="461"/>
      <c r="G261" s="461"/>
      <c r="H261" s="461"/>
      <c r="I261" s="461"/>
      <c r="J261" s="461"/>
      <c r="K261" s="461"/>
      <c r="L261" s="462"/>
    </row>
  </sheetData>
  <sheetProtection algorithmName="SHA-512" hashValue="mEqFKvvc5tYuDFDu6CeGSI4UoB4EurJSSvXfCC4WbruLrjgzsdlYc23K8qY88bTJ4W1871GZtvwgC0HwD8lTqw==" saltValue="YK0febJrsV4ScFVRmsqtYQ==" spinCount="100000" sheet="1" objects="1" scenarios="1" selectLockedCells="1"/>
  <mergeCells count="120">
    <mergeCell ref="B4:L4"/>
    <mergeCell ref="B5:L5"/>
    <mergeCell ref="B6:L6"/>
    <mergeCell ref="B55:L55"/>
    <mergeCell ref="B8:L8"/>
    <mergeCell ref="B9:L9"/>
    <mergeCell ref="B10:L10"/>
    <mergeCell ref="B12:L12"/>
    <mergeCell ref="B40:B41"/>
    <mergeCell ref="B30:B31"/>
    <mergeCell ref="B36:B37"/>
    <mergeCell ref="B32:B33"/>
    <mergeCell ref="C32:D33"/>
    <mergeCell ref="E32:F33"/>
    <mergeCell ref="C36:D37"/>
    <mergeCell ref="B15:L15"/>
    <mergeCell ref="B13:L13"/>
    <mergeCell ref="B17:J17"/>
    <mergeCell ref="B18:J18"/>
    <mergeCell ref="B21:J22"/>
    <mergeCell ref="K21:K22"/>
    <mergeCell ref="E48:F49"/>
    <mergeCell ref="G48:I49"/>
    <mergeCell ref="J48:L49"/>
    <mergeCell ref="B24:L24"/>
    <mergeCell ref="B26:L28"/>
    <mergeCell ref="J30:L31"/>
    <mergeCell ref="E30:F31"/>
    <mergeCell ref="G30:I31"/>
    <mergeCell ref="G38:I39"/>
    <mergeCell ref="J38:L39"/>
    <mergeCell ref="G32:I33"/>
    <mergeCell ref="G36:I37"/>
    <mergeCell ref="J36:L37"/>
    <mergeCell ref="B34:B35"/>
    <mergeCell ref="C34:D35"/>
    <mergeCell ref="J32:L33"/>
    <mergeCell ref="B38:B39"/>
    <mergeCell ref="C38:D39"/>
    <mergeCell ref="E36:F37"/>
    <mergeCell ref="E34:F35"/>
    <mergeCell ref="G34:I35"/>
    <mergeCell ref="J34:L35"/>
    <mergeCell ref="C30:D31"/>
    <mergeCell ref="E38:F39"/>
    <mergeCell ref="B19:J20"/>
    <mergeCell ref="K19:K20"/>
    <mergeCell ref="E40:F41"/>
    <mergeCell ref="G40:I41"/>
    <mergeCell ref="J40:L41"/>
    <mergeCell ref="B42:B43"/>
    <mergeCell ref="C42:D43"/>
    <mergeCell ref="B261:L261"/>
    <mergeCell ref="B127:L134"/>
    <mergeCell ref="B140:L147"/>
    <mergeCell ref="B154:L161"/>
    <mergeCell ref="B169:L176"/>
    <mergeCell ref="B123:L123"/>
    <mergeCell ref="B197:L204"/>
    <mergeCell ref="B222:L222"/>
    <mergeCell ref="B98:L99"/>
    <mergeCell ref="B192:L192"/>
    <mergeCell ref="B136:L136"/>
    <mergeCell ref="B149:L149"/>
    <mergeCell ref="B125:L125"/>
    <mergeCell ref="B138:L138"/>
    <mergeCell ref="B101:L108"/>
    <mergeCell ref="B114:L121"/>
    <mergeCell ref="B110:L110"/>
    <mergeCell ref="C40:D41"/>
    <mergeCell ref="G46:I47"/>
    <mergeCell ref="E44:F45"/>
    <mergeCell ref="C44:D45"/>
    <mergeCell ref="G42:I43"/>
    <mergeCell ref="J42:L43"/>
    <mergeCell ref="E46:F47"/>
    <mergeCell ref="B48:B49"/>
    <mergeCell ref="C48:D49"/>
    <mergeCell ref="J46:L47"/>
    <mergeCell ref="B44:B45"/>
    <mergeCell ref="C46:D47"/>
    <mergeCell ref="G44:I45"/>
    <mergeCell ref="J44:L45"/>
    <mergeCell ref="B46:B47"/>
    <mergeCell ref="E42:F43"/>
    <mergeCell ref="B167:L167"/>
    <mergeCell ref="B112:L112"/>
    <mergeCell ref="B53:L53"/>
    <mergeCell ref="B96:L96"/>
    <mergeCell ref="B57:L64"/>
    <mergeCell ref="J50:L51"/>
    <mergeCell ref="B67:L67"/>
    <mergeCell ref="B50:B51"/>
    <mergeCell ref="C50:D51"/>
    <mergeCell ref="E50:F51"/>
    <mergeCell ref="G50:I51"/>
    <mergeCell ref="B235:L236"/>
    <mergeCell ref="B238:L245"/>
    <mergeCell ref="B247:L247"/>
    <mergeCell ref="B249:L250"/>
    <mergeCell ref="B252:L259"/>
    <mergeCell ref="B233:L233"/>
    <mergeCell ref="B68:L68"/>
    <mergeCell ref="B70:L71"/>
    <mergeCell ref="B73:L80"/>
    <mergeCell ref="B178:L178"/>
    <mergeCell ref="B180:L181"/>
    <mergeCell ref="B183:L190"/>
    <mergeCell ref="B206:L206"/>
    <mergeCell ref="B208:L209"/>
    <mergeCell ref="B211:L218"/>
    <mergeCell ref="B165:L165"/>
    <mergeCell ref="B220:L220"/>
    <mergeCell ref="B164:L164"/>
    <mergeCell ref="B82:L82"/>
    <mergeCell ref="B84:L85"/>
    <mergeCell ref="B87:L94"/>
    <mergeCell ref="B224:L231"/>
    <mergeCell ref="B151:L152"/>
    <mergeCell ref="B194:L195"/>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7:B59 B101 B114 B127 B140 B154 B169 B197 B224 B103:B104 B116:B117 B129:B130 B143:B144 B157:B158 B172:B173 B200:B201 B227:B228 B87 B89:B90 B73 B75:B76 B183 B185:B186 B211 B213 B238 B252 B254 B240" xr:uid="{0155555F-4732-48E6-8926-69F0399FC606}">
      <formula1>1000</formula1>
    </dataValidation>
    <dataValidation type="list" allowBlank="1" showInputMessage="1" showErrorMessage="1" sqref="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3" manualBreakCount="3">
    <brk id="66" min="1" max="11" man="1"/>
    <brk id="135" min="1" max="11" man="1"/>
    <brk id="205"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topLeftCell="A62" zoomScaleNormal="100" workbookViewId="0"/>
  </sheetViews>
  <sheetFormatPr defaultColWidth="9.26953125" defaultRowHeight="14" x14ac:dyDescent="0.35"/>
  <cols>
    <col min="1" max="1" width="1.7265625" style="8" customWidth="1"/>
    <col min="2" max="2" width="12.26953125" style="1" customWidth="1"/>
    <col min="3" max="3" width="5.7265625" style="1" customWidth="1"/>
    <col min="4" max="4" width="18.54296875" style="1" customWidth="1"/>
    <col min="5" max="12" width="15.453125" style="1" customWidth="1"/>
    <col min="13" max="13" width="6.26953125" style="9" customWidth="1"/>
    <col min="14" max="14" width="9.26953125" style="10" customWidth="1"/>
    <col min="15" max="15" width="37.26953125" style="10" hidden="1" customWidth="1"/>
    <col min="16" max="16" width="25.54296875" style="10" hidden="1" customWidth="1"/>
    <col min="17" max="17" width="9.26953125" style="10" customWidth="1"/>
    <col min="18" max="16384" width="9.26953125" style="10"/>
  </cols>
  <sheetData>
    <row r="1" spans="1:16" x14ac:dyDescent="0.35">
      <c r="O1" s="10" t="s">
        <v>323</v>
      </c>
      <c r="P1" s="10" t="s">
        <v>323</v>
      </c>
    </row>
    <row r="2" spans="1:16" x14ac:dyDescent="0.35">
      <c r="B2" s="12" t="s">
        <v>39</v>
      </c>
      <c r="C2" s="12"/>
      <c r="O2" s="116" t="s">
        <v>53</v>
      </c>
      <c r="P2" s="116" t="s">
        <v>69</v>
      </c>
    </row>
    <row r="3" spans="1:16" x14ac:dyDescent="0.35">
      <c r="B3" s="13"/>
      <c r="C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466"/>
      <c r="D5" s="466"/>
      <c r="E5" s="466"/>
      <c r="F5" s="466"/>
      <c r="G5" s="466"/>
      <c r="H5" s="466"/>
      <c r="I5" s="466"/>
      <c r="J5" s="466"/>
      <c r="K5" s="466"/>
      <c r="L5" s="467"/>
      <c r="M5" s="21"/>
      <c r="N5" s="21"/>
      <c r="O5" s="19"/>
      <c r="P5" s="19"/>
    </row>
    <row r="6" spans="1:16" s="6" customFormat="1" x14ac:dyDescent="0.35">
      <c r="A6" s="4"/>
      <c r="B6" s="489" t="str">
        <f>Info!B6</f>
        <v xml:space="preserve">WOOD GOODS - SOLID AND ENGINEERED HARDWOOD FLOORING </v>
      </c>
      <c r="C6" s="490"/>
      <c r="D6" s="490"/>
      <c r="E6" s="490"/>
      <c r="F6" s="490"/>
      <c r="G6" s="490"/>
      <c r="H6" s="490"/>
      <c r="I6" s="490"/>
      <c r="J6" s="490"/>
      <c r="K6" s="490"/>
      <c r="L6" s="491"/>
      <c r="M6" s="19"/>
      <c r="N6" s="19"/>
      <c r="O6" s="15"/>
      <c r="P6" s="15"/>
    </row>
    <row r="7" spans="1:16" s="6" customFormat="1" x14ac:dyDescent="0.35">
      <c r="A7" s="4"/>
      <c r="B7" s="14"/>
      <c r="C7" s="14"/>
      <c r="D7" s="3"/>
      <c r="E7" s="3"/>
      <c r="F7" s="3"/>
      <c r="G7" s="3"/>
      <c r="H7" s="3"/>
      <c r="I7" s="3"/>
      <c r="J7" s="3"/>
      <c r="K7" s="3"/>
      <c r="L7" s="3"/>
      <c r="O7" s="15"/>
      <c r="P7" s="15"/>
    </row>
    <row r="8" spans="1:16" x14ac:dyDescent="0.35">
      <c r="B8" s="353" t="str">
        <f>UPPER(IF(Intro!$G$29="English",O8,P8))</f>
        <v>PUBLIC COMMENTS</v>
      </c>
      <c r="C8" s="354"/>
      <c r="D8" s="354"/>
      <c r="E8" s="354"/>
      <c r="F8" s="354"/>
      <c r="G8" s="354"/>
      <c r="H8" s="354"/>
      <c r="I8" s="354"/>
      <c r="J8" s="354"/>
      <c r="K8" s="354"/>
      <c r="L8" s="355"/>
      <c r="M8" s="10"/>
      <c r="O8" s="10" t="s">
        <v>31</v>
      </c>
      <c r="P8" s="10" t="s">
        <v>47</v>
      </c>
    </row>
    <row r="9" spans="1:16" x14ac:dyDescent="0.35">
      <c r="B9" s="16"/>
      <c r="C9" s="27"/>
      <c r="D9" s="28"/>
      <c r="E9" s="28"/>
      <c r="F9" s="28"/>
      <c r="G9" s="28"/>
      <c r="H9" s="28"/>
      <c r="I9" s="28"/>
      <c r="J9" s="28"/>
      <c r="K9" s="28"/>
      <c r="L9" s="17"/>
      <c r="M9" s="10"/>
    </row>
    <row r="10" spans="1:16" x14ac:dyDescent="0.35">
      <c r="B10" s="329" t="str">
        <f>IF(Intro!$G$29="English",O10,P10)</f>
        <v>Should your firm wish to add any comments related to its responses, submit them here. Be sure to indicate the applicable question number.</v>
      </c>
      <c r="C10" s="330"/>
      <c r="D10" s="330"/>
      <c r="E10" s="330"/>
      <c r="F10" s="330"/>
      <c r="G10" s="330"/>
      <c r="H10" s="330"/>
      <c r="I10" s="330"/>
      <c r="J10" s="330"/>
      <c r="K10" s="330"/>
      <c r="L10" s="331"/>
      <c r="M10" s="10"/>
      <c r="O10" s="18" t="s">
        <v>142</v>
      </c>
      <c r="P10" s="10" t="s">
        <v>129</v>
      </c>
    </row>
    <row r="11" spans="1:16" x14ac:dyDescent="0.35">
      <c r="B11" s="46"/>
      <c r="C11" s="27"/>
      <c r="D11" s="28"/>
      <c r="E11" s="28"/>
      <c r="F11" s="28"/>
      <c r="G11" s="28"/>
      <c r="H11" s="28"/>
      <c r="I11" s="28"/>
      <c r="J11" s="28"/>
      <c r="K11" s="28"/>
      <c r="L11" s="17"/>
      <c r="M11" s="10"/>
      <c r="O11" s="37" t="s">
        <v>315</v>
      </c>
      <c r="P11" s="37" t="s">
        <v>316</v>
      </c>
    </row>
    <row r="12" spans="1:16" x14ac:dyDescent="0.35">
      <c r="B12" s="46"/>
      <c r="C12" s="27"/>
      <c r="D12" s="96" t="str">
        <f>IF(Intro!$G$29="English",O11,P11)</f>
        <v>Tab and Question</v>
      </c>
      <c r="E12" s="492" t="str">
        <f>IF(Intro!$G$29="English",O12,P12)</f>
        <v>Comments</v>
      </c>
      <c r="F12" s="492"/>
      <c r="G12" s="492"/>
      <c r="H12" s="492"/>
      <c r="I12" s="492"/>
      <c r="J12" s="492"/>
      <c r="K12" s="492"/>
      <c r="L12" s="493"/>
      <c r="M12" s="10"/>
      <c r="O12" s="18" t="s">
        <v>86</v>
      </c>
      <c r="P12" s="10" t="s">
        <v>87</v>
      </c>
    </row>
    <row r="13" spans="1:16" x14ac:dyDescent="0.35">
      <c r="B13" s="479" t="str">
        <f>IF(Intro!$G$29="English",O13,P13)</f>
        <v>Comment 1</v>
      </c>
      <c r="C13" s="480"/>
      <c r="D13" s="483"/>
      <c r="E13" s="485"/>
      <c r="F13" s="485"/>
      <c r="G13" s="485"/>
      <c r="H13" s="485"/>
      <c r="I13" s="485"/>
      <c r="J13" s="485"/>
      <c r="K13" s="485"/>
      <c r="L13" s="486"/>
      <c r="M13" s="10"/>
      <c r="O13" s="18" t="s">
        <v>88</v>
      </c>
      <c r="P13" s="10" t="s">
        <v>89</v>
      </c>
    </row>
    <row r="14" spans="1:16" x14ac:dyDescent="0.35">
      <c r="B14" s="479"/>
      <c r="C14" s="480"/>
      <c r="D14" s="483"/>
      <c r="E14" s="485"/>
      <c r="F14" s="485"/>
      <c r="G14" s="485"/>
      <c r="H14" s="485"/>
      <c r="I14" s="485"/>
      <c r="J14" s="485"/>
      <c r="K14" s="485"/>
      <c r="L14" s="486"/>
      <c r="M14" s="10"/>
      <c r="O14" s="18"/>
    </row>
    <row r="15" spans="1:16" x14ac:dyDescent="0.35">
      <c r="B15" s="479"/>
      <c r="C15" s="480"/>
      <c r="D15" s="483"/>
      <c r="E15" s="485"/>
      <c r="F15" s="485"/>
      <c r="G15" s="485"/>
      <c r="H15" s="485"/>
      <c r="I15" s="485"/>
      <c r="J15" s="485"/>
      <c r="K15" s="485"/>
      <c r="L15" s="486"/>
      <c r="M15" s="10"/>
      <c r="O15" s="18"/>
    </row>
    <row r="16" spans="1:16" x14ac:dyDescent="0.35">
      <c r="B16" s="479"/>
      <c r="C16" s="480"/>
      <c r="D16" s="483"/>
      <c r="E16" s="485"/>
      <c r="F16" s="485"/>
      <c r="G16" s="485"/>
      <c r="H16" s="485"/>
      <c r="I16" s="485"/>
      <c r="J16" s="485"/>
      <c r="K16" s="485"/>
      <c r="L16" s="486"/>
      <c r="M16" s="10"/>
      <c r="O16" s="18"/>
    </row>
    <row r="17" spans="2:16" x14ac:dyDescent="0.35">
      <c r="B17" s="479"/>
      <c r="C17" s="480"/>
      <c r="D17" s="483"/>
      <c r="E17" s="485"/>
      <c r="F17" s="485"/>
      <c r="G17" s="485"/>
      <c r="H17" s="485"/>
      <c r="I17" s="485"/>
      <c r="J17" s="485"/>
      <c r="K17" s="485"/>
      <c r="L17" s="486"/>
      <c r="M17" s="10"/>
      <c r="O17" s="18"/>
    </row>
    <row r="18" spans="2:16" x14ac:dyDescent="0.35">
      <c r="B18" s="479"/>
      <c r="C18" s="480"/>
      <c r="D18" s="483"/>
      <c r="E18" s="485"/>
      <c r="F18" s="485"/>
      <c r="G18" s="485"/>
      <c r="H18" s="485"/>
      <c r="I18" s="485"/>
      <c r="J18" s="485"/>
      <c r="K18" s="485"/>
      <c r="L18" s="486"/>
      <c r="M18" s="10"/>
      <c r="O18" s="18"/>
    </row>
    <row r="19" spans="2:16" x14ac:dyDescent="0.35">
      <c r="B19" s="479"/>
      <c r="C19" s="480"/>
      <c r="D19" s="483"/>
      <c r="E19" s="485"/>
      <c r="F19" s="485"/>
      <c r="G19" s="485"/>
      <c r="H19" s="485"/>
      <c r="I19" s="485"/>
      <c r="J19" s="485"/>
      <c r="K19" s="485"/>
      <c r="L19" s="486"/>
      <c r="M19" s="10"/>
      <c r="O19" s="18"/>
    </row>
    <row r="20" spans="2:16" x14ac:dyDescent="0.35">
      <c r="B20" s="479"/>
      <c r="C20" s="480"/>
      <c r="D20" s="483"/>
      <c r="E20" s="485"/>
      <c r="F20" s="485"/>
      <c r="G20" s="485"/>
      <c r="H20" s="485"/>
      <c r="I20" s="485"/>
      <c r="J20" s="485"/>
      <c r="K20" s="485"/>
      <c r="L20" s="486"/>
      <c r="M20" s="10"/>
      <c r="O20" s="18"/>
    </row>
    <row r="21" spans="2:16" x14ac:dyDescent="0.35">
      <c r="B21" s="479"/>
      <c r="C21" s="480"/>
      <c r="D21" s="483"/>
      <c r="E21" s="485"/>
      <c r="F21" s="485"/>
      <c r="G21" s="485"/>
      <c r="H21" s="485"/>
      <c r="I21" s="485"/>
      <c r="J21" s="485"/>
      <c r="K21" s="485"/>
      <c r="L21" s="486"/>
      <c r="M21" s="10"/>
      <c r="O21" s="18"/>
    </row>
    <row r="22" spans="2:16" x14ac:dyDescent="0.35">
      <c r="B22" s="479"/>
      <c r="C22" s="480"/>
      <c r="D22" s="483"/>
      <c r="E22" s="485"/>
      <c r="F22" s="485"/>
      <c r="G22" s="485"/>
      <c r="H22" s="485"/>
      <c r="I22" s="485"/>
      <c r="J22" s="485"/>
      <c r="K22" s="485"/>
      <c r="L22" s="486"/>
      <c r="M22" s="10"/>
      <c r="O22" s="18"/>
    </row>
    <row r="23" spans="2:16" x14ac:dyDescent="0.35">
      <c r="B23" s="479" t="str">
        <f>IF(Intro!$G$29="English",O23,P23)</f>
        <v>Comment 2</v>
      </c>
      <c r="C23" s="480"/>
      <c r="D23" s="483"/>
      <c r="E23" s="485"/>
      <c r="F23" s="485"/>
      <c r="G23" s="485"/>
      <c r="H23" s="485"/>
      <c r="I23" s="485"/>
      <c r="J23" s="485"/>
      <c r="K23" s="485"/>
      <c r="L23" s="486"/>
      <c r="M23" s="10"/>
      <c r="O23" s="18" t="s">
        <v>90</v>
      </c>
      <c r="P23" s="10" t="s">
        <v>91</v>
      </c>
    </row>
    <row r="24" spans="2:16" x14ac:dyDescent="0.35">
      <c r="B24" s="479"/>
      <c r="C24" s="480"/>
      <c r="D24" s="483"/>
      <c r="E24" s="485"/>
      <c r="F24" s="485"/>
      <c r="G24" s="485"/>
      <c r="H24" s="485"/>
      <c r="I24" s="485"/>
      <c r="J24" s="485"/>
      <c r="K24" s="485"/>
      <c r="L24" s="486"/>
      <c r="M24" s="10"/>
    </row>
    <row r="25" spans="2:16" x14ac:dyDescent="0.35">
      <c r="B25" s="479"/>
      <c r="C25" s="480"/>
      <c r="D25" s="483"/>
      <c r="E25" s="485"/>
      <c r="F25" s="485"/>
      <c r="G25" s="485"/>
      <c r="H25" s="485"/>
      <c r="I25" s="485"/>
      <c r="J25" s="485"/>
      <c r="K25" s="485"/>
      <c r="L25" s="486"/>
      <c r="M25" s="10"/>
    </row>
    <row r="26" spans="2:16" x14ac:dyDescent="0.35">
      <c r="B26" s="479"/>
      <c r="C26" s="480"/>
      <c r="D26" s="483"/>
      <c r="E26" s="485"/>
      <c r="F26" s="485"/>
      <c r="G26" s="485"/>
      <c r="H26" s="485"/>
      <c r="I26" s="485"/>
      <c r="J26" s="485"/>
      <c r="K26" s="485"/>
      <c r="L26" s="486"/>
      <c r="M26" s="10"/>
      <c r="O26" s="18"/>
    </row>
    <row r="27" spans="2:16" x14ac:dyDescent="0.35">
      <c r="B27" s="479"/>
      <c r="C27" s="480"/>
      <c r="D27" s="483"/>
      <c r="E27" s="485"/>
      <c r="F27" s="485"/>
      <c r="G27" s="485"/>
      <c r="H27" s="485"/>
      <c r="I27" s="485"/>
      <c r="J27" s="485"/>
      <c r="K27" s="485"/>
      <c r="L27" s="486"/>
      <c r="M27" s="10"/>
      <c r="O27" s="18"/>
    </row>
    <row r="28" spans="2:16" x14ac:dyDescent="0.35">
      <c r="B28" s="479"/>
      <c r="C28" s="480"/>
      <c r="D28" s="483"/>
      <c r="E28" s="485"/>
      <c r="F28" s="485"/>
      <c r="G28" s="485"/>
      <c r="H28" s="485"/>
      <c r="I28" s="485"/>
      <c r="J28" s="485"/>
      <c r="K28" s="485"/>
      <c r="L28" s="486"/>
      <c r="M28" s="10"/>
    </row>
    <row r="29" spans="2:16" x14ac:dyDescent="0.35">
      <c r="B29" s="479"/>
      <c r="C29" s="480"/>
      <c r="D29" s="483"/>
      <c r="E29" s="485"/>
      <c r="F29" s="485"/>
      <c r="G29" s="485"/>
      <c r="H29" s="485"/>
      <c r="I29" s="485"/>
      <c r="J29" s="485"/>
      <c r="K29" s="485"/>
      <c r="L29" s="486"/>
      <c r="M29" s="10"/>
      <c r="O29" s="18"/>
    </row>
    <row r="30" spans="2:16" x14ac:dyDescent="0.35">
      <c r="B30" s="479"/>
      <c r="C30" s="480"/>
      <c r="D30" s="483"/>
      <c r="E30" s="485"/>
      <c r="F30" s="485"/>
      <c r="G30" s="485"/>
      <c r="H30" s="485"/>
      <c r="I30" s="485"/>
      <c r="J30" s="485"/>
      <c r="K30" s="485"/>
      <c r="L30" s="486"/>
      <c r="M30" s="10"/>
      <c r="O30" s="18"/>
    </row>
    <row r="31" spans="2:16" x14ac:dyDescent="0.35">
      <c r="B31" s="479"/>
      <c r="C31" s="480"/>
      <c r="D31" s="483"/>
      <c r="E31" s="485"/>
      <c r="F31" s="485"/>
      <c r="G31" s="485"/>
      <c r="H31" s="485"/>
      <c r="I31" s="485"/>
      <c r="J31" s="485"/>
      <c r="K31" s="485"/>
      <c r="L31" s="486"/>
      <c r="M31" s="10"/>
      <c r="O31" s="18"/>
    </row>
    <row r="32" spans="2:16" x14ac:dyDescent="0.35">
      <c r="B32" s="479"/>
      <c r="C32" s="480"/>
      <c r="D32" s="483"/>
      <c r="E32" s="485"/>
      <c r="F32" s="485"/>
      <c r="G32" s="485"/>
      <c r="H32" s="485"/>
      <c r="I32" s="485"/>
      <c r="J32" s="485"/>
      <c r="K32" s="485"/>
      <c r="L32" s="486"/>
      <c r="M32" s="10"/>
      <c r="O32" s="18"/>
    </row>
    <row r="33" spans="2:16" x14ac:dyDescent="0.35">
      <c r="B33" s="479" t="str">
        <f>IF(Intro!$G$29="English",O33,P33)</f>
        <v>Comment 3</v>
      </c>
      <c r="C33" s="480"/>
      <c r="D33" s="483"/>
      <c r="E33" s="485"/>
      <c r="F33" s="485"/>
      <c r="G33" s="485"/>
      <c r="H33" s="485"/>
      <c r="I33" s="485"/>
      <c r="J33" s="485"/>
      <c r="K33" s="485"/>
      <c r="L33" s="486"/>
      <c r="M33" s="10"/>
      <c r="O33" s="18" t="s">
        <v>92</v>
      </c>
      <c r="P33" s="10" t="s">
        <v>93</v>
      </c>
    </row>
    <row r="34" spans="2:16" x14ac:dyDescent="0.35">
      <c r="B34" s="479"/>
      <c r="C34" s="480"/>
      <c r="D34" s="483"/>
      <c r="E34" s="485"/>
      <c r="F34" s="485"/>
      <c r="G34" s="485"/>
      <c r="H34" s="485"/>
      <c r="I34" s="485"/>
      <c r="J34" s="485"/>
      <c r="K34" s="485"/>
      <c r="L34" s="486"/>
      <c r="M34" s="10"/>
      <c r="O34" s="18"/>
    </row>
    <row r="35" spans="2:16" x14ac:dyDescent="0.35">
      <c r="B35" s="479"/>
      <c r="C35" s="480"/>
      <c r="D35" s="483"/>
      <c r="E35" s="485"/>
      <c r="F35" s="485"/>
      <c r="G35" s="485"/>
      <c r="H35" s="485"/>
      <c r="I35" s="485"/>
      <c r="J35" s="485"/>
      <c r="K35" s="485"/>
      <c r="L35" s="486"/>
      <c r="M35" s="10"/>
      <c r="O35" s="18"/>
    </row>
    <row r="36" spans="2:16" x14ac:dyDescent="0.35">
      <c r="B36" s="479"/>
      <c r="C36" s="480"/>
      <c r="D36" s="483"/>
      <c r="E36" s="485"/>
      <c r="F36" s="485"/>
      <c r="G36" s="485"/>
      <c r="H36" s="485"/>
      <c r="I36" s="485"/>
      <c r="J36" s="485"/>
      <c r="K36" s="485"/>
      <c r="L36" s="486"/>
      <c r="M36" s="10"/>
      <c r="O36" s="18"/>
    </row>
    <row r="37" spans="2:16" x14ac:dyDescent="0.35">
      <c r="B37" s="479"/>
      <c r="C37" s="480"/>
      <c r="D37" s="483"/>
      <c r="E37" s="485"/>
      <c r="F37" s="485"/>
      <c r="G37" s="485"/>
      <c r="H37" s="485"/>
      <c r="I37" s="485"/>
      <c r="J37" s="485"/>
      <c r="K37" s="485"/>
      <c r="L37" s="486"/>
      <c r="M37" s="10"/>
      <c r="O37" s="18"/>
    </row>
    <row r="38" spans="2:16" x14ac:dyDescent="0.35">
      <c r="B38" s="479"/>
      <c r="C38" s="480"/>
      <c r="D38" s="483"/>
      <c r="E38" s="485"/>
      <c r="F38" s="485"/>
      <c r="G38" s="485"/>
      <c r="H38" s="485"/>
      <c r="I38" s="485"/>
      <c r="J38" s="485"/>
      <c r="K38" s="485"/>
      <c r="L38" s="486"/>
      <c r="M38" s="10"/>
      <c r="O38" s="18"/>
    </row>
    <row r="39" spans="2:16" x14ac:dyDescent="0.35">
      <c r="B39" s="479"/>
      <c r="C39" s="480"/>
      <c r="D39" s="483"/>
      <c r="E39" s="485"/>
      <c r="F39" s="485"/>
      <c r="G39" s="485"/>
      <c r="H39" s="485"/>
      <c r="I39" s="485"/>
      <c r="J39" s="485"/>
      <c r="K39" s="485"/>
      <c r="L39" s="486"/>
      <c r="M39" s="10"/>
      <c r="O39" s="18"/>
    </row>
    <row r="40" spans="2:16" x14ac:dyDescent="0.35">
      <c r="B40" s="479"/>
      <c r="C40" s="480"/>
      <c r="D40" s="483"/>
      <c r="E40" s="485"/>
      <c r="F40" s="485"/>
      <c r="G40" s="485"/>
      <c r="H40" s="485"/>
      <c r="I40" s="485"/>
      <c r="J40" s="485"/>
      <c r="K40" s="485"/>
      <c r="L40" s="486"/>
      <c r="M40" s="10"/>
      <c r="O40" s="18"/>
    </row>
    <row r="41" spans="2:16" x14ac:dyDescent="0.35">
      <c r="B41" s="479"/>
      <c r="C41" s="480"/>
      <c r="D41" s="483"/>
      <c r="E41" s="485"/>
      <c r="F41" s="485"/>
      <c r="G41" s="485"/>
      <c r="H41" s="485"/>
      <c r="I41" s="485"/>
      <c r="J41" s="485"/>
      <c r="K41" s="485"/>
      <c r="L41" s="486"/>
      <c r="M41" s="10"/>
      <c r="O41" s="18"/>
    </row>
    <row r="42" spans="2:16" x14ac:dyDescent="0.35">
      <c r="B42" s="479"/>
      <c r="C42" s="480"/>
      <c r="D42" s="483"/>
      <c r="E42" s="485"/>
      <c r="F42" s="485"/>
      <c r="G42" s="485"/>
      <c r="H42" s="485"/>
      <c r="I42" s="485"/>
      <c r="J42" s="485"/>
      <c r="K42" s="485"/>
      <c r="L42" s="486"/>
      <c r="M42" s="10"/>
      <c r="O42" s="18"/>
    </row>
    <row r="43" spans="2:16" x14ac:dyDescent="0.35">
      <c r="B43" s="479" t="str">
        <f>IF(Intro!$G$29="English",O43,P43)</f>
        <v>Comment 4</v>
      </c>
      <c r="C43" s="480"/>
      <c r="D43" s="483"/>
      <c r="E43" s="485"/>
      <c r="F43" s="485"/>
      <c r="G43" s="485"/>
      <c r="H43" s="485"/>
      <c r="I43" s="485"/>
      <c r="J43" s="485"/>
      <c r="K43" s="485"/>
      <c r="L43" s="486"/>
      <c r="M43" s="10"/>
      <c r="O43" s="18" t="s">
        <v>94</v>
      </c>
      <c r="P43" s="10" t="s">
        <v>95</v>
      </c>
    </row>
    <row r="44" spans="2:16" x14ac:dyDescent="0.35">
      <c r="B44" s="479"/>
      <c r="C44" s="480"/>
      <c r="D44" s="483"/>
      <c r="E44" s="485"/>
      <c r="F44" s="485"/>
      <c r="G44" s="485"/>
      <c r="H44" s="485"/>
      <c r="I44" s="485"/>
      <c r="J44" s="485"/>
      <c r="K44" s="485"/>
      <c r="L44" s="486"/>
      <c r="M44" s="10"/>
      <c r="O44" s="18"/>
    </row>
    <row r="45" spans="2:16" x14ac:dyDescent="0.35">
      <c r="B45" s="479"/>
      <c r="C45" s="480"/>
      <c r="D45" s="483"/>
      <c r="E45" s="485"/>
      <c r="F45" s="485"/>
      <c r="G45" s="485"/>
      <c r="H45" s="485"/>
      <c r="I45" s="485"/>
      <c r="J45" s="485"/>
      <c r="K45" s="485"/>
      <c r="L45" s="486"/>
      <c r="M45" s="10"/>
      <c r="O45" s="18"/>
    </row>
    <row r="46" spans="2:16" x14ac:dyDescent="0.35">
      <c r="B46" s="479"/>
      <c r="C46" s="480"/>
      <c r="D46" s="483"/>
      <c r="E46" s="485"/>
      <c r="F46" s="485"/>
      <c r="G46" s="485"/>
      <c r="H46" s="485"/>
      <c r="I46" s="485"/>
      <c r="J46" s="485"/>
      <c r="K46" s="485"/>
      <c r="L46" s="486"/>
      <c r="M46" s="10"/>
      <c r="O46" s="18"/>
    </row>
    <row r="47" spans="2:16" x14ac:dyDescent="0.35">
      <c r="B47" s="479"/>
      <c r="C47" s="480"/>
      <c r="D47" s="483"/>
      <c r="E47" s="485"/>
      <c r="F47" s="485"/>
      <c r="G47" s="485"/>
      <c r="H47" s="485"/>
      <c r="I47" s="485"/>
      <c r="J47" s="485"/>
      <c r="K47" s="485"/>
      <c r="L47" s="486"/>
      <c r="M47" s="10"/>
      <c r="O47" s="18"/>
    </row>
    <row r="48" spans="2:16" x14ac:dyDescent="0.35">
      <c r="B48" s="479"/>
      <c r="C48" s="480"/>
      <c r="D48" s="483"/>
      <c r="E48" s="485"/>
      <c r="F48" s="485"/>
      <c r="G48" s="485"/>
      <c r="H48" s="485"/>
      <c r="I48" s="485"/>
      <c r="J48" s="485"/>
      <c r="K48" s="485"/>
      <c r="L48" s="486"/>
      <c r="M48" s="10"/>
      <c r="O48" s="18"/>
    </row>
    <row r="49" spans="1:16" x14ac:dyDescent="0.35">
      <c r="B49" s="479"/>
      <c r="C49" s="480"/>
      <c r="D49" s="483"/>
      <c r="E49" s="485"/>
      <c r="F49" s="485"/>
      <c r="G49" s="485"/>
      <c r="H49" s="485"/>
      <c r="I49" s="485"/>
      <c r="J49" s="485"/>
      <c r="K49" s="485"/>
      <c r="L49" s="486"/>
      <c r="M49" s="10"/>
      <c r="O49" s="18"/>
    </row>
    <row r="50" spans="1:16" x14ac:dyDescent="0.35">
      <c r="B50" s="479"/>
      <c r="C50" s="480"/>
      <c r="D50" s="483"/>
      <c r="E50" s="485"/>
      <c r="F50" s="485"/>
      <c r="G50" s="485"/>
      <c r="H50" s="485"/>
      <c r="I50" s="485"/>
      <c r="J50" s="485"/>
      <c r="K50" s="485"/>
      <c r="L50" s="486"/>
      <c r="M50" s="10"/>
      <c r="O50" s="18"/>
    </row>
    <row r="51" spans="1:16" x14ac:dyDescent="0.35">
      <c r="B51" s="479"/>
      <c r="C51" s="480"/>
      <c r="D51" s="483"/>
      <c r="E51" s="485"/>
      <c r="F51" s="485"/>
      <c r="G51" s="485"/>
      <c r="H51" s="485"/>
      <c r="I51" s="485"/>
      <c r="J51" s="485"/>
      <c r="K51" s="485"/>
      <c r="L51" s="486"/>
      <c r="M51" s="10"/>
      <c r="O51" s="18"/>
    </row>
    <row r="52" spans="1:16" x14ac:dyDescent="0.35">
      <c r="B52" s="479"/>
      <c r="C52" s="480"/>
      <c r="D52" s="483"/>
      <c r="E52" s="485"/>
      <c r="F52" s="485"/>
      <c r="G52" s="485"/>
      <c r="H52" s="485"/>
      <c r="I52" s="485"/>
      <c r="J52" s="485"/>
      <c r="K52" s="485"/>
      <c r="L52" s="486"/>
      <c r="M52" s="10"/>
      <c r="O52" s="18"/>
    </row>
    <row r="53" spans="1:16" x14ac:dyDescent="0.35">
      <c r="B53" s="479" t="str">
        <f>IF(Intro!$G$29="English",O53,P53)</f>
        <v>Comment 5</v>
      </c>
      <c r="C53" s="480"/>
      <c r="D53" s="483"/>
      <c r="E53" s="485"/>
      <c r="F53" s="485"/>
      <c r="G53" s="485"/>
      <c r="H53" s="485"/>
      <c r="I53" s="485"/>
      <c r="J53" s="485"/>
      <c r="K53" s="485"/>
      <c r="L53" s="486"/>
      <c r="M53" s="10"/>
      <c r="O53" s="18" t="s">
        <v>96</v>
      </c>
      <c r="P53" s="10" t="s">
        <v>97</v>
      </c>
    </row>
    <row r="54" spans="1:16" x14ac:dyDescent="0.35">
      <c r="B54" s="479"/>
      <c r="C54" s="480"/>
      <c r="D54" s="483"/>
      <c r="E54" s="485"/>
      <c r="F54" s="485"/>
      <c r="G54" s="485"/>
      <c r="H54" s="485"/>
      <c r="I54" s="485"/>
      <c r="J54" s="485"/>
      <c r="K54" s="485"/>
      <c r="L54" s="486"/>
      <c r="M54" s="10"/>
      <c r="O54" s="18"/>
    </row>
    <row r="55" spans="1:16" x14ac:dyDescent="0.35">
      <c r="B55" s="479"/>
      <c r="C55" s="480"/>
      <c r="D55" s="483"/>
      <c r="E55" s="485"/>
      <c r="F55" s="485"/>
      <c r="G55" s="485"/>
      <c r="H55" s="485"/>
      <c r="I55" s="485"/>
      <c r="J55" s="485"/>
      <c r="K55" s="485"/>
      <c r="L55" s="486"/>
      <c r="M55" s="10"/>
      <c r="O55" s="18"/>
    </row>
    <row r="56" spans="1:16" x14ac:dyDescent="0.35">
      <c r="B56" s="479"/>
      <c r="C56" s="480"/>
      <c r="D56" s="483"/>
      <c r="E56" s="485"/>
      <c r="F56" s="485"/>
      <c r="G56" s="485"/>
      <c r="H56" s="485"/>
      <c r="I56" s="485"/>
      <c r="J56" s="485"/>
      <c r="K56" s="485"/>
      <c r="L56" s="486"/>
      <c r="M56" s="10"/>
      <c r="O56" s="18"/>
    </row>
    <row r="57" spans="1:16" x14ac:dyDescent="0.35">
      <c r="B57" s="479"/>
      <c r="C57" s="480"/>
      <c r="D57" s="483"/>
      <c r="E57" s="485"/>
      <c r="F57" s="485"/>
      <c r="G57" s="485"/>
      <c r="H57" s="485"/>
      <c r="I57" s="485"/>
      <c r="J57" s="485"/>
      <c r="K57" s="485"/>
      <c r="L57" s="486"/>
      <c r="M57" s="10"/>
      <c r="O57" s="18"/>
    </row>
    <row r="58" spans="1:16" x14ac:dyDescent="0.35">
      <c r="B58" s="479"/>
      <c r="C58" s="480"/>
      <c r="D58" s="483"/>
      <c r="E58" s="485"/>
      <c r="F58" s="485"/>
      <c r="G58" s="485"/>
      <c r="H58" s="485"/>
      <c r="I58" s="485"/>
      <c r="J58" s="485"/>
      <c r="K58" s="485"/>
      <c r="L58" s="486"/>
      <c r="M58" s="10"/>
      <c r="O58" s="18"/>
    </row>
    <row r="59" spans="1:16" x14ac:dyDescent="0.35">
      <c r="B59" s="479"/>
      <c r="C59" s="480"/>
      <c r="D59" s="483"/>
      <c r="E59" s="485"/>
      <c r="F59" s="485"/>
      <c r="G59" s="485"/>
      <c r="H59" s="485"/>
      <c r="I59" s="485"/>
      <c r="J59" s="485"/>
      <c r="K59" s="485"/>
      <c r="L59" s="486"/>
      <c r="M59" s="10"/>
      <c r="O59" s="18"/>
    </row>
    <row r="60" spans="1:16" x14ac:dyDescent="0.35">
      <c r="B60" s="479"/>
      <c r="C60" s="480"/>
      <c r="D60" s="483"/>
      <c r="E60" s="485"/>
      <c r="F60" s="485"/>
      <c r="G60" s="485"/>
      <c r="H60" s="485"/>
      <c r="I60" s="485"/>
      <c r="J60" s="485"/>
      <c r="K60" s="485"/>
      <c r="L60" s="486"/>
      <c r="M60" s="10"/>
      <c r="O60" s="18"/>
    </row>
    <row r="61" spans="1:16" x14ac:dyDescent="0.35">
      <c r="B61" s="479"/>
      <c r="C61" s="480"/>
      <c r="D61" s="483"/>
      <c r="E61" s="485"/>
      <c r="F61" s="485"/>
      <c r="G61" s="485"/>
      <c r="H61" s="485"/>
      <c r="I61" s="485"/>
      <c r="J61" s="485"/>
      <c r="K61" s="485"/>
      <c r="L61" s="486"/>
      <c r="M61" s="10"/>
      <c r="O61" s="18"/>
    </row>
    <row r="62" spans="1:16" x14ac:dyDescent="0.35">
      <c r="B62" s="481"/>
      <c r="C62" s="482"/>
      <c r="D62" s="484"/>
      <c r="E62" s="487"/>
      <c r="F62" s="487"/>
      <c r="G62" s="487"/>
      <c r="H62" s="487"/>
      <c r="I62" s="487"/>
      <c r="J62" s="487"/>
      <c r="K62" s="487"/>
      <c r="L62" s="488"/>
      <c r="M62" s="10"/>
      <c r="O62" s="18"/>
    </row>
    <row r="63" spans="1:16" s="35" customFormat="1" x14ac:dyDescent="0.35">
      <c r="A63" s="58"/>
      <c r="B63" s="4"/>
      <c r="C63" s="59"/>
      <c r="D63" s="59"/>
      <c r="E63" s="59"/>
      <c r="F63" s="59"/>
      <c r="G63" s="59"/>
      <c r="H63" s="59"/>
      <c r="I63" s="59"/>
      <c r="J63" s="59"/>
      <c r="K63" s="59"/>
      <c r="L63" s="59"/>
      <c r="N63" s="60"/>
    </row>
  </sheetData>
  <sheetProtection algorithmName="SHA-512" hashValue="jiFr/gIRX5Ey7IjO7XSLlaKCje0zMRmqhOttK7ETzRUgPvzHD7u2I1iAf8gds/y5KXsgSV83Mip2yO+qyB0DEw==" saltValue="a/LaBPz26lsA5JtgD81pcg==" spinCount="100000" sheet="1" objects="1" scenarios="1" selectLockedCells="1"/>
  <mergeCells count="21">
    <mergeCell ref="B13:C22"/>
    <mergeCell ref="D13:D22"/>
    <mergeCell ref="E13:L22"/>
    <mergeCell ref="B23:C32"/>
    <mergeCell ref="D23:D32"/>
    <mergeCell ref="E23:L32"/>
    <mergeCell ref="B4:L4"/>
    <mergeCell ref="B5:L5"/>
    <mergeCell ref="B6:L6"/>
    <mergeCell ref="B10:L10"/>
    <mergeCell ref="E12:L12"/>
    <mergeCell ref="B8:L8"/>
    <mergeCell ref="B53:C62"/>
    <mergeCell ref="D53:D62"/>
    <mergeCell ref="E53:L62"/>
    <mergeCell ref="D33:D42"/>
    <mergeCell ref="E33:L42"/>
    <mergeCell ref="B43:C52"/>
    <mergeCell ref="D43:D52"/>
    <mergeCell ref="E43:L52"/>
    <mergeCell ref="B33:C4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182"/>
  <sheetViews>
    <sheetView showGridLines="0" topLeftCell="A161" zoomScaleNormal="100" workbookViewId="0"/>
  </sheetViews>
  <sheetFormatPr defaultColWidth="9.26953125" defaultRowHeight="14" x14ac:dyDescent="0.35"/>
  <cols>
    <col min="1" max="1" width="1.7265625" style="8" customWidth="1"/>
    <col min="2" max="4" width="14.54296875" style="1" customWidth="1"/>
    <col min="5" max="5" width="21" style="1" customWidth="1"/>
    <col min="6" max="12" width="14.54296875" style="1" customWidth="1"/>
    <col min="13" max="13" width="6.26953125" style="9" customWidth="1"/>
    <col min="14" max="14" width="9.26953125" style="10" customWidth="1"/>
    <col min="15" max="15" width="12.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IF(Intro!$G$29="English",O3,P3)</f>
        <v>PROTECTED</v>
      </c>
      <c r="C2" s="12"/>
      <c r="D2" s="12"/>
      <c r="O2" s="116" t="s">
        <v>53</v>
      </c>
      <c r="P2" s="116" t="s">
        <v>69</v>
      </c>
    </row>
    <row r="3" spans="1:16" x14ac:dyDescent="0.35">
      <c r="B3" s="13"/>
      <c r="C3" s="13"/>
      <c r="D3" s="13"/>
      <c r="O3" s="84" t="s">
        <v>220</v>
      </c>
      <c r="P3" s="84" t="s">
        <v>221</v>
      </c>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466"/>
      <c r="D5" s="466"/>
      <c r="E5" s="466"/>
      <c r="F5" s="466"/>
      <c r="G5" s="466"/>
      <c r="H5" s="466"/>
      <c r="I5" s="466"/>
      <c r="J5" s="466"/>
      <c r="K5" s="466"/>
      <c r="L5" s="467"/>
      <c r="M5" s="21"/>
      <c r="N5" s="21"/>
      <c r="O5" s="19"/>
      <c r="P5" s="19"/>
    </row>
    <row r="6" spans="1:16" s="6" customFormat="1" x14ac:dyDescent="0.35">
      <c r="A6" s="4"/>
      <c r="B6" s="465" t="str">
        <f>Info!B6</f>
        <v xml:space="preserve">WOOD GOODS - SOLID AND ENGINEERED HARDWOOD FLOORING </v>
      </c>
      <c r="C6" s="466"/>
      <c r="D6" s="466"/>
      <c r="E6" s="466"/>
      <c r="F6" s="466"/>
      <c r="G6" s="466"/>
      <c r="H6" s="466"/>
      <c r="I6" s="466"/>
      <c r="J6" s="466"/>
      <c r="K6" s="466"/>
      <c r="L6" s="467"/>
      <c r="M6" s="19"/>
      <c r="N6" s="19"/>
      <c r="O6" s="15"/>
      <c r="P6" s="15"/>
    </row>
    <row r="7" spans="1:16" s="6" customFormat="1" x14ac:dyDescent="0.35">
      <c r="A7" s="4"/>
      <c r="B7" s="111"/>
      <c r="C7" s="112"/>
      <c r="D7" s="112"/>
      <c r="E7" s="112"/>
      <c r="F7" s="112"/>
      <c r="G7" s="112"/>
      <c r="H7" s="112"/>
      <c r="I7" s="112"/>
      <c r="J7" s="112"/>
      <c r="K7" s="112"/>
      <c r="L7" s="113"/>
      <c r="M7" s="19"/>
      <c r="N7" s="19"/>
      <c r="O7" s="20"/>
    </row>
    <row r="8" spans="1:16" s="6" customFormat="1" x14ac:dyDescent="0.35">
      <c r="A8" s="4"/>
      <c r="B8" s="468" t="str">
        <f>Public!B8</f>
        <v>The following questions refer to the goods as defined in the product description on the Intro tab.</v>
      </c>
      <c r="C8" s="469"/>
      <c r="D8" s="469"/>
      <c r="E8" s="469"/>
      <c r="F8" s="469"/>
      <c r="G8" s="469"/>
      <c r="H8" s="469"/>
      <c r="I8" s="469"/>
      <c r="J8" s="469"/>
      <c r="K8" s="469"/>
      <c r="L8" s="470"/>
      <c r="M8" s="19"/>
      <c r="N8" s="19"/>
      <c r="O8" s="15"/>
      <c r="P8" s="15"/>
    </row>
    <row r="9" spans="1:16" s="6" customFormat="1" ht="14.15" customHeight="1" x14ac:dyDescent="0.35">
      <c r="A9" s="4"/>
      <c r="B9" s="468" t="str">
        <f>Public!B9</f>
        <v xml:space="preserve">Product information and a glossary of terms can be found in the Info tab.
</v>
      </c>
      <c r="C9" s="469"/>
      <c r="D9" s="469"/>
      <c r="E9" s="469"/>
      <c r="F9" s="469"/>
      <c r="G9" s="469"/>
      <c r="H9" s="469"/>
      <c r="I9" s="469"/>
      <c r="J9" s="469"/>
      <c r="K9" s="469"/>
      <c r="L9" s="470"/>
      <c r="M9" s="19"/>
      <c r="N9" s="19"/>
      <c r="O9" s="15"/>
    </row>
    <row r="10" spans="1:16" s="6" customFormat="1" ht="14.15" customHeight="1" x14ac:dyDescent="0.35">
      <c r="A10" s="4"/>
      <c r="B10" s="468" t="str">
        <f>IF(Intro!$G$29="English",O10,P10)</f>
        <v xml:space="preserve">Use the AddPro tab if more space is needed.
</v>
      </c>
      <c r="C10" s="469"/>
      <c r="D10" s="469"/>
      <c r="E10" s="469"/>
      <c r="F10" s="469"/>
      <c r="G10" s="469"/>
      <c r="H10" s="469"/>
      <c r="I10" s="469"/>
      <c r="J10" s="469"/>
      <c r="K10" s="469"/>
      <c r="L10" s="470"/>
      <c r="M10" s="19"/>
      <c r="N10" s="19"/>
      <c r="O10" s="15" t="s">
        <v>98</v>
      </c>
      <c r="P10" s="15" t="str">
        <f>"Utilisez l'onglet AddPro si vous avez besoin de plus d'espace."&amp;CHAR(10)</f>
        <v xml:space="preserve">Utilisez l'onglet AddPro si vous avez besoin de plus d'espace.
</v>
      </c>
    </row>
    <row r="11" spans="1:16" s="6" customFormat="1" x14ac:dyDescent="0.35">
      <c r="A11" s="4"/>
      <c r="B11" s="468"/>
      <c r="C11" s="469"/>
      <c r="D11" s="469"/>
      <c r="E11" s="469"/>
      <c r="F11" s="469"/>
      <c r="G11" s="469"/>
      <c r="H11" s="469"/>
      <c r="I11" s="469"/>
      <c r="J11" s="469"/>
      <c r="K11" s="469"/>
      <c r="L11" s="470"/>
      <c r="M11" s="19"/>
      <c r="N11" s="19"/>
      <c r="O11" s="15"/>
      <c r="P11" s="15"/>
    </row>
    <row r="12" spans="1:16" s="6" customFormat="1" x14ac:dyDescent="0.35">
      <c r="A12" s="4"/>
      <c r="B12" s="468" t="str">
        <f>IF(Intro!$G$29="English",O12,P12)</f>
        <v>For the questions in this tab, note the following:</v>
      </c>
      <c r="C12" s="469"/>
      <c r="D12" s="469"/>
      <c r="E12" s="469"/>
      <c r="F12" s="469"/>
      <c r="G12" s="469"/>
      <c r="H12" s="469"/>
      <c r="I12" s="469"/>
      <c r="J12" s="469"/>
      <c r="K12" s="469"/>
      <c r="L12" s="470"/>
      <c r="M12" s="19"/>
      <c r="N12" s="19"/>
      <c r="O12" s="15" t="s">
        <v>99</v>
      </c>
      <c r="P12" s="15" t="s">
        <v>100</v>
      </c>
    </row>
    <row r="13" spans="1:16" s="6" customFormat="1" ht="26.25" customHeight="1" x14ac:dyDescent="0.35">
      <c r="A13" s="4"/>
      <c r="B13" s="510" t="str">
        <f>IF(Intro!$G$29="English",O13,P13)</f>
        <v>• Report only sales from your firm’s imports. Sales of goods purchased from Canadian producers must be excluded.</v>
      </c>
      <c r="C13" s="511"/>
      <c r="D13" s="511"/>
      <c r="E13" s="511"/>
      <c r="F13" s="511"/>
      <c r="G13" s="511"/>
      <c r="H13" s="511"/>
      <c r="I13" s="511"/>
      <c r="J13" s="511"/>
      <c r="K13" s="511"/>
      <c r="L13" s="512"/>
      <c r="M13" s="19"/>
      <c r="N13" s="19"/>
      <c r="O13" s="15" t="s">
        <v>246</v>
      </c>
      <c r="P13" s="15" t="s">
        <v>172</v>
      </c>
    </row>
    <row r="14" spans="1:16" s="6" customFormat="1" x14ac:dyDescent="0.35">
      <c r="A14" s="4"/>
      <c r="B14" s="468" t="str">
        <f>IF(Intro!$G$29="English",O14,P14)</f>
        <v>• Report all sales to Canadian and foreign associated firms.</v>
      </c>
      <c r="C14" s="469"/>
      <c r="D14" s="469"/>
      <c r="E14" s="469"/>
      <c r="F14" s="469"/>
      <c r="G14" s="469"/>
      <c r="H14" s="469"/>
      <c r="I14" s="469"/>
      <c r="J14" s="469"/>
      <c r="K14" s="469"/>
      <c r="L14" s="470"/>
      <c r="M14" s="19"/>
      <c r="N14" s="19"/>
      <c r="O14" s="15" t="s">
        <v>169</v>
      </c>
      <c r="P14" s="15" t="s">
        <v>173</v>
      </c>
    </row>
    <row r="15" spans="1:16" s="6" customFormat="1" x14ac:dyDescent="0.35">
      <c r="A15" s="4"/>
      <c r="B15" s="468" t="str">
        <f>IF(Intro!$G$29="English",O15,P15)</f>
        <v>• Report all sales as of the date of shipment to the customer or the customer’s warehouse.</v>
      </c>
      <c r="C15" s="469"/>
      <c r="D15" s="469"/>
      <c r="E15" s="469"/>
      <c r="F15" s="469"/>
      <c r="G15" s="469"/>
      <c r="H15" s="469"/>
      <c r="I15" s="469"/>
      <c r="J15" s="469"/>
      <c r="K15" s="469"/>
      <c r="L15" s="470"/>
      <c r="M15" s="19"/>
      <c r="N15" s="19"/>
      <c r="O15" s="15" t="s">
        <v>170</v>
      </c>
      <c r="P15" s="15" t="s">
        <v>174</v>
      </c>
    </row>
    <row r="16" spans="1:16" s="6" customFormat="1" x14ac:dyDescent="0.35">
      <c r="A16" s="4"/>
      <c r="B16" s="471" t="str">
        <f>IF(Intro!$G$29="English",O16,P16)</f>
        <v>• Report all values in Canadian dollars.</v>
      </c>
      <c r="C16" s="472"/>
      <c r="D16" s="472"/>
      <c r="E16" s="472"/>
      <c r="F16" s="472"/>
      <c r="G16" s="472"/>
      <c r="H16" s="472"/>
      <c r="I16" s="472"/>
      <c r="J16" s="472"/>
      <c r="K16" s="472"/>
      <c r="L16" s="473"/>
      <c r="M16" s="19"/>
      <c r="N16" s="19"/>
      <c r="O16" s="15" t="s">
        <v>171</v>
      </c>
      <c r="P16" s="15" t="s">
        <v>175</v>
      </c>
    </row>
    <row r="17" spans="1:17" s="6" customFormat="1" ht="16" x14ac:dyDescent="0.35">
      <c r="A17" s="4"/>
      <c r="B17" s="499" t="str">
        <f>IF(Intro!$G$29="English",Variables!$B$332,Variables!$C$332)</f>
        <v>DO NOT INCLUDE THE VALUE OF ANY COMMERCIAL SERVICES SUCH AS INSTALLATION IN YOUR RESPONSE</v>
      </c>
      <c r="C17" s="499"/>
      <c r="D17" s="499"/>
      <c r="E17" s="499"/>
      <c r="F17" s="499"/>
      <c r="G17" s="499"/>
      <c r="H17" s="499"/>
      <c r="I17" s="499"/>
      <c r="J17" s="499"/>
      <c r="K17" s="499"/>
      <c r="L17" s="499"/>
      <c r="O17" s="15"/>
      <c r="P17" s="15"/>
    </row>
    <row r="18" spans="1:17" x14ac:dyDescent="0.35">
      <c r="A18" s="7"/>
      <c r="B18" s="353" t="str">
        <f>UPPER(IF(Intro!$G$29="English",O18,P18))</f>
        <v>SALES</v>
      </c>
      <c r="C18" s="354"/>
      <c r="D18" s="354"/>
      <c r="E18" s="354"/>
      <c r="F18" s="354"/>
      <c r="G18" s="354"/>
      <c r="H18" s="354"/>
      <c r="I18" s="354"/>
      <c r="J18" s="354"/>
      <c r="K18" s="354"/>
      <c r="L18" s="355"/>
      <c r="M18" s="10"/>
      <c r="O18" s="10" t="s">
        <v>84</v>
      </c>
      <c r="P18" s="10" t="s">
        <v>85</v>
      </c>
    </row>
    <row r="19" spans="1:17" x14ac:dyDescent="0.35">
      <c r="A19" s="7"/>
      <c r="B19" s="446" t="s">
        <v>12</v>
      </c>
      <c r="C19" s="447"/>
      <c r="D19" s="447"/>
      <c r="E19" s="447"/>
      <c r="F19" s="447"/>
      <c r="G19" s="447"/>
      <c r="H19" s="447"/>
      <c r="I19" s="447"/>
      <c r="J19" s="447"/>
      <c r="K19" s="447"/>
      <c r="L19" s="448"/>
      <c r="M19" s="10"/>
    </row>
    <row r="20" spans="1:17" x14ac:dyDescent="0.35">
      <c r="A20" s="7"/>
      <c r="B20" s="56"/>
      <c r="C20" s="57"/>
      <c r="D20" s="57"/>
      <c r="E20" s="57"/>
      <c r="F20" s="57"/>
      <c r="G20" s="57"/>
      <c r="H20" s="57"/>
      <c r="I20" s="57"/>
      <c r="J20" s="57"/>
      <c r="K20" s="57"/>
      <c r="L20" s="45"/>
      <c r="M20" s="10"/>
    </row>
    <row r="21" spans="1:17" x14ac:dyDescent="0.35">
      <c r="A21" s="7"/>
      <c r="B21" s="329" t="str">
        <f>IF(Intro!$G$29="English",O21,P21)</f>
        <v>Describe the method used to value your firm's sales to Canadian or foreign related firms.</v>
      </c>
      <c r="C21" s="330"/>
      <c r="D21" s="330"/>
      <c r="E21" s="330"/>
      <c r="F21" s="330"/>
      <c r="G21" s="330"/>
      <c r="H21" s="330"/>
      <c r="I21" s="330"/>
      <c r="J21" s="330"/>
      <c r="K21" s="330"/>
      <c r="L21" s="331"/>
      <c r="M21" s="10"/>
      <c r="O21" s="10" t="s">
        <v>924</v>
      </c>
      <c r="P21" s="24" t="s">
        <v>923</v>
      </c>
    </row>
    <row r="22" spans="1:17" x14ac:dyDescent="0.35">
      <c r="A22" s="7"/>
      <c r="B22" s="329" t="str">
        <f>IF(Intro!$G$29="English",O22,P22)</f>
        <v>Note - Only complete this question if your firm sold the goods between January 1, 2023, and December 31, 2025.</v>
      </c>
      <c r="C22" s="330"/>
      <c r="D22" s="330"/>
      <c r="E22" s="330"/>
      <c r="F22" s="330"/>
      <c r="G22" s="330"/>
      <c r="H22" s="330"/>
      <c r="I22" s="330"/>
      <c r="J22" s="330"/>
      <c r="K22" s="330"/>
      <c r="L22" s="331"/>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35">
      <c r="A23" s="7"/>
      <c r="B23" s="56"/>
      <c r="C23" s="57"/>
      <c r="D23" s="57"/>
      <c r="E23" s="57"/>
      <c r="F23" s="57"/>
      <c r="G23" s="57"/>
      <c r="H23" s="57"/>
      <c r="I23" s="57"/>
      <c r="J23" s="57"/>
      <c r="K23" s="57"/>
      <c r="L23" s="45"/>
      <c r="M23" s="10"/>
    </row>
    <row r="24" spans="1:17" s="11" customFormat="1" x14ac:dyDescent="0.35">
      <c r="A24" s="8"/>
      <c r="B24" s="432"/>
      <c r="C24" s="441"/>
      <c r="D24" s="441"/>
      <c r="E24" s="441"/>
      <c r="F24" s="441"/>
      <c r="G24" s="441"/>
      <c r="H24" s="441"/>
      <c r="I24" s="441"/>
      <c r="J24" s="441"/>
      <c r="K24" s="441"/>
      <c r="L24" s="434"/>
      <c r="M24" s="29"/>
      <c r="Q24" s="10"/>
    </row>
    <row r="25" spans="1:17" s="11" customFormat="1" x14ac:dyDescent="0.35">
      <c r="A25" s="8"/>
      <c r="B25" s="432"/>
      <c r="C25" s="441"/>
      <c r="D25" s="441"/>
      <c r="E25" s="441"/>
      <c r="F25" s="441"/>
      <c r="G25" s="441"/>
      <c r="H25" s="441"/>
      <c r="I25" s="441"/>
      <c r="J25" s="441"/>
      <c r="K25" s="441"/>
      <c r="L25" s="434"/>
      <c r="M25" s="29"/>
      <c r="Q25" s="10"/>
    </row>
    <row r="26" spans="1:17" s="11" customFormat="1" x14ac:dyDescent="0.35">
      <c r="A26" s="8"/>
      <c r="B26" s="432"/>
      <c r="C26" s="441"/>
      <c r="D26" s="441"/>
      <c r="E26" s="441"/>
      <c r="F26" s="441"/>
      <c r="G26" s="441"/>
      <c r="H26" s="441"/>
      <c r="I26" s="441"/>
      <c r="J26" s="441"/>
      <c r="K26" s="441"/>
      <c r="L26" s="434"/>
      <c r="M26" s="29"/>
      <c r="Q26" s="10"/>
    </row>
    <row r="27" spans="1:17" s="11" customFormat="1" x14ac:dyDescent="0.35">
      <c r="A27" s="8"/>
      <c r="B27" s="432"/>
      <c r="C27" s="441"/>
      <c r="D27" s="441"/>
      <c r="E27" s="441"/>
      <c r="F27" s="441"/>
      <c r="G27" s="441"/>
      <c r="H27" s="441"/>
      <c r="I27" s="441"/>
      <c r="J27" s="441"/>
      <c r="K27" s="441"/>
      <c r="L27" s="434"/>
      <c r="M27" s="29"/>
      <c r="Q27" s="10"/>
    </row>
    <row r="28" spans="1:17" s="11" customFormat="1" x14ac:dyDescent="0.35">
      <c r="A28" s="8"/>
      <c r="B28" s="432"/>
      <c r="C28" s="441"/>
      <c r="D28" s="441"/>
      <c r="E28" s="441"/>
      <c r="F28" s="441"/>
      <c r="G28" s="441"/>
      <c r="H28" s="441"/>
      <c r="I28" s="441"/>
      <c r="J28" s="441"/>
      <c r="K28" s="441"/>
      <c r="L28" s="434"/>
      <c r="M28" s="29"/>
      <c r="Q28" s="10"/>
    </row>
    <row r="29" spans="1:17" s="11" customFormat="1" x14ac:dyDescent="0.35">
      <c r="A29" s="8"/>
      <c r="B29" s="432"/>
      <c r="C29" s="441"/>
      <c r="D29" s="441"/>
      <c r="E29" s="441"/>
      <c r="F29" s="441"/>
      <c r="G29" s="441"/>
      <c r="H29" s="441"/>
      <c r="I29" s="441"/>
      <c r="J29" s="441"/>
      <c r="K29" s="441"/>
      <c r="L29" s="434"/>
      <c r="M29" s="29"/>
      <c r="Q29" s="10"/>
    </row>
    <row r="30" spans="1:17" s="11" customFormat="1" x14ac:dyDescent="0.35">
      <c r="A30" s="8"/>
      <c r="B30" s="432"/>
      <c r="C30" s="441"/>
      <c r="D30" s="441"/>
      <c r="E30" s="441"/>
      <c r="F30" s="441"/>
      <c r="G30" s="441"/>
      <c r="H30" s="441"/>
      <c r="I30" s="441"/>
      <c r="J30" s="441"/>
      <c r="K30" s="441"/>
      <c r="L30" s="434"/>
      <c r="M30" s="29"/>
      <c r="Q30" s="10"/>
    </row>
    <row r="31" spans="1:17" s="11" customFormat="1" x14ac:dyDescent="0.35">
      <c r="A31" s="8"/>
      <c r="B31" s="432"/>
      <c r="C31" s="441"/>
      <c r="D31" s="441"/>
      <c r="E31" s="441"/>
      <c r="F31" s="441"/>
      <c r="G31" s="441"/>
      <c r="H31" s="441"/>
      <c r="I31" s="441"/>
      <c r="J31" s="441"/>
      <c r="K31" s="441"/>
      <c r="L31" s="434"/>
      <c r="M31" s="29"/>
      <c r="Q31" s="10"/>
    </row>
    <row r="32" spans="1:17" x14ac:dyDescent="0.35">
      <c r="A32" s="7"/>
      <c r="B32" s="54"/>
      <c r="C32" s="51"/>
      <c r="D32" s="51"/>
      <c r="E32" s="51"/>
      <c r="F32" s="51"/>
      <c r="G32" s="51"/>
      <c r="H32" s="51"/>
      <c r="I32" s="51"/>
      <c r="J32" s="51"/>
      <c r="K32" s="51"/>
      <c r="L32" s="52"/>
      <c r="M32" s="10"/>
    </row>
    <row r="33" spans="1:18" s="135" customFormat="1" x14ac:dyDescent="0.35">
      <c r="A33" s="8"/>
      <c r="B33" s="435" t="s">
        <v>15</v>
      </c>
      <c r="C33" s="436"/>
      <c r="D33" s="436"/>
      <c r="E33" s="436"/>
      <c r="F33" s="436"/>
      <c r="G33" s="436"/>
      <c r="H33" s="436"/>
      <c r="I33" s="436"/>
      <c r="J33" s="436"/>
      <c r="K33" s="436"/>
      <c r="L33" s="437"/>
      <c r="M33" s="55"/>
      <c r="N33" s="229"/>
    </row>
    <row r="34" spans="1:18" x14ac:dyDescent="0.35">
      <c r="B34" s="56"/>
      <c r="C34" s="128"/>
      <c r="D34" s="128"/>
      <c r="E34" s="128"/>
      <c r="F34" s="128"/>
      <c r="G34" s="128"/>
      <c r="H34" s="128"/>
      <c r="I34" s="128"/>
      <c r="J34" s="128"/>
      <c r="K34" s="128"/>
      <c r="L34" s="137"/>
      <c r="M34" s="10"/>
      <c r="N34" s="229"/>
    </row>
    <row r="35" spans="1:18" x14ac:dyDescent="0.35">
      <c r="B35" s="329" t="str">
        <f>IF(Intro!$G$29="English",O35,P35)</f>
        <v>Provide the following ratios for your sales in Canada and export sales</v>
      </c>
      <c r="C35" s="431"/>
      <c r="D35" s="431"/>
      <c r="E35" s="431"/>
      <c r="F35" s="431"/>
      <c r="G35" s="431"/>
      <c r="H35" s="431"/>
      <c r="I35" s="431"/>
      <c r="J35" s="431"/>
      <c r="K35" s="431"/>
      <c r="L35" s="331"/>
      <c r="M35" s="10"/>
      <c r="N35" s="229"/>
      <c r="O35" s="10" t="s">
        <v>925</v>
      </c>
      <c r="P35" s="24" t="s">
        <v>926</v>
      </c>
    </row>
    <row r="36" spans="1:18" x14ac:dyDescent="0.35">
      <c r="B36" s="237"/>
      <c r="C36" s="238"/>
      <c r="D36" s="233"/>
      <c r="E36" s="10"/>
      <c r="F36" s="10"/>
      <c r="G36" s="239">
        <f>Variables!$B$6</f>
        <v>2023</v>
      </c>
      <c r="H36" s="239">
        <f>G36+1</f>
        <v>2024</v>
      </c>
      <c r="I36" s="239">
        <f>H36+1</f>
        <v>2025</v>
      </c>
      <c r="J36" s="240"/>
      <c r="K36" s="241"/>
      <c r="L36" s="73"/>
      <c r="M36" s="10"/>
      <c r="N36" s="229"/>
      <c r="O36" s="18"/>
    </row>
    <row r="37" spans="1:18" ht="16.5" customHeight="1" x14ac:dyDescent="0.35">
      <c r="B37" s="494" t="str">
        <f>IF(Intro!$G$29="English",O37,P37)</f>
        <v>Sales to related firms in Canada  / Total sales in Canada - Volume</v>
      </c>
      <c r="C37" s="494"/>
      <c r="D37" s="494"/>
      <c r="E37" s="494"/>
      <c r="F37" s="242" t="s">
        <v>83</v>
      </c>
      <c r="G37" s="125"/>
      <c r="H37" s="125"/>
      <c r="I37" s="125"/>
      <c r="J37" s="243"/>
      <c r="K37" s="244"/>
      <c r="L37" s="73"/>
      <c r="M37" s="10"/>
      <c r="N37" s="229"/>
      <c r="O37" s="238" t="s">
        <v>927</v>
      </c>
      <c r="P37" s="238" t="s">
        <v>928</v>
      </c>
      <c r="Q37" s="238"/>
      <c r="R37" s="238"/>
    </row>
    <row r="38" spans="1:18" ht="16.5" customHeight="1" x14ac:dyDescent="0.35">
      <c r="B38" s="494" t="str">
        <f>IF(Intro!$G$29="English",O38,P38)</f>
        <v>Sales to related firms in Canada  / Total sales in Canada - Value</v>
      </c>
      <c r="C38" s="494"/>
      <c r="D38" s="494"/>
      <c r="E38" s="494"/>
      <c r="F38" s="242" t="s">
        <v>83</v>
      </c>
      <c r="G38" s="125"/>
      <c r="H38" s="125"/>
      <c r="I38" s="125"/>
      <c r="J38" s="243"/>
      <c r="K38" s="244"/>
      <c r="L38" s="73"/>
      <c r="M38" s="10"/>
      <c r="N38" s="229"/>
      <c r="O38" s="238" t="s">
        <v>929</v>
      </c>
      <c r="P38" s="238" t="s">
        <v>930</v>
      </c>
      <c r="Q38" s="238"/>
      <c r="R38" s="238"/>
    </row>
    <row r="39" spans="1:18" ht="14.25" customHeight="1" x14ac:dyDescent="0.35">
      <c r="B39" s="494" t="str">
        <f>IF(Intro!$G$29="English",O39,P39)</f>
        <v>Sales to foreign related firms/ Total export sales - Volume</v>
      </c>
      <c r="C39" s="494"/>
      <c r="D39" s="494"/>
      <c r="E39" s="494"/>
      <c r="F39" s="242" t="s">
        <v>83</v>
      </c>
      <c r="G39" s="125"/>
      <c r="H39" s="125"/>
      <c r="I39" s="125"/>
      <c r="J39" s="245"/>
      <c r="K39" s="246"/>
      <c r="L39" s="73"/>
      <c r="M39" s="10"/>
      <c r="N39" s="229"/>
      <c r="O39" s="238" t="s">
        <v>931</v>
      </c>
      <c r="P39" s="238" t="s">
        <v>932</v>
      </c>
      <c r="Q39" s="238"/>
      <c r="R39" s="238"/>
    </row>
    <row r="40" spans="1:18" ht="14.15" customHeight="1" x14ac:dyDescent="0.35">
      <c r="B40" s="494" t="str">
        <f>IF(Intro!$G$29="English",O40,P40)</f>
        <v>Sales to foreign related firms/ Total export sales - Value</v>
      </c>
      <c r="C40" s="494"/>
      <c r="D40" s="494"/>
      <c r="E40" s="494"/>
      <c r="F40" s="242" t="s">
        <v>83</v>
      </c>
      <c r="G40" s="125"/>
      <c r="H40" s="125"/>
      <c r="I40" s="125"/>
      <c r="J40" s="245"/>
      <c r="K40" s="246"/>
      <c r="L40" s="73"/>
      <c r="M40" s="10"/>
      <c r="N40" s="229"/>
      <c r="O40" s="238" t="s">
        <v>933</v>
      </c>
      <c r="P40" s="238" t="s">
        <v>951</v>
      </c>
      <c r="Q40" s="238"/>
      <c r="R40" s="238"/>
    </row>
    <row r="41" spans="1:18" x14ac:dyDescent="0.35">
      <c r="B41" s="56"/>
      <c r="C41" s="128"/>
      <c r="D41" s="128"/>
      <c r="E41" s="128"/>
      <c r="F41" s="128"/>
      <c r="G41" s="128"/>
      <c r="H41" s="128"/>
      <c r="I41" s="128"/>
      <c r="J41" s="128"/>
      <c r="K41" s="128"/>
      <c r="L41" s="137"/>
      <c r="M41" s="10"/>
      <c r="N41" s="229"/>
    </row>
    <row r="42" spans="1:18" x14ac:dyDescent="0.35">
      <c r="B42" s="237"/>
      <c r="C42" s="238"/>
      <c r="D42" s="233"/>
      <c r="E42" s="10"/>
      <c r="F42" s="10"/>
      <c r="G42" s="495">
        <f>G36</f>
        <v>2023</v>
      </c>
      <c r="H42" s="495">
        <f>G42+1</f>
        <v>2024</v>
      </c>
      <c r="I42" s="495">
        <f>H42+1</f>
        <v>2025</v>
      </c>
      <c r="J42" s="497"/>
      <c r="K42" s="498"/>
      <c r="L42" s="73"/>
      <c r="M42" s="10"/>
      <c r="N42" s="229"/>
      <c r="O42" s="18"/>
    </row>
    <row r="43" spans="1:18" x14ac:dyDescent="0.35">
      <c r="B43" s="237"/>
      <c r="C43" s="238"/>
      <c r="D43" s="233"/>
      <c r="E43" s="10"/>
      <c r="F43" s="10"/>
      <c r="G43" s="496"/>
      <c r="H43" s="496"/>
      <c r="I43" s="496"/>
      <c r="J43" s="497"/>
      <c r="K43" s="498"/>
      <c r="L43" s="73"/>
      <c r="M43" s="10"/>
      <c r="N43" s="229"/>
      <c r="O43" s="18"/>
    </row>
    <row r="44" spans="1:18" ht="14.25" customHeight="1" x14ac:dyDescent="0.35">
      <c r="B44" s="494" t="str">
        <f>IF(Intro!$G$29="English",O44,P44)</f>
        <v>Sales to distributors in Canada / Total sales in Canada - Volume</v>
      </c>
      <c r="C44" s="494"/>
      <c r="D44" s="494"/>
      <c r="E44" s="494"/>
      <c r="F44" s="242" t="s">
        <v>83</v>
      </c>
      <c r="G44" s="125"/>
      <c r="H44" s="125"/>
      <c r="I44" s="125"/>
      <c r="J44" s="243"/>
      <c r="K44" s="244"/>
      <c r="L44" s="73"/>
      <c r="M44" s="10"/>
      <c r="N44" s="229"/>
      <c r="O44" s="238" t="s">
        <v>934</v>
      </c>
      <c r="P44" s="238" t="s">
        <v>935</v>
      </c>
      <c r="Q44" s="238"/>
      <c r="R44" s="238"/>
    </row>
    <row r="45" spans="1:18" ht="14.15" customHeight="1" x14ac:dyDescent="0.35">
      <c r="B45" s="494" t="str">
        <f>IF(Intro!$G$29="English",O45,P45)</f>
        <v>Sales to distributors in Canada / Total sales in Canada - Value</v>
      </c>
      <c r="C45" s="494"/>
      <c r="D45" s="494"/>
      <c r="E45" s="494"/>
      <c r="F45" s="242" t="s">
        <v>83</v>
      </c>
      <c r="G45" s="125"/>
      <c r="H45" s="125"/>
      <c r="I45" s="125"/>
      <c r="J45" s="245"/>
      <c r="K45" s="246"/>
      <c r="L45" s="73"/>
      <c r="M45" s="10"/>
      <c r="N45" s="229"/>
      <c r="O45" s="238" t="s">
        <v>936</v>
      </c>
      <c r="P45" s="238" t="s">
        <v>937</v>
      </c>
      <c r="Q45" s="238"/>
      <c r="R45" s="238"/>
    </row>
    <row r="46" spans="1:18" ht="14.15" customHeight="1" x14ac:dyDescent="0.35">
      <c r="B46" s="494" t="str">
        <f>IF(Intro!$G$29="English",O46,P46)</f>
        <v>Sales to retailers in Canada / Total sales in Canada - Volume</v>
      </c>
      <c r="C46" s="494"/>
      <c r="D46" s="494"/>
      <c r="E46" s="494"/>
      <c r="F46" s="242" t="s">
        <v>83</v>
      </c>
      <c r="G46" s="125"/>
      <c r="H46" s="125"/>
      <c r="I46" s="125"/>
      <c r="J46" s="243"/>
      <c r="K46" s="244"/>
      <c r="L46" s="73"/>
      <c r="M46" s="10"/>
      <c r="N46" s="229"/>
      <c r="O46" s="238" t="s">
        <v>938</v>
      </c>
      <c r="P46" s="238" t="s">
        <v>939</v>
      </c>
      <c r="Q46" s="238"/>
      <c r="R46" s="238"/>
    </row>
    <row r="47" spans="1:18" ht="14.15" customHeight="1" x14ac:dyDescent="0.35">
      <c r="B47" s="494" t="str">
        <f>IF(Intro!$G$29="English",O47,P47)</f>
        <v>Sales to retailers in Canada / Total sales in Canada - Value</v>
      </c>
      <c r="C47" s="494"/>
      <c r="D47" s="494"/>
      <c r="E47" s="494"/>
      <c r="F47" s="242" t="s">
        <v>83</v>
      </c>
      <c r="G47" s="125"/>
      <c r="H47" s="125"/>
      <c r="I47" s="125"/>
      <c r="J47" s="245"/>
      <c r="K47" s="246"/>
      <c r="L47" s="73"/>
      <c r="M47" s="10"/>
      <c r="N47" s="229"/>
      <c r="O47" s="238" t="s">
        <v>940</v>
      </c>
      <c r="P47" s="238" t="s">
        <v>941</v>
      </c>
      <c r="Q47" s="238"/>
      <c r="R47" s="238"/>
    </row>
    <row r="48" spans="1:18" ht="14.25" customHeight="1" x14ac:dyDescent="0.35">
      <c r="B48" s="494" t="str">
        <f>IF(Intro!$G$29="English",O48,P48)</f>
        <v>Sales to end users in Canada / Total sales in Canada - Volume</v>
      </c>
      <c r="C48" s="494"/>
      <c r="D48" s="494"/>
      <c r="E48" s="494"/>
      <c r="F48" s="247" t="s">
        <v>83</v>
      </c>
      <c r="G48" s="125"/>
      <c r="H48" s="125"/>
      <c r="I48" s="125"/>
      <c r="J48" s="246"/>
      <c r="K48" s="246"/>
      <c r="L48" s="73"/>
      <c r="M48" s="10"/>
      <c r="N48" s="229"/>
      <c r="O48" s="238" t="s">
        <v>942</v>
      </c>
      <c r="P48" s="238" t="s">
        <v>943</v>
      </c>
      <c r="Q48" s="238"/>
      <c r="R48" s="238"/>
    </row>
    <row r="49" spans="1:18" ht="15" customHeight="1" x14ac:dyDescent="0.35">
      <c r="B49" s="494" t="str">
        <f>IF(Intro!$G$29="English",O49,P49)</f>
        <v>Sales to end users in Canada / Total sales in Canada - Value</v>
      </c>
      <c r="C49" s="494"/>
      <c r="D49" s="494"/>
      <c r="E49" s="494"/>
      <c r="F49" s="242" t="s">
        <v>83</v>
      </c>
      <c r="G49" s="125"/>
      <c r="H49" s="125"/>
      <c r="I49" s="125"/>
      <c r="J49" s="243"/>
      <c r="K49" s="244"/>
      <c r="L49" s="73"/>
      <c r="M49" s="10"/>
      <c r="N49" s="229"/>
      <c r="O49" s="238" t="s">
        <v>944</v>
      </c>
      <c r="P49" s="238" t="s">
        <v>945</v>
      </c>
      <c r="Q49" s="238"/>
      <c r="R49" s="238"/>
    </row>
    <row r="50" spans="1:18" x14ac:dyDescent="0.35">
      <c r="A50" s="7"/>
      <c r="B50" s="54"/>
      <c r="C50" s="64"/>
      <c r="D50" s="64"/>
      <c r="E50" s="64"/>
      <c r="F50" s="64"/>
      <c r="G50" s="64"/>
      <c r="H50" s="64"/>
      <c r="I50" s="64"/>
      <c r="J50" s="64"/>
      <c r="K50" s="64"/>
      <c r="L50" s="65"/>
      <c r="M50" s="10"/>
    </row>
    <row r="51" spans="1:18" s="11" customFormat="1" x14ac:dyDescent="0.35">
      <c r="A51" s="7"/>
      <c r="B51" s="435" t="s">
        <v>16</v>
      </c>
      <c r="C51" s="436"/>
      <c r="D51" s="436"/>
      <c r="E51" s="436"/>
      <c r="F51" s="436"/>
      <c r="G51" s="436"/>
      <c r="H51" s="436"/>
      <c r="I51" s="436"/>
      <c r="J51" s="436"/>
      <c r="K51" s="436"/>
      <c r="L51" s="437"/>
      <c r="M51" s="55"/>
    </row>
    <row r="52" spans="1:18" x14ac:dyDescent="0.35">
      <c r="A52" s="7"/>
      <c r="B52" s="56"/>
      <c r="C52" s="57"/>
      <c r="D52" s="57"/>
      <c r="E52" s="57"/>
      <c r="F52" s="57"/>
      <c r="G52" s="57"/>
      <c r="H52" s="57"/>
      <c r="I52" s="57"/>
      <c r="J52" s="57"/>
      <c r="K52" s="57"/>
      <c r="L52" s="45"/>
      <c r="M52" s="10"/>
    </row>
    <row r="53" spans="1:18" x14ac:dyDescent="0.35">
      <c r="A53" s="7"/>
      <c r="B53" s="449" t="str">
        <f>IF(Intro!$G$29="English",O53,P53)</f>
        <v>Provide the proportion of your import net delivered purchase value that is represented by delivery costs.</v>
      </c>
      <c r="C53" s="450"/>
      <c r="D53" s="450"/>
      <c r="E53" s="450"/>
      <c r="F53" s="450"/>
      <c r="G53" s="450"/>
      <c r="H53" s="450"/>
      <c r="I53" s="450"/>
      <c r="J53" s="450"/>
      <c r="K53" s="450"/>
      <c r="L53" s="451"/>
      <c r="M53" s="10"/>
      <c r="O53" s="10" t="s">
        <v>792</v>
      </c>
      <c r="P53" s="110" t="s">
        <v>793</v>
      </c>
    </row>
    <row r="54" spans="1:18" x14ac:dyDescent="0.35">
      <c r="A54" s="7"/>
      <c r="B54" s="329"/>
      <c r="C54" s="330"/>
      <c r="D54" s="330"/>
      <c r="E54" s="330"/>
      <c r="F54" s="330"/>
      <c r="G54" s="330"/>
      <c r="H54" s="330"/>
      <c r="I54" s="330"/>
      <c r="J54" s="330"/>
      <c r="K54" s="330"/>
      <c r="L54" s="331"/>
      <c r="M54" s="10"/>
      <c r="O54" s="18"/>
    </row>
    <row r="55" spans="1:18" x14ac:dyDescent="0.35">
      <c r="A55" s="7"/>
      <c r="B55" s="56"/>
      <c r="C55" s="57"/>
      <c r="D55" s="57"/>
      <c r="E55" s="57"/>
      <c r="F55" s="57"/>
      <c r="G55" s="57"/>
      <c r="H55" s="57"/>
      <c r="I55" s="57"/>
      <c r="J55" s="57"/>
      <c r="K55" s="57"/>
      <c r="L55" s="45"/>
      <c r="M55" s="10"/>
    </row>
    <row r="56" spans="1:18" x14ac:dyDescent="0.35">
      <c r="A56" s="7"/>
      <c r="B56" s="46"/>
      <c r="C56" s="47"/>
      <c r="D56" s="27"/>
      <c r="E56" s="495">
        <f>Variables!$B$6</f>
        <v>2023</v>
      </c>
      <c r="F56" s="495">
        <f>E56+1</f>
        <v>2024</v>
      </c>
      <c r="G56" s="495">
        <f>F56+1</f>
        <v>2025</v>
      </c>
      <c r="H56" s="57"/>
      <c r="I56" s="57"/>
      <c r="J56" s="69"/>
      <c r="K56" s="69"/>
      <c r="L56" s="53"/>
      <c r="M56" s="10"/>
      <c r="O56" s="18"/>
    </row>
    <row r="57" spans="1:18" x14ac:dyDescent="0.35">
      <c r="A57" s="7"/>
      <c r="B57" s="89"/>
      <c r="C57" s="90"/>
      <c r="D57" s="27"/>
      <c r="E57" s="496"/>
      <c r="F57" s="496"/>
      <c r="G57" s="496"/>
      <c r="H57" s="57"/>
      <c r="I57" s="57"/>
      <c r="J57" s="69"/>
      <c r="K57" s="69"/>
      <c r="L57" s="53"/>
      <c r="M57" s="10"/>
      <c r="O57" s="18"/>
    </row>
    <row r="58" spans="1:18" x14ac:dyDescent="0.35">
      <c r="A58" s="7"/>
      <c r="B58" s="479" t="str">
        <f>IF(Intro!$G$29="English",O58,P58)</f>
        <v>Delivery Cost</v>
      </c>
      <c r="C58" s="480"/>
      <c r="D58" s="97" t="s">
        <v>83</v>
      </c>
      <c r="E58" s="125"/>
      <c r="F58" s="125"/>
      <c r="G58" s="125"/>
      <c r="H58" s="57"/>
      <c r="I58" s="57"/>
      <c r="J58" s="69"/>
      <c r="K58" s="69"/>
      <c r="L58" s="53"/>
      <c r="M58" s="10"/>
      <c r="O58" s="10" t="s">
        <v>103</v>
      </c>
      <c r="P58" s="10" t="s">
        <v>104</v>
      </c>
    </row>
    <row r="59" spans="1:18" x14ac:dyDescent="0.35">
      <c r="A59" s="7"/>
      <c r="B59" s="56"/>
      <c r="C59" s="57"/>
      <c r="D59" s="57"/>
      <c r="E59" s="57"/>
      <c r="F59" s="57"/>
      <c r="G59" s="57"/>
      <c r="H59" s="57"/>
      <c r="I59" s="57"/>
      <c r="J59" s="57"/>
      <c r="K59" s="57"/>
      <c r="L59" s="45"/>
      <c r="M59" s="10"/>
    </row>
    <row r="60" spans="1:18" x14ac:dyDescent="0.35">
      <c r="A60" s="7"/>
      <c r="B60" s="449" t="str">
        <f>IF(Intro!$G$29="English",O60,P60)</f>
        <v>Provide the proportion of your sales of import net delivered selling value that is represented by delivery costs.</v>
      </c>
      <c r="C60" s="450"/>
      <c r="D60" s="450"/>
      <c r="E60" s="450"/>
      <c r="F60" s="450"/>
      <c r="G60" s="450"/>
      <c r="H60" s="450"/>
      <c r="I60" s="450"/>
      <c r="J60" s="450"/>
      <c r="K60" s="450"/>
      <c r="L60" s="451"/>
      <c r="M60" s="10"/>
      <c r="O60" s="148" t="s">
        <v>794</v>
      </c>
      <c r="P60" s="148" t="s">
        <v>864</v>
      </c>
    </row>
    <row r="61" spans="1:18" x14ac:dyDescent="0.35">
      <c r="A61" s="7"/>
      <c r="B61" s="329" t="str">
        <f>B22</f>
        <v>Note - Only complete this question if your firm sold the goods between January 1, 2023, and December 31, 2025.</v>
      </c>
      <c r="C61" s="330"/>
      <c r="D61" s="330"/>
      <c r="E61" s="330"/>
      <c r="F61" s="330"/>
      <c r="G61" s="330"/>
      <c r="H61" s="330"/>
      <c r="I61" s="330"/>
      <c r="J61" s="330"/>
      <c r="K61" s="330"/>
      <c r="L61" s="331"/>
      <c r="M61" s="10"/>
      <c r="O61" s="18"/>
    </row>
    <row r="62" spans="1:18" x14ac:dyDescent="0.35">
      <c r="A62" s="7"/>
      <c r="B62" s="56"/>
      <c r="C62" s="57"/>
      <c r="D62" s="57"/>
      <c r="E62" s="57"/>
      <c r="F62" s="57"/>
      <c r="G62" s="57"/>
      <c r="H62" s="57"/>
      <c r="I62" s="57"/>
      <c r="J62" s="57"/>
      <c r="K62" s="57"/>
      <c r="L62" s="137"/>
      <c r="M62" s="10"/>
    </row>
    <row r="63" spans="1:18" x14ac:dyDescent="0.35">
      <c r="A63" s="7"/>
      <c r="B63" s="144"/>
      <c r="C63" s="145"/>
      <c r="D63" s="27"/>
      <c r="E63" s="495">
        <f>Variables!$B$6</f>
        <v>2023</v>
      </c>
      <c r="F63" s="495">
        <f>E63+1</f>
        <v>2024</v>
      </c>
      <c r="G63" s="495">
        <f>F63+1</f>
        <v>2025</v>
      </c>
      <c r="H63" s="57"/>
      <c r="I63" s="57"/>
      <c r="J63" s="69"/>
      <c r="K63" s="69"/>
      <c r="L63" s="53"/>
      <c r="M63" s="10"/>
      <c r="O63" s="18"/>
    </row>
    <row r="64" spans="1:18" x14ac:dyDescent="0.35">
      <c r="A64" s="7"/>
      <c r="B64" s="144"/>
      <c r="C64" s="145"/>
      <c r="D64" s="27"/>
      <c r="E64" s="496"/>
      <c r="F64" s="496"/>
      <c r="G64" s="496"/>
      <c r="H64" s="57"/>
      <c r="I64" s="57"/>
      <c r="J64" s="69"/>
      <c r="K64" s="69"/>
      <c r="L64" s="53"/>
      <c r="M64" s="10"/>
      <c r="O64" s="18"/>
    </row>
    <row r="65" spans="1:17" x14ac:dyDescent="0.35">
      <c r="A65" s="7"/>
      <c r="B65" s="479" t="str">
        <f>IF(Intro!$G$29="English",O65,P65)</f>
        <v>Delivery Cost</v>
      </c>
      <c r="C65" s="480"/>
      <c r="D65" s="97" t="s">
        <v>83</v>
      </c>
      <c r="E65" s="125"/>
      <c r="F65" s="125"/>
      <c r="G65" s="125"/>
      <c r="H65" s="57"/>
      <c r="I65" s="57"/>
      <c r="J65" s="69"/>
      <c r="K65" s="69"/>
      <c r="L65" s="53"/>
      <c r="M65" s="10"/>
      <c r="O65" s="10" t="s">
        <v>103</v>
      </c>
      <c r="P65" s="10" t="s">
        <v>104</v>
      </c>
    </row>
    <row r="66" spans="1:17" x14ac:dyDescent="0.35">
      <c r="A66" s="7"/>
      <c r="B66" s="56"/>
      <c r="C66" s="57"/>
      <c r="D66" s="57"/>
      <c r="E66" s="57"/>
      <c r="F66" s="57"/>
      <c r="G66" s="57"/>
      <c r="H66" s="57"/>
      <c r="I66" s="57"/>
      <c r="J66" s="57"/>
      <c r="K66" s="57"/>
      <c r="L66" s="137"/>
      <c r="M66" s="10"/>
    </row>
    <row r="67" spans="1:17" x14ac:dyDescent="0.35">
      <c r="A67" s="7"/>
      <c r="B67" s="449" t="str">
        <f>IF(Intro!$G$29="English",O67,P67)</f>
        <v>Explain why the proportion represented by delivery costs has changed since January 1, 2023.</v>
      </c>
      <c r="C67" s="450"/>
      <c r="D67" s="450"/>
      <c r="E67" s="450"/>
      <c r="F67" s="450"/>
      <c r="G67" s="450"/>
      <c r="H67" s="450"/>
      <c r="I67" s="450"/>
      <c r="J67" s="450"/>
      <c r="K67" s="450"/>
      <c r="L67" s="451"/>
      <c r="M67" s="10"/>
      <c r="O67" s="148" t="str">
        <f>"Explain why the proportion represented by delivery costs has changed since January 1, "&amp;Variables!B6&amp;"."</f>
        <v>Explain why the proportion represented by delivery costs has changed since January 1, 2023.</v>
      </c>
      <c r="P67" s="148" t="str">
        <f>"Expliquez pourquoi la proportion représentée par les frais de livraison a changé depuis le 1er janvier "&amp;Variables!B6&amp;"."</f>
        <v>Expliquez pourquoi la proportion représentée par les frais de livraison a changé depuis le 1er janvier 2023.</v>
      </c>
    </row>
    <row r="68" spans="1:17" x14ac:dyDescent="0.35">
      <c r="A68" s="7"/>
      <c r="B68" s="56"/>
      <c r="C68" s="57"/>
      <c r="D68" s="57"/>
      <c r="E68" s="57"/>
      <c r="F68" s="57"/>
      <c r="G68" s="57"/>
      <c r="H68" s="57"/>
      <c r="I68" s="57"/>
      <c r="J68" s="57"/>
      <c r="K68" s="57"/>
      <c r="L68" s="45"/>
      <c r="M68" s="10"/>
    </row>
    <row r="69" spans="1:17" s="11" customFormat="1" x14ac:dyDescent="0.35">
      <c r="A69" s="8"/>
      <c r="B69" s="432"/>
      <c r="C69" s="441"/>
      <c r="D69" s="441"/>
      <c r="E69" s="441"/>
      <c r="F69" s="441"/>
      <c r="G69" s="441"/>
      <c r="H69" s="441"/>
      <c r="I69" s="441"/>
      <c r="J69" s="441"/>
      <c r="K69" s="441"/>
      <c r="L69" s="434"/>
      <c r="M69" s="29"/>
      <c r="Q69" s="10"/>
    </row>
    <row r="70" spans="1:17" s="11" customFormat="1" x14ac:dyDescent="0.35">
      <c r="A70" s="8"/>
      <c r="B70" s="432"/>
      <c r="C70" s="441"/>
      <c r="D70" s="441"/>
      <c r="E70" s="441"/>
      <c r="F70" s="441"/>
      <c r="G70" s="441"/>
      <c r="H70" s="441"/>
      <c r="I70" s="441"/>
      <c r="J70" s="441"/>
      <c r="K70" s="441"/>
      <c r="L70" s="434"/>
      <c r="M70" s="29"/>
      <c r="Q70" s="10"/>
    </row>
    <row r="71" spans="1:17" s="11" customFormat="1" x14ac:dyDescent="0.35">
      <c r="A71" s="8"/>
      <c r="B71" s="432"/>
      <c r="C71" s="441"/>
      <c r="D71" s="441"/>
      <c r="E71" s="441"/>
      <c r="F71" s="441"/>
      <c r="G71" s="441"/>
      <c r="H71" s="441"/>
      <c r="I71" s="441"/>
      <c r="J71" s="441"/>
      <c r="K71" s="441"/>
      <c r="L71" s="434"/>
      <c r="M71" s="29"/>
      <c r="Q71" s="10"/>
    </row>
    <row r="72" spans="1:17" s="11" customFormat="1" x14ac:dyDescent="0.35">
      <c r="A72" s="8"/>
      <c r="B72" s="432"/>
      <c r="C72" s="441"/>
      <c r="D72" s="441"/>
      <c r="E72" s="441"/>
      <c r="F72" s="441"/>
      <c r="G72" s="441"/>
      <c r="H72" s="441"/>
      <c r="I72" s="441"/>
      <c r="J72" s="441"/>
      <c r="K72" s="441"/>
      <c r="L72" s="434"/>
      <c r="M72" s="29"/>
      <c r="Q72" s="10"/>
    </row>
    <row r="73" spans="1:17" s="11" customFormat="1" x14ac:dyDescent="0.35">
      <c r="A73" s="8"/>
      <c r="B73" s="432"/>
      <c r="C73" s="441"/>
      <c r="D73" s="441"/>
      <c r="E73" s="441"/>
      <c r="F73" s="441"/>
      <c r="G73" s="441"/>
      <c r="H73" s="441"/>
      <c r="I73" s="441"/>
      <c r="J73" s="441"/>
      <c r="K73" s="441"/>
      <c r="L73" s="434"/>
      <c r="M73" s="29"/>
      <c r="Q73" s="10"/>
    </row>
    <row r="74" spans="1:17" s="11" customFormat="1" x14ac:dyDescent="0.35">
      <c r="A74" s="8"/>
      <c r="B74" s="432"/>
      <c r="C74" s="441"/>
      <c r="D74" s="441"/>
      <c r="E74" s="441"/>
      <c r="F74" s="441"/>
      <c r="G74" s="441"/>
      <c r="H74" s="441"/>
      <c r="I74" s="441"/>
      <c r="J74" s="441"/>
      <c r="K74" s="441"/>
      <c r="L74" s="434"/>
      <c r="M74" s="29"/>
      <c r="Q74" s="10"/>
    </row>
    <row r="75" spans="1:17" s="11" customFormat="1" x14ac:dyDescent="0.35">
      <c r="A75" s="8"/>
      <c r="B75" s="432"/>
      <c r="C75" s="441"/>
      <c r="D75" s="441"/>
      <c r="E75" s="441"/>
      <c r="F75" s="441"/>
      <c r="G75" s="441"/>
      <c r="H75" s="441"/>
      <c r="I75" s="441"/>
      <c r="J75" s="441"/>
      <c r="K75" s="441"/>
      <c r="L75" s="434"/>
      <c r="M75" s="29"/>
      <c r="Q75" s="10"/>
    </row>
    <row r="76" spans="1:17" s="11" customFormat="1" x14ac:dyDescent="0.35">
      <c r="A76" s="8"/>
      <c r="B76" s="432"/>
      <c r="C76" s="441"/>
      <c r="D76" s="441"/>
      <c r="E76" s="441"/>
      <c r="F76" s="441"/>
      <c r="G76" s="441"/>
      <c r="H76" s="441"/>
      <c r="I76" s="441"/>
      <c r="J76" s="441"/>
      <c r="K76" s="441"/>
      <c r="L76" s="434"/>
      <c r="M76" s="29"/>
      <c r="Q76" s="10"/>
    </row>
    <row r="77" spans="1:17" x14ac:dyDescent="0.35">
      <c r="A77" s="7"/>
      <c r="B77" s="54"/>
      <c r="C77" s="51"/>
      <c r="D77" s="51"/>
      <c r="E77" s="51"/>
      <c r="F77" s="51"/>
      <c r="G77" s="51"/>
      <c r="H77" s="51"/>
      <c r="I77" s="51"/>
      <c r="J77" s="51"/>
      <c r="K77" s="51"/>
      <c r="L77" s="52"/>
      <c r="M77" s="10"/>
    </row>
    <row r="78" spans="1:17" x14ac:dyDescent="0.35">
      <c r="A78" s="7"/>
      <c r="B78" s="446" t="s">
        <v>17</v>
      </c>
      <c r="C78" s="447"/>
      <c r="D78" s="447"/>
      <c r="E78" s="447"/>
      <c r="F78" s="447"/>
      <c r="G78" s="447"/>
      <c r="H78" s="447"/>
      <c r="I78" s="447"/>
      <c r="J78" s="447"/>
      <c r="K78" s="447"/>
      <c r="L78" s="448"/>
      <c r="M78" s="10"/>
    </row>
    <row r="79" spans="1:17" x14ac:dyDescent="0.35">
      <c r="A79" s="7"/>
      <c r="B79" s="16"/>
      <c r="C79" s="27"/>
      <c r="D79" s="28"/>
      <c r="E79" s="28"/>
      <c r="F79" s="28"/>
      <c r="G79" s="28"/>
      <c r="H79" s="28"/>
      <c r="I79" s="28"/>
      <c r="J79" s="28"/>
      <c r="K79" s="28"/>
      <c r="L79" s="17"/>
      <c r="M79" s="10"/>
    </row>
    <row r="80" spans="1:17" ht="20.25" customHeight="1" x14ac:dyDescent="0.35">
      <c r="A80" s="7"/>
      <c r="B80" s="329" t="str">
        <f>IF(Intro!$G$29="English",O80,P80)</f>
        <v>Provide your firm's volume and value of finished inventory of imports of the goods.</v>
      </c>
      <c r="C80" s="330"/>
      <c r="D80" s="330"/>
      <c r="E80" s="330"/>
      <c r="F80" s="330"/>
      <c r="G80" s="330"/>
      <c r="H80" s="330"/>
      <c r="I80" s="330"/>
      <c r="J80" s="330"/>
      <c r="K80" s="330"/>
      <c r="L80" s="331"/>
      <c r="M80" s="10"/>
      <c r="O80" s="18" t="s">
        <v>774</v>
      </c>
      <c r="P80" s="18" t="s">
        <v>775</v>
      </c>
    </row>
    <row r="81" spans="1:16" ht="16.5" customHeight="1" x14ac:dyDescent="0.35">
      <c r="A81" s="7"/>
      <c r="B81" s="139"/>
      <c r="C81" s="27"/>
      <c r="D81" s="28"/>
      <c r="E81" s="28"/>
      <c r="F81" s="520" t="str">
        <f>IF(Intro!$G$29="English",O81,P81)</f>
        <v>December 31</v>
      </c>
      <c r="G81" s="521"/>
      <c r="H81" s="521"/>
      <c r="I81" s="522"/>
      <c r="J81" s="153"/>
      <c r="K81" s="153"/>
      <c r="L81" s="17"/>
      <c r="M81" s="10"/>
      <c r="O81" s="142" t="s">
        <v>776</v>
      </c>
      <c r="P81" s="10" t="s">
        <v>777</v>
      </c>
    </row>
    <row r="82" spans="1:16" x14ac:dyDescent="0.35">
      <c r="A82" s="7"/>
      <c r="B82" s="139"/>
      <c r="E82" s="27"/>
      <c r="F82" s="496">
        <f>G82-1</f>
        <v>2022</v>
      </c>
      <c r="G82" s="496">
        <f>Variables!$B$6</f>
        <v>2023</v>
      </c>
      <c r="H82" s="496">
        <f>G82+1</f>
        <v>2024</v>
      </c>
      <c r="I82" s="496">
        <f>H82+1</f>
        <v>2025</v>
      </c>
      <c r="J82" s="153"/>
      <c r="K82" s="153"/>
      <c r="L82" s="53"/>
      <c r="M82" s="10"/>
      <c r="O82" s="142" t="s">
        <v>778</v>
      </c>
      <c r="P82" s="10" t="s">
        <v>779</v>
      </c>
    </row>
    <row r="83" spans="1:16" ht="14.5" thickBot="1" x14ac:dyDescent="0.4">
      <c r="A83" s="7"/>
      <c r="B83" s="139"/>
      <c r="E83" s="27"/>
      <c r="F83" s="519"/>
      <c r="G83" s="519"/>
      <c r="H83" s="519"/>
      <c r="I83" s="519"/>
      <c r="J83" s="153"/>
      <c r="K83" s="153"/>
      <c r="L83" s="53"/>
      <c r="M83" s="10"/>
      <c r="O83" s="18"/>
    </row>
    <row r="84" spans="1:16" ht="15" customHeight="1" x14ac:dyDescent="0.35">
      <c r="A84" s="7"/>
      <c r="B84" s="523" t="str">
        <f>IF(Intro!$G$29="English",O84,P84)</f>
        <v>Ending inventory</v>
      </c>
      <c r="C84" s="524"/>
      <c r="D84" s="513" t="str">
        <f>IF(Intro!$G$29="English",Variables!$B$23,Variables!$C$23)</f>
        <v>000 sq ft.</v>
      </c>
      <c r="E84" s="514"/>
      <c r="F84" s="124"/>
      <c r="G84" s="124"/>
      <c r="H84" s="124"/>
      <c r="I84" s="124"/>
      <c r="J84" s="153"/>
      <c r="K84" s="153"/>
      <c r="L84" s="53"/>
      <c r="M84" s="10"/>
      <c r="O84" s="10" t="s">
        <v>102</v>
      </c>
      <c r="P84" s="10" t="s">
        <v>302</v>
      </c>
    </row>
    <row r="85" spans="1:16" x14ac:dyDescent="0.35">
      <c r="A85" s="7"/>
      <c r="B85" s="347"/>
      <c r="C85" s="525"/>
      <c r="D85" s="515" t="s">
        <v>145</v>
      </c>
      <c r="E85" s="516"/>
      <c r="F85" s="123"/>
      <c r="G85" s="123"/>
      <c r="H85" s="123"/>
      <c r="I85" s="123"/>
      <c r="J85" s="153"/>
      <c r="K85" s="153"/>
      <c r="L85" s="53"/>
      <c r="M85" s="10"/>
    </row>
    <row r="86" spans="1:16" ht="15.75" customHeight="1" thickBot="1" x14ac:dyDescent="0.4">
      <c r="A86" s="7"/>
      <c r="B86" s="526"/>
      <c r="C86" s="527"/>
      <c r="D86" s="517" t="str">
        <f>"$ / "&amp;IF(Intro!$G$29="English",Variables!$B$24,Variables!$C$24)</f>
        <v>$ / 000 sq ft.</v>
      </c>
      <c r="E86" s="518"/>
      <c r="F86" s="163" t="str">
        <f>IF(F84=0,"-",F85/F84)</f>
        <v>-</v>
      </c>
      <c r="G86" s="163" t="str">
        <f>IF(G84=0,"-",G85/G84)</f>
        <v>-</v>
      </c>
      <c r="H86" s="163" t="str">
        <f>IF(H84=0,"-",H85/H84)</f>
        <v>-</v>
      </c>
      <c r="I86" s="163" t="str">
        <f>IF(I84=0,"-",I85/I84)</f>
        <v>-</v>
      </c>
      <c r="J86" s="153"/>
      <c r="K86" s="153"/>
      <c r="L86" s="53"/>
      <c r="M86" s="10"/>
    </row>
    <row r="87" spans="1:16" x14ac:dyDescent="0.35">
      <c r="A87" s="7"/>
      <c r="B87" s="54"/>
      <c r="C87" s="64"/>
      <c r="D87" s="64"/>
      <c r="E87" s="64"/>
      <c r="F87" s="64"/>
      <c r="G87" s="64"/>
      <c r="H87" s="64"/>
      <c r="I87" s="64"/>
      <c r="J87" s="64"/>
      <c r="K87" s="64"/>
      <c r="L87" s="65"/>
      <c r="M87" s="10"/>
    </row>
    <row r="88" spans="1:16" s="135" customFormat="1" x14ac:dyDescent="0.35">
      <c r="A88" s="7"/>
      <c r="B88" s="435" t="s">
        <v>18</v>
      </c>
      <c r="C88" s="436"/>
      <c r="D88" s="436"/>
      <c r="E88" s="436"/>
      <c r="F88" s="436"/>
      <c r="G88" s="436"/>
      <c r="H88" s="436"/>
      <c r="I88" s="436"/>
      <c r="J88" s="436"/>
      <c r="K88" s="436"/>
      <c r="L88" s="437"/>
      <c r="M88" s="55"/>
    </row>
    <row r="89" spans="1:16" x14ac:dyDescent="0.35">
      <c r="A89" s="7"/>
      <c r="B89" s="56"/>
      <c r="C89" s="57"/>
      <c r="D89" s="57"/>
      <c r="E89" s="57"/>
      <c r="F89" s="57"/>
      <c r="G89" s="57"/>
      <c r="H89" s="57"/>
      <c r="I89" s="57"/>
      <c r="J89" s="57"/>
      <c r="K89" s="57"/>
      <c r="L89" s="137"/>
      <c r="M89" s="10"/>
    </row>
    <row r="90" spans="1:16" x14ac:dyDescent="0.35">
      <c r="A90" s="7"/>
      <c r="B90" s="347" t="str">
        <f>IF(Intro!$G$29="English",O90,P90)</f>
        <v>Describe how your firm determines the value of inventory. Provide any changes in the method of valuation or major write-downs of inventory that have occurred since January 1, 2023.</v>
      </c>
      <c r="C90" s="348"/>
      <c r="D90" s="348"/>
      <c r="E90" s="348"/>
      <c r="F90" s="348"/>
      <c r="G90" s="348"/>
      <c r="H90" s="348"/>
      <c r="I90" s="348"/>
      <c r="J90" s="348"/>
      <c r="K90" s="348"/>
      <c r="L90" s="349"/>
      <c r="M90" s="10"/>
      <c r="O90"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90"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91" spans="1:16" x14ac:dyDescent="0.35">
      <c r="A91" s="7"/>
      <c r="B91" s="347"/>
      <c r="C91" s="348"/>
      <c r="D91" s="348"/>
      <c r="E91" s="348"/>
      <c r="F91" s="348"/>
      <c r="G91" s="348"/>
      <c r="H91" s="348"/>
      <c r="I91" s="348"/>
      <c r="J91" s="348"/>
      <c r="K91" s="348"/>
      <c r="L91" s="349"/>
      <c r="M91" s="10"/>
    </row>
    <row r="92" spans="1:16" x14ac:dyDescent="0.35">
      <c r="A92" s="7"/>
      <c r="B92" s="56"/>
      <c r="C92" s="57"/>
      <c r="D92" s="57"/>
      <c r="E92" s="57"/>
      <c r="F92" s="57"/>
      <c r="G92" s="57"/>
      <c r="H92" s="57"/>
      <c r="I92" s="57"/>
      <c r="J92" s="57"/>
      <c r="K92" s="57"/>
      <c r="L92" s="137"/>
      <c r="M92" s="10"/>
    </row>
    <row r="93" spans="1:16" s="135" customFormat="1" x14ac:dyDescent="0.35">
      <c r="A93" s="7"/>
      <c r="B93" s="432"/>
      <c r="C93" s="441"/>
      <c r="D93" s="441"/>
      <c r="E93" s="441"/>
      <c r="F93" s="441"/>
      <c r="G93" s="441"/>
      <c r="H93" s="441"/>
      <c r="I93" s="441"/>
      <c r="J93" s="441"/>
      <c r="K93" s="441"/>
      <c r="L93" s="434"/>
      <c r="M93" s="29"/>
    </row>
    <row r="94" spans="1:16" s="135" customFormat="1" x14ac:dyDescent="0.35">
      <c r="A94" s="7"/>
      <c r="B94" s="432"/>
      <c r="C94" s="441"/>
      <c r="D94" s="441"/>
      <c r="E94" s="441"/>
      <c r="F94" s="441"/>
      <c r="G94" s="441"/>
      <c r="H94" s="441"/>
      <c r="I94" s="441"/>
      <c r="J94" s="441"/>
      <c r="K94" s="441"/>
      <c r="L94" s="434"/>
      <c r="M94" s="29"/>
    </row>
    <row r="95" spans="1:16" s="135" customFormat="1" x14ac:dyDescent="0.35">
      <c r="A95" s="7"/>
      <c r="B95" s="432"/>
      <c r="C95" s="441"/>
      <c r="D95" s="441"/>
      <c r="E95" s="441"/>
      <c r="F95" s="441"/>
      <c r="G95" s="441"/>
      <c r="H95" s="441"/>
      <c r="I95" s="441"/>
      <c r="J95" s="441"/>
      <c r="K95" s="441"/>
      <c r="L95" s="434"/>
      <c r="M95" s="29"/>
    </row>
    <row r="96" spans="1:16" s="135" customFormat="1" x14ac:dyDescent="0.35">
      <c r="A96" s="7"/>
      <c r="B96" s="432"/>
      <c r="C96" s="441"/>
      <c r="D96" s="441"/>
      <c r="E96" s="441"/>
      <c r="F96" s="441"/>
      <c r="G96" s="441"/>
      <c r="H96" s="441"/>
      <c r="I96" s="441"/>
      <c r="J96" s="441"/>
      <c r="K96" s="441"/>
      <c r="L96" s="434"/>
      <c r="M96" s="29"/>
    </row>
    <row r="97" spans="1:16" s="135" customFormat="1" x14ac:dyDescent="0.35">
      <c r="A97" s="7"/>
      <c r="B97" s="432"/>
      <c r="C97" s="441"/>
      <c r="D97" s="441"/>
      <c r="E97" s="441"/>
      <c r="F97" s="441"/>
      <c r="G97" s="441"/>
      <c r="H97" s="441"/>
      <c r="I97" s="441"/>
      <c r="J97" s="441"/>
      <c r="K97" s="441"/>
      <c r="L97" s="434"/>
      <c r="M97" s="29"/>
    </row>
    <row r="98" spans="1:16" s="135" customFormat="1" x14ac:dyDescent="0.35">
      <c r="A98" s="7"/>
      <c r="B98" s="432"/>
      <c r="C98" s="441"/>
      <c r="D98" s="441"/>
      <c r="E98" s="441"/>
      <c r="F98" s="441"/>
      <c r="G98" s="441"/>
      <c r="H98" s="441"/>
      <c r="I98" s="441"/>
      <c r="J98" s="441"/>
      <c r="K98" s="441"/>
      <c r="L98" s="434"/>
      <c r="M98" s="29"/>
    </row>
    <row r="99" spans="1:16" s="135" customFormat="1" x14ac:dyDescent="0.35">
      <c r="A99" s="7"/>
      <c r="B99" s="432"/>
      <c r="C99" s="441"/>
      <c r="D99" s="441"/>
      <c r="E99" s="441"/>
      <c r="F99" s="441"/>
      <c r="G99" s="441"/>
      <c r="H99" s="441"/>
      <c r="I99" s="441"/>
      <c r="J99" s="441"/>
      <c r="K99" s="441"/>
      <c r="L99" s="434"/>
      <c r="M99" s="29"/>
    </row>
    <row r="100" spans="1:16" s="135" customFormat="1" x14ac:dyDescent="0.35">
      <c r="A100" s="7"/>
      <c r="B100" s="432"/>
      <c r="C100" s="441"/>
      <c r="D100" s="441"/>
      <c r="E100" s="441"/>
      <c r="F100" s="441"/>
      <c r="G100" s="441"/>
      <c r="H100" s="441"/>
      <c r="I100" s="441"/>
      <c r="J100" s="441"/>
      <c r="K100" s="441"/>
      <c r="L100" s="434"/>
      <c r="M100" s="29"/>
    </row>
    <row r="101" spans="1:16" x14ac:dyDescent="0.35">
      <c r="A101" s="7"/>
      <c r="B101" s="54"/>
      <c r="C101" s="64"/>
      <c r="D101" s="64"/>
      <c r="E101" s="64"/>
      <c r="F101" s="64"/>
      <c r="G101" s="64"/>
      <c r="H101" s="64"/>
      <c r="I101" s="64"/>
      <c r="J101" s="64"/>
      <c r="K101" s="64"/>
      <c r="L101" s="65"/>
      <c r="M101" s="10"/>
    </row>
    <row r="102" spans="1:16" s="135" customFormat="1" x14ac:dyDescent="0.35">
      <c r="A102" s="7"/>
      <c r="B102" s="435" t="s">
        <v>19</v>
      </c>
      <c r="C102" s="436"/>
      <c r="D102" s="436"/>
      <c r="E102" s="436"/>
      <c r="F102" s="436"/>
      <c r="G102" s="436"/>
      <c r="H102" s="436"/>
      <c r="I102" s="436"/>
      <c r="J102" s="436"/>
      <c r="K102" s="436"/>
      <c r="L102" s="437"/>
      <c r="M102" s="55"/>
    </row>
    <row r="103" spans="1:16" x14ac:dyDescent="0.35">
      <c r="A103" s="7"/>
      <c r="B103" s="56"/>
      <c r="C103" s="57"/>
      <c r="D103" s="57"/>
      <c r="E103" s="57"/>
      <c r="F103" s="57"/>
      <c r="G103" s="57"/>
      <c r="H103" s="57"/>
      <c r="I103" s="57"/>
      <c r="J103" s="57"/>
      <c r="K103" s="57"/>
      <c r="L103" s="137"/>
      <c r="M103" s="10"/>
    </row>
    <row r="104" spans="1:16" x14ac:dyDescent="0.35">
      <c r="A104" s="7"/>
      <c r="B104" s="347" t="str">
        <f>IF(Intro!$G$29="English",O104,P104)</f>
        <v>Describe any changes in your firm’s inventory levels of the goods since January 1, 2023 and whether these changes impacted your firm’s ability to supply customers.</v>
      </c>
      <c r="C104" s="348"/>
      <c r="D104" s="348"/>
      <c r="E104" s="348"/>
      <c r="F104" s="348"/>
      <c r="G104" s="348"/>
      <c r="H104" s="348"/>
      <c r="I104" s="348"/>
      <c r="J104" s="348"/>
      <c r="K104" s="348"/>
      <c r="L104" s="349"/>
      <c r="M104" s="10"/>
      <c r="O104"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04"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05" spans="1:16" x14ac:dyDescent="0.35">
      <c r="A105" s="7"/>
      <c r="B105" s="347"/>
      <c r="C105" s="348"/>
      <c r="D105" s="348"/>
      <c r="E105" s="348"/>
      <c r="F105" s="348"/>
      <c r="G105" s="348"/>
      <c r="H105" s="348"/>
      <c r="I105" s="348"/>
      <c r="J105" s="348"/>
      <c r="K105" s="348"/>
      <c r="L105" s="349"/>
      <c r="M105" s="10"/>
    </row>
    <row r="106" spans="1:16" x14ac:dyDescent="0.35">
      <c r="A106" s="7"/>
      <c r="B106" s="56"/>
      <c r="C106" s="57"/>
      <c r="D106" s="57"/>
      <c r="E106" s="57"/>
      <c r="F106" s="57"/>
      <c r="G106" s="57"/>
      <c r="H106" s="57"/>
      <c r="I106" s="57"/>
      <c r="J106" s="57"/>
      <c r="K106" s="57"/>
      <c r="L106" s="137"/>
      <c r="M106" s="10"/>
    </row>
    <row r="107" spans="1:16" s="135" customFormat="1" x14ac:dyDescent="0.35">
      <c r="A107" s="7"/>
      <c r="B107" s="432"/>
      <c r="C107" s="441"/>
      <c r="D107" s="441"/>
      <c r="E107" s="441"/>
      <c r="F107" s="441"/>
      <c r="G107" s="441"/>
      <c r="H107" s="441"/>
      <c r="I107" s="441"/>
      <c r="J107" s="441"/>
      <c r="K107" s="441"/>
      <c r="L107" s="434"/>
      <c r="M107" s="29"/>
    </row>
    <row r="108" spans="1:16" s="135" customFormat="1" x14ac:dyDescent="0.35">
      <c r="A108" s="7"/>
      <c r="B108" s="432"/>
      <c r="C108" s="441"/>
      <c r="D108" s="441"/>
      <c r="E108" s="441"/>
      <c r="F108" s="441"/>
      <c r="G108" s="441"/>
      <c r="H108" s="441"/>
      <c r="I108" s="441"/>
      <c r="J108" s="441"/>
      <c r="K108" s="441"/>
      <c r="L108" s="434"/>
      <c r="M108" s="29"/>
    </row>
    <row r="109" spans="1:16" s="135" customFormat="1" x14ac:dyDescent="0.35">
      <c r="A109" s="7"/>
      <c r="B109" s="432"/>
      <c r="C109" s="441"/>
      <c r="D109" s="441"/>
      <c r="E109" s="441"/>
      <c r="F109" s="441"/>
      <c r="G109" s="441"/>
      <c r="H109" s="441"/>
      <c r="I109" s="441"/>
      <c r="J109" s="441"/>
      <c r="K109" s="441"/>
      <c r="L109" s="434"/>
      <c r="M109" s="29"/>
    </row>
    <row r="110" spans="1:16" s="135" customFormat="1" x14ac:dyDescent="0.35">
      <c r="A110" s="7"/>
      <c r="B110" s="432"/>
      <c r="C110" s="441"/>
      <c r="D110" s="441"/>
      <c r="E110" s="441"/>
      <c r="F110" s="441"/>
      <c r="G110" s="441"/>
      <c r="H110" s="441"/>
      <c r="I110" s="441"/>
      <c r="J110" s="441"/>
      <c r="K110" s="441"/>
      <c r="L110" s="434"/>
      <c r="M110" s="29"/>
    </row>
    <row r="111" spans="1:16" s="135" customFormat="1" x14ac:dyDescent="0.35">
      <c r="A111" s="7"/>
      <c r="B111" s="432"/>
      <c r="C111" s="441"/>
      <c r="D111" s="441"/>
      <c r="E111" s="441"/>
      <c r="F111" s="441"/>
      <c r="G111" s="441"/>
      <c r="H111" s="441"/>
      <c r="I111" s="441"/>
      <c r="J111" s="441"/>
      <c r="K111" s="441"/>
      <c r="L111" s="434"/>
      <c r="M111" s="29"/>
    </row>
    <row r="112" spans="1:16" s="135" customFormat="1" x14ac:dyDescent="0.35">
      <c r="A112" s="7"/>
      <c r="B112" s="432"/>
      <c r="C112" s="441"/>
      <c r="D112" s="441"/>
      <c r="E112" s="441"/>
      <c r="F112" s="441"/>
      <c r="G112" s="441"/>
      <c r="H112" s="441"/>
      <c r="I112" s="441"/>
      <c r="J112" s="441"/>
      <c r="K112" s="441"/>
      <c r="L112" s="434"/>
      <c r="M112" s="29"/>
    </row>
    <row r="113" spans="1:16" s="135" customFormat="1" x14ac:dyDescent="0.35">
      <c r="A113" s="7"/>
      <c r="B113" s="432"/>
      <c r="C113" s="441"/>
      <c r="D113" s="441"/>
      <c r="E113" s="441"/>
      <c r="F113" s="441"/>
      <c r="G113" s="441"/>
      <c r="H113" s="441"/>
      <c r="I113" s="441"/>
      <c r="J113" s="441"/>
      <c r="K113" s="441"/>
      <c r="L113" s="434"/>
      <c r="M113" s="29"/>
    </row>
    <row r="114" spans="1:16" s="135" customFormat="1" x14ac:dyDescent="0.35">
      <c r="A114" s="7"/>
      <c r="B114" s="432"/>
      <c r="C114" s="441"/>
      <c r="D114" s="441"/>
      <c r="E114" s="441"/>
      <c r="F114" s="441"/>
      <c r="G114" s="441"/>
      <c r="H114" s="441"/>
      <c r="I114" s="441"/>
      <c r="J114" s="441"/>
      <c r="K114" s="441"/>
      <c r="L114" s="434"/>
      <c r="M114" s="29"/>
    </row>
    <row r="115" spans="1:16" x14ac:dyDescent="0.35">
      <c r="A115" s="7"/>
      <c r="B115" s="54"/>
      <c r="C115" s="64"/>
      <c r="D115" s="64"/>
      <c r="E115" s="64"/>
      <c r="F115" s="64"/>
      <c r="G115" s="64"/>
      <c r="H115" s="64"/>
      <c r="I115" s="64"/>
      <c r="J115" s="64"/>
      <c r="K115" s="64"/>
      <c r="L115" s="65"/>
      <c r="M115" s="10"/>
    </row>
    <row r="116" spans="1:16" s="135" customFormat="1" x14ac:dyDescent="0.35">
      <c r="A116" s="7"/>
      <c r="B116" s="435" t="s">
        <v>20</v>
      </c>
      <c r="C116" s="436"/>
      <c r="D116" s="436"/>
      <c r="E116" s="436"/>
      <c r="F116" s="436"/>
      <c r="G116" s="436"/>
      <c r="H116" s="436"/>
      <c r="I116" s="436"/>
      <c r="J116" s="436"/>
      <c r="K116" s="436"/>
      <c r="L116" s="437"/>
      <c r="M116" s="55"/>
    </row>
    <row r="117" spans="1:16" x14ac:dyDescent="0.35">
      <c r="A117" s="7"/>
      <c r="B117" s="56"/>
      <c r="C117" s="57"/>
      <c r="D117" s="57"/>
      <c r="E117" s="57"/>
      <c r="F117" s="57"/>
      <c r="G117" s="57"/>
      <c r="H117" s="57"/>
      <c r="I117" s="57"/>
      <c r="J117" s="57"/>
      <c r="K117" s="57"/>
      <c r="L117" s="137"/>
      <c r="M117" s="10"/>
    </row>
    <row r="118" spans="1:16" x14ac:dyDescent="0.35">
      <c r="A118" s="7"/>
      <c r="B118" s="347" t="str">
        <f>IF(Intro!$G$29="English",O118,P118)</f>
        <v>Describe any changes to your firm’s inventory level of the goods according to the time of the year.</v>
      </c>
      <c r="C118" s="348"/>
      <c r="D118" s="348"/>
      <c r="E118" s="348"/>
      <c r="F118" s="348"/>
      <c r="G118" s="348"/>
      <c r="H118" s="348"/>
      <c r="I118" s="348"/>
      <c r="J118" s="348"/>
      <c r="K118" s="348"/>
      <c r="L118" s="349"/>
      <c r="M118" s="10"/>
      <c r="O118" s="148" t="str">
        <f>"Describe any changes to your firm’s inventory level of the goods according to the time of the year."</f>
        <v>Describe any changes to your firm’s inventory level of the goods according to the time of the year.</v>
      </c>
      <c r="P118" s="148"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19" spans="1:16" x14ac:dyDescent="0.35">
      <c r="A119" s="7"/>
      <c r="B119" s="347"/>
      <c r="C119" s="348"/>
      <c r="D119" s="348"/>
      <c r="E119" s="348"/>
      <c r="F119" s="348"/>
      <c r="G119" s="348"/>
      <c r="H119" s="348"/>
      <c r="I119" s="348"/>
      <c r="J119" s="348"/>
      <c r="K119" s="348"/>
      <c r="L119" s="349"/>
      <c r="M119" s="10"/>
    </row>
    <row r="120" spans="1:16" x14ac:dyDescent="0.35">
      <c r="A120" s="7"/>
      <c r="B120" s="56"/>
      <c r="C120" s="57"/>
      <c r="D120" s="57"/>
      <c r="E120" s="57"/>
      <c r="F120" s="57"/>
      <c r="G120" s="57"/>
      <c r="H120" s="57"/>
      <c r="I120" s="57"/>
      <c r="J120" s="57"/>
      <c r="K120" s="57"/>
      <c r="L120" s="137"/>
      <c r="M120" s="10"/>
    </row>
    <row r="121" spans="1:16" s="135" customFormat="1" x14ac:dyDescent="0.35">
      <c r="A121" s="7"/>
      <c r="B121" s="432"/>
      <c r="C121" s="441"/>
      <c r="D121" s="441"/>
      <c r="E121" s="441"/>
      <c r="F121" s="441"/>
      <c r="G121" s="441"/>
      <c r="H121" s="441"/>
      <c r="I121" s="441"/>
      <c r="J121" s="441"/>
      <c r="K121" s="441"/>
      <c r="L121" s="434"/>
      <c r="M121" s="29"/>
    </row>
    <row r="122" spans="1:16" s="135" customFormat="1" x14ac:dyDescent="0.35">
      <c r="A122" s="7"/>
      <c r="B122" s="432"/>
      <c r="C122" s="441"/>
      <c r="D122" s="441"/>
      <c r="E122" s="441"/>
      <c r="F122" s="441"/>
      <c r="G122" s="441"/>
      <c r="H122" s="441"/>
      <c r="I122" s="441"/>
      <c r="J122" s="441"/>
      <c r="K122" s="441"/>
      <c r="L122" s="434"/>
      <c r="M122" s="29"/>
    </row>
    <row r="123" spans="1:16" s="135" customFormat="1" x14ac:dyDescent="0.35">
      <c r="A123" s="7"/>
      <c r="B123" s="432"/>
      <c r="C123" s="441"/>
      <c r="D123" s="441"/>
      <c r="E123" s="441"/>
      <c r="F123" s="441"/>
      <c r="G123" s="441"/>
      <c r="H123" s="441"/>
      <c r="I123" s="441"/>
      <c r="J123" s="441"/>
      <c r="K123" s="441"/>
      <c r="L123" s="434"/>
      <c r="M123" s="29"/>
    </row>
    <row r="124" spans="1:16" s="135" customFormat="1" x14ac:dyDescent="0.35">
      <c r="A124" s="7"/>
      <c r="B124" s="432"/>
      <c r="C124" s="441"/>
      <c r="D124" s="441"/>
      <c r="E124" s="441"/>
      <c r="F124" s="441"/>
      <c r="G124" s="441"/>
      <c r="H124" s="441"/>
      <c r="I124" s="441"/>
      <c r="J124" s="441"/>
      <c r="K124" s="441"/>
      <c r="L124" s="434"/>
      <c r="M124" s="29"/>
    </row>
    <row r="125" spans="1:16" s="135" customFormat="1" x14ac:dyDescent="0.35">
      <c r="A125" s="7"/>
      <c r="B125" s="432"/>
      <c r="C125" s="441"/>
      <c r="D125" s="441"/>
      <c r="E125" s="441"/>
      <c r="F125" s="441"/>
      <c r="G125" s="441"/>
      <c r="H125" s="441"/>
      <c r="I125" s="441"/>
      <c r="J125" s="441"/>
      <c r="K125" s="441"/>
      <c r="L125" s="434"/>
      <c r="M125" s="29"/>
    </row>
    <row r="126" spans="1:16" s="135" customFormat="1" x14ac:dyDescent="0.35">
      <c r="A126" s="7"/>
      <c r="B126" s="432"/>
      <c r="C126" s="441"/>
      <c r="D126" s="441"/>
      <c r="E126" s="441"/>
      <c r="F126" s="441"/>
      <c r="G126" s="441"/>
      <c r="H126" s="441"/>
      <c r="I126" s="441"/>
      <c r="J126" s="441"/>
      <c r="K126" s="441"/>
      <c r="L126" s="434"/>
      <c r="M126" s="29"/>
    </row>
    <row r="127" spans="1:16" s="135" customFormat="1" x14ac:dyDescent="0.35">
      <c r="A127" s="7"/>
      <c r="B127" s="432"/>
      <c r="C127" s="441"/>
      <c r="D127" s="441"/>
      <c r="E127" s="441"/>
      <c r="F127" s="441"/>
      <c r="G127" s="441"/>
      <c r="H127" s="441"/>
      <c r="I127" s="441"/>
      <c r="J127" s="441"/>
      <c r="K127" s="441"/>
      <c r="L127" s="434"/>
      <c r="M127" s="29"/>
    </row>
    <row r="128" spans="1:16" s="135" customFormat="1" x14ac:dyDescent="0.35">
      <c r="A128" s="7"/>
      <c r="B128" s="432"/>
      <c r="C128" s="441"/>
      <c r="D128" s="441"/>
      <c r="E128" s="441"/>
      <c r="F128" s="441"/>
      <c r="G128" s="441"/>
      <c r="H128" s="441"/>
      <c r="I128" s="441"/>
      <c r="J128" s="441"/>
      <c r="K128" s="441"/>
      <c r="L128" s="434"/>
      <c r="M128" s="29"/>
    </row>
    <row r="129" spans="1:21" x14ac:dyDescent="0.35">
      <c r="A129" s="7"/>
      <c r="B129" s="54"/>
      <c r="C129" s="64"/>
      <c r="D129" s="64"/>
      <c r="E129" s="64"/>
      <c r="F129" s="64"/>
      <c r="G129" s="64"/>
      <c r="H129" s="64"/>
      <c r="I129" s="64"/>
      <c r="J129" s="64"/>
      <c r="K129" s="64"/>
      <c r="L129" s="65"/>
      <c r="M129" s="10"/>
    </row>
    <row r="130" spans="1:21" s="135" customFormat="1" x14ac:dyDescent="0.35">
      <c r="A130" s="7"/>
      <c r="B130" s="435" t="s">
        <v>788</v>
      </c>
      <c r="C130" s="436"/>
      <c r="D130" s="436"/>
      <c r="E130" s="436"/>
      <c r="F130" s="436"/>
      <c r="G130" s="436"/>
      <c r="H130" s="436"/>
      <c r="I130" s="436"/>
      <c r="J130" s="436"/>
      <c r="K130" s="436"/>
      <c r="L130" s="437"/>
      <c r="M130" s="55"/>
    </row>
    <row r="131" spans="1:21" s="29" customFormat="1" x14ac:dyDescent="0.35">
      <c r="A131" s="38"/>
      <c r="B131" s="347" t="str">
        <f>IF(Intro!$G$29="English",O131,P131)</f>
        <v>For the goods as defined in the product description on the Intro tab, indicate your firm's top products (by volume) sold in 2025 and each products' proportion (%) of your firm's total sales of the goods in Canada in 2025.</v>
      </c>
      <c r="C131" s="348"/>
      <c r="D131" s="348"/>
      <c r="E131" s="348"/>
      <c r="F131" s="348"/>
      <c r="G131" s="348"/>
      <c r="H131" s="348"/>
      <c r="I131" s="348"/>
      <c r="J131" s="348"/>
      <c r="K131" s="348"/>
      <c r="L131" s="349"/>
      <c r="O131" s="110" t="s">
        <v>907</v>
      </c>
      <c r="P131" s="110" t="s">
        <v>906</v>
      </c>
      <c r="Q131" s="10"/>
      <c r="R131" s="10"/>
      <c r="S131" s="10"/>
      <c r="T131" s="10"/>
      <c r="U131" s="10"/>
    </row>
    <row r="132" spans="1:21" s="29" customFormat="1" x14ac:dyDescent="0.35">
      <c r="A132" s="38"/>
      <c r="B132" s="347"/>
      <c r="C132" s="348"/>
      <c r="D132" s="348"/>
      <c r="E132" s="348"/>
      <c r="F132" s="348"/>
      <c r="G132" s="348"/>
      <c r="H132" s="348"/>
      <c r="I132" s="348"/>
      <c r="J132" s="348"/>
      <c r="K132" s="348"/>
      <c r="L132" s="349"/>
      <c r="O132" s="10"/>
      <c r="P132" s="10"/>
      <c r="Q132" s="10"/>
      <c r="R132" s="10"/>
      <c r="S132" s="10"/>
      <c r="T132" s="10"/>
      <c r="U132" s="10"/>
    </row>
    <row r="133" spans="1:21" s="29" customFormat="1" x14ac:dyDescent="0.35">
      <c r="A133" s="38"/>
      <c r="B133" s="347"/>
      <c r="C133" s="348"/>
      <c r="D133" s="348"/>
      <c r="E133" s="348"/>
      <c r="F133" s="348"/>
      <c r="G133" s="348"/>
      <c r="H133" s="348"/>
      <c r="I133" s="348"/>
      <c r="J133" s="348"/>
      <c r="K133" s="348"/>
      <c r="L133" s="349"/>
      <c r="O133" s="10"/>
      <c r="P133" s="10"/>
      <c r="Q133" s="10"/>
      <c r="R133" s="10"/>
      <c r="S133" s="10"/>
      <c r="T133" s="10"/>
      <c r="U133" s="10"/>
    </row>
    <row r="134" spans="1:21" s="29" customFormat="1" x14ac:dyDescent="0.35">
      <c r="A134" s="38"/>
      <c r="B134" s="42"/>
      <c r="C134" s="71"/>
      <c r="D134" s="71"/>
      <c r="E134" s="71"/>
      <c r="F134" s="71"/>
      <c r="G134" s="71"/>
      <c r="H134" s="71"/>
      <c r="I134" s="71"/>
      <c r="J134" s="71"/>
      <c r="K134" s="71"/>
      <c r="L134" s="43"/>
      <c r="O134" s="10"/>
      <c r="P134" s="10"/>
      <c r="Q134" s="10"/>
      <c r="R134" s="10"/>
      <c r="S134" s="10"/>
      <c r="T134" s="10"/>
      <c r="U134" s="10"/>
    </row>
    <row r="135" spans="1:21" ht="14.25" customHeight="1" x14ac:dyDescent="0.35">
      <c r="B135" s="474"/>
      <c r="C135" s="528" t="str">
        <f>IF(Intro!$G$29="English",O135,P135)</f>
        <v>Product</v>
      </c>
      <c r="D135" s="529"/>
      <c r="E135" s="529"/>
      <c r="F135" s="529"/>
      <c r="G135" s="529"/>
      <c r="H135" s="529"/>
      <c r="I135" s="530"/>
      <c r="J135" s="463" t="str">
        <f>IF(Intro!$G$29="English",O138,P138)</f>
        <v>% of total sales of the goods in 2025</v>
      </c>
      <c r="K135" s="463"/>
      <c r="L135" s="464"/>
      <c r="M135" s="10"/>
      <c r="O135" s="110" t="s">
        <v>819</v>
      </c>
      <c r="P135" s="110" t="s">
        <v>821</v>
      </c>
    </row>
    <row r="136" spans="1:21" x14ac:dyDescent="0.35">
      <c r="B136" s="474"/>
      <c r="C136" s="531"/>
      <c r="D136" s="532"/>
      <c r="E136" s="532"/>
      <c r="F136" s="532"/>
      <c r="G136" s="532"/>
      <c r="H136" s="532"/>
      <c r="I136" s="533"/>
      <c r="J136" s="463"/>
      <c r="K136" s="463"/>
      <c r="L136" s="464"/>
      <c r="M136" s="10"/>
    </row>
    <row r="137" spans="1:21" x14ac:dyDescent="0.35">
      <c r="B137" s="452">
        <v>1</v>
      </c>
      <c r="C137" s="504"/>
      <c r="D137" s="505"/>
      <c r="E137" s="505"/>
      <c r="F137" s="505"/>
      <c r="G137" s="505"/>
      <c r="H137" s="505"/>
      <c r="I137" s="506"/>
      <c r="J137" s="500"/>
      <c r="K137" s="500"/>
      <c r="L137" s="501"/>
      <c r="M137" s="10"/>
    </row>
    <row r="138" spans="1:21" ht="14.25" customHeight="1" x14ac:dyDescent="0.35">
      <c r="B138" s="452"/>
      <c r="C138" s="507"/>
      <c r="D138" s="508"/>
      <c r="E138" s="508"/>
      <c r="F138" s="508"/>
      <c r="G138" s="508"/>
      <c r="H138" s="508"/>
      <c r="I138" s="509"/>
      <c r="J138" s="502"/>
      <c r="K138" s="502"/>
      <c r="L138" s="503"/>
      <c r="M138" s="10"/>
      <c r="O138" s="110" t="s">
        <v>820</v>
      </c>
      <c r="P138" s="110" t="s">
        <v>865</v>
      </c>
    </row>
    <row r="139" spans="1:21" x14ac:dyDescent="0.35">
      <c r="B139" s="452">
        <v>2</v>
      </c>
      <c r="C139" s="504"/>
      <c r="D139" s="505"/>
      <c r="E139" s="505"/>
      <c r="F139" s="505"/>
      <c r="G139" s="505"/>
      <c r="H139" s="505"/>
      <c r="I139" s="506"/>
      <c r="J139" s="500"/>
      <c r="K139" s="500"/>
      <c r="L139" s="501"/>
      <c r="M139" s="10"/>
    </row>
    <row r="140" spans="1:21" ht="14.25" customHeight="1" x14ac:dyDescent="0.35">
      <c r="B140" s="452"/>
      <c r="C140" s="507"/>
      <c r="D140" s="508"/>
      <c r="E140" s="508"/>
      <c r="F140" s="508"/>
      <c r="G140" s="508"/>
      <c r="H140" s="508"/>
      <c r="I140" s="509"/>
      <c r="J140" s="502"/>
      <c r="K140" s="502"/>
      <c r="L140" s="503"/>
      <c r="M140" s="10"/>
    </row>
    <row r="141" spans="1:21" x14ac:dyDescent="0.35">
      <c r="B141" s="452">
        <v>3</v>
      </c>
      <c r="C141" s="504"/>
      <c r="D141" s="505"/>
      <c r="E141" s="505"/>
      <c r="F141" s="505"/>
      <c r="G141" s="505"/>
      <c r="H141" s="505"/>
      <c r="I141" s="506"/>
      <c r="J141" s="500"/>
      <c r="K141" s="500"/>
      <c r="L141" s="501"/>
      <c r="M141" s="10"/>
    </row>
    <row r="142" spans="1:21" ht="14.25" customHeight="1" x14ac:dyDescent="0.35">
      <c r="B142" s="452"/>
      <c r="C142" s="507"/>
      <c r="D142" s="508"/>
      <c r="E142" s="508"/>
      <c r="F142" s="508"/>
      <c r="G142" s="508"/>
      <c r="H142" s="508"/>
      <c r="I142" s="509"/>
      <c r="J142" s="502"/>
      <c r="K142" s="502"/>
      <c r="L142" s="503"/>
      <c r="M142" s="10"/>
    </row>
    <row r="143" spans="1:21" x14ac:dyDescent="0.35">
      <c r="B143" s="452">
        <v>4</v>
      </c>
      <c r="C143" s="504"/>
      <c r="D143" s="505"/>
      <c r="E143" s="505"/>
      <c r="F143" s="505"/>
      <c r="G143" s="505"/>
      <c r="H143" s="505"/>
      <c r="I143" s="506"/>
      <c r="J143" s="500"/>
      <c r="K143" s="500"/>
      <c r="L143" s="501"/>
      <c r="M143" s="10"/>
    </row>
    <row r="144" spans="1:21" ht="14.25" customHeight="1" x14ac:dyDescent="0.35">
      <c r="B144" s="452"/>
      <c r="C144" s="507"/>
      <c r="D144" s="508"/>
      <c r="E144" s="508"/>
      <c r="F144" s="508"/>
      <c r="G144" s="508"/>
      <c r="H144" s="508"/>
      <c r="I144" s="509"/>
      <c r="J144" s="502"/>
      <c r="K144" s="502"/>
      <c r="L144" s="503"/>
      <c r="M144" s="10"/>
    </row>
    <row r="145" spans="1:16" x14ac:dyDescent="0.35">
      <c r="B145" s="452">
        <v>5</v>
      </c>
      <c r="C145" s="504"/>
      <c r="D145" s="505"/>
      <c r="E145" s="505"/>
      <c r="F145" s="505"/>
      <c r="G145" s="505"/>
      <c r="H145" s="505"/>
      <c r="I145" s="506"/>
      <c r="J145" s="500"/>
      <c r="K145" s="500"/>
      <c r="L145" s="501"/>
      <c r="M145" s="10"/>
    </row>
    <row r="146" spans="1:16" ht="14.25" customHeight="1" x14ac:dyDescent="0.35">
      <c r="B146" s="452"/>
      <c r="C146" s="507"/>
      <c r="D146" s="508"/>
      <c r="E146" s="508"/>
      <c r="F146" s="508"/>
      <c r="G146" s="508"/>
      <c r="H146" s="508"/>
      <c r="I146" s="509"/>
      <c r="J146" s="502"/>
      <c r="K146" s="502"/>
      <c r="L146" s="503"/>
      <c r="M146" s="10"/>
    </row>
    <row r="147" spans="1:16" x14ac:dyDescent="0.35">
      <c r="A147" s="7"/>
      <c r="B147" s="56"/>
      <c r="C147" s="57"/>
      <c r="D147" s="57"/>
      <c r="E147" s="57"/>
      <c r="F147" s="57"/>
      <c r="G147" s="57"/>
      <c r="H147" s="57"/>
      <c r="I147" s="57"/>
      <c r="J147" s="57"/>
      <c r="K147" s="57"/>
      <c r="L147" s="137"/>
      <c r="M147" s="10"/>
    </row>
    <row r="148" spans="1:16" s="135" customFormat="1" x14ac:dyDescent="0.35">
      <c r="A148" s="7"/>
      <c r="B148" s="435" t="s">
        <v>21</v>
      </c>
      <c r="C148" s="436"/>
      <c r="D148" s="436"/>
      <c r="E148" s="436"/>
      <c r="F148" s="436"/>
      <c r="G148" s="436"/>
      <c r="H148" s="436"/>
      <c r="I148" s="436"/>
      <c r="J148" s="436"/>
      <c r="K148" s="436"/>
      <c r="L148" s="437"/>
      <c r="M148" s="55"/>
    </row>
    <row r="149" spans="1:16" x14ac:dyDescent="0.35">
      <c r="A149" s="7"/>
      <c r="B149" s="56"/>
      <c r="C149" s="57"/>
      <c r="D149" s="57"/>
      <c r="E149" s="57"/>
      <c r="F149" s="57"/>
      <c r="G149" s="57"/>
      <c r="H149" s="57"/>
      <c r="I149" s="57"/>
      <c r="J149" s="57"/>
      <c r="K149" s="57"/>
      <c r="L149" s="137"/>
      <c r="M149" s="10"/>
    </row>
    <row r="150" spans="1:16" x14ac:dyDescent="0.35">
      <c r="A150" s="7"/>
      <c r="B150" s="347" t="str">
        <f>IF(Intro!$G$29="English",O150,P150)</f>
        <v>Identify any significant price differential between the different products that your firm sells. Describe the main factors that contribute to those price differences.</v>
      </c>
      <c r="C150" s="348"/>
      <c r="D150" s="348"/>
      <c r="E150" s="348"/>
      <c r="F150" s="348"/>
      <c r="G150" s="348"/>
      <c r="H150" s="348"/>
      <c r="I150" s="348"/>
      <c r="J150" s="348"/>
      <c r="K150" s="348"/>
      <c r="L150" s="349"/>
      <c r="M150" s="10"/>
      <c r="O150" s="110" t="s">
        <v>822</v>
      </c>
      <c r="P150" s="110" t="s">
        <v>823</v>
      </c>
    </row>
    <row r="151" spans="1:16" x14ac:dyDescent="0.35">
      <c r="A151" s="7"/>
      <c r="B151" s="347"/>
      <c r="C151" s="348"/>
      <c r="D151" s="348"/>
      <c r="E151" s="348"/>
      <c r="F151" s="348"/>
      <c r="G151" s="348"/>
      <c r="H151" s="348"/>
      <c r="I151" s="348"/>
      <c r="J151" s="348"/>
      <c r="K151" s="348"/>
      <c r="L151" s="349"/>
      <c r="M151" s="10"/>
    </row>
    <row r="152" spans="1:16" x14ac:dyDescent="0.35">
      <c r="A152" s="7"/>
      <c r="B152" s="56"/>
      <c r="C152" s="57"/>
      <c r="D152" s="57"/>
      <c r="E152" s="57"/>
      <c r="F152" s="57"/>
      <c r="G152" s="57"/>
      <c r="H152" s="57"/>
      <c r="I152" s="57"/>
      <c r="J152" s="57"/>
      <c r="K152" s="57"/>
      <c r="L152" s="137"/>
      <c r="M152" s="10"/>
    </row>
    <row r="153" spans="1:16" s="135" customFormat="1" x14ac:dyDescent="0.35">
      <c r="A153" s="7"/>
      <c r="B153" s="432"/>
      <c r="C153" s="441"/>
      <c r="D153" s="441"/>
      <c r="E153" s="441"/>
      <c r="F153" s="441"/>
      <c r="G153" s="441"/>
      <c r="H153" s="441"/>
      <c r="I153" s="441"/>
      <c r="J153" s="441"/>
      <c r="K153" s="441"/>
      <c r="L153" s="434"/>
      <c r="M153" s="29"/>
    </row>
    <row r="154" spans="1:16" s="135" customFormat="1" x14ac:dyDescent="0.35">
      <c r="A154" s="7"/>
      <c r="B154" s="432"/>
      <c r="C154" s="441"/>
      <c r="D154" s="441"/>
      <c r="E154" s="441"/>
      <c r="F154" s="441"/>
      <c r="G154" s="441"/>
      <c r="H154" s="441"/>
      <c r="I154" s="441"/>
      <c r="J154" s="441"/>
      <c r="K154" s="441"/>
      <c r="L154" s="434"/>
      <c r="M154" s="29"/>
    </row>
    <row r="155" spans="1:16" s="135" customFormat="1" x14ac:dyDescent="0.35">
      <c r="A155" s="7"/>
      <c r="B155" s="432"/>
      <c r="C155" s="441"/>
      <c r="D155" s="441"/>
      <c r="E155" s="441"/>
      <c r="F155" s="441"/>
      <c r="G155" s="441"/>
      <c r="H155" s="441"/>
      <c r="I155" s="441"/>
      <c r="J155" s="441"/>
      <c r="K155" s="441"/>
      <c r="L155" s="434"/>
      <c r="M155" s="29"/>
    </row>
    <row r="156" spans="1:16" s="135" customFormat="1" x14ac:dyDescent="0.35">
      <c r="A156" s="7"/>
      <c r="B156" s="432"/>
      <c r="C156" s="441"/>
      <c r="D156" s="441"/>
      <c r="E156" s="441"/>
      <c r="F156" s="441"/>
      <c r="G156" s="441"/>
      <c r="H156" s="441"/>
      <c r="I156" s="441"/>
      <c r="J156" s="441"/>
      <c r="K156" s="441"/>
      <c r="L156" s="434"/>
      <c r="M156" s="29"/>
    </row>
    <row r="157" spans="1:16" s="135" customFormat="1" x14ac:dyDescent="0.35">
      <c r="A157" s="7"/>
      <c r="B157" s="432"/>
      <c r="C157" s="441"/>
      <c r="D157" s="441"/>
      <c r="E157" s="441"/>
      <c r="F157" s="441"/>
      <c r="G157" s="441"/>
      <c r="H157" s="441"/>
      <c r="I157" s="441"/>
      <c r="J157" s="441"/>
      <c r="K157" s="441"/>
      <c r="L157" s="434"/>
      <c r="M157" s="29"/>
    </row>
    <row r="158" spans="1:16" s="135" customFormat="1" x14ac:dyDescent="0.35">
      <c r="A158" s="7"/>
      <c r="B158" s="432"/>
      <c r="C158" s="441"/>
      <c r="D158" s="441"/>
      <c r="E158" s="441"/>
      <c r="F158" s="441"/>
      <c r="G158" s="441"/>
      <c r="H158" s="441"/>
      <c r="I158" s="441"/>
      <c r="J158" s="441"/>
      <c r="K158" s="441"/>
      <c r="L158" s="434"/>
      <c r="M158" s="29"/>
    </row>
    <row r="159" spans="1:16" s="135" customFormat="1" x14ac:dyDescent="0.35">
      <c r="A159" s="7"/>
      <c r="B159" s="432"/>
      <c r="C159" s="441"/>
      <c r="D159" s="441"/>
      <c r="E159" s="441"/>
      <c r="F159" s="441"/>
      <c r="G159" s="441"/>
      <c r="H159" s="441"/>
      <c r="I159" s="441"/>
      <c r="J159" s="441"/>
      <c r="K159" s="441"/>
      <c r="L159" s="434"/>
      <c r="M159" s="29"/>
    </row>
    <row r="160" spans="1:16" s="135" customFormat="1" x14ac:dyDescent="0.35">
      <c r="A160" s="7"/>
      <c r="B160" s="432"/>
      <c r="C160" s="441"/>
      <c r="D160" s="441"/>
      <c r="E160" s="441"/>
      <c r="F160" s="441"/>
      <c r="G160" s="441"/>
      <c r="H160" s="441"/>
      <c r="I160" s="441"/>
      <c r="J160" s="441"/>
      <c r="K160" s="441"/>
      <c r="L160" s="434"/>
      <c r="M160" s="29"/>
    </row>
    <row r="161" spans="1:14" x14ac:dyDescent="0.35">
      <c r="A161" s="7"/>
      <c r="B161" s="54"/>
      <c r="C161" s="64"/>
      <c r="D161" s="64"/>
      <c r="E161" s="64"/>
      <c r="F161" s="64"/>
      <c r="G161" s="64"/>
      <c r="H161" s="64"/>
      <c r="I161" s="64"/>
      <c r="J161" s="64"/>
      <c r="K161" s="64"/>
      <c r="L161" s="65"/>
      <c r="M161" s="10"/>
    </row>
    <row r="162" spans="1:14" s="35" customFormat="1" x14ac:dyDescent="0.35">
      <c r="A162" s="58"/>
      <c r="B162" s="4"/>
      <c r="C162" s="4"/>
      <c r="D162" s="59"/>
      <c r="E162" s="59"/>
      <c r="F162" s="59"/>
      <c r="G162" s="59"/>
      <c r="H162" s="59"/>
      <c r="I162" s="59"/>
      <c r="J162" s="59"/>
      <c r="K162" s="59"/>
      <c r="L162" s="59"/>
      <c r="N162" s="60"/>
    </row>
    <row r="163" spans="1:14" s="35" customFormat="1" x14ac:dyDescent="0.35">
      <c r="A163" s="58"/>
      <c r="B163" s="4"/>
      <c r="C163" s="4"/>
      <c r="D163" s="59"/>
      <c r="E163" s="59"/>
      <c r="F163" s="59"/>
      <c r="G163" s="59"/>
      <c r="H163" s="59"/>
      <c r="I163" s="59"/>
      <c r="J163" s="59"/>
      <c r="K163" s="59"/>
      <c r="L163" s="59"/>
      <c r="N163" s="60"/>
    </row>
    <row r="164" spans="1:14" s="35" customFormat="1" x14ac:dyDescent="0.35">
      <c r="A164" s="58"/>
      <c r="B164" s="4"/>
      <c r="C164" s="4"/>
      <c r="D164" s="59"/>
      <c r="E164" s="59"/>
      <c r="F164" s="59"/>
      <c r="G164" s="59"/>
      <c r="H164" s="59"/>
      <c r="I164" s="59"/>
      <c r="J164" s="59"/>
      <c r="K164" s="59"/>
      <c r="L164" s="59"/>
      <c r="N164" s="60"/>
    </row>
    <row r="165" spans="1:14" s="35" customFormat="1" x14ac:dyDescent="0.35">
      <c r="A165" s="58"/>
      <c r="B165" s="4"/>
      <c r="C165" s="4"/>
      <c r="D165" s="59"/>
      <c r="E165" s="59"/>
      <c r="F165" s="59"/>
      <c r="G165" s="59"/>
      <c r="H165" s="59"/>
      <c r="I165" s="59"/>
      <c r="J165" s="59"/>
      <c r="K165" s="59"/>
      <c r="L165" s="59"/>
      <c r="N165" s="60"/>
    </row>
    <row r="166" spans="1:14" s="35" customFormat="1" x14ac:dyDescent="0.35">
      <c r="A166" s="58"/>
      <c r="B166" s="4"/>
      <c r="C166" s="4"/>
      <c r="D166" s="59"/>
      <c r="E166" s="59"/>
      <c r="F166" s="59"/>
      <c r="G166" s="59"/>
      <c r="H166" s="59"/>
      <c r="I166" s="59"/>
      <c r="J166" s="59"/>
      <c r="K166" s="59"/>
      <c r="L166" s="59"/>
      <c r="N166" s="60"/>
    </row>
    <row r="167" spans="1:14" s="35" customFormat="1" x14ac:dyDescent="0.35">
      <c r="A167" s="58"/>
      <c r="B167" s="4"/>
      <c r="C167" s="4"/>
      <c r="D167" s="59"/>
      <c r="E167" s="59"/>
      <c r="F167" s="59"/>
      <c r="G167" s="59"/>
      <c r="H167" s="59"/>
      <c r="I167" s="59"/>
      <c r="J167" s="59"/>
      <c r="K167" s="59"/>
      <c r="L167" s="59"/>
      <c r="N167" s="60"/>
    </row>
    <row r="168" spans="1:14" s="35" customFormat="1" x14ac:dyDescent="0.35">
      <c r="A168" s="58"/>
      <c r="B168" s="4"/>
      <c r="C168" s="4"/>
      <c r="D168" s="59"/>
      <c r="E168" s="59"/>
      <c r="F168" s="59"/>
      <c r="G168" s="59"/>
      <c r="H168" s="59"/>
      <c r="I168" s="59"/>
      <c r="J168" s="59"/>
      <c r="K168" s="59"/>
      <c r="L168" s="59"/>
      <c r="N168" s="60"/>
    </row>
    <row r="169" spans="1:14" s="35" customFormat="1" x14ac:dyDescent="0.35">
      <c r="A169" s="58"/>
      <c r="B169" s="4"/>
      <c r="C169" s="4"/>
      <c r="D169" s="59"/>
      <c r="E169" s="59"/>
      <c r="F169" s="59"/>
      <c r="G169" s="59"/>
      <c r="H169" s="59"/>
      <c r="I169" s="59"/>
      <c r="J169" s="59"/>
      <c r="K169" s="59"/>
      <c r="L169" s="59"/>
      <c r="N169" s="60"/>
    </row>
    <row r="170" spans="1:14" s="35" customFormat="1" x14ac:dyDescent="0.35">
      <c r="A170" s="58"/>
      <c r="B170" s="4"/>
      <c r="C170" s="4"/>
      <c r="D170" s="59"/>
      <c r="E170" s="59"/>
      <c r="F170" s="59"/>
      <c r="G170" s="59"/>
      <c r="H170" s="59"/>
      <c r="I170" s="59"/>
      <c r="J170" s="59"/>
      <c r="K170" s="59"/>
      <c r="L170" s="59"/>
      <c r="N170" s="60"/>
    </row>
    <row r="171" spans="1:14" s="35" customFormat="1" x14ac:dyDescent="0.35">
      <c r="A171" s="58"/>
      <c r="B171" s="4"/>
      <c r="C171" s="4"/>
      <c r="D171" s="59"/>
      <c r="E171" s="59"/>
      <c r="F171" s="59"/>
      <c r="G171" s="59"/>
      <c r="H171" s="59"/>
      <c r="I171" s="59"/>
      <c r="J171" s="59"/>
      <c r="K171" s="59"/>
      <c r="L171" s="59"/>
      <c r="N171" s="60"/>
    </row>
    <row r="172" spans="1:14" s="35" customFormat="1" x14ac:dyDescent="0.35">
      <c r="A172" s="58"/>
      <c r="B172" s="4"/>
      <c r="C172" s="4"/>
      <c r="D172" s="59"/>
      <c r="E172" s="59"/>
      <c r="F172" s="59"/>
      <c r="G172" s="59"/>
      <c r="H172" s="59"/>
      <c r="I172" s="59"/>
      <c r="J172" s="59"/>
      <c r="K172" s="59"/>
      <c r="L172" s="59"/>
      <c r="N172" s="60"/>
    </row>
    <row r="173" spans="1:14" s="35" customFormat="1" x14ac:dyDescent="0.35">
      <c r="A173" s="58"/>
      <c r="B173" s="4"/>
      <c r="C173" s="4"/>
      <c r="D173" s="59"/>
      <c r="E173" s="59"/>
      <c r="F173" s="59"/>
      <c r="G173" s="59"/>
      <c r="H173" s="59"/>
      <c r="I173" s="59"/>
      <c r="J173" s="59"/>
      <c r="K173" s="59"/>
      <c r="L173" s="59"/>
      <c r="N173" s="60"/>
    </row>
    <row r="174" spans="1:14" s="35" customFormat="1" x14ac:dyDescent="0.35">
      <c r="A174" s="58"/>
      <c r="B174" s="4"/>
      <c r="C174" s="4"/>
      <c r="D174" s="59"/>
      <c r="E174" s="59"/>
      <c r="F174" s="59"/>
      <c r="G174" s="59"/>
      <c r="H174" s="59"/>
      <c r="I174" s="59"/>
      <c r="J174" s="59"/>
      <c r="K174" s="59"/>
      <c r="L174" s="59"/>
      <c r="N174" s="60"/>
    </row>
    <row r="175" spans="1:14" s="35" customFormat="1" x14ac:dyDescent="0.35">
      <c r="A175" s="58"/>
      <c r="B175" s="4"/>
      <c r="C175" s="4"/>
      <c r="D175" s="59"/>
      <c r="E175" s="59"/>
      <c r="F175" s="59"/>
      <c r="G175" s="59"/>
      <c r="H175" s="59"/>
      <c r="I175" s="59"/>
      <c r="J175" s="59"/>
      <c r="K175" s="59"/>
      <c r="L175" s="59"/>
      <c r="N175" s="60"/>
    </row>
    <row r="176" spans="1:14" s="35" customFormat="1" x14ac:dyDescent="0.35">
      <c r="A176" s="58"/>
      <c r="B176" s="4"/>
      <c r="C176" s="4"/>
      <c r="D176" s="59"/>
      <c r="E176" s="59"/>
      <c r="F176" s="59"/>
      <c r="G176" s="59"/>
      <c r="H176" s="59"/>
      <c r="I176" s="59"/>
      <c r="J176" s="59"/>
      <c r="K176" s="59"/>
      <c r="L176" s="59"/>
      <c r="N176" s="60"/>
    </row>
    <row r="177" spans="1:14" s="35" customFormat="1" x14ac:dyDescent="0.35">
      <c r="A177" s="58"/>
      <c r="B177" s="4"/>
      <c r="C177" s="4"/>
      <c r="D177" s="59"/>
      <c r="E177" s="59"/>
      <c r="F177" s="59"/>
      <c r="G177" s="59"/>
      <c r="H177" s="59"/>
      <c r="I177" s="59"/>
      <c r="J177" s="59"/>
      <c r="K177" s="59"/>
      <c r="L177" s="59"/>
      <c r="N177" s="60"/>
    </row>
    <row r="178" spans="1:14" s="35" customFormat="1" x14ac:dyDescent="0.35">
      <c r="A178" s="58"/>
      <c r="B178" s="4"/>
      <c r="C178" s="4"/>
      <c r="D178" s="59"/>
      <c r="E178" s="59"/>
      <c r="F178" s="59"/>
      <c r="G178" s="59"/>
      <c r="H178" s="59"/>
      <c r="I178" s="59"/>
      <c r="J178" s="59"/>
      <c r="K178" s="59"/>
      <c r="L178" s="59"/>
      <c r="N178" s="60"/>
    </row>
    <row r="179" spans="1:14" s="35" customFormat="1" x14ac:dyDescent="0.35">
      <c r="A179" s="58"/>
      <c r="B179" s="4"/>
      <c r="C179" s="4"/>
      <c r="D179" s="59"/>
      <c r="E179" s="59"/>
      <c r="F179" s="59"/>
      <c r="G179" s="59"/>
      <c r="H179" s="59"/>
      <c r="I179" s="59"/>
      <c r="J179" s="59"/>
      <c r="K179" s="59"/>
      <c r="L179" s="59"/>
      <c r="N179" s="60"/>
    </row>
    <row r="180" spans="1:14" s="35" customFormat="1" x14ac:dyDescent="0.35">
      <c r="A180" s="58"/>
      <c r="B180" s="4"/>
      <c r="C180" s="4"/>
      <c r="D180" s="59"/>
      <c r="E180" s="59"/>
      <c r="F180" s="59"/>
      <c r="G180" s="59"/>
      <c r="H180" s="59"/>
      <c r="I180" s="59"/>
      <c r="J180" s="59"/>
      <c r="K180" s="59"/>
      <c r="L180" s="59"/>
      <c r="N180" s="60"/>
    </row>
    <row r="181" spans="1:14" s="35" customFormat="1" x14ac:dyDescent="0.35">
      <c r="A181" s="58"/>
      <c r="B181" s="4"/>
      <c r="C181" s="4"/>
      <c r="D181" s="59"/>
      <c r="E181" s="59"/>
      <c r="F181" s="59"/>
      <c r="G181" s="59"/>
      <c r="H181" s="59"/>
      <c r="I181" s="59"/>
      <c r="J181" s="59"/>
      <c r="K181" s="59"/>
      <c r="L181" s="59"/>
      <c r="N181" s="60"/>
    </row>
    <row r="182" spans="1:14" s="35" customFormat="1" x14ac:dyDescent="0.35">
      <c r="A182" s="58"/>
      <c r="B182" s="4"/>
      <c r="C182" s="4"/>
      <c r="D182" s="59"/>
      <c r="E182" s="59"/>
      <c r="F182" s="59"/>
      <c r="G182" s="59"/>
      <c r="H182" s="59"/>
      <c r="I182" s="59"/>
      <c r="J182" s="59"/>
      <c r="K182" s="59"/>
      <c r="L182" s="59"/>
      <c r="N182" s="60"/>
    </row>
  </sheetData>
  <sheetProtection algorithmName="SHA-512" hashValue="E3nwuaY0s1eCW6m06gEq9EYBTm3MRuC6iU1ma3PjA8y1lZNgRL0eBe41Snj1ZiJ59HHPzriisycHkr1AfVbmDg==" saltValue="CQUTqZQBSMGY9pJsTVnj3w==" spinCount="100000" sheet="1" objects="1" scenarios="1" selectLockedCells="1"/>
  <mergeCells count="93">
    <mergeCell ref="B143:B144"/>
    <mergeCell ref="J143:L144"/>
    <mergeCell ref="C135:I136"/>
    <mergeCell ref="C137:I138"/>
    <mergeCell ref="C139:I140"/>
    <mergeCell ref="C141:I142"/>
    <mergeCell ref="C143:I144"/>
    <mergeCell ref="B121:L128"/>
    <mergeCell ref="B65:C65"/>
    <mergeCell ref="D84:E84"/>
    <mergeCell ref="D85:E85"/>
    <mergeCell ref="D86:E86"/>
    <mergeCell ref="B116:L116"/>
    <mergeCell ref="F82:F83"/>
    <mergeCell ref="F81:I81"/>
    <mergeCell ref="B84:C86"/>
    <mergeCell ref="B78:L78"/>
    <mergeCell ref="B80:L80"/>
    <mergeCell ref="G82:G83"/>
    <mergeCell ref="H82:H83"/>
    <mergeCell ref="I82:I83"/>
    <mergeCell ref="B118:L119"/>
    <mergeCell ref="B69:L76"/>
    <mergeCell ref="B51:L51"/>
    <mergeCell ref="B18:L18"/>
    <mergeCell ref="B67:L67"/>
    <mergeCell ref="B58:C58"/>
    <mergeCell ref="B54:L54"/>
    <mergeCell ref="G56:G57"/>
    <mergeCell ref="E56:E57"/>
    <mergeCell ref="F56:F57"/>
    <mergeCell ref="B60:L60"/>
    <mergeCell ref="B61:L61"/>
    <mergeCell ref="E63:E64"/>
    <mergeCell ref="F63:F64"/>
    <mergeCell ref="G63:G64"/>
    <mergeCell ref="B24:L31"/>
    <mergeCell ref="B33:L33"/>
    <mergeCell ref="B35:L35"/>
    <mergeCell ref="B4:L4"/>
    <mergeCell ref="B5:L5"/>
    <mergeCell ref="B6:L6"/>
    <mergeCell ref="B11:L11"/>
    <mergeCell ref="B8:L8"/>
    <mergeCell ref="B9:L9"/>
    <mergeCell ref="B10:L10"/>
    <mergeCell ref="C145:I146"/>
    <mergeCell ref="B12:L12"/>
    <mergeCell ref="B13:L13"/>
    <mergeCell ref="B107:L114"/>
    <mergeCell ref="B88:L88"/>
    <mergeCell ref="B90:L91"/>
    <mergeCell ref="B93:L100"/>
    <mergeCell ref="B102:L102"/>
    <mergeCell ref="B104:L105"/>
    <mergeCell ref="B14:L14"/>
    <mergeCell ref="B15:L15"/>
    <mergeCell ref="B16:L16"/>
    <mergeCell ref="B21:L21"/>
    <mergeCell ref="B53:L53"/>
    <mergeCell ref="B22:L22"/>
    <mergeCell ref="B19:L19"/>
    <mergeCell ref="B17:L17"/>
    <mergeCell ref="B148:L148"/>
    <mergeCell ref="B150:L151"/>
    <mergeCell ref="B153:L160"/>
    <mergeCell ref="B130:L130"/>
    <mergeCell ref="B131:L133"/>
    <mergeCell ref="B135:B136"/>
    <mergeCell ref="J135:L136"/>
    <mergeCell ref="B137:B138"/>
    <mergeCell ref="B141:B142"/>
    <mergeCell ref="J141:L142"/>
    <mergeCell ref="J137:L138"/>
    <mergeCell ref="B139:B140"/>
    <mergeCell ref="J139:L140"/>
    <mergeCell ref="B145:B146"/>
    <mergeCell ref="J145:L146"/>
    <mergeCell ref="B37:E37"/>
    <mergeCell ref="B38:E38"/>
    <mergeCell ref="B39:E39"/>
    <mergeCell ref="B40:E40"/>
    <mergeCell ref="G42:G43"/>
    <mergeCell ref="H42:H43"/>
    <mergeCell ref="I42:I43"/>
    <mergeCell ref="J42:J43"/>
    <mergeCell ref="K42:K43"/>
    <mergeCell ref="B44:E44"/>
    <mergeCell ref="B45:E45"/>
    <mergeCell ref="B46:E46"/>
    <mergeCell ref="B47:E47"/>
    <mergeCell ref="B48:E48"/>
    <mergeCell ref="B49:E49"/>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69 B72:B73"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58:G58 E65:G65 F84:I85"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93 B107 B121 B153"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86:I86 G45:K45 G39:K40 G47:K47" xr:uid="{471DB5F7-C35E-4118-B32C-36E78A444683}">
      <formula1>1000</formula1>
    </dataValidation>
  </dataValidations>
  <printOptions horizontalCentered="1"/>
  <pageMargins left="0.25" right="0.25" top="0.75" bottom="0.75" header="0.3" footer="0.3"/>
  <pageSetup scale="61" fitToHeight="0" orientation="portrait" r:id="rId1"/>
  <headerFooter>
    <oddFooter>&amp;L&amp;A</oddFooter>
  </headerFooter>
  <rowBreaks count="2" manualBreakCount="2">
    <brk id="50" min="1" max="11" man="1"/>
    <brk id="115"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4.5" x14ac:dyDescent="0.35"/>
  <sheetData/>
  <sheetProtection algorithmName="SHA-512" hashValue="xSobxBH1vKs3O6g6U5/YGvNgmSF+sT7W6Wifj5AwJYm14EhOHEPgxJJj6qeZ2GpVVVKtK0RodL26sELf20SaWw==" saltValue="MfwYS8Nsf1KnIgvmRoPiGg=="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P86"/>
  <sheetViews>
    <sheetView showGridLines="0" topLeftCell="A85"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Pro!B2</f>
        <v>PROTECTED</v>
      </c>
      <c r="C2" s="12"/>
      <c r="D2" s="12"/>
      <c r="O2" s="135" t="s">
        <v>53</v>
      </c>
      <c r="P2" s="135" t="s">
        <v>69</v>
      </c>
    </row>
    <row r="3" spans="1:16" x14ac:dyDescent="0.35">
      <c r="B3" s="13"/>
      <c r="C3" s="13"/>
      <c r="D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552"/>
      <c r="D5" s="552"/>
      <c r="E5" s="552"/>
      <c r="F5" s="552"/>
      <c r="G5" s="552"/>
      <c r="H5" s="552"/>
      <c r="I5" s="552"/>
      <c r="J5" s="552"/>
      <c r="K5" s="552"/>
      <c r="L5" s="467"/>
      <c r="M5" s="21"/>
      <c r="N5" s="21"/>
      <c r="O5" s="19"/>
      <c r="P5" s="19"/>
    </row>
    <row r="6" spans="1:16" s="6" customFormat="1" x14ac:dyDescent="0.35">
      <c r="A6" s="4"/>
      <c r="B6" s="465" t="str">
        <f>Info!B6</f>
        <v xml:space="preserve">WOOD GOODS - SOLID AND ENGINEERED HARDWOOD FLOORING </v>
      </c>
      <c r="C6" s="552"/>
      <c r="D6" s="552"/>
      <c r="E6" s="552"/>
      <c r="F6" s="552"/>
      <c r="G6" s="552"/>
      <c r="H6" s="552"/>
      <c r="I6" s="552"/>
      <c r="J6" s="552"/>
      <c r="K6" s="552"/>
      <c r="L6" s="46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8" t="str">
        <f>Public!B8</f>
        <v>The following questions refer to the goods as defined in the product description on the Intro tab.</v>
      </c>
      <c r="C8" s="548"/>
      <c r="D8" s="548"/>
      <c r="E8" s="548"/>
      <c r="F8" s="548"/>
      <c r="G8" s="548"/>
      <c r="H8" s="548"/>
      <c r="I8" s="548"/>
      <c r="J8" s="548"/>
      <c r="K8" s="548"/>
      <c r="L8" s="470"/>
      <c r="M8" s="19"/>
      <c r="N8" s="19"/>
      <c r="O8" s="15"/>
      <c r="P8" s="15"/>
    </row>
    <row r="9" spans="1:16" s="6" customFormat="1" x14ac:dyDescent="0.35">
      <c r="A9" s="4"/>
      <c r="B9" s="468" t="str">
        <f>Public!B9</f>
        <v xml:space="preserve">Product information and a glossary of terms can be found in the Info tab.
</v>
      </c>
      <c r="C9" s="548"/>
      <c r="D9" s="548"/>
      <c r="E9" s="548"/>
      <c r="F9" s="548"/>
      <c r="G9" s="548"/>
      <c r="H9" s="548"/>
      <c r="I9" s="548"/>
      <c r="J9" s="548"/>
      <c r="K9" s="548"/>
      <c r="L9" s="470"/>
      <c r="M9" s="19"/>
      <c r="N9" s="19"/>
      <c r="O9" s="15"/>
    </row>
    <row r="10" spans="1:16" s="6" customFormat="1" x14ac:dyDescent="0.35">
      <c r="A10" s="4"/>
      <c r="B10" s="468"/>
      <c r="C10" s="548"/>
      <c r="D10" s="548"/>
      <c r="E10" s="548"/>
      <c r="F10" s="548"/>
      <c r="G10" s="548"/>
      <c r="H10" s="548"/>
      <c r="I10" s="548"/>
      <c r="J10" s="548"/>
      <c r="K10" s="548"/>
      <c r="L10" s="470"/>
      <c r="M10" s="19"/>
      <c r="N10" s="19"/>
      <c r="O10" s="10" t="s">
        <v>225</v>
      </c>
      <c r="P10" s="10" t="s">
        <v>224</v>
      </c>
    </row>
    <row r="11" spans="1:16" s="6" customFormat="1" x14ac:dyDescent="0.35">
      <c r="A11" s="4"/>
      <c r="B11" s="468"/>
      <c r="C11" s="548"/>
      <c r="D11" s="548"/>
      <c r="E11" s="548"/>
      <c r="F11" s="548"/>
      <c r="G11" s="548"/>
      <c r="H11" s="548"/>
      <c r="I11" s="548"/>
      <c r="J11" s="548"/>
      <c r="K11" s="548"/>
      <c r="L11" s="470"/>
      <c r="M11" s="19"/>
      <c r="N11" s="19"/>
      <c r="O11" s="15"/>
      <c r="P11" s="15"/>
    </row>
    <row r="12" spans="1:16" s="6" customFormat="1" x14ac:dyDescent="0.35">
      <c r="A12" s="4"/>
      <c r="B12" s="468" t="str">
        <f>Pro!B12</f>
        <v>For the questions in this tab, note the following:</v>
      </c>
      <c r="C12" s="548"/>
      <c r="D12" s="548"/>
      <c r="E12" s="548"/>
      <c r="F12" s="548"/>
      <c r="G12" s="548"/>
      <c r="H12" s="548"/>
      <c r="I12" s="548"/>
      <c r="J12" s="548"/>
      <c r="K12" s="548"/>
      <c r="L12" s="470"/>
      <c r="M12" s="19"/>
      <c r="N12" s="19"/>
      <c r="O12" s="15"/>
      <c r="P12" s="15"/>
    </row>
    <row r="13" spans="1:16" s="6" customFormat="1" ht="26.25" customHeight="1" x14ac:dyDescent="0.35">
      <c r="A13" s="4"/>
      <c r="B13" s="510" t="str">
        <f>Pro!B13</f>
        <v>• Report only sales from your firm’s imports. Sales of goods purchased from Canadian producers must be excluded.</v>
      </c>
      <c r="C13" s="551"/>
      <c r="D13" s="551"/>
      <c r="E13" s="551"/>
      <c r="F13" s="551"/>
      <c r="G13" s="551"/>
      <c r="H13" s="551"/>
      <c r="I13" s="551"/>
      <c r="J13" s="551"/>
      <c r="K13" s="551"/>
      <c r="L13" s="512"/>
      <c r="M13" s="19"/>
      <c r="N13" s="19"/>
      <c r="O13" s="15"/>
      <c r="P13" s="15"/>
    </row>
    <row r="14" spans="1:16" s="6" customFormat="1" x14ac:dyDescent="0.35">
      <c r="A14" s="4"/>
      <c r="B14" s="468" t="str">
        <f>Pro!B14</f>
        <v>• Report all sales to Canadian and foreign associated firms.</v>
      </c>
      <c r="C14" s="548"/>
      <c r="D14" s="548"/>
      <c r="E14" s="548"/>
      <c r="F14" s="548"/>
      <c r="G14" s="548"/>
      <c r="H14" s="548"/>
      <c r="I14" s="548"/>
      <c r="J14" s="548"/>
      <c r="K14" s="548"/>
      <c r="L14" s="470"/>
      <c r="M14" s="19"/>
      <c r="N14" s="19"/>
      <c r="O14" s="15"/>
      <c r="P14" s="15"/>
    </row>
    <row r="15" spans="1:16" s="6" customFormat="1" x14ac:dyDescent="0.35">
      <c r="A15" s="4"/>
      <c r="B15" s="468" t="str">
        <f>Pro!B15</f>
        <v>• Report all sales as of the date of shipment to the customer or the customer’s warehouse.</v>
      </c>
      <c r="C15" s="548"/>
      <c r="D15" s="548"/>
      <c r="E15" s="548"/>
      <c r="F15" s="548"/>
      <c r="G15" s="548"/>
      <c r="H15" s="548"/>
      <c r="I15" s="548"/>
      <c r="J15" s="548"/>
      <c r="K15" s="548"/>
      <c r="L15" s="470"/>
      <c r="M15" s="19"/>
      <c r="N15" s="19"/>
      <c r="O15" s="15"/>
      <c r="P15" s="15"/>
    </row>
    <row r="16" spans="1:16" s="6" customFormat="1" x14ac:dyDescent="0.35">
      <c r="A16" s="4"/>
      <c r="B16" s="468" t="str">
        <f>Pro!B16</f>
        <v>• Report all values in Canadian dollars.</v>
      </c>
      <c r="C16" s="548"/>
      <c r="D16" s="548"/>
      <c r="E16" s="548"/>
      <c r="F16" s="548"/>
      <c r="G16" s="548"/>
      <c r="H16" s="548"/>
      <c r="I16" s="548"/>
      <c r="J16" s="548"/>
      <c r="K16" s="548"/>
      <c r="L16" s="470"/>
      <c r="M16" s="19"/>
      <c r="N16" s="19"/>
      <c r="O16" s="15"/>
      <c r="P16" s="15"/>
    </row>
    <row r="17" spans="1:16" s="6" customFormat="1" x14ac:dyDescent="0.35">
      <c r="A17" s="4"/>
      <c r="B17" s="471" t="str">
        <f>IF(Intro!$G$29="English",O17,P17)</f>
        <v>• If your firm is an end user or a retailer, your firm does not need to report sales of imports or inventories of imports.</v>
      </c>
      <c r="C17" s="472"/>
      <c r="D17" s="472"/>
      <c r="E17" s="472"/>
      <c r="F17" s="472"/>
      <c r="G17" s="472"/>
      <c r="H17" s="472"/>
      <c r="I17" s="472"/>
      <c r="J17" s="472"/>
      <c r="K17" s="472"/>
      <c r="L17" s="473"/>
      <c r="M17" s="19"/>
      <c r="N17" s="19"/>
      <c r="O17" s="15" t="s">
        <v>176</v>
      </c>
      <c r="P17" s="15" t="s">
        <v>177</v>
      </c>
    </row>
    <row r="18" spans="1:16" s="6" customFormat="1" ht="16" x14ac:dyDescent="0.35">
      <c r="A18" s="4"/>
      <c r="B18" s="499" t="str">
        <f>IF(Intro!$G$29="English",Variables!$B$332,Variables!$C$332)</f>
        <v>DO NOT INCLUDE THE VALUE OF ANY COMMERCIAL SERVICES SUCH AS INSTALLATION IN YOUR RESPONSE</v>
      </c>
      <c r="C18" s="499"/>
      <c r="D18" s="499"/>
      <c r="E18" s="499"/>
      <c r="F18" s="499"/>
      <c r="G18" s="499"/>
      <c r="H18" s="499"/>
      <c r="I18" s="499"/>
      <c r="J18" s="499"/>
      <c r="K18" s="499"/>
      <c r="L18" s="499"/>
      <c r="O18" s="15"/>
      <c r="P18" s="15"/>
    </row>
    <row r="19" spans="1:16" x14ac:dyDescent="0.35">
      <c r="B19" s="353" t="str">
        <f>IF(Intro!$G$29="English",O19,P19)</f>
        <v>IMPORTS AND SALES</v>
      </c>
      <c r="C19" s="354"/>
      <c r="D19" s="354"/>
      <c r="E19" s="354"/>
      <c r="F19" s="354"/>
      <c r="G19" s="354"/>
      <c r="H19" s="354"/>
      <c r="I19" s="354"/>
      <c r="J19" s="354"/>
      <c r="K19" s="354"/>
      <c r="L19" s="355"/>
      <c r="M19" s="10"/>
      <c r="O19" s="84" t="s">
        <v>222</v>
      </c>
      <c r="P19" s="84" t="s">
        <v>223</v>
      </c>
    </row>
    <row r="20" spans="1:16" x14ac:dyDescent="0.35">
      <c r="B20" s="446" t="s">
        <v>12</v>
      </c>
      <c r="C20" s="549"/>
      <c r="D20" s="549"/>
      <c r="E20" s="549"/>
      <c r="F20" s="549"/>
      <c r="G20" s="549"/>
      <c r="H20" s="549"/>
      <c r="I20" s="549"/>
      <c r="J20" s="549"/>
      <c r="K20" s="549"/>
      <c r="L20" s="448"/>
      <c r="M20" s="10"/>
    </row>
    <row r="21" spans="1:16" ht="24" customHeight="1" x14ac:dyDescent="0.35">
      <c r="B21" s="350" t="str">
        <f>IF(Intro!$G$29="English",O21,P21)</f>
        <v xml:space="preserve">Provide your firm's imports and sales of imports of the goods, by country. </v>
      </c>
      <c r="C21" s="550"/>
      <c r="D21" s="550"/>
      <c r="E21" s="550"/>
      <c r="F21" s="550"/>
      <c r="G21" s="155"/>
      <c r="H21" s="155"/>
      <c r="I21" s="155"/>
      <c r="J21" s="155"/>
      <c r="K21" s="155"/>
      <c r="L21" s="150"/>
      <c r="M21" s="10"/>
      <c r="O21" s="10" t="s">
        <v>780</v>
      </c>
      <c r="P21" s="10" t="s">
        <v>781</v>
      </c>
    </row>
    <row r="22" spans="1:16" x14ac:dyDescent="0.35">
      <c r="B22" s="353" t="str">
        <f>IF(Intro!$G$29="English",O22,P22)</f>
        <v>COUNTRY 1</v>
      </c>
      <c r="C22" s="354"/>
      <c r="D22" s="354"/>
      <c r="E22" s="354"/>
      <c r="F22" s="354"/>
      <c r="G22" s="354"/>
      <c r="H22" s="354"/>
      <c r="I22" s="354"/>
      <c r="J22" s="354"/>
      <c r="K22" s="354"/>
      <c r="L22" s="355"/>
      <c r="M22" s="10"/>
      <c r="O22" s="84" t="s">
        <v>341</v>
      </c>
      <c r="P22" s="84" t="s">
        <v>342</v>
      </c>
    </row>
    <row r="23" spans="1:16" ht="15.75" customHeight="1" x14ac:dyDescent="0.35">
      <c r="B23" s="546" t="str">
        <f>IF(Intro!$G$29="English",O23,P23)</f>
        <v>Please specify the country of origin here:</v>
      </c>
      <c r="C23" s="547"/>
      <c r="D23" s="547"/>
      <c r="E23" s="543"/>
      <c r="F23" s="544"/>
      <c r="G23" s="544"/>
      <c r="H23" s="544"/>
      <c r="I23" s="545"/>
      <c r="J23" s="155"/>
      <c r="K23" s="155"/>
      <c r="L23" s="150"/>
      <c r="M23" s="10"/>
      <c r="O23" s="10" t="s">
        <v>815</v>
      </c>
      <c r="P23" s="10" t="s">
        <v>818</v>
      </c>
    </row>
    <row r="24" spans="1:16" x14ac:dyDescent="0.35">
      <c r="B24" s="98"/>
      <c r="C24" s="156"/>
      <c r="D24" s="156"/>
      <c r="E24" s="156"/>
      <c r="F24" s="156"/>
      <c r="G24" s="155"/>
      <c r="H24" s="155"/>
      <c r="I24" s="155"/>
      <c r="J24" s="155"/>
      <c r="K24" s="155"/>
      <c r="L24" s="17"/>
      <c r="M24" s="10"/>
    </row>
    <row r="25" spans="1:16" x14ac:dyDescent="0.35">
      <c r="B25" s="98"/>
      <c r="C25" s="156"/>
      <c r="D25" s="156"/>
      <c r="E25" s="156"/>
      <c r="F25" s="156"/>
      <c r="G25" s="152">
        <f>Variables!$B$6</f>
        <v>2023</v>
      </c>
      <c r="H25" s="152">
        <f>G25+1</f>
        <v>2024</v>
      </c>
      <c r="I25" s="152">
        <f>H25+1</f>
        <v>2025</v>
      </c>
      <c r="J25" s="155"/>
      <c r="K25" s="155"/>
      <c r="L25" s="53"/>
      <c r="M25" s="10"/>
      <c r="O25" s="18"/>
    </row>
    <row r="26" spans="1:16" s="135" customFormat="1" ht="14.25" customHeight="1" x14ac:dyDescent="0.35">
      <c r="A26" s="157"/>
      <c r="B26" s="537" t="str">
        <f>IF(Intro!$G$29="English",O26,P26)</f>
        <v>Imports in Canada</v>
      </c>
      <c r="C26" s="538"/>
      <c r="D26" s="538"/>
      <c r="E26" s="538"/>
      <c r="F26" s="538"/>
      <c r="G26" s="538"/>
      <c r="H26" s="538"/>
      <c r="I26" s="539"/>
      <c r="J26" s="155"/>
      <c r="K26" s="155"/>
      <c r="L26" s="53"/>
      <c r="O26" s="22" t="s">
        <v>143</v>
      </c>
      <c r="P26" s="135" t="s">
        <v>144</v>
      </c>
    </row>
    <row r="27" spans="1:16" ht="15" customHeight="1" x14ac:dyDescent="0.35">
      <c r="B27" s="314" t="str">
        <f>IF(Intro!$G$29="English",O27,P27)</f>
        <v>Imports</v>
      </c>
      <c r="C27" s="315"/>
      <c r="D27" s="535" t="str">
        <f>IF(Intro!$G$29="English",Variables!$B$23,Variables!$C$23)</f>
        <v>000 sq ft.</v>
      </c>
      <c r="E27" s="535"/>
      <c r="F27" s="535"/>
      <c r="G27" s="100"/>
      <c r="H27" s="100"/>
      <c r="I27" s="100"/>
      <c r="J27" s="155"/>
      <c r="K27" s="155"/>
      <c r="L27" s="53"/>
      <c r="M27" s="10"/>
      <c r="O27" s="10" t="s">
        <v>51</v>
      </c>
      <c r="P27" s="10" t="s">
        <v>110</v>
      </c>
    </row>
    <row r="28" spans="1:16" ht="15" customHeight="1" x14ac:dyDescent="0.35">
      <c r="B28" s="314"/>
      <c r="C28" s="315"/>
      <c r="D28" s="535" t="str">
        <f>IF(Intro!G$29="English",O28,P28)</f>
        <v>net delivered purchase value (CAD)</v>
      </c>
      <c r="E28" s="535"/>
      <c r="F28" s="535"/>
      <c r="G28" s="100"/>
      <c r="H28" s="100"/>
      <c r="I28" s="100"/>
      <c r="J28" s="155"/>
      <c r="K28" s="155"/>
      <c r="L28" s="53"/>
      <c r="M28" s="10"/>
      <c r="O28" s="10" t="s">
        <v>227</v>
      </c>
      <c r="P28" s="10" t="s">
        <v>226</v>
      </c>
    </row>
    <row r="29" spans="1:16" ht="15" customHeight="1" x14ac:dyDescent="0.35">
      <c r="B29" s="314"/>
      <c r="C29" s="315"/>
      <c r="D29" s="535" t="str">
        <f>"$ / "&amp;IF(Intro!$G$29="English",Variables!$B$24,Variables!$C$24)</f>
        <v>$ / 000 sq ft.</v>
      </c>
      <c r="E29" s="535"/>
      <c r="F29" s="535"/>
      <c r="G29" s="109" t="str">
        <f>IF(G27=0,"-",G28/G27)</f>
        <v>-</v>
      </c>
      <c r="H29" s="109" t="str">
        <f>IF(H27=0,"-",H28/H27)</f>
        <v>-</v>
      </c>
      <c r="I29" s="109" t="str">
        <f>IF(I27=0,"-",I28/I27)</f>
        <v>-</v>
      </c>
      <c r="J29" s="155"/>
      <c r="K29" s="155"/>
      <c r="L29" s="53"/>
      <c r="M29" s="10"/>
    </row>
    <row r="30" spans="1:16" s="135" customFormat="1" x14ac:dyDescent="0.35">
      <c r="A30" s="157"/>
      <c r="B30" s="540" t="str">
        <f>IF(Intro!$G$29="English",O30,P30)</f>
        <v>Sales of imports in Canada</v>
      </c>
      <c r="C30" s="541"/>
      <c r="D30" s="541"/>
      <c r="E30" s="541"/>
      <c r="F30" s="541"/>
      <c r="G30" s="541"/>
      <c r="H30" s="541"/>
      <c r="I30" s="542"/>
      <c r="J30" s="155"/>
      <c r="K30" s="155"/>
      <c r="L30" s="53"/>
      <c r="O30" s="22" t="s">
        <v>343</v>
      </c>
      <c r="P30" s="135" t="s">
        <v>344</v>
      </c>
    </row>
    <row r="31" spans="1:16" ht="15" customHeight="1" x14ac:dyDescent="0.35">
      <c r="B31" s="314" t="str">
        <f>IF(Intro!$G$29="English",O30,P30)</f>
        <v>Sales of imports in Canada</v>
      </c>
      <c r="C31" s="315"/>
      <c r="D31" s="535" t="str">
        <f>D27</f>
        <v>000 sq ft.</v>
      </c>
      <c r="E31" s="535"/>
      <c r="F31" s="535"/>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35">
      <c r="B32" s="314"/>
      <c r="C32" s="315"/>
      <c r="D32" s="535" t="str">
        <f>IF(Intro!G$29="English",O32,P32)</f>
        <v>net delivered selling value (CAD)</v>
      </c>
      <c r="E32" s="535"/>
      <c r="F32" s="535"/>
      <c r="G32" s="100"/>
      <c r="H32" s="100"/>
      <c r="I32" s="100"/>
      <c r="J32" s="155"/>
      <c r="K32" s="155"/>
      <c r="L32" s="53"/>
      <c r="M32" s="10"/>
      <c r="O32" s="10" t="s">
        <v>229</v>
      </c>
      <c r="P32" s="10" t="s">
        <v>228</v>
      </c>
    </row>
    <row r="33" spans="1:16" ht="15.75" customHeight="1" x14ac:dyDescent="0.35">
      <c r="B33" s="534"/>
      <c r="C33" s="410"/>
      <c r="D33" s="536" t="str">
        <f>D29</f>
        <v>$ / 000 sq ft.</v>
      </c>
      <c r="E33" s="536"/>
      <c r="F33" s="536"/>
      <c r="G33" s="109" t="str">
        <f>IF(G31=0,"-",G32/G31)</f>
        <v>-</v>
      </c>
      <c r="H33" s="109" t="str">
        <f>IF(H31=0,"-",H32/H31)</f>
        <v>-</v>
      </c>
      <c r="I33" s="109" t="str">
        <f>IF(I31=0,"-",I32/I31)</f>
        <v>-</v>
      </c>
      <c r="J33" s="155"/>
      <c r="K33" s="155"/>
      <c r="L33" s="53"/>
      <c r="M33" s="10"/>
    </row>
    <row r="34" spans="1:16" x14ac:dyDescent="0.35">
      <c r="B34" s="54"/>
      <c r="C34" s="64"/>
      <c r="D34" s="64"/>
      <c r="E34" s="64"/>
      <c r="F34" s="64"/>
      <c r="G34" s="64"/>
      <c r="H34" s="64"/>
      <c r="I34" s="64"/>
      <c r="J34" s="64"/>
      <c r="K34" s="64"/>
      <c r="L34" s="65"/>
      <c r="M34" s="10"/>
    </row>
    <row r="35" spans="1:16" x14ac:dyDescent="0.35">
      <c r="B35" s="353" t="str">
        <f>IF(Intro!$G$29="English",O35,P35)</f>
        <v>COUNTRY 2</v>
      </c>
      <c r="C35" s="354"/>
      <c r="D35" s="354"/>
      <c r="E35" s="354"/>
      <c r="F35" s="354"/>
      <c r="G35" s="354"/>
      <c r="H35" s="354"/>
      <c r="I35" s="354"/>
      <c r="J35" s="354"/>
      <c r="K35" s="354"/>
      <c r="L35" s="355"/>
      <c r="M35" s="10"/>
      <c r="O35" s="84" t="s">
        <v>443</v>
      </c>
      <c r="P35" s="84" t="s">
        <v>444</v>
      </c>
    </row>
    <row r="36" spans="1:16" ht="15.5" x14ac:dyDescent="0.35">
      <c r="B36" s="546" t="str">
        <f>IF(Intro!$G$29="English",O36,P36)</f>
        <v>Please specify the country of origin here:</v>
      </c>
      <c r="C36" s="547"/>
      <c r="D36" s="547"/>
      <c r="E36" s="543"/>
      <c r="F36" s="544"/>
      <c r="G36" s="544"/>
      <c r="H36" s="544"/>
      <c r="I36" s="545"/>
      <c r="J36" s="155"/>
      <c r="K36" s="155"/>
      <c r="L36" s="150"/>
      <c r="M36" s="10"/>
      <c r="O36" s="10" t="s">
        <v>815</v>
      </c>
      <c r="P36" s="10" t="s">
        <v>818</v>
      </c>
    </row>
    <row r="37" spans="1:16" x14ac:dyDescent="0.35">
      <c r="B37" s="98"/>
      <c r="C37" s="156"/>
      <c r="D37" s="156"/>
      <c r="E37" s="156"/>
      <c r="F37" s="156"/>
      <c r="G37" s="155"/>
      <c r="H37" s="155"/>
      <c r="I37" s="155"/>
      <c r="J37" s="155"/>
      <c r="K37" s="155"/>
      <c r="L37" s="17"/>
      <c r="M37" s="10"/>
    </row>
    <row r="38" spans="1:16" x14ac:dyDescent="0.35">
      <c r="B38" s="98"/>
      <c r="C38" s="156"/>
      <c r="D38" s="156"/>
      <c r="E38" s="156"/>
      <c r="F38" s="156"/>
      <c r="G38" s="152">
        <f>Variables!$B$6</f>
        <v>2023</v>
      </c>
      <c r="H38" s="152">
        <f>G38+1</f>
        <v>2024</v>
      </c>
      <c r="I38" s="152">
        <f>H38+1</f>
        <v>2025</v>
      </c>
      <c r="J38" s="155"/>
      <c r="K38" s="155"/>
      <c r="L38" s="53"/>
      <c r="M38" s="10"/>
      <c r="O38" s="18"/>
    </row>
    <row r="39" spans="1:16" s="135" customFormat="1" ht="14.25" customHeight="1" x14ac:dyDescent="0.35">
      <c r="A39" s="157"/>
      <c r="B39" s="537" t="str">
        <f>IF(Intro!$G$29="English",O39,P39)</f>
        <v>Imports in Canada</v>
      </c>
      <c r="C39" s="538"/>
      <c r="D39" s="538"/>
      <c r="E39" s="538"/>
      <c r="F39" s="538"/>
      <c r="G39" s="538"/>
      <c r="H39" s="538"/>
      <c r="I39" s="539"/>
      <c r="J39" s="155"/>
      <c r="K39" s="155"/>
      <c r="L39" s="53"/>
      <c r="O39" s="22" t="s">
        <v>143</v>
      </c>
      <c r="P39" s="135" t="s">
        <v>144</v>
      </c>
    </row>
    <row r="40" spans="1:16" ht="15" customHeight="1" x14ac:dyDescent="0.35">
      <c r="B40" s="314" t="str">
        <f>IF(Intro!$G$29="English",O40,P40)</f>
        <v>Imports</v>
      </c>
      <c r="C40" s="315"/>
      <c r="D40" s="535" t="str">
        <f>IF(Intro!$G$29="English",Variables!$B$23,Variables!$C$23)</f>
        <v>000 sq ft.</v>
      </c>
      <c r="E40" s="535"/>
      <c r="F40" s="535"/>
      <c r="G40" s="100"/>
      <c r="H40" s="100"/>
      <c r="I40" s="100"/>
      <c r="J40" s="155"/>
      <c r="K40" s="155"/>
      <c r="L40" s="53"/>
      <c r="M40" s="10"/>
      <c r="O40" s="10" t="s">
        <v>51</v>
      </c>
      <c r="P40" s="10" t="s">
        <v>110</v>
      </c>
    </row>
    <row r="41" spans="1:16" ht="15" customHeight="1" x14ac:dyDescent="0.35">
      <c r="B41" s="314"/>
      <c r="C41" s="315"/>
      <c r="D41" s="535" t="str">
        <f>IF(Intro!G$29="English",O41,P41)</f>
        <v>net delivered purchase value (CAD)</v>
      </c>
      <c r="E41" s="535"/>
      <c r="F41" s="535"/>
      <c r="G41" s="100"/>
      <c r="H41" s="100"/>
      <c r="I41" s="100"/>
      <c r="J41" s="155"/>
      <c r="K41" s="155"/>
      <c r="L41" s="53"/>
      <c r="M41" s="10"/>
      <c r="O41" s="10" t="s">
        <v>227</v>
      </c>
      <c r="P41" s="10" t="s">
        <v>226</v>
      </c>
    </row>
    <row r="42" spans="1:16" ht="15" customHeight="1" x14ac:dyDescent="0.35">
      <c r="B42" s="314"/>
      <c r="C42" s="315"/>
      <c r="D42" s="535" t="str">
        <f>"$ / "&amp;IF(Intro!$G$29="English",Variables!$B$24,Variables!$C$24)</f>
        <v>$ / 000 sq ft.</v>
      </c>
      <c r="E42" s="535"/>
      <c r="F42" s="535"/>
      <c r="G42" s="109" t="str">
        <f>IF(G40=0,"-",G41/G40)</f>
        <v>-</v>
      </c>
      <c r="H42" s="109" t="str">
        <f>IF(H40=0,"-",H41/H40)</f>
        <v>-</v>
      </c>
      <c r="I42" s="109" t="str">
        <f>IF(I40=0,"-",I41/I40)</f>
        <v>-</v>
      </c>
      <c r="J42" s="155"/>
      <c r="K42" s="155"/>
      <c r="L42" s="53"/>
      <c r="M42" s="10"/>
    </row>
    <row r="43" spans="1:16" s="135" customFormat="1" x14ac:dyDescent="0.35">
      <c r="A43" s="157"/>
      <c r="B43" s="540" t="str">
        <f>IF(Intro!$G$29="English",O43,P43)</f>
        <v>Sales of imports in Canada</v>
      </c>
      <c r="C43" s="541"/>
      <c r="D43" s="541"/>
      <c r="E43" s="541"/>
      <c r="F43" s="541"/>
      <c r="G43" s="541"/>
      <c r="H43" s="541"/>
      <c r="I43" s="542"/>
      <c r="J43" s="155"/>
      <c r="K43" s="155"/>
      <c r="L43" s="53"/>
      <c r="O43" s="22" t="s">
        <v>343</v>
      </c>
      <c r="P43" s="135" t="s">
        <v>344</v>
      </c>
    </row>
    <row r="44" spans="1:16" ht="15" customHeight="1" x14ac:dyDescent="0.35">
      <c r="B44" s="314" t="str">
        <f>IF(Intro!$G$29="English",O43,P43)</f>
        <v>Sales of imports in Canada</v>
      </c>
      <c r="C44" s="315"/>
      <c r="D44" s="535" t="str">
        <f>D40</f>
        <v>000 sq ft.</v>
      </c>
      <c r="E44" s="535"/>
      <c r="F44" s="535"/>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35">
      <c r="B45" s="314"/>
      <c r="C45" s="315"/>
      <c r="D45" s="535" t="str">
        <f>IF(Intro!G$29="English",O45,P45)</f>
        <v>net delivered selling value (CAD)</v>
      </c>
      <c r="E45" s="535"/>
      <c r="F45" s="535"/>
      <c r="G45" s="100"/>
      <c r="H45" s="100"/>
      <c r="I45" s="100"/>
      <c r="J45" s="155"/>
      <c r="K45" s="155"/>
      <c r="L45" s="53"/>
      <c r="M45" s="10"/>
      <c r="O45" s="10" t="s">
        <v>229</v>
      </c>
      <c r="P45" s="10" t="s">
        <v>228</v>
      </c>
    </row>
    <row r="46" spans="1:16" ht="15.75" customHeight="1" x14ac:dyDescent="0.35">
      <c r="B46" s="534"/>
      <c r="C46" s="410"/>
      <c r="D46" s="536" t="str">
        <f>D42</f>
        <v>$ / 000 sq ft.</v>
      </c>
      <c r="E46" s="536"/>
      <c r="F46" s="536"/>
      <c r="G46" s="109" t="str">
        <f>IF(G44=0,"-",G45/G44)</f>
        <v>-</v>
      </c>
      <c r="H46" s="109" t="str">
        <f>IF(H44=0,"-",H45/H44)</f>
        <v>-</v>
      </c>
      <c r="I46" s="109" t="str">
        <f>IF(I44=0,"-",I45/I44)</f>
        <v>-</v>
      </c>
      <c r="J46" s="155"/>
      <c r="K46" s="155"/>
      <c r="L46" s="53"/>
      <c r="M46" s="10"/>
    </row>
    <row r="47" spans="1:16" x14ac:dyDescent="0.35">
      <c r="B47" s="54"/>
      <c r="C47" s="64"/>
      <c r="D47" s="64"/>
      <c r="E47" s="64"/>
      <c r="F47" s="64"/>
      <c r="G47" s="64"/>
      <c r="H47" s="64"/>
      <c r="I47" s="64"/>
      <c r="J47" s="64"/>
      <c r="K47" s="64"/>
      <c r="L47" s="65"/>
      <c r="M47" s="10"/>
    </row>
    <row r="48" spans="1:16" x14ac:dyDescent="0.35">
      <c r="B48" s="353" t="str">
        <f>IF(Intro!$G$29="English",O48,P48)</f>
        <v>COUNTRY 3</v>
      </c>
      <c r="C48" s="354"/>
      <c r="D48" s="354"/>
      <c r="E48" s="354"/>
      <c r="F48" s="354"/>
      <c r="G48" s="354"/>
      <c r="H48" s="354"/>
      <c r="I48" s="354"/>
      <c r="J48" s="354"/>
      <c r="K48" s="354"/>
      <c r="L48" s="355"/>
      <c r="M48" s="10"/>
      <c r="O48" s="84" t="s">
        <v>799</v>
      </c>
      <c r="P48" s="84" t="s">
        <v>800</v>
      </c>
    </row>
    <row r="49" spans="1:16" ht="15.5" x14ac:dyDescent="0.35">
      <c r="B49" s="546" t="str">
        <f>IF(Intro!$G$29="English",O49,P49)</f>
        <v>Please specify the country of origin here:</v>
      </c>
      <c r="C49" s="547"/>
      <c r="D49" s="547"/>
      <c r="E49" s="543"/>
      <c r="F49" s="544"/>
      <c r="G49" s="544"/>
      <c r="H49" s="544"/>
      <c r="I49" s="545"/>
      <c r="J49" s="155"/>
      <c r="K49" s="155"/>
      <c r="L49" s="150"/>
      <c r="M49" s="10"/>
      <c r="O49" s="10" t="s">
        <v>815</v>
      </c>
      <c r="P49" s="10" t="s">
        <v>818</v>
      </c>
    </row>
    <row r="50" spans="1:16" x14ac:dyDescent="0.35">
      <c r="B50" s="98"/>
      <c r="C50" s="156"/>
      <c r="D50" s="156"/>
      <c r="E50" s="156"/>
      <c r="F50" s="156"/>
      <c r="G50" s="155"/>
      <c r="H50" s="155"/>
      <c r="I50" s="155"/>
      <c r="J50" s="155"/>
      <c r="K50" s="155"/>
      <c r="L50" s="17"/>
      <c r="M50" s="10"/>
    </row>
    <row r="51" spans="1:16" x14ac:dyDescent="0.35">
      <c r="B51" s="98"/>
      <c r="C51" s="156"/>
      <c r="D51" s="156"/>
      <c r="E51" s="156"/>
      <c r="F51" s="156"/>
      <c r="G51" s="152">
        <f>Variables!$B$6</f>
        <v>2023</v>
      </c>
      <c r="H51" s="152">
        <f>G51+1</f>
        <v>2024</v>
      </c>
      <c r="I51" s="152">
        <f>H51+1</f>
        <v>2025</v>
      </c>
      <c r="J51" s="155"/>
      <c r="K51" s="155"/>
      <c r="L51" s="53"/>
      <c r="M51" s="10"/>
      <c r="O51" s="18"/>
    </row>
    <row r="52" spans="1:16" s="135" customFormat="1" ht="14.25" customHeight="1" x14ac:dyDescent="0.35">
      <c r="A52" s="157"/>
      <c r="B52" s="537" t="str">
        <f>IF(Intro!$G$29="English",O52,P52)</f>
        <v>Imports in Canada</v>
      </c>
      <c r="C52" s="538"/>
      <c r="D52" s="538"/>
      <c r="E52" s="538"/>
      <c r="F52" s="538"/>
      <c r="G52" s="538"/>
      <c r="H52" s="538"/>
      <c r="I52" s="539"/>
      <c r="J52" s="155"/>
      <c r="K52" s="155"/>
      <c r="L52" s="53"/>
      <c r="O52" s="22" t="s">
        <v>143</v>
      </c>
      <c r="P52" s="135" t="s">
        <v>144</v>
      </c>
    </row>
    <row r="53" spans="1:16" ht="15" customHeight="1" x14ac:dyDescent="0.35">
      <c r="B53" s="314" t="str">
        <f>IF(Intro!$G$29="English",O53,P53)</f>
        <v>Imports</v>
      </c>
      <c r="C53" s="315"/>
      <c r="D53" s="535" t="str">
        <f>IF(Intro!$G$29="English",Variables!$B$23,Variables!$C$23)</f>
        <v>000 sq ft.</v>
      </c>
      <c r="E53" s="535"/>
      <c r="F53" s="535"/>
      <c r="G53" s="100"/>
      <c r="H53" s="100"/>
      <c r="I53" s="100"/>
      <c r="J53" s="155"/>
      <c r="K53" s="155"/>
      <c r="L53" s="53"/>
      <c r="M53" s="10"/>
      <c r="O53" s="10" t="s">
        <v>51</v>
      </c>
      <c r="P53" s="10" t="s">
        <v>110</v>
      </c>
    </row>
    <row r="54" spans="1:16" ht="15" customHeight="1" x14ac:dyDescent="0.35">
      <c r="B54" s="314"/>
      <c r="C54" s="315"/>
      <c r="D54" s="535" t="str">
        <f>IF(Intro!G$29="English",O54,P54)</f>
        <v>net delivered purchase value (CAD)</v>
      </c>
      <c r="E54" s="535"/>
      <c r="F54" s="535"/>
      <c r="G54" s="100"/>
      <c r="H54" s="100"/>
      <c r="I54" s="100"/>
      <c r="J54" s="155"/>
      <c r="K54" s="155"/>
      <c r="L54" s="53"/>
      <c r="M54" s="10"/>
      <c r="O54" s="10" t="s">
        <v>227</v>
      </c>
      <c r="P54" s="10" t="s">
        <v>226</v>
      </c>
    </row>
    <row r="55" spans="1:16" ht="15" customHeight="1" x14ac:dyDescent="0.35">
      <c r="B55" s="314"/>
      <c r="C55" s="315"/>
      <c r="D55" s="535" t="str">
        <f>"$ / "&amp;IF(Intro!$G$29="English",Variables!$B$24,Variables!$C$24)</f>
        <v>$ / 000 sq ft.</v>
      </c>
      <c r="E55" s="535"/>
      <c r="F55" s="535"/>
      <c r="G55" s="109" t="str">
        <f>IF(G53=0,"-",G54/G53)</f>
        <v>-</v>
      </c>
      <c r="H55" s="109" t="str">
        <f>IF(H53=0,"-",H54/H53)</f>
        <v>-</v>
      </c>
      <c r="I55" s="109" t="str">
        <f t="shared" ref="I55" si="0">IF(I53=0,"-",I54/I53)</f>
        <v>-</v>
      </c>
      <c r="J55" s="155"/>
      <c r="K55" s="155"/>
      <c r="L55" s="53"/>
      <c r="M55" s="10"/>
    </row>
    <row r="56" spans="1:16" s="135" customFormat="1" x14ac:dyDescent="0.35">
      <c r="A56" s="157"/>
      <c r="B56" s="540" t="str">
        <f>IF(Intro!$G$29="English",O56,P56)</f>
        <v>Sales of imports in Canada</v>
      </c>
      <c r="C56" s="541"/>
      <c r="D56" s="541"/>
      <c r="E56" s="541"/>
      <c r="F56" s="541"/>
      <c r="G56" s="541"/>
      <c r="H56" s="541"/>
      <c r="I56" s="542"/>
      <c r="J56" s="155"/>
      <c r="K56" s="155"/>
      <c r="L56" s="53"/>
      <c r="O56" s="22" t="s">
        <v>343</v>
      </c>
      <c r="P56" s="135" t="s">
        <v>344</v>
      </c>
    </row>
    <row r="57" spans="1:16" ht="15" customHeight="1" x14ac:dyDescent="0.35">
      <c r="B57" s="314" t="str">
        <f>IF(Intro!$G$29="English",O56,P56)</f>
        <v>Sales of imports in Canada</v>
      </c>
      <c r="C57" s="315"/>
      <c r="D57" s="535" t="str">
        <f>D53</f>
        <v>000 sq ft.</v>
      </c>
      <c r="E57" s="535"/>
      <c r="F57" s="535"/>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35">
      <c r="B58" s="314"/>
      <c r="C58" s="315"/>
      <c r="D58" s="535" t="str">
        <f>IF(Intro!G$29="English",O58,P58)</f>
        <v>net delivered selling value (CAD)</v>
      </c>
      <c r="E58" s="535"/>
      <c r="F58" s="535"/>
      <c r="G58" s="100"/>
      <c r="H58" s="100"/>
      <c r="I58" s="100"/>
      <c r="J58" s="155"/>
      <c r="K58" s="155"/>
      <c r="L58" s="53"/>
      <c r="M58" s="10"/>
      <c r="O58" s="10" t="s">
        <v>229</v>
      </c>
      <c r="P58" s="10" t="s">
        <v>228</v>
      </c>
    </row>
    <row r="59" spans="1:16" ht="15.75" customHeight="1" x14ac:dyDescent="0.35">
      <c r="B59" s="534"/>
      <c r="C59" s="410"/>
      <c r="D59" s="536" t="str">
        <f>D55</f>
        <v>$ / 000 sq ft.</v>
      </c>
      <c r="E59" s="536"/>
      <c r="F59" s="536"/>
      <c r="G59" s="109" t="str">
        <f>IF(G57=0,"-",G58/G57)</f>
        <v>-</v>
      </c>
      <c r="H59" s="109" t="str">
        <f>IF(H57=0,"-",H58/H57)</f>
        <v>-</v>
      </c>
      <c r="I59" s="109" t="str">
        <f>IF(I57=0,"-",I58/I57)</f>
        <v>-</v>
      </c>
      <c r="J59" s="155"/>
      <c r="K59" s="155"/>
      <c r="L59" s="53"/>
      <c r="M59" s="10"/>
    </row>
    <row r="60" spans="1:16" x14ac:dyDescent="0.35">
      <c r="B60" s="54"/>
      <c r="C60" s="64"/>
      <c r="D60" s="64"/>
      <c r="E60" s="64"/>
      <c r="F60" s="64"/>
      <c r="G60" s="64"/>
      <c r="H60" s="64"/>
      <c r="I60" s="64"/>
      <c r="J60" s="64"/>
      <c r="K60" s="64"/>
      <c r="L60" s="65"/>
      <c r="M60" s="10"/>
    </row>
    <row r="61" spans="1:16" x14ac:dyDescent="0.35">
      <c r="B61" s="353" t="str">
        <f>IF(Intro!$G$29="English",O61,P61)</f>
        <v>COUNTRY 4</v>
      </c>
      <c r="C61" s="354"/>
      <c r="D61" s="354"/>
      <c r="E61" s="354"/>
      <c r="F61" s="354"/>
      <c r="G61" s="354"/>
      <c r="H61" s="354"/>
      <c r="I61" s="354"/>
      <c r="J61" s="354"/>
      <c r="K61" s="354"/>
      <c r="L61" s="355"/>
      <c r="M61" s="10"/>
      <c r="O61" s="84" t="s">
        <v>801</v>
      </c>
      <c r="P61" s="84" t="s">
        <v>802</v>
      </c>
    </row>
    <row r="62" spans="1:16" ht="15.5" x14ac:dyDescent="0.35">
      <c r="B62" s="546" t="str">
        <f>IF(Intro!$G$29="English",O62,P62)</f>
        <v>Please specify the country of origin here:</v>
      </c>
      <c r="C62" s="547"/>
      <c r="D62" s="547"/>
      <c r="E62" s="543"/>
      <c r="F62" s="544"/>
      <c r="G62" s="544"/>
      <c r="H62" s="544"/>
      <c r="I62" s="545"/>
      <c r="J62" s="155"/>
      <c r="K62" s="155"/>
      <c r="L62" s="150"/>
      <c r="M62" s="10"/>
      <c r="O62" s="10" t="s">
        <v>815</v>
      </c>
      <c r="P62" s="10" t="s">
        <v>818</v>
      </c>
    </row>
    <row r="63" spans="1:16" x14ac:dyDescent="0.35">
      <c r="B63" s="98"/>
      <c r="C63" s="156"/>
      <c r="D63" s="156"/>
      <c r="E63" s="156"/>
      <c r="F63" s="156"/>
      <c r="G63" s="155"/>
      <c r="H63" s="155"/>
      <c r="I63" s="155"/>
      <c r="J63" s="155"/>
      <c r="K63" s="155"/>
      <c r="L63" s="17"/>
      <c r="M63" s="10"/>
    </row>
    <row r="64" spans="1:16" x14ac:dyDescent="0.35">
      <c r="B64" s="98"/>
      <c r="C64" s="156"/>
      <c r="D64" s="156"/>
      <c r="E64" s="156"/>
      <c r="F64" s="156"/>
      <c r="G64" s="152">
        <f>Variables!$B$6</f>
        <v>2023</v>
      </c>
      <c r="H64" s="152">
        <f>G64+1</f>
        <v>2024</v>
      </c>
      <c r="I64" s="152">
        <f>H64+1</f>
        <v>2025</v>
      </c>
      <c r="J64" s="155"/>
      <c r="K64" s="155"/>
      <c r="L64" s="53"/>
      <c r="M64" s="10"/>
      <c r="O64" s="18"/>
    </row>
    <row r="65" spans="1:16" s="135" customFormat="1" ht="14.25" customHeight="1" x14ac:dyDescent="0.35">
      <c r="A65" s="157"/>
      <c r="B65" s="537" t="str">
        <f>IF(Intro!$G$29="English",O65,P65)</f>
        <v>Imports in Canada</v>
      </c>
      <c r="C65" s="538"/>
      <c r="D65" s="538"/>
      <c r="E65" s="538"/>
      <c r="F65" s="538"/>
      <c r="G65" s="538"/>
      <c r="H65" s="538"/>
      <c r="I65" s="539"/>
      <c r="J65" s="155"/>
      <c r="K65" s="155"/>
      <c r="L65" s="53"/>
      <c r="O65" s="22" t="s">
        <v>143</v>
      </c>
      <c r="P65" s="135" t="s">
        <v>144</v>
      </c>
    </row>
    <row r="66" spans="1:16" ht="15" customHeight="1" x14ac:dyDescent="0.35">
      <c r="B66" s="314" t="str">
        <f>IF(Intro!$G$29="English",O66,P66)</f>
        <v>Imports</v>
      </c>
      <c r="C66" s="315"/>
      <c r="D66" s="535" t="str">
        <f>IF(Intro!$G$29="English",Variables!$B$23,Variables!$C$23)</f>
        <v>000 sq ft.</v>
      </c>
      <c r="E66" s="535"/>
      <c r="F66" s="535"/>
      <c r="G66" s="100"/>
      <c r="H66" s="100"/>
      <c r="I66" s="100"/>
      <c r="J66" s="155"/>
      <c r="K66" s="155"/>
      <c r="L66" s="53"/>
      <c r="M66" s="10"/>
      <c r="O66" s="10" t="s">
        <v>51</v>
      </c>
      <c r="P66" s="10" t="s">
        <v>110</v>
      </c>
    </row>
    <row r="67" spans="1:16" ht="15" customHeight="1" x14ac:dyDescent="0.35">
      <c r="B67" s="314"/>
      <c r="C67" s="315"/>
      <c r="D67" s="535" t="str">
        <f>IF(Intro!G$29="English",O67,P67)</f>
        <v>net delivered purchase value (CAD)</v>
      </c>
      <c r="E67" s="535"/>
      <c r="F67" s="535"/>
      <c r="G67" s="100"/>
      <c r="H67" s="100"/>
      <c r="I67" s="100"/>
      <c r="J67" s="155"/>
      <c r="K67" s="155"/>
      <c r="L67" s="53"/>
      <c r="M67" s="10"/>
      <c r="O67" s="10" t="s">
        <v>227</v>
      </c>
      <c r="P67" s="10" t="s">
        <v>226</v>
      </c>
    </row>
    <row r="68" spans="1:16" ht="15" customHeight="1" x14ac:dyDescent="0.35">
      <c r="B68" s="314"/>
      <c r="C68" s="315"/>
      <c r="D68" s="535" t="str">
        <f>"$ / "&amp;IF(Intro!$G$29="English",Variables!$B$24,Variables!$C$24)</f>
        <v>$ / 000 sq ft.</v>
      </c>
      <c r="E68" s="535"/>
      <c r="F68" s="535"/>
      <c r="G68" s="109" t="str">
        <f>IF(G66=0,"-",G67/G66)</f>
        <v>-</v>
      </c>
      <c r="H68" s="109" t="str">
        <f>IF(H66=0,"-",H67/H66)</f>
        <v>-</v>
      </c>
      <c r="I68" s="109" t="str">
        <f>IF(I66=0,"-",I67/I66)</f>
        <v>-</v>
      </c>
      <c r="J68" s="155"/>
      <c r="K68" s="155"/>
      <c r="L68" s="53"/>
      <c r="M68" s="10"/>
    </row>
    <row r="69" spans="1:16" s="135" customFormat="1" x14ac:dyDescent="0.35">
      <c r="A69" s="157"/>
      <c r="B69" s="540" t="str">
        <f>IF(Intro!$G$29="English",O69,P69)</f>
        <v>Sales of imports in Canada</v>
      </c>
      <c r="C69" s="541"/>
      <c r="D69" s="541"/>
      <c r="E69" s="541"/>
      <c r="F69" s="541"/>
      <c r="G69" s="541"/>
      <c r="H69" s="541"/>
      <c r="I69" s="542"/>
      <c r="J69" s="155"/>
      <c r="K69" s="155"/>
      <c r="L69" s="53"/>
      <c r="O69" s="22" t="s">
        <v>343</v>
      </c>
      <c r="P69" s="135" t="s">
        <v>344</v>
      </c>
    </row>
    <row r="70" spans="1:16" ht="15" customHeight="1" x14ac:dyDescent="0.35">
      <c r="B70" s="314" t="str">
        <f>IF(Intro!$G$29="English",O69,P69)</f>
        <v>Sales of imports in Canada</v>
      </c>
      <c r="C70" s="315"/>
      <c r="D70" s="535" t="str">
        <f>D66</f>
        <v>000 sq ft.</v>
      </c>
      <c r="E70" s="535"/>
      <c r="F70" s="535"/>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35">
      <c r="B71" s="314"/>
      <c r="C71" s="315"/>
      <c r="D71" s="535" t="str">
        <f>IF(Intro!G$29="English",O71,P71)</f>
        <v>net delivered selling value (CAD)</v>
      </c>
      <c r="E71" s="535"/>
      <c r="F71" s="535"/>
      <c r="G71" s="100"/>
      <c r="H71" s="100"/>
      <c r="I71" s="100"/>
      <c r="J71" s="155"/>
      <c r="K71" s="155"/>
      <c r="L71" s="53"/>
      <c r="M71" s="10"/>
      <c r="O71" s="10" t="s">
        <v>229</v>
      </c>
      <c r="P71" s="10" t="s">
        <v>228</v>
      </c>
    </row>
    <row r="72" spans="1:16" ht="15.75" customHeight="1" x14ac:dyDescent="0.35">
      <c r="B72" s="534"/>
      <c r="C72" s="410"/>
      <c r="D72" s="536" t="str">
        <f>D68</f>
        <v>$ / 000 sq ft.</v>
      </c>
      <c r="E72" s="536"/>
      <c r="F72" s="536"/>
      <c r="G72" s="109" t="str">
        <f>IF(G70=0,"-",G71/G70)</f>
        <v>-</v>
      </c>
      <c r="H72" s="109" t="str">
        <f>IF(H70=0,"-",H71/H70)</f>
        <v>-</v>
      </c>
      <c r="I72" s="109" t="str">
        <f>IF(I70=0,"-",I71/I70)</f>
        <v>-</v>
      </c>
      <c r="J72" s="155"/>
      <c r="K72" s="155"/>
      <c r="L72" s="53"/>
      <c r="M72" s="10"/>
    </row>
    <row r="73" spans="1:16" x14ac:dyDescent="0.35">
      <c r="B73" s="54"/>
      <c r="C73" s="64"/>
      <c r="D73" s="64"/>
      <c r="E73" s="64"/>
      <c r="F73" s="64"/>
      <c r="G73" s="64"/>
      <c r="H73" s="64"/>
      <c r="I73" s="64"/>
      <c r="J73" s="64"/>
      <c r="K73" s="64"/>
      <c r="L73" s="65"/>
      <c r="M73" s="10"/>
    </row>
    <row r="74" spans="1:16" x14ac:dyDescent="0.35">
      <c r="B74" s="353" t="str">
        <f>IF(Intro!$G$29="English",O74,P74)</f>
        <v>COUNTRY 5</v>
      </c>
      <c r="C74" s="354"/>
      <c r="D74" s="354"/>
      <c r="E74" s="354"/>
      <c r="F74" s="354"/>
      <c r="G74" s="354"/>
      <c r="H74" s="354"/>
      <c r="I74" s="354"/>
      <c r="J74" s="354"/>
      <c r="K74" s="354"/>
      <c r="L74" s="355"/>
      <c r="M74" s="10"/>
      <c r="O74" s="84" t="s">
        <v>803</v>
      </c>
      <c r="P74" s="84" t="s">
        <v>804</v>
      </c>
    </row>
    <row r="75" spans="1:16" ht="15.5" x14ac:dyDescent="0.35">
      <c r="B75" s="546" t="str">
        <f>IF(Intro!$G$29="English",O75,P75)</f>
        <v>Please specify the country of origin here:</v>
      </c>
      <c r="C75" s="547"/>
      <c r="D75" s="547"/>
      <c r="E75" s="543"/>
      <c r="F75" s="544"/>
      <c r="G75" s="544"/>
      <c r="H75" s="544"/>
      <c r="I75" s="545"/>
      <c r="J75" s="155"/>
      <c r="K75" s="155"/>
      <c r="L75" s="150"/>
      <c r="M75" s="10"/>
      <c r="O75" s="10" t="s">
        <v>815</v>
      </c>
      <c r="P75" s="10" t="s">
        <v>818</v>
      </c>
    </row>
    <row r="76" spans="1:16" x14ac:dyDescent="0.35">
      <c r="B76" s="98"/>
      <c r="C76" s="156"/>
      <c r="D76" s="156"/>
      <c r="E76" s="156"/>
      <c r="F76" s="156"/>
      <c r="G76" s="155"/>
      <c r="H76" s="155"/>
      <c r="I76" s="155"/>
      <c r="J76" s="155"/>
      <c r="K76" s="155"/>
      <c r="L76" s="17"/>
      <c r="M76" s="10"/>
    </row>
    <row r="77" spans="1:16" x14ac:dyDescent="0.35">
      <c r="B77" s="98"/>
      <c r="C77" s="156"/>
      <c r="D77" s="156"/>
      <c r="E77" s="156"/>
      <c r="F77" s="156"/>
      <c r="G77" s="152">
        <f>Variables!$B$6</f>
        <v>2023</v>
      </c>
      <c r="H77" s="152">
        <f>G77+1</f>
        <v>2024</v>
      </c>
      <c r="I77" s="152">
        <f>H77+1</f>
        <v>2025</v>
      </c>
      <c r="J77" s="155"/>
      <c r="K77" s="155"/>
      <c r="L77" s="53"/>
      <c r="M77" s="10"/>
      <c r="O77" s="18"/>
    </row>
    <row r="78" spans="1:16" s="135" customFormat="1" ht="14.25" customHeight="1" x14ac:dyDescent="0.35">
      <c r="A78" s="157"/>
      <c r="B78" s="537" t="str">
        <f>IF(Intro!$G$29="English",O78,P78)</f>
        <v>Imports in Canada</v>
      </c>
      <c r="C78" s="538"/>
      <c r="D78" s="538"/>
      <c r="E78" s="538"/>
      <c r="F78" s="538"/>
      <c r="G78" s="538"/>
      <c r="H78" s="538"/>
      <c r="I78" s="539"/>
      <c r="J78" s="155"/>
      <c r="K78" s="155"/>
      <c r="L78" s="53"/>
      <c r="O78" s="22" t="s">
        <v>143</v>
      </c>
      <c r="P78" s="135" t="s">
        <v>144</v>
      </c>
    </row>
    <row r="79" spans="1:16" ht="15" customHeight="1" x14ac:dyDescent="0.35">
      <c r="B79" s="314" t="str">
        <f>IF(Intro!$G$29="English",O79,P79)</f>
        <v>Imports</v>
      </c>
      <c r="C79" s="315"/>
      <c r="D79" s="535" t="str">
        <f>IF(Intro!$G$29="English",Variables!$B$23,Variables!$C$23)</f>
        <v>000 sq ft.</v>
      </c>
      <c r="E79" s="535"/>
      <c r="F79" s="535"/>
      <c r="G79" s="100"/>
      <c r="H79" s="100"/>
      <c r="I79" s="100"/>
      <c r="J79" s="155"/>
      <c r="K79" s="155"/>
      <c r="L79" s="53"/>
      <c r="M79" s="10"/>
      <c r="O79" s="10" t="s">
        <v>51</v>
      </c>
      <c r="P79" s="10" t="s">
        <v>110</v>
      </c>
    </row>
    <row r="80" spans="1:16" ht="15" customHeight="1" x14ac:dyDescent="0.35">
      <c r="B80" s="314"/>
      <c r="C80" s="315"/>
      <c r="D80" s="535" t="str">
        <f>IF(Intro!G$29="English",O80,P80)</f>
        <v>net delivered purchase value (CAD)</v>
      </c>
      <c r="E80" s="535"/>
      <c r="F80" s="535"/>
      <c r="G80" s="100"/>
      <c r="H80" s="100"/>
      <c r="I80" s="100"/>
      <c r="J80" s="155"/>
      <c r="K80" s="155"/>
      <c r="L80" s="53"/>
      <c r="M80" s="10"/>
      <c r="O80" s="10" t="s">
        <v>227</v>
      </c>
      <c r="P80" s="10" t="s">
        <v>226</v>
      </c>
    </row>
    <row r="81" spans="1:16" ht="15" customHeight="1" x14ac:dyDescent="0.35">
      <c r="B81" s="314"/>
      <c r="C81" s="315"/>
      <c r="D81" s="535" t="str">
        <f>"$ / "&amp;IF(Intro!$G$29="English",Variables!$B$24,Variables!$C$24)</f>
        <v>$ / 000 sq ft.</v>
      </c>
      <c r="E81" s="535"/>
      <c r="F81" s="535"/>
      <c r="G81" s="109" t="str">
        <f>IF(G79=0,"-",G80/G79)</f>
        <v>-</v>
      </c>
      <c r="H81" s="109" t="str">
        <f>IF(H79=0,"-",H80/H79)</f>
        <v>-</v>
      </c>
      <c r="I81" s="109" t="str">
        <f>IF(I79=0,"-",I80/I79)</f>
        <v>-</v>
      </c>
      <c r="J81" s="155"/>
      <c r="K81" s="155"/>
      <c r="L81" s="53"/>
      <c r="M81" s="10"/>
    </row>
    <row r="82" spans="1:16" s="135" customFormat="1" x14ac:dyDescent="0.35">
      <c r="A82" s="157"/>
      <c r="B82" s="540" t="str">
        <f>IF(Intro!$G$29="English",O82,P82)</f>
        <v>Sales of imports in Canada</v>
      </c>
      <c r="C82" s="541"/>
      <c r="D82" s="541"/>
      <c r="E82" s="541"/>
      <c r="F82" s="541"/>
      <c r="G82" s="541"/>
      <c r="H82" s="541"/>
      <c r="I82" s="542"/>
      <c r="J82" s="155"/>
      <c r="K82" s="155"/>
      <c r="L82" s="53"/>
      <c r="O82" s="22" t="s">
        <v>343</v>
      </c>
      <c r="P82" s="135" t="s">
        <v>344</v>
      </c>
    </row>
    <row r="83" spans="1:16" ht="15" customHeight="1" x14ac:dyDescent="0.35">
      <c r="B83" s="314" t="str">
        <f>IF(Intro!$G$29="English",O82,P82)</f>
        <v>Sales of imports in Canada</v>
      </c>
      <c r="C83" s="315"/>
      <c r="D83" s="535" t="str">
        <f>D79</f>
        <v>000 sq ft.</v>
      </c>
      <c r="E83" s="535"/>
      <c r="F83" s="535"/>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35">
      <c r="B84" s="314"/>
      <c r="C84" s="315"/>
      <c r="D84" s="535" t="str">
        <f>IF(Intro!G$29="English",O84,P84)</f>
        <v>net delivered selling value (CAD)</v>
      </c>
      <c r="E84" s="535"/>
      <c r="F84" s="535"/>
      <c r="G84" s="100"/>
      <c r="H84" s="100"/>
      <c r="I84" s="100"/>
      <c r="J84" s="155"/>
      <c r="K84" s="155"/>
      <c r="L84" s="53"/>
      <c r="M84" s="10"/>
      <c r="O84" s="10" t="s">
        <v>229</v>
      </c>
      <c r="P84" s="10" t="s">
        <v>228</v>
      </c>
    </row>
    <row r="85" spans="1:16" ht="15.75" customHeight="1" x14ac:dyDescent="0.35">
      <c r="B85" s="534"/>
      <c r="C85" s="410"/>
      <c r="D85" s="536" t="str">
        <f>D81</f>
        <v>$ / 000 sq ft.</v>
      </c>
      <c r="E85" s="536"/>
      <c r="F85" s="536"/>
      <c r="G85" s="109" t="str">
        <f>IF(G83=0,"-",G84/G83)</f>
        <v>-</v>
      </c>
      <c r="H85" s="109" t="str">
        <f>IF(H83=0,"-",H84/H83)</f>
        <v>-</v>
      </c>
      <c r="I85" s="109" t="str">
        <f>IF(I83=0,"-",I84/I83)</f>
        <v>-</v>
      </c>
      <c r="J85" s="310"/>
      <c r="K85" s="28"/>
      <c r="L85" s="53"/>
      <c r="M85" s="10"/>
    </row>
    <row r="86" spans="1:16" s="135" customFormat="1" x14ac:dyDescent="0.35">
      <c r="A86" s="8"/>
      <c r="B86" s="136"/>
      <c r="C86" s="136"/>
      <c r="D86" s="70"/>
      <c r="E86" s="151"/>
      <c r="F86" s="151"/>
      <c r="G86" s="151"/>
      <c r="H86" s="151"/>
      <c r="I86" s="151"/>
      <c r="J86" s="308"/>
      <c r="K86" s="308"/>
      <c r="L86" s="308"/>
      <c r="M86" s="55"/>
    </row>
  </sheetData>
  <sheetProtection algorithmName="SHA-512" hashValue="mtmXzPxQhGfVV9sRXqIdjIJ/0uQP7Ilct6kckUNEOhVHPqdUSgcXPd1+4gfWuthr3/7T72MMmID2myBKnkjD+g==" saltValue="dFiFEwnFI/DW7G1C9RI1qA==" spinCount="100000" sheet="1" objects="1" scenarios="1" selectLockedCells="1"/>
  <mergeCells count="81">
    <mergeCell ref="B4:L4"/>
    <mergeCell ref="B5:L5"/>
    <mergeCell ref="B6:L6"/>
    <mergeCell ref="B8:L8"/>
    <mergeCell ref="B9:L9"/>
    <mergeCell ref="E23:I23"/>
    <mergeCell ref="B23:D23"/>
    <mergeCell ref="B18:L18"/>
    <mergeCell ref="B10:L11"/>
    <mergeCell ref="B19:L19"/>
    <mergeCell ref="B20:L20"/>
    <mergeCell ref="B21:F21"/>
    <mergeCell ref="B22:L22"/>
    <mergeCell ref="B12:L12"/>
    <mergeCell ref="B13:L13"/>
    <mergeCell ref="B14:L14"/>
    <mergeCell ref="B15:L15"/>
    <mergeCell ref="B16:L16"/>
    <mergeCell ref="B17:L17"/>
    <mergeCell ref="B26:I26"/>
    <mergeCell ref="B52:I52"/>
    <mergeCell ref="D41:F41"/>
    <mergeCell ref="D42:F42"/>
    <mergeCell ref="E49:I49"/>
    <mergeCell ref="B30:I30"/>
    <mergeCell ref="B27:C29"/>
    <mergeCell ref="B39:I39"/>
    <mergeCell ref="B40:C42"/>
    <mergeCell ref="D40:F40"/>
    <mergeCell ref="D27:F27"/>
    <mergeCell ref="D28:F28"/>
    <mergeCell ref="D29:F29"/>
    <mergeCell ref="D66:F66"/>
    <mergeCell ref="D67:F67"/>
    <mergeCell ref="B56:I56"/>
    <mergeCell ref="B53:C55"/>
    <mergeCell ref="B31:C33"/>
    <mergeCell ref="D31:F31"/>
    <mergeCell ref="D32:F32"/>
    <mergeCell ref="D33:F33"/>
    <mergeCell ref="B35:L35"/>
    <mergeCell ref="E36:I36"/>
    <mergeCell ref="B48:L48"/>
    <mergeCell ref="B43:I43"/>
    <mergeCell ref="B44:C46"/>
    <mergeCell ref="D44:F44"/>
    <mergeCell ref="D45:F45"/>
    <mergeCell ref="D46:F46"/>
    <mergeCell ref="D57:F57"/>
    <mergeCell ref="D58:F58"/>
    <mergeCell ref="D59:F59"/>
    <mergeCell ref="E62:I62"/>
    <mergeCell ref="D53:F53"/>
    <mergeCell ref="D54:F54"/>
    <mergeCell ref="D55:F55"/>
    <mergeCell ref="E75:I75"/>
    <mergeCell ref="B36:D36"/>
    <mergeCell ref="B49:D49"/>
    <mergeCell ref="B62:D62"/>
    <mergeCell ref="B74:L74"/>
    <mergeCell ref="B75:D75"/>
    <mergeCell ref="B69:I69"/>
    <mergeCell ref="B70:C72"/>
    <mergeCell ref="D70:F70"/>
    <mergeCell ref="D71:F71"/>
    <mergeCell ref="D72:F72"/>
    <mergeCell ref="B61:L61"/>
    <mergeCell ref="B65:I65"/>
    <mergeCell ref="B66:C68"/>
    <mergeCell ref="D68:F68"/>
    <mergeCell ref="B57:C59"/>
    <mergeCell ref="B83:C85"/>
    <mergeCell ref="D83:F83"/>
    <mergeCell ref="D84:F84"/>
    <mergeCell ref="D85:F85"/>
    <mergeCell ref="B78:I78"/>
    <mergeCell ref="B79:C81"/>
    <mergeCell ref="D79:F79"/>
    <mergeCell ref="D80:F80"/>
    <mergeCell ref="D81:F81"/>
    <mergeCell ref="B82:I82"/>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Variables!$D$80:$D$327</xm:f>
          </x14:formula1>
          <xm:sqref>E62 E75 E49 E36 E23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P86"/>
  <sheetViews>
    <sheetView showGridLines="0" topLeftCell="A89" zoomScaleNormal="100" zoomScaleSheetLayoutView="55" workbookViewId="0"/>
  </sheetViews>
  <sheetFormatPr defaultColWidth="9.26953125" defaultRowHeight="14" x14ac:dyDescent="0.35"/>
  <cols>
    <col min="1" max="1" width="1.7265625" style="8" customWidth="1"/>
    <col min="2" max="12" width="14.54296875" style="1" customWidth="1"/>
    <col min="13" max="13" width="6.26953125" style="9" customWidth="1"/>
    <col min="14" max="14" width="9.26953125" style="10" customWidth="1"/>
    <col min="15" max="15" width="10.7265625" style="10" hidden="1" customWidth="1"/>
    <col min="16" max="16" width="8.7265625" style="10" hidden="1" customWidth="1"/>
    <col min="17" max="17" width="9.26953125" style="10" customWidth="1"/>
    <col min="18" max="16384" width="9.26953125" style="10"/>
  </cols>
  <sheetData>
    <row r="1" spans="1:16" x14ac:dyDescent="0.35">
      <c r="O1" s="10" t="s">
        <v>323</v>
      </c>
      <c r="P1" s="10" t="s">
        <v>323</v>
      </c>
    </row>
    <row r="2" spans="1:16" x14ac:dyDescent="0.35">
      <c r="B2" s="12" t="str">
        <f>Pro!B2</f>
        <v>PROTECTED</v>
      </c>
      <c r="C2" s="12"/>
      <c r="D2" s="12"/>
      <c r="O2" s="135" t="s">
        <v>53</v>
      </c>
      <c r="P2" s="135" t="s">
        <v>69</v>
      </c>
    </row>
    <row r="3" spans="1:16" x14ac:dyDescent="0.35">
      <c r="B3" s="13"/>
      <c r="C3" s="13"/>
      <c r="D3" s="13"/>
      <c r="O3" s="2"/>
      <c r="P3" s="2"/>
    </row>
    <row r="4" spans="1:16" s="2" customFormat="1" x14ac:dyDescent="0.35">
      <c r="A4" s="4"/>
      <c r="B4" s="356" t="str">
        <f>Info!B4</f>
        <v>IMPORTERS' QUESTIONNAIRE</v>
      </c>
      <c r="C4" s="357"/>
      <c r="D4" s="357"/>
      <c r="E4" s="357"/>
      <c r="F4" s="357"/>
      <c r="G4" s="357"/>
      <c r="H4" s="357"/>
      <c r="I4" s="357"/>
      <c r="J4" s="357"/>
      <c r="K4" s="357"/>
      <c r="L4" s="358"/>
      <c r="M4" s="21"/>
      <c r="N4" s="21"/>
      <c r="O4" s="19"/>
      <c r="P4" s="19"/>
    </row>
    <row r="5" spans="1:16" s="2" customFormat="1" x14ac:dyDescent="0.35">
      <c r="A5" s="4"/>
      <c r="B5" s="465" t="str">
        <f>Info!B5</f>
        <v>GC-2026-001</v>
      </c>
      <c r="C5" s="552"/>
      <c r="D5" s="552"/>
      <c r="E5" s="552"/>
      <c r="F5" s="552"/>
      <c r="G5" s="552"/>
      <c r="H5" s="552"/>
      <c r="I5" s="552"/>
      <c r="J5" s="552"/>
      <c r="K5" s="552"/>
      <c r="L5" s="467"/>
      <c r="M5" s="21"/>
      <c r="N5" s="21"/>
      <c r="O5" s="19"/>
      <c r="P5" s="19"/>
    </row>
    <row r="6" spans="1:16" s="6" customFormat="1" x14ac:dyDescent="0.35">
      <c r="A6" s="4"/>
      <c r="B6" s="465" t="str">
        <f>Info!B6</f>
        <v xml:space="preserve">WOOD GOODS - SOLID AND ENGINEERED HARDWOOD FLOORING </v>
      </c>
      <c r="C6" s="552"/>
      <c r="D6" s="552"/>
      <c r="E6" s="552"/>
      <c r="F6" s="552"/>
      <c r="G6" s="552"/>
      <c r="H6" s="552"/>
      <c r="I6" s="552"/>
      <c r="J6" s="552"/>
      <c r="K6" s="552"/>
      <c r="L6" s="467"/>
      <c r="M6" s="19"/>
      <c r="N6" s="19"/>
      <c r="O6" s="15"/>
      <c r="P6" s="15"/>
    </row>
    <row r="7" spans="1:16" s="6" customFormat="1" x14ac:dyDescent="0.35">
      <c r="A7" s="4"/>
      <c r="B7" s="111"/>
      <c r="C7" s="154"/>
      <c r="D7" s="154"/>
      <c r="E7" s="154"/>
      <c r="F7" s="154"/>
      <c r="G7" s="154"/>
      <c r="H7" s="154"/>
      <c r="I7" s="154"/>
      <c r="J7" s="154"/>
      <c r="K7" s="154"/>
      <c r="L7" s="113"/>
      <c r="M7" s="19"/>
      <c r="N7" s="19"/>
      <c r="O7" s="20"/>
    </row>
    <row r="8" spans="1:16" s="6" customFormat="1" x14ac:dyDescent="0.35">
      <c r="A8" s="4"/>
      <c r="B8" s="468" t="str">
        <f>Public!B8</f>
        <v>The following questions refer to the goods as defined in the product description on the Intro tab.</v>
      </c>
      <c r="C8" s="548"/>
      <c r="D8" s="548"/>
      <c r="E8" s="548"/>
      <c r="F8" s="548"/>
      <c r="G8" s="548"/>
      <c r="H8" s="548"/>
      <c r="I8" s="548"/>
      <c r="J8" s="548"/>
      <c r="K8" s="548"/>
      <c r="L8" s="470"/>
      <c r="M8" s="19"/>
      <c r="N8" s="19"/>
      <c r="O8" s="15"/>
      <c r="P8" s="15"/>
    </row>
    <row r="9" spans="1:16" s="6" customFormat="1" x14ac:dyDescent="0.35">
      <c r="A9" s="4"/>
      <c r="B9" s="468" t="str">
        <f>Public!B9</f>
        <v xml:space="preserve">Product information and a glossary of terms can be found in the Info tab.
</v>
      </c>
      <c r="C9" s="548"/>
      <c r="D9" s="548"/>
      <c r="E9" s="548"/>
      <c r="F9" s="548"/>
      <c r="G9" s="548"/>
      <c r="H9" s="548"/>
      <c r="I9" s="548"/>
      <c r="J9" s="548"/>
      <c r="K9" s="548"/>
      <c r="L9" s="470"/>
      <c r="M9" s="19"/>
      <c r="N9" s="19"/>
      <c r="O9" s="15"/>
    </row>
    <row r="10" spans="1:16" s="6" customFormat="1" x14ac:dyDescent="0.35">
      <c r="A10" s="4"/>
      <c r="B10" s="468"/>
      <c r="C10" s="548"/>
      <c r="D10" s="548"/>
      <c r="E10" s="548"/>
      <c r="F10" s="548"/>
      <c r="G10" s="548"/>
      <c r="H10" s="548"/>
      <c r="I10" s="548"/>
      <c r="J10" s="548"/>
      <c r="K10" s="548"/>
      <c r="L10" s="470"/>
      <c r="M10" s="19"/>
      <c r="N10" s="19"/>
      <c r="O10" s="10" t="s">
        <v>225</v>
      </c>
      <c r="P10" s="10" t="s">
        <v>224</v>
      </c>
    </row>
    <row r="11" spans="1:16" s="6" customFormat="1" x14ac:dyDescent="0.35">
      <c r="A11" s="4"/>
      <c r="B11" s="468"/>
      <c r="C11" s="548"/>
      <c r="D11" s="548"/>
      <c r="E11" s="548"/>
      <c r="F11" s="548"/>
      <c r="G11" s="548"/>
      <c r="H11" s="548"/>
      <c r="I11" s="548"/>
      <c r="J11" s="548"/>
      <c r="K11" s="548"/>
      <c r="L11" s="470"/>
      <c r="M11" s="19"/>
      <c r="N11" s="19"/>
      <c r="O11" s="15"/>
      <c r="P11" s="15"/>
    </row>
    <row r="12" spans="1:16" s="6" customFormat="1" x14ac:dyDescent="0.35">
      <c r="A12" s="4"/>
      <c r="B12" s="468" t="str">
        <f>Pro!B12</f>
        <v>For the questions in this tab, note the following:</v>
      </c>
      <c r="C12" s="548"/>
      <c r="D12" s="548"/>
      <c r="E12" s="548"/>
      <c r="F12" s="548"/>
      <c r="G12" s="548"/>
      <c r="H12" s="548"/>
      <c r="I12" s="548"/>
      <c r="J12" s="548"/>
      <c r="K12" s="548"/>
      <c r="L12" s="470"/>
      <c r="M12" s="19"/>
      <c r="N12" s="19"/>
      <c r="O12" s="15"/>
      <c r="P12" s="15"/>
    </row>
    <row r="13" spans="1:16" s="6" customFormat="1" ht="26.25" customHeight="1" x14ac:dyDescent="0.35">
      <c r="A13" s="4"/>
      <c r="B13" s="510" t="str">
        <f>Pro!B13</f>
        <v>• Report only sales from your firm’s imports. Sales of goods purchased from Canadian producers must be excluded.</v>
      </c>
      <c r="C13" s="551"/>
      <c r="D13" s="551"/>
      <c r="E13" s="551"/>
      <c r="F13" s="551"/>
      <c r="G13" s="551"/>
      <c r="H13" s="551"/>
      <c r="I13" s="551"/>
      <c r="J13" s="551"/>
      <c r="K13" s="551"/>
      <c r="L13" s="512"/>
      <c r="M13" s="19"/>
      <c r="N13" s="19"/>
      <c r="O13" s="15"/>
      <c r="P13" s="15"/>
    </row>
    <row r="14" spans="1:16" s="6" customFormat="1" x14ac:dyDescent="0.35">
      <c r="A14" s="4"/>
      <c r="B14" s="468" t="str">
        <f>Pro!B14</f>
        <v>• Report all sales to Canadian and foreign associated firms.</v>
      </c>
      <c r="C14" s="548"/>
      <c r="D14" s="548"/>
      <c r="E14" s="548"/>
      <c r="F14" s="548"/>
      <c r="G14" s="548"/>
      <c r="H14" s="548"/>
      <c r="I14" s="548"/>
      <c r="J14" s="548"/>
      <c r="K14" s="548"/>
      <c r="L14" s="470"/>
      <c r="M14" s="19"/>
      <c r="N14" s="19"/>
      <c r="O14" s="15"/>
      <c r="P14" s="15"/>
    </row>
    <row r="15" spans="1:16" s="6" customFormat="1" x14ac:dyDescent="0.35">
      <c r="A15" s="4"/>
      <c r="B15" s="468" t="str">
        <f>Pro!B15</f>
        <v>• Report all sales as of the date of shipment to the customer or the customer’s warehouse.</v>
      </c>
      <c r="C15" s="548"/>
      <c r="D15" s="548"/>
      <c r="E15" s="548"/>
      <c r="F15" s="548"/>
      <c r="G15" s="548"/>
      <c r="H15" s="548"/>
      <c r="I15" s="548"/>
      <c r="J15" s="548"/>
      <c r="K15" s="548"/>
      <c r="L15" s="470"/>
      <c r="M15" s="19"/>
      <c r="N15" s="19"/>
      <c r="O15" s="15"/>
      <c r="P15" s="15"/>
    </row>
    <row r="16" spans="1:16" s="6" customFormat="1" x14ac:dyDescent="0.35">
      <c r="A16" s="4"/>
      <c r="B16" s="468" t="str">
        <f>Pro!B16</f>
        <v>• Report all values in Canadian dollars.</v>
      </c>
      <c r="C16" s="548"/>
      <c r="D16" s="548"/>
      <c r="E16" s="548"/>
      <c r="F16" s="548"/>
      <c r="G16" s="548"/>
      <c r="H16" s="548"/>
      <c r="I16" s="548"/>
      <c r="J16" s="548"/>
      <c r="K16" s="548"/>
      <c r="L16" s="470"/>
      <c r="M16" s="19"/>
      <c r="N16" s="19"/>
      <c r="O16" s="15"/>
      <c r="P16" s="15"/>
    </row>
    <row r="17" spans="1:16" s="6" customFormat="1" x14ac:dyDescent="0.35">
      <c r="A17" s="4"/>
      <c r="B17" s="471" t="str">
        <f>IF(Intro!$G$29="English",O17,P17)</f>
        <v>• If your firm is an end user or a retailer, your firm does not need to report sales of imports or inventories of imports.</v>
      </c>
      <c r="C17" s="472"/>
      <c r="D17" s="472"/>
      <c r="E17" s="472"/>
      <c r="F17" s="472"/>
      <c r="G17" s="472"/>
      <c r="H17" s="472"/>
      <c r="I17" s="472"/>
      <c r="J17" s="472"/>
      <c r="K17" s="472"/>
      <c r="L17" s="473"/>
      <c r="M17" s="19"/>
      <c r="N17" s="19"/>
      <c r="O17" s="15" t="s">
        <v>176</v>
      </c>
      <c r="P17" s="15" t="s">
        <v>177</v>
      </c>
    </row>
    <row r="18" spans="1:16" s="6" customFormat="1" ht="16" x14ac:dyDescent="0.35">
      <c r="A18" s="4"/>
      <c r="B18" s="499" t="str">
        <f>IF(Intro!$G$29="English",Variables!$B$332,Variables!$C$332)</f>
        <v>DO NOT INCLUDE THE VALUE OF ANY COMMERCIAL SERVICES SUCH AS INSTALLATION IN YOUR RESPONSE</v>
      </c>
      <c r="C18" s="499"/>
      <c r="D18" s="499"/>
      <c r="E18" s="499"/>
      <c r="F18" s="499"/>
      <c r="G18" s="499"/>
      <c r="H18" s="499"/>
      <c r="I18" s="499"/>
      <c r="J18" s="499"/>
      <c r="K18" s="499"/>
      <c r="L18" s="499"/>
      <c r="O18" s="15"/>
      <c r="P18" s="15"/>
    </row>
    <row r="19" spans="1:16" x14ac:dyDescent="0.35">
      <c r="B19" s="353" t="str">
        <f>IF(Intro!$G$29="English",O19,P19)</f>
        <v>IMPORTS AND SALES</v>
      </c>
      <c r="C19" s="354"/>
      <c r="D19" s="354"/>
      <c r="E19" s="354"/>
      <c r="F19" s="354"/>
      <c r="G19" s="354"/>
      <c r="H19" s="354"/>
      <c r="I19" s="354"/>
      <c r="J19" s="354"/>
      <c r="K19" s="354"/>
      <c r="L19" s="355"/>
      <c r="M19" s="10"/>
      <c r="O19" s="84" t="s">
        <v>222</v>
      </c>
      <c r="P19" s="84" t="s">
        <v>223</v>
      </c>
    </row>
    <row r="20" spans="1:16" x14ac:dyDescent="0.35">
      <c r="B20" s="446" t="s">
        <v>12</v>
      </c>
      <c r="C20" s="549"/>
      <c r="D20" s="549"/>
      <c r="E20" s="549"/>
      <c r="F20" s="549"/>
      <c r="G20" s="549"/>
      <c r="H20" s="549"/>
      <c r="I20" s="549"/>
      <c r="J20" s="549"/>
      <c r="K20" s="549"/>
      <c r="L20" s="448"/>
      <c r="M20" s="10"/>
    </row>
    <row r="21" spans="1:16" ht="24" customHeight="1" x14ac:dyDescent="0.35">
      <c r="B21" s="350" t="str">
        <f>IF(Intro!$G$29="English",O21,P21)</f>
        <v xml:space="preserve">Provide your firm's imports and sales of imports of the goods, by country. </v>
      </c>
      <c r="C21" s="550"/>
      <c r="D21" s="550"/>
      <c r="E21" s="550"/>
      <c r="F21" s="550"/>
      <c r="G21" s="155"/>
      <c r="H21" s="155"/>
      <c r="I21" s="155"/>
      <c r="J21" s="155"/>
      <c r="K21" s="155"/>
      <c r="L21" s="161"/>
      <c r="M21" s="10"/>
      <c r="O21" s="10" t="s">
        <v>780</v>
      </c>
      <c r="P21" s="10" t="s">
        <v>781</v>
      </c>
    </row>
    <row r="22" spans="1:16" x14ac:dyDescent="0.35">
      <c r="B22" s="353" t="str">
        <f>IF(Intro!$G$29="English",O22,P22)</f>
        <v>COUNTRY 6</v>
      </c>
      <c r="C22" s="354"/>
      <c r="D22" s="354"/>
      <c r="E22" s="354"/>
      <c r="F22" s="354"/>
      <c r="G22" s="354"/>
      <c r="H22" s="354"/>
      <c r="I22" s="354"/>
      <c r="J22" s="354"/>
      <c r="K22" s="354"/>
      <c r="L22" s="355"/>
      <c r="M22" s="10"/>
      <c r="O22" s="84" t="s">
        <v>824</v>
      </c>
      <c r="P22" s="84" t="s">
        <v>825</v>
      </c>
    </row>
    <row r="23" spans="1:16" ht="15.75" customHeight="1" x14ac:dyDescent="0.35">
      <c r="B23" s="546" t="str">
        <f>IF(Intro!$G$29="English",O23,P23)</f>
        <v>Please specify the country of origin here:</v>
      </c>
      <c r="C23" s="547"/>
      <c r="D23" s="547"/>
      <c r="E23" s="543"/>
      <c r="F23" s="544"/>
      <c r="G23" s="544"/>
      <c r="H23" s="544"/>
      <c r="I23" s="545"/>
      <c r="J23" s="155"/>
      <c r="K23" s="155"/>
      <c r="L23" s="161"/>
      <c r="M23" s="10"/>
      <c r="O23" s="10" t="s">
        <v>815</v>
      </c>
      <c r="P23" s="10" t="s">
        <v>818</v>
      </c>
    </row>
    <row r="24" spans="1:16" x14ac:dyDescent="0.35">
      <c r="B24" s="98"/>
      <c r="C24" s="156"/>
      <c r="D24" s="156"/>
      <c r="E24" s="156"/>
      <c r="F24" s="156"/>
      <c r="G24" s="155"/>
      <c r="H24" s="155"/>
      <c r="I24" s="155"/>
      <c r="J24" s="155"/>
      <c r="K24" s="155"/>
      <c r="L24" s="17"/>
      <c r="M24" s="10"/>
    </row>
    <row r="25" spans="1:16" x14ac:dyDescent="0.3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35">
      <c r="A26" s="157"/>
      <c r="B26" s="537" t="str">
        <f>IF(Intro!$G$29="English",O26,P26)</f>
        <v>Imports in Canada</v>
      </c>
      <c r="C26" s="538"/>
      <c r="D26" s="538"/>
      <c r="E26" s="538"/>
      <c r="F26" s="538"/>
      <c r="G26" s="538"/>
      <c r="H26" s="538"/>
      <c r="I26" s="539"/>
      <c r="J26" s="155"/>
      <c r="K26" s="155"/>
      <c r="L26" s="53"/>
      <c r="O26" s="22" t="s">
        <v>143</v>
      </c>
      <c r="P26" s="135" t="s">
        <v>144</v>
      </c>
    </row>
    <row r="27" spans="1:16" ht="15" customHeight="1" x14ac:dyDescent="0.35">
      <c r="B27" s="314" t="str">
        <f>IF(Intro!$G$29="English",O27,P27)</f>
        <v>Imports</v>
      </c>
      <c r="C27" s="315"/>
      <c r="D27" s="535" t="str">
        <f>IF(Intro!$G$29="English",Variables!$B$23,Variables!$C$23)</f>
        <v>000 sq ft.</v>
      </c>
      <c r="E27" s="535"/>
      <c r="F27" s="535"/>
      <c r="G27" s="100"/>
      <c r="H27" s="100"/>
      <c r="I27" s="100"/>
      <c r="J27" s="155"/>
      <c r="K27" s="155"/>
      <c r="L27" s="53"/>
      <c r="M27" s="10"/>
      <c r="O27" s="10" t="s">
        <v>51</v>
      </c>
      <c r="P27" s="10" t="s">
        <v>110</v>
      </c>
    </row>
    <row r="28" spans="1:16" ht="15" customHeight="1" x14ac:dyDescent="0.35">
      <c r="B28" s="314"/>
      <c r="C28" s="315"/>
      <c r="D28" s="535" t="str">
        <f>IF(Intro!G$29="English",O28,P28)</f>
        <v>net delivered purchase value (CAD)</v>
      </c>
      <c r="E28" s="535"/>
      <c r="F28" s="535"/>
      <c r="G28" s="100"/>
      <c r="H28" s="100"/>
      <c r="I28" s="100"/>
      <c r="J28" s="155"/>
      <c r="K28" s="155"/>
      <c r="L28" s="53"/>
      <c r="M28" s="10"/>
      <c r="O28" s="10" t="s">
        <v>227</v>
      </c>
      <c r="P28" s="10" t="s">
        <v>226</v>
      </c>
    </row>
    <row r="29" spans="1:16" ht="15" customHeight="1" x14ac:dyDescent="0.35">
      <c r="B29" s="314"/>
      <c r="C29" s="315"/>
      <c r="D29" s="535" t="str">
        <f>"$ / "&amp;IF(Intro!$G$29="English",Variables!$B$24,Variables!$C$24)</f>
        <v>$ / 000 sq ft.</v>
      </c>
      <c r="E29" s="535"/>
      <c r="F29" s="535"/>
      <c r="G29" s="109" t="str">
        <f>IF(G27=0,"-",G28/G27)</f>
        <v>-</v>
      </c>
      <c r="H29" s="109" t="str">
        <f>IF(H27=0,"-",H28/H27)</f>
        <v>-</v>
      </c>
      <c r="I29" s="109" t="str">
        <f>IF(I27=0,"-",I28/I27)</f>
        <v>-</v>
      </c>
      <c r="J29" s="155"/>
      <c r="K29" s="155"/>
      <c r="L29" s="53"/>
      <c r="M29" s="10"/>
    </row>
    <row r="30" spans="1:16" s="135" customFormat="1" x14ac:dyDescent="0.35">
      <c r="A30" s="157"/>
      <c r="B30" s="540" t="str">
        <f>IF(Intro!$G$29="English",O30,P30)</f>
        <v>Sales of imports in Canada</v>
      </c>
      <c r="C30" s="541"/>
      <c r="D30" s="541"/>
      <c r="E30" s="541"/>
      <c r="F30" s="541"/>
      <c r="G30" s="541"/>
      <c r="H30" s="541"/>
      <c r="I30" s="542"/>
      <c r="J30" s="155"/>
      <c r="K30" s="155"/>
      <c r="L30" s="53"/>
      <c r="O30" s="22" t="s">
        <v>343</v>
      </c>
      <c r="P30" s="135" t="s">
        <v>344</v>
      </c>
    </row>
    <row r="31" spans="1:16" ht="15" customHeight="1" x14ac:dyDescent="0.35">
      <c r="B31" s="314" t="str">
        <f>IF(Intro!$G$29="English",O30,P30)</f>
        <v>Sales of imports in Canada</v>
      </c>
      <c r="C31" s="315"/>
      <c r="D31" s="535" t="str">
        <f>D27</f>
        <v>000 sq ft.</v>
      </c>
      <c r="E31" s="535"/>
      <c r="F31" s="535"/>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35">
      <c r="B32" s="314"/>
      <c r="C32" s="315"/>
      <c r="D32" s="535" t="str">
        <f>IF(Intro!G$29="English",O32,P32)</f>
        <v>net delivered selling value (CAD)</v>
      </c>
      <c r="E32" s="535"/>
      <c r="F32" s="535"/>
      <c r="G32" s="100"/>
      <c r="H32" s="100"/>
      <c r="I32" s="100"/>
      <c r="J32" s="155"/>
      <c r="K32" s="155"/>
      <c r="L32" s="53"/>
      <c r="M32" s="10"/>
      <c r="O32" s="10" t="s">
        <v>229</v>
      </c>
      <c r="P32" s="10" t="s">
        <v>228</v>
      </c>
    </row>
    <row r="33" spans="1:16" ht="15.75" customHeight="1" x14ac:dyDescent="0.35">
      <c r="B33" s="534"/>
      <c r="C33" s="410"/>
      <c r="D33" s="536" t="str">
        <f>D29</f>
        <v>$ / 000 sq ft.</v>
      </c>
      <c r="E33" s="536"/>
      <c r="F33" s="536"/>
      <c r="G33" s="309" t="str">
        <f>IF(G31=0,"-",G32/G31)</f>
        <v>-</v>
      </c>
      <c r="H33" s="309" t="str">
        <f>IF(H31=0,"-",H32/H31)</f>
        <v>-</v>
      </c>
      <c r="I33" s="309" t="str">
        <f>IF(I31=0,"-",I32/I31)</f>
        <v>-</v>
      </c>
      <c r="J33" s="155"/>
      <c r="K33" s="155"/>
      <c r="L33" s="53"/>
      <c r="M33" s="10"/>
    </row>
    <row r="34" spans="1:16" x14ac:dyDescent="0.35">
      <c r="B34" s="54"/>
      <c r="C34" s="64"/>
      <c r="D34" s="64"/>
      <c r="E34" s="64"/>
      <c r="F34" s="64"/>
      <c r="G34" s="64"/>
      <c r="H34" s="64"/>
      <c r="I34" s="64"/>
      <c r="J34" s="64"/>
      <c r="K34" s="64"/>
      <c r="L34" s="65"/>
      <c r="M34" s="10"/>
    </row>
    <row r="35" spans="1:16" x14ac:dyDescent="0.35">
      <c r="B35" s="353" t="str">
        <f>IF(Intro!$G$29="English",O35,P35)</f>
        <v>COUNTRY 7</v>
      </c>
      <c r="C35" s="354"/>
      <c r="D35" s="354"/>
      <c r="E35" s="354"/>
      <c r="F35" s="354"/>
      <c r="G35" s="354"/>
      <c r="H35" s="354"/>
      <c r="I35" s="354"/>
      <c r="J35" s="354"/>
      <c r="K35" s="354"/>
      <c r="L35" s="355"/>
      <c r="M35" s="10"/>
      <c r="O35" s="84" t="s">
        <v>826</v>
      </c>
      <c r="P35" s="84" t="s">
        <v>827</v>
      </c>
    </row>
    <row r="36" spans="1:16" ht="15.5" x14ac:dyDescent="0.35">
      <c r="B36" s="546" t="str">
        <f>IF(Intro!$G$29="English",O36,P36)</f>
        <v>Please specify the country of origin here:</v>
      </c>
      <c r="C36" s="547"/>
      <c r="D36" s="547"/>
      <c r="E36" s="543"/>
      <c r="F36" s="544"/>
      <c r="G36" s="544"/>
      <c r="H36" s="544"/>
      <c r="I36" s="545"/>
      <c r="J36" s="155"/>
      <c r="K36" s="155"/>
      <c r="L36" s="161"/>
      <c r="M36" s="10"/>
      <c r="O36" s="10" t="s">
        <v>815</v>
      </c>
      <c r="P36" s="10" t="s">
        <v>818</v>
      </c>
    </row>
    <row r="37" spans="1:16" x14ac:dyDescent="0.35">
      <c r="B37" s="98"/>
      <c r="C37" s="156"/>
      <c r="D37" s="156"/>
      <c r="E37" s="156"/>
      <c r="F37" s="156"/>
      <c r="G37" s="155"/>
      <c r="H37" s="155"/>
      <c r="I37" s="155"/>
      <c r="J37" s="155"/>
      <c r="K37" s="155"/>
      <c r="L37" s="17"/>
      <c r="M37" s="10"/>
    </row>
    <row r="38" spans="1:16" x14ac:dyDescent="0.3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35">
      <c r="A39" s="157"/>
      <c r="B39" s="537" t="str">
        <f>IF(Intro!$G$29="English",O39,P39)</f>
        <v>Imports in Canada</v>
      </c>
      <c r="C39" s="538"/>
      <c r="D39" s="538"/>
      <c r="E39" s="538"/>
      <c r="F39" s="538"/>
      <c r="G39" s="538"/>
      <c r="H39" s="538"/>
      <c r="I39" s="539"/>
      <c r="J39" s="155"/>
      <c r="K39" s="155"/>
      <c r="L39" s="53"/>
      <c r="O39" s="22" t="s">
        <v>143</v>
      </c>
      <c r="P39" s="135" t="s">
        <v>144</v>
      </c>
    </row>
    <row r="40" spans="1:16" ht="15" customHeight="1" x14ac:dyDescent="0.35">
      <c r="B40" s="314" t="str">
        <f>IF(Intro!$G$29="English",O40,P40)</f>
        <v>Imports</v>
      </c>
      <c r="C40" s="315"/>
      <c r="D40" s="535" t="str">
        <f>IF(Intro!$G$29="English",Variables!$B$23,Variables!$C$23)</f>
        <v>000 sq ft.</v>
      </c>
      <c r="E40" s="535"/>
      <c r="F40" s="535"/>
      <c r="G40" s="100"/>
      <c r="H40" s="100"/>
      <c r="I40" s="100"/>
      <c r="J40" s="155"/>
      <c r="K40" s="155"/>
      <c r="L40" s="53"/>
      <c r="M40" s="10"/>
      <c r="O40" s="10" t="s">
        <v>51</v>
      </c>
      <c r="P40" s="10" t="s">
        <v>110</v>
      </c>
    </row>
    <row r="41" spans="1:16" ht="15" customHeight="1" x14ac:dyDescent="0.35">
      <c r="B41" s="314"/>
      <c r="C41" s="315"/>
      <c r="D41" s="535" t="str">
        <f>IF(Intro!G$29="English",O41,P41)</f>
        <v>net delivered purchase value (CAD)</v>
      </c>
      <c r="E41" s="535"/>
      <c r="F41" s="535"/>
      <c r="G41" s="100"/>
      <c r="H41" s="100"/>
      <c r="I41" s="100"/>
      <c r="J41" s="155"/>
      <c r="K41" s="155"/>
      <c r="L41" s="53"/>
      <c r="M41" s="10"/>
      <c r="O41" s="10" t="s">
        <v>227</v>
      </c>
      <c r="P41" s="10" t="s">
        <v>226</v>
      </c>
    </row>
    <row r="42" spans="1:16" ht="15" customHeight="1" x14ac:dyDescent="0.35">
      <c r="B42" s="314"/>
      <c r="C42" s="315"/>
      <c r="D42" s="535" t="str">
        <f>"$ / "&amp;IF(Intro!$G$29="English",Variables!$B$24,Variables!$C$24)</f>
        <v>$ / 000 sq ft.</v>
      </c>
      <c r="E42" s="535"/>
      <c r="F42" s="535"/>
      <c r="G42" s="109" t="str">
        <f>IF(G40=0,"-",G41/G40)</f>
        <v>-</v>
      </c>
      <c r="H42" s="109" t="str">
        <f>IF(H40=0,"-",H41/H40)</f>
        <v>-</v>
      </c>
      <c r="I42" s="109" t="str">
        <f>IF(I40=0,"-",I41/I40)</f>
        <v>-</v>
      </c>
      <c r="J42" s="155"/>
      <c r="K42" s="155"/>
      <c r="L42" s="53"/>
      <c r="M42" s="10"/>
    </row>
    <row r="43" spans="1:16" s="135" customFormat="1" x14ac:dyDescent="0.35">
      <c r="A43" s="157"/>
      <c r="B43" s="540" t="str">
        <f>IF(Intro!$G$29="English",O43,P43)</f>
        <v>Sales of imports in Canada</v>
      </c>
      <c r="C43" s="541"/>
      <c r="D43" s="541"/>
      <c r="E43" s="541"/>
      <c r="F43" s="541"/>
      <c r="G43" s="541"/>
      <c r="H43" s="541"/>
      <c r="I43" s="542"/>
      <c r="J43" s="155"/>
      <c r="K43" s="155"/>
      <c r="L43" s="53"/>
      <c r="O43" s="22" t="s">
        <v>343</v>
      </c>
      <c r="P43" s="135" t="s">
        <v>344</v>
      </c>
    </row>
    <row r="44" spans="1:16" ht="15" customHeight="1" x14ac:dyDescent="0.35">
      <c r="B44" s="314" t="str">
        <f>IF(Intro!$G$29="English",O43,P43)</f>
        <v>Sales of imports in Canada</v>
      </c>
      <c r="C44" s="315"/>
      <c r="D44" s="535" t="str">
        <f>D40</f>
        <v>000 sq ft.</v>
      </c>
      <c r="E44" s="535"/>
      <c r="F44" s="535"/>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35">
      <c r="B45" s="314"/>
      <c r="C45" s="315"/>
      <c r="D45" s="535" t="str">
        <f>IF(Intro!G$29="English",O45,P45)</f>
        <v>net delivered selling value (CAD)</v>
      </c>
      <c r="E45" s="535"/>
      <c r="F45" s="535"/>
      <c r="G45" s="100"/>
      <c r="H45" s="100"/>
      <c r="I45" s="100"/>
      <c r="J45" s="155"/>
      <c r="K45" s="155"/>
      <c r="L45" s="53"/>
      <c r="M45" s="10"/>
      <c r="O45" s="10" t="s">
        <v>229</v>
      </c>
      <c r="P45" s="10" t="s">
        <v>228</v>
      </c>
    </row>
    <row r="46" spans="1:16" ht="15.75" customHeight="1" x14ac:dyDescent="0.35">
      <c r="B46" s="534"/>
      <c r="C46" s="410"/>
      <c r="D46" s="536" t="str">
        <f>D42</f>
        <v>$ / 000 sq ft.</v>
      </c>
      <c r="E46" s="536"/>
      <c r="F46" s="536"/>
      <c r="G46" s="109" t="str">
        <f>IF(G44=0,"-",G45/G44)</f>
        <v>-</v>
      </c>
      <c r="H46" s="109" t="str">
        <f>IF(H44=0,"-",H45/H44)</f>
        <v>-</v>
      </c>
      <c r="I46" s="109" t="str">
        <f>IF(I44=0,"-",I45/I44)</f>
        <v>-</v>
      </c>
      <c r="J46" s="155"/>
      <c r="K46" s="155"/>
      <c r="L46" s="53"/>
      <c r="M46" s="10"/>
    </row>
    <row r="47" spans="1:16" x14ac:dyDescent="0.35">
      <c r="B47" s="54"/>
      <c r="C47" s="64"/>
      <c r="D47" s="64"/>
      <c r="E47" s="64"/>
      <c r="F47" s="64"/>
      <c r="G47" s="64"/>
      <c r="H47" s="64"/>
      <c r="I47" s="64"/>
      <c r="J47" s="64"/>
      <c r="K47" s="64"/>
      <c r="L47" s="65"/>
      <c r="M47" s="10"/>
    </row>
    <row r="48" spans="1:16" x14ac:dyDescent="0.35">
      <c r="B48" s="353" t="str">
        <f>IF(Intro!$G$29="English",O48,P48)</f>
        <v>COUNTRY 8</v>
      </c>
      <c r="C48" s="354"/>
      <c r="D48" s="354"/>
      <c r="E48" s="354"/>
      <c r="F48" s="354"/>
      <c r="G48" s="354"/>
      <c r="H48" s="354"/>
      <c r="I48" s="354"/>
      <c r="J48" s="354"/>
      <c r="K48" s="354"/>
      <c r="L48" s="355"/>
      <c r="M48" s="10"/>
      <c r="O48" s="84" t="s">
        <v>828</v>
      </c>
      <c r="P48" s="84" t="s">
        <v>829</v>
      </c>
    </row>
    <row r="49" spans="1:16" ht="15.5" x14ac:dyDescent="0.35">
      <c r="B49" s="546" t="str">
        <f>IF(Intro!$G$29="English",O49,P49)</f>
        <v>Please specify the country of origin here:</v>
      </c>
      <c r="C49" s="547"/>
      <c r="D49" s="547"/>
      <c r="E49" s="543"/>
      <c r="F49" s="544"/>
      <c r="G49" s="544"/>
      <c r="H49" s="544"/>
      <c r="I49" s="545"/>
      <c r="J49" s="155"/>
      <c r="K49" s="155"/>
      <c r="L49" s="161"/>
      <c r="M49" s="10"/>
      <c r="O49" s="10" t="s">
        <v>815</v>
      </c>
      <c r="P49" s="10" t="s">
        <v>818</v>
      </c>
    </row>
    <row r="50" spans="1:16" x14ac:dyDescent="0.35">
      <c r="B50" s="98"/>
      <c r="C50" s="156"/>
      <c r="D50" s="156"/>
      <c r="E50" s="156"/>
      <c r="F50" s="156"/>
      <c r="G50" s="155"/>
      <c r="H50" s="155"/>
      <c r="I50" s="155"/>
      <c r="J50" s="155"/>
      <c r="K50" s="155"/>
      <c r="L50" s="17"/>
      <c r="M50" s="10"/>
    </row>
    <row r="51" spans="1:16" x14ac:dyDescent="0.3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35">
      <c r="A52" s="157"/>
      <c r="B52" s="537" t="str">
        <f>IF(Intro!$G$29="English",O52,P52)</f>
        <v>Imports in Canada</v>
      </c>
      <c r="C52" s="538"/>
      <c r="D52" s="538"/>
      <c r="E52" s="538"/>
      <c r="F52" s="538"/>
      <c r="G52" s="538"/>
      <c r="H52" s="538"/>
      <c r="I52" s="539"/>
      <c r="J52" s="155"/>
      <c r="K52" s="155"/>
      <c r="L52" s="53"/>
      <c r="O52" s="22" t="s">
        <v>143</v>
      </c>
      <c r="P52" s="135" t="s">
        <v>144</v>
      </c>
    </row>
    <row r="53" spans="1:16" ht="15" customHeight="1" x14ac:dyDescent="0.35">
      <c r="B53" s="314" t="str">
        <f>IF(Intro!$G$29="English",O53,P53)</f>
        <v>Imports</v>
      </c>
      <c r="C53" s="315"/>
      <c r="D53" s="535" t="str">
        <f>IF(Intro!$G$29="English",Variables!$B$23,Variables!$C$23)</f>
        <v>000 sq ft.</v>
      </c>
      <c r="E53" s="535"/>
      <c r="F53" s="535"/>
      <c r="G53" s="100"/>
      <c r="H53" s="100"/>
      <c r="I53" s="100"/>
      <c r="J53" s="155"/>
      <c r="K53" s="155"/>
      <c r="L53" s="53"/>
      <c r="M53" s="10"/>
      <c r="O53" s="10" t="s">
        <v>51</v>
      </c>
      <c r="P53" s="10" t="s">
        <v>110</v>
      </c>
    </row>
    <row r="54" spans="1:16" ht="15" customHeight="1" x14ac:dyDescent="0.35">
      <c r="B54" s="314"/>
      <c r="C54" s="315"/>
      <c r="D54" s="535" t="str">
        <f>IF(Intro!G$29="English",O54,P54)</f>
        <v>net delivered purchase value (CAD)</v>
      </c>
      <c r="E54" s="535"/>
      <c r="F54" s="535"/>
      <c r="G54" s="100"/>
      <c r="H54" s="100"/>
      <c r="I54" s="100"/>
      <c r="J54" s="155"/>
      <c r="K54" s="155"/>
      <c r="L54" s="53"/>
      <c r="M54" s="10"/>
      <c r="O54" s="10" t="s">
        <v>227</v>
      </c>
      <c r="P54" s="10" t="s">
        <v>226</v>
      </c>
    </row>
    <row r="55" spans="1:16" ht="15" customHeight="1" x14ac:dyDescent="0.35">
      <c r="B55" s="314"/>
      <c r="C55" s="315"/>
      <c r="D55" s="535" t="str">
        <f>"$ / "&amp;IF(Intro!$G$29="English",Variables!$B$24,Variables!$C$24)</f>
        <v>$ / 000 sq ft.</v>
      </c>
      <c r="E55" s="535"/>
      <c r="F55" s="535"/>
      <c r="G55" s="109" t="str">
        <f>IF(G53=0,"-",G54/G53)</f>
        <v>-</v>
      </c>
      <c r="H55" s="109" t="str">
        <f>IF(H53=0,"-",H54/H53)</f>
        <v>-</v>
      </c>
      <c r="I55" s="109" t="str">
        <f>IF(I53=0,"-",I54/I53)</f>
        <v>-</v>
      </c>
      <c r="J55" s="155"/>
      <c r="K55" s="155"/>
      <c r="L55" s="53"/>
      <c r="M55" s="10"/>
    </row>
    <row r="56" spans="1:16" s="135" customFormat="1" x14ac:dyDescent="0.35">
      <c r="A56" s="157"/>
      <c r="B56" s="540" t="str">
        <f>IF(Intro!$G$29="English",O56,P56)</f>
        <v>Sales of imports in Canada</v>
      </c>
      <c r="C56" s="541"/>
      <c r="D56" s="541"/>
      <c r="E56" s="541"/>
      <c r="F56" s="541"/>
      <c r="G56" s="541"/>
      <c r="H56" s="541"/>
      <c r="I56" s="542"/>
      <c r="J56" s="155"/>
      <c r="K56" s="155"/>
      <c r="L56" s="53"/>
      <c r="O56" s="22" t="s">
        <v>343</v>
      </c>
      <c r="P56" s="135" t="s">
        <v>344</v>
      </c>
    </row>
    <row r="57" spans="1:16" ht="15" customHeight="1" x14ac:dyDescent="0.35">
      <c r="B57" s="314" t="str">
        <f>IF(Intro!$G$29="English",O56,P56)</f>
        <v>Sales of imports in Canada</v>
      </c>
      <c r="C57" s="315"/>
      <c r="D57" s="535" t="str">
        <f>D53</f>
        <v>000 sq ft.</v>
      </c>
      <c r="E57" s="535"/>
      <c r="F57" s="535"/>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35">
      <c r="B58" s="314"/>
      <c r="C58" s="315"/>
      <c r="D58" s="535" t="str">
        <f>IF(Intro!G$29="English",O58,P58)</f>
        <v>net delivered selling value (CAD)</v>
      </c>
      <c r="E58" s="535"/>
      <c r="F58" s="535"/>
      <c r="G58" s="100"/>
      <c r="H58" s="100"/>
      <c r="I58" s="100"/>
      <c r="J58" s="155"/>
      <c r="K58" s="155"/>
      <c r="L58" s="53"/>
      <c r="M58" s="10"/>
      <c r="O58" s="10" t="s">
        <v>229</v>
      </c>
      <c r="P58" s="10" t="s">
        <v>228</v>
      </c>
    </row>
    <row r="59" spans="1:16" ht="15.75" customHeight="1" x14ac:dyDescent="0.35">
      <c r="B59" s="534"/>
      <c r="C59" s="410"/>
      <c r="D59" s="536" t="str">
        <f>D55</f>
        <v>$ / 000 sq ft.</v>
      </c>
      <c r="E59" s="536"/>
      <c r="F59" s="536"/>
      <c r="G59" s="109" t="str">
        <f>IF(G57=0,"-",G58/G57)</f>
        <v>-</v>
      </c>
      <c r="H59" s="109" t="str">
        <f>IF(H57=0,"-",H58/H57)</f>
        <v>-</v>
      </c>
      <c r="I59" s="109" t="str">
        <f>IF(I57=0,"-",I58/I57)</f>
        <v>-</v>
      </c>
      <c r="J59" s="155"/>
      <c r="K59" s="155"/>
      <c r="L59" s="53"/>
      <c r="M59" s="10"/>
    </row>
    <row r="60" spans="1:16" x14ac:dyDescent="0.35">
      <c r="B60" s="54"/>
      <c r="C60" s="64"/>
      <c r="D60" s="64"/>
      <c r="E60" s="64"/>
      <c r="F60" s="64"/>
      <c r="G60" s="64"/>
      <c r="H60" s="64"/>
      <c r="I60" s="64"/>
      <c r="J60" s="64"/>
      <c r="K60" s="64"/>
      <c r="L60" s="65"/>
      <c r="M60" s="10"/>
    </row>
    <row r="61" spans="1:16" x14ac:dyDescent="0.35">
      <c r="B61" s="353" t="str">
        <f>IF(Intro!$G$29="English",O61,P61)</f>
        <v>COUNTRY 9</v>
      </c>
      <c r="C61" s="354"/>
      <c r="D61" s="354"/>
      <c r="E61" s="354"/>
      <c r="F61" s="354"/>
      <c r="G61" s="354"/>
      <c r="H61" s="354"/>
      <c r="I61" s="354"/>
      <c r="J61" s="354"/>
      <c r="K61" s="354"/>
      <c r="L61" s="355"/>
      <c r="M61" s="10"/>
      <c r="O61" s="84" t="s">
        <v>830</v>
      </c>
      <c r="P61" s="84" t="s">
        <v>831</v>
      </c>
    </row>
    <row r="62" spans="1:16" ht="15.5" x14ac:dyDescent="0.35">
      <c r="B62" s="546" t="str">
        <f>IF(Intro!$G$29="English",O62,P62)</f>
        <v>Please specify the country of origin here:</v>
      </c>
      <c r="C62" s="547"/>
      <c r="D62" s="547"/>
      <c r="E62" s="543"/>
      <c r="F62" s="544"/>
      <c r="G62" s="544"/>
      <c r="H62" s="544"/>
      <c r="I62" s="545"/>
      <c r="J62" s="155"/>
      <c r="K62" s="155"/>
      <c r="L62" s="161"/>
      <c r="M62" s="10"/>
      <c r="O62" s="10" t="s">
        <v>815</v>
      </c>
      <c r="P62" s="10" t="s">
        <v>818</v>
      </c>
    </row>
    <row r="63" spans="1:16" x14ac:dyDescent="0.35">
      <c r="B63" s="98"/>
      <c r="C63" s="156"/>
      <c r="D63" s="156"/>
      <c r="E63" s="156"/>
      <c r="F63" s="156"/>
      <c r="G63" s="155"/>
      <c r="H63" s="155"/>
      <c r="I63" s="155"/>
      <c r="J63" s="155"/>
      <c r="K63" s="155"/>
      <c r="L63" s="17"/>
      <c r="M63" s="10"/>
    </row>
    <row r="64" spans="1:16" x14ac:dyDescent="0.3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35">
      <c r="A65" s="157"/>
      <c r="B65" s="537" t="str">
        <f>IF(Intro!$G$29="English",O65,P65)</f>
        <v>Imports in Canada</v>
      </c>
      <c r="C65" s="538"/>
      <c r="D65" s="538"/>
      <c r="E65" s="538"/>
      <c r="F65" s="538"/>
      <c r="G65" s="538"/>
      <c r="H65" s="538"/>
      <c r="I65" s="539"/>
      <c r="J65" s="155"/>
      <c r="K65" s="155"/>
      <c r="L65" s="53"/>
      <c r="O65" s="22" t="s">
        <v>143</v>
      </c>
      <c r="P65" s="135" t="s">
        <v>144</v>
      </c>
    </row>
    <row r="66" spans="1:16" ht="15" customHeight="1" x14ac:dyDescent="0.35">
      <c r="B66" s="314" t="str">
        <f>IF(Intro!$G$29="English",O66,P66)</f>
        <v>Imports</v>
      </c>
      <c r="C66" s="315"/>
      <c r="D66" s="535" t="str">
        <f>IF(Intro!$G$29="English",Variables!$B$23,Variables!$C$23)</f>
        <v>000 sq ft.</v>
      </c>
      <c r="E66" s="535"/>
      <c r="F66" s="535"/>
      <c r="G66" s="100"/>
      <c r="H66" s="100"/>
      <c r="I66" s="100"/>
      <c r="J66" s="155"/>
      <c r="K66" s="155"/>
      <c r="L66" s="53"/>
      <c r="M66" s="10"/>
      <c r="O66" s="10" t="s">
        <v>51</v>
      </c>
      <c r="P66" s="10" t="s">
        <v>110</v>
      </c>
    </row>
    <row r="67" spans="1:16" ht="15" customHeight="1" x14ac:dyDescent="0.35">
      <c r="B67" s="314"/>
      <c r="C67" s="315"/>
      <c r="D67" s="535" t="str">
        <f>IF(Intro!G$29="English",O67,P67)</f>
        <v>net delivered purchase value (CAD)</v>
      </c>
      <c r="E67" s="535"/>
      <c r="F67" s="535"/>
      <c r="G67" s="100"/>
      <c r="H67" s="100"/>
      <c r="I67" s="100"/>
      <c r="J67" s="155"/>
      <c r="K67" s="155"/>
      <c r="L67" s="53"/>
      <c r="M67" s="10"/>
      <c r="O67" s="10" t="s">
        <v>227</v>
      </c>
      <c r="P67" s="10" t="s">
        <v>226</v>
      </c>
    </row>
    <row r="68" spans="1:16" ht="15" customHeight="1" x14ac:dyDescent="0.35">
      <c r="B68" s="314"/>
      <c r="C68" s="315"/>
      <c r="D68" s="535" t="str">
        <f>"$ / "&amp;IF(Intro!$G$29="English",Variables!$B$24,Variables!$C$24)</f>
        <v>$ / 000 sq ft.</v>
      </c>
      <c r="E68" s="535"/>
      <c r="F68" s="535"/>
      <c r="G68" s="109" t="str">
        <f>IF(G66=0,"-",G67/G66)</f>
        <v>-</v>
      </c>
      <c r="H68" s="109" t="str">
        <f>IF(H66=0,"-",H67/H66)</f>
        <v>-</v>
      </c>
      <c r="I68" s="109" t="str">
        <f>IF(I66=0,"-",I67/I66)</f>
        <v>-</v>
      </c>
      <c r="J68" s="155"/>
      <c r="K68" s="155"/>
      <c r="L68" s="53"/>
      <c r="M68" s="10"/>
    </row>
    <row r="69" spans="1:16" s="135" customFormat="1" x14ac:dyDescent="0.35">
      <c r="A69" s="157"/>
      <c r="B69" s="540" t="str">
        <f>IF(Intro!$G$29="English",O69,P69)</f>
        <v>Sales of imports in Canada</v>
      </c>
      <c r="C69" s="541"/>
      <c r="D69" s="541"/>
      <c r="E69" s="541"/>
      <c r="F69" s="541"/>
      <c r="G69" s="541"/>
      <c r="H69" s="541"/>
      <c r="I69" s="542"/>
      <c r="J69" s="155"/>
      <c r="K69" s="155"/>
      <c r="L69" s="53"/>
      <c r="O69" s="22" t="s">
        <v>343</v>
      </c>
      <c r="P69" s="135" t="s">
        <v>344</v>
      </c>
    </row>
    <row r="70" spans="1:16" ht="15" customHeight="1" x14ac:dyDescent="0.35">
      <c r="B70" s="314" t="str">
        <f>IF(Intro!$G$29="English",O69,P69)</f>
        <v>Sales of imports in Canada</v>
      </c>
      <c r="C70" s="315"/>
      <c r="D70" s="535" t="str">
        <f>D66</f>
        <v>000 sq ft.</v>
      </c>
      <c r="E70" s="535"/>
      <c r="F70" s="535"/>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35">
      <c r="B71" s="314"/>
      <c r="C71" s="315"/>
      <c r="D71" s="535" t="str">
        <f>IF(Intro!G$29="English",O71,P71)</f>
        <v>net delivered selling value (CAD)</v>
      </c>
      <c r="E71" s="535"/>
      <c r="F71" s="535"/>
      <c r="G71" s="100"/>
      <c r="H71" s="100"/>
      <c r="I71" s="100"/>
      <c r="J71" s="155"/>
      <c r="K71" s="155"/>
      <c r="L71" s="53"/>
      <c r="M71" s="10"/>
      <c r="O71" s="10" t="s">
        <v>229</v>
      </c>
      <c r="P71" s="10" t="s">
        <v>228</v>
      </c>
    </row>
    <row r="72" spans="1:16" ht="15.75" customHeight="1" x14ac:dyDescent="0.35">
      <c r="B72" s="534"/>
      <c r="C72" s="410"/>
      <c r="D72" s="536" t="str">
        <f>D68</f>
        <v>$ / 000 sq ft.</v>
      </c>
      <c r="E72" s="536"/>
      <c r="F72" s="536"/>
      <c r="G72" s="109" t="str">
        <f>IF(G70=0,"-",G71/G70)</f>
        <v>-</v>
      </c>
      <c r="H72" s="109" t="str">
        <f>IF(H70=0,"-",H71/H70)</f>
        <v>-</v>
      </c>
      <c r="I72" s="109" t="str">
        <f>IF(I70=0,"-",I71/I70)</f>
        <v>-</v>
      </c>
      <c r="J72" s="155"/>
      <c r="K72" s="155"/>
      <c r="L72" s="53"/>
      <c r="M72" s="10"/>
    </row>
    <row r="73" spans="1:16" x14ac:dyDescent="0.35">
      <c r="B73" s="54"/>
      <c r="C73" s="64"/>
      <c r="D73" s="64"/>
      <c r="E73" s="64"/>
      <c r="F73" s="64"/>
      <c r="G73" s="64"/>
      <c r="H73" s="64"/>
      <c r="I73" s="64"/>
      <c r="J73" s="64"/>
      <c r="K73" s="64"/>
      <c r="L73" s="65"/>
      <c r="M73" s="10"/>
    </row>
    <row r="74" spans="1:16" x14ac:dyDescent="0.35">
      <c r="B74" s="353" t="str">
        <f>IF(Intro!$G$29="English",O74,P74)</f>
        <v>COUNTRY 10</v>
      </c>
      <c r="C74" s="354"/>
      <c r="D74" s="354"/>
      <c r="E74" s="354"/>
      <c r="F74" s="354"/>
      <c r="G74" s="354"/>
      <c r="H74" s="354"/>
      <c r="I74" s="354"/>
      <c r="J74" s="354"/>
      <c r="K74" s="354"/>
      <c r="L74" s="355"/>
      <c r="M74" s="10"/>
      <c r="O74" s="84" t="s">
        <v>832</v>
      </c>
      <c r="P74" s="84" t="s">
        <v>833</v>
      </c>
    </row>
    <row r="75" spans="1:16" ht="15.5" x14ac:dyDescent="0.35">
      <c r="B75" s="546" t="str">
        <f>IF(Intro!$G$29="English",O75,P75)</f>
        <v>Please specify the country of origin here:</v>
      </c>
      <c r="C75" s="547"/>
      <c r="D75" s="547"/>
      <c r="E75" s="543"/>
      <c r="F75" s="544"/>
      <c r="G75" s="544"/>
      <c r="H75" s="544"/>
      <c r="I75" s="545"/>
      <c r="J75" s="155"/>
      <c r="K75" s="155"/>
      <c r="L75" s="161"/>
      <c r="M75" s="10"/>
      <c r="O75" s="10" t="s">
        <v>815</v>
      </c>
      <c r="P75" s="10" t="s">
        <v>818</v>
      </c>
    </row>
    <row r="76" spans="1:16" x14ac:dyDescent="0.35">
      <c r="B76" s="98"/>
      <c r="C76" s="156"/>
      <c r="D76" s="156"/>
      <c r="E76" s="156"/>
      <c r="F76" s="156"/>
      <c r="G76" s="155"/>
      <c r="H76" s="155"/>
      <c r="I76" s="155"/>
      <c r="J76" s="155"/>
      <c r="K76" s="155"/>
      <c r="L76" s="17"/>
      <c r="M76" s="10"/>
    </row>
    <row r="77" spans="1:16" x14ac:dyDescent="0.3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35">
      <c r="A78" s="157"/>
      <c r="B78" s="537" t="str">
        <f>IF(Intro!$G$29="English",O78,P78)</f>
        <v>Imports in Canada</v>
      </c>
      <c r="C78" s="538"/>
      <c r="D78" s="538"/>
      <c r="E78" s="538"/>
      <c r="F78" s="538"/>
      <c r="G78" s="538"/>
      <c r="H78" s="538"/>
      <c r="I78" s="539"/>
      <c r="J78" s="155"/>
      <c r="K78" s="155"/>
      <c r="L78" s="53"/>
      <c r="O78" s="22" t="s">
        <v>143</v>
      </c>
      <c r="P78" s="135" t="s">
        <v>144</v>
      </c>
    </row>
    <row r="79" spans="1:16" ht="15" customHeight="1" x14ac:dyDescent="0.35">
      <c r="B79" s="314" t="str">
        <f>IF(Intro!$G$29="English",O79,P79)</f>
        <v>Imports</v>
      </c>
      <c r="C79" s="315"/>
      <c r="D79" s="535" t="str">
        <f>IF(Intro!$G$29="English",Variables!$B$23,Variables!$C$23)</f>
        <v>000 sq ft.</v>
      </c>
      <c r="E79" s="535"/>
      <c r="F79" s="535"/>
      <c r="G79" s="100"/>
      <c r="H79" s="100"/>
      <c r="I79" s="100"/>
      <c r="J79" s="155"/>
      <c r="K79" s="155"/>
      <c r="L79" s="53"/>
      <c r="M79" s="10"/>
      <c r="O79" s="10" t="s">
        <v>51</v>
      </c>
      <c r="P79" s="10" t="s">
        <v>110</v>
      </c>
    </row>
    <row r="80" spans="1:16" ht="15" customHeight="1" x14ac:dyDescent="0.35">
      <c r="B80" s="314"/>
      <c r="C80" s="315"/>
      <c r="D80" s="535" t="str">
        <f>IF(Intro!G$29="English",O80,P80)</f>
        <v>net delivered purchase value (CAD)</v>
      </c>
      <c r="E80" s="535"/>
      <c r="F80" s="535"/>
      <c r="G80" s="100"/>
      <c r="H80" s="100"/>
      <c r="I80" s="100"/>
      <c r="J80" s="155"/>
      <c r="K80" s="155"/>
      <c r="L80" s="53"/>
      <c r="M80" s="10"/>
      <c r="O80" s="10" t="s">
        <v>227</v>
      </c>
      <c r="P80" s="10" t="s">
        <v>226</v>
      </c>
    </row>
    <row r="81" spans="1:16" ht="15" customHeight="1" x14ac:dyDescent="0.35">
      <c r="B81" s="314"/>
      <c r="C81" s="315"/>
      <c r="D81" s="535" t="str">
        <f>"$ / "&amp;IF(Intro!$G$29="English",Variables!$B$24,Variables!$C$24)</f>
        <v>$ / 000 sq ft.</v>
      </c>
      <c r="E81" s="535"/>
      <c r="F81" s="535"/>
      <c r="G81" s="109" t="str">
        <f>IF(G79=0,"-",G80/G79)</f>
        <v>-</v>
      </c>
      <c r="H81" s="109" t="str">
        <f>IF(H79=0,"-",H80/H79)</f>
        <v>-</v>
      </c>
      <c r="I81" s="109" t="str">
        <f>IF(I79=0,"-",I80/I79)</f>
        <v>-</v>
      </c>
      <c r="J81" s="155"/>
      <c r="K81" s="155"/>
      <c r="L81" s="53"/>
      <c r="M81" s="10"/>
    </row>
    <row r="82" spans="1:16" s="135" customFormat="1" x14ac:dyDescent="0.35">
      <c r="A82" s="157"/>
      <c r="B82" s="540" t="str">
        <f>IF(Intro!$G$29="English",O82,P82)</f>
        <v>Sales of imports in Canada</v>
      </c>
      <c r="C82" s="541"/>
      <c r="D82" s="541"/>
      <c r="E82" s="541"/>
      <c r="F82" s="541"/>
      <c r="G82" s="541"/>
      <c r="H82" s="541"/>
      <c r="I82" s="542"/>
      <c r="J82" s="155"/>
      <c r="K82" s="155"/>
      <c r="L82" s="53"/>
      <c r="O82" s="22" t="s">
        <v>343</v>
      </c>
      <c r="P82" s="135" t="s">
        <v>344</v>
      </c>
    </row>
    <row r="83" spans="1:16" ht="15" customHeight="1" x14ac:dyDescent="0.35">
      <c r="B83" s="314" t="str">
        <f>IF(Intro!$G$29="English",O82,P82)</f>
        <v>Sales of imports in Canada</v>
      </c>
      <c r="C83" s="315"/>
      <c r="D83" s="535" t="str">
        <f>D79</f>
        <v>000 sq ft.</v>
      </c>
      <c r="E83" s="535"/>
      <c r="F83" s="535"/>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35">
      <c r="B84" s="314"/>
      <c r="C84" s="315"/>
      <c r="D84" s="535" t="str">
        <f>IF(Intro!G$29="English",O84,P84)</f>
        <v>net delivered selling value (CAD)</v>
      </c>
      <c r="E84" s="535"/>
      <c r="F84" s="535"/>
      <c r="G84" s="100"/>
      <c r="H84" s="100"/>
      <c r="I84" s="100"/>
      <c r="J84" s="155"/>
      <c r="K84" s="155"/>
      <c r="L84" s="53"/>
      <c r="M84" s="10"/>
      <c r="O84" s="10" t="s">
        <v>229</v>
      </c>
      <c r="P84" s="10" t="s">
        <v>228</v>
      </c>
    </row>
    <row r="85" spans="1:16" ht="15.75" customHeight="1" x14ac:dyDescent="0.35">
      <c r="B85" s="534"/>
      <c r="C85" s="410"/>
      <c r="D85" s="536" t="str">
        <f>D81</f>
        <v>$ / 000 sq ft.</v>
      </c>
      <c r="E85" s="536"/>
      <c r="F85" s="536"/>
      <c r="G85" s="109" t="str">
        <f>IF(G83=0,"-",G84/G83)</f>
        <v>-</v>
      </c>
      <c r="H85" s="109" t="str">
        <f>IF(H83=0,"-",H84/H83)</f>
        <v>-</v>
      </c>
      <c r="I85" s="109" t="str">
        <f>IF(I83=0,"-",I84/I83)</f>
        <v>-</v>
      </c>
      <c r="J85" s="155"/>
      <c r="K85" s="155"/>
      <c r="L85" s="53"/>
      <c r="M85" s="10"/>
    </row>
    <row r="86" spans="1:16" x14ac:dyDescent="0.35">
      <c r="B86" s="54"/>
      <c r="C86" s="64"/>
      <c r="D86" s="64"/>
      <c r="E86" s="64"/>
      <c r="F86" s="64"/>
      <c r="G86" s="64"/>
      <c r="H86" s="64"/>
      <c r="I86" s="64"/>
      <c r="J86" s="64"/>
      <c r="K86" s="64"/>
      <c r="L86" s="65"/>
      <c r="M86" s="10"/>
    </row>
  </sheetData>
  <sheetProtection algorithmName="SHA-512" hashValue="MnHV2psnYSWlaw8JDjXkOQUM0WxabwpxOG/vlzjzpLMHLQw6AfjGcSp68Hg6kGPOq6LPl1ptUX+i5RAZGBFHxg==" saltValue="FaRcZXVx9dfag6Os1QNTsg==" spinCount="100000" sheet="1" objects="1" scenarios="1" selectLockedCells="1"/>
  <mergeCells count="81">
    <mergeCell ref="B83:C85"/>
    <mergeCell ref="D83:F83"/>
    <mergeCell ref="D84:F84"/>
    <mergeCell ref="D85:F85"/>
    <mergeCell ref="B78:I78"/>
    <mergeCell ref="B79:C81"/>
    <mergeCell ref="D79:F79"/>
    <mergeCell ref="D80:F80"/>
    <mergeCell ref="D81:F81"/>
    <mergeCell ref="B82:I82"/>
    <mergeCell ref="B74:L74"/>
    <mergeCell ref="B75:D75"/>
    <mergeCell ref="E75:I75"/>
    <mergeCell ref="B70:C72"/>
    <mergeCell ref="D70:F70"/>
    <mergeCell ref="D71:F71"/>
    <mergeCell ref="D72:F72"/>
    <mergeCell ref="B69:I69"/>
    <mergeCell ref="B61:L61"/>
    <mergeCell ref="B62:D62"/>
    <mergeCell ref="E62:I62"/>
    <mergeCell ref="B57:C59"/>
    <mergeCell ref="D57:F57"/>
    <mergeCell ref="D58:F58"/>
    <mergeCell ref="D59:F59"/>
    <mergeCell ref="B65:I65"/>
    <mergeCell ref="B66:C68"/>
    <mergeCell ref="D66:F66"/>
    <mergeCell ref="D67:F67"/>
    <mergeCell ref="D68:F68"/>
    <mergeCell ref="B56:I56"/>
    <mergeCell ref="B48:L48"/>
    <mergeCell ref="B49:D49"/>
    <mergeCell ref="E49:I49"/>
    <mergeCell ref="B44:C46"/>
    <mergeCell ref="D44:F44"/>
    <mergeCell ref="D45:F45"/>
    <mergeCell ref="D46:F46"/>
    <mergeCell ref="B52:I52"/>
    <mergeCell ref="B53:C55"/>
    <mergeCell ref="D53:F53"/>
    <mergeCell ref="D54:F54"/>
    <mergeCell ref="D55:F55"/>
    <mergeCell ref="B43:I43"/>
    <mergeCell ref="B35:L35"/>
    <mergeCell ref="B36:D36"/>
    <mergeCell ref="E36:I36"/>
    <mergeCell ref="B31:C33"/>
    <mergeCell ref="D31:F31"/>
    <mergeCell ref="D32:F32"/>
    <mergeCell ref="D33:F33"/>
    <mergeCell ref="B39:I39"/>
    <mergeCell ref="B40:C42"/>
    <mergeCell ref="D40:F40"/>
    <mergeCell ref="D41:F41"/>
    <mergeCell ref="D42:F42"/>
    <mergeCell ref="B30:I30"/>
    <mergeCell ref="B19:L19"/>
    <mergeCell ref="B20:L20"/>
    <mergeCell ref="B21:F21"/>
    <mergeCell ref="B22:L22"/>
    <mergeCell ref="B23:D23"/>
    <mergeCell ref="E23:I23"/>
    <mergeCell ref="B26:I26"/>
    <mergeCell ref="B27:C29"/>
    <mergeCell ref="D27:F27"/>
    <mergeCell ref="D28:F28"/>
    <mergeCell ref="D29:F29"/>
    <mergeCell ref="B18:L18"/>
    <mergeCell ref="B12:L12"/>
    <mergeCell ref="B13:L13"/>
    <mergeCell ref="B14:L14"/>
    <mergeCell ref="B15:L15"/>
    <mergeCell ref="B16:L16"/>
    <mergeCell ref="B17:L17"/>
    <mergeCell ref="B10:L11"/>
    <mergeCell ref="B4:L4"/>
    <mergeCell ref="B5:L5"/>
    <mergeCell ref="B6:L6"/>
    <mergeCell ref="B8:L8"/>
    <mergeCell ref="B9:L9"/>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Variables!$D$80:$D$327</xm:f>
          </x14:formula1>
          <xm:sqref>E62 E75 E49 E36 E23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26</vt:i4>
      </vt:variant>
    </vt:vector>
  </HeadingPairs>
  <TitlesOfParts>
    <vt:vector size="44" baseType="lpstr">
      <vt:lpstr>Variables</vt:lpstr>
      <vt:lpstr>Intro</vt:lpstr>
      <vt:lpstr>Info</vt:lpstr>
      <vt:lpstr>Public</vt:lpstr>
      <vt:lpstr>AddPub</vt:lpstr>
      <vt:lpstr>Pro</vt:lpstr>
      <vt:lpstr>Begin</vt:lpstr>
      <vt:lpstr>Country-Pays 1-5</vt:lpstr>
      <vt:lpstr>Country-Pays 6-10</vt:lpstr>
      <vt:lpstr>Country-Pays 11-15</vt:lpstr>
      <vt:lpstr>Country-Pays 16-20</vt:lpstr>
      <vt:lpstr>Country-Pays 21-25</vt:lpstr>
      <vt:lpstr>End</vt:lpstr>
      <vt:lpstr>Export</vt:lpstr>
      <vt:lpstr>AddPro</vt:lpstr>
      <vt:lpstr>Confirm</vt:lpstr>
      <vt:lpstr>DBFirm</vt:lpstr>
      <vt:lpstr>DBSales</vt:lpstr>
      <vt:lpstr>AddPro!Print_Area</vt:lpstr>
      <vt:lpstr>AddPub!Print_Area</vt:lpstr>
      <vt:lpstr>Confirm!Print_Area</vt:lpstr>
      <vt:lpstr>'Country-Pays 11-15'!Print_Area</vt:lpstr>
      <vt:lpstr>'Country-Pays 1-5'!Print_Area</vt:lpstr>
      <vt:lpstr>'Country-Pays 16-20'!Print_Area</vt:lpstr>
      <vt:lpstr>'Country-Pays 21-25'!Print_Area</vt:lpstr>
      <vt:lpstr>'Country-Pays 6-10'!Print_Area</vt:lpstr>
      <vt:lpstr>Export!Print_Area</vt:lpstr>
      <vt:lpstr>Info!Print_Area</vt:lpstr>
      <vt:lpstr>Intro!Print_Area</vt:lpstr>
      <vt:lpstr>Pro!Print_Area</vt:lpstr>
      <vt:lpstr>Public!Print_Area</vt:lpstr>
      <vt:lpstr>AddPro!Print_Titles</vt:lpstr>
      <vt:lpstr>AddPub!Print_Titles</vt:lpstr>
      <vt:lpstr>Confirm!Print_Titles</vt:lpstr>
      <vt:lpstr>'Country-Pays 11-15'!Print_Titles</vt:lpstr>
      <vt:lpstr>'Country-Pays 1-5'!Print_Titles</vt:lpstr>
      <vt:lpstr>'Country-Pays 16-20'!Print_Titles</vt:lpstr>
      <vt:lpstr>'Country-Pays 21-25'!Print_Titles</vt:lpstr>
      <vt:lpstr>'Country-Pays 6-10'!Print_Titles</vt:lpstr>
      <vt:lpstr>Export!Print_Titles</vt:lpstr>
      <vt:lpstr>Info!Print_Titles</vt:lpstr>
      <vt:lpstr>Intro!Print_Titles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Howell, Mark</cp:lastModifiedBy>
  <cp:lastPrinted>2026-05-14T16:39:44Z</cp:lastPrinted>
  <dcterms:created xsi:type="dcterms:W3CDTF">2021-02-04T13:13:50Z</dcterms:created>
  <dcterms:modified xsi:type="dcterms:W3CDTF">2026-05-15T13:56:57Z</dcterms:modified>
</cp:coreProperties>
</file>