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CITT\Cases\SIMA\PI-2025-009\Working Files\Research\Questionnaires\For Web\"/>
    </mc:Choice>
  </mc:AlternateContent>
  <xr:revisionPtr revIDLastSave="0" documentId="13_ncr:1_{8E019F74-71AF-47E1-9998-2A324BBFC073}" xr6:coauthVersionLast="47" xr6:coauthVersionMax="47" xr10:uidLastSave="{00000000-0000-0000-0000-000000000000}"/>
  <bookViews>
    <workbookView xWindow="-110" yWindow="-110" windowWidth="19420" windowHeight="11500" firstSheet="1" activeTab="1" xr2:uid="{2E47423C-F2DB-43DF-8F7F-3560D6D2BC1A}"/>
  </bookViews>
  <sheets>
    <sheet name="Variables" sheetId="120" state="hidden" r:id="rId1"/>
    <sheet name="Intro" sheetId="121" r:id="rId2"/>
    <sheet name="Info" sheetId="122" r:id="rId3"/>
    <sheet name="Public" sheetId="123" r:id="rId4"/>
    <sheet name="AddPub" sheetId="124" r:id="rId5"/>
    <sheet name="Pro" sheetId="125" r:id="rId6"/>
    <sheet name="AddPro" sheetId="129" r:id="rId7"/>
    <sheet name="Confirm" sheetId="130" r:id="rId8"/>
    <sheet name="MiniDB" sheetId="131" state="hidden" r:id="rId9"/>
    <sheet name="MiniDBQuan" sheetId="132" state="hidden" r:id="rId10"/>
    <sheet name="Qual DB" sheetId="133" state="hidden" r:id="rId11"/>
  </sheets>
  <definedNames>
    <definedName name="assocfirm" localSheetId="8">#REF!</definedName>
    <definedName name="assocfirm">#REF!</definedName>
    <definedName name="assofirm" localSheetId="8">#REF!</definedName>
    <definedName name="assofirm">#REF!</definedName>
    <definedName name="cogm" localSheetId="8">#REF!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#REF!</definedName>
    <definedName name="ppc">#REF!</definedName>
    <definedName name="_xlnm.Print_Area" localSheetId="6">AddPro!$B$1:$L$62</definedName>
    <definedName name="_xlnm.Print_Area" localSheetId="4">AddPub!$B$1:$L$62</definedName>
    <definedName name="_xlnm.Print_Area" localSheetId="7">Confirm!$B$1:$L$52</definedName>
    <definedName name="_xlnm.Print_Area" localSheetId="2">Info!$B$1:$L$46</definedName>
    <definedName name="_xlnm.Print_Area" localSheetId="1">Intro!$B$1:$L$111</definedName>
    <definedName name="_xlnm.Print_Area" localSheetId="5">Pro!$B$1:$L$292</definedName>
    <definedName name="_xlnm.Print_Area" localSheetId="3">Public!$B$1:$L$343</definedName>
    <definedName name="_xlnm.Print_Titles" localSheetId="6">AddPro!$1:$7</definedName>
    <definedName name="_xlnm.Print_Titles" localSheetId="4">AddPub!$1:$7</definedName>
    <definedName name="_xlnm.Print_Titles" localSheetId="7">Confirm!$1:$7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11">#REF!</definedName>
    <definedName name="quest7">#REF!</definedName>
    <definedName name="quest8" localSheetId="6">AddPro!#REF!</definedName>
    <definedName name="quest8" localSheetId="4">AddPub!#REF!</definedName>
    <definedName name="quest8" localSheetId="7">Confirm!#REF!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120" l="1"/>
  <c r="P281" i="123"/>
  <c r="B40" i="130"/>
  <c r="B91" i="125"/>
  <c r="B268" i="123"/>
  <c r="H10" i="121" l="1"/>
  <c r="E64" i="133"/>
  <c r="D64" i="133"/>
  <c r="E63" i="133"/>
  <c r="D63" i="133"/>
  <c r="E62" i="133"/>
  <c r="D62" i="133"/>
  <c r="E61" i="133"/>
  <c r="D61" i="133"/>
  <c r="E60" i="133"/>
  <c r="D60" i="133"/>
  <c r="E41" i="133"/>
  <c r="D41" i="133"/>
  <c r="E40" i="133"/>
  <c r="D40" i="133"/>
  <c r="E39" i="133"/>
  <c r="D39" i="133"/>
  <c r="E38" i="133"/>
  <c r="D38" i="133"/>
  <c r="E37" i="133"/>
  <c r="D37" i="133"/>
  <c r="E65" i="133"/>
  <c r="C501" i="131"/>
  <c r="C500" i="131"/>
  <c r="C499" i="131"/>
  <c r="C498" i="131"/>
  <c r="C497" i="131"/>
  <c r="C496" i="131"/>
  <c r="C495" i="131"/>
  <c r="C494" i="131"/>
  <c r="C489" i="131"/>
  <c r="C488" i="131"/>
  <c r="C487" i="131"/>
  <c r="C486" i="131"/>
  <c r="C485" i="131"/>
  <c r="C484" i="131"/>
  <c r="C483" i="131"/>
  <c r="C482" i="131"/>
  <c r="C477" i="131"/>
  <c r="C476" i="131"/>
  <c r="C475" i="131"/>
  <c r="C474" i="131"/>
  <c r="C473" i="131"/>
  <c r="C472" i="131"/>
  <c r="C471" i="131"/>
  <c r="C470" i="131"/>
  <c r="C465" i="131"/>
  <c r="C464" i="131"/>
  <c r="C463" i="131"/>
  <c r="C462" i="131"/>
  <c r="C461" i="131"/>
  <c r="C460" i="131"/>
  <c r="C459" i="131"/>
  <c r="C458" i="131"/>
  <c r="C455" i="131"/>
  <c r="C454" i="131"/>
  <c r="C453" i="131"/>
  <c r="C452" i="131"/>
  <c r="C451" i="131"/>
  <c r="C450" i="131"/>
  <c r="C449" i="131"/>
  <c r="C448" i="131"/>
  <c r="C447" i="131"/>
  <c r="C446" i="131"/>
  <c r="E59" i="133"/>
  <c r="D59" i="133"/>
  <c r="E58" i="133"/>
  <c r="E57" i="133"/>
  <c r="E56" i="133"/>
  <c r="E55" i="133"/>
  <c r="E54" i="133"/>
  <c r="D54" i="133"/>
  <c r="E53" i="133"/>
  <c r="E52" i="133"/>
  <c r="D52" i="133"/>
  <c r="E51" i="133"/>
  <c r="D51" i="133"/>
  <c r="E50" i="133"/>
  <c r="D50" i="133"/>
  <c r="E49" i="133"/>
  <c r="D49" i="133"/>
  <c r="E48" i="133"/>
  <c r="D48" i="133"/>
  <c r="E47" i="133"/>
  <c r="D47" i="133"/>
  <c r="E46" i="133"/>
  <c r="D46" i="133"/>
  <c r="E45" i="133"/>
  <c r="D45" i="133"/>
  <c r="E44" i="133"/>
  <c r="D44" i="133"/>
  <c r="E43" i="133"/>
  <c r="D43" i="133"/>
  <c r="M10" i="132"/>
  <c r="R10" i="132" s="1"/>
  <c r="L10" i="132"/>
  <c r="Q10" i="132" s="1"/>
  <c r="K10" i="132"/>
  <c r="P10" i="132" s="1"/>
  <c r="J10" i="132"/>
  <c r="O10" i="132" s="1"/>
  <c r="I10" i="132"/>
  <c r="H10" i="132"/>
  <c r="G10" i="132"/>
  <c r="F10" i="132"/>
  <c r="E10" i="132"/>
  <c r="D10" i="132"/>
  <c r="C10" i="132"/>
  <c r="M9" i="132"/>
  <c r="R9" i="132" s="1"/>
  <c r="L9" i="132"/>
  <c r="Q9" i="132" s="1"/>
  <c r="K9" i="132"/>
  <c r="P9" i="132" s="1"/>
  <c r="J9" i="132"/>
  <c r="O9" i="132" s="1"/>
  <c r="I9" i="132"/>
  <c r="N9" i="132" s="1"/>
  <c r="H9" i="132"/>
  <c r="G9" i="132"/>
  <c r="F9" i="132"/>
  <c r="E9" i="132"/>
  <c r="D9" i="132"/>
  <c r="M8" i="132"/>
  <c r="L8" i="132"/>
  <c r="K8" i="132"/>
  <c r="J8" i="132"/>
  <c r="I8" i="132"/>
  <c r="H8" i="132"/>
  <c r="R8" i="132" s="1"/>
  <c r="G8" i="132"/>
  <c r="Q8" i="132" s="1"/>
  <c r="F8" i="132"/>
  <c r="E8" i="132"/>
  <c r="D8" i="132"/>
  <c r="C8" i="132"/>
  <c r="M7" i="132"/>
  <c r="L7" i="132"/>
  <c r="K7" i="132"/>
  <c r="P7" i="132" s="1"/>
  <c r="J7" i="132"/>
  <c r="O7" i="132" s="1"/>
  <c r="I7" i="132"/>
  <c r="N7" i="132" s="1"/>
  <c r="H7" i="132"/>
  <c r="G7" i="132"/>
  <c r="F7" i="132"/>
  <c r="E7" i="132"/>
  <c r="D7" i="132"/>
  <c r="M6" i="132"/>
  <c r="L6" i="132"/>
  <c r="K6" i="132"/>
  <c r="P6" i="132" s="1"/>
  <c r="J6" i="132"/>
  <c r="O6" i="132" s="1"/>
  <c r="I6" i="132"/>
  <c r="N6" i="132" s="1"/>
  <c r="H6" i="132"/>
  <c r="R6" i="132" s="1"/>
  <c r="G6" i="132"/>
  <c r="Q6" i="132" s="1"/>
  <c r="F6" i="132"/>
  <c r="E6" i="132"/>
  <c r="D6" i="132"/>
  <c r="M5" i="132"/>
  <c r="L5" i="132"/>
  <c r="K5" i="132"/>
  <c r="J5" i="132"/>
  <c r="I5" i="132"/>
  <c r="H5" i="132"/>
  <c r="G5" i="132"/>
  <c r="F5" i="132"/>
  <c r="E5" i="132"/>
  <c r="D5" i="132"/>
  <c r="N5" i="132" s="1"/>
  <c r="M4" i="132"/>
  <c r="R4" i="132" s="1"/>
  <c r="L4" i="132"/>
  <c r="Q4" i="132" s="1"/>
  <c r="K4" i="132"/>
  <c r="P4" i="132" s="1"/>
  <c r="J4" i="132"/>
  <c r="I4" i="132"/>
  <c r="H4" i="132"/>
  <c r="G4" i="132"/>
  <c r="F4" i="132"/>
  <c r="E4" i="132"/>
  <c r="O4" i="132" s="1"/>
  <c r="D4" i="132"/>
  <c r="N4" i="132" s="1"/>
  <c r="M3" i="132"/>
  <c r="L3" i="132"/>
  <c r="K3" i="132"/>
  <c r="P3" i="132" s="1"/>
  <c r="J3" i="132"/>
  <c r="O3" i="132" s="1"/>
  <c r="I3" i="132"/>
  <c r="H3" i="132"/>
  <c r="G3" i="132"/>
  <c r="F3" i="132"/>
  <c r="E3" i="132"/>
  <c r="D3" i="132"/>
  <c r="F2" i="132"/>
  <c r="K2" i="132" s="1"/>
  <c r="P2" i="132" s="1"/>
  <c r="E2" i="132"/>
  <c r="J2" i="132" s="1"/>
  <c r="O2" i="132" s="1"/>
  <c r="D2" i="132"/>
  <c r="I2" i="132" s="1"/>
  <c r="N2" i="132" s="1"/>
  <c r="C411" i="131" a="1"/>
  <c r="C411" i="131" s="1"/>
  <c r="C425" i="131" a="1"/>
  <c r="C425" i="131" s="1"/>
  <c r="C416" i="131" a="1"/>
  <c r="C416" i="131"/>
  <c r="C401" i="131" a="1"/>
  <c r="C401" i="131"/>
  <c r="C414" i="131" a="1"/>
  <c r="C414" i="131"/>
  <c r="C408" i="131" a="1"/>
  <c r="C408" i="131"/>
  <c r="C409" i="131" a="1"/>
  <c r="C409" i="131" s="1"/>
  <c r="C400" i="131" a="1"/>
  <c r="C400" i="131" s="1"/>
  <c r="C419" i="131" a="1"/>
  <c r="C419" i="131"/>
  <c r="C420" i="131" a="1"/>
  <c r="C420" i="131"/>
  <c r="C402" i="131" a="1"/>
  <c r="C402" i="131"/>
  <c r="C415" i="131" a="1"/>
  <c r="C415" i="131"/>
  <c r="C406" i="131" a="1"/>
  <c r="C406" i="131" s="1"/>
  <c r="C424" i="131" a="1"/>
  <c r="C424" i="131" s="1"/>
  <c r="C407" i="131" a="1"/>
  <c r="C407" i="131"/>
  <c r="C433" i="131" a="1"/>
  <c r="C433" i="131"/>
  <c r="C404" i="131" a="1"/>
  <c r="C404" i="131"/>
  <c r="C418" i="131" a="1"/>
  <c r="C418" i="131"/>
  <c r="C399" i="131" a="1"/>
  <c r="C399" i="131" s="1"/>
  <c r="C405" i="131" a="1"/>
  <c r="C405" i="131" s="1"/>
  <c r="C417" i="131" a="1"/>
  <c r="C417" i="131"/>
  <c r="C432" i="131" a="1"/>
  <c r="C432" i="131"/>
  <c r="C370" i="131" a="1"/>
  <c r="C370" i="131"/>
  <c r="C439" i="131"/>
  <c r="C436" i="131"/>
  <c r="C429" i="131"/>
  <c r="C426" i="131"/>
  <c r="C422" i="131"/>
  <c r="C421" i="131"/>
  <c r="C396" i="131"/>
  <c r="C395" i="131"/>
  <c r="C394" i="131"/>
  <c r="C393" i="131"/>
  <c r="C392" i="131"/>
  <c r="C391" i="131"/>
  <c r="C390" i="131"/>
  <c r="C387" i="131"/>
  <c r="C386" i="131"/>
  <c r="C385" i="131"/>
  <c r="C384" i="131"/>
  <c r="C383" i="131"/>
  <c r="C382" i="131"/>
  <c r="C381" i="131"/>
  <c r="C380" i="131"/>
  <c r="C379" i="131"/>
  <c r="C378" i="131"/>
  <c r="C377" i="131"/>
  <c r="C376" i="131"/>
  <c r="C375" i="131"/>
  <c r="C374" i="131"/>
  <c r="C373" i="131"/>
  <c r="C369" i="131"/>
  <c r="C368" i="131"/>
  <c r="C367" i="131"/>
  <c r="C364" i="131"/>
  <c r="C363" i="131"/>
  <c r="C362" i="131"/>
  <c r="C361" i="131"/>
  <c r="C360" i="131"/>
  <c r="C359" i="131"/>
  <c r="C358" i="131"/>
  <c r="C356" i="131"/>
  <c r="C355" i="131"/>
  <c r="C354" i="131"/>
  <c r="C353" i="131"/>
  <c r="C352" i="131"/>
  <c r="C351" i="131"/>
  <c r="C350" i="131"/>
  <c r="C349" i="131"/>
  <c r="C346" i="131"/>
  <c r="C345" i="131"/>
  <c r="C343" i="131"/>
  <c r="C342" i="131"/>
  <c r="C341" i="131"/>
  <c r="C340" i="131"/>
  <c r="C339" i="131"/>
  <c r="C338" i="131"/>
  <c r="C337" i="131"/>
  <c r="C336" i="131"/>
  <c r="C333" i="131"/>
  <c r="C332" i="131"/>
  <c r="C331" i="131"/>
  <c r="C330" i="131"/>
  <c r="C329" i="131"/>
  <c r="C328" i="131"/>
  <c r="C327" i="131"/>
  <c r="C326" i="131"/>
  <c r="C323" i="131"/>
  <c r="C322" i="131"/>
  <c r="C321" i="131"/>
  <c r="C320" i="131"/>
  <c r="C319" i="131"/>
  <c r="C318" i="131"/>
  <c r="C317" i="131"/>
  <c r="C316" i="131"/>
  <c r="C313" i="131"/>
  <c r="C312" i="131"/>
  <c r="C311" i="131"/>
  <c r="C310" i="131"/>
  <c r="C309" i="131"/>
  <c r="C308" i="131"/>
  <c r="C307" i="131"/>
  <c r="C306" i="131"/>
  <c r="C303" i="131"/>
  <c r="C302" i="131"/>
  <c r="C301" i="131"/>
  <c r="C300" i="131"/>
  <c r="C299" i="131"/>
  <c r="C298" i="131"/>
  <c r="C297" i="131"/>
  <c r="C296" i="131"/>
  <c r="C242" i="131"/>
  <c r="C241" i="131"/>
  <c r="C240" i="131"/>
  <c r="C239" i="131"/>
  <c r="C238" i="131"/>
  <c r="C237" i="131"/>
  <c r="C236" i="131"/>
  <c r="C235" i="131"/>
  <c r="C232" i="131"/>
  <c r="C231" i="131"/>
  <c r="C230" i="131"/>
  <c r="C229" i="131"/>
  <c r="C228" i="131"/>
  <c r="C227" i="131"/>
  <c r="C226" i="131"/>
  <c r="C225" i="131"/>
  <c r="C222" i="131"/>
  <c r="C221" i="131"/>
  <c r="C220" i="131"/>
  <c r="C219" i="131"/>
  <c r="C218" i="131"/>
  <c r="C217" i="131"/>
  <c r="C216" i="131"/>
  <c r="C215" i="131"/>
  <c r="C212" i="131"/>
  <c r="C211" i="131"/>
  <c r="C210" i="131"/>
  <c r="C209" i="131"/>
  <c r="C208" i="131"/>
  <c r="C207" i="131"/>
  <c r="C206" i="131"/>
  <c r="C205" i="131"/>
  <c r="C202" i="131"/>
  <c r="C201" i="131"/>
  <c r="C200" i="131"/>
  <c r="C199" i="131"/>
  <c r="C198" i="131"/>
  <c r="C197" i="131"/>
  <c r="C196" i="131"/>
  <c r="C195" i="131"/>
  <c r="E36" i="133"/>
  <c r="E35" i="133"/>
  <c r="D34" i="133"/>
  <c r="D33" i="133"/>
  <c r="D32" i="133"/>
  <c r="E31" i="133"/>
  <c r="D31" i="133"/>
  <c r="E30" i="133"/>
  <c r="D30" i="133"/>
  <c r="E29" i="133"/>
  <c r="D29" i="133"/>
  <c r="E28" i="133"/>
  <c r="D28" i="133"/>
  <c r="E27" i="133"/>
  <c r="D27" i="133"/>
  <c r="E26" i="133"/>
  <c r="D26" i="133"/>
  <c r="E25" i="133"/>
  <c r="D25" i="133"/>
  <c r="E24" i="133"/>
  <c r="D24" i="133"/>
  <c r="E23" i="133"/>
  <c r="D23" i="133"/>
  <c r="E22" i="133"/>
  <c r="D22" i="133"/>
  <c r="E21" i="133"/>
  <c r="D21" i="133"/>
  <c r="E20" i="133"/>
  <c r="D20" i="133"/>
  <c r="E19" i="133"/>
  <c r="D19" i="133"/>
  <c r="E18" i="133"/>
  <c r="D18" i="133"/>
  <c r="E17" i="133"/>
  <c r="D17" i="133"/>
  <c r="E16" i="133"/>
  <c r="D16" i="133"/>
  <c r="E15" i="133"/>
  <c r="D15" i="133"/>
  <c r="E14" i="133"/>
  <c r="D14" i="133"/>
  <c r="E13" i="133"/>
  <c r="D13" i="133"/>
  <c r="E12" i="133"/>
  <c r="E11" i="133"/>
  <c r="E10" i="133"/>
  <c r="E9" i="133"/>
  <c r="E8" i="133"/>
  <c r="E7" i="133"/>
  <c r="E6" i="133"/>
  <c r="E5" i="133"/>
  <c r="E4" i="133"/>
  <c r="E3" i="133"/>
  <c r="E2" i="133"/>
  <c r="C9" i="131" a="1"/>
  <c r="C9" i="131" s="1"/>
  <c r="C49" i="131" a="1"/>
  <c r="C49" i="131" s="1"/>
  <c r="C44" i="131" a="1"/>
  <c r="C44" i="131"/>
  <c r="C42" i="131" a="1"/>
  <c r="C42" i="131"/>
  <c r="C50" i="131" a="1"/>
  <c r="C50" i="131"/>
  <c r="C43" i="131" a="1"/>
  <c r="C43" i="131"/>
  <c r="C41" i="131" a="1"/>
  <c r="C41" i="131" s="1"/>
  <c r="C10" i="131" a="1"/>
  <c r="C10" i="131" s="1"/>
  <c r="C158" i="131" a="1"/>
  <c r="C158" i="131"/>
  <c r="C159" i="131" a="1"/>
  <c r="C159" i="131"/>
  <c r="C152" i="131" a="1"/>
  <c r="C152" i="131"/>
  <c r="C160" i="131" a="1"/>
  <c r="C160" i="131"/>
  <c r="C156" i="131" a="1"/>
  <c r="C156" i="131" s="1"/>
  <c r="C162" i="131" a="1"/>
  <c r="C162" i="131" s="1"/>
  <c r="C150" i="131" a="1"/>
  <c r="C150" i="131"/>
  <c r="C161" i="131" a="1"/>
  <c r="C161" i="131"/>
  <c r="C155" i="131" a="1"/>
  <c r="C155" i="131"/>
  <c r="C153" i="131" a="1"/>
  <c r="C153" i="131"/>
  <c r="C151" i="131" a="1"/>
  <c r="C151" i="131" s="1"/>
  <c r="C163" i="131" a="1"/>
  <c r="C163" i="131" s="1"/>
  <c r="C157" i="131" a="1"/>
  <c r="C157" i="131"/>
  <c r="C154" i="131" a="1"/>
  <c r="C154" i="131"/>
  <c r="C96" i="131" a="1"/>
  <c r="C96" i="131"/>
  <c r="C102" i="131" a="1"/>
  <c r="C102" i="131"/>
  <c r="C105" i="131" a="1"/>
  <c r="C105" i="131" s="1"/>
  <c r="C91" i="131" a="1"/>
  <c r="C91" i="131" s="1"/>
  <c r="C98" i="131" a="1"/>
  <c r="C98" i="131"/>
  <c r="C95" i="131" a="1"/>
  <c r="C95" i="131"/>
  <c r="C104" i="131" a="1"/>
  <c r="C104" i="131"/>
  <c r="C97" i="131" a="1"/>
  <c r="C97" i="131"/>
  <c r="C94" i="131" a="1"/>
  <c r="C94" i="131" s="1"/>
  <c r="C101" i="131" a="1"/>
  <c r="C101" i="131" s="1"/>
  <c r="C103" i="131" a="1"/>
  <c r="C103" i="131"/>
  <c r="C89" i="131" a="1"/>
  <c r="C89" i="131"/>
  <c r="C88" i="131" a="1"/>
  <c r="C88" i="131"/>
  <c r="C63" i="131" a="1"/>
  <c r="C63" i="131"/>
  <c r="C57" i="131" a="1"/>
  <c r="C57" i="131" s="1"/>
  <c r="C90" i="131" a="1"/>
  <c r="C90" i="131" s="1"/>
  <c r="C84" i="131" a="1"/>
  <c r="C84" i="131"/>
  <c r="C80" i="131" a="1"/>
  <c r="C80" i="131"/>
  <c r="C64" i="131" a="1"/>
  <c r="C64" i="131"/>
  <c r="C87" i="131" a="1"/>
  <c r="C87" i="131"/>
  <c r="C82" i="131" a="1"/>
  <c r="C82" i="131" s="1"/>
  <c r="C58" i="131" a="1"/>
  <c r="C58" i="131" s="1"/>
  <c r="C81" i="131" a="1"/>
  <c r="C81" i="131"/>
  <c r="C59" i="131" a="1"/>
  <c r="C59" i="131"/>
  <c r="C66" i="131" a="1"/>
  <c r="C66" i="131"/>
  <c r="C83" i="131" a="1"/>
  <c r="C83" i="131"/>
  <c r="C76" i="131" a="1"/>
  <c r="C76" i="131" s="1"/>
  <c r="C75" i="131" a="1"/>
  <c r="C75" i="131" s="1"/>
  <c r="C67" i="131" a="1"/>
  <c r="C67" i="131"/>
  <c r="C70" i="131" a="1"/>
  <c r="C70" i="131"/>
  <c r="C65" i="131" a="1"/>
  <c r="C65" i="131"/>
  <c r="C69" i="131" a="1"/>
  <c r="C69" i="131"/>
  <c r="C62" i="131" a="1"/>
  <c r="C62" i="131" s="1"/>
  <c r="C61" i="131" a="1"/>
  <c r="C61" i="131" s="1"/>
  <c r="C60" i="131" a="1"/>
  <c r="C60" i="131"/>
  <c r="C68" i="131" a="1"/>
  <c r="C68" i="131"/>
  <c r="C166" i="131"/>
  <c r="C165" i="131"/>
  <c r="C164" i="131"/>
  <c r="C144" i="131"/>
  <c r="C143" i="131"/>
  <c r="C142" i="131"/>
  <c r="C141" i="131"/>
  <c r="C140" i="131"/>
  <c r="C137" i="131"/>
  <c r="C136" i="131"/>
  <c r="C135" i="131"/>
  <c r="C134" i="131"/>
  <c r="C133" i="131"/>
  <c r="C131" i="131"/>
  <c r="C130" i="131"/>
  <c r="C127" i="131"/>
  <c r="C145" i="131" s="1"/>
  <c r="C126" i="131"/>
  <c r="C125" i="131"/>
  <c r="C124" i="131"/>
  <c r="C123" i="131"/>
  <c r="C122" i="131"/>
  <c r="C120" i="131"/>
  <c r="C119" i="131"/>
  <c r="C118" i="131"/>
  <c r="C117" i="131"/>
  <c r="C116" i="131"/>
  <c r="C115" i="131"/>
  <c r="C113" i="131"/>
  <c r="C112" i="131"/>
  <c r="C106" i="131"/>
  <c r="C77" i="131"/>
  <c r="C72" i="131"/>
  <c r="C71" i="131"/>
  <c r="C53" i="131"/>
  <c r="C52" i="131"/>
  <c r="C46" i="131"/>
  <c r="C38" i="131"/>
  <c r="C37" i="131"/>
  <c r="C36" i="131"/>
  <c r="C35" i="131"/>
  <c r="C33" i="131"/>
  <c r="C32" i="131"/>
  <c r="C31" i="131"/>
  <c r="C30" i="131"/>
  <c r="C28" i="131"/>
  <c r="C27" i="131"/>
  <c r="C26" i="131"/>
  <c r="C25" i="131"/>
  <c r="C23" i="131"/>
  <c r="C22" i="131"/>
  <c r="C21" i="131"/>
  <c r="C20" i="131"/>
  <c r="C18" i="131"/>
  <c r="C17" i="131"/>
  <c r="C16" i="131"/>
  <c r="C15" i="131"/>
  <c r="A2" i="133"/>
  <c r="A3" i="132"/>
  <c r="C5" i="131"/>
  <c r="A3" i="133"/>
  <c r="A4" i="133" s="1"/>
  <c r="A5" i="133" s="1"/>
  <c r="A6" i="133" s="1"/>
  <c r="A7" i="133" s="1"/>
  <c r="A8" i="133" s="1"/>
  <c r="A9" i="133" s="1"/>
  <c r="A10" i="133" s="1"/>
  <c r="A11" i="133" s="1"/>
  <c r="A12" i="133" s="1"/>
  <c r="A13" i="133" s="1"/>
  <c r="A14" i="133" s="1"/>
  <c r="A15" i="133" s="1"/>
  <c r="A16" i="133" s="1"/>
  <c r="A17" i="133" s="1"/>
  <c r="A18" i="133" s="1"/>
  <c r="A19" i="133" s="1"/>
  <c r="A20" i="133" s="1"/>
  <c r="A21" i="133" s="1"/>
  <c r="A22" i="133" s="1"/>
  <c r="A23" i="133" s="1"/>
  <c r="A24" i="133" s="1"/>
  <c r="A25" i="133" s="1"/>
  <c r="A26" i="133" s="1"/>
  <c r="A27" i="133" s="1"/>
  <c r="A28" i="133" s="1"/>
  <c r="A29" i="133" s="1"/>
  <c r="A30" i="133" s="1"/>
  <c r="A31" i="133" s="1"/>
  <c r="A32" i="133" s="1"/>
  <c r="A33" i="133" s="1"/>
  <c r="A34" i="133" s="1"/>
  <c r="A35" i="133" s="1"/>
  <c r="A36" i="133" s="1"/>
  <c r="A37" i="133" s="1"/>
  <c r="A38" i="133" s="1"/>
  <c r="A39" i="133" s="1"/>
  <c r="A40" i="133" s="1"/>
  <c r="A41" i="133" s="1"/>
  <c r="A42" i="133" s="1"/>
  <c r="A43" i="133" s="1"/>
  <c r="A44" i="133" s="1"/>
  <c r="A45" i="133" s="1"/>
  <c r="A46" i="133" s="1"/>
  <c r="A47" i="133" s="1"/>
  <c r="A48" i="133" s="1"/>
  <c r="A49" i="133" s="1"/>
  <c r="A50" i="133" s="1"/>
  <c r="A51" i="133" s="1"/>
  <c r="A52" i="133" s="1"/>
  <c r="A53" i="133" s="1"/>
  <c r="A54" i="133" s="1"/>
  <c r="A55" i="133" s="1"/>
  <c r="A56" i="133" s="1"/>
  <c r="A57" i="133" s="1"/>
  <c r="A58" i="133" s="1"/>
  <c r="A59" i="133" s="1"/>
  <c r="A60" i="133" s="1"/>
  <c r="A61" i="133" s="1"/>
  <c r="A62" i="133" s="1"/>
  <c r="A63" i="133" s="1"/>
  <c r="A64" i="133" s="1"/>
  <c r="A65" i="133" s="1"/>
  <c r="N10" i="132"/>
  <c r="P8" i="132"/>
  <c r="O8" i="132"/>
  <c r="N8" i="132"/>
  <c r="R7" i="132"/>
  <c r="Q7" i="132"/>
  <c r="R5" i="132"/>
  <c r="Q5" i="132"/>
  <c r="P5" i="132"/>
  <c r="O5" i="132"/>
  <c r="N3" i="132"/>
  <c r="R3" i="132"/>
  <c r="Q3" i="132"/>
  <c r="A4" i="132"/>
  <c r="A5" i="132" s="1"/>
  <c r="A6" i="132" s="1"/>
  <c r="A7" i="132" s="1"/>
  <c r="A8" i="132" s="1"/>
  <c r="A9" i="132" s="1"/>
  <c r="A10" i="132" s="1"/>
  <c r="B477" i="131"/>
  <c r="B489" i="131" s="1"/>
  <c r="B501" i="131" s="1"/>
  <c r="B472" i="131"/>
  <c r="B484" i="131" s="1"/>
  <c r="B496" i="131" s="1"/>
  <c r="B471" i="131"/>
  <c r="B483" i="131" s="1"/>
  <c r="B495" i="131" s="1"/>
  <c r="B465" i="131"/>
  <c r="B464" i="131"/>
  <c r="B476" i="131" s="1"/>
  <c r="B488" i="131" s="1"/>
  <c r="B500" i="131" s="1"/>
  <c r="B463" i="131"/>
  <c r="B475" i="131" s="1"/>
  <c r="B487" i="131" s="1"/>
  <c r="B499" i="131" s="1"/>
  <c r="B462" i="131"/>
  <c r="B474" i="131" s="1"/>
  <c r="B486" i="131" s="1"/>
  <c r="B498" i="131" s="1"/>
  <c r="B461" i="131"/>
  <c r="B473" i="131" s="1"/>
  <c r="B485" i="131" s="1"/>
  <c r="B497" i="131" s="1"/>
  <c r="B460" i="131"/>
  <c r="B459" i="131"/>
  <c r="B458" i="131"/>
  <c r="B470" i="131" s="1"/>
  <c r="B482" i="131" s="1"/>
  <c r="B494" i="131" s="1"/>
  <c r="B436" i="131"/>
  <c r="B364" i="131"/>
  <c r="B363" i="131"/>
  <c r="B362" i="131"/>
  <c r="B361" i="131"/>
  <c r="B360" i="131"/>
  <c r="B359" i="131"/>
  <c r="B358" i="131"/>
  <c r="B322" i="131"/>
  <c r="B332" i="131" s="1"/>
  <c r="B342" i="131" s="1"/>
  <c r="B321" i="131"/>
  <c r="B331" i="131" s="1"/>
  <c r="B341" i="131" s="1"/>
  <c r="B316" i="131"/>
  <c r="B326" i="131" s="1"/>
  <c r="B336" i="131" s="1"/>
  <c r="B313" i="131"/>
  <c r="B323" i="131" s="1"/>
  <c r="B333" i="131" s="1"/>
  <c r="B343" i="131" s="1"/>
  <c r="B312" i="131"/>
  <c r="B311" i="131"/>
  <c r="B310" i="131"/>
  <c r="B320" i="131" s="1"/>
  <c r="B330" i="131" s="1"/>
  <c r="B340" i="131" s="1"/>
  <c r="B309" i="131"/>
  <c r="B319" i="131" s="1"/>
  <c r="B329" i="131" s="1"/>
  <c r="B339" i="131" s="1"/>
  <c r="B308" i="131"/>
  <c r="B318" i="131" s="1"/>
  <c r="B328" i="131" s="1"/>
  <c r="B338" i="131" s="1"/>
  <c r="B307" i="131"/>
  <c r="B317" i="131" s="1"/>
  <c r="B327" i="131" s="1"/>
  <c r="B337" i="131" s="1"/>
  <c r="B306" i="131"/>
  <c r="B221" i="131"/>
  <c r="B231" i="131" s="1"/>
  <c r="B241" i="131" s="1"/>
  <c r="B220" i="131"/>
  <c r="B230" i="131" s="1"/>
  <c r="B240" i="131" s="1"/>
  <c r="B215" i="131"/>
  <c r="B225" i="131" s="1"/>
  <c r="B235" i="131" s="1"/>
  <c r="B212" i="131"/>
  <c r="B222" i="131" s="1"/>
  <c r="B232" i="131" s="1"/>
  <c r="B242" i="131" s="1"/>
  <c r="B211" i="131"/>
  <c r="B210" i="131"/>
  <c r="B209" i="131"/>
  <c r="B219" i="131" s="1"/>
  <c r="B229" i="131" s="1"/>
  <c r="B239" i="131" s="1"/>
  <c r="B208" i="131"/>
  <c r="B218" i="131" s="1"/>
  <c r="B228" i="131" s="1"/>
  <c r="B238" i="131" s="1"/>
  <c r="B207" i="131"/>
  <c r="B217" i="131" s="1"/>
  <c r="B227" i="131" s="1"/>
  <c r="B237" i="131" s="1"/>
  <c r="B206" i="131"/>
  <c r="B216" i="131" s="1"/>
  <c r="B226" i="131" s="1"/>
  <c r="B236" i="131" s="1"/>
  <c r="B205" i="131"/>
  <c r="B138" i="131"/>
  <c r="B145" i="131" s="1"/>
  <c r="B137" i="131"/>
  <c r="B144" i="131" s="1"/>
  <c r="B136" i="131"/>
  <c r="B143" i="131" s="1"/>
  <c r="B135" i="131"/>
  <c r="B142" i="131" s="1"/>
  <c r="B134" i="131"/>
  <c r="B141" i="131" s="1"/>
  <c r="B133" i="131"/>
  <c r="B140" i="131" s="1"/>
  <c r="B131" i="131"/>
  <c r="B130" i="131"/>
  <c r="B126" i="131"/>
  <c r="B125" i="131"/>
  <c r="B124" i="131"/>
  <c r="B123" i="131"/>
  <c r="B122" i="131"/>
  <c r="C138" i="131"/>
  <c r="B98" i="131"/>
  <c r="B105" i="131" s="1"/>
  <c r="B94" i="131"/>
  <c r="B101" i="131" s="1"/>
  <c r="B91" i="131"/>
  <c r="B90" i="131"/>
  <c r="B97" i="131" s="1"/>
  <c r="B104" i="131" s="1"/>
  <c r="B89" i="131"/>
  <c r="B96" i="131" s="1"/>
  <c r="B103" i="131" s="1"/>
  <c r="B88" i="131"/>
  <c r="B95" i="131" s="1"/>
  <c r="B102" i="131" s="1"/>
  <c r="B87" i="131"/>
  <c r="F46" i="130" l="1"/>
  <c r="G46" i="130"/>
  <c r="H46" i="130"/>
  <c r="I46" i="130"/>
  <c r="E46" i="130"/>
  <c r="F44" i="130"/>
  <c r="G44" i="130"/>
  <c r="H44" i="130"/>
  <c r="I44" i="130"/>
  <c r="E44" i="130"/>
  <c r="F39" i="130"/>
  <c r="G39" i="130"/>
  <c r="H39" i="130"/>
  <c r="I39" i="130"/>
  <c r="E39" i="130"/>
  <c r="F38" i="130"/>
  <c r="G38" i="130"/>
  <c r="H38" i="130"/>
  <c r="I38" i="130"/>
  <c r="E38" i="130"/>
  <c r="F37" i="130"/>
  <c r="G37" i="130"/>
  <c r="H37" i="130"/>
  <c r="I37" i="130"/>
  <c r="E37" i="130"/>
  <c r="H36" i="130"/>
  <c r="G36" i="130"/>
  <c r="I36" i="130"/>
  <c r="F36" i="130"/>
  <c r="I35" i="130"/>
  <c r="H35" i="130"/>
  <c r="G35" i="130"/>
  <c r="F35" i="130"/>
  <c r="E36" i="130"/>
  <c r="E35" i="130"/>
  <c r="I34" i="130"/>
  <c r="H34" i="130"/>
  <c r="G34" i="130"/>
  <c r="F34" i="130"/>
  <c r="E34" i="130"/>
  <c r="P174" i="125" l="1"/>
  <c r="P266" i="123"/>
  <c r="B36" i="130"/>
  <c r="B38" i="130"/>
  <c r="O174" i="125"/>
  <c r="O266" i="123"/>
  <c r="B266" i="123" s="1"/>
  <c r="O281" i="123"/>
  <c r="B281" i="123" s="1"/>
  <c r="B288" i="123" s="1"/>
  <c r="B89" i="125"/>
  <c r="B87" i="125"/>
  <c r="B35" i="125"/>
  <c r="L37" i="125"/>
  <c r="K37" i="125"/>
  <c r="J37" i="125"/>
  <c r="I37" i="125"/>
  <c r="H37" i="125"/>
  <c r="E37" i="125"/>
  <c r="E36" i="125"/>
  <c r="E35" i="125"/>
  <c r="B29" i="125"/>
  <c r="L31" i="125"/>
  <c r="K31" i="125"/>
  <c r="J31" i="125"/>
  <c r="I31" i="125"/>
  <c r="H31" i="125"/>
  <c r="E31" i="125"/>
  <c r="E30" i="125"/>
  <c r="E29" i="125"/>
  <c r="B264" i="123"/>
  <c r="B279" i="123"/>
  <c r="B286" i="123" s="1"/>
  <c r="D31" i="120"/>
  <c r="B174" i="125" l="1"/>
  <c r="D35" i="120"/>
  <c r="D32" i="120"/>
  <c r="P313" i="123"/>
  <c r="O313" i="123"/>
  <c r="B24" i="122" l="1"/>
  <c r="B22" i="122"/>
  <c r="B21" i="122"/>
  <c r="C8" i="120"/>
  <c r="C6" i="120"/>
  <c r="O41" i="121" l="1"/>
  <c r="P41" i="121"/>
  <c r="P40" i="121"/>
  <c r="O40" i="121"/>
  <c r="B178" i="125"/>
  <c r="B176" i="125"/>
  <c r="P164" i="123" l="1"/>
  <c r="P167" i="125"/>
  <c r="P160" i="125"/>
  <c r="O167" i="125"/>
  <c r="O160" i="125"/>
  <c r="O164" i="123"/>
  <c r="B164" i="123" s="1"/>
  <c r="P15" i="123"/>
  <c r="O15" i="123"/>
  <c r="C2" i="120"/>
  <c r="J11" i="130"/>
  <c r="B160" i="125" l="1"/>
  <c r="P245" i="125"/>
  <c r="O245" i="125"/>
  <c r="P232" i="125"/>
  <c r="O232" i="125"/>
  <c r="E254" i="125" l="1"/>
  <c r="B254" i="125"/>
  <c r="B252" i="125"/>
  <c r="E186" i="125"/>
  <c r="E40" i="121"/>
  <c r="B186" i="125"/>
  <c r="B184" i="125"/>
  <c r="B181" i="125"/>
  <c r="B249" i="125"/>
  <c r="B179" i="123"/>
  <c r="B244" i="123" s="1"/>
  <c r="P294" i="123"/>
  <c r="O294" i="123"/>
  <c r="D34" i="120"/>
  <c r="D30" i="120"/>
  <c r="B10" i="121"/>
  <c r="E48" i="130"/>
  <c r="D12" i="124"/>
  <c r="D12" i="129" s="1"/>
  <c r="E12" i="124"/>
  <c r="E12" i="129" s="1"/>
  <c r="B37" i="130"/>
  <c r="B88" i="125"/>
  <c r="B32" i="125"/>
  <c r="L34" i="125"/>
  <c r="K34" i="125"/>
  <c r="J34" i="125"/>
  <c r="I34" i="125"/>
  <c r="H34" i="125"/>
  <c r="E34" i="125"/>
  <c r="E33" i="125"/>
  <c r="E32" i="125"/>
  <c r="P280" i="123"/>
  <c r="O280" i="123"/>
  <c r="P265" i="123"/>
  <c r="O265" i="123"/>
  <c r="B265" i="123" s="1"/>
  <c r="B280" i="123" l="1"/>
  <c r="B287" i="123" s="1"/>
  <c r="O311" i="123"/>
  <c r="I33" i="130" l="1"/>
  <c r="H33" i="130"/>
  <c r="E40" i="130" l="1"/>
  <c r="B17" i="130"/>
  <c r="B6" i="122"/>
  <c r="B6" i="121"/>
  <c r="D40" i="120"/>
  <c r="D39" i="120"/>
  <c r="O38" i="121"/>
  <c r="B238" i="123"/>
  <c r="B19" i="122" l="1"/>
  <c r="B48" i="130" l="1"/>
  <c r="E46" i="125"/>
  <c r="E45" i="125"/>
  <c r="E44" i="125"/>
  <c r="E43" i="125"/>
  <c r="E42" i="125"/>
  <c r="E41" i="125"/>
  <c r="D81" i="120" l="1"/>
  <c r="D80" i="120"/>
  <c r="D79" i="120"/>
  <c r="D78" i="120"/>
  <c r="D77" i="120"/>
  <c r="D76" i="120"/>
  <c r="D75" i="120"/>
  <c r="D73" i="120"/>
  <c r="D72" i="120"/>
  <c r="D71" i="120"/>
  <c r="D70" i="120"/>
  <c r="D68" i="120"/>
  <c r="D67" i="120"/>
  <c r="D66" i="120"/>
  <c r="D65" i="120"/>
  <c r="B33" i="124"/>
  <c r="B33" i="129" s="1"/>
  <c r="B53" i="124"/>
  <c r="B53" i="129" s="1"/>
  <c r="B43" i="124"/>
  <c r="B43" i="129" s="1"/>
  <c r="B23" i="124"/>
  <c r="B23" i="129" s="1"/>
  <c r="B300" i="123"/>
  <c r="D63" i="120"/>
  <c r="D61" i="120"/>
  <c r="D60" i="120"/>
  <c r="C62" i="120"/>
  <c r="B62" i="120"/>
  <c r="D58" i="120"/>
  <c r="D57" i="120"/>
  <c r="D56" i="120"/>
  <c r="D55" i="120"/>
  <c r="D54" i="120"/>
  <c r="D52" i="120"/>
  <c r="D51" i="120"/>
  <c r="D50" i="120"/>
  <c r="D48" i="120"/>
  <c r="D47" i="120"/>
  <c r="D46" i="120"/>
  <c r="D45" i="120"/>
  <c r="B313" i="123"/>
  <c r="B302" i="123"/>
  <c r="B303" i="123"/>
  <c r="B304" i="123"/>
  <c r="B305" i="123"/>
  <c r="B306" i="123"/>
  <c r="B307" i="123"/>
  <c r="B308" i="123"/>
  <c r="B309" i="123"/>
  <c r="B310" i="123"/>
  <c r="B312" i="123"/>
  <c r="B299" i="123"/>
  <c r="B298" i="123"/>
  <c r="P311" i="123"/>
  <c r="B311" i="123" s="1"/>
  <c r="B301" i="123"/>
  <c r="D262" i="123"/>
  <c r="D33" i="122"/>
  <c r="D193" i="125"/>
  <c r="B90" i="125"/>
  <c r="B86" i="125"/>
  <c r="B46" i="130"/>
  <c r="B39" i="130"/>
  <c r="B35" i="130"/>
  <c r="B28" i="130"/>
  <c r="B9" i="130"/>
  <c r="D62" i="120" l="1"/>
  <c r="B38" i="125"/>
  <c r="B26" i="125"/>
  <c r="B15" i="125"/>
  <c r="B2" i="125"/>
  <c r="B2" i="129" s="1"/>
  <c r="D43" i="120"/>
  <c r="D42" i="120"/>
  <c r="C26" i="120"/>
  <c r="B27" i="120"/>
  <c r="B26" i="120"/>
  <c r="B38" i="122" l="1"/>
  <c r="B29" i="122"/>
  <c r="B8" i="122"/>
  <c r="B96" i="121"/>
  <c r="B78" i="121"/>
  <c r="B56" i="121"/>
  <c r="B50" i="121"/>
  <c r="B44" i="121"/>
  <c r="B36" i="121"/>
  <c r="B24" i="121"/>
  <c r="B5" i="121" l="1"/>
  <c r="P38" i="121" l="1"/>
  <c r="P258" i="125"/>
  <c r="O258" i="125"/>
  <c r="B227" i="123"/>
  <c r="B40" i="121"/>
  <c r="P33" i="122"/>
  <c r="O33" i="122"/>
  <c r="E40" i="125"/>
  <c r="E39" i="125"/>
  <c r="E38" i="125"/>
  <c r="E27" i="125"/>
  <c r="E24" i="125"/>
  <c r="B38" i="121" l="1"/>
  <c r="P13" i="130"/>
  <c r="O13" i="130"/>
  <c r="P318" i="123" l="1"/>
  <c r="O318" i="123"/>
  <c r="D24" i="121" l="1"/>
  <c r="D44" i="121"/>
  <c r="D50" i="121"/>
  <c r="D96" i="121"/>
  <c r="D105" i="121"/>
  <c r="L21" i="125"/>
  <c r="H2" i="132" s="1"/>
  <c r="M2" i="132" s="1"/>
  <c r="R2" i="132" s="1"/>
  <c r="K21" i="125"/>
  <c r="G2" i="132" s="1"/>
  <c r="L2" i="132" s="1"/>
  <c r="Q2" i="132" s="1"/>
  <c r="K43" i="125" l="1"/>
  <c r="L43" i="125"/>
  <c r="K46" i="125"/>
  <c r="L46" i="125"/>
  <c r="K25" i="125"/>
  <c r="L25" i="125"/>
  <c r="K28" i="125"/>
  <c r="L28" i="125"/>
  <c r="K40" i="125"/>
  <c r="L40" i="125"/>
  <c r="B207" i="123" l="1"/>
  <c r="D39" i="122" l="1"/>
  <c r="B39" i="122"/>
  <c r="B13" i="125"/>
  <c r="B12" i="125"/>
  <c r="P136" i="123" l="1"/>
  <c r="P282" i="125"/>
  <c r="P54" i="125"/>
  <c r="O282" i="125"/>
  <c r="O54" i="125"/>
  <c r="O136" i="123"/>
  <c r="J46" i="125" l="1"/>
  <c r="I46" i="125"/>
  <c r="H46" i="125"/>
  <c r="J43" i="125"/>
  <c r="I43" i="125"/>
  <c r="H43" i="125"/>
  <c r="J40" i="125"/>
  <c r="I40" i="125"/>
  <c r="H40" i="125"/>
  <c r="J28" i="125"/>
  <c r="I28" i="125"/>
  <c r="H28" i="125"/>
  <c r="J25" i="125"/>
  <c r="I25" i="125"/>
  <c r="H25" i="125"/>
  <c r="B110" i="121" l="1"/>
  <c r="E110" i="121"/>
  <c r="J110" i="121"/>
  <c r="O332" i="123" l="1"/>
  <c r="D43" i="122"/>
  <c r="B43" i="122"/>
  <c r="B149" i="123" l="1"/>
  <c r="B282" i="125"/>
  <c r="P278" i="125"/>
  <c r="O278" i="125"/>
  <c r="D280" i="125"/>
  <c r="B280" i="125"/>
  <c r="B264" i="125"/>
  <c r="B258" i="125"/>
  <c r="B260" i="125"/>
  <c r="B247" i="125"/>
  <c r="B232" i="125"/>
  <c r="B219" i="125"/>
  <c r="B245" i="125" l="1"/>
  <c r="B278" i="125"/>
  <c r="B206" i="125"/>
  <c r="B193" i="125"/>
  <c r="B190" i="125"/>
  <c r="G83" i="125"/>
  <c r="E83" i="125"/>
  <c r="B283" i="123"/>
  <c r="B290" i="123" s="1"/>
  <c r="B237" i="123"/>
  <c r="B150" i="125"/>
  <c r="B134" i="125"/>
  <c r="B80" i="125"/>
  <c r="B44" i="125"/>
  <c r="B41" i="125"/>
  <c r="B44" i="130" s="1"/>
  <c r="E28" i="125"/>
  <c r="E26" i="125"/>
  <c r="E25" i="125"/>
  <c r="E23" i="125"/>
  <c r="G56" i="125"/>
  <c r="C56" i="125"/>
  <c r="B84" i="125"/>
  <c r="B54" i="125"/>
  <c r="B172" i="125"/>
  <c r="B167" i="125"/>
  <c r="B164" i="125"/>
  <c r="B133" i="125"/>
  <c r="B132" i="125"/>
  <c r="B131" i="125"/>
  <c r="B130" i="125"/>
  <c r="B129" i="125"/>
  <c r="B128" i="125"/>
  <c r="B127" i="125"/>
  <c r="B126" i="125"/>
  <c r="B125" i="125"/>
  <c r="B124" i="125"/>
  <c r="B123" i="125"/>
  <c r="B122" i="125"/>
  <c r="B121" i="125"/>
  <c r="B119" i="125"/>
  <c r="B157" i="125"/>
  <c r="B149" i="125"/>
  <c r="B147" i="125"/>
  <c r="B145" i="125"/>
  <c r="B144" i="125"/>
  <c r="B143" i="125"/>
  <c r="B141" i="125"/>
  <c r="B115" i="125"/>
  <c r="B113" i="125"/>
  <c r="B97" i="125" l="1"/>
  <c r="H296" i="123"/>
  <c r="E296" i="123"/>
  <c r="B294" i="123"/>
  <c r="B297" i="123"/>
  <c r="F222" i="123"/>
  <c r="B236" i="123"/>
  <c r="B235" i="123"/>
  <c r="B234" i="123"/>
  <c r="B233" i="123"/>
  <c r="B232" i="123"/>
  <c r="B231" i="123"/>
  <c r="B230" i="123"/>
  <c r="B229" i="123"/>
  <c r="B228" i="123"/>
  <c r="B226" i="123"/>
  <c r="B225" i="123"/>
  <c r="B224" i="123"/>
  <c r="B223" i="123"/>
  <c r="B220" i="123"/>
  <c r="B246" i="123"/>
  <c r="B284" i="123"/>
  <c r="B277" i="123"/>
  <c r="B275" i="123"/>
  <c r="B276" i="123"/>
  <c r="J274" i="123"/>
  <c r="P278" i="123"/>
  <c r="P282" i="123"/>
  <c r="O278" i="123"/>
  <c r="O282" i="123"/>
  <c r="H274" i="123"/>
  <c r="F274" i="123"/>
  <c r="B272" i="123"/>
  <c r="E262" i="123"/>
  <c r="P263" i="123"/>
  <c r="P267" i="123"/>
  <c r="O263" i="123"/>
  <c r="O267" i="123"/>
  <c r="K76" i="123"/>
  <c r="I76" i="123"/>
  <c r="F76" i="123"/>
  <c r="C76" i="123"/>
  <c r="B72" i="123"/>
  <c r="B194" i="123"/>
  <c r="B162" i="123"/>
  <c r="B267" i="123" l="1"/>
  <c r="B263" i="123"/>
  <c r="B282" i="123"/>
  <c r="B289" i="123" s="1"/>
  <c r="B278" i="123"/>
  <c r="B285" i="123" s="1"/>
  <c r="B64" i="123" l="1"/>
  <c r="B59" i="123"/>
  <c r="B54" i="123"/>
  <c r="B52" i="123"/>
  <c r="B6" i="130" l="1"/>
  <c r="B6" i="125"/>
  <c r="B6" i="129"/>
  <c r="B6" i="124"/>
  <c r="B6" i="123"/>
  <c r="B17" i="123"/>
  <c r="B15" i="123"/>
  <c r="E33" i="130" l="1"/>
  <c r="B30" i="130"/>
  <c r="B15" i="130"/>
  <c r="I14" i="130"/>
  <c r="G14" i="130"/>
  <c r="F14" i="130"/>
  <c r="E14" i="130"/>
  <c r="D14" i="130"/>
  <c r="B14" i="130"/>
  <c r="B12" i="130"/>
  <c r="B8" i="130"/>
  <c r="B10" i="129"/>
  <c r="B8" i="129"/>
  <c r="B100" i="125"/>
  <c r="H21" i="125"/>
  <c r="B18" i="125"/>
  <c r="P10" i="125"/>
  <c r="B10" i="125" s="1"/>
  <c r="B13" i="124"/>
  <c r="B13" i="129" s="1"/>
  <c r="B10" i="124"/>
  <c r="B8" i="124"/>
  <c r="B2" i="124"/>
  <c r="B332" i="123"/>
  <c r="B318" i="123"/>
  <c r="B315" i="123"/>
  <c r="B242" i="123"/>
  <c r="B259" i="123"/>
  <c r="B181" i="123"/>
  <c r="B177" i="123"/>
  <c r="B136" i="123"/>
  <c r="B51" i="123"/>
  <c r="B48" i="123"/>
  <c r="J25" i="123"/>
  <c r="H25" i="123"/>
  <c r="F25" i="123"/>
  <c r="C25" i="123"/>
  <c r="B21" i="123"/>
  <c r="B12" i="123"/>
  <c r="B10" i="123"/>
  <c r="B9" i="123"/>
  <c r="B9" i="125" s="1"/>
  <c r="B8" i="123"/>
  <c r="B8" i="125" s="1"/>
  <c r="B31" i="122"/>
  <c r="L29" i="122"/>
  <c r="K29" i="122"/>
  <c r="J29" i="122"/>
  <c r="I29" i="122"/>
  <c r="H29" i="122"/>
  <c r="G29" i="122"/>
  <c r="F29" i="122"/>
  <c r="E29" i="122"/>
  <c r="D29" i="122"/>
  <c r="L19" i="122"/>
  <c r="K19" i="122"/>
  <c r="J19" i="122"/>
  <c r="I19" i="122"/>
  <c r="H19" i="122"/>
  <c r="G19" i="122"/>
  <c r="F19" i="122"/>
  <c r="E19" i="122"/>
  <c r="D19" i="122"/>
  <c r="B15" i="122"/>
  <c r="B12" i="122"/>
  <c r="B10" i="122"/>
  <c r="L8" i="122"/>
  <c r="K8" i="122"/>
  <c r="J8" i="122"/>
  <c r="I8" i="122"/>
  <c r="H8" i="122"/>
  <c r="G8" i="122"/>
  <c r="F8" i="122"/>
  <c r="E8" i="122"/>
  <c r="D8" i="122"/>
  <c r="B4" i="122"/>
  <c r="J109" i="121"/>
  <c r="E109" i="121"/>
  <c r="B109" i="121"/>
  <c r="B107" i="121"/>
  <c r="L105" i="121"/>
  <c r="K105" i="121"/>
  <c r="J105" i="121"/>
  <c r="I105" i="121"/>
  <c r="H105" i="121"/>
  <c r="G105" i="121"/>
  <c r="F105" i="121"/>
  <c r="E105" i="121"/>
  <c r="B100" i="121"/>
  <c r="B102" i="121"/>
  <c r="B99" i="121"/>
  <c r="B98" i="121"/>
  <c r="L96" i="121"/>
  <c r="K96" i="121"/>
  <c r="J96" i="121"/>
  <c r="I96" i="121"/>
  <c r="H96" i="121"/>
  <c r="G96" i="121"/>
  <c r="F96" i="121"/>
  <c r="E96" i="121"/>
  <c r="B93" i="121"/>
  <c r="B88" i="121"/>
  <c r="B86" i="121"/>
  <c r="B84" i="121"/>
  <c r="B82" i="121"/>
  <c r="B80" i="121"/>
  <c r="B66" i="121"/>
  <c r="B65" i="121"/>
  <c r="B62" i="121"/>
  <c r="B60" i="121"/>
  <c r="B58" i="121"/>
  <c r="B52" i="121"/>
  <c r="L50" i="121"/>
  <c r="K50" i="121"/>
  <c r="J50" i="121"/>
  <c r="I50" i="121"/>
  <c r="H50" i="121"/>
  <c r="G50" i="121"/>
  <c r="F50" i="121"/>
  <c r="E50" i="121"/>
  <c r="P46" i="121"/>
  <c r="O46" i="121"/>
  <c r="D46" i="121" s="1"/>
  <c r="L44" i="121"/>
  <c r="K44" i="121"/>
  <c r="J44" i="121"/>
  <c r="I44" i="121"/>
  <c r="H44" i="121"/>
  <c r="G44" i="121"/>
  <c r="F44" i="121"/>
  <c r="E44" i="121"/>
  <c r="B33" i="121"/>
  <c r="P28" i="121"/>
  <c r="O28" i="121"/>
  <c r="C28" i="121" s="1"/>
  <c r="B26" i="121"/>
  <c r="L24" i="121"/>
  <c r="K24" i="121"/>
  <c r="J24" i="121"/>
  <c r="I24" i="121"/>
  <c r="H24" i="121"/>
  <c r="G24" i="121"/>
  <c r="F24" i="121"/>
  <c r="E24" i="121"/>
  <c r="B5" i="122"/>
  <c r="B5" i="130" l="1"/>
  <c r="B5" i="125"/>
  <c r="B5" i="123"/>
  <c r="B5" i="129"/>
  <c r="B5" i="124"/>
  <c r="B4" i="130"/>
  <c r="B4" i="125"/>
  <c r="B4" i="123"/>
  <c r="B4" i="129"/>
  <c r="B4" i="124"/>
  <c r="B13" i="130"/>
  <c r="I21" i="125"/>
  <c r="J21" i="125" s="1"/>
  <c r="D15" i="130"/>
  <c r="I15" i="130"/>
  <c r="G15" i="130"/>
  <c r="F15" i="130"/>
  <c r="E15" i="130"/>
  <c r="F33" i="130"/>
  <c r="G33" i="1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E0C83840-40A1-434C-A128-3597908CF931}">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tc={92E88270-2AEA-41A2-A7AE-A611A6103CB1}</author>
  </authors>
  <commentList>
    <comment ref="O1" authorId="0" shapeId="0" xr:uid="{92E88270-2AEA-41A2-A7AE-A611A6103CB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tc={677AB108-EA43-45AD-8B89-AEFCD6EBA3C1}</author>
  </authors>
  <commentList>
    <comment ref="B292" authorId="0" shapeId="0" xr:uid="{677AB108-EA43-45AD-8B89-AEFCD6EBA3C1}">
      <text>
        <t>[Threaded comment]
Your version of Excel allows you to read this threaded comment; however, any edits to it will get removed if the file is opened in a newer version of Excel. Learn more: https://go.microsoft.com/fwlink/?linkid=870924
Comment:
    Repeat this question for each subject country</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tc={C1C256C0-4854-44A6-AE05-79E9C86AFA05}</author>
    <author>tc={33B232B1-1FA5-4583-A14F-875E14D413C3}</author>
  </authors>
  <commentList>
    <comment ref="A13" authorId="0" shapeId="0" xr:uid="{C1C256C0-4854-44A6-AE05-79E9C86AFA05}">
      <text>
        <t xml:space="preserve">[Threaded comment]
Your version of Excel allows you to read this threaded comment; however, any edits to it will get removed if the file is opened in a newer version of Excel. Learn more: https://go.microsoft.com/fwlink/?linkid=870924
Comment:
    Not in tables anymore, confirmed with COR 3
Reply:
    ONLY top 5
</t>
      </text>
    </comment>
    <comment ref="B52" authorId="1" shapeId="0" xr:uid="{33B232B1-1FA5-4583-A14F-875E14D413C3}">
      <text>
        <t>[Threaded comment]
Your version of Excel allows you to read this threaded comment; however, any edits to it will get removed if the file is opened in a newer version of Excel. Learn more: https://go.microsoft.com/fwlink/?linkid=870924
Comment:
    /100</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<sst xmlns="http://schemas.openxmlformats.org/spreadsheetml/2006/main" count="1131" uniqueCount="641">
  <si>
    <t>Date</t>
  </si>
  <si>
    <t>Telephone</t>
  </si>
  <si>
    <t>CERTIFICATION</t>
  </si>
  <si>
    <t>ATTESTATION</t>
  </si>
  <si>
    <t>Téléphone</t>
  </si>
  <si>
    <t>E-mail Address</t>
  </si>
  <si>
    <t>Adresse de l'entreprise</t>
  </si>
  <si>
    <t>Adresse du site Web</t>
  </si>
  <si>
    <t>TRANSMISSION DU QUESTIONNAIRE REMPLI</t>
  </si>
  <si>
    <t>Question 1</t>
  </si>
  <si>
    <t>Question 3</t>
  </si>
  <si>
    <t>Question 2</t>
  </si>
  <si>
    <t>Question 6</t>
  </si>
  <si>
    <t>Question 7</t>
  </si>
  <si>
    <t>Canada</t>
  </si>
  <si>
    <t>Firm Address</t>
  </si>
  <si>
    <t>Always</t>
  </si>
  <si>
    <t>Usually</t>
  </si>
  <si>
    <t>Sometimes</t>
  </si>
  <si>
    <t>Never</t>
  </si>
  <si>
    <t>Toujours</t>
  </si>
  <si>
    <t>Généralement</t>
  </si>
  <si>
    <t>Parfois</t>
  </si>
  <si>
    <t>Jamais</t>
  </si>
  <si>
    <t>De 0 à 5 %</t>
  </si>
  <si>
    <t>De 6 à 10 %</t>
  </si>
  <si>
    <t>De 11 à 15 %</t>
  </si>
  <si>
    <t>De 16 à 20 %</t>
  </si>
  <si>
    <t>De 21 à 25 %</t>
  </si>
  <si>
    <t>Plus de 25 %</t>
  </si>
  <si>
    <t>0 to 5%</t>
  </si>
  <si>
    <t>6 to 10%</t>
  </si>
  <si>
    <t>11 to 15%</t>
  </si>
  <si>
    <t>16 to 20%</t>
  </si>
  <si>
    <t>21 to 25%</t>
  </si>
  <si>
    <t>More than 25%</t>
  </si>
  <si>
    <t>Somewhat Important</t>
  </si>
  <si>
    <t>Not Important</t>
  </si>
  <si>
    <t>Très Important</t>
  </si>
  <si>
    <t>Assez important</t>
  </si>
  <si>
    <t>Pas important</t>
  </si>
  <si>
    <t>PUBLIC COMMENTS</t>
  </si>
  <si>
    <t>Plus de 3</t>
  </si>
  <si>
    <t>More than 3</t>
  </si>
  <si>
    <t>Request for quotations</t>
  </si>
  <si>
    <t>Competitive bidding</t>
  </si>
  <si>
    <t>Negotiation with an established supplier based on market intelligence on prices</t>
  </si>
  <si>
    <t>Negotiation with an established supplier based on unsolicited bids received</t>
  </si>
  <si>
    <t>Published list prices</t>
  </si>
  <si>
    <t>Demande de soumissions</t>
  </si>
  <si>
    <t>Appel d'offres</t>
  </si>
  <si>
    <t>Négociation avec un fournisseur connu à la lumière d'information sur les prix du marché</t>
  </si>
  <si>
    <t>Négociation avec un fournisseur connu à la suite de soumissions non sollicitées</t>
  </si>
  <si>
    <t>Prix publiés</t>
  </si>
  <si>
    <t>Range of product line</t>
  </si>
  <si>
    <t>Geographic location of supplier</t>
  </si>
  <si>
    <t>Long-term supply relationship</t>
  </si>
  <si>
    <t>Qualité du produit</t>
  </si>
  <si>
    <t>Gamme de produits</t>
  </si>
  <si>
    <t>Délais et modalités de livraison</t>
  </si>
  <si>
    <t>Emplacement géographique du fournisseur</t>
  </si>
  <si>
    <t>Credit arrangements</t>
  </si>
  <si>
    <t>Accords de crédit</t>
  </si>
  <si>
    <t>Le prix ne sera jamais le facteur principal</t>
  </si>
  <si>
    <t>Price would never be the primary factor</t>
  </si>
  <si>
    <t>United States</t>
  </si>
  <si>
    <t>États-Unis</t>
  </si>
  <si>
    <t>Product quality</t>
  </si>
  <si>
    <t>Availability of proprietary specifications</t>
  </si>
  <si>
    <t>Delivery cost</t>
  </si>
  <si>
    <t>Delivery time and terms</t>
  </si>
  <si>
    <t>Availability of on-hand inventory</t>
  </si>
  <si>
    <t>%</t>
  </si>
  <si>
    <t>Firm Name</t>
  </si>
  <si>
    <t>Role in the Industry</t>
  </si>
  <si>
    <t>Product meets technical specifications</t>
  </si>
  <si>
    <t>Lowest net price (after discounts, promotions, etc.)</t>
  </si>
  <si>
    <t>Minimum quantity requirement</t>
  </si>
  <si>
    <t>Produit satisfait aux spécifications techniques</t>
  </si>
  <si>
    <t>Disponibilité de spécifications protégées</t>
  </si>
  <si>
    <t xml:space="preserve">Prix net le plus bas (après escomptes, promotions, etc.) </t>
  </si>
  <si>
    <t>Frais de livraison</t>
  </si>
  <si>
    <t>Fiabilité du fournisseur</t>
  </si>
  <si>
    <t>Exigence de quantité minimale</t>
  </si>
  <si>
    <t>Disponibilité du stock</t>
  </si>
  <si>
    <t>Service après-vente ou garanties</t>
  </si>
  <si>
    <t>Rôle dans l'industrie</t>
  </si>
  <si>
    <t>Reliability of supplier</t>
  </si>
  <si>
    <t>CONFIRMATION DES DONNÉES DÉCLARÉES</t>
  </si>
  <si>
    <t>COMMENTAIRES PUBLICS</t>
  </si>
  <si>
    <t>Website Address</t>
  </si>
  <si>
    <t>Provide the names and addresses of other locations, facilities, and outlets in Canada on behalf of which your company is responding.</t>
  </si>
  <si>
    <t>Name of Authorized Official</t>
  </si>
  <si>
    <t>Title of Authorized Official</t>
  </si>
  <si>
    <t>Nom du représentant autorisé</t>
  </si>
  <si>
    <t>Titre du représentant autorisé</t>
  </si>
  <si>
    <t>Veuillez retourner le questionnaire rempli en utilisant l’une des options suivantes :</t>
  </si>
  <si>
    <t>Adresse de courrier électronique</t>
  </si>
  <si>
    <t>I understand that checking this box constitutes my legally binding signature.</t>
  </si>
  <si>
    <t>Je comprends que le fait de cocher cette case constitue ma signature juridiquement contraignante.</t>
  </si>
  <si>
    <t>Distributor</t>
  </si>
  <si>
    <t xml:space="preserve">Primary Industry 1 </t>
  </si>
  <si>
    <t>Segment de marché 1</t>
  </si>
  <si>
    <t>Segment de marché 2</t>
  </si>
  <si>
    <t>Segment de marché 3</t>
  </si>
  <si>
    <t xml:space="preserve">What is the typical delivery time for the goods, from the day on which an order is placed to the day of arrival at your facility? </t>
  </si>
  <si>
    <t>Quel est le délai de livraison typique pour les marchandises, soit du moment où une commande est passée à la date de livraison à votre établissement?</t>
  </si>
  <si>
    <t>Question 15</t>
  </si>
  <si>
    <t>Question 16</t>
  </si>
  <si>
    <t>Reasonable alternative product</t>
  </si>
  <si>
    <t>Restrictions or limitations</t>
  </si>
  <si>
    <t>Produit substitut raisonnable</t>
  </si>
  <si>
    <t>Type of product bought by your firm</t>
  </si>
  <si>
    <t>Type de produit acheté par votre entreprise</t>
  </si>
  <si>
    <t>Avec combien de fournisseurs votre entreprise communique-t-elle, généralement, avant de décider d’acheter des marchandises?</t>
  </si>
  <si>
    <t>Question 17</t>
  </si>
  <si>
    <t>Question 18</t>
  </si>
  <si>
    <t>PUBLIC</t>
  </si>
  <si>
    <t>TARIF DES DOUANES</t>
  </si>
  <si>
    <t>CUSTOMS TARIFF</t>
  </si>
  <si>
    <t>QUESTIONNAIRE DUE DATE</t>
  </si>
  <si>
    <t>DATE D'ÉCHÉANCE DU QUESTIONNAIRE</t>
  </si>
  <si>
    <t>SUBMITTING THE QUESTIONNAIRE RESPONSE</t>
  </si>
  <si>
    <t>FIRM INFORMATION</t>
  </si>
  <si>
    <t>RENSEIGNEMENTS SUR L’ENTREPRISE</t>
  </si>
  <si>
    <t>Dénomination sociale 
(En français et en anglais, le cas échéant)</t>
  </si>
  <si>
    <t>Fournissez les noms et adresses des autres emplacements, installations et points de vente au Canada au nom de laquelle votre entreprise répond. </t>
  </si>
  <si>
    <t>Distributeur</t>
  </si>
  <si>
    <t xml:space="preserve">Dénomination sociale de l'entreprise </t>
  </si>
  <si>
    <t>Question 14</t>
  </si>
  <si>
    <t>If "Never", provide details.</t>
  </si>
  <si>
    <t>Si "Jamais", donnez plus de détails.</t>
  </si>
  <si>
    <t>Indicate whether the factors identified in the table below are very important, somewhat important or not important when choosing a supplier of the goods.</t>
  </si>
  <si>
    <t>Indiquez si les facteurs identifiés dans le tableau ci-dessous sont très importants, assez importants ou pas importants lors du choix d’un fournisseur des marchandises.</t>
  </si>
  <si>
    <t>Should your firm wish to add any comments related to its responses, submit them here. Be sure to indicate the question number being commented on.</t>
  </si>
  <si>
    <t>Role in Canadian Market</t>
  </si>
  <si>
    <t>Rôle dans le marché canadien</t>
  </si>
  <si>
    <t>If the country of origin of the price leader is unknown, indicate the name of the company that tends to be the price leader.</t>
  </si>
  <si>
    <t xml:space="preserve">Describe the general nature of your firm's term contracts for the goods. What provisions are generally included in these term contracts to allow for price changes during the period of the contract? </t>
  </si>
  <si>
    <t>Y a-t-il un facteur saisonnier dans les achats de marchandises par votre entreprise? Dans l'affirmative, expliquez comment le volume des achats de votre entreprise varie tout au long de l'année.</t>
  </si>
  <si>
    <t>PROTECTED COMMENTS</t>
  </si>
  <si>
    <t>CONFIRMATION OF REPORTED DATA</t>
  </si>
  <si>
    <t>Confirm that all information is reported on a calendar-year basis.</t>
  </si>
  <si>
    <t>Confirmez que tous les renseignements déclarés le sont selon l’année civile.</t>
  </si>
  <si>
    <t>Restrictions ou contraintes</t>
  </si>
  <si>
    <t>Quel serait le pourcentage de diminution minimum du prix requis pour rendre ce produit substitut concurrentiel, étant donné les prix actuels sur le marché?</t>
  </si>
  <si>
    <t>Given current market prices, what is the minimum percentage decrease in the price of the alternative product to make it competitive?</t>
  </si>
  <si>
    <t>Once the goods meet required specifications, how often does the lowest net price offered for the goods win a contract or a sale?</t>
  </si>
  <si>
    <t>Other sources include</t>
  </si>
  <si>
    <t>Are the goods produced in Canada and the goods imported from the countries listed below physically (or functionally) interchangeable for the same intended purposes or applications?</t>
  </si>
  <si>
    <t>Variable</t>
  </si>
  <si>
    <t>English</t>
  </si>
  <si>
    <t>French</t>
  </si>
  <si>
    <t>Data Validation comments</t>
  </si>
  <si>
    <t>Case Number</t>
  </si>
  <si>
    <t>The Goods</t>
  </si>
  <si>
    <t>Due Date</t>
  </si>
  <si>
    <t>Trade Level 1 (plural)</t>
  </si>
  <si>
    <t>Product Defn</t>
  </si>
  <si>
    <t>HS Code defn change date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</si>
  <si>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</si>
  <si>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</si>
  <si>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</si>
  <si>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</si>
  <si>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</si>
  <si>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</si>
  <si>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</si>
  <si>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</si>
  <si>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</si>
  <si>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</si>
  <si>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</si>
  <si>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</si>
  <si>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</si>
  <si>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</si>
  <si>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</si>
  <si>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General Firm Information</t>
  </si>
  <si>
    <t>Informations générales sur l'entreprise</t>
  </si>
  <si>
    <t>Market Characteristics of the Goods</t>
  </si>
  <si>
    <t>Caractéristiques du marché des marchandises</t>
  </si>
  <si>
    <t>Markets</t>
  </si>
  <si>
    <t>Marchés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</si>
  <si>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</si>
  <si>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</si>
  <si>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</si>
  <si>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</si>
  <si>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</si>
  <si>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</si>
  <si>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</si>
  <si>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</si>
  <si>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</si>
  <si>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</si>
  <si>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</si>
  <si>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</si>
  <si>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</si>
  <si>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additional details, view the Info tab.</t>
  </si>
  <si>
    <t>Pour plus de détails, consultez l'onglet Info.</t>
  </si>
  <si>
    <t>Trade level</t>
  </si>
  <si>
    <t>Niveau commercial</t>
  </si>
  <si>
    <t>References to "the goods" in this questionnaire refer to:</t>
  </si>
  <si>
    <t>Les références aux « marchandises » dans ce questionnaire font référence à :</t>
  </si>
  <si>
    <t>Primary Industry 2</t>
  </si>
  <si>
    <t>Primary Industry 3</t>
  </si>
  <si>
    <t>Type</t>
  </si>
  <si>
    <t>Provide details.</t>
  </si>
  <si>
    <t>Donnez plus de détails.</t>
  </si>
  <si>
    <t>Provide details concerning products related to the goods that Canadian producers cannot provide but are offered by suppliers in countries other than Canada.</t>
  </si>
  <si>
    <t>Import Countries</t>
  </si>
  <si>
    <t>Unknown country of origin - Purchased from a domestic producer</t>
  </si>
  <si>
    <t>Unknown country of origin - Purchased from another source</t>
  </si>
  <si>
    <t>Do not know</t>
  </si>
  <si>
    <t>Je ne sais pas</t>
  </si>
  <si>
    <t>Minimum days</t>
  </si>
  <si>
    <t>Maximum days</t>
  </si>
  <si>
    <t>Purchases of domestically produced goods from domestic producers</t>
  </si>
  <si>
    <t>Achats de marchandises produites au pays auprès de producteurs nationaux</t>
  </si>
  <si>
    <t>Purchases of domestically produced goods from distributors</t>
  </si>
  <si>
    <t>Achats de marchandises produites au pays auprès de distributeurs</t>
  </si>
  <si>
    <t>Achats de marchandises importées auprès de distributeurs</t>
  </si>
  <si>
    <t>Purchases of imported goods from distributors</t>
  </si>
  <si>
    <t>Purchases of the goods where your firm is the importer of record for customs purposes</t>
  </si>
  <si>
    <t>If not, explain the differences.</t>
  </si>
  <si>
    <t>Les marchandises produites au Canada et les marchandises importées sont-elles vendues par l’entremise des mêmes circuits de distribution?</t>
  </si>
  <si>
    <t>Importance</t>
  </si>
  <si>
    <t>Comparable</t>
  </si>
  <si>
    <t>Not comparable - Advantage to Canada</t>
  </si>
  <si>
    <t>Non comparable - Avantage pour le Canada</t>
  </si>
  <si>
    <t>If not comparable, explain why.</t>
  </si>
  <si>
    <t>Si ce n’est pas comparable, expliquez pourquoi.</t>
  </si>
  <si>
    <t>Purchasing decisions</t>
  </si>
  <si>
    <t>Décisions d'achat</t>
  </si>
  <si>
    <t>Identify any requirements that must be met or taken into account before your firm decides it needs to purchase the goods.</t>
  </si>
  <si>
    <t>Identifiez toutes les exigences qui doivent être remplies ou prises en compte avant que votre entreprise décide qu'elle doit acheter les marchandises.</t>
  </si>
  <si>
    <t>Number of suppliers</t>
  </si>
  <si>
    <t>Nombre de fournisseurs</t>
  </si>
  <si>
    <t>Autres fournisseurs incluent</t>
  </si>
  <si>
    <t>Other methods include</t>
  </si>
  <si>
    <t>Aside from price, what factors does your firm take into account when making its purchasing decision?</t>
  </si>
  <si>
    <t>Outre le prix, quels facteurs votre entreprise prend-elle en compte lors de sa décision d’achat ?</t>
  </si>
  <si>
    <t>Other factors include</t>
  </si>
  <si>
    <t>Autres facteurs incluent</t>
  </si>
  <si>
    <t>What are the usual methods of establishing a transaction price?</t>
  </si>
  <si>
    <t>Country of origin unknown</t>
  </si>
  <si>
    <t>Producer</t>
  </si>
  <si>
    <t>Producteur</t>
  </si>
  <si>
    <t>months</t>
  </si>
  <si>
    <t>Time required</t>
  </si>
  <si>
    <t>Temps requis</t>
  </si>
  <si>
    <t xml:space="preserve"> en mois</t>
  </si>
  <si>
    <t>Term contracts</t>
  </si>
  <si>
    <t>Contrats à terme</t>
  </si>
  <si>
    <t>Time period</t>
  </si>
  <si>
    <t>Période</t>
  </si>
  <si>
    <t>Question 4</t>
  </si>
  <si>
    <t>Question 5</t>
  </si>
  <si>
    <t>Question 8</t>
  </si>
  <si>
    <t>Question 9</t>
  </si>
  <si>
    <t>Question 10</t>
  </si>
  <si>
    <t>Question 11</t>
  </si>
  <si>
    <t>Question 12</t>
  </si>
  <si>
    <t>Question 13</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</si>
  <si>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</si>
  <si>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</si>
  <si>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</si>
  <si>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</si>
  <si>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Select Yes or No</t>
  </si>
  <si>
    <t>Sélectionnez oui ou non</t>
  </si>
  <si>
    <t>Expliquez les changements que vous prévoyez voir sur le marché canadien et sur d’autres marchés mondiaux pour les marchandises au cours des deux prochaines années en ce qui concerne la demande, les ventes, les prix, et les volumes d'importations des marchandises.</t>
  </si>
  <si>
    <t>Other countries</t>
  </si>
  <si>
    <t>GLOSSAIRE</t>
  </si>
  <si>
    <t/>
  </si>
  <si>
    <t xml:space="preserve">Questions relating to this questionnaire should be directed to:
</t>
  </si>
  <si>
    <t xml:space="preserve">Toutes les questions relatives au présent questionnaire doivent être adressées à :
</t>
  </si>
  <si>
    <t>Firm Name (In English and French, if applicable)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</si>
  <si>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</si>
  <si>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</si>
  <si>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</si>
  <si>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What goods, either domestically produced or imported, do you view as reasonable alternatives to the goods that your firm buys? Specify any restrictions or limitations to the use of these alternative products (e.g., quality, relative cost).</t>
  </si>
  <si>
    <t xml:space="preserve">Is there a seasonality factor to your firm's purchases of the goods? If so, explain how the volume of your firm’s purchases varies throughout the year. </t>
  </si>
  <si>
    <t>Explain whether your firm, or your firm's customers, are willing to pay a price premium for the goods if produced in Canada and identify the amount of that premium?</t>
  </si>
  <si>
    <t>After-sale service or warranties</t>
  </si>
  <si>
    <t>Sinon, expliquez les différences.</t>
  </si>
  <si>
    <t>Very important</t>
  </si>
  <si>
    <t>Si votre entreprise désire ajouter des commentaires concernant vos réponses, vous les inscrivez ici. Indiquez à quelle question se rapportent vos commentaires.</t>
  </si>
  <si>
    <t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t>
  </si>
  <si>
    <t>How many suppliers generally does your firm contact before deciding to purchase the goods?</t>
  </si>
  <si>
    <t>Pays d’origine inconnue - Achats auprès d'un producteur national</t>
  </si>
  <si>
    <t>Pays d’origine inconnue - Achats auprès d'un autre fournisseur</t>
  </si>
  <si>
    <t>Pays d'origine inconnue</t>
  </si>
  <si>
    <t>Quelles sont les méthodes habituelles pour établir le prix d'une transaction?</t>
  </si>
  <si>
    <t>Une fois que les marchandises satisfont aux spécifications exigées, à quelle fréquence le prix net le plus bas offert pour les marchandises décroche un contrat ou une vente?</t>
  </si>
  <si>
    <t>Si le pays d’origine du fabricant offrant le prix le plus compétitif est inconnu, indiquez le nom de l’entreprise qui tend à dominer le marché en matière de prix.</t>
  </si>
  <si>
    <t>Au cours des 12 derniers mois, indiquez si votre entreprise a été contactée par des producteurs ou des distributeurs pour proposer la vente des marchandises. Si tel est le cas, indiquez le pays d'origine des marchandises proposées.</t>
  </si>
  <si>
    <t>COMMENTAIRES PROTÉGÉS</t>
  </si>
  <si>
    <t>Confirm that all values reported in this questionnaire are in Canadian dollars.</t>
  </si>
  <si>
    <t>Confirmez que toutes les valeurs déclarées dans ce questionnaire sont en dollars canadiens.</t>
  </si>
  <si>
    <t>1000 character limit | limite de 1000 caractères</t>
  </si>
  <si>
    <t>Maximum length reached. Please use the AddPub tab to add further info. | La limite maximale de caractères est atteinte. SVP utiliser l'onglet AddPub pour ajouter plus d'information.</t>
  </si>
  <si>
    <t>Maximum length reached. Please use the AddPro tab to add further info. | La limite maximale de caractères est atteinte. SVP utiliser l'onglet AddPro pour ajouter plus d'information.</t>
  </si>
  <si>
    <t>Other countries include:</t>
  </si>
  <si>
    <t>Autres pays incluent :</t>
  </si>
  <si>
    <t>Other factors where Canada has the advantage include:</t>
  </si>
  <si>
    <t>Autres facteurs où le Canada a l'avantage incluent :</t>
  </si>
  <si>
    <t>Net delivered purchase value (laid-in cost)</t>
  </si>
  <si>
    <t>For the questions in this tab, note the following:</t>
  </si>
  <si>
    <t>Pour les questions de cet onglet, notez ce qui suit :</t>
  </si>
  <si>
    <t>Do commercial or structural quality goods differ in price? If so, please explain.</t>
  </si>
  <si>
    <t>Les marchandises de qualité commerciale ou de construction ont-elles des prix qui diffèrent? Si oui, veuillez expliquer.</t>
  </si>
  <si>
    <t>Unknown country of origin - Purchased from another source (list below)</t>
  </si>
  <si>
    <t>Pays d’origine inconnue - Achats auprès d'un autre fournisseur (énumérer ci-dessous)</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</si>
  <si>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</si>
  <si>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</si>
  <si>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Int period 1</t>
  </si>
  <si>
    <t>Int period 2</t>
  </si>
  <si>
    <t>Comparability</t>
  </si>
  <si>
    <t>Comparabilité</t>
  </si>
  <si>
    <t>In the last 12 months, indicate if your firm has been contacted by producers or distributors with offers to sell the goods. If so, indicate the country of origin of the goods being offered.</t>
  </si>
  <si>
    <t>In the Canadian market for the goods, which of the following countries tends to be the price leader?</t>
  </si>
  <si>
    <t>Trade Level 2 (plural)</t>
  </si>
  <si>
    <t>HS Codes</t>
  </si>
  <si>
    <t>If your firm is an end user indicate its primary industries.</t>
  </si>
  <si>
    <t>HS Codes prior to change</t>
  </si>
  <si>
    <t>Date of change</t>
  </si>
  <si>
    <t>First Year of POI</t>
  </si>
  <si>
    <t>Last Day of POI</t>
  </si>
  <si>
    <t>Last Year of POI</t>
  </si>
  <si>
    <t>• Report all values in Canadian dollars.</t>
  </si>
  <si>
    <t>• Déclarez toutes les valeurs en dollars canadiens.</t>
  </si>
  <si>
    <t>Les marchandises produites au Canada et les marchandises importées des pays énumérés ci-dessous sont-elles physiquement (ou fonctionnellement) interchangeables pour les mêmes types d'utilisations ou d'applications?</t>
  </si>
  <si>
    <t>Autres méthodes incluent</t>
  </si>
  <si>
    <t>Note : L’information publique/non confidentielle dans ce tableau est générée automatiquement à partir de l’information fournie sous l'onglet « Pro ». Par conséquent, toute modification à apporter à ce résumé public/non confidentiel doit être faite sous l'onglet « Pro ».</t>
  </si>
  <si>
    <t>Note: Public/non-confidential information in this table is automatically generated from the information provided in the "Pro" tab. Any changes to this public summary must therefore be made in the "Pro" tab.</t>
  </si>
  <si>
    <t>Assuming the necessary baseline quality and physical specifications are met, how much lower (in percentage) must the price be for it to become the main factor overriding all other factors, in your firm's purchasing decision?</t>
  </si>
  <si>
    <t>Assuming the necessary baseline quality and physical specifications are met, how much of a price difference (in percentage) would make price the most important factor in your purchasing decision?</t>
  </si>
  <si>
    <t>En supposant que les conditions concernant la qualité de base nécessaire et les caractéristiques physiques sont remplies, quelle différence de prix (en pourcentage) ferait du prix le facteur principal dans votre décision d'achat?</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</si>
  <si>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</si>
  <si>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</si>
  <si>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</si>
  <si>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</si>
  <si>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</si>
  <si>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</si>
  <si>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Subject Countries (incl. French pronouns)</t>
  </si>
  <si>
    <t>Additional Product Info</t>
  </si>
  <si>
    <t>Unit of measure (plural)</t>
  </si>
  <si>
    <t>tonnes</t>
  </si>
  <si>
    <t>Unit of measure (singular)</t>
  </si>
  <si>
    <t>tonne</t>
  </si>
  <si>
    <t>US</t>
  </si>
  <si>
    <t>Important notes for formatting</t>
  </si>
  <si>
    <t>Insert and merge rows where needed to expand height of text boxes.</t>
  </si>
  <si>
    <t>PURCHASERS' QUESTIONNAIRE | QUESTIONNAIRE À L'INTENTION DES ACHETEURS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</si>
  <si>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</si>
  <si>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</si>
  <si>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</si>
  <si>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</si>
  <si>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</si>
  <si>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</si>
  <si>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</si>
  <si>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</si>
  <si>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</si>
  <si>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</si>
  <si>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PURCHASERS' QUESTIONNAIRE</t>
  </si>
  <si>
    <t>QUESTIONNAIRE À L’INTENTION DES ACHETEURS</t>
  </si>
  <si>
    <t>QUESTIONNAIRE OUTLINE</t>
  </si>
  <si>
    <t>APERÇU DU QUESTIONNAIRE</t>
  </si>
  <si>
    <t>GLOSSARY</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</si>
  <si>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</si>
  <si>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t>
  </si>
  <si>
    <t>Les marchandises sont généralement classées dans le Tarif des douanes sous les numéros suivants du Système harmonisé de désignation et de codification des marchandises (SH) :</t>
  </si>
  <si>
    <t>The following questions refer to the goods as defined in the product description on the Intro tab.</t>
  </si>
  <si>
    <t>PROTECTED</t>
  </si>
  <si>
    <t>PROTÉGÉ</t>
  </si>
  <si>
    <t>PURCHASES</t>
  </si>
  <si>
    <t>ACHATS</t>
  </si>
  <si>
    <t>GENERAL</t>
  </si>
  <si>
    <t>GÉNÉRAL</t>
  </si>
  <si>
    <t xml:space="preserve">Other sources include: </t>
  </si>
  <si>
    <t>Autres fournisseurs incluent :</t>
  </si>
  <si>
    <t>Analyst 1</t>
  </si>
  <si>
    <t>Analyst 2</t>
  </si>
  <si>
    <t>Select</t>
  </si>
  <si>
    <t>Public Question 1</t>
  </si>
  <si>
    <t>Public Question 7</t>
  </si>
  <si>
    <t>Public Question 11</t>
  </si>
  <si>
    <t>Public Question 13</t>
  </si>
  <si>
    <t>Public Question 15</t>
  </si>
  <si>
    <t>Pro Question 5</t>
  </si>
  <si>
    <t>Pro Question 8</t>
  </si>
  <si>
    <t>Pro Question 9</t>
  </si>
  <si>
    <t>ADDITIONAL PRODUCT INFORMATION</t>
  </si>
  <si>
    <t>RENSEIGNEMENTS ADDITIONNELS SUR LE PRODUIT</t>
  </si>
  <si>
    <t>Drop down lists (MODIFY AS PER CASE SPECIFICS)</t>
  </si>
  <si>
    <t>Other factors that are very important</t>
  </si>
  <si>
    <t>Other factors that are somewhat important</t>
  </si>
  <si>
    <t>Autres facteurs très importants</t>
  </si>
  <si>
    <t>Autres facteurs assez importants</t>
  </si>
  <si>
    <t>Intro, Confirm</t>
  </si>
  <si>
    <t>Yes</t>
  </si>
  <si>
    <t>Oui</t>
  </si>
  <si>
    <t>No</t>
  </si>
  <si>
    <t>Non</t>
  </si>
  <si>
    <t>End user</t>
  </si>
  <si>
    <t>If no, explain.</t>
  </si>
  <si>
    <t>Si non, expliquez.</t>
  </si>
  <si>
    <t>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t>
  </si>
  <si>
    <t>Expliquez si votre entreprise, ou vos clients, sont prêts à payer un prix plus élevé pour les marchandises si elles sont produites au Canada et indiquez le montant de cette prime.</t>
  </si>
  <si>
    <t>Fournissez des détails concernant les produits liés aux marchandises que les producteurs canadiens ne peuvent pas fournir, mais qui sont offerts par des fournisseurs dans des pays autres que le Canada.</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</si>
  <si>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</si>
  <si>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</si>
  <si>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</si>
  <si>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DEVEZ-VOUS REMPLIR CE QUESTIONNAIRE?</t>
  </si>
  <si>
    <t>Valeur d’achat nette rendue (coût de revient)</t>
  </si>
  <si>
    <t>des pays sujets</t>
  </si>
  <si>
    <t>Achats de marchandises pour lesquelles vous êtes l'importateur attitré aux fins de douanes</t>
  </si>
  <si>
    <t>utilisateurs finals</t>
  </si>
  <si>
    <t>Utilisateur final</t>
  </si>
  <si>
    <t>Les questions suivantes font référence aux marchandises comme définies dans la description du produit de l'onglet Intro.</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</si>
  <si>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</si>
  <si>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Type d'affiliation</t>
  </si>
  <si>
    <t>Nombre de jours minimum</t>
  </si>
  <si>
    <t>Nombre de jours maximum</t>
  </si>
  <si>
    <t>Dans le marché des marchandises au Canada, lequel des pays suivants a tendance à offrir le meilleur prix?</t>
  </si>
  <si>
    <t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t>
  </si>
  <si>
    <t>en mois</t>
  </si>
  <si>
    <t>Subject</t>
  </si>
  <si>
    <t>Sélectionnez</t>
  </si>
  <si>
    <t>Relation à long terme avec le fournisseur</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</si>
  <si>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</si>
  <si>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</si>
  <si>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</si>
  <si>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</si>
  <si>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i.e. columns B-L should be 160 pixels each.</t>
  </si>
  <si>
    <t>When adding or modifying columns, please ensure the total of all column widths in a tab equals 1760 pixels to allow for consistent scaling when exported to PDF.</t>
  </si>
  <si>
    <t>hiddenc</t>
  </si>
  <si>
    <t>If yes, indicate the price premium</t>
  </si>
  <si>
    <t>Si oui, indiquez la majoration du prix</t>
  </si>
  <si>
    <t xml:space="preserve">Briefly describe the factors that your firm considers when certifying or qualifying a new supplier of the goods, and provide an estimate of the time it takes to do so. </t>
  </si>
  <si>
    <t xml:space="preserve">Décrivez brièvement les facteurs qui entrent en ligne de compte quand votre entreprise certifie ou qualifie un nouveau fournisseur de marchandises et donnez une estimation du temps requis pour le faire. </t>
  </si>
  <si>
    <t>Provide details on whether your certification or qualification requirements for suppliers of the goods vary by type, end use, or country of origin.</t>
  </si>
  <si>
    <t>Fournissez des détails indiquant si vos exigences de certification ou de qualification pour les fournisseurs de marchandises varient selon le type, l'utilisation finale ou le pays d'origine.</t>
  </si>
  <si>
    <t>Term Contracts</t>
  </si>
  <si>
    <t>Certification or qualification of suppliers</t>
  </si>
  <si>
    <t>Certification ou qualification d'un fournisseur</t>
  </si>
  <si>
    <t>Question 19</t>
  </si>
  <si>
    <t>Question 20</t>
  </si>
  <si>
    <t>Indicate if your firm purchases the goods under term contracts.</t>
  </si>
  <si>
    <t>Indiquez si votre entreprise achète les marchandises sous contrats à terme.</t>
  </si>
  <si>
    <t>Complete Questions 12 through 16 then continue at Question 17.</t>
  </si>
  <si>
    <t>Répondez aux Questions 12 à 16 et continuez à la Question 17.</t>
  </si>
  <si>
    <t>Do not complete Questions 12 through 16. Continue at Question 17.</t>
  </si>
  <si>
    <t>Ne répondez pas aux Questions 12 à 16. Continuez à la Question 17.</t>
  </si>
  <si>
    <t>Indicate if your firm certifies or qualifies its supplier(s) of the goods.</t>
  </si>
  <si>
    <t>Indiquez si votre entreprise certifie ou qualifie son(ses) fournisseur(s) de marchandises.</t>
  </si>
  <si>
    <t>For what types of the goods does your firm require its suppliers to be certified or qualified?</t>
  </si>
  <si>
    <t>Pour quels types de marchandises votre entreprise exige-t-elle que ses fournisseurs de marchandises soient certifiés ou qualifiés afin de lui vendre?</t>
  </si>
  <si>
    <t>Certified or qualified purchases</t>
  </si>
  <si>
    <t>Achats certifiés ou qualifiés</t>
  </si>
  <si>
    <t>Ne répondez pas aux Questions 18 à 20. Continuez à l'onglet Confirm.</t>
  </si>
  <si>
    <t>Do not complete Questions 18 through 20. Continue to the Confirm tab.</t>
  </si>
  <si>
    <t>Complete Questions 18 through 20 then continue to the Confirm tab.</t>
  </si>
  <si>
    <t>Répondez aux Questions 18 à 20 et continuez à l'onglet Confirm.</t>
  </si>
  <si>
    <t>Unknown</t>
  </si>
  <si>
    <t>Inconnu</t>
  </si>
  <si>
    <t>List all other countries, if applicable:</t>
  </si>
  <si>
    <t>Précisez tous les autres pays, le cas échéant :</t>
  </si>
  <si>
    <t>Is your firm, or are your firm's customers, interested in purchasing, or specifically requesting Canadian-made goods?</t>
  </si>
  <si>
    <t>Votre entreprise, ou les clients de votre entreprise, souhaitent-ils acheter ou demandent-ils spécifiquement des marchandises fabriquées au Canada ?</t>
  </si>
  <si>
    <t>The goods are commonly classified in the Customs Tariff under the following Harmonized Commodity Description and Coding System (HS) numbers:</t>
  </si>
  <si>
    <t xml:space="preserve">Are the goods that are domestically produced and the goods that are imported sold through the same channels of distribution? </t>
  </si>
  <si>
    <t>dumping</t>
  </si>
  <si>
    <t>le dumping</t>
  </si>
  <si>
    <t>Austria</t>
  </si>
  <si>
    <t>de l'Autriche</t>
  </si>
  <si>
    <t>March 31,2026</t>
  </si>
  <si>
    <t>mars 31 2026</t>
  </si>
  <si>
    <t>Jan-March 2025</t>
  </si>
  <si>
    <t>janv.-mars 2025</t>
  </si>
  <si>
    <t>Jan-March 2026</t>
  </si>
  <si>
    <t>janv.-mars 2026</t>
  </si>
  <si>
    <t>Nicole Lalonde</t>
  </si>
  <si>
    <t>nicole.lalonde@tribunal.gc.ca</t>
  </si>
  <si>
    <t>343-574-8274</t>
  </si>
  <si>
    <t>Rhonda Heintzman</t>
  </si>
  <si>
    <t>rhonda.heintzman@tribunal.gc.ca</t>
  </si>
  <si>
    <t>613-558-5983</t>
  </si>
  <si>
    <t>Oil and gas well casing and green tube casing, made of carbon or alloy steel, welded or seamless, heat‑treated or not heat‑treated, regardless of end finish, having an outside diameter from 4 ½ inches to 9 5/8 inches (114.3 mm to 245.2 mm), meeting or supplied to meet American Petroleum Institute (API) specification 5CT or equivalent and/or enhanced proprietary standards, in all grades.</t>
  </si>
  <si>
    <t>Tubage de puits de gaz ou de pétrole et tubage de puits de type tube vert, en acier ordinaire ou en acier allié, soudés ou sans soudures, traités thermiquement ou non traités thermiquement, peu importe le fini, ayant un diamètre extérieur de 4 ½ po à 9 5/8 po (de 114,3 mm à 245,2 mm), respectant ou fournis pour respecter la spécification 5CT de l’American Petroleum Institute (API) ou l’équivalent ou des normes exclusives améliorées, dans tous les grades.</t>
  </si>
  <si>
    <t>7304.29.00.12, 7304.29.00.13, 7304.29.00.14, 7304.29.00.15, 7304.29.00.16, 7304.29.00.17, 7304.29.00.19, 7304.29.00.22, 7304.29.00.23, 7304.29.00.24, 7304.29.00.25, 7304.29.00.26, 7304.29.00.27, 7304.29.00.29, 7306.29.00.12, 7306.29.00.13, 7306.29.00.14, 7306.29.00.15, 7306.29.00.16, 7306.29.00.17, 7306.29.00.19, 7306.29.00.22, 7306.29.00.23, 7306.29.00.24, 7306.29.00.25, 7306.29.00.26, 7306.29.00.27, 7306.29.00.29</t>
  </si>
  <si>
    <t>Autriche</t>
  </si>
  <si>
    <t>• drill pipe;
• pup joints;
• unattached couplings;
• coupling stock;
• insulated tubing and vacuum insulated tubing; and
• stainless steel casing containing 10.5 percent or more by weight of chromium.</t>
  </si>
  <si>
    <t>• tige de forage;
• fractions de tube;
• raccords non fixés;
• tuyau de raccordement;
• tubulure isolée et tubulure isolée par vide; et
• tubage de puits en acier inoxydable contenant 10,5 % ou plus par poids de chrome.</t>
  </si>
  <si>
    <t>tubages de puits de gaz et de pétrole</t>
  </si>
  <si>
    <t>oil and gas well casing</t>
  </si>
  <si>
    <t>The following goods are excluded:</t>
  </si>
  <si>
    <t>Les marchandises suivantes sont exclues:</t>
  </si>
  <si>
    <t>NQ-2026-001</t>
  </si>
  <si>
    <t>Mexico</t>
  </si>
  <si>
    <t>Mexique</t>
  </si>
  <si>
    <t>Question No.</t>
  </si>
  <si>
    <t>QUESTION</t>
  </si>
  <si>
    <t>Copy</t>
  </si>
  <si>
    <t>TAB:</t>
  </si>
  <si>
    <t xml:space="preserve">Public </t>
  </si>
  <si>
    <t>Unused formulas</t>
  </si>
  <si>
    <t>Firm's trade level:</t>
  </si>
  <si>
    <t>FIRMS</t>
  </si>
  <si>
    <t>Distributor / Reseller</t>
  </si>
  <si>
    <t>End user / Retailer</t>
  </si>
  <si>
    <t>IF(Public!$E$184&gt;=0.01,"X"," ")</t>
  </si>
  <si>
    <t>IF(Public!$E$184&lt;=0.01,"X"," ")</t>
  </si>
  <si>
    <t>What alternative products exist for the subject goods?</t>
  </si>
  <si>
    <t>Prod 1:</t>
  </si>
  <si>
    <t>[ name product here ]</t>
  </si>
  <si>
    <t>Type of product</t>
  </si>
  <si>
    <t>Reasonable Alternative</t>
  </si>
  <si>
    <t>Restrictions / Limitation</t>
  </si>
  <si>
    <t>Minimum % decrease</t>
  </si>
  <si>
    <t>Prod 2:</t>
  </si>
  <si>
    <t>Prod 3:</t>
  </si>
  <si>
    <t>Prod 4:</t>
  </si>
  <si>
    <t>Prod 5:</t>
  </si>
  <si>
    <t>Is there an interest in purchasing "domestically produced" or "made in Canada" goods?</t>
  </si>
  <si>
    <t>Substitutability</t>
  </si>
  <si>
    <t>Always / Toujours</t>
  </si>
  <si>
    <t>Usually / Généralement</t>
  </si>
  <si>
    <t>Sometimes / Parfois</t>
  </si>
  <si>
    <t>Never / Jamais</t>
  </si>
  <si>
    <t>Comment Explanation:</t>
  </si>
  <si>
    <t>Is your firm, or are your firm's customers, willing to pay a premium for, "domestically produced" or “made in Canada”?</t>
  </si>
  <si>
    <t>YES</t>
  </si>
  <si>
    <t>NO</t>
  </si>
  <si>
    <t>Factors affecting purchasing decision</t>
  </si>
  <si>
    <t>PurchaseProc</t>
  </si>
  <si>
    <t>Use V  [very] , S [somewhat] , N [not] to indicate the firm's response:</t>
  </si>
  <si>
    <t>Are domestically produced goods sold through the same channels of distribution as imported goods?</t>
  </si>
  <si>
    <t>Yes / Oui</t>
  </si>
  <si>
    <t>No / Non</t>
  </si>
  <si>
    <t>Interchangeability</t>
  </si>
  <si>
    <t>Other countries with measures in force</t>
  </si>
  <si>
    <t>Delivery Times</t>
  </si>
  <si>
    <t>MINIMUM</t>
  </si>
  <si>
    <t>Purchases  of Domestically Produced Goods</t>
  </si>
  <si>
    <t>From Domestic Producers / Auprès des producteurs nationaux</t>
  </si>
  <si>
    <t>From Distributors / Auprès des distributeurs</t>
  </si>
  <si>
    <t>Purchases of Imported Goods from Distributors</t>
  </si>
  <si>
    <t xml:space="preserve">Other countries Include: </t>
  </si>
  <si>
    <t>Purchases when Importer of Record</t>
  </si>
  <si>
    <t>MAXIMUM</t>
  </si>
  <si>
    <t>Use C [for comparable], A [for Canada], B [for Subject Country] to indicate which country has the advantage</t>
  </si>
  <si>
    <t>Canada vs. China</t>
  </si>
  <si>
    <t>Compare</t>
  </si>
  <si>
    <t>Other factors that are comparable with advantages to neither Canada or China</t>
  </si>
  <si>
    <t>Other factors where Canada has the advantage</t>
  </si>
  <si>
    <t>Other factors where China has the advantage</t>
  </si>
  <si>
    <t>STOP</t>
  </si>
  <si>
    <t>Pro 1</t>
  </si>
  <si>
    <t>DON'T COPY</t>
  </si>
  <si>
    <t>CALCULATED</t>
  </si>
  <si>
    <t>TOTAL volume and value of purchases</t>
  </si>
  <si>
    <t>PurchaseBehav</t>
  </si>
  <si>
    <t>Volume</t>
  </si>
  <si>
    <t>Value</t>
  </si>
  <si>
    <t>Unit Value</t>
  </si>
  <si>
    <t>Q1 2025</t>
  </si>
  <si>
    <t>Q1 2026</t>
  </si>
  <si>
    <t>VOLUME</t>
  </si>
  <si>
    <t>Firm's Purchases 2022</t>
  </si>
  <si>
    <t>Firm's Purchases 2023</t>
  </si>
  <si>
    <t>Firm's Purchases 2024</t>
  </si>
  <si>
    <t>Firm's Purchases Q1 2025</t>
  </si>
  <si>
    <t>Firm's Purchases Q1 2026</t>
  </si>
  <si>
    <t>FORMULA</t>
  </si>
  <si>
    <t>TOTAL</t>
  </si>
  <si>
    <t xml:space="preserve">SHARES </t>
  </si>
  <si>
    <t>VALUE</t>
  </si>
  <si>
    <t>Other countries (listed)</t>
  </si>
  <si>
    <t>Unknown country of origin - Purchased from another source (listed)</t>
  </si>
  <si>
    <t>Contacted by Suppliers in last 12 months - Producer</t>
  </si>
  <si>
    <t>Contacted by Suppliers in last 12 months - Distributors</t>
  </si>
  <si>
    <t>How many suppliers does firm contact prior to purchase?</t>
  </si>
  <si>
    <t>More than 3 / Plus de 3</t>
  </si>
  <si>
    <t>When the lowest price doesn’t win the contract, what other factors does firm take into account?</t>
  </si>
  <si>
    <t>PriceRespon</t>
  </si>
  <si>
    <t>Answer here</t>
  </si>
  <si>
    <t>Other factors:</t>
  </si>
  <si>
    <t>Specify Other factors:</t>
  </si>
  <si>
    <t>Method of Establishing a Price:</t>
  </si>
  <si>
    <t>Other methods</t>
  </si>
  <si>
    <t>Specify Other methods:</t>
  </si>
  <si>
    <t>Once product meets spec. how often does lowest net price offered win a contract sale?</t>
  </si>
  <si>
    <t>How much lower does the price have to be for it to become the primary factor?</t>
  </si>
  <si>
    <t>0 to 5% / De 0 à 5 %</t>
  </si>
  <si>
    <t>6 to 10% / De 6 à 10 %</t>
  </si>
  <si>
    <t>11 to 15% / De 11 à 15 %</t>
  </si>
  <si>
    <t>16 to 20% / De 16 à 20 %</t>
  </si>
  <si>
    <t>21 to 25% / De 21 à 25 %</t>
  </si>
  <si>
    <t>More than 25% / Plus de 25 %</t>
  </si>
  <si>
    <t>Price would never be the primary factor / 
Le prix ne sera jamais le facteur principal</t>
  </si>
  <si>
    <t>Which country tends to be the price leader?</t>
  </si>
  <si>
    <t>Unkown</t>
  </si>
  <si>
    <t>Unknown country, company nameinstead:</t>
  </si>
  <si>
    <t>What timing is required for suppliers to be certified?</t>
  </si>
  <si>
    <t>months:</t>
  </si>
  <si>
    <t>What % of firm's purchases of subject good required certification / pre-qualification?</t>
  </si>
  <si>
    <t>Purchase under term contracts?</t>
  </si>
  <si>
    <t>What % of firm's purchases of subject good were bought under contract?</t>
  </si>
  <si>
    <t xml:space="preserve"> </t>
  </si>
  <si>
    <t>What is the average timing of these contracts?</t>
  </si>
  <si>
    <t>Confirm</t>
  </si>
  <si>
    <t xml:space="preserve"> Purchases and Product Knowledge by Country of Origin</t>
  </si>
  <si>
    <t>Firms</t>
  </si>
  <si>
    <t>Other sources include:</t>
  </si>
  <si>
    <t>Interim 2025</t>
  </si>
  <si>
    <t>Interim 2026</t>
  </si>
  <si>
    <t>Tonnes</t>
  </si>
  <si>
    <t>Value ($000)</t>
  </si>
  <si>
    <t>UNIT VALUE $/TONNE</t>
  </si>
  <si>
    <t>Company</t>
  </si>
  <si>
    <t>Source</t>
  </si>
  <si>
    <t>Other Countries:</t>
  </si>
  <si>
    <t>Respondant</t>
  </si>
  <si>
    <t>Sheet</t>
  </si>
  <si>
    <t>Question/Comment</t>
  </si>
  <si>
    <t>Extra</t>
  </si>
  <si>
    <t>Answer</t>
  </si>
  <si>
    <t>Public</t>
  </si>
  <si>
    <t>7 Expl</t>
  </si>
  <si>
    <t>12 Expl</t>
  </si>
  <si>
    <t>15 Expl if not</t>
  </si>
  <si>
    <t>AddPub</t>
  </si>
  <si>
    <t xml:space="preserve">Pro </t>
  </si>
  <si>
    <t>AddPro</t>
  </si>
  <si>
    <t>Firm's Purchases 2025</t>
  </si>
  <si>
    <t>May 26, 2026</t>
  </si>
  <si>
    <t>26 mai 2026</t>
  </si>
  <si>
    <t xml:space="preserve">For greater certainty, the product definition does not include oil and gas well tubing but it does include semi-finished casing, which is typically referred to as “green tubes” or occasionally “green pipes”. These green tubes, as they are most commonly referred to in the oil country tubular goods (OCTG) industry, are intermediate or in-process pipes which require additional processing, such as threading, heat treatment or testing, before they can be used as fully finished oil and gas OCTG in end-use applications. This product definition includes green tube casing (i.e. green tubes with the necessary characteristics and intended for finishing into casing) and does not include green tube tubing.
Drill pipe is excluded from the product definition for this investigation. Drill pipe consists of heavy (usually seamless) tubing with high-strength tool joints on either end that is manufactured to API specification 5DP or API specification 7-1 and is used for drilling oil and gas wells.
Pup joints are also excluded from the product definition for this investigation. These products are essentially short lengths of OCTG used for spacing in a drill string, and these are excluded where their length is twelve feet or below (with a three-inch tolerance), as defined in API 5CT.
Unattached couplings as well as coupling stock are also excluded from the product definition for this investigation. Couplings are used to connect two pipes together, allowing for the flow of hydrocarbons and other production fluids from the reservoir to the surface. Casing and tubing couplings come in various sizes, materials, and designs, and are made from coupling stock. Coupling stock is similar to other OCTG except that the pipe walls are thicker and the coupling stock pipe itself is used for further processing into couplings or other float equipment.
Insulated tubing and vacuum insulated tubing (IT/VIT) are also excluded from the product definition for this investigation. IT/VIT are a subset of OCTG that are used for thermal-enhanced oil recovery of extremely viscous crude oils. IT/VIT may also be described as insulated steam injected tubing and oil production tubing, including double-walled tubing, with or without insulation. These IT/VIT products are used in steam injection wells in Steam Assisted Gravity Drainage (SAGD) drilling applications deployed in oil sands assets and also in Cyclic Steam Stimulation (CSS) drilling applications deployed in heavy oil assets.
Finally, stainless steel OCTG is excluded from the product definition for this investigation.
</t>
  </si>
  <si>
    <t>Pour une plus grande certitude, la définition du produit ne comprend pas la tubulure de puits de gaz et de pétrole, mais elle comprend le tubage de puits semi-fini, communément appelé « tubes verts » ou à l’occasion « tuyaux verts ». Ces tubes verts, comme on les appelle le plus souvent dans l’industrie des fournitures tubulaires pour puits de pétrole (FTPP), sont des tuyaux en traitement ou intermédiaires qui nécessitent un traitement supplémentaire, comme le filetage, l’essai ou le traitement thermique, avant de pouvoir être utilisés comme FTPP pour le gaz et le pétrole entièrement finis dans les applications d’utilisation finale. Cette définition de produit comprend un tubage de puits de type tube vert (c. à d. des tubes verts ayant les caractéristiques nécessaires et conçus pour se terminer dans un tubage de puits) et ne comprend pas une tubulure de type tube vert.
Les tiges de forage sont elles aussi exclues de la définition du produit aux fins de la présente enquête. Elles consistent en des tubes lourds (généralement exempts de soudures) et à l’extrémité desquels sont fixés des joints très résistants, fabriqués selon la spécification 5DP ou 7-1 de l’American Petroleum Institute (API), et sont utilisés pour le forage de puits de pétrole et de gaz.
Les fractions de tubes courts sont également exclus de la définition des produits aux fins de la présente enquête. Il s’agit essentiellement de FTPP de courte longueur utilisés pour l’espacement dans un train de tiges de forage, et sont exclus lorsque leur longueur est de 12 pieds ou moins (avec une tolérance de trois pouces), comme défini dans la norme 5CT de l’API.
Les raccords non fixés ainsi que le matériel de couplage sont eux aussi exclus de la définition du produit aux fins de la présente enquête. Les raccords sont utilisés pour relier deux tuyaux, ce qui permet le passage d’hydrocarbures et d’autres liquides de production du réservoir vers la surface. Les raccords de caisson et de tubes sont offerts en divers formats, matériaux et modèles, et sont faits à partir de tuyaux de raccordement. Les tuyaux de raccordement sont semblables à d’autres FTPP, sauf que leur paroi est plus épaisse; ils sont utilisés pour fabriquer des tuyaux ou autres équipements flottants.
La tubulure isolée et la tubulure isolée par vide sont également excluses de la définition du produit aux fins de la présente enquête. Il s’agit d’un sous-ensemble de FTPP servant à la récupération thermique de pétrole brut extrêmement visqueux. Ces tubulures sont également appelées « tubes isolés à injection de vapeur » et « produits de tubage de production pétrolière », lesquels comprennent les tubes à paroi double isolés ou non. Ils sont employés dans des puits d’injection de vapeur, aux fins de drainage par gravité/injection de vapeur, dans des sables bitumineux, et pour fins de stimulation cyclique par injection de vapeur, dans des champs de pétrole lourds.
Enfin, les FTPP en acier inoxydable sont exclues de la définition du produit aux fins de la présente enquête.</t>
  </si>
  <si>
    <t xml:space="preserve">Quelles marchandises, soit fabriquées sur le marché intérieur ou importées, percevez-vous comme produits substituts raisonnables pour les marchandises qu'achètent votre entreprise? S'il y a des restrictions ou des contraintes ayant une incidence sur l’utilisation de ces produits de substitution (p. ex. la qualité, le coût relatif), précisez.  </t>
  </si>
  <si>
    <r>
      <rPr>
        <b/>
        <sz val="10.5"/>
        <color theme="1"/>
        <rFont val="Calibri"/>
        <family val="2"/>
        <scheme val="minor"/>
      </rPr>
      <t>Countries with measures in force</t>
    </r>
    <r>
      <rPr>
        <sz val="10.5"/>
        <color theme="1"/>
        <rFont val="Calibri"/>
        <family val="2"/>
        <scheme val="minor"/>
      </rPr>
      <t xml:space="preserve"> (China, Chinese Taipei, India, Indonesia, South Korea, Thailand, Türkiye, Ukraine and Vietnam (</t>
    </r>
    <r>
      <rPr>
        <u/>
        <sz val="10.5"/>
        <color theme="1"/>
        <rFont val="Calibri"/>
        <family val="2"/>
        <scheme val="minor"/>
      </rPr>
      <t>excluding</t>
    </r>
    <r>
      <rPr>
        <sz val="10.5"/>
        <color theme="1"/>
        <rFont val="Calibri"/>
        <family val="2"/>
        <scheme val="minor"/>
      </rPr>
      <t xml:space="preserve"> goods exported from South Korea by </t>
    </r>
    <r>
      <rPr>
        <b/>
        <sz val="10.5"/>
        <color theme="1"/>
        <rFont val="Calibri"/>
        <family val="2"/>
        <scheme val="minor"/>
      </rPr>
      <t>Hyundai Steel Company,</t>
    </r>
    <r>
      <rPr>
        <sz val="10.5"/>
        <color theme="1"/>
        <rFont val="Calibri"/>
        <family val="2"/>
        <scheme val="minor"/>
      </rPr>
      <t xml:space="preserve"> and goods exported from Türkiye by </t>
    </r>
    <r>
      <rPr>
        <b/>
        <sz val="10.5"/>
        <color theme="1"/>
        <rFont val="Calibri"/>
        <family val="2"/>
        <scheme val="minor"/>
      </rPr>
      <t>Borusan Mannesmann Boru Sanayi ve Ticaret A.Ş</t>
    </r>
    <r>
      <rPr>
        <sz val="10.5"/>
        <color theme="1"/>
        <rFont val="Calibri"/>
        <family val="2"/>
        <scheme val="minor"/>
      </rPr>
      <t>.)</t>
    </r>
  </si>
  <si>
    <r>
      <rPr>
        <b/>
        <sz val="10.5"/>
        <color theme="1"/>
        <rFont val="Calibri"/>
        <family val="2"/>
        <scheme val="minor"/>
      </rPr>
      <t>Other Countries</t>
    </r>
    <r>
      <rPr>
        <sz val="10.5"/>
        <color theme="1"/>
        <rFont val="Calibri"/>
        <family val="2"/>
        <scheme val="minor"/>
      </rPr>
      <t xml:space="preserve"> (</t>
    </r>
    <r>
      <rPr>
        <b/>
        <u/>
        <sz val="10.5"/>
        <color theme="1"/>
        <rFont val="Calibri"/>
        <family val="2"/>
        <scheme val="minor"/>
      </rPr>
      <t>including</t>
    </r>
    <r>
      <rPr>
        <sz val="10.5"/>
        <color theme="1"/>
        <rFont val="Calibri"/>
        <family val="2"/>
        <scheme val="minor"/>
      </rPr>
      <t xml:space="preserve"> goods exported from South Korea by </t>
    </r>
    <r>
      <rPr>
        <b/>
        <sz val="10.5"/>
        <color theme="1"/>
        <rFont val="Calibri"/>
        <family val="2"/>
        <scheme val="minor"/>
      </rPr>
      <t>Hyundai Steel Company,</t>
    </r>
    <r>
      <rPr>
        <sz val="10.5"/>
        <color theme="1"/>
        <rFont val="Calibri"/>
        <family val="2"/>
        <scheme val="minor"/>
      </rPr>
      <t xml:space="preserve"> and goods exported from Türkiye by </t>
    </r>
    <r>
      <rPr>
        <b/>
        <sz val="10.5"/>
        <color theme="1"/>
        <rFont val="Calibri"/>
        <family val="2"/>
        <scheme val="minor"/>
      </rPr>
      <t>Borusan Mannesmann Boru Sanayi ve Ticaret A.Ş.</t>
    </r>
    <r>
      <rPr>
        <sz val="10.5"/>
        <color theme="1"/>
        <rFont val="Calibri"/>
        <family val="2"/>
        <scheme val="minor"/>
      </rPr>
      <t>)</t>
    </r>
  </si>
  <si>
    <r>
      <rPr>
        <b/>
        <sz val="10.5"/>
        <color theme="1"/>
        <rFont val="Calibri"/>
        <family val="2"/>
        <scheme val="minor"/>
      </rPr>
      <t>Autres pays</t>
    </r>
    <r>
      <rPr>
        <sz val="10.5"/>
        <color theme="1"/>
        <rFont val="Calibri"/>
        <family val="2"/>
        <scheme val="minor"/>
      </rPr>
      <t xml:space="preserve"> </t>
    </r>
    <r>
      <rPr>
        <b/>
        <u/>
        <sz val="10.5"/>
        <color theme="1"/>
        <rFont val="Calibri"/>
        <family val="2"/>
        <scheme val="minor"/>
      </rPr>
      <t>(incluant</t>
    </r>
    <r>
      <rPr>
        <sz val="10.5"/>
        <color theme="1"/>
        <rFont val="Calibri"/>
        <family val="2"/>
        <scheme val="minor"/>
      </rPr>
      <t xml:space="preserve"> les marchandises exportées de la Corée du Sud par </t>
    </r>
    <r>
      <rPr>
        <b/>
        <sz val="10.5"/>
        <color theme="1"/>
        <rFont val="Calibri"/>
        <family val="2"/>
        <scheme val="minor"/>
      </rPr>
      <t>Hyundai Steel Company</t>
    </r>
    <r>
      <rPr>
        <sz val="10.5"/>
        <color theme="1"/>
        <rFont val="Calibri"/>
        <family val="2"/>
        <scheme val="minor"/>
      </rPr>
      <t xml:space="preserve">, et les marchandises exportées de Turquie par </t>
    </r>
    <r>
      <rPr>
        <b/>
        <sz val="10.5"/>
        <color theme="1"/>
        <rFont val="Calibri"/>
        <family val="2"/>
        <scheme val="minor"/>
      </rPr>
      <t>Borusan Mannesmann Boru Sanayi ve Ticaret A.Ş.</t>
    </r>
    <r>
      <rPr>
        <sz val="10.5"/>
        <color theme="1"/>
        <rFont val="Calibri"/>
        <family val="2"/>
        <scheme val="minor"/>
      </rPr>
      <t>)</t>
    </r>
  </si>
  <si>
    <r>
      <rPr>
        <b/>
        <sz val="10.5"/>
        <color theme="1"/>
        <rFont val="Calibri"/>
        <family val="2"/>
        <scheme val="minor"/>
      </rPr>
      <t>Pays ayant des mesures en vigueur</t>
    </r>
    <r>
      <rPr>
        <sz val="10.5"/>
        <color theme="1"/>
        <rFont val="Calibri"/>
        <family val="2"/>
        <scheme val="minor"/>
      </rPr>
      <t xml:space="preserve"> (Chine, Taipei chinois, Inde, Indonésie, Corée du Sud, Thaïlande, Türkiye, Ukraine et Vietnam (</t>
    </r>
    <r>
      <rPr>
        <b/>
        <u/>
        <sz val="10.5"/>
        <color theme="1"/>
        <rFont val="Calibri"/>
        <family val="2"/>
        <scheme val="minor"/>
      </rPr>
      <t xml:space="preserve">excluant </t>
    </r>
    <r>
      <rPr>
        <sz val="10.5"/>
        <color theme="1"/>
        <rFont val="Calibri"/>
        <family val="2"/>
        <scheme val="minor"/>
      </rPr>
      <t xml:space="preserve">les marchandises exportées de la Corée du Sud par </t>
    </r>
    <r>
      <rPr>
        <b/>
        <sz val="10.5"/>
        <color theme="1"/>
        <rFont val="Calibri"/>
        <family val="2"/>
        <scheme val="minor"/>
      </rPr>
      <t>Hyundai Steel Company</t>
    </r>
    <r>
      <rPr>
        <sz val="10.5"/>
        <color theme="1"/>
        <rFont val="Calibri"/>
        <family val="2"/>
        <scheme val="minor"/>
      </rPr>
      <t>, et les marchandises exportées de Turquie par</t>
    </r>
    <r>
      <rPr>
        <b/>
        <sz val="10.5"/>
        <color theme="1"/>
        <rFont val="Calibri"/>
        <family val="2"/>
        <scheme val="minor"/>
      </rPr>
      <t xml:space="preserve"> Borusan Mannesmann Boru Sanayi ve Ticaret A.Ş</t>
    </r>
    <r>
      <rPr>
        <sz val="10.5"/>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</si>
</sst>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 #,##0_);_(* \(#,##0\);_(* &quot;-&quot;??_);_(@_)"/>
    <numFmt numFmtId="167" formatCode="[$-1009]d\-mmm\-yy;@"/>
    <numFmt numFmtId="168" formatCode="[$-F800]dddd\,\ mmmm\ dd\,\ yyyy"/>
    <numFmt numFmtId="169" formatCode="#,###;\(#,###\);0"/>
  </numFmts>
  <fonts count="80" x14ac:knownFonts="1">
    <font>
      <sz val="11"/>
      <color theme="1"/>
      <name val="Calibri"/>
      <family val="2"/>
      <scheme val="minor"/>
    </font>
    <font>
      <sz val="11"/>
      <color indexed="8"/>
      <name val="Calibri"/>
      <family val="2"/>
    </font>
    <font>
      <b/>
      <sz val="10"/>
      <name val="Times New Roman"/>
      <family val="1"/>
    </font>
    <font>
      <sz val="11"/>
      <color theme="1"/>
      <name val="Calibri"/>
      <family val="2"/>
      <scheme val="minor"/>
    </font>
    <font>
      <sz val="11"/>
      <color theme="0"/>
      <name val="Calibri"/>
      <family val="2"/>
      <scheme val="minor"/>
    </font>
    <font>
      <sz val="11"/>
      <color theme="1"/>
      <name val="Calibri"/>
      <family val="2"/>
    </font>
    <font>
      <b/>
      <sz val="11"/>
      <color theme="1"/>
      <name val="Calibri"/>
      <family val="2"/>
      <scheme val="minor"/>
    </font>
    <font>
      <sz val="10"/>
      <color theme="1"/>
      <name val="Calibri"/>
      <family val="2"/>
      <scheme val="minor"/>
    </font>
    <font>
      <sz val="10"/>
      <color theme="0"/>
      <name val="Calibri"/>
      <family val="2"/>
      <scheme val="minor"/>
    </font>
    <font>
      <b/>
      <sz val="10"/>
      <color theme="1"/>
      <name val="Calibri"/>
      <family val="2"/>
      <scheme val="minor"/>
    </font>
    <font>
      <sz val="10"/>
      <color theme="1"/>
      <name val="Times New Roman"/>
      <family val="2"/>
    </font>
    <font>
      <sz val="10"/>
      <name val="Times New Roman"/>
      <family val="1"/>
    </font>
    <font>
      <sz val="9"/>
      <name val="Times New Roman"/>
      <family val="1"/>
    </font>
    <font>
      <b/>
      <sz val="12"/>
      <name val="Times New Roman"/>
      <family val="1"/>
    </font>
    <font>
      <sz val="10"/>
      <name val="Arial"/>
      <family val="2"/>
    </font>
    <font>
      <sz val="10"/>
      <color indexed="8"/>
      <name val="Arial"/>
      <family val="2"/>
    </font>
    <font>
      <sz val="12"/>
      <name val="Helv"/>
    </font>
    <font>
      <b/>
      <sz val="14"/>
      <name val="Times New Roman"/>
      <family val="1"/>
    </font>
    <font>
      <sz val="10"/>
      <color theme="1"/>
      <name val="Arial"/>
      <family val="2"/>
    </font>
    <font>
      <sz val="10"/>
      <color rgb="FF9C0006"/>
      <name val="Calibri"/>
      <family val="2"/>
      <scheme val="minor"/>
    </font>
    <font>
      <b/>
      <sz val="10"/>
      <color rgb="FFFA7D00"/>
      <name val="Calibri"/>
      <family val="2"/>
      <scheme val="minor"/>
    </font>
    <font>
      <b/>
      <sz val="10"/>
      <color theme="0"/>
      <name val="Calibri"/>
      <family val="2"/>
      <scheme val="minor"/>
    </font>
    <font>
      <sz val="8"/>
      <name val="Courier"/>
      <family val="3"/>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color theme="1"/>
      <name val="Times New Roman"/>
      <family val="2"/>
    </font>
    <font>
      <b/>
      <sz val="10"/>
      <color rgb="FF3F3F3F"/>
      <name val="Calibri"/>
      <family val="2"/>
      <scheme val="minor"/>
    </font>
    <font>
      <sz val="10"/>
      <color rgb="FFFF0000"/>
      <name val="Calibri"/>
      <family val="2"/>
      <scheme val="minor"/>
    </font>
    <font>
      <b/>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5"/>
      <color theme="0"/>
      <name val="Calibri"/>
      <family val="2"/>
      <scheme val="minor"/>
    </font>
    <font>
      <sz val="10.5"/>
      <name val="Calibri"/>
      <family val="2"/>
      <scheme val="minor"/>
    </font>
    <font>
      <b/>
      <sz val="10.5"/>
      <name val="Calibri"/>
      <family val="2"/>
      <scheme val="minor"/>
    </font>
    <font>
      <sz val="10.5"/>
      <color theme="1"/>
      <name val="Calibri"/>
      <family val="2"/>
      <scheme val="minor"/>
    </font>
    <font>
      <b/>
      <sz val="10.5"/>
      <color theme="1"/>
      <name val="Calibri"/>
      <family val="2"/>
      <scheme val="minor"/>
    </font>
    <font>
      <sz val="10.5"/>
      <color theme="0"/>
      <name val="Calibri"/>
      <family val="2"/>
      <scheme val="minor"/>
    </font>
    <font>
      <sz val="10.5"/>
      <color theme="0"/>
      <name val="Calibri"/>
      <family val="2"/>
    </font>
    <font>
      <sz val="10.5"/>
      <name val="Calibri"/>
      <family val="2"/>
    </font>
    <font>
      <sz val="10.5"/>
      <color theme="1"/>
      <name val="Calibri"/>
      <family val="2"/>
    </font>
    <font>
      <b/>
      <sz val="10.5"/>
      <color theme="1"/>
      <name val="Calibri"/>
      <family val="2"/>
    </font>
    <font>
      <sz val="10.5"/>
      <color rgb="FF000000"/>
      <name val="Calibri"/>
      <family val="2"/>
      <scheme val="minor"/>
    </font>
    <font>
      <b/>
      <sz val="10.5"/>
      <color rgb="FF000000"/>
      <name val="Calibri"/>
      <family val="2"/>
      <scheme val="minor"/>
    </font>
    <font>
      <sz val="8"/>
      <name val="Calibri"/>
      <family val="2"/>
      <scheme val="minor"/>
    </font>
    <font>
      <u/>
      <sz val="10.5"/>
      <color rgb="FF0070C0"/>
      <name val="Calibri"/>
      <family val="2"/>
      <scheme val="minor"/>
    </font>
    <font>
      <b/>
      <sz val="12"/>
      <name val="Calibri"/>
      <family val="2"/>
      <scheme val="minor"/>
    </font>
    <font>
      <sz val="10.5"/>
      <color theme="1"/>
      <name val="Aptos"/>
      <family val="2"/>
    </font>
    <font>
      <b/>
      <u/>
      <sz val="10.5"/>
      <color theme="1"/>
      <name val="Calibri"/>
      <family val="2"/>
      <scheme val="minor"/>
    </font>
    <font>
      <u/>
      <sz val="10.5"/>
      <color theme="1"/>
      <name val="Calibri"/>
      <family val="2"/>
      <scheme val="minor"/>
    </font>
    <font>
      <b/>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b/>
      <sz val="9"/>
      <color theme="1"/>
      <name val="Calibri"/>
      <family val="2"/>
      <scheme val="minor"/>
    </font>
    <font>
      <sz val="9"/>
      <color theme="1"/>
      <name val="Calibri"/>
      <family val="2"/>
      <scheme val="minor"/>
    </font>
    <font>
      <b/>
      <sz val="9"/>
      <name val="Calibri"/>
      <family val="2"/>
      <scheme val="minor"/>
    </font>
    <font>
      <sz val="9"/>
      <name val="Calibri"/>
      <family val="2"/>
      <scheme val="minor"/>
    </font>
    <font>
      <b/>
      <i/>
      <sz val="9"/>
      <color theme="1"/>
      <name val="Calibri"/>
      <family val="2"/>
      <scheme val="minor"/>
    </font>
    <font>
      <b/>
      <i/>
      <sz val="9"/>
      <name val="Calibri"/>
      <family val="2"/>
      <scheme val="minor"/>
    </font>
    <font>
      <strike/>
      <sz val="9"/>
      <color theme="1"/>
      <name val="Calibri"/>
      <family val="2"/>
      <scheme val="minor"/>
    </font>
    <font>
      <i/>
      <sz val="9"/>
      <color theme="1"/>
      <name val="Calibri"/>
      <family val="2"/>
      <scheme val="minor"/>
    </font>
    <font>
      <b/>
      <u/>
      <sz val="9"/>
      <color theme="1"/>
      <name val="Calibri"/>
      <family val="2"/>
      <scheme val="minor"/>
    </font>
    <font>
      <sz val="9"/>
      <color theme="0"/>
      <name val="Calibri"/>
      <family val="2"/>
      <scheme val="minor"/>
    </font>
    <font>
      <sz val="10"/>
      <name val="Calibri"/>
      <family val="2"/>
      <scheme val="minor"/>
    </font>
    <font>
      <b/>
      <u/>
      <sz val="10"/>
      <name val="Calibri"/>
      <family val="2"/>
      <scheme val="minor"/>
    </font>
  </fonts>
  <fills count="4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39997558519241921"/>
        <bgColor indexed="64"/>
      </patternFill>
    </fill>
    <fill>
      <patternFill patternType="lightUp"/>
    </fill>
    <fill>
      <patternFill patternType="solid">
        <fgColor rgb="FF92D050"/>
        <bgColor indexed="64"/>
      </patternFill>
    </fill>
    <fill>
      <patternFill patternType="solid">
        <fgColor theme="9" tint="0.39997558519241921"/>
        <bgColor indexed="64"/>
      </patternFill>
    </fill>
    <fill>
      <patternFill patternType="solid">
        <fgColor rgb="FFFFFF00"/>
        <bgColor indexed="64"/>
      </patternFill>
    </fill>
    <fill>
      <patternFill patternType="solid">
        <fgColor theme="0" tint="-4.9989318521683403E-2"/>
        <bgColor indexed="64"/>
      </patternFill>
    </fill>
  </fills>
  <borders count="6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indexed="64"/>
      </right>
      <top style="medium">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thick">
        <color indexed="64"/>
      </bottom>
      <diagonal/>
    </border>
    <border>
      <left/>
      <right/>
      <top style="hair">
        <color indexed="64"/>
      </top>
      <bottom/>
      <diagonal/>
    </border>
  </borders>
  <cellStyleXfs count="25707">
    <xf numFmtId="0" fontId="0" fillId="0" borderId="0"/>
    <xf numFmtId="165" fontId="3" fillId="0" borderId="0" applyFont="0" applyFill="0" applyBorder="0" applyAlignment="0" applyProtection="0"/>
    <xf numFmtId="37" fontId="12" fillId="0" borderId="1">
      <alignment horizontal="right"/>
    </xf>
    <xf numFmtId="37" fontId="13" fillId="0" borderId="0">
      <alignment horizontal="left"/>
    </xf>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37" fontId="11" fillId="0" borderId="2"/>
    <xf numFmtId="37" fontId="11" fillId="0" borderId="2"/>
    <xf numFmtId="37" fontId="11" fillId="0" borderId="17"/>
    <xf numFmtId="37" fontId="11" fillId="0" borderId="17"/>
    <xf numFmtId="167" fontId="14" fillId="0" borderId="0"/>
    <xf numFmtId="0" fontId="14" fillId="0" borderId="0"/>
    <xf numFmtId="0" fontId="14" fillId="0" borderId="0"/>
    <xf numFmtId="0" fontId="14" fillId="0" borderId="0"/>
    <xf numFmtId="0" fontId="16"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167"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37" fontId="14" fillId="0" borderId="0"/>
    <xf numFmtId="0" fontId="3" fillId="0" borderId="0"/>
    <xf numFmtId="0" fontId="3" fillId="0" borderId="0"/>
    <xf numFmtId="0" fontId="3"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37" fontId="14"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4" fillId="0" borderId="0"/>
    <xf numFmtId="37" fontId="14" fillId="0" borderId="0"/>
    <xf numFmtId="0" fontId="18" fillId="0" borderId="0"/>
    <xf numFmtId="0" fontId="18"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15" fillId="0" borderId="0"/>
    <xf numFmtId="0" fontId="18" fillId="0" borderId="0"/>
    <xf numFmtId="167" fontId="1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4" fillId="0" borderId="0"/>
    <xf numFmtId="0" fontId="14" fillId="0" borderId="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37" fontId="11" fillId="0" borderId="0"/>
    <xf numFmtId="167" fontId="17" fillId="0" borderId="0">
      <alignment horizontal="centerContinuous"/>
    </xf>
    <xf numFmtId="0" fontId="17" fillId="0" borderId="0">
      <alignment horizontal="centerContinuous"/>
    </xf>
    <xf numFmtId="167" fontId="2" fillId="0" borderId="0" applyAlignment="0"/>
    <xf numFmtId="0" fontId="2" fillId="0" borderId="0" applyAlignment="0"/>
    <xf numFmtId="43" fontId="1" fillId="0" borderId="0" applyFont="0" applyFill="0" applyBorder="0" applyAlignment="0" applyProtection="0"/>
    <xf numFmtId="43" fontId="1" fillId="0" borderId="0" applyFont="0" applyFill="0" applyBorder="0" applyAlignment="0" applyProtection="0"/>
    <xf numFmtId="0" fontId="7"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7"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7"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7"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7"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7"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7"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7"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7"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7"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19" fillId="4" borderId="0" applyNumberFormat="0" applyBorder="0" applyAlignment="0" applyProtection="0"/>
    <xf numFmtId="0" fontId="20" fillId="7" borderId="11" applyNumberFormat="0" applyAlignment="0" applyProtection="0"/>
    <xf numFmtId="0" fontId="21" fillId="8" borderId="14" applyNumberFormat="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2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16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0" fontId="23" fillId="0" borderId="0" applyNumberFormat="0" applyFill="0" applyBorder="0" applyAlignment="0" applyProtection="0"/>
    <xf numFmtId="0" fontId="24" fillId="3" borderId="0" applyNumberFormat="0" applyBorder="0" applyAlignment="0" applyProtection="0"/>
    <xf numFmtId="0" fontId="25" fillId="6" borderId="11" applyNumberFormat="0" applyAlignment="0" applyProtection="0"/>
    <xf numFmtId="0" fontId="26" fillId="0" borderId="13" applyNumberFormat="0" applyFill="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7" fillId="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167" fontId="14" fillId="0" borderId="0"/>
    <xf numFmtId="0" fontId="7"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15" fillId="0" borderId="0"/>
    <xf numFmtId="0" fontId="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30" fillId="7"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0" borderId="16" applyNumberFormat="0" applyFill="0" applyAlignment="0" applyProtection="0"/>
    <xf numFmtId="0" fontId="31" fillId="0" borderId="0" applyNumberForma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43" fontId="3"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 fillId="0" borderId="0"/>
    <xf numFmtId="0" fontId="33" fillId="0" borderId="0" applyNumberFormat="0" applyFill="0" applyBorder="0" applyAlignment="0" applyProtection="0"/>
    <xf numFmtId="0" fontId="34" fillId="0" borderId="19" applyNumberFormat="0" applyFill="0" applyAlignment="0" applyProtection="0"/>
    <xf numFmtId="0" fontId="35" fillId="0" borderId="20" applyNumberFormat="0" applyFill="0" applyAlignment="0" applyProtection="0"/>
    <xf numFmtId="0" fontId="36" fillId="0" borderId="21" applyNumberFormat="0" applyFill="0" applyAlignment="0" applyProtection="0"/>
    <xf numFmtId="0" fontId="36" fillId="0" borderId="0" applyNumberFormat="0" applyFill="0" applyBorder="0" applyAlignment="0" applyProtection="0"/>
    <xf numFmtId="0" fontId="37" fillId="3" borderId="0" applyNumberFormat="0" applyBorder="0" applyAlignment="0" applyProtection="0"/>
    <xf numFmtId="0" fontId="38" fillId="4" borderId="0" applyNumberFormat="0" applyBorder="0" applyAlignment="0" applyProtection="0"/>
    <xf numFmtId="0" fontId="39" fillId="5" borderId="0" applyNumberFormat="0" applyBorder="0" applyAlignment="0" applyProtection="0"/>
    <xf numFmtId="0" fontId="40" fillId="6" borderId="11" applyNumberFormat="0" applyAlignment="0" applyProtection="0"/>
    <xf numFmtId="0" fontId="41" fillId="7" borderId="12" applyNumberFormat="0" applyAlignment="0" applyProtection="0"/>
    <xf numFmtId="0" fontId="42" fillId="7" borderId="11" applyNumberFormat="0" applyAlignment="0" applyProtection="0"/>
    <xf numFmtId="0" fontId="43" fillId="0" borderId="13" applyNumberFormat="0" applyFill="0" applyAlignment="0" applyProtection="0"/>
    <xf numFmtId="0" fontId="32" fillId="8" borderId="14"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6" fillId="0" borderId="16" applyNumberFormat="0" applyFill="0" applyAlignment="0" applyProtection="0"/>
    <xf numFmtId="0" fontId="4"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 fillId="3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7" fontId="28" fillId="0" borderId="0"/>
    <xf numFmtId="9" fontId="3" fillId="0" borderId="0" applyFont="0" applyFill="0" applyBorder="0" applyAlignment="0" applyProtection="0"/>
  </cellStyleXfs>
  <cellXfs count="588">
    <xf numFmtId="0" fontId="0" fillId="0" borderId="0" xfId="0"/>
    <xf numFmtId="0" fontId="52" fillId="0" borderId="0" xfId="0" applyFont="1" applyAlignment="1">
      <alignment vertical="top" wrapText="1"/>
    </xf>
    <xf numFmtId="0" fontId="54" fillId="2" borderId="0" xfId="0" applyFont="1" applyFill="1" applyAlignment="1">
      <alignment horizontal="left" vertical="top"/>
    </xf>
    <xf numFmtId="0" fontId="54" fillId="0" borderId="0" xfId="0" applyFont="1" applyAlignment="1">
      <alignment vertical="top" wrapText="1"/>
    </xf>
    <xf numFmtId="0" fontId="54" fillId="0" borderId="0" xfId="0" applyFont="1" applyAlignment="1">
      <alignment vertical="top"/>
    </xf>
    <xf numFmtId="0" fontId="49" fillId="2" borderId="0" xfId="0" applyFont="1" applyFill="1" applyAlignment="1">
      <alignment vertical="top" wrapText="1"/>
    </xf>
    <xf numFmtId="0" fontId="51" fillId="0" borderId="0" xfId="0" applyFont="1" applyAlignment="1">
      <alignment vertical="top" wrapText="1"/>
    </xf>
    <xf numFmtId="0" fontId="49" fillId="2" borderId="0" xfId="0" applyFont="1" applyFill="1" applyAlignment="1">
      <alignment vertical="top"/>
    </xf>
    <xf numFmtId="0" fontId="49" fillId="0" borderId="0" xfId="0" applyFont="1" applyAlignment="1">
      <alignment vertical="top"/>
    </xf>
    <xf numFmtId="0" fontId="50" fillId="0" borderId="0" xfId="0" applyFont="1" applyAlignment="1">
      <alignment vertical="top"/>
    </xf>
    <xf numFmtId="0" fontId="48" fillId="0" borderId="0" xfId="0" applyFont="1" applyAlignment="1">
      <alignment horizontal="left" vertical="top" wrapText="1"/>
    </xf>
    <xf numFmtId="0" fontId="54" fillId="2" borderId="0" xfId="0" applyFont="1" applyFill="1" applyAlignment="1">
      <alignment horizontal="left" vertical="center"/>
    </xf>
    <xf numFmtId="0" fontId="50" fillId="2" borderId="0" xfId="0" applyFont="1" applyFill="1" applyAlignment="1">
      <alignment vertical="top" wrapText="1"/>
    </xf>
    <xf numFmtId="0" fontId="55" fillId="2" borderId="0" xfId="0" applyFont="1" applyFill="1" applyAlignment="1">
      <alignment vertical="center"/>
    </xf>
    <xf numFmtId="0" fontId="54" fillId="2" borderId="0" xfId="0" applyFont="1" applyFill="1" applyAlignment="1">
      <alignment vertical="center"/>
    </xf>
    <xf numFmtId="0" fontId="46" fillId="0" borderId="0" xfId="0" applyFont="1" applyAlignment="1">
      <alignment horizontal="left" vertical="top" wrapText="1"/>
    </xf>
    <xf numFmtId="0" fontId="53" fillId="0" borderId="0" xfId="0" applyFont="1" applyAlignment="1">
      <alignment vertical="top"/>
    </xf>
    <xf numFmtId="0" fontId="48" fillId="0" borderId="9" xfId="0" applyFont="1" applyBorder="1" applyAlignment="1">
      <alignment horizontal="centerContinuous" vertical="top" wrapText="1"/>
    </xf>
    <xf numFmtId="0" fontId="49" fillId="0" borderId="10" xfId="0" applyFont="1" applyBorder="1" applyAlignment="1">
      <alignment horizontal="centerContinuous" vertical="top" wrapText="1"/>
    </xf>
    <xf numFmtId="0" fontId="47" fillId="0" borderId="0" xfId="0" applyFont="1" applyAlignment="1">
      <alignment horizontal="left" vertical="top"/>
    </xf>
    <xf numFmtId="0" fontId="54" fillId="2" borderId="0" xfId="0" applyFont="1" applyFill="1" applyAlignment="1">
      <alignment vertical="top"/>
    </xf>
    <xf numFmtId="0" fontId="52" fillId="0" borderId="0" xfId="0" applyFont="1" applyAlignment="1">
      <alignment vertical="top"/>
    </xf>
    <xf numFmtId="0" fontId="55" fillId="2" borderId="0" xfId="0" applyFont="1" applyFill="1" applyAlignment="1">
      <alignment vertical="top"/>
    </xf>
    <xf numFmtId="0" fontId="51" fillId="0" borderId="0" xfId="0" applyFont="1" applyFill="1" applyAlignment="1">
      <alignment vertical="top" wrapText="1"/>
    </xf>
    <xf numFmtId="0" fontId="48" fillId="0" borderId="0" xfId="0" applyFont="1" applyBorder="1" applyAlignment="1">
      <alignment horizontal="centerContinuous" vertical="top" wrapText="1"/>
    </xf>
    <xf numFmtId="0" fontId="49" fillId="0" borderId="0" xfId="0" applyFont="1" applyBorder="1" applyAlignment="1">
      <alignment horizontal="centerContinuous" vertical="top" wrapText="1"/>
    </xf>
    <xf numFmtId="0" fontId="49" fillId="2" borderId="2" xfId="0" applyFont="1" applyFill="1" applyBorder="1" applyAlignment="1">
      <alignment vertical="top" wrapText="1"/>
    </xf>
    <xf numFmtId="166" fontId="56" fillId="2" borderId="5" xfId="1" applyNumberFormat="1" applyFont="1" applyFill="1" applyBorder="1" applyAlignment="1" applyProtection="1">
      <alignment vertical="top" wrapText="1"/>
      <protection locked="0"/>
    </xf>
    <xf numFmtId="0" fontId="49" fillId="0" borderId="0" xfId="0" applyFont="1"/>
    <xf numFmtId="0" fontId="56" fillId="0" borderId="10" xfId="922" applyNumberFormat="1" applyFont="1" applyFill="1" applyBorder="1" applyAlignment="1" applyProtection="1">
      <alignment vertical="center" wrapText="1"/>
    </xf>
    <xf numFmtId="0" fontId="56" fillId="0" borderId="0" xfId="922" applyNumberFormat="1" applyFont="1" applyFill="1" applyBorder="1" applyAlignment="1" applyProtection="1">
      <alignment vertical="center" wrapText="1"/>
    </xf>
    <xf numFmtId="0" fontId="49" fillId="0" borderId="0" xfId="0" applyFont="1" applyAlignment="1"/>
    <xf numFmtId="0" fontId="48" fillId="0" borderId="0" xfId="0" applyFont="1" applyBorder="1" applyAlignment="1">
      <alignment horizontal="center" vertical="top" wrapText="1"/>
    </xf>
    <xf numFmtId="166" fontId="56" fillId="2" borderId="0" xfId="1" applyNumberFormat="1" applyFont="1" applyFill="1" applyBorder="1" applyAlignment="1" applyProtection="1">
      <alignment vertical="top" wrapText="1"/>
      <protection locked="0"/>
    </xf>
    <xf numFmtId="166" fontId="56" fillId="2" borderId="10" xfId="1" applyNumberFormat="1" applyFont="1" applyFill="1" applyBorder="1" applyAlignment="1" applyProtection="1">
      <alignment vertical="top" wrapText="1"/>
      <protection locked="0"/>
    </xf>
    <xf numFmtId="0" fontId="48" fillId="0" borderId="5" xfId="0" applyFont="1" applyBorder="1" applyAlignment="1">
      <alignment horizontal="centerContinuous" vertical="top" wrapText="1"/>
    </xf>
    <xf numFmtId="0" fontId="48" fillId="0" borderId="1" xfId="0" applyFont="1" applyBorder="1" applyAlignment="1">
      <alignment horizontal="centerContinuous" vertical="top" wrapText="1"/>
    </xf>
    <xf numFmtId="0" fontId="49" fillId="0" borderId="1" xfId="0" applyFont="1" applyBorder="1" applyAlignment="1">
      <alignment horizontal="centerContinuous" vertical="top" wrapText="1"/>
    </xf>
    <xf numFmtId="0" fontId="49" fillId="0" borderId="6" xfId="0" applyFont="1" applyBorder="1" applyAlignment="1">
      <alignment horizontal="centerContinuous" vertical="top" wrapText="1"/>
    </xf>
    <xf numFmtId="0" fontId="51" fillId="2" borderId="0" xfId="0" applyFont="1" applyFill="1" applyAlignment="1">
      <alignment vertical="top" wrapText="1"/>
    </xf>
    <xf numFmtId="0" fontId="47" fillId="2" borderId="0" xfId="0" applyFont="1" applyFill="1" applyAlignment="1">
      <alignment vertical="top" wrapText="1"/>
    </xf>
    <xf numFmtId="0" fontId="47" fillId="2" borderId="10" xfId="0" applyFont="1" applyFill="1" applyBorder="1" applyAlignment="1">
      <alignment vertical="top" wrapText="1"/>
    </xf>
    <xf numFmtId="0" fontId="49" fillId="2" borderId="0" xfId="0" applyFont="1" applyFill="1"/>
    <xf numFmtId="15" fontId="49" fillId="0" borderId="0" xfId="0" applyNumberFormat="1" applyFont="1" applyAlignment="1">
      <alignment vertical="top"/>
    </xf>
    <xf numFmtId="0" fontId="48" fillId="0" borderId="9" xfId="0" applyFont="1" applyBorder="1" applyAlignment="1">
      <alignment horizontal="center" vertical="top" wrapText="1"/>
    </xf>
    <xf numFmtId="0" fontId="49" fillId="0" borderId="10" xfId="0" applyFont="1" applyBorder="1" applyAlignment="1">
      <alignment horizontal="center" vertical="top" wrapText="1"/>
    </xf>
    <xf numFmtId="0" fontId="49" fillId="2" borderId="0" xfId="0" applyFont="1" applyFill="1" applyAlignment="1">
      <alignment horizontal="left" vertical="top"/>
    </xf>
    <xf numFmtId="0" fontId="48" fillId="0" borderId="0" xfId="0" applyFont="1" applyAlignment="1">
      <alignment horizontal="center" vertical="top" wrapText="1"/>
    </xf>
    <xf numFmtId="0" fontId="49" fillId="0" borderId="0" xfId="0" applyFont="1" applyAlignment="1">
      <alignment horizontal="center" vertical="top" wrapText="1"/>
    </xf>
    <xf numFmtId="0" fontId="61" fillId="0" borderId="0" xfId="0" applyFont="1" applyAlignment="1">
      <alignment vertical="top"/>
    </xf>
    <xf numFmtId="0" fontId="49" fillId="0" borderId="0" xfId="0" applyFont="1" applyAlignment="1">
      <alignment horizontal="left" vertical="top"/>
    </xf>
    <xf numFmtId="0" fontId="47" fillId="0" borderId="9" xfId="0" applyFont="1" applyBorder="1" applyAlignment="1">
      <alignment horizontal="lef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10" xfId="0" applyFont="1" applyBorder="1" applyAlignment="1">
      <alignment horizontal="left" vertical="top" wrapText="1"/>
    </xf>
    <xf numFmtId="0" fontId="49" fillId="37" borderId="0" xfId="0" applyFont="1" applyFill="1"/>
    <xf numFmtId="0" fontId="49" fillId="37" borderId="0" xfId="0" applyFont="1" applyFill="1" applyAlignment="1">
      <alignment vertical="top"/>
    </xf>
    <xf numFmtId="15" fontId="49" fillId="0" borderId="0" xfId="0" quotePrefix="1" applyNumberFormat="1" applyFont="1"/>
    <xf numFmtId="0" fontId="49" fillId="0" borderId="0" xfId="0" applyFont="1" applyAlignment="1">
      <alignment wrapText="1"/>
    </xf>
    <xf numFmtId="0" fontId="50" fillId="0" borderId="0" xfId="0" applyFont="1"/>
    <xf numFmtId="0" fontId="49" fillId="0" borderId="9" xfId="0" applyFont="1" applyBorder="1" applyAlignment="1">
      <alignment vertical="top" wrapText="1"/>
    </xf>
    <xf numFmtId="0" fontId="49" fillId="0" borderId="0" xfId="0" applyFont="1" applyBorder="1" applyAlignment="1">
      <alignment vertical="top" wrapText="1"/>
    </xf>
    <xf numFmtId="0" fontId="49" fillId="0" borderId="10" xfId="0" applyFont="1" applyBorder="1" applyAlignment="1">
      <alignment vertical="top" wrapText="1"/>
    </xf>
    <xf numFmtId="0" fontId="51" fillId="0" borderId="0" xfId="0" applyFont="1" applyAlignment="1">
      <alignment wrapText="1"/>
    </xf>
    <xf numFmtId="0" fontId="49" fillId="0" borderId="0" xfId="0" applyFont="1" applyBorder="1" applyAlignment="1">
      <alignment wrapText="1"/>
    </xf>
    <xf numFmtId="0" fontId="49" fillId="0" borderId="10" xfId="0" applyFont="1" applyBorder="1" applyAlignment="1">
      <alignment wrapText="1"/>
    </xf>
    <xf numFmtId="0" fontId="49" fillId="0" borderId="0" xfId="0" applyFont="1" applyBorder="1"/>
    <xf numFmtId="0" fontId="49" fillId="0" borderId="10" xfId="0" applyFont="1" applyBorder="1"/>
    <xf numFmtId="0" fontId="49" fillId="0" borderId="5" xfId="0" applyFont="1" applyBorder="1" applyAlignment="1">
      <alignment vertical="top" wrapText="1"/>
    </xf>
    <xf numFmtId="0" fontId="49" fillId="0" borderId="1" xfId="0" applyFont="1" applyBorder="1" applyAlignment="1">
      <alignment vertical="top" wrapText="1"/>
    </xf>
    <xf numFmtId="0" fontId="49" fillId="0" borderId="6" xfId="0" applyFont="1" applyBorder="1" applyAlignment="1">
      <alignment vertical="top" wrapText="1"/>
    </xf>
    <xf numFmtId="0" fontId="51" fillId="0" borderId="0" xfId="0" applyFont="1" applyAlignment="1">
      <alignment horizontal="left" vertical="top" wrapText="1"/>
    </xf>
    <xf numFmtId="49" fontId="49" fillId="2" borderId="0" xfId="0" applyNumberFormat="1" applyFont="1" applyFill="1" applyAlignment="1">
      <alignment vertical="top" wrapText="1"/>
    </xf>
    <xf numFmtId="49" fontId="49" fillId="0" borderId="0" xfId="0" applyNumberFormat="1" applyFont="1" applyAlignment="1">
      <alignment vertical="top" wrapText="1"/>
    </xf>
    <xf numFmtId="49" fontId="49" fillId="0" borderId="0" xfId="0" applyNumberFormat="1" applyFont="1" applyAlignment="1">
      <alignment vertical="top"/>
    </xf>
    <xf numFmtId="0" fontId="49" fillId="0" borderId="9" xfId="0" applyFont="1" applyBorder="1" applyAlignment="1">
      <alignment wrapText="1"/>
    </xf>
    <xf numFmtId="0" fontId="49" fillId="0" borderId="5" xfId="0" applyFont="1" applyBorder="1" applyAlignment="1">
      <alignment wrapText="1"/>
    </xf>
    <xf numFmtId="0" fontId="49" fillId="0" borderId="1" xfId="0" applyFont="1" applyBorder="1" applyAlignment="1">
      <alignment wrapText="1"/>
    </xf>
    <xf numFmtId="0" fontId="49" fillId="0" borderId="6" xfId="0" applyFont="1" applyBorder="1" applyAlignment="1">
      <alignment wrapText="1"/>
    </xf>
    <xf numFmtId="0" fontId="51" fillId="0" borderId="0" xfId="0" applyFont="1" applyFill="1" applyAlignment="1">
      <alignment wrapText="1"/>
    </xf>
    <xf numFmtId="0" fontId="51" fillId="2" borderId="0" xfId="0" applyFont="1" applyFill="1" applyAlignment="1">
      <alignment wrapText="1"/>
    </xf>
    <xf numFmtId="0" fontId="49" fillId="0" borderId="0" xfId="0" applyFont="1" applyAlignment="1">
      <alignment vertical="top" wrapText="1"/>
    </xf>
    <xf numFmtId="0" fontId="62" fillId="37" borderId="0" xfId="0" applyFont="1" applyFill="1"/>
    <xf numFmtId="0" fontId="49" fillId="37" borderId="0" xfId="0" applyFont="1" applyFill="1" applyAlignment="1">
      <alignment wrapText="1"/>
    </xf>
    <xf numFmtId="15" fontId="49" fillId="0" borderId="0" xfId="0" quotePrefix="1" applyNumberFormat="1" applyFont="1" applyAlignment="1">
      <alignment vertical="top"/>
    </xf>
    <xf numFmtId="0" fontId="49" fillId="37" borderId="0" xfId="0" applyFont="1" applyFill="1" applyAlignment="1">
      <alignment vertical="top" wrapText="1"/>
    </xf>
    <xf numFmtId="0" fontId="63" fillId="37" borderId="0" xfId="0" applyFont="1" applyFill="1"/>
    <xf numFmtId="0" fontId="62" fillId="0" borderId="0" xfId="0" applyFont="1"/>
    <xf numFmtId="0" fontId="49" fillId="0" borderId="0" xfId="0" applyFont="1" applyAlignment="1">
      <alignment horizontal="left"/>
    </xf>
    <xf numFmtId="0" fontId="57" fillId="0" borderId="10" xfId="922" applyNumberFormat="1" applyFont="1" applyFill="1" applyBorder="1" applyAlignment="1" applyProtection="1">
      <alignment vertical="top" wrapText="1"/>
    </xf>
    <xf numFmtId="0" fontId="56" fillId="0" borderId="0" xfId="0" applyFont="1"/>
    <xf numFmtId="0" fontId="65" fillId="0" borderId="0" xfId="0" applyFont="1" applyAlignment="1">
      <alignment vertical="center"/>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57" fillId="0" borderId="0" xfId="922" applyNumberFormat="1" applyFont="1" applyFill="1" applyBorder="1" applyAlignment="1" applyProtection="1">
      <alignment vertical="top" wrapText="1"/>
    </xf>
    <xf numFmtId="0" fontId="64" fillId="35" borderId="22" xfId="922" applyNumberFormat="1" applyFont="1" applyFill="1" applyBorder="1" applyAlignment="1" applyProtection="1">
      <alignment horizontal="center" vertical="center" wrapText="1"/>
      <protection locked="0"/>
    </xf>
    <xf numFmtId="0" fontId="50" fillId="38" borderId="23" xfId="0" applyFont="1" applyFill="1" applyBorder="1" applyAlignment="1">
      <alignment horizontal="center" wrapText="1"/>
    </xf>
    <xf numFmtId="0" fontId="47" fillId="0" borderId="22" xfId="0" applyFont="1" applyBorder="1" applyAlignment="1">
      <alignment horizontal="center" vertical="center" wrapText="1"/>
    </xf>
    <xf numFmtId="0" fontId="49" fillId="0" borderId="0" xfId="0" applyFont="1" applyFill="1"/>
    <xf numFmtId="0" fontId="47" fillId="37" borderId="0" xfId="0" applyFont="1" applyFill="1"/>
    <xf numFmtId="0" fontId="50" fillId="38" borderId="22" xfId="0" applyFont="1" applyFill="1" applyBorder="1" applyAlignment="1">
      <alignment horizontal="center" vertical="top" wrapText="1"/>
    </xf>
    <xf numFmtId="0" fontId="49" fillId="0" borderId="0" xfId="0" applyFont="1" applyAlignment="1">
      <alignment horizontal="center" vertical="top"/>
    </xf>
    <xf numFmtId="0" fontId="49" fillId="37" borderId="0" xfId="0" applyFont="1" applyFill="1" applyAlignment="1">
      <alignment horizontal="center" vertical="top"/>
    </xf>
    <xf numFmtId="166" fontId="56" fillId="35" borderId="22" xfId="1" applyNumberFormat="1" applyFont="1" applyFill="1" applyBorder="1" applyAlignment="1" applyProtection="1">
      <alignment horizontal="right" vertical="center" wrapText="1"/>
      <protection locked="0"/>
    </xf>
    <xf numFmtId="166" fontId="56" fillId="35" borderId="44" xfId="1" applyNumberFormat="1" applyFont="1" applyFill="1" applyBorder="1" applyAlignment="1" applyProtection="1">
      <alignment horizontal="right" vertical="center" wrapText="1"/>
      <protection locked="0"/>
    </xf>
    <xf numFmtId="166" fontId="56" fillId="35" borderId="55" xfId="1" applyNumberFormat="1" applyFont="1" applyFill="1" applyBorder="1" applyAlignment="1" applyProtection="1">
      <alignment horizontal="right" vertical="center" wrapText="1"/>
      <protection locked="0"/>
    </xf>
    <xf numFmtId="166" fontId="56" fillId="35" borderId="56" xfId="1" applyNumberFormat="1" applyFont="1" applyFill="1" applyBorder="1" applyAlignment="1" applyProtection="1">
      <alignment horizontal="right" vertical="center" wrapText="1"/>
      <protection locked="0"/>
    </xf>
    <xf numFmtId="0" fontId="47" fillId="0" borderId="22" xfId="0" applyFont="1" applyBorder="1" applyAlignment="1">
      <alignment horizontal="center" vertical="top" wrapText="1"/>
    </xf>
    <xf numFmtId="0" fontId="56" fillId="35" borderId="22" xfId="922" applyNumberFormat="1" applyFont="1" applyFill="1" applyBorder="1" applyAlignment="1" applyProtection="1">
      <alignment horizontal="center" vertical="top" wrapText="1"/>
      <protection locked="0"/>
    </xf>
    <xf numFmtId="1" fontId="56" fillId="36" borderId="22" xfId="922" applyNumberFormat="1" applyFont="1" applyFill="1" applyBorder="1" applyAlignment="1" applyProtection="1">
      <alignment horizontal="center" vertical="top" wrapText="1"/>
    </xf>
    <xf numFmtId="0" fontId="48" fillId="2" borderId="9" xfId="0" applyFont="1" applyFill="1" applyBorder="1" applyAlignment="1">
      <alignment vertical="top" wrapText="1"/>
    </xf>
    <xf numFmtId="0" fontId="65" fillId="2" borderId="0" xfId="0" applyFont="1" applyFill="1" applyAlignment="1">
      <alignment vertical="center"/>
    </xf>
    <xf numFmtId="166" fontId="56" fillId="35" borderId="22" xfId="1" applyNumberFormat="1" applyFont="1" applyFill="1" applyBorder="1" applyAlignment="1" applyProtection="1">
      <alignment horizontal="center" vertical="top" wrapText="1"/>
      <protection locked="0"/>
    </xf>
    <xf numFmtId="0" fontId="49" fillId="0" borderId="9" xfId="0" applyFont="1" applyBorder="1" applyAlignment="1">
      <alignment vertical="top"/>
    </xf>
    <xf numFmtId="0" fontId="53" fillId="0" borderId="0" xfId="0" applyFont="1" applyAlignment="1">
      <alignment horizontal="left" vertical="top"/>
    </xf>
    <xf numFmtId="0" fontId="55" fillId="0" borderId="0" xfId="0" applyFont="1" applyAlignment="1">
      <alignment vertical="top"/>
    </xf>
    <xf numFmtId="0" fontId="50" fillId="38" borderId="22" xfId="0" applyFont="1" applyFill="1" applyBorder="1" applyAlignment="1">
      <alignment horizontal="center" vertical="top" wrapText="1"/>
    </xf>
    <xf numFmtId="0" fontId="49" fillId="0" borderId="0" xfId="0" quotePrefix="1" applyFont="1" applyAlignment="1">
      <alignment vertical="top"/>
    </xf>
    <xf numFmtId="9" fontId="56" fillId="35" borderId="22" xfId="25706" applyFont="1" applyFill="1" applyBorder="1" applyAlignment="1" applyProtection="1">
      <alignment horizontal="center" vertical="top" wrapText="1"/>
      <protection locked="0"/>
    </xf>
    <xf numFmtId="0" fontId="47" fillId="2" borderId="0" xfId="0" applyFont="1" applyFill="1" applyAlignment="1">
      <alignment horizontal="left" vertical="top"/>
    </xf>
    <xf numFmtId="0" fontId="47" fillId="0" borderId="0" xfId="0" applyFont="1" applyBorder="1" applyAlignment="1">
      <alignment vertical="top" wrapText="1"/>
    </xf>
    <xf numFmtId="0" fontId="54" fillId="34" borderId="9" xfId="0" applyFont="1" applyFill="1" applyBorder="1" applyAlignment="1">
      <alignment vertical="top" wrapText="1"/>
    </xf>
    <xf numFmtId="0" fontId="54" fillId="34" borderId="0" xfId="0" applyFont="1" applyFill="1" applyBorder="1" applyAlignment="1">
      <alignment vertical="top" wrapText="1"/>
    </xf>
    <xf numFmtId="0" fontId="54" fillId="34" borderId="10" xfId="0" applyFont="1" applyFill="1" applyBorder="1" applyAlignment="1">
      <alignment vertical="top" wrapText="1"/>
    </xf>
    <xf numFmtId="166" fontId="56" fillId="35" borderId="22" xfId="1" applyNumberFormat="1" applyFont="1" applyFill="1" applyBorder="1" applyAlignment="1" applyProtection="1">
      <alignment vertical="center" wrapText="1"/>
      <protection locked="0"/>
    </xf>
    <xf numFmtId="0" fontId="49" fillId="0" borderId="0" xfId="0" applyFont="1" applyFill="1" applyAlignment="1">
      <alignment vertical="top"/>
    </xf>
    <xf numFmtId="0" fontId="56" fillId="35" borderId="22" xfId="922" applyNumberFormat="1" applyFont="1" applyFill="1" applyBorder="1" applyAlignment="1" applyProtection="1">
      <alignment horizontal="center" vertical="center" wrapText="1"/>
      <protection locked="0"/>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49" fillId="0" borderId="9" xfId="0" applyFont="1" applyBorder="1"/>
    <xf numFmtId="166" fontId="56" fillId="0" borderId="0" xfId="1" applyNumberFormat="1" applyFont="1" applyFill="1" applyBorder="1" applyAlignment="1" applyProtection="1">
      <alignment vertical="top" wrapText="1"/>
      <protection locked="0"/>
    </xf>
    <xf numFmtId="0" fontId="47" fillId="0" borderId="0" xfId="0" applyFont="1" applyBorder="1" applyAlignment="1">
      <alignment horizontal="center" vertical="top" wrapText="1"/>
    </xf>
    <xf numFmtId="9" fontId="56" fillId="0" borderId="0" xfId="25706" applyFont="1" applyFill="1" applyBorder="1" applyAlignment="1" applyProtection="1">
      <alignment horizontal="center" vertical="top" wrapText="1"/>
      <protection locked="0"/>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166" fontId="56" fillId="35" borderId="22" xfId="1" applyNumberFormat="1" applyFont="1" applyFill="1" applyBorder="1" applyAlignment="1" applyProtection="1">
      <alignment horizontal="center" vertical="top" wrapText="1"/>
      <protection locked="0"/>
    </xf>
    <xf numFmtId="0" fontId="47" fillId="0" borderId="28" xfId="0" applyFont="1" applyBorder="1" applyAlignment="1">
      <alignment vertical="top" wrapText="1"/>
    </xf>
    <xf numFmtId="166" fontId="56" fillId="35" borderId="22" xfId="1" applyNumberFormat="1" applyFont="1" applyFill="1" applyBorder="1" applyAlignment="1" applyProtection="1">
      <alignment vertical="top" wrapText="1"/>
      <protection locked="0"/>
    </xf>
    <xf numFmtId="0" fontId="46" fillId="0" borderId="3" xfId="0" applyFont="1" applyFill="1" applyBorder="1" applyAlignment="1">
      <alignment horizontal="center" vertical="top" wrapText="1"/>
    </xf>
    <xf numFmtId="0" fontId="46" fillId="0" borderId="8" xfId="0" applyFont="1" applyFill="1" applyBorder="1" applyAlignment="1">
      <alignment horizontal="center" vertical="top" wrapText="1"/>
    </xf>
    <xf numFmtId="0" fontId="46" fillId="0" borderId="4" xfId="0" applyFont="1" applyFill="1" applyBorder="1" applyAlignment="1">
      <alignment horizontal="center" vertical="top" wrapText="1"/>
    </xf>
    <xf numFmtId="0" fontId="46" fillId="0" borderId="9" xfId="0" applyFont="1" applyFill="1" applyBorder="1" applyAlignment="1">
      <alignment horizontal="center" vertical="top" wrapText="1"/>
    </xf>
    <xf numFmtId="0" fontId="46" fillId="0" borderId="0" xfId="0" applyFont="1" applyFill="1" applyBorder="1" applyAlignment="1">
      <alignment horizontal="center" vertical="top" wrapText="1"/>
    </xf>
    <xf numFmtId="0" fontId="46" fillId="0" borderId="10" xfId="0" applyFont="1" applyFill="1" applyBorder="1" applyAlignment="1">
      <alignment horizontal="center" vertical="top" wrapText="1"/>
    </xf>
    <xf numFmtId="0" fontId="48" fillId="0" borderId="10" xfId="0" applyFont="1" applyFill="1" applyBorder="1" applyAlignment="1">
      <alignment horizontal="center" vertical="top" wrapText="1"/>
    </xf>
    <xf numFmtId="0" fontId="49" fillId="0" borderId="0" xfId="0" applyFont="1" applyFill="1" applyAlignment="1">
      <alignment horizontal="left" vertical="top"/>
    </xf>
    <xf numFmtId="0" fontId="50" fillId="0" borderId="0" xfId="0" applyFont="1" applyFill="1" applyAlignment="1">
      <alignment vertical="top"/>
    </xf>
    <xf numFmtId="0" fontId="49" fillId="2" borderId="9" xfId="0" applyFont="1" applyFill="1" applyBorder="1" applyAlignment="1">
      <alignment vertical="top" wrapText="1"/>
    </xf>
    <xf numFmtId="0" fontId="50" fillId="2" borderId="0" xfId="0" applyFont="1" applyFill="1" applyAlignment="1">
      <alignment horizontal="center" vertical="center"/>
    </xf>
    <xf numFmtId="0" fontId="49" fillId="2" borderId="10" xfId="0" applyFont="1" applyFill="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1" fontId="49" fillId="0" borderId="0" xfId="0" applyNumberFormat="1" applyFont="1" applyAlignment="1">
      <alignment horizontal="left" vertical="top"/>
    </xf>
    <xf numFmtId="168" fontId="49" fillId="0" borderId="0" xfId="0" quotePrefix="1" applyNumberFormat="1" applyFont="1" applyAlignment="1">
      <alignment vertical="top"/>
    </xf>
    <xf numFmtId="166" fontId="56" fillId="36" borderId="52" xfId="1" applyNumberFormat="1" applyFont="1" applyFill="1" applyBorder="1" applyAlignment="1" applyProtection="1">
      <alignment horizontal="right" vertical="center" wrapText="1"/>
    </xf>
    <xf numFmtId="166" fontId="56" fillId="36" borderId="53" xfId="1" applyNumberFormat="1" applyFont="1" applyFill="1" applyBorder="1" applyAlignment="1" applyProtection="1">
      <alignment horizontal="right" vertical="center" wrapText="1"/>
    </xf>
    <xf numFmtId="0" fontId="69" fillId="0" borderId="0" xfId="0" applyFont="1" applyAlignment="1">
      <alignment horizontal="center" vertical="center"/>
    </xf>
    <xf numFmtId="0" fontId="69" fillId="0" borderId="0" xfId="0" applyFont="1"/>
    <xf numFmtId="0" fontId="69" fillId="41" borderId="0" xfId="531" applyFont="1" applyFill="1" applyAlignment="1">
      <alignment horizontal="center"/>
    </xf>
    <xf numFmtId="0" fontId="69" fillId="41" borderId="0" xfId="531" applyFont="1" applyFill="1" applyAlignment="1">
      <alignment horizontal="centerContinuous"/>
    </xf>
    <xf numFmtId="0" fontId="68" fillId="42" borderId="0" xfId="0" applyFont="1" applyFill="1" applyAlignment="1">
      <alignment horizontal="center" vertical="center"/>
    </xf>
    <xf numFmtId="0" fontId="68" fillId="37" borderId="0" xfId="531" applyFont="1" applyFill="1" applyAlignment="1">
      <alignment horizontal="center"/>
    </xf>
    <xf numFmtId="0" fontId="72" fillId="37" borderId="0" xfId="531" applyFont="1" applyFill="1" applyAlignment="1">
      <alignment horizontal="center"/>
    </xf>
    <xf numFmtId="0" fontId="73" fillId="37" borderId="0" xfId="531" applyFont="1" applyFill="1" applyAlignment="1">
      <alignment horizontal="center"/>
    </xf>
    <xf numFmtId="0" fontId="68" fillId="0" borderId="65" xfId="531" applyFont="1" applyBorder="1" applyAlignment="1">
      <alignment horizontal="center"/>
    </xf>
    <xf numFmtId="0" fontId="68" fillId="0" borderId="65" xfId="531" applyFont="1" applyBorder="1" applyAlignment="1">
      <alignment horizontal="left"/>
    </xf>
    <xf numFmtId="0" fontId="68" fillId="42" borderId="65" xfId="0" applyFont="1" applyFill="1" applyBorder="1" applyAlignment="1">
      <alignment horizontal="center" vertical="center"/>
    </xf>
    <xf numFmtId="0" fontId="69" fillId="0" borderId="65" xfId="0" applyFont="1" applyBorder="1"/>
    <xf numFmtId="0" fontId="68" fillId="43" borderId="0" xfId="531" applyFont="1" applyFill="1" applyAlignment="1" applyProtection="1">
      <alignment horizontal="center"/>
      <protection locked="0"/>
    </xf>
    <xf numFmtId="0" fontId="69" fillId="0" borderId="0" xfId="531" applyFont="1" applyAlignment="1">
      <alignment horizontal="left" indent="1"/>
    </xf>
    <xf numFmtId="0" fontId="69" fillId="0" borderId="0" xfId="531" applyFont="1" applyAlignment="1" applyProtection="1">
      <alignment horizontal="center"/>
      <protection locked="0"/>
    </xf>
    <xf numFmtId="0" fontId="74" fillId="0" borderId="0" xfId="531" applyFont="1" applyAlignment="1" applyProtection="1">
      <alignment horizontal="center"/>
      <protection locked="0"/>
    </xf>
    <xf numFmtId="0" fontId="69" fillId="0" borderId="0" xfId="531" applyFont="1" applyAlignment="1">
      <alignment horizontal="left"/>
    </xf>
    <xf numFmtId="0" fontId="68" fillId="44" borderId="0" xfId="531" applyFont="1" applyFill="1" applyAlignment="1">
      <alignment horizontal="center"/>
    </xf>
    <xf numFmtId="0" fontId="68" fillId="0" borderId="0" xfId="531" applyFont="1" applyAlignment="1">
      <alignment horizontal="left" wrapText="1" indent="1"/>
    </xf>
    <xf numFmtId="0" fontId="75" fillId="0" borderId="0" xfId="531" applyFont="1" applyAlignment="1">
      <alignment horizontal="left" indent="2"/>
    </xf>
    <xf numFmtId="0" fontId="69" fillId="0" borderId="0" xfId="531" applyFont="1" applyAlignment="1">
      <alignment horizontal="left" indent="2"/>
    </xf>
    <xf numFmtId="0" fontId="68" fillId="0" borderId="0" xfId="531" applyFont="1" applyAlignment="1">
      <alignment horizontal="center"/>
    </xf>
    <xf numFmtId="0" fontId="68" fillId="0" borderId="0" xfId="23036" applyFont="1" applyAlignment="1">
      <alignment horizontal="center"/>
    </xf>
    <xf numFmtId="0" fontId="68" fillId="0" borderId="0" xfId="23036" applyFont="1" applyAlignment="1">
      <alignment horizontal="left" wrapText="1" indent="1"/>
    </xf>
    <xf numFmtId="0" fontId="69" fillId="0" borderId="0" xfId="23036" applyFont="1" applyAlignment="1">
      <alignment horizontal="left" wrapText="1" indent="3"/>
    </xf>
    <xf numFmtId="0" fontId="74" fillId="0" borderId="0" xfId="23036" applyFont="1" applyAlignment="1" applyProtection="1">
      <alignment horizontal="center"/>
      <protection locked="0"/>
    </xf>
    <xf numFmtId="0" fontId="69" fillId="0" borderId="0" xfId="23036" applyFont="1" applyAlignment="1">
      <alignment horizontal="left" indent="2"/>
    </xf>
    <xf numFmtId="0" fontId="69" fillId="0" borderId="0" xfId="23036" applyFont="1" applyAlignment="1" applyProtection="1">
      <alignment horizontal="center"/>
      <protection locked="0"/>
    </xf>
    <xf numFmtId="0" fontId="75" fillId="0" borderId="0" xfId="23036" applyFont="1" applyAlignment="1">
      <alignment horizontal="left" indent="2"/>
    </xf>
    <xf numFmtId="169" fontId="68" fillId="0" borderId="0" xfId="531" applyNumberFormat="1" applyFont="1" applyAlignment="1">
      <alignment horizontal="left"/>
    </xf>
    <xf numFmtId="0" fontId="72" fillId="45" borderId="62" xfId="420" applyFont="1" applyFill="1" applyBorder="1" applyAlignment="1">
      <alignment horizontal="center"/>
    </xf>
    <xf numFmtId="0" fontId="69" fillId="0" borderId="0" xfId="531" applyFont="1" applyAlignment="1">
      <alignment horizontal="center"/>
    </xf>
    <xf numFmtId="0" fontId="69" fillId="0" borderId="0" xfId="531" applyFont="1" applyAlignment="1">
      <alignment horizontal="centerContinuous"/>
    </xf>
    <xf numFmtId="0" fontId="69" fillId="0" borderId="0" xfId="25657" applyFont="1" applyAlignment="1">
      <alignment horizontal="left" vertical="top" indent="1"/>
    </xf>
    <xf numFmtId="0" fontId="69" fillId="0" borderId="0" xfId="25657" applyFont="1" applyAlignment="1">
      <alignment horizontal="left" vertical="top" wrapText="1" indent="1"/>
    </xf>
    <xf numFmtId="0" fontId="69" fillId="0" borderId="0" xfId="25657" applyFont="1" applyAlignment="1">
      <alignment horizontal="left" vertical="top"/>
    </xf>
    <xf numFmtId="0" fontId="69" fillId="0" borderId="0" xfId="420" applyFont="1" applyAlignment="1">
      <alignment horizontal="left" vertical="top" indent="1"/>
    </xf>
    <xf numFmtId="0" fontId="69" fillId="0" borderId="0" xfId="420" applyFont="1" applyAlignment="1">
      <alignment horizontal="left" vertical="top" indent="2"/>
    </xf>
    <xf numFmtId="169" fontId="68" fillId="0" borderId="0" xfId="420" applyNumberFormat="1" applyFont="1" applyAlignment="1">
      <alignment horizontal="left" indent="1"/>
    </xf>
    <xf numFmtId="0" fontId="69" fillId="0" borderId="0" xfId="420" applyFont="1" applyAlignment="1">
      <alignment horizontal="left" indent="1"/>
    </xf>
    <xf numFmtId="169" fontId="68" fillId="0" borderId="0" xfId="420" applyNumberFormat="1" applyFont="1" applyAlignment="1">
      <alignment horizontal="left"/>
    </xf>
    <xf numFmtId="169" fontId="69" fillId="0" borderId="0" xfId="420" applyNumberFormat="1" applyFont="1" applyAlignment="1">
      <alignment horizontal="left" indent="1"/>
    </xf>
    <xf numFmtId="0" fontId="72" fillId="0" borderId="0" xfId="531" applyFont="1" applyAlignment="1">
      <alignment horizontal="center"/>
    </xf>
    <xf numFmtId="0" fontId="76" fillId="0" borderId="0" xfId="25657" applyFont="1" applyAlignment="1">
      <alignment horizontal="left" vertical="top"/>
    </xf>
    <xf numFmtId="0" fontId="69" fillId="0" borderId="0" xfId="420" applyFont="1" applyAlignment="1">
      <alignment horizontal="left" indent="2"/>
    </xf>
    <xf numFmtId="0" fontId="68" fillId="0" borderId="0" xfId="420" applyFont="1" applyAlignment="1">
      <alignment horizontal="left"/>
    </xf>
    <xf numFmtId="0" fontId="69" fillId="0" borderId="0" xfId="420" applyFont="1" applyAlignment="1">
      <alignment horizontal="left" indent="3"/>
    </xf>
    <xf numFmtId="0" fontId="68" fillId="0" borderId="0" xfId="420" applyFont="1" applyAlignment="1">
      <alignment horizontal="left" vertical="top" indent="1"/>
    </xf>
    <xf numFmtId="0" fontId="74" fillId="34" borderId="0" xfId="531" applyFont="1" applyFill="1" applyAlignment="1" applyProtection="1">
      <alignment horizontal="center"/>
      <protection locked="0"/>
    </xf>
    <xf numFmtId="1" fontId="69" fillId="34" borderId="0" xfId="531" applyNumberFormat="1" applyFont="1" applyFill="1" applyAlignment="1" applyProtection="1">
      <alignment horizontal="left" indent="1"/>
      <protection locked="0"/>
    </xf>
    <xf numFmtId="0" fontId="77" fillId="34" borderId="0" xfId="0" applyFont="1" applyFill="1" applyAlignment="1">
      <alignment horizontal="center" vertical="center"/>
    </xf>
    <xf numFmtId="0" fontId="69" fillId="34" borderId="0" xfId="0" applyFont="1" applyFill="1"/>
    <xf numFmtId="0" fontId="69" fillId="0" borderId="0" xfId="420" applyFont="1" applyAlignment="1">
      <alignment horizontal="left" vertical="top"/>
    </xf>
    <xf numFmtId="0" fontId="69" fillId="44" borderId="0" xfId="0" applyFont="1" applyFill="1" applyAlignment="1">
      <alignment horizontal="center" vertical="center"/>
    </xf>
    <xf numFmtId="0" fontId="68" fillId="0" borderId="66" xfId="531" applyFont="1" applyBorder="1" applyAlignment="1">
      <alignment horizontal="left" indent="2"/>
    </xf>
    <xf numFmtId="0" fontId="68" fillId="43" borderId="65" xfId="531" applyFont="1" applyFill="1" applyBorder="1" applyAlignment="1" applyProtection="1">
      <alignment horizontal="center"/>
      <protection locked="0"/>
    </xf>
    <xf numFmtId="0" fontId="68" fillId="0" borderId="65" xfId="420" applyFont="1" applyBorder="1" applyAlignment="1">
      <alignment horizontal="left" vertical="top" indent="1"/>
    </xf>
    <xf numFmtId="166" fontId="69" fillId="0" borderId="0" xfId="1" applyNumberFormat="1" applyFont="1" applyAlignment="1">
      <alignment horizontal="center" vertical="center"/>
    </xf>
    <xf numFmtId="0" fontId="69" fillId="0" borderId="0" xfId="531" applyFont="1"/>
    <xf numFmtId="0" fontId="69" fillId="34" borderId="0" xfId="531" applyFont="1" applyFill="1" applyAlignment="1">
      <alignment horizontal="center"/>
    </xf>
    <xf numFmtId="0" fontId="69" fillId="34" borderId="0" xfId="531" applyFont="1" applyFill="1"/>
    <xf numFmtId="0" fontId="68" fillId="0" borderId="0" xfId="531" applyFont="1" applyAlignment="1">
      <alignment horizontal="left"/>
    </xf>
    <xf numFmtId="0" fontId="68" fillId="0" borderId="0" xfId="531" applyFont="1"/>
    <xf numFmtId="0" fontId="69" fillId="0" borderId="65" xfId="531" applyFont="1" applyBorder="1" applyAlignment="1">
      <alignment horizontal="center"/>
    </xf>
    <xf numFmtId="0" fontId="69" fillId="0" borderId="0" xfId="420" applyFont="1" applyAlignment="1">
      <alignment horizontal="left" vertical="top" indent="3"/>
    </xf>
    <xf numFmtId="0" fontId="68" fillId="0" borderId="0" xfId="531" applyFont="1" applyAlignment="1" applyProtection="1">
      <alignment horizontal="center"/>
      <protection locked="0"/>
    </xf>
    <xf numFmtId="0" fontId="69" fillId="0" borderId="0" xfId="531" applyFont="1" applyAlignment="1" applyProtection="1">
      <alignment horizontal="left" indent="2"/>
      <protection locked="0"/>
    </xf>
    <xf numFmtId="0" fontId="69" fillId="0" borderId="0" xfId="25657" applyFont="1" applyAlignment="1">
      <alignment horizontal="left" vertical="top" indent="2"/>
    </xf>
    <xf numFmtId="0" fontId="69" fillId="2" borderId="9" xfId="420" applyFont="1" applyFill="1" applyBorder="1" applyAlignment="1">
      <alignment horizontal="left" wrapText="1" indent="1"/>
    </xf>
    <xf numFmtId="0" fontId="69" fillId="0" borderId="0" xfId="25657" applyFont="1" applyAlignment="1">
      <alignment horizontal="left" vertical="top" indent="3"/>
    </xf>
    <xf numFmtId="0" fontId="69" fillId="0" borderId="0" xfId="531" applyFont="1" applyAlignment="1" applyProtection="1">
      <alignment horizontal="left" wrapText="1" indent="2"/>
      <protection locked="0"/>
    </xf>
    <xf numFmtId="0" fontId="69" fillId="0" borderId="0" xfId="531" applyFont="1" applyAlignment="1" applyProtection="1">
      <alignment horizontal="left"/>
      <protection locked="0"/>
    </xf>
    <xf numFmtId="0" fontId="78" fillId="0" borderId="0" xfId="420" applyFont="1" applyAlignment="1">
      <alignment horizontal="left" vertical="top" indent="2"/>
    </xf>
    <xf numFmtId="9" fontId="69" fillId="0" borderId="0" xfId="420" applyNumberFormat="1" applyFont="1" applyAlignment="1">
      <alignment horizontal="left" vertical="top" indent="2"/>
    </xf>
    <xf numFmtId="0" fontId="68" fillId="43" borderId="0" xfId="531" applyFont="1" applyFill="1" applyAlignment="1">
      <alignment horizontal="center"/>
    </xf>
    <xf numFmtId="169" fontId="68" fillId="0" borderId="0" xfId="531" applyNumberFormat="1" applyFont="1" applyAlignment="1">
      <alignment horizontal="center"/>
    </xf>
    <xf numFmtId="1" fontId="69" fillId="0" borderId="0" xfId="0" applyNumberFormat="1" applyFont="1" applyAlignment="1">
      <alignment horizontal="center" vertical="center"/>
    </xf>
    <xf numFmtId="0" fontId="69" fillId="34" borderId="0" xfId="531" applyFont="1" applyFill="1" applyAlignment="1">
      <alignment horizontal="left" indent="1"/>
    </xf>
    <xf numFmtId="0" fontId="69" fillId="0" borderId="0" xfId="0" applyFont="1" applyAlignment="1">
      <alignment wrapText="1"/>
    </xf>
    <xf numFmtId="0" fontId="21" fillId="34" borderId="0" xfId="0" applyFont="1" applyFill="1"/>
    <xf numFmtId="0" fontId="21" fillId="34" borderId="0" xfId="0" applyFont="1" applyFill="1" applyAlignment="1">
      <alignment horizontal="left"/>
    </xf>
    <xf numFmtId="0" fontId="7" fillId="0" borderId="0" xfId="0" applyFont="1"/>
    <xf numFmtId="0" fontId="78" fillId="0" borderId="0" xfId="0" applyFont="1"/>
    <xf numFmtId="0" fontId="79" fillId="0" borderId="0" xfId="0" applyFont="1"/>
    <xf numFmtId="0" fontId="79" fillId="0" borderId="0" xfId="0" applyFont="1" applyAlignment="1">
      <alignment horizontal="left"/>
    </xf>
    <xf numFmtId="0" fontId="78" fillId="0" borderId="0" xfId="0" applyFont="1" applyAlignment="1">
      <alignment horizontal="left"/>
    </xf>
    <xf numFmtId="0" fontId="9" fillId="0" borderId="0" xfId="0" applyFont="1" applyAlignment="1">
      <alignment horizontal="left"/>
    </xf>
    <xf numFmtId="0" fontId="9" fillId="0" borderId="0" xfId="0" applyFont="1"/>
    <xf numFmtId="0" fontId="7" fillId="0" borderId="0" xfId="0" applyFont="1" applyAlignment="1">
      <alignment horizontal="left"/>
    </xf>
    <xf numFmtId="49" fontId="7" fillId="0" borderId="0" xfId="0" applyNumberFormat="1" applyFont="1" applyAlignment="1">
      <alignment horizontal="left"/>
    </xf>
    <xf numFmtId="0" fontId="9" fillId="0" borderId="0" xfId="0" applyFont="1" applyAlignment="1">
      <alignment horizontal="right"/>
    </xf>
    <xf numFmtId="1" fontId="9" fillId="0" borderId="0" xfId="0" applyNumberFormat="1" applyFont="1"/>
    <xf numFmtId="0" fontId="63" fillId="39" borderId="0" xfId="0" applyFont="1" applyFill="1" applyAlignment="1">
      <alignment horizontal="center" vertical="top"/>
    </xf>
    <xf numFmtId="0" fontId="66" fillId="2" borderId="0" xfId="0" applyFont="1" applyFill="1" applyAlignment="1">
      <alignment horizontal="left" vertical="top" wrapText="1"/>
    </xf>
    <xf numFmtId="0" fontId="47" fillId="0" borderId="43" xfId="0" applyFont="1" applyBorder="1" applyAlignment="1">
      <alignment horizontal="left" vertical="center" wrapText="1"/>
    </xf>
    <xf numFmtId="0" fontId="47" fillId="0" borderId="22" xfId="0" applyFont="1" applyBorder="1" applyAlignment="1">
      <alignment horizontal="left" vertical="center" wrapText="1"/>
    </xf>
    <xf numFmtId="0" fontId="0" fillId="0" borderId="43" xfId="0" applyBorder="1" applyAlignment="1">
      <alignment horizontal="left" vertical="center" wrapText="1"/>
    </xf>
    <xf numFmtId="0" fontId="0" fillId="0" borderId="22" xfId="0" applyBorder="1" applyAlignment="1">
      <alignment horizontal="left" vertical="center" wrapText="1"/>
    </xf>
    <xf numFmtId="0" fontId="56" fillId="35" borderId="22" xfId="922" applyNumberFormat="1" applyFont="1" applyFill="1" applyBorder="1" applyAlignment="1" applyProtection="1">
      <alignment horizontal="left" vertical="center" wrapText="1"/>
      <protection locked="0"/>
    </xf>
    <xf numFmtId="0" fontId="56" fillId="35" borderId="44" xfId="922" applyNumberFormat="1" applyFont="1" applyFill="1" applyBorder="1" applyAlignment="1" applyProtection="1">
      <alignment horizontal="left" vertical="center" wrapText="1"/>
      <protection locked="0"/>
    </xf>
    <xf numFmtId="0" fontId="49" fillId="0" borderId="9" xfId="0" applyFont="1" applyBorder="1" applyAlignment="1">
      <alignment horizontal="right" vertical="center" wrapText="1" indent="1"/>
    </xf>
    <xf numFmtId="0" fontId="49" fillId="0" borderId="0" xfId="0" applyFont="1" applyBorder="1" applyAlignment="1">
      <alignment horizontal="right" vertical="center" wrapText="1" indent="1"/>
    </xf>
    <xf numFmtId="0" fontId="56" fillId="35" borderId="23" xfId="922" applyNumberFormat="1" applyFont="1" applyFill="1" applyBorder="1" applyAlignment="1" applyProtection="1">
      <alignment horizontal="center" vertical="center" wrapText="1"/>
      <protection locked="0"/>
    </xf>
    <xf numFmtId="0" fontId="56" fillId="35" borderId="24" xfId="922" applyNumberFormat="1" applyFont="1" applyFill="1" applyBorder="1" applyAlignment="1" applyProtection="1">
      <alignment horizontal="center" vertical="center" wrapText="1"/>
      <protection locked="0"/>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9" fillId="0" borderId="0" xfId="0" applyFont="1" applyBorder="1" applyAlignment="1">
      <alignment horizontal="left" vertical="top" wrapText="1"/>
    </xf>
    <xf numFmtId="0" fontId="49" fillId="0" borderId="10" xfId="0" applyFont="1" applyBorder="1" applyAlignment="1">
      <alignment horizontal="left" vertical="top" wrapText="1"/>
    </xf>
    <xf numFmtId="0" fontId="47" fillId="0" borderId="9" xfId="0" applyFont="1" applyBorder="1" applyAlignment="1">
      <alignment horizontal="right" vertical="center" wrapText="1" indent="1"/>
    </xf>
    <xf numFmtId="0" fontId="47" fillId="0" borderId="0" xfId="0" applyFont="1" applyBorder="1" applyAlignment="1">
      <alignment horizontal="right" vertical="center" wrapText="1" indent="1"/>
    </xf>
    <xf numFmtId="0" fontId="49" fillId="0" borderId="0" xfId="0" applyFont="1" applyBorder="1" applyAlignment="1">
      <alignment horizontal="left" vertical="center" wrapText="1" indent="1"/>
    </xf>
    <xf numFmtId="0" fontId="49" fillId="0" borderId="10" xfId="0" applyFont="1" applyBorder="1" applyAlignment="1">
      <alignment horizontal="left" vertical="center" wrapText="1" indent="1"/>
    </xf>
    <xf numFmtId="0" fontId="49" fillId="35" borderId="23" xfId="0" applyFont="1" applyFill="1" applyBorder="1" applyAlignment="1" applyProtection="1">
      <alignment horizontal="center" vertical="center" wrapText="1"/>
      <protection locked="0"/>
    </xf>
    <xf numFmtId="0" fontId="49" fillId="35" borderId="24" xfId="0" applyFont="1" applyFill="1" applyBorder="1" applyAlignment="1" applyProtection="1">
      <alignment horizontal="center" vertical="center" wrapText="1"/>
      <protection locked="0"/>
    </xf>
    <xf numFmtId="0" fontId="47" fillId="38" borderId="25" xfId="0" applyFont="1" applyFill="1" applyBorder="1" applyAlignment="1">
      <alignment horizontal="left" vertical="center" wrapText="1"/>
    </xf>
    <xf numFmtId="0" fontId="47" fillId="38" borderId="26" xfId="0" applyFont="1" applyFill="1" applyBorder="1" applyAlignment="1">
      <alignment horizontal="left" vertical="center" wrapText="1"/>
    </xf>
    <xf numFmtId="0" fontId="47" fillId="38" borderId="27" xfId="0" applyFont="1" applyFill="1" applyBorder="1" applyAlignment="1">
      <alignment horizontal="left" vertical="center" wrapText="1"/>
    </xf>
    <xf numFmtId="0" fontId="47" fillId="38" borderId="28" xfId="0" applyFont="1" applyFill="1" applyBorder="1" applyAlignment="1">
      <alignment horizontal="left" vertical="center" wrapText="1"/>
    </xf>
    <xf numFmtId="0" fontId="47" fillId="38" borderId="0" xfId="0" applyFont="1" applyFill="1" applyBorder="1" applyAlignment="1">
      <alignment horizontal="left" vertical="center" wrapText="1"/>
    </xf>
    <xf numFmtId="0" fontId="47" fillId="38" borderId="29" xfId="0" applyFont="1" applyFill="1" applyBorder="1" applyAlignment="1">
      <alignment horizontal="left" vertical="center" wrapText="1"/>
    </xf>
    <xf numFmtId="0" fontId="47" fillId="38" borderId="30" xfId="0" applyFont="1" applyFill="1" applyBorder="1" applyAlignment="1">
      <alignment horizontal="left" vertical="center" wrapText="1"/>
    </xf>
    <xf numFmtId="0" fontId="47" fillId="38" borderId="31" xfId="0" applyFont="1" applyFill="1" applyBorder="1" applyAlignment="1">
      <alignment horizontal="left" vertical="center" wrapText="1"/>
    </xf>
    <xf numFmtId="0" fontId="47" fillId="38" borderId="32" xfId="0" applyFont="1" applyFill="1" applyBorder="1" applyAlignment="1">
      <alignment horizontal="left" vertical="center" wrapText="1"/>
    </xf>
    <xf numFmtId="0" fontId="56" fillId="38" borderId="25" xfId="922" applyNumberFormat="1" applyFont="1" applyFill="1" applyBorder="1" applyAlignment="1" applyProtection="1">
      <alignment horizontal="left" vertical="center" wrapText="1" indent="2"/>
    </xf>
    <xf numFmtId="0" fontId="56" fillId="38" borderId="26" xfId="922" applyNumberFormat="1" applyFont="1" applyFill="1" applyBorder="1" applyAlignment="1" applyProtection="1">
      <alignment horizontal="left" vertical="center" wrapText="1" indent="2"/>
    </xf>
    <xf numFmtId="0" fontId="56" fillId="38" borderId="27" xfId="922" applyNumberFormat="1" applyFont="1" applyFill="1" applyBorder="1" applyAlignment="1" applyProtection="1">
      <alignment horizontal="left" vertical="center" wrapText="1" indent="2"/>
    </xf>
    <xf numFmtId="0" fontId="56" fillId="38" borderId="30" xfId="922" applyNumberFormat="1" applyFont="1" applyFill="1" applyBorder="1" applyAlignment="1" applyProtection="1">
      <alignment horizontal="left" vertical="center" wrapText="1" indent="2"/>
    </xf>
    <xf numFmtId="0" fontId="56" fillId="38" borderId="31" xfId="922" applyNumberFormat="1" applyFont="1" applyFill="1" applyBorder="1" applyAlignment="1" applyProtection="1">
      <alignment horizontal="left" vertical="center" wrapText="1" indent="2"/>
    </xf>
    <xf numFmtId="0" fontId="56" fillId="38" borderId="32" xfId="922" applyNumberFormat="1" applyFont="1" applyFill="1" applyBorder="1" applyAlignment="1" applyProtection="1">
      <alignment horizontal="left" vertical="center" wrapText="1" indent="2"/>
    </xf>
    <xf numFmtId="0" fontId="47" fillId="0" borderId="10" xfId="0" applyFont="1" applyBorder="1" applyAlignment="1">
      <alignment horizontal="left" vertical="top" wrapText="1"/>
    </xf>
    <xf numFmtId="0" fontId="47" fillId="0" borderId="9" xfId="0" applyFont="1" applyBorder="1" applyAlignment="1">
      <alignment horizontal="left" vertical="center"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46" fillId="34" borderId="18" xfId="0" applyFont="1" applyFill="1" applyBorder="1" applyAlignment="1">
      <alignment horizontal="center" vertical="top"/>
    </xf>
    <xf numFmtId="0" fontId="46" fillId="34" borderId="2" xfId="0" applyFont="1" applyFill="1" applyBorder="1" applyAlignment="1">
      <alignment horizontal="center" vertical="top"/>
    </xf>
    <xf numFmtId="0" fontId="46" fillId="34" borderId="7" xfId="0" applyFont="1" applyFill="1" applyBorder="1" applyAlignment="1">
      <alignment horizontal="center" vertical="top"/>
    </xf>
    <xf numFmtId="0" fontId="46" fillId="34" borderId="18" xfId="0" applyFont="1" applyFill="1" applyBorder="1" applyAlignment="1">
      <alignment horizontal="center" vertical="top" wrapText="1"/>
    </xf>
    <xf numFmtId="0" fontId="46" fillId="34" borderId="2" xfId="0" applyFont="1" applyFill="1" applyBorder="1" applyAlignment="1">
      <alignment horizontal="center" vertical="top" wrapText="1"/>
    </xf>
    <xf numFmtId="0" fontId="46" fillId="34" borderId="7" xfId="0" applyFont="1" applyFill="1" applyBorder="1" applyAlignment="1">
      <alignment horizontal="center" vertical="top" wrapText="1"/>
    </xf>
    <xf numFmtId="0" fontId="48" fillId="0" borderId="9" xfId="0" applyFont="1" applyBorder="1" applyAlignment="1">
      <alignment horizontal="right" vertical="center" wrapText="1" indent="1"/>
    </xf>
    <xf numFmtId="0" fontId="48" fillId="0" borderId="0" xfId="0" applyFont="1" applyBorder="1" applyAlignment="1">
      <alignment horizontal="right" vertical="center" wrapText="1" indent="1"/>
    </xf>
    <xf numFmtId="0" fontId="59" fillId="0" borderId="9"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10" xfId="0" applyFont="1" applyBorder="1" applyAlignment="1" applyProtection="1">
      <alignment horizontal="left" vertical="top" wrapText="1"/>
      <protection locked="0"/>
    </xf>
    <xf numFmtId="14" fontId="56" fillId="35" borderId="22" xfId="922" applyNumberFormat="1" applyFont="1" applyFill="1" applyBorder="1" applyAlignment="1" applyProtection="1">
      <alignment horizontal="left" vertical="center" wrapText="1"/>
      <protection locked="0"/>
    </xf>
    <xf numFmtId="0" fontId="47" fillId="0" borderId="9" xfId="0" applyFont="1" applyBorder="1" applyAlignment="1">
      <alignment horizontal="left" vertical="top" wrapText="1" indent="1"/>
    </xf>
    <xf numFmtId="0" fontId="47" fillId="0" borderId="0" xfId="0" applyFont="1" applyBorder="1" applyAlignment="1">
      <alignment horizontal="left" vertical="top" wrapText="1" indent="1"/>
    </xf>
    <xf numFmtId="0" fontId="47" fillId="0" borderId="10" xfId="0" applyFont="1" applyBorder="1" applyAlignment="1">
      <alignment horizontal="left" vertical="top" wrapText="1" indent="1"/>
    </xf>
    <xf numFmtId="0" fontId="60" fillId="38" borderId="25" xfId="0" applyFont="1" applyFill="1" applyBorder="1" applyAlignment="1">
      <alignment horizontal="center" vertical="center" wrapText="1"/>
    </xf>
    <xf numFmtId="0" fontId="60" fillId="38" borderId="26" xfId="0" applyFont="1" applyFill="1" applyBorder="1" applyAlignment="1">
      <alignment horizontal="center" vertical="center" wrapText="1"/>
    </xf>
    <xf numFmtId="0" fontId="60" fillId="38" borderId="27" xfId="0" applyFont="1" applyFill="1" applyBorder="1" applyAlignment="1">
      <alignment horizontal="center" vertical="center" wrapText="1"/>
    </xf>
    <xf numFmtId="0" fontId="60" fillId="38" borderId="30" xfId="0" applyFont="1" applyFill="1" applyBorder="1" applyAlignment="1">
      <alignment horizontal="center" vertical="center" wrapText="1"/>
    </xf>
    <xf numFmtId="0" fontId="60" fillId="38" borderId="31" xfId="0" applyFont="1" applyFill="1" applyBorder="1" applyAlignment="1">
      <alignment horizontal="center" vertical="center" wrapText="1"/>
    </xf>
    <xf numFmtId="0" fontId="60" fillId="38" borderId="32" xfId="0" applyFont="1" applyFill="1" applyBorder="1" applyAlignment="1">
      <alignment horizontal="center" vertical="center" wrapText="1"/>
    </xf>
    <xf numFmtId="0" fontId="47" fillId="0" borderId="33" xfId="0" applyFont="1" applyBorder="1" applyAlignment="1">
      <alignment horizontal="left" vertical="center" wrapText="1"/>
    </xf>
    <xf numFmtId="0" fontId="47" fillId="0" borderId="34" xfId="0" applyFont="1" applyBorder="1" applyAlignment="1">
      <alignment horizontal="left" vertical="center" wrapText="1"/>
    </xf>
    <xf numFmtId="0" fontId="47" fillId="0" borderId="35" xfId="0" applyFont="1" applyBorder="1" applyAlignment="1">
      <alignment horizontal="left" vertical="center" wrapText="1"/>
    </xf>
    <xf numFmtId="0" fontId="56" fillId="35" borderId="33" xfId="922" applyNumberFormat="1" applyFont="1" applyFill="1" applyBorder="1" applyAlignment="1" applyProtection="1">
      <alignment horizontal="left" vertical="center" wrapText="1"/>
      <protection locked="0"/>
    </xf>
    <xf numFmtId="0" fontId="56" fillId="35" borderId="34" xfId="922" applyNumberFormat="1" applyFont="1" applyFill="1" applyBorder="1" applyAlignment="1" applyProtection="1">
      <alignment horizontal="left" vertical="center" wrapText="1"/>
      <protection locked="0"/>
    </xf>
    <xf numFmtId="0" fontId="56" fillId="35" borderId="57" xfId="922" applyNumberFormat="1" applyFont="1" applyFill="1" applyBorder="1" applyAlignment="1" applyProtection="1">
      <alignment horizontal="left" vertical="center" wrapText="1"/>
      <protection locked="0"/>
    </xf>
    <xf numFmtId="0" fontId="47" fillId="0" borderId="36" xfId="0" applyFont="1" applyBorder="1" applyAlignment="1">
      <alignment horizontal="left" vertical="center" wrapText="1"/>
    </xf>
    <xf numFmtId="0" fontId="47" fillId="0" borderId="23" xfId="0" applyFont="1" applyBorder="1" applyAlignment="1">
      <alignment horizontal="left" vertical="center" wrapText="1"/>
    </xf>
    <xf numFmtId="0" fontId="47" fillId="0" borderId="38" xfId="0" applyFont="1" applyBorder="1" applyAlignment="1">
      <alignment horizontal="left" vertical="center" wrapText="1"/>
    </xf>
    <xf numFmtId="0" fontId="47" fillId="0" borderId="39" xfId="0" applyFont="1" applyBorder="1" applyAlignment="1">
      <alignment horizontal="left" vertical="center" wrapText="1"/>
    </xf>
    <xf numFmtId="0" fontId="47" fillId="0" borderId="41" xfId="0" applyFont="1" applyBorder="1" applyAlignment="1">
      <alignment horizontal="left" vertical="center" wrapText="1"/>
    </xf>
    <xf numFmtId="0" fontId="47" fillId="0" borderId="24" xfId="0" applyFont="1" applyBorder="1" applyAlignment="1">
      <alignment horizontal="left" vertical="center" wrapText="1"/>
    </xf>
    <xf numFmtId="0" fontId="56" fillId="35" borderId="23" xfId="922" applyNumberFormat="1" applyFont="1" applyFill="1" applyBorder="1" applyAlignment="1" applyProtection="1">
      <alignment horizontal="left" vertical="center" wrapText="1"/>
      <protection locked="0"/>
    </xf>
    <xf numFmtId="0" fontId="56" fillId="35" borderId="37" xfId="922" applyNumberFormat="1" applyFont="1" applyFill="1" applyBorder="1" applyAlignment="1" applyProtection="1">
      <alignment horizontal="left" vertical="center" wrapText="1"/>
      <protection locked="0"/>
    </xf>
    <xf numFmtId="0" fontId="56" fillId="35" borderId="39" xfId="922" applyNumberFormat="1" applyFont="1" applyFill="1" applyBorder="1" applyAlignment="1" applyProtection="1">
      <alignment horizontal="left" vertical="center" wrapText="1"/>
      <protection locked="0"/>
    </xf>
    <xf numFmtId="0" fontId="56" fillId="35" borderId="40" xfId="922" applyNumberFormat="1" applyFont="1" applyFill="1" applyBorder="1" applyAlignment="1" applyProtection="1">
      <alignment horizontal="left" vertical="center" wrapText="1"/>
      <protection locked="0"/>
    </xf>
    <xf numFmtId="0" fontId="56" fillId="35" borderId="24" xfId="922" applyNumberFormat="1" applyFont="1" applyFill="1" applyBorder="1" applyAlignment="1" applyProtection="1">
      <alignment horizontal="left" vertical="center" wrapText="1"/>
      <protection locked="0"/>
    </xf>
    <xf numFmtId="0" fontId="56" fillId="35" borderId="42" xfId="922" applyNumberFormat="1" applyFont="1" applyFill="1" applyBorder="1" applyAlignment="1" applyProtection="1">
      <alignment horizontal="left" vertical="center" wrapText="1"/>
      <protection locked="0"/>
    </xf>
    <xf numFmtId="0" fontId="46" fillId="34" borderId="3" xfId="0" applyFont="1" applyFill="1" applyBorder="1" applyAlignment="1">
      <alignment horizontal="center" vertical="top" wrapText="1"/>
    </xf>
    <xf numFmtId="0" fontId="46" fillId="34" borderId="8" xfId="0" applyFont="1" applyFill="1" applyBorder="1" applyAlignment="1">
      <alignment horizontal="center" vertical="top" wrapText="1"/>
    </xf>
    <xf numFmtId="0" fontId="46" fillId="34" borderId="4" xfId="0" applyFont="1" applyFill="1" applyBorder="1" applyAlignment="1">
      <alignment horizontal="center" vertical="top" wrapText="1"/>
    </xf>
    <xf numFmtId="0" fontId="46" fillId="34" borderId="9" xfId="0" applyFont="1" applyFill="1" applyBorder="1" applyAlignment="1">
      <alignment horizontal="center" vertical="top" wrapText="1"/>
    </xf>
    <xf numFmtId="0" fontId="46" fillId="34" borderId="0" xfId="0" applyFont="1" applyFill="1" applyBorder="1" applyAlignment="1">
      <alignment horizontal="center" vertical="top" wrapText="1"/>
    </xf>
    <xf numFmtId="0" fontId="46" fillId="34" borderId="10" xfId="0" applyFont="1" applyFill="1" applyBorder="1" applyAlignment="1">
      <alignment horizontal="center" vertical="top" wrapText="1"/>
    </xf>
    <xf numFmtId="0" fontId="46" fillId="34" borderId="5" xfId="0" applyFont="1" applyFill="1" applyBorder="1" applyAlignment="1">
      <alignment horizontal="center" vertical="top"/>
    </xf>
    <xf numFmtId="0" fontId="46" fillId="34" borderId="1" xfId="0" applyFont="1" applyFill="1" applyBorder="1" applyAlignment="1">
      <alignment horizontal="center" vertical="top"/>
    </xf>
    <xf numFmtId="0" fontId="46" fillId="34" borderId="6" xfId="0" applyFont="1" applyFill="1" applyBorder="1" applyAlignment="1">
      <alignment horizontal="center" vertical="top"/>
    </xf>
    <xf numFmtId="0" fontId="47" fillId="38" borderId="22" xfId="0" applyFont="1" applyFill="1" applyBorder="1" applyAlignment="1">
      <alignment horizontal="center" vertical="top" wrapText="1"/>
    </xf>
    <xf numFmtId="0" fontId="47" fillId="38" borderId="44" xfId="0" applyFont="1" applyFill="1" applyBorder="1" applyAlignment="1">
      <alignment horizontal="center" vertical="top" wrapText="1"/>
    </xf>
    <xf numFmtId="0" fontId="47" fillId="38" borderId="43" xfId="0" applyFont="1" applyFill="1" applyBorder="1" applyAlignment="1">
      <alignment horizontal="center" vertical="top" wrapText="1"/>
    </xf>
    <xf numFmtId="0" fontId="46" fillId="34" borderId="3" xfId="0" applyFont="1" applyFill="1" applyBorder="1" applyAlignment="1">
      <alignment horizontal="center" vertical="top"/>
    </xf>
    <xf numFmtId="0" fontId="46" fillId="34" borderId="8" xfId="0" applyFont="1" applyFill="1" applyBorder="1" applyAlignment="1">
      <alignment horizontal="center" vertical="top"/>
    </xf>
    <xf numFmtId="0" fontId="46" fillId="34" borderId="4" xfId="0" applyFont="1" applyFill="1" applyBorder="1" applyAlignment="1">
      <alignment horizontal="center" vertical="top"/>
    </xf>
    <xf numFmtId="0" fontId="46" fillId="34" borderId="5" xfId="0" applyFont="1" applyFill="1" applyBorder="1" applyAlignment="1">
      <alignment horizontal="center" vertical="top" wrapText="1"/>
    </xf>
    <xf numFmtId="0" fontId="46" fillId="34" borderId="1" xfId="0" applyFont="1" applyFill="1" applyBorder="1" applyAlignment="1">
      <alignment horizontal="center" vertical="top" wrapText="1"/>
    </xf>
    <xf numFmtId="0" fontId="46" fillId="34" borderId="6" xfId="0" applyFont="1" applyFill="1" applyBorder="1" applyAlignment="1">
      <alignment horizontal="center" vertical="top" wrapText="1"/>
    </xf>
    <xf numFmtId="0" fontId="48" fillId="0" borderId="43" xfId="0" applyFont="1" applyBorder="1" applyAlignment="1">
      <alignment horizontal="left" vertical="center" wrapText="1"/>
    </xf>
    <xf numFmtId="0" fontId="48" fillId="0" borderId="22" xfId="0" applyFont="1" applyBorder="1" applyAlignment="1">
      <alignment horizontal="left" vertical="center" wrapText="1"/>
    </xf>
    <xf numFmtId="0" fontId="48" fillId="0" borderId="45" xfId="0" applyFont="1" applyBorder="1" applyAlignment="1">
      <alignment horizontal="left" vertical="center" wrapText="1"/>
    </xf>
    <xf numFmtId="0" fontId="48" fillId="0" borderId="46" xfId="0" applyFont="1" applyBorder="1" applyAlignment="1">
      <alignment horizontal="left" vertical="center" wrapText="1"/>
    </xf>
    <xf numFmtId="0" fontId="47" fillId="0" borderId="44" xfId="0" applyFont="1" applyBorder="1" applyAlignment="1">
      <alignment horizontal="left" vertical="center" wrapText="1"/>
    </xf>
    <xf numFmtId="0" fontId="47" fillId="0" borderId="46" xfId="0" applyFont="1" applyBorder="1" applyAlignment="1">
      <alignment horizontal="left" vertical="center" wrapText="1"/>
    </xf>
    <xf numFmtId="0" fontId="47" fillId="0" borderId="47" xfId="0" applyFont="1" applyBorder="1" applyAlignment="1">
      <alignment horizontal="left" vertical="center" wrapText="1"/>
    </xf>
    <xf numFmtId="0" fontId="48" fillId="0" borderId="41" xfId="0" applyFont="1" applyBorder="1" applyAlignment="1">
      <alignment horizontal="left" vertical="center" wrapText="1"/>
    </xf>
    <xf numFmtId="0" fontId="48" fillId="0" borderId="24" xfId="0" applyFont="1" applyBorder="1" applyAlignment="1">
      <alignment horizontal="left" vertical="center" wrapText="1"/>
    </xf>
    <xf numFmtId="0" fontId="48" fillId="0" borderId="36" xfId="0" applyFont="1" applyBorder="1" applyAlignment="1">
      <alignment horizontal="left" vertical="center" wrapText="1"/>
    </xf>
    <xf numFmtId="0" fontId="48" fillId="0" borderId="23" xfId="0" applyFont="1" applyBorder="1" applyAlignment="1">
      <alignment horizontal="left" vertical="center" wrapText="1"/>
    </xf>
    <xf numFmtId="0" fontId="47" fillId="2" borderId="24" xfId="0" applyFont="1" applyFill="1" applyBorder="1" applyAlignment="1">
      <alignment horizontal="left" vertical="center" wrapText="1"/>
    </xf>
    <xf numFmtId="0" fontId="47" fillId="2" borderId="42" xfId="0" applyFont="1" applyFill="1" applyBorder="1" applyAlignment="1">
      <alignment horizontal="left" vertical="center" wrapText="1"/>
    </xf>
    <xf numFmtId="0" fontId="47" fillId="2" borderId="22" xfId="0" applyFont="1" applyFill="1" applyBorder="1" applyAlignment="1">
      <alignment horizontal="left" vertical="center" wrapText="1"/>
    </xf>
    <xf numFmtId="0" fontId="47" fillId="2" borderId="44" xfId="0" applyFont="1" applyFill="1" applyBorder="1" applyAlignment="1">
      <alignment horizontal="left" vertical="center" wrapText="1"/>
    </xf>
    <xf numFmtId="0" fontId="47" fillId="2" borderId="23" xfId="0" applyFont="1" applyFill="1" applyBorder="1" applyAlignment="1">
      <alignment horizontal="left" vertical="center" wrapText="1"/>
    </xf>
    <xf numFmtId="0" fontId="47" fillId="2" borderId="37" xfId="0" applyFont="1" applyFill="1" applyBorder="1" applyAlignment="1">
      <alignment horizontal="left" vertical="center" wrapText="1"/>
    </xf>
    <xf numFmtId="0" fontId="47" fillId="2" borderId="9" xfId="0" applyFont="1" applyFill="1" applyBorder="1" applyAlignment="1">
      <alignment horizontal="left" vertical="top" wrapText="1"/>
    </xf>
    <xf numFmtId="0" fontId="47" fillId="2" borderId="0" xfId="0" applyFont="1" applyFill="1" applyAlignment="1">
      <alignment horizontal="left" vertical="top" wrapText="1"/>
    </xf>
    <xf numFmtId="0" fontId="47" fillId="2" borderId="10" xfId="0" applyFont="1" applyFill="1" applyBorder="1" applyAlignment="1">
      <alignment horizontal="left" vertical="top" wrapText="1"/>
    </xf>
    <xf numFmtId="0" fontId="49" fillId="2" borderId="9" xfId="0" applyFont="1" applyFill="1" applyBorder="1" applyAlignment="1">
      <alignment horizontal="left" vertical="center" wrapText="1"/>
    </xf>
    <xf numFmtId="0" fontId="49" fillId="2" borderId="0" xfId="0" applyFont="1" applyFill="1" applyBorder="1" applyAlignment="1">
      <alignment horizontal="left" vertical="center" wrapText="1"/>
    </xf>
    <xf numFmtId="15" fontId="48" fillId="38" borderId="25" xfId="0" applyNumberFormat="1" applyFont="1" applyFill="1" applyBorder="1" applyAlignment="1">
      <alignment horizontal="center" vertical="center" wrapText="1"/>
    </xf>
    <xf numFmtId="15" fontId="48" fillId="38" borderId="26" xfId="0" applyNumberFormat="1" applyFont="1" applyFill="1" applyBorder="1" applyAlignment="1">
      <alignment horizontal="center" vertical="center" wrapText="1"/>
    </xf>
    <xf numFmtId="15" fontId="48" fillId="38" borderId="27" xfId="0" applyNumberFormat="1" applyFont="1" applyFill="1" applyBorder="1" applyAlignment="1">
      <alignment horizontal="center" vertical="center" wrapText="1"/>
    </xf>
    <xf numFmtId="15" fontId="48" fillId="38" borderId="28" xfId="0" applyNumberFormat="1" applyFont="1" applyFill="1" applyBorder="1" applyAlignment="1">
      <alignment horizontal="center" vertical="center" wrapText="1"/>
    </xf>
    <xf numFmtId="15" fontId="48" fillId="38" borderId="0" xfId="0" applyNumberFormat="1" applyFont="1" applyFill="1" applyBorder="1" applyAlignment="1">
      <alignment horizontal="center" vertical="center" wrapText="1"/>
    </xf>
    <xf numFmtId="15" fontId="48" fillId="38" borderId="29" xfId="0" applyNumberFormat="1" applyFont="1" applyFill="1" applyBorder="1" applyAlignment="1">
      <alignment horizontal="center" vertical="center" wrapText="1"/>
    </xf>
    <xf numFmtId="15" fontId="48" fillId="38" borderId="30" xfId="0" applyNumberFormat="1" applyFont="1" applyFill="1" applyBorder="1" applyAlignment="1">
      <alignment horizontal="center" vertical="center" wrapText="1"/>
    </xf>
    <xf numFmtId="15" fontId="48" fillId="38" borderId="31" xfId="0" applyNumberFormat="1" applyFont="1" applyFill="1" applyBorder="1" applyAlignment="1">
      <alignment horizontal="center" vertical="center" wrapText="1"/>
    </xf>
    <xf numFmtId="15" fontId="48" fillId="38" borderId="32" xfId="0" applyNumberFormat="1" applyFont="1" applyFill="1" applyBorder="1" applyAlignment="1">
      <alignment horizontal="center" vertical="center" wrapText="1"/>
    </xf>
    <xf numFmtId="49" fontId="56" fillId="35" borderId="33" xfId="1" applyNumberFormat="1" applyFont="1" applyFill="1" applyBorder="1" applyAlignment="1" applyProtection="1">
      <alignment horizontal="center" vertical="center" wrapText="1"/>
      <protection locked="0"/>
    </xf>
    <xf numFmtId="49" fontId="56" fillId="35" borderId="34" xfId="1" applyNumberFormat="1" applyFont="1" applyFill="1" applyBorder="1" applyAlignment="1" applyProtection="1">
      <alignment horizontal="center" vertical="center" wrapText="1"/>
      <protection locked="0"/>
    </xf>
    <xf numFmtId="49" fontId="56" fillId="35" borderId="57" xfId="1" applyNumberFormat="1" applyFont="1" applyFill="1" applyBorder="1" applyAlignment="1" applyProtection="1">
      <alignment horizontal="center" vertical="center" wrapText="1"/>
      <protection locked="0"/>
    </xf>
    <xf numFmtId="0" fontId="47" fillId="0" borderId="48" xfId="0" applyFont="1" applyBorder="1" applyAlignment="1">
      <alignment vertical="center" wrapText="1"/>
    </xf>
    <xf numFmtId="0" fontId="47" fillId="0" borderId="34" xfId="0" applyFont="1" applyBorder="1" applyAlignment="1">
      <alignment vertical="center" wrapText="1"/>
    </xf>
    <xf numFmtId="0" fontId="47" fillId="0" borderId="35" xfId="0" applyFont="1" applyBorder="1" applyAlignment="1">
      <alignment vertical="center" wrapText="1"/>
    </xf>
    <xf numFmtId="166" fontId="56" fillId="35" borderId="33" xfId="1" applyNumberFormat="1" applyFont="1" applyFill="1" applyBorder="1" applyAlignment="1" applyProtection="1">
      <alignment vertical="center" wrapText="1"/>
      <protection locked="0"/>
    </xf>
    <xf numFmtId="166" fontId="56" fillId="35" borderId="34" xfId="1" applyNumberFormat="1" applyFont="1" applyFill="1" applyBorder="1" applyAlignment="1" applyProtection="1">
      <alignment vertical="center" wrapText="1"/>
      <protection locked="0"/>
    </xf>
    <xf numFmtId="166" fontId="56" fillId="35" borderId="35" xfId="1" applyNumberFormat="1" applyFont="1" applyFill="1" applyBorder="1" applyAlignment="1" applyProtection="1">
      <alignment vertical="center" wrapText="1"/>
      <protection locked="0"/>
    </xf>
    <xf numFmtId="49" fontId="56" fillId="35" borderId="33" xfId="1" applyNumberFormat="1" applyFont="1" applyFill="1" applyBorder="1" applyAlignment="1" applyProtection="1">
      <alignment vertical="center" wrapText="1"/>
      <protection locked="0"/>
    </xf>
    <xf numFmtId="49" fontId="56" fillId="35" borderId="34" xfId="1" applyNumberFormat="1" applyFont="1" applyFill="1" applyBorder="1" applyAlignment="1" applyProtection="1">
      <alignment vertical="center" wrapText="1"/>
      <protection locked="0"/>
    </xf>
    <xf numFmtId="49" fontId="56" fillId="35" borderId="57" xfId="1" applyNumberFormat="1" applyFont="1" applyFill="1" applyBorder="1" applyAlignment="1" applyProtection="1">
      <alignment vertical="center" wrapText="1"/>
      <protection locked="0"/>
    </xf>
    <xf numFmtId="0" fontId="47" fillId="0" borderId="48" xfId="0" applyFont="1" applyBorder="1" applyAlignment="1">
      <alignment horizontal="left" vertical="center" wrapText="1"/>
    </xf>
    <xf numFmtId="166" fontId="56" fillId="35" borderId="33" xfId="1" applyNumberFormat="1" applyFont="1" applyFill="1" applyBorder="1" applyAlignment="1" applyProtection="1">
      <alignment horizontal="center" vertical="center" wrapText="1"/>
      <protection locked="0"/>
    </xf>
    <xf numFmtId="166" fontId="56" fillId="35" borderId="35" xfId="1" applyNumberFormat="1" applyFont="1" applyFill="1" applyBorder="1" applyAlignment="1" applyProtection="1">
      <alignment horizontal="center" vertical="center" wrapText="1"/>
      <protection locked="0"/>
    </xf>
    <xf numFmtId="0" fontId="48" fillId="37" borderId="3" xfId="0" applyFont="1" applyFill="1" applyBorder="1" applyAlignment="1">
      <alignment horizontal="center" vertical="top" wrapText="1"/>
    </xf>
    <xf numFmtId="0" fontId="48" fillId="37" borderId="8" xfId="0" applyFont="1" applyFill="1" applyBorder="1" applyAlignment="1">
      <alignment horizontal="center" vertical="top" wrapText="1"/>
    </xf>
    <xf numFmtId="0" fontId="48" fillId="37" borderId="4" xfId="0" applyFont="1" applyFill="1" applyBorder="1" applyAlignment="1">
      <alignment horizontal="center" vertical="top" wrapText="1"/>
    </xf>
    <xf numFmtId="166" fontId="56" fillId="35" borderId="57" xfId="1" applyNumberFormat="1" applyFont="1" applyFill="1" applyBorder="1" applyAlignment="1" applyProtection="1">
      <alignment vertical="center" wrapText="1"/>
      <protection locked="0"/>
    </xf>
    <xf numFmtId="0" fontId="48" fillId="37" borderId="9" xfId="0" applyFont="1" applyFill="1" applyBorder="1" applyAlignment="1">
      <alignment horizontal="center" vertical="top" wrapText="1"/>
    </xf>
    <xf numFmtId="0" fontId="48" fillId="37" borderId="0" xfId="0" applyFont="1" applyFill="1" applyBorder="1" applyAlignment="1">
      <alignment horizontal="center" vertical="top" wrapText="1"/>
    </xf>
    <xf numFmtId="0" fontId="48" fillId="37" borderId="10" xfId="0" applyFont="1" applyFill="1" applyBorder="1" applyAlignment="1">
      <alignment horizontal="center" vertical="top" wrapText="1"/>
    </xf>
    <xf numFmtId="0" fontId="48" fillId="2" borderId="43" xfId="0" applyFont="1" applyFill="1" applyBorder="1" applyAlignment="1">
      <alignment horizontal="center" vertical="center" wrapText="1"/>
    </xf>
    <xf numFmtId="0" fontId="46" fillId="34" borderId="9" xfId="0" applyFont="1" applyFill="1" applyBorder="1" applyAlignment="1">
      <alignment horizontal="center" vertical="top"/>
    </xf>
    <xf numFmtId="0" fontId="46" fillId="34" borderId="0" xfId="0" applyFont="1" applyFill="1" applyBorder="1" applyAlignment="1">
      <alignment horizontal="center" vertical="top"/>
    </xf>
    <xf numFmtId="0" fontId="46" fillId="34" borderId="10" xfId="0" applyFont="1" applyFill="1" applyBorder="1" applyAlignment="1">
      <alignment horizontal="center" vertical="top"/>
    </xf>
    <xf numFmtId="0" fontId="46" fillId="34" borderId="9" xfId="0" applyFont="1" applyFill="1" applyBorder="1" applyAlignment="1">
      <alignment horizontal="left" vertical="top" wrapText="1"/>
    </xf>
    <xf numFmtId="0" fontId="46" fillId="34" borderId="0" xfId="0" applyFont="1" applyFill="1" applyBorder="1" applyAlignment="1">
      <alignment horizontal="left" vertical="top" wrapText="1"/>
    </xf>
    <xf numFmtId="0" fontId="46" fillId="34" borderId="10" xfId="0" applyFont="1" applyFill="1" applyBorder="1" applyAlignment="1">
      <alignment horizontal="left" vertical="top" wrapText="1"/>
    </xf>
    <xf numFmtId="0" fontId="46" fillId="34" borderId="5" xfId="0" applyFont="1" applyFill="1" applyBorder="1" applyAlignment="1">
      <alignment horizontal="left" vertical="top" wrapText="1"/>
    </xf>
    <xf numFmtId="0" fontId="46" fillId="34" borderId="1" xfId="0" applyFont="1" applyFill="1" applyBorder="1" applyAlignment="1">
      <alignment horizontal="left" vertical="top" wrapText="1"/>
    </xf>
    <xf numFmtId="0" fontId="46" fillId="34" borderId="6" xfId="0" applyFont="1" applyFill="1" applyBorder="1" applyAlignment="1">
      <alignment horizontal="left" vertical="top" wrapText="1"/>
    </xf>
    <xf numFmtId="0" fontId="47" fillId="0" borderId="9" xfId="0" applyFont="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43" xfId="0" applyFont="1" applyBorder="1" applyAlignment="1">
      <alignment horizontal="left" vertical="top" wrapText="1"/>
    </xf>
    <xf numFmtId="0" fontId="47" fillId="0" borderId="22" xfId="0" applyFont="1" applyBorder="1" applyAlignment="1">
      <alignment horizontal="left" vertical="top" wrapText="1"/>
    </xf>
    <xf numFmtId="166" fontId="56" fillId="35" borderId="22" xfId="1" applyNumberFormat="1" applyFont="1" applyFill="1" applyBorder="1" applyAlignment="1" applyProtection="1">
      <alignment horizontal="left" vertical="top" wrapText="1"/>
      <protection locked="0"/>
    </xf>
    <xf numFmtId="0" fontId="48" fillId="38" borderId="22" xfId="0" applyFont="1" applyFill="1" applyBorder="1" applyAlignment="1">
      <alignment horizontal="center" vertical="top" wrapText="1"/>
    </xf>
    <xf numFmtId="0" fontId="48" fillId="38" borderId="44" xfId="0" applyFont="1" applyFill="1" applyBorder="1" applyAlignment="1">
      <alignment horizontal="center" vertical="top" wrapText="1"/>
    </xf>
    <xf numFmtId="0" fontId="49" fillId="0" borderId="22" xfId="0" applyFont="1" applyBorder="1" applyAlignment="1">
      <alignment horizontal="left" vertical="center" wrapText="1"/>
    </xf>
    <xf numFmtId="0" fontId="47" fillId="0" borderId="9" xfId="0" applyFont="1" applyFill="1" applyBorder="1" applyAlignment="1">
      <alignment vertical="top" wrapText="1"/>
    </xf>
    <xf numFmtId="0" fontId="47" fillId="0" borderId="0" xfId="0" applyFont="1" applyFill="1" applyBorder="1" applyAlignment="1">
      <alignment vertical="top" wrapText="1"/>
    </xf>
    <xf numFmtId="0" fontId="47" fillId="0" borderId="10" xfId="0" applyFont="1" applyFill="1" applyBorder="1" applyAlignment="1">
      <alignment vertical="top" wrapText="1"/>
    </xf>
    <xf numFmtId="0" fontId="48" fillId="38" borderId="22" xfId="0" applyFont="1" applyFill="1" applyBorder="1" applyAlignment="1">
      <alignment horizontal="center" vertical="center" wrapText="1"/>
    </xf>
    <xf numFmtId="0" fontId="48" fillId="38" borderId="44" xfId="0" applyFont="1" applyFill="1" applyBorder="1" applyAlignment="1">
      <alignment horizontal="center" vertical="center" wrapText="1"/>
    </xf>
    <xf numFmtId="0" fontId="48" fillId="2" borderId="9" xfId="0" applyFont="1" applyFill="1" applyBorder="1" applyAlignment="1">
      <alignment horizontal="center" vertical="top" wrapText="1"/>
    </xf>
    <xf numFmtId="0" fontId="48" fillId="2" borderId="49" xfId="0" applyFont="1" applyFill="1" applyBorder="1" applyAlignment="1">
      <alignment horizontal="center" vertical="top" wrapText="1"/>
    </xf>
    <xf numFmtId="0" fontId="48" fillId="2" borderId="48" xfId="0" applyFont="1" applyFill="1" applyBorder="1" applyAlignment="1">
      <alignment horizontal="center" vertical="center" wrapText="1"/>
    </xf>
    <xf numFmtId="0" fontId="49" fillId="35" borderId="9" xfId="0" applyFont="1" applyFill="1" applyBorder="1" applyAlignment="1" applyProtection="1">
      <alignment horizontal="left" vertical="top" wrapText="1"/>
      <protection locked="0"/>
    </xf>
    <xf numFmtId="0" fontId="49" fillId="35" borderId="0" xfId="0" applyFont="1" applyFill="1" applyBorder="1" applyAlignment="1" applyProtection="1">
      <alignment horizontal="left" vertical="top" wrapText="1"/>
      <protection locked="0"/>
    </xf>
    <xf numFmtId="0" fontId="49" fillId="35" borderId="10" xfId="0" applyFont="1" applyFill="1" applyBorder="1" applyAlignment="1" applyProtection="1">
      <alignment horizontal="left" vertical="top" wrapText="1"/>
      <protection locked="0"/>
    </xf>
    <xf numFmtId="0" fontId="49" fillId="0" borderId="49" xfId="0" applyFont="1" applyBorder="1" applyAlignment="1">
      <alignment horizontal="center" wrapText="1"/>
    </xf>
    <xf numFmtId="0" fontId="49" fillId="0" borderId="31" xfId="0" applyFont="1" applyBorder="1" applyAlignment="1">
      <alignment horizontal="center" wrapText="1"/>
    </xf>
    <xf numFmtId="0" fontId="49" fillId="0" borderId="32" xfId="0" applyFont="1" applyBorder="1" applyAlignment="1">
      <alignment horizontal="center" wrapText="1"/>
    </xf>
    <xf numFmtId="0" fontId="50" fillId="38" borderId="22" xfId="0" applyFont="1" applyFill="1" applyBorder="1" applyAlignment="1">
      <alignment horizontal="center" vertical="top" wrapText="1"/>
    </xf>
    <xf numFmtId="0" fontId="50" fillId="38" borderId="44" xfId="0" applyFont="1" applyFill="1" applyBorder="1" applyAlignment="1">
      <alignment horizontal="center" vertical="top" wrapText="1"/>
    </xf>
    <xf numFmtId="0" fontId="50" fillId="38" borderId="44" xfId="0" applyFont="1" applyFill="1" applyBorder="1" applyAlignment="1">
      <alignment horizontal="left" vertical="top" wrapText="1"/>
    </xf>
    <xf numFmtId="0" fontId="50" fillId="38" borderId="58" xfId="0" applyFont="1" applyFill="1" applyBorder="1" applyAlignment="1">
      <alignment horizontal="left" vertical="top" wrapText="1"/>
    </xf>
    <xf numFmtId="49" fontId="56" fillId="35" borderId="33" xfId="1" applyNumberFormat="1" applyFont="1" applyFill="1" applyBorder="1" applyAlignment="1" applyProtection="1">
      <alignment vertical="top" wrapText="1"/>
      <protection locked="0"/>
    </xf>
    <xf numFmtId="49" fontId="56" fillId="35" borderId="34" xfId="1" applyNumberFormat="1" applyFont="1" applyFill="1" applyBorder="1" applyAlignment="1" applyProtection="1">
      <alignment vertical="top" wrapText="1"/>
      <protection locked="0"/>
    </xf>
    <xf numFmtId="49" fontId="56" fillId="35" borderId="57" xfId="1" applyNumberFormat="1" applyFont="1" applyFill="1" applyBorder="1" applyAlignment="1" applyProtection="1">
      <alignment vertical="top" wrapText="1"/>
      <protection locked="0"/>
    </xf>
    <xf numFmtId="166" fontId="56" fillId="35" borderId="33" xfId="1" applyNumberFormat="1" applyFont="1" applyFill="1" applyBorder="1" applyAlignment="1" applyProtection="1">
      <alignment vertical="top" wrapText="1"/>
      <protection locked="0"/>
    </xf>
    <xf numFmtId="166" fontId="56" fillId="35" borderId="34" xfId="1" applyNumberFormat="1" applyFont="1" applyFill="1" applyBorder="1" applyAlignment="1" applyProtection="1">
      <alignment vertical="top" wrapText="1"/>
      <protection locked="0"/>
    </xf>
    <xf numFmtId="166" fontId="56" fillId="35" borderId="35" xfId="1" applyNumberFormat="1" applyFont="1" applyFill="1" applyBorder="1" applyAlignment="1" applyProtection="1">
      <alignment vertical="top" wrapText="1"/>
      <protection locked="0"/>
    </xf>
    <xf numFmtId="0" fontId="47" fillId="0" borderId="61" xfId="0" applyFont="1" applyBorder="1" applyAlignment="1">
      <alignment horizontal="left" vertical="top" wrapText="1"/>
    </xf>
    <xf numFmtId="0" fontId="50" fillId="38" borderId="43" xfId="0" applyFont="1" applyFill="1" applyBorder="1" applyAlignment="1">
      <alignment horizontal="left" vertical="center" wrapText="1"/>
    </xf>
    <xf numFmtId="0" fontId="50" fillId="38" borderId="22" xfId="0" applyFont="1" applyFill="1" applyBorder="1" applyAlignment="1">
      <alignment horizontal="left" vertical="center" wrapText="1"/>
    </xf>
    <xf numFmtId="0" fontId="50" fillId="38" borderId="43" xfId="0" applyFont="1" applyFill="1" applyBorder="1" applyAlignment="1">
      <alignment horizontal="left" vertical="top" wrapText="1"/>
    </xf>
    <xf numFmtId="0" fontId="50" fillId="38" borderId="22" xfId="0" applyFont="1" applyFill="1" applyBorder="1" applyAlignment="1">
      <alignment horizontal="left" vertical="top" wrapText="1"/>
    </xf>
    <xf numFmtId="166" fontId="56" fillId="35" borderId="33" xfId="1" applyNumberFormat="1" applyFont="1" applyFill="1" applyBorder="1" applyAlignment="1" applyProtection="1">
      <alignment horizontal="center" vertical="top" wrapText="1"/>
      <protection locked="0"/>
    </xf>
    <xf numFmtId="166" fontId="56" fillId="35" borderId="34" xfId="1" applyNumberFormat="1" applyFont="1" applyFill="1" applyBorder="1" applyAlignment="1" applyProtection="1">
      <alignment horizontal="center" vertical="top" wrapText="1"/>
      <protection locked="0"/>
    </xf>
    <xf numFmtId="166" fontId="56" fillId="35" borderId="35" xfId="1" applyNumberFormat="1" applyFont="1" applyFill="1" applyBorder="1" applyAlignment="1" applyProtection="1">
      <alignment horizontal="center" vertical="top" wrapText="1"/>
      <protection locked="0"/>
    </xf>
    <xf numFmtId="0" fontId="47" fillId="0" borderId="48" xfId="0" applyFont="1" applyBorder="1" applyAlignment="1">
      <alignment horizontal="left" vertical="top"/>
    </xf>
    <xf numFmtId="0" fontId="47" fillId="0" borderId="34" xfId="0" applyFont="1" applyBorder="1" applyAlignment="1">
      <alignment horizontal="left" vertical="top"/>
    </xf>
    <xf numFmtId="0" fontId="47" fillId="0" borderId="35" xfId="0" applyFont="1" applyBorder="1" applyAlignment="1">
      <alignment horizontal="left" vertical="top"/>
    </xf>
    <xf numFmtId="0" fontId="47" fillId="0" borderId="48" xfId="0" applyFont="1" applyBorder="1" applyAlignment="1">
      <alignment horizontal="left" vertical="top" wrapText="1"/>
    </xf>
    <xf numFmtId="0" fontId="47" fillId="0" borderId="34" xfId="0" applyFont="1" applyBorder="1" applyAlignment="1">
      <alignment horizontal="left" vertical="top" wrapText="1"/>
    </xf>
    <xf numFmtId="0" fontId="47" fillId="0" borderId="35" xfId="0" applyFont="1" applyBorder="1" applyAlignment="1">
      <alignment horizontal="left" vertical="top" wrapText="1"/>
    </xf>
    <xf numFmtId="0" fontId="56" fillId="35" borderId="22" xfId="922" applyNumberFormat="1" applyFont="1" applyFill="1" applyBorder="1" applyAlignment="1" applyProtection="1">
      <alignment horizontal="center" vertical="top" wrapText="1"/>
      <protection locked="0"/>
    </xf>
    <xf numFmtId="0" fontId="56" fillId="35" borderId="22" xfId="922" applyNumberFormat="1" applyFont="1" applyFill="1" applyBorder="1" applyAlignment="1" applyProtection="1">
      <alignment horizontal="left" vertical="top" wrapText="1"/>
      <protection locked="0"/>
    </xf>
    <xf numFmtId="0" fontId="56" fillId="35" borderId="44" xfId="922" applyNumberFormat="1" applyFont="1" applyFill="1" applyBorder="1" applyAlignment="1" applyProtection="1">
      <alignment horizontal="left" vertical="top" wrapText="1"/>
      <protection locked="0"/>
    </xf>
    <xf numFmtId="0" fontId="47" fillId="0" borderId="45" xfId="0" applyFont="1" applyBorder="1" applyAlignment="1">
      <alignment horizontal="left" vertical="top" wrapText="1"/>
    </xf>
    <xf numFmtId="0" fontId="47" fillId="0" borderId="46" xfId="0" applyFont="1" applyBorder="1" applyAlignment="1">
      <alignment horizontal="left" vertical="top" wrapText="1"/>
    </xf>
    <xf numFmtId="0" fontId="56" fillId="35" borderId="46" xfId="922" applyNumberFormat="1" applyFont="1" applyFill="1" applyBorder="1" applyAlignment="1" applyProtection="1">
      <alignment horizontal="center" vertical="top" wrapText="1"/>
      <protection locked="0"/>
    </xf>
    <xf numFmtId="0" fontId="56" fillId="35" borderId="46" xfId="922" applyNumberFormat="1" applyFont="1" applyFill="1" applyBorder="1" applyAlignment="1" applyProtection="1">
      <alignment horizontal="left" vertical="top" wrapText="1"/>
      <protection locked="0"/>
    </xf>
    <xf numFmtId="0" fontId="56" fillId="35" borderId="47" xfId="922" applyNumberFormat="1" applyFont="1" applyFill="1" applyBorder="1" applyAlignment="1" applyProtection="1">
      <alignment horizontal="left" vertical="top" wrapText="1"/>
      <protection locked="0"/>
    </xf>
    <xf numFmtId="0" fontId="47" fillId="0" borderId="36" xfId="0" applyFont="1" applyBorder="1" applyAlignment="1">
      <alignment horizontal="left" vertical="top" wrapText="1"/>
    </xf>
    <xf numFmtId="0" fontId="47" fillId="0" borderId="23" xfId="0" applyFont="1" applyBorder="1" applyAlignment="1">
      <alignment horizontal="left" vertical="top" wrapText="1"/>
    </xf>
    <xf numFmtId="166" fontId="56" fillId="35" borderId="22" xfId="1" applyNumberFormat="1" applyFont="1" applyFill="1" applyBorder="1" applyAlignment="1" applyProtection="1">
      <alignment horizontal="center" vertical="top" wrapText="1"/>
      <protection locked="0"/>
    </xf>
    <xf numFmtId="0" fontId="47" fillId="0" borderId="36" xfId="0" applyFont="1" applyFill="1" applyBorder="1" applyAlignment="1">
      <alignment horizontal="left" vertical="top" wrapText="1"/>
    </xf>
    <xf numFmtId="0" fontId="47" fillId="0" borderId="23" xfId="0" applyFont="1" applyFill="1" applyBorder="1" applyAlignment="1">
      <alignment horizontal="left" vertical="top" wrapText="1"/>
    </xf>
    <xf numFmtId="0" fontId="47" fillId="0" borderId="38" xfId="0" applyFont="1" applyFill="1" applyBorder="1" applyAlignment="1">
      <alignment horizontal="left" vertical="top" wrapText="1"/>
    </xf>
    <xf numFmtId="0" fontId="47" fillId="0" borderId="39" xfId="0" applyFont="1" applyFill="1" applyBorder="1" applyAlignment="1">
      <alignment horizontal="left" vertical="top" wrapText="1"/>
    </xf>
    <xf numFmtId="0" fontId="47" fillId="0" borderId="41" xfId="0" applyFont="1" applyFill="1" applyBorder="1" applyAlignment="1">
      <alignment horizontal="left" vertical="top" wrapText="1"/>
    </xf>
    <xf numFmtId="0" fontId="47" fillId="0" borderId="24" xfId="0" applyFont="1" applyFill="1" applyBorder="1" applyAlignment="1">
      <alignment horizontal="left" vertical="top" wrapText="1"/>
    </xf>
    <xf numFmtId="49" fontId="56" fillId="35" borderId="25" xfId="1" applyNumberFormat="1" applyFont="1" applyFill="1" applyBorder="1" applyAlignment="1" applyProtection="1">
      <alignment horizontal="left" vertical="top" wrapText="1"/>
      <protection locked="0"/>
    </xf>
    <xf numFmtId="49" fontId="56" fillId="35" borderId="26" xfId="1" applyNumberFormat="1" applyFont="1" applyFill="1" applyBorder="1" applyAlignment="1" applyProtection="1">
      <alignment horizontal="left" vertical="top" wrapText="1"/>
      <protection locked="0"/>
    </xf>
    <xf numFmtId="49" fontId="56" fillId="35" borderId="59" xfId="1" applyNumberFormat="1" applyFont="1" applyFill="1" applyBorder="1" applyAlignment="1" applyProtection="1">
      <alignment horizontal="left" vertical="top" wrapText="1"/>
      <protection locked="0"/>
    </xf>
    <xf numFmtId="49" fontId="56" fillId="35" borderId="28" xfId="1" applyNumberFormat="1" applyFont="1" applyFill="1" applyBorder="1" applyAlignment="1" applyProtection="1">
      <alignment horizontal="left" vertical="top" wrapText="1"/>
      <protection locked="0"/>
    </xf>
    <xf numFmtId="49" fontId="56" fillId="35" borderId="0" xfId="1" applyNumberFormat="1" applyFont="1" applyFill="1" applyBorder="1" applyAlignment="1" applyProtection="1">
      <alignment horizontal="left" vertical="top" wrapText="1"/>
      <protection locked="0"/>
    </xf>
    <xf numFmtId="49" fontId="56" fillId="35" borderId="10" xfId="1" applyNumberFormat="1" applyFont="1" applyFill="1" applyBorder="1" applyAlignment="1" applyProtection="1">
      <alignment horizontal="left" vertical="top" wrapText="1"/>
      <protection locked="0"/>
    </xf>
    <xf numFmtId="49" fontId="56" fillId="35" borderId="30" xfId="1" applyNumberFormat="1" applyFont="1" applyFill="1" applyBorder="1" applyAlignment="1" applyProtection="1">
      <alignment horizontal="left" vertical="top" wrapText="1"/>
      <protection locked="0"/>
    </xf>
    <xf numFmtId="49" fontId="56" fillId="35" borderId="31" xfId="1" applyNumberFormat="1" applyFont="1" applyFill="1" applyBorder="1" applyAlignment="1" applyProtection="1">
      <alignment horizontal="left" vertical="top" wrapText="1"/>
      <protection locked="0"/>
    </xf>
    <xf numFmtId="49" fontId="56" fillId="35" borderId="60" xfId="1" applyNumberFormat="1" applyFont="1" applyFill="1" applyBorder="1" applyAlignment="1" applyProtection="1">
      <alignment horizontal="left" vertical="top" wrapText="1"/>
      <protection locked="0"/>
    </xf>
    <xf numFmtId="0" fontId="47" fillId="0" borderId="50" xfId="0" applyFont="1" applyBorder="1" applyAlignment="1">
      <alignment horizontal="left" vertical="top" wrapText="1"/>
    </xf>
    <xf numFmtId="0" fontId="47" fillId="0" borderId="26" xfId="0" applyFont="1" applyBorder="1" applyAlignment="1">
      <alignment horizontal="left" vertical="top" wrapText="1"/>
    </xf>
    <xf numFmtId="0" fontId="47" fillId="0" borderId="27" xfId="0" applyFont="1" applyBorder="1" applyAlignment="1">
      <alignment horizontal="left" vertical="top" wrapText="1"/>
    </xf>
    <xf numFmtId="0" fontId="47" fillId="0" borderId="49" xfId="0" applyFont="1" applyBorder="1" applyAlignment="1">
      <alignment horizontal="left" vertical="top" wrapText="1"/>
    </xf>
    <xf numFmtId="0" fontId="47" fillId="0" borderId="31" xfId="0" applyFont="1" applyBorder="1" applyAlignment="1">
      <alignment horizontal="left" vertical="top" wrapText="1"/>
    </xf>
    <xf numFmtId="0" fontId="47" fillId="0" borderId="32" xfId="0" applyFont="1" applyBorder="1" applyAlignment="1">
      <alignment horizontal="left" vertical="top" wrapText="1"/>
    </xf>
    <xf numFmtId="166" fontId="56" fillId="35" borderId="25" xfId="1" applyNumberFormat="1" applyFont="1" applyFill="1" applyBorder="1" applyAlignment="1" applyProtection="1">
      <alignment horizontal="center" vertical="top" wrapText="1"/>
      <protection locked="0"/>
    </xf>
    <xf numFmtId="166" fontId="56" fillId="35" borderId="27" xfId="1" applyNumberFormat="1" applyFont="1" applyFill="1" applyBorder="1" applyAlignment="1" applyProtection="1">
      <alignment horizontal="center" vertical="top" wrapText="1"/>
      <protection locked="0"/>
    </xf>
    <xf numFmtId="166" fontId="56" fillId="35" borderId="30" xfId="1" applyNumberFormat="1" applyFont="1" applyFill="1" applyBorder="1" applyAlignment="1" applyProtection="1">
      <alignment horizontal="center" vertical="top" wrapText="1"/>
      <protection locked="0"/>
    </xf>
    <xf numFmtId="166" fontId="56" fillId="35" borderId="32" xfId="1" applyNumberFormat="1" applyFont="1" applyFill="1" applyBorder="1" applyAlignment="1" applyProtection="1">
      <alignment horizontal="center" vertical="top" wrapText="1"/>
      <protection locked="0"/>
    </xf>
    <xf numFmtId="0" fontId="47" fillId="0" borderId="43" xfId="0" applyFont="1" applyBorder="1" applyAlignment="1">
      <alignment horizontal="left" vertical="top"/>
    </xf>
    <xf numFmtId="0" fontId="47" fillId="0" borderId="22" xfId="0" applyFont="1" applyBorder="1" applyAlignment="1">
      <alignment horizontal="left" vertical="top"/>
    </xf>
    <xf numFmtId="1" fontId="56" fillId="35" borderId="22" xfId="25706" applyNumberFormat="1" applyFont="1" applyFill="1" applyBorder="1" applyAlignment="1" applyProtection="1">
      <alignment horizontal="center" vertical="center" wrapText="1"/>
      <protection locked="0"/>
    </xf>
    <xf numFmtId="9" fontId="56" fillId="35" borderId="22" xfId="25706" applyFont="1" applyFill="1" applyBorder="1" applyAlignment="1" applyProtection="1">
      <alignment horizontal="left" vertical="center" wrapText="1"/>
      <protection locked="0"/>
    </xf>
    <xf numFmtId="9" fontId="56" fillId="35" borderId="22" xfId="25706" applyFont="1" applyFill="1" applyBorder="1" applyAlignment="1" applyProtection="1">
      <alignment horizontal="left" vertical="top" wrapText="1"/>
      <protection locked="0"/>
    </xf>
    <xf numFmtId="0" fontId="50" fillId="0" borderId="48" xfId="0" applyFont="1" applyBorder="1" applyAlignment="1">
      <alignment horizontal="center" vertical="center"/>
    </xf>
    <xf numFmtId="0" fontId="47" fillId="0" borderId="51" xfId="0" applyFont="1" applyBorder="1" applyAlignment="1">
      <alignment horizontal="left" vertical="center" wrapText="1"/>
    </xf>
    <xf numFmtId="0" fontId="47" fillId="0" borderId="52" xfId="0" applyFont="1" applyBorder="1" applyAlignment="1">
      <alignment horizontal="left" vertical="center" wrapText="1"/>
    </xf>
    <xf numFmtId="166" fontId="56" fillId="35" borderId="43" xfId="1" applyNumberFormat="1" applyFont="1" applyFill="1" applyBorder="1" applyAlignment="1" applyProtection="1">
      <alignment horizontal="left" vertical="center" wrapText="1"/>
      <protection locked="0"/>
    </xf>
    <xf numFmtId="166" fontId="56" fillId="35" borderId="22" xfId="1" applyNumberFormat="1" applyFont="1" applyFill="1" applyBorder="1" applyAlignment="1" applyProtection="1">
      <alignment horizontal="left" vertical="center" wrapText="1"/>
      <protection locked="0"/>
    </xf>
    <xf numFmtId="166" fontId="56" fillId="35" borderId="51" xfId="1" applyNumberFormat="1" applyFont="1" applyFill="1" applyBorder="1" applyAlignment="1" applyProtection="1">
      <alignment horizontal="left" vertical="center" wrapText="1"/>
      <protection locked="0"/>
    </xf>
    <xf numFmtId="166" fontId="56" fillId="35" borderId="52" xfId="1" applyNumberFormat="1" applyFont="1" applyFill="1" applyBorder="1" applyAlignment="1" applyProtection="1">
      <alignment horizontal="left" vertical="center" wrapText="1"/>
      <protection locked="0"/>
    </xf>
    <xf numFmtId="0" fontId="47" fillId="0" borderId="54" xfId="0" applyFont="1" applyBorder="1" applyAlignment="1">
      <alignment horizontal="left" vertical="center" wrapText="1"/>
    </xf>
    <xf numFmtId="0" fontId="47" fillId="0" borderId="55" xfId="0" applyFont="1" applyBorder="1" applyAlignment="1">
      <alignment horizontal="left" vertical="center" wrapText="1"/>
    </xf>
    <xf numFmtId="0" fontId="47" fillId="0" borderId="22" xfId="0" applyFont="1" applyBorder="1" applyAlignment="1">
      <alignment horizontal="right" vertical="center" wrapText="1" indent="1"/>
    </xf>
    <xf numFmtId="0" fontId="50" fillId="38" borderId="37" xfId="0" applyFont="1" applyFill="1" applyBorder="1" applyAlignment="1">
      <alignment horizontal="center" vertical="center" wrapText="1"/>
    </xf>
    <xf numFmtId="0" fontId="50" fillId="38" borderId="42" xfId="0" applyFont="1" applyFill="1" applyBorder="1" applyAlignment="1">
      <alignment horizontal="center" vertical="center" wrapText="1"/>
    </xf>
    <xf numFmtId="0" fontId="47" fillId="0" borderId="55" xfId="0" applyFont="1" applyBorder="1" applyAlignment="1">
      <alignment horizontal="right" vertical="center" wrapText="1" indent="1"/>
    </xf>
    <xf numFmtId="0" fontId="47" fillId="0" borderId="52" xfId="0" applyFont="1" applyBorder="1" applyAlignment="1">
      <alignment horizontal="right" vertical="center" wrapText="1" indent="1"/>
    </xf>
    <xf numFmtId="0" fontId="56" fillId="35" borderId="22" xfId="922" applyNumberFormat="1" applyFont="1" applyFill="1" applyBorder="1" applyAlignment="1" applyProtection="1">
      <alignment horizontal="center" vertical="center" wrapText="1"/>
      <protection locked="0"/>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0" fontId="50" fillId="38" borderId="23" xfId="0" applyFont="1" applyFill="1" applyBorder="1" applyAlignment="1">
      <alignment horizontal="center" vertical="center" wrapText="1"/>
    </xf>
    <xf numFmtId="0" fontId="50" fillId="38" borderId="24" xfId="0" applyFont="1" applyFill="1" applyBorder="1" applyAlignment="1">
      <alignment horizontal="center" vertical="center" wrapText="1"/>
    </xf>
    <xf numFmtId="0" fontId="50" fillId="0" borderId="43" xfId="0" applyFont="1" applyBorder="1" applyAlignment="1">
      <alignment horizontal="center" vertical="center"/>
    </xf>
    <xf numFmtId="49" fontId="56" fillId="35" borderId="23" xfId="1" applyNumberFormat="1" applyFont="1" applyFill="1" applyBorder="1" applyAlignment="1" applyProtection="1">
      <alignment horizontal="left" vertical="top" wrapText="1"/>
      <protection locked="0"/>
    </xf>
    <xf numFmtId="49" fontId="56" fillId="35" borderId="37" xfId="1" applyNumberFormat="1" applyFont="1" applyFill="1" applyBorder="1" applyAlignment="1" applyProtection="1">
      <alignment horizontal="left" vertical="top" wrapText="1"/>
      <protection locked="0"/>
    </xf>
    <xf numFmtId="49" fontId="56" fillId="35" borderId="39" xfId="1" applyNumberFormat="1" applyFont="1" applyFill="1" applyBorder="1" applyAlignment="1" applyProtection="1">
      <alignment horizontal="left" vertical="top" wrapText="1"/>
      <protection locked="0"/>
    </xf>
    <xf numFmtId="49" fontId="56" fillId="35" borderId="40" xfId="1" applyNumberFormat="1" applyFont="1" applyFill="1" applyBorder="1" applyAlignment="1" applyProtection="1">
      <alignment horizontal="left" vertical="top" wrapText="1"/>
      <protection locked="0"/>
    </xf>
    <xf numFmtId="49" fontId="56" fillId="35" borderId="24" xfId="1" applyNumberFormat="1" applyFont="1" applyFill="1" applyBorder="1" applyAlignment="1" applyProtection="1">
      <alignment horizontal="left" vertical="top" wrapText="1"/>
      <protection locked="0"/>
    </xf>
    <xf numFmtId="49" fontId="56" fillId="35" borderId="42" xfId="1" applyNumberFormat="1" applyFont="1" applyFill="1" applyBorder="1" applyAlignment="1" applyProtection="1">
      <alignment horizontal="left" vertical="top" wrapText="1"/>
      <protection locked="0"/>
    </xf>
    <xf numFmtId="166" fontId="56" fillId="35" borderId="50" xfId="1" applyNumberFormat="1" applyFont="1" applyFill="1" applyBorder="1" applyAlignment="1" applyProtection="1">
      <alignment horizontal="left" vertical="top" wrapText="1"/>
      <protection locked="0"/>
    </xf>
    <xf numFmtId="166" fontId="56" fillId="35" borderId="26" xfId="1" applyNumberFormat="1" applyFont="1" applyFill="1" applyBorder="1" applyAlignment="1" applyProtection="1">
      <alignment horizontal="left" vertical="top" wrapText="1"/>
      <protection locked="0"/>
    </xf>
    <xf numFmtId="166" fontId="56" fillId="35" borderId="27" xfId="1" applyNumberFormat="1" applyFont="1" applyFill="1" applyBorder="1" applyAlignment="1" applyProtection="1">
      <alignment horizontal="left" vertical="top" wrapText="1"/>
      <protection locked="0"/>
    </xf>
    <xf numFmtId="166" fontId="56" fillId="35" borderId="9" xfId="1" applyNumberFormat="1" applyFont="1" applyFill="1" applyBorder="1" applyAlignment="1" applyProtection="1">
      <alignment horizontal="left" vertical="top" wrapText="1"/>
      <protection locked="0"/>
    </xf>
    <xf numFmtId="166" fontId="56" fillId="35" borderId="0" xfId="1" applyNumberFormat="1" applyFont="1" applyFill="1" applyBorder="1" applyAlignment="1" applyProtection="1">
      <alignment horizontal="left" vertical="top" wrapText="1"/>
      <protection locked="0"/>
    </xf>
    <xf numFmtId="166" fontId="56" fillId="35" borderId="29" xfId="1" applyNumberFormat="1" applyFont="1" applyFill="1" applyBorder="1" applyAlignment="1" applyProtection="1">
      <alignment horizontal="left" vertical="top" wrapText="1"/>
      <protection locked="0"/>
    </xf>
    <xf numFmtId="166" fontId="56" fillId="35" borderId="49" xfId="1" applyNumberFormat="1" applyFont="1" applyFill="1" applyBorder="1" applyAlignment="1" applyProtection="1">
      <alignment horizontal="left" vertical="top" wrapText="1"/>
      <protection locked="0"/>
    </xf>
    <xf numFmtId="166" fontId="56" fillId="35" borderId="31" xfId="1" applyNumberFormat="1" applyFont="1" applyFill="1" applyBorder="1" applyAlignment="1" applyProtection="1">
      <alignment horizontal="left" vertical="top" wrapText="1"/>
      <protection locked="0"/>
    </xf>
    <xf numFmtId="166" fontId="56" fillId="35" borderId="32" xfId="1" applyNumberFormat="1" applyFont="1" applyFill="1" applyBorder="1" applyAlignment="1" applyProtection="1">
      <alignment horizontal="left" vertical="top" wrapText="1"/>
      <protection locked="0"/>
    </xf>
    <xf numFmtId="0" fontId="47" fillId="0" borderId="24" xfId="0" applyFont="1" applyBorder="1" applyAlignment="1">
      <alignment horizontal="right" vertical="center" wrapText="1" indent="1"/>
    </xf>
    <xf numFmtId="0" fontId="47" fillId="38" borderId="33" xfId="0" applyFont="1" applyFill="1" applyBorder="1" applyAlignment="1">
      <alignment horizontal="left" vertical="top" wrapText="1" indent="2"/>
    </xf>
    <xf numFmtId="0" fontId="47" fillId="38" borderId="34" xfId="0" applyFont="1" applyFill="1" applyBorder="1" applyAlignment="1">
      <alignment horizontal="left" vertical="top" wrapText="1" indent="2"/>
    </xf>
    <xf numFmtId="0" fontId="47" fillId="38" borderId="57" xfId="0" applyFont="1" applyFill="1" applyBorder="1" applyAlignment="1">
      <alignment horizontal="left" vertical="top" wrapText="1" indent="2"/>
    </xf>
    <xf numFmtId="0" fontId="47" fillId="0" borderId="38" xfId="0" applyFont="1" applyBorder="1" applyAlignment="1">
      <alignment horizontal="left" vertical="top" wrapText="1"/>
    </xf>
    <xf numFmtId="0" fontId="47" fillId="0" borderId="39" xfId="0" applyFont="1" applyBorder="1" applyAlignment="1">
      <alignment horizontal="left" vertical="top" wrapText="1"/>
    </xf>
    <xf numFmtId="0" fontId="47" fillId="0" borderId="41" xfId="0" applyFont="1" applyBorder="1" applyAlignment="1">
      <alignment horizontal="left" vertical="top" wrapText="1"/>
    </xf>
    <xf numFmtId="0" fontId="47" fillId="0" borderId="24" xfId="0" applyFont="1" applyBorder="1" applyAlignment="1">
      <alignment horizontal="left" vertical="top" wrapText="1"/>
    </xf>
    <xf numFmtId="166" fontId="56" fillId="35" borderId="23" xfId="1" applyNumberFormat="1" applyFont="1" applyFill="1" applyBorder="1" applyAlignment="1" applyProtection="1">
      <alignment horizontal="left" vertical="top" wrapText="1"/>
      <protection locked="0"/>
    </xf>
    <xf numFmtId="166" fontId="56" fillId="35" borderId="37" xfId="1" applyNumberFormat="1" applyFont="1" applyFill="1" applyBorder="1" applyAlignment="1" applyProtection="1">
      <alignment horizontal="left" vertical="top" wrapText="1"/>
      <protection locked="0"/>
    </xf>
    <xf numFmtId="166" fontId="56" fillId="35" borderId="39" xfId="1" applyNumberFormat="1" applyFont="1" applyFill="1" applyBorder="1" applyAlignment="1" applyProtection="1">
      <alignment horizontal="left" vertical="top" wrapText="1"/>
      <protection locked="0"/>
    </xf>
    <xf numFmtId="166" fontId="56" fillId="35" borderId="40" xfId="1" applyNumberFormat="1" applyFont="1" applyFill="1" applyBorder="1" applyAlignment="1" applyProtection="1">
      <alignment horizontal="left" vertical="top" wrapText="1"/>
      <protection locked="0"/>
    </xf>
    <xf numFmtId="166" fontId="56" fillId="35" borderId="24" xfId="1" applyNumberFormat="1" applyFont="1" applyFill="1" applyBorder="1" applyAlignment="1" applyProtection="1">
      <alignment horizontal="left" vertical="top" wrapText="1"/>
      <protection locked="0"/>
    </xf>
    <xf numFmtId="166" fontId="56" fillId="35" borderId="42" xfId="1" applyNumberFormat="1" applyFont="1" applyFill="1" applyBorder="1" applyAlignment="1" applyProtection="1">
      <alignment horizontal="left" vertical="top" wrapText="1"/>
      <protection locked="0"/>
    </xf>
    <xf numFmtId="166" fontId="56" fillId="35" borderId="23" xfId="1" applyNumberFormat="1" applyFont="1" applyFill="1" applyBorder="1" applyAlignment="1" applyProtection="1">
      <alignment horizontal="center" vertical="top" wrapText="1"/>
      <protection locked="0"/>
    </xf>
    <xf numFmtId="166" fontId="56" fillId="35" borderId="24" xfId="1" applyNumberFormat="1" applyFont="1" applyFill="1" applyBorder="1" applyAlignment="1" applyProtection="1">
      <alignment horizontal="center" vertical="top" wrapText="1"/>
      <protection locked="0"/>
    </xf>
    <xf numFmtId="1" fontId="56" fillId="36" borderId="25" xfId="922" applyNumberFormat="1" applyFont="1" applyFill="1" applyBorder="1" applyAlignment="1" applyProtection="1">
      <alignment horizontal="left" vertical="top" wrapText="1"/>
    </xf>
    <xf numFmtId="1" fontId="56" fillId="36" borderId="26" xfId="922" applyNumberFormat="1" applyFont="1" applyFill="1" applyBorder="1" applyAlignment="1" applyProtection="1">
      <alignment horizontal="left" vertical="top" wrapText="1"/>
    </xf>
    <xf numFmtId="1" fontId="56" fillId="36" borderId="27" xfId="922" applyNumberFormat="1" applyFont="1" applyFill="1" applyBorder="1" applyAlignment="1" applyProtection="1">
      <alignment horizontal="left" vertical="top" wrapText="1"/>
    </xf>
    <xf numFmtId="1" fontId="56" fillId="36" borderId="28" xfId="922" applyNumberFormat="1" applyFont="1" applyFill="1" applyBorder="1" applyAlignment="1" applyProtection="1">
      <alignment horizontal="left" vertical="top" wrapText="1"/>
    </xf>
    <xf numFmtId="1" fontId="56" fillId="36" borderId="0" xfId="922" applyNumberFormat="1" applyFont="1" applyFill="1" applyBorder="1" applyAlignment="1" applyProtection="1">
      <alignment horizontal="left" vertical="top" wrapText="1"/>
    </xf>
    <xf numFmtId="1" fontId="56" fillId="36" borderId="29" xfId="922" applyNumberFormat="1" applyFont="1" applyFill="1" applyBorder="1" applyAlignment="1" applyProtection="1">
      <alignment horizontal="left" vertical="top" wrapText="1"/>
    </xf>
    <xf numFmtId="1" fontId="56" fillId="36" borderId="30" xfId="922" applyNumberFormat="1" applyFont="1" applyFill="1" applyBorder="1" applyAlignment="1" applyProtection="1">
      <alignment horizontal="left" vertical="top" wrapText="1"/>
    </xf>
    <xf numFmtId="1" fontId="56" fillId="36" borderId="31" xfId="922" applyNumberFormat="1" applyFont="1" applyFill="1" applyBorder="1" applyAlignment="1" applyProtection="1">
      <alignment horizontal="left" vertical="top" wrapText="1"/>
    </xf>
    <xf numFmtId="1" fontId="56" fillId="36" borderId="32" xfId="922" applyNumberFormat="1" applyFont="1" applyFill="1" applyBorder="1" applyAlignment="1" applyProtection="1">
      <alignment horizontal="left" vertical="top" wrapText="1"/>
    </xf>
    <xf numFmtId="0" fontId="47" fillId="0" borderId="43" xfId="0" applyFont="1" applyFill="1" applyBorder="1" applyAlignment="1">
      <alignment horizontal="left" vertical="top" wrapText="1"/>
    </xf>
    <xf numFmtId="0" fontId="47" fillId="0" borderId="22" xfId="0" applyFont="1" applyFill="1" applyBorder="1" applyAlignment="1">
      <alignment horizontal="left" vertical="top" wrapText="1"/>
    </xf>
    <xf numFmtId="0" fontId="47" fillId="0" borderId="50" xfId="0" applyFont="1" applyFill="1" applyBorder="1" applyAlignment="1">
      <alignment horizontal="left" vertical="top" wrapText="1"/>
    </xf>
    <xf numFmtId="0" fontId="47" fillId="0" borderId="26" xfId="0" applyFont="1" applyFill="1" applyBorder="1" applyAlignment="1">
      <alignment horizontal="left" vertical="top" wrapText="1"/>
    </xf>
    <xf numFmtId="0" fontId="47" fillId="0" borderId="27" xfId="0" applyFont="1" applyFill="1" applyBorder="1" applyAlignment="1">
      <alignment horizontal="left" vertical="top" wrapText="1"/>
    </xf>
    <xf numFmtId="0" fontId="47" fillId="0" borderId="49" xfId="0" applyFont="1" applyFill="1" applyBorder="1" applyAlignment="1">
      <alignment horizontal="left" vertical="top" wrapText="1"/>
    </xf>
    <xf numFmtId="0" fontId="47" fillId="0" borderId="31" xfId="0" applyFont="1" applyFill="1" applyBorder="1" applyAlignment="1">
      <alignment horizontal="left" vertical="top" wrapText="1"/>
    </xf>
    <xf numFmtId="0" fontId="47" fillId="0" borderId="32" xfId="0" applyFont="1" applyFill="1" applyBorder="1" applyAlignment="1">
      <alignment horizontal="left" vertical="top" wrapText="1"/>
    </xf>
    <xf numFmtId="1" fontId="56" fillId="36" borderId="23" xfId="922" applyNumberFormat="1" applyFont="1" applyFill="1" applyBorder="1" applyAlignment="1" applyProtection="1">
      <alignment horizontal="center" vertical="top" wrapText="1"/>
    </xf>
    <xf numFmtId="1" fontId="56" fillId="36" borderId="24" xfId="922" applyNumberFormat="1" applyFont="1" applyFill="1" applyBorder="1" applyAlignment="1" applyProtection="1">
      <alignment horizontal="center" vertical="top" wrapText="1"/>
    </xf>
    <xf numFmtId="0" fontId="47" fillId="0" borderId="49" xfId="0" applyFont="1" applyBorder="1" applyAlignment="1">
      <alignment horizontal="center" vertical="top" wrapText="1"/>
    </xf>
    <xf numFmtId="0" fontId="47" fillId="0" borderId="31" xfId="0" applyFont="1" applyBorder="1" applyAlignment="1">
      <alignment horizontal="center" vertical="top" wrapText="1"/>
    </xf>
    <xf numFmtId="0" fontId="47" fillId="0" borderId="32" xfId="0" applyFont="1" applyBorder="1" applyAlignment="1">
      <alignment horizontal="center" vertical="top" wrapText="1"/>
    </xf>
    <xf numFmtId="0" fontId="0" fillId="0" borderId="22" xfId="0" applyBorder="1" applyAlignment="1">
      <alignment horizontal="left" vertical="top" wrapText="1"/>
    </xf>
    <xf numFmtId="0" fontId="47" fillId="0" borderId="0" xfId="0" applyFont="1" applyAlignment="1">
      <alignment horizontal="left" vertical="top" wrapText="1"/>
    </xf>
    <xf numFmtId="0" fontId="49" fillId="35" borderId="0" xfId="0" applyFont="1" applyFill="1" applyAlignment="1" applyProtection="1">
      <alignment horizontal="left" vertical="top" wrapText="1"/>
      <protection locked="0"/>
    </xf>
    <xf numFmtId="0" fontId="68" fillId="40" borderId="0" xfId="531" applyFont="1" applyFill="1" applyAlignment="1">
      <alignment horizontal="center" wrapText="1"/>
    </xf>
    <xf numFmtId="0" fontId="68" fillId="40" borderId="0" xfId="531" applyFont="1" applyFill="1" applyAlignment="1">
      <alignment horizontal="center"/>
    </xf>
    <xf numFmtId="169" fontId="70" fillId="2" borderId="62" xfId="531" applyNumberFormat="1" applyFont="1" applyFill="1" applyBorder="1" applyAlignment="1">
      <alignment horizontal="left" vertical="center" wrapText="1"/>
    </xf>
    <xf numFmtId="169" fontId="70" fillId="2" borderId="63" xfId="531" applyNumberFormat="1" applyFont="1" applyFill="1" applyBorder="1" applyAlignment="1">
      <alignment horizontal="left" vertical="center" wrapText="1"/>
    </xf>
    <xf numFmtId="0" fontId="71" fillId="0" borderId="64" xfId="531" applyFont="1" applyBorder="1" applyAlignment="1">
      <alignment horizontal="center"/>
    </xf>
    <xf numFmtId="0" fontId="69" fillId="0" borderId="0" xfId="0" applyFont="1" applyAlignment="1">
      <alignment horizontal="center"/>
    </xf>
  </cellXfs>
  <cellStyles count="25707">
    <cellStyle name="$ sign heading" xfId="2" xr:uid="{00000000-0005-0000-0000-000000000000}"/>
    <cellStyle name="20% - Accent1" xfId="25675" builtinId="30" customBuiltin="1"/>
    <cellStyle name="20% - Accent1 2" xfId="770" xr:uid="{00000000-0005-0000-0000-000002000000}"/>
    <cellStyle name="20% - Accent1 3" xfId="771" xr:uid="{00000000-0005-0000-0000-000003000000}"/>
    <cellStyle name="20% - Accent1 3 2" xfId="772" xr:uid="{00000000-0005-0000-0000-000004000000}"/>
    <cellStyle name="20% - Accent1 4" xfId="773" xr:uid="{00000000-0005-0000-0000-000005000000}"/>
    <cellStyle name="20% - Accent1 4 2" xfId="774" xr:uid="{00000000-0005-0000-0000-000006000000}"/>
    <cellStyle name="20% - Accent1 5" xfId="775" xr:uid="{00000000-0005-0000-0000-000007000000}"/>
    <cellStyle name="20% - Accent1 6" xfId="776" xr:uid="{00000000-0005-0000-0000-000008000000}"/>
    <cellStyle name="20% - Accent2" xfId="25679" builtinId="34" customBuiltin="1"/>
    <cellStyle name="20% - Accent2 2" xfId="777" xr:uid="{00000000-0005-0000-0000-00000A000000}"/>
    <cellStyle name="20% - Accent2 3" xfId="778" xr:uid="{00000000-0005-0000-0000-00000B000000}"/>
    <cellStyle name="20% - Accent2 3 2" xfId="779" xr:uid="{00000000-0005-0000-0000-00000C000000}"/>
    <cellStyle name="20% - Accent2 4" xfId="780" xr:uid="{00000000-0005-0000-0000-00000D000000}"/>
    <cellStyle name="20% - Accent2 4 2" xfId="781" xr:uid="{00000000-0005-0000-0000-00000E000000}"/>
    <cellStyle name="20% - Accent2 5" xfId="782" xr:uid="{00000000-0005-0000-0000-00000F000000}"/>
    <cellStyle name="20% - Accent2 6" xfId="783" xr:uid="{00000000-0005-0000-0000-000010000000}"/>
    <cellStyle name="20% - Accent3" xfId="25683" builtinId="38" customBuiltin="1"/>
    <cellStyle name="20% - Accent3 2" xfId="784" xr:uid="{00000000-0005-0000-0000-000012000000}"/>
    <cellStyle name="20% - Accent3 3" xfId="785" xr:uid="{00000000-0005-0000-0000-000013000000}"/>
    <cellStyle name="20% - Accent3 3 2" xfId="786" xr:uid="{00000000-0005-0000-0000-000014000000}"/>
    <cellStyle name="20% - Accent3 4" xfId="787" xr:uid="{00000000-0005-0000-0000-000015000000}"/>
    <cellStyle name="20% - Accent3 4 2" xfId="788" xr:uid="{00000000-0005-0000-0000-000016000000}"/>
    <cellStyle name="20% - Accent3 5" xfId="789" xr:uid="{00000000-0005-0000-0000-000017000000}"/>
    <cellStyle name="20% - Accent3 6" xfId="790" xr:uid="{00000000-0005-0000-0000-000018000000}"/>
    <cellStyle name="20% - Accent4" xfId="25687" builtinId="42" customBuiltin="1"/>
    <cellStyle name="20% - Accent4 2" xfId="791" xr:uid="{00000000-0005-0000-0000-00001A000000}"/>
    <cellStyle name="20% - Accent4 3" xfId="792" xr:uid="{00000000-0005-0000-0000-00001B000000}"/>
    <cellStyle name="20% - Accent4 3 2" xfId="793" xr:uid="{00000000-0005-0000-0000-00001C000000}"/>
    <cellStyle name="20% - Accent4 4" xfId="794" xr:uid="{00000000-0005-0000-0000-00001D000000}"/>
    <cellStyle name="20% - Accent4 4 2" xfId="795" xr:uid="{00000000-0005-0000-0000-00001E000000}"/>
    <cellStyle name="20% - Accent4 5" xfId="796" xr:uid="{00000000-0005-0000-0000-00001F000000}"/>
    <cellStyle name="20% - Accent4 6" xfId="797" xr:uid="{00000000-0005-0000-0000-000020000000}"/>
    <cellStyle name="20% - Accent5" xfId="25691" builtinId="46" customBuiltin="1"/>
    <cellStyle name="20% - Accent5 2" xfId="798" xr:uid="{00000000-0005-0000-0000-000022000000}"/>
    <cellStyle name="20% - Accent5 3" xfId="799" xr:uid="{00000000-0005-0000-0000-000023000000}"/>
    <cellStyle name="20% - Accent5 3 2" xfId="800" xr:uid="{00000000-0005-0000-0000-000024000000}"/>
    <cellStyle name="20% - Accent5 4" xfId="801" xr:uid="{00000000-0005-0000-0000-000025000000}"/>
    <cellStyle name="20% - Accent5 4 2" xfId="802" xr:uid="{00000000-0005-0000-0000-000026000000}"/>
    <cellStyle name="20% - Accent5 5" xfId="803" xr:uid="{00000000-0005-0000-0000-000027000000}"/>
    <cellStyle name="20% - Accent5 6" xfId="804" xr:uid="{00000000-0005-0000-0000-000028000000}"/>
    <cellStyle name="20% - Accent6" xfId="25695" builtinId="50" customBuiltin="1"/>
    <cellStyle name="20% - Accent6 2" xfId="805" xr:uid="{00000000-0005-0000-0000-00002A000000}"/>
    <cellStyle name="20% - Accent6 3" xfId="806" xr:uid="{00000000-0005-0000-0000-00002B000000}"/>
    <cellStyle name="20% - Accent6 3 2" xfId="807" xr:uid="{00000000-0005-0000-0000-00002C000000}"/>
    <cellStyle name="20% - Accent6 4" xfId="808" xr:uid="{00000000-0005-0000-0000-00002D000000}"/>
    <cellStyle name="20% - Accent6 4 2" xfId="809" xr:uid="{00000000-0005-0000-0000-00002E000000}"/>
    <cellStyle name="20% - Accent6 5" xfId="810" xr:uid="{00000000-0005-0000-0000-00002F000000}"/>
    <cellStyle name="20% - Accent6 6" xfId="811" xr:uid="{00000000-0005-0000-0000-000030000000}"/>
    <cellStyle name="40% - Accent1" xfId="25676" builtinId="31" customBuiltin="1"/>
    <cellStyle name="40% - Accent1 2" xfId="812" xr:uid="{00000000-0005-0000-0000-000032000000}"/>
    <cellStyle name="40% - Accent1 3" xfId="813" xr:uid="{00000000-0005-0000-0000-000033000000}"/>
    <cellStyle name="40% - Accent1 3 2" xfId="814" xr:uid="{00000000-0005-0000-0000-000034000000}"/>
    <cellStyle name="40% - Accent1 4" xfId="815" xr:uid="{00000000-0005-0000-0000-000035000000}"/>
    <cellStyle name="40% - Accent1 4 2" xfId="816" xr:uid="{00000000-0005-0000-0000-000036000000}"/>
    <cellStyle name="40% - Accent1 5" xfId="817" xr:uid="{00000000-0005-0000-0000-000037000000}"/>
    <cellStyle name="40% - Accent1 6" xfId="818" xr:uid="{00000000-0005-0000-0000-000038000000}"/>
    <cellStyle name="40% - Accent2" xfId="25680" builtinId="35" customBuiltin="1"/>
    <cellStyle name="40% - Accent2 2" xfId="819" xr:uid="{00000000-0005-0000-0000-00003A000000}"/>
    <cellStyle name="40% - Accent2 3" xfId="820" xr:uid="{00000000-0005-0000-0000-00003B000000}"/>
    <cellStyle name="40% - Accent2 3 2" xfId="821" xr:uid="{00000000-0005-0000-0000-00003C000000}"/>
    <cellStyle name="40% - Accent2 4" xfId="822" xr:uid="{00000000-0005-0000-0000-00003D000000}"/>
    <cellStyle name="40% - Accent2 4 2" xfId="823" xr:uid="{00000000-0005-0000-0000-00003E000000}"/>
    <cellStyle name="40% - Accent2 5" xfId="824" xr:uid="{00000000-0005-0000-0000-00003F000000}"/>
    <cellStyle name="40% - Accent2 6" xfId="825" xr:uid="{00000000-0005-0000-0000-000040000000}"/>
    <cellStyle name="40% - Accent3" xfId="25684" builtinId="39" customBuiltin="1"/>
    <cellStyle name="40% - Accent3 2" xfId="826" xr:uid="{00000000-0005-0000-0000-000042000000}"/>
    <cellStyle name="40% - Accent3 3" xfId="827" xr:uid="{00000000-0005-0000-0000-000043000000}"/>
    <cellStyle name="40% - Accent3 3 2" xfId="828" xr:uid="{00000000-0005-0000-0000-000044000000}"/>
    <cellStyle name="40% - Accent3 4" xfId="829" xr:uid="{00000000-0005-0000-0000-000045000000}"/>
    <cellStyle name="40% - Accent3 4 2" xfId="830" xr:uid="{00000000-0005-0000-0000-000046000000}"/>
    <cellStyle name="40% - Accent3 5" xfId="831" xr:uid="{00000000-0005-0000-0000-000047000000}"/>
    <cellStyle name="40% - Accent3 6" xfId="832" xr:uid="{00000000-0005-0000-0000-000048000000}"/>
    <cellStyle name="40% - Accent4" xfId="25688" builtinId="43" customBuiltin="1"/>
    <cellStyle name="40% - Accent4 2" xfId="833" xr:uid="{00000000-0005-0000-0000-00004A000000}"/>
    <cellStyle name="40% - Accent4 3" xfId="834" xr:uid="{00000000-0005-0000-0000-00004B000000}"/>
    <cellStyle name="40% - Accent4 3 2" xfId="835" xr:uid="{00000000-0005-0000-0000-00004C000000}"/>
    <cellStyle name="40% - Accent4 4" xfId="836" xr:uid="{00000000-0005-0000-0000-00004D000000}"/>
    <cellStyle name="40% - Accent4 4 2" xfId="837" xr:uid="{00000000-0005-0000-0000-00004E000000}"/>
    <cellStyle name="40% - Accent4 5" xfId="838" xr:uid="{00000000-0005-0000-0000-00004F000000}"/>
    <cellStyle name="40% - Accent4 6" xfId="839" xr:uid="{00000000-0005-0000-0000-000050000000}"/>
    <cellStyle name="40% - Accent5" xfId="25692" builtinId="47" customBuiltin="1"/>
    <cellStyle name="40% - Accent5 2" xfId="840" xr:uid="{00000000-0005-0000-0000-000052000000}"/>
    <cellStyle name="40% - Accent5 3" xfId="841" xr:uid="{00000000-0005-0000-0000-000053000000}"/>
    <cellStyle name="40% - Accent5 3 2" xfId="842" xr:uid="{00000000-0005-0000-0000-000054000000}"/>
    <cellStyle name="40% - Accent5 4" xfId="843" xr:uid="{00000000-0005-0000-0000-000055000000}"/>
    <cellStyle name="40% - Accent5 4 2" xfId="844" xr:uid="{00000000-0005-0000-0000-000056000000}"/>
    <cellStyle name="40% - Accent5 5" xfId="845" xr:uid="{00000000-0005-0000-0000-000057000000}"/>
    <cellStyle name="40% - Accent5 6" xfId="846" xr:uid="{00000000-0005-0000-0000-000058000000}"/>
    <cellStyle name="40% - Accent6" xfId="25696" builtinId="51" customBuiltin="1"/>
    <cellStyle name="40% - Accent6 2" xfId="847" xr:uid="{00000000-0005-0000-0000-00005A000000}"/>
    <cellStyle name="40% - Accent6 3" xfId="848" xr:uid="{00000000-0005-0000-0000-00005B000000}"/>
    <cellStyle name="40% - Accent6 3 2" xfId="849" xr:uid="{00000000-0005-0000-0000-00005C000000}"/>
    <cellStyle name="40% - Accent6 4" xfId="850" xr:uid="{00000000-0005-0000-0000-00005D000000}"/>
    <cellStyle name="40% - Accent6 4 2" xfId="851" xr:uid="{00000000-0005-0000-0000-00005E000000}"/>
    <cellStyle name="40% - Accent6 5" xfId="852" xr:uid="{00000000-0005-0000-0000-00005F000000}"/>
    <cellStyle name="40% - Accent6 6" xfId="853" xr:uid="{00000000-0005-0000-0000-000060000000}"/>
    <cellStyle name="60% - Accent1" xfId="25677" builtinId="32" customBuiltin="1"/>
    <cellStyle name="60% - Accent1 2" xfId="854" xr:uid="{00000000-0005-0000-0000-000062000000}"/>
    <cellStyle name="60% - Accent2" xfId="25681" builtinId="36" customBuiltin="1"/>
    <cellStyle name="60% - Accent2 2" xfId="855" xr:uid="{00000000-0005-0000-0000-000064000000}"/>
    <cellStyle name="60% - Accent3" xfId="25685" builtinId="40" customBuiltin="1"/>
    <cellStyle name="60% - Accent3 2" xfId="856" xr:uid="{00000000-0005-0000-0000-000066000000}"/>
    <cellStyle name="60% - Accent4" xfId="25689" builtinId="44" customBuiltin="1"/>
    <cellStyle name="60% - Accent4 2" xfId="857" xr:uid="{00000000-0005-0000-0000-000068000000}"/>
    <cellStyle name="60% - Accent5" xfId="25693" builtinId="48" customBuiltin="1"/>
    <cellStyle name="60% - Accent5 2" xfId="858" xr:uid="{00000000-0005-0000-0000-00006A000000}"/>
    <cellStyle name="60% - Accent6" xfId="25697" builtinId="52" customBuiltin="1"/>
    <cellStyle name="60% - Accent6 2" xfId="859" xr:uid="{00000000-0005-0000-0000-00006C000000}"/>
    <cellStyle name="Accent1" xfId="25674" builtinId="29" customBuiltin="1"/>
    <cellStyle name="Accent1 2" xfId="860" xr:uid="{00000000-0005-0000-0000-00006E000000}"/>
    <cellStyle name="Accent2" xfId="25678" builtinId="33" customBuiltin="1"/>
    <cellStyle name="Accent2 2" xfId="861" xr:uid="{00000000-0005-0000-0000-000070000000}"/>
    <cellStyle name="Accent3" xfId="25682" builtinId="37" customBuiltin="1"/>
    <cellStyle name="Accent3 2" xfId="862" xr:uid="{00000000-0005-0000-0000-000072000000}"/>
    <cellStyle name="Accent4" xfId="25686" builtinId="41" customBuiltin="1"/>
    <cellStyle name="Accent4 2" xfId="863" xr:uid="{00000000-0005-0000-0000-000074000000}"/>
    <cellStyle name="Accent5" xfId="25690" builtinId="45" customBuiltin="1"/>
    <cellStyle name="Accent5 2" xfId="864" xr:uid="{00000000-0005-0000-0000-000076000000}"/>
    <cellStyle name="Accent6" xfId="25694" builtinId="49" customBuiltin="1"/>
    <cellStyle name="Accent6 2" xfId="865" xr:uid="{00000000-0005-0000-0000-000078000000}"/>
    <cellStyle name="Bad" xfId="25664" builtinId="27" customBuiltin="1"/>
    <cellStyle name="Bad 2" xfId="866" xr:uid="{00000000-0005-0000-0000-00007A000000}"/>
    <cellStyle name="Calculation" xfId="25668" builtinId="22" customBuiltin="1"/>
    <cellStyle name="Calculation 2" xfId="867" xr:uid="{00000000-0005-0000-0000-00007C000000}"/>
    <cellStyle name="Check Cell" xfId="25670" builtinId="23" customBuiltin="1"/>
    <cellStyle name="Check Cell 2" xfId="868" xr:uid="{00000000-0005-0000-0000-00007E000000}"/>
    <cellStyle name="Co.Name" xfId="3" xr:uid="{00000000-0005-0000-0000-00007F000000}"/>
    <cellStyle name="Comma" xfId="1" builtinId="3"/>
    <cellStyle name="Comma 10" xfId="4" xr:uid="{00000000-0005-0000-0000-000081000000}"/>
    <cellStyle name="Comma 10 2" xfId="5" xr:uid="{00000000-0005-0000-0000-000082000000}"/>
    <cellStyle name="Comma 10 2 2" xfId="869" xr:uid="{00000000-0005-0000-0000-000083000000}"/>
    <cellStyle name="Comma 10 3" xfId="870" xr:uid="{00000000-0005-0000-0000-000084000000}"/>
    <cellStyle name="Comma 10 4" xfId="871" xr:uid="{00000000-0005-0000-0000-000085000000}"/>
    <cellStyle name="Comma 11" xfId="6" xr:uid="{00000000-0005-0000-0000-000086000000}"/>
    <cellStyle name="Comma 11 2" xfId="872" xr:uid="{00000000-0005-0000-0000-000087000000}"/>
    <cellStyle name="Comma 11 2 2" xfId="25468" xr:uid="{00000000-0005-0000-0000-000088000000}"/>
    <cellStyle name="Comma 11 2 3" xfId="25597" xr:uid="{00000000-0005-0000-0000-000089000000}"/>
    <cellStyle name="Comma 11 3" xfId="873" xr:uid="{00000000-0005-0000-0000-00008A000000}"/>
    <cellStyle name="Comma 11 4" xfId="874" xr:uid="{00000000-0005-0000-0000-00008B000000}"/>
    <cellStyle name="Comma 12" xfId="7" xr:uid="{00000000-0005-0000-0000-00008C000000}"/>
    <cellStyle name="Comma 12 2" xfId="875" xr:uid="{00000000-0005-0000-0000-00008D000000}"/>
    <cellStyle name="Comma 12 2 2" xfId="25469" xr:uid="{00000000-0005-0000-0000-00008E000000}"/>
    <cellStyle name="Comma 12 2 3" xfId="25598" xr:uid="{00000000-0005-0000-0000-00008F000000}"/>
    <cellStyle name="Comma 12 3" xfId="876" xr:uid="{00000000-0005-0000-0000-000090000000}"/>
    <cellStyle name="Comma 12 4" xfId="877" xr:uid="{00000000-0005-0000-0000-000091000000}"/>
    <cellStyle name="Comma 13" xfId="8" xr:uid="{00000000-0005-0000-0000-000092000000}"/>
    <cellStyle name="Comma 13 2" xfId="878" xr:uid="{00000000-0005-0000-0000-000093000000}"/>
    <cellStyle name="Comma 13 2 2" xfId="879" xr:uid="{00000000-0005-0000-0000-000094000000}"/>
    <cellStyle name="Comma 13 2 3" xfId="880" xr:uid="{00000000-0005-0000-0000-000095000000}"/>
    <cellStyle name="Comma 13 3" xfId="881" xr:uid="{00000000-0005-0000-0000-000096000000}"/>
    <cellStyle name="Comma 13 3 2" xfId="882" xr:uid="{00000000-0005-0000-0000-000097000000}"/>
    <cellStyle name="Comma 13 3 3" xfId="883" xr:uid="{00000000-0005-0000-0000-000098000000}"/>
    <cellStyle name="Comma 13 4" xfId="884" xr:uid="{00000000-0005-0000-0000-000099000000}"/>
    <cellStyle name="Comma 13 4 2" xfId="885" xr:uid="{00000000-0005-0000-0000-00009A000000}"/>
    <cellStyle name="Comma 13 4 3" xfId="886" xr:uid="{00000000-0005-0000-0000-00009B000000}"/>
    <cellStyle name="Comma 13 5" xfId="887" xr:uid="{00000000-0005-0000-0000-00009C000000}"/>
    <cellStyle name="Comma 13 6" xfId="888" xr:uid="{00000000-0005-0000-0000-00009D000000}"/>
    <cellStyle name="Comma 13 7" xfId="889" xr:uid="{00000000-0005-0000-0000-00009E000000}"/>
    <cellStyle name="Comma 14" xfId="9" xr:uid="{00000000-0005-0000-0000-00009F000000}"/>
    <cellStyle name="Comma 14 2" xfId="10" xr:uid="{00000000-0005-0000-0000-0000A0000000}"/>
    <cellStyle name="Comma 14 2 2" xfId="769" xr:uid="{00000000-0005-0000-0000-0000A1000000}"/>
    <cellStyle name="Comma 14 2 2 2" xfId="890" xr:uid="{00000000-0005-0000-0000-0000A2000000}"/>
    <cellStyle name="Comma 14 2 2 2 2" xfId="891" xr:uid="{00000000-0005-0000-0000-0000A3000000}"/>
    <cellStyle name="Comma 14 2 2 2 3" xfId="892" xr:uid="{00000000-0005-0000-0000-0000A4000000}"/>
    <cellStyle name="Comma 14 2 2 3" xfId="893" xr:uid="{00000000-0005-0000-0000-0000A5000000}"/>
    <cellStyle name="Comma 14 2 2 4" xfId="894" xr:uid="{00000000-0005-0000-0000-0000A6000000}"/>
    <cellStyle name="Comma 14 2 3" xfId="895" xr:uid="{00000000-0005-0000-0000-0000A7000000}"/>
    <cellStyle name="Comma 14 2 3 2" xfId="896" xr:uid="{00000000-0005-0000-0000-0000A8000000}"/>
    <cellStyle name="Comma 14 2 3 3" xfId="897" xr:uid="{00000000-0005-0000-0000-0000A9000000}"/>
    <cellStyle name="Comma 14 2 4" xfId="898" xr:uid="{00000000-0005-0000-0000-0000AA000000}"/>
    <cellStyle name="Comma 14 2 4 2" xfId="899" xr:uid="{00000000-0005-0000-0000-0000AB000000}"/>
    <cellStyle name="Comma 14 2 4 3" xfId="900" xr:uid="{00000000-0005-0000-0000-0000AC000000}"/>
    <cellStyle name="Comma 14 2 4 4" xfId="25470" xr:uid="{00000000-0005-0000-0000-0000AD000000}"/>
    <cellStyle name="Comma 14 3" xfId="11" xr:uid="{00000000-0005-0000-0000-0000AE000000}"/>
    <cellStyle name="Comma 14 3 2" xfId="12" xr:uid="{00000000-0005-0000-0000-0000AF000000}"/>
    <cellStyle name="Comma 14 3 2 2" xfId="901" xr:uid="{00000000-0005-0000-0000-0000B0000000}"/>
    <cellStyle name="Comma 14 3 2 2 2" xfId="25472" xr:uid="{00000000-0005-0000-0000-0000B1000000}"/>
    <cellStyle name="Comma 14 3 2 2 3" xfId="25599" xr:uid="{00000000-0005-0000-0000-0000B2000000}"/>
    <cellStyle name="Comma 14 3 2 3" xfId="902" xr:uid="{00000000-0005-0000-0000-0000B3000000}"/>
    <cellStyle name="Comma 14 3 3" xfId="13" xr:uid="{00000000-0005-0000-0000-0000B4000000}"/>
    <cellStyle name="Comma 14 3 3 2" xfId="903" xr:uid="{00000000-0005-0000-0000-0000B5000000}"/>
    <cellStyle name="Comma 14 3 3 2 2" xfId="904" xr:uid="{00000000-0005-0000-0000-0000B6000000}"/>
    <cellStyle name="Comma 14 3 3 2 3" xfId="905" xr:uid="{00000000-0005-0000-0000-0000B7000000}"/>
    <cellStyle name="Comma 14 3 3 3" xfId="906" xr:uid="{00000000-0005-0000-0000-0000B8000000}"/>
    <cellStyle name="Comma 14 3 3 3 2" xfId="25473" xr:uid="{00000000-0005-0000-0000-0000B9000000}"/>
    <cellStyle name="Comma 14 3 3 3 3" xfId="25600" xr:uid="{00000000-0005-0000-0000-0000BA000000}"/>
    <cellStyle name="Comma 14 3 3 4" xfId="907" xr:uid="{00000000-0005-0000-0000-0000BB000000}"/>
    <cellStyle name="Comma 14 3 4" xfId="908" xr:uid="{00000000-0005-0000-0000-0000BC000000}"/>
    <cellStyle name="Comma 14 3 4 2" xfId="909" xr:uid="{00000000-0005-0000-0000-0000BD000000}"/>
    <cellStyle name="Comma 14 3 4 3" xfId="910" xr:uid="{00000000-0005-0000-0000-0000BE000000}"/>
    <cellStyle name="Comma 14 3 5" xfId="911" xr:uid="{00000000-0005-0000-0000-0000BF000000}"/>
    <cellStyle name="Comma 14 3 5 2" xfId="25471" xr:uid="{00000000-0005-0000-0000-0000C0000000}"/>
    <cellStyle name="Comma 14 3 5 3" xfId="25601" xr:uid="{00000000-0005-0000-0000-0000C1000000}"/>
    <cellStyle name="Comma 14 3 6" xfId="912" xr:uid="{00000000-0005-0000-0000-0000C2000000}"/>
    <cellStyle name="Comma 14 3 7" xfId="913" xr:uid="{00000000-0005-0000-0000-0000C3000000}"/>
    <cellStyle name="Comma 14 3 8" xfId="914" xr:uid="{00000000-0005-0000-0000-0000C4000000}"/>
    <cellStyle name="Comma 14 4" xfId="14" xr:uid="{00000000-0005-0000-0000-0000C5000000}"/>
    <cellStyle name="Comma 14 4 2" xfId="15" xr:uid="{00000000-0005-0000-0000-0000C6000000}"/>
    <cellStyle name="Comma 14 4 3" xfId="16" xr:uid="{00000000-0005-0000-0000-0000C7000000}"/>
    <cellStyle name="Comma 14 4 4" xfId="915" xr:uid="{00000000-0005-0000-0000-0000C8000000}"/>
    <cellStyle name="Comma 14 5" xfId="916" xr:uid="{00000000-0005-0000-0000-0000C9000000}"/>
    <cellStyle name="Comma 14 5 2" xfId="917" xr:uid="{00000000-0005-0000-0000-0000CA000000}"/>
    <cellStyle name="Comma 14 5 3" xfId="918" xr:uid="{00000000-0005-0000-0000-0000CB000000}"/>
    <cellStyle name="Comma 14 6" xfId="919" xr:uid="{00000000-0005-0000-0000-0000CC000000}"/>
    <cellStyle name="Comma 14 7" xfId="920" xr:uid="{00000000-0005-0000-0000-0000CD000000}"/>
    <cellStyle name="Comma 14 8" xfId="921" xr:uid="{00000000-0005-0000-0000-0000CE000000}"/>
    <cellStyle name="Comma 15" xfId="17" xr:uid="{00000000-0005-0000-0000-0000CF000000}"/>
    <cellStyle name="Comma 15 10" xfId="922" xr:uid="{00000000-0005-0000-0000-0000D0000000}"/>
    <cellStyle name="Comma 15 10 2" xfId="923" xr:uid="{00000000-0005-0000-0000-0000D1000000}"/>
    <cellStyle name="Comma 15 10 2 2" xfId="924" xr:uid="{00000000-0005-0000-0000-0000D2000000}"/>
    <cellStyle name="Comma 15 10 3" xfId="925" xr:uid="{00000000-0005-0000-0000-0000D3000000}"/>
    <cellStyle name="Comma 15 10 4" xfId="25474" xr:uid="{00000000-0005-0000-0000-0000D4000000}"/>
    <cellStyle name="Comma 15 11" xfId="926" xr:uid="{00000000-0005-0000-0000-0000D5000000}"/>
    <cellStyle name="Comma 15 11 2" xfId="927" xr:uid="{00000000-0005-0000-0000-0000D6000000}"/>
    <cellStyle name="Comma 15 11 2 2" xfId="928" xr:uid="{00000000-0005-0000-0000-0000D7000000}"/>
    <cellStyle name="Comma 15 11 3" xfId="929" xr:uid="{00000000-0005-0000-0000-0000D8000000}"/>
    <cellStyle name="Comma 15 12" xfId="930" xr:uid="{00000000-0005-0000-0000-0000D9000000}"/>
    <cellStyle name="Comma 15 13" xfId="931" xr:uid="{00000000-0005-0000-0000-0000DA000000}"/>
    <cellStyle name="Comma 15 2" xfId="18" xr:uid="{00000000-0005-0000-0000-0000DB000000}"/>
    <cellStyle name="Comma 15 2 2" xfId="932" xr:uid="{00000000-0005-0000-0000-0000DC000000}"/>
    <cellStyle name="Comma 15 2 2 10" xfId="933" xr:uid="{00000000-0005-0000-0000-0000DD000000}"/>
    <cellStyle name="Comma 15 2 2 2" xfId="934" xr:uid="{00000000-0005-0000-0000-0000DE000000}"/>
    <cellStyle name="Comma 15 2 2 2 2" xfId="935" xr:uid="{00000000-0005-0000-0000-0000DF000000}"/>
    <cellStyle name="Comma 15 2 2 2 3" xfId="936" xr:uid="{00000000-0005-0000-0000-0000E0000000}"/>
    <cellStyle name="Comma 15 2 2 3" xfId="937" xr:uid="{00000000-0005-0000-0000-0000E1000000}"/>
    <cellStyle name="Comma 15 2 2 3 2" xfId="938" xr:uid="{00000000-0005-0000-0000-0000E2000000}"/>
    <cellStyle name="Comma 15 2 2 3 3" xfId="939" xr:uid="{00000000-0005-0000-0000-0000E3000000}"/>
    <cellStyle name="Comma 15 2 2 4" xfId="940" xr:uid="{00000000-0005-0000-0000-0000E4000000}"/>
    <cellStyle name="Comma 15 2 2 4 2" xfId="941" xr:uid="{00000000-0005-0000-0000-0000E5000000}"/>
    <cellStyle name="Comma 15 2 2 4 2 2" xfId="942" xr:uid="{00000000-0005-0000-0000-0000E6000000}"/>
    <cellStyle name="Comma 15 2 2 4 3" xfId="943" xr:uid="{00000000-0005-0000-0000-0000E7000000}"/>
    <cellStyle name="Comma 15 2 2 5" xfId="944" xr:uid="{00000000-0005-0000-0000-0000E8000000}"/>
    <cellStyle name="Comma 15 2 2 5 2" xfId="945" xr:uid="{00000000-0005-0000-0000-0000E9000000}"/>
    <cellStyle name="Comma 15 2 2 5 2 2" xfId="946" xr:uid="{00000000-0005-0000-0000-0000EA000000}"/>
    <cellStyle name="Comma 15 2 2 5 3" xfId="947" xr:uid="{00000000-0005-0000-0000-0000EB000000}"/>
    <cellStyle name="Comma 15 2 2 6" xfId="948" xr:uid="{00000000-0005-0000-0000-0000EC000000}"/>
    <cellStyle name="Comma 15 2 2 6 2" xfId="949" xr:uid="{00000000-0005-0000-0000-0000ED000000}"/>
    <cellStyle name="Comma 15 2 2 6 2 2" xfId="950" xr:uid="{00000000-0005-0000-0000-0000EE000000}"/>
    <cellStyle name="Comma 15 2 2 6 3" xfId="951" xr:uid="{00000000-0005-0000-0000-0000EF000000}"/>
    <cellStyle name="Comma 15 2 2 7" xfId="952" xr:uid="{00000000-0005-0000-0000-0000F0000000}"/>
    <cellStyle name="Comma 15 2 2 7 2" xfId="953" xr:uid="{00000000-0005-0000-0000-0000F1000000}"/>
    <cellStyle name="Comma 15 2 2 8" xfId="954" xr:uid="{00000000-0005-0000-0000-0000F2000000}"/>
    <cellStyle name="Comma 15 2 2 8 2" xfId="955" xr:uid="{00000000-0005-0000-0000-0000F3000000}"/>
    <cellStyle name="Comma 15 2 2 9" xfId="956" xr:uid="{00000000-0005-0000-0000-0000F4000000}"/>
    <cellStyle name="Comma 15 2 3" xfId="957" xr:uid="{00000000-0005-0000-0000-0000F5000000}"/>
    <cellStyle name="Comma 15 2 3 10" xfId="958" xr:uid="{00000000-0005-0000-0000-0000F6000000}"/>
    <cellStyle name="Comma 15 2 3 2" xfId="959" xr:uid="{00000000-0005-0000-0000-0000F7000000}"/>
    <cellStyle name="Comma 15 2 3 2 2" xfId="960" xr:uid="{00000000-0005-0000-0000-0000F8000000}"/>
    <cellStyle name="Comma 15 2 3 2 3" xfId="961" xr:uid="{00000000-0005-0000-0000-0000F9000000}"/>
    <cellStyle name="Comma 15 2 3 3" xfId="962" xr:uid="{00000000-0005-0000-0000-0000FA000000}"/>
    <cellStyle name="Comma 15 2 3 3 2" xfId="963" xr:uid="{00000000-0005-0000-0000-0000FB000000}"/>
    <cellStyle name="Comma 15 2 3 3 3" xfId="964" xr:uid="{00000000-0005-0000-0000-0000FC000000}"/>
    <cellStyle name="Comma 15 2 3 4" xfId="965" xr:uid="{00000000-0005-0000-0000-0000FD000000}"/>
    <cellStyle name="Comma 15 2 3 4 2" xfId="966" xr:uid="{00000000-0005-0000-0000-0000FE000000}"/>
    <cellStyle name="Comma 15 2 3 4 2 2" xfId="967" xr:uid="{00000000-0005-0000-0000-0000FF000000}"/>
    <cellStyle name="Comma 15 2 3 4 3" xfId="968" xr:uid="{00000000-0005-0000-0000-000000010000}"/>
    <cellStyle name="Comma 15 2 3 5" xfId="969" xr:uid="{00000000-0005-0000-0000-000001010000}"/>
    <cellStyle name="Comma 15 2 3 5 2" xfId="970" xr:uid="{00000000-0005-0000-0000-000002010000}"/>
    <cellStyle name="Comma 15 2 3 5 2 2" xfId="971" xr:uid="{00000000-0005-0000-0000-000003010000}"/>
    <cellStyle name="Comma 15 2 3 5 3" xfId="972" xr:uid="{00000000-0005-0000-0000-000004010000}"/>
    <cellStyle name="Comma 15 2 3 6" xfId="973" xr:uid="{00000000-0005-0000-0000-000005010000}"/>
    <cellStyle name="Comma 15 2 3 6 2" xfId="974" xr:uid="{00000000-0005-0000-0000-000006010000}"/>
    <cellStyle name="Comma 15 2 3 6 2 2" xfId="975" xr:uid="{00000000-0005-0000-0000-000007010000}"/>
    <cellStyle name="Comma 15 2 3 6 3" xfId="976" xr:uid="{00000000-0005-0000-0000-000008010000}"/>
    <cellStyle name="Comma 15 2 3 7" xfId="977" xr:uid="{00000000-0005-0000-0000-000009010000}"/>
    <cellStyle name="Comma 15 2 3 7 2" xfId="978" xr:uid="{00000000-0005-0000-0000-00000A010000}"/>
    <cellStyle name="Comma 15 2 3 8" xfId="979" xr:uid="{00000000-0005-0000-0000-00000B010000}"/>
    <cellStyle name="Comma 15 2 3 8 2" xfId="980" xr:uid="{00000000-0005-0000-0000-00000C010000}"/>
    <cellStyle name="Comma 15 2 3 9" xfId="981" xr:uid="{00000000-0005-0000-0000-00000D010000}"/>
    <cellStyle name="Comma 15 2 4" xfId="982" xr:uid="{00000000-0005-0000-0000-00000E010000}"/>
    <cellStyle name="Comma 15 2 4 10" xfId="983" xr:uid="{00000000-0005-0000-0000-00000F010000}"/>
    <cellStyle name="Comma 15 2 4 2" xfId="984" xr:uid="{00000000-0005-0000-0000-000010010000}"/>
    <cellStyle name="Comma 15 2 4 3" xfId="985" xr:uid="{00000000-0005-0000-0000-000011010000}"/>
    <cellStyle name="Comma 15 2 4 3 2" xfId="986" xr:uid="{00000000-0005-0000-0000-000012010000}"/>
    <cellStyle name="Comma 15 2 4 3 2 2" xfId="987" xr:uid="{00000000-0005-0000-0000-000013010000}"/>
    <cellStyle name="Comma 15 2 4 3 3" xfId="988" xr:uid="{00000000-0005-0000-0000-000014010000}"/>
    <cellStyle name="Comma 15 2 4 4" xfId="989" xr:uid="{00000000-0005-0000-0000-000015010000}"/>
    <cellStyle name="Comma 15 2 4 4 2" xfId="990" xr:uid="{00000000-0005-0000-0000-000016010000}"/>
    <cellStyle name="Comma 15 2 4 4 2 2" xfId="991" xr:uid="{00000000-0005-0000-0000-000017010000}"/>
    <cellStyle name="Comma 15 2 4 4 3" xfId="992" xr:uid="{00000000-0005-0000-0000-000018010000}"/>
    <cellStyle name="Comma 15 2 4 5" xfId="993" xr:uid="{00000000-0005-0000-0000-000019010000}"/>
    <cellStyle name="Comma 15 2 4 5 2" xfId="994" xr:uid="{00000000-0005-0000-0000-00001A010000}"/>
    <cellStyle name="Comma 15 2 4 5 2 2" xfId="995" xr:uid="{00000000-0005-0000-0000-00001B010000}"/>
    <cellStyle name="Comma 15 2 4 5 3" xfId="996" xr:uid="{00000000-0005-0000-0000-00001C010000}"/>
    <cellStyle name="Comma 15 2 4 6" xfId="997" xr:uid="{00000000-0005-0000-0000-00001D010000}"/>
    <cellStyle name="Comma 15 2 4 6 2" xfId="998" xr:uid="{00000000-0005-0000-0000-00001E010000}"/>
    <cellStyle name="Comma 15 2 4 7" xfId="999" xr:uid="{00000000-0005-0000-0000-00001F010000}"/>
    <cellStyle name="Comma 15 2 4 7 2" xfId="1000" xr:uid="{00000000-0005-0000-0000-000020010000}"/>
    <cellStyle name="Comma 15 2 4 8" xfId="1001" xr:uid="{00000000-0005-0000-0000-000021010000}"/>
    <cellStyle name="Comma 15 2 4 9" xfId="1002" xr:uid="{00000000-0005-0000-0000-000022010000}"/>
    <cellStyle name="Comma 15 2 5" xfId="1003" xr:uid="{00000000-0005-0000-0000-000023010000}"/>
    <cellStyle name="Comma 15 2 5 2" xfId="1004" xr:uid="{00000000-0005-0000-0000-000024010000}"/>
    <cellStyle name="Comma 15 2 5 3" xfId="1005" xr:uid="{00000000-0005-0000-0000-000025010000}"/>
    <cellStyle name="Comma 15 2 5 4" xfId="25475" xr:uid="{00000000-0005-0000-0000-000026010000}"/>
    <cellStyle name="Comma 15 2 6" xfId="1006" xr:uid="{00000000-0005-0000-0000-000027010000}"/>
    <cellStyle name="Comma 15 2 6 2" xfId="1007" xr:uid="{00000000-0005-0000-0000-000028010000}"/>
    <cellStyle name="Comma 15 2 6 2 2" xfId="1008" xr:uid="{00000000-0005-0000-0000-000029010000}"/>
    <cellStyle name="Comma 15 2 6 2 2 2" xfId="1009" xr:uid="{00000000-0005-0000-0000-00002A010000}"/>
    <cellStyle name="Comma 15 2 6 2 3" xfId="1010" xr:uid="{00000000-0005-0000-0000-00002B010000}"/>
    <cellStyle name="Comma 15 2 6 3" xfId="1011" xr:uid="{00000000-0005-0000-0000-00002C010000}"/>
    <cellStyle name="Comma 15 2 6 3 2" xfId="1012" xr:uid="{00000000-0005-0000-0000-00002D010000}"/>
    <cellStyle name="Comma 15 2 6 3 2 2" xfId="1013" xr:uid="{00000000-0005-0000-0000-00002E010000}"/>
    <cellStyle name="Comma 15 2 6 3 3" xfId="1014" xr:uid="{00000000-0005-0000-0000-00002F010000}"/>
    <cellStyle name="Comma 15 2 6 4" xfId="1015" xr:uid="{00000000-0005-0000-0000-000030010000}"/>
    <cellStyle name="Comma 15 2 6 4 2" xfId="1016" xr:uid="{00000000-0005-0000-0000-000031010000}"/>
    <cellStyle name="Comma 15 2 6 4 2 2" xfId="1017" xr:uid="{00000000-0005-0000-0000-000032010000}"/>
    <cellStyle name="Comma 15 2 6 4 3" xfId="1018" xr:uid="{00000000-0005-0000-0000-000033010000}"/>
    <cellStyle name="Comma 15 2 6 5" xfId="1019" xr:uid="{00000000-0005-0000-0000-000034010000}"/>
    <cellStyle name="Comma 15 2 6 5 2" xfId="1020" xr:uid="{00000000-0005-0000-0000-000035010000}"/>
    <cellStyle name="Comma 15 2 6 6" xfId="1021" xr:uid="{00000000-0005-0000-0000-000036010000}"/>
    <cellStyle name="Comma 15 2 6 6 2" xfId="1022" xr:uid="{00000000-0005-0000-0000-000037010000}"/>
    <cellStyle name="Comma 15 2 6 7" xfId="1023" xr:uid="{00000000-0005-0000-0000-000038010000}"/>
    <cellStyle name="Comma 15 2 7" xfId="1024" xr:uid="{00000000-0005-0000-0000-000039010000}"/>
    <cellStyle name="Comma 15 2 7 2" xfId="1025" xr:uid="{00000000-0005-0000-0000-00003A010000}"/>
    <cellStyle name="Comma 15 2 7 2 2" xfId="1026" xr:uid="{00000000-0005-0000-0000-00003B010000}"/>
    <cellStyle name="Comma 15 2 7 3" xfId="1027" xr:uid="{00000000-0005-0000-0000-00003C010000}"/>
    <cellStyle name="Comma 15 2 8" xfId="1028" xr:uid="{00000000-0005-0000-0000-00003D010000}"/>
    <cellStyle name="Comma 15 2 8 2" xfId="1029" xr:uid="{00000000-0005-0000-0000-00003E010000}"/>
    <cellStyle name="Comma 15 2 8 2 2" xfId="1030" xr:uid="{00000000-0005-0000-0000-00003F010000}"/>
    <cellStyle name="Comma 15 2 8 3" xfId="1031" xr:uid="{00000000-0005-0000-0000-000040010000}"/>
    <cellStyle name="Comma 15 2 9" xfId="1032" xr:uid="{00000000-0005-0000-0000-000041010000}"/>
    <cellStyle name="Comma 15 3" xfId="1033" xr:uid="{00000000-0005-0000-0000-000042010000}"/>
    <cellStyle name="Comma 15 3 10" xfId="1034" xr:uid="{00000000-0005-0000-0000-000043010000}"/>
    <cellStyle name="Comma 15 3 11" xfId="1035" xr:uid="{00000000-0005-0000-0000-000044010000}"/>
    <cellStyle name="Comma 15 3 2" xfId="1036" xr:uid="{00000000-0005-0000-0000-000045010000}"/>
    <cellStyle name="Comma 15 3 2 10" xfId="1037" xr:uid="{00000000-0005-0000-0000-000046010000}"/>
    <cellStyle name="Comma 15 3 2 2" xfId="1038" xr:uid="{00000000-0005-0000-0000-000047010000}"/>
    <cellStyle name="Comma 15 3 2 2 2" xfId="1039" xr:uid="{00000000-0005-0000-0000-000048010000}"/>
    <cellStyle name="Comma 15 3 2 2 3" xfId="1040" xr:uid="{00000000-0005-0000-0000-000049010000}"/>
    <cellStyle name="Comma 15 3 2 3" xfId="1041" xr:uid="{00000000-0005-0000-0000-00004A010000}"/>
    <cellStyle name="Comma 15 3 2 3 2" xfId="1042" xr:uid="{00000000-0005-0000-0000-00004B010000}"/>
    <cellStyle name="Comma 15 3 2 3 3" xfId="1043" xr:uid="{00000000-0005-0000-0000-00004C010000}"/>
    <cellStyle name="Comma 15 3 2 4" xfId="1044" xr:uid="{00000000-0005-0000-0000-00004D010000}"/>
    <cellStyle name="Comma 15 3 2 4 2" xfId="1045" xr:uid="{00000000-0005-0000-0000-00004E010000}"/>
    <cellStyle name="Comma 15 3 2 4 2 2" xfId="1046" xr:uid="{00000000-0005-0000-0000-00004F010000}"/>
    <cellStyle name="Comma 15 3 2 4 3" xfId="1047" xr:uid="{00000000-0005-0000-0000-000050010000}"/>
    <cellStyle name="Comma 15 3 2 5" xfId="1048" xr:uid="{00000000-0005-0000-0000-000051010000}"/>
    <cellStyle name="Comma 15 3 2 5 2" xfId="1049" xr:uid="{00000000-0005-0000-0000-000052010000}"/>
    <cellStyle name="Comma 15 3 2 5 2 2" xfId="1050" xr:uid="{00000000-0005-0000-0000-000053010000}"/>
    <cellStyle name="Comma 15 3 2 5 3" xfId="1051" xr:uid="{00000000-0005-0000-0000-000054010000}"/>
    <cellStyle name="Comma 15 3 2 6" xfId="1052" xr:uid="{00000000-0005-0000-0000-000055010000}"/>
    <cellStyle name="Comma 15 3 2 6 2" xfId="1053" xr:uid="{00000000-0005-0000-0000-000056010000}"/>
    <cellStyle name="Comma 15 3 2 6 2 2" xfId="1054" xr:uid="{00000000-0005-0000-0000-000057010000}"/>
    <cellStyle name="Comma 15 3 2 6 3" xfId="1055" xr:uid="{00000000-0005-0000-0000-000058010000}"/>
    <cellStyle name="Comma 15 3 2 7" xfId="1056" xr:uid="{00000000-0005-0000-0000-000059010000}"/>
    <cellStyle name="Comma 15 3 2 7 2" xfId="1057" xr:uid="{00000000-0005-0000-0000-00005A010000}"/>
    <cellStyle name="Comma 15 3 2 8" xfId="1058" xr:uid="{00000000-0005-0000-0000-00005B010000}"/>
    <cellStyle name="Comma 15 3 2 8 2" xfId="1059" xr:uid="{00000000-0005-0000-0000-00005C010000}"/>
    <cellStyle name="Comma 15 3 2 9" xfId="1060" xr:uid="{00000000-0005-0000-0000-00005D010000}"/>
    <cellStyle name="Comma 15 3 3" xfId="1061" xr:uid="{00000000-0005-0000-0000-00005E010000}"/>
    <cellStyle name="Comma 15 3 3 2" xfId="1062" xr:uid="{00000000-0005-0000-0000-00005F010000}"/>
    <cellStyle name="Comma 15 3 3 3" xfId="1063" xr:uid="{00000000-0005-0000-0000-000060010000}"/>
    <cellStyle name="Comma 15 3 4" xfId="1064" xr:uid="{00000000-0005-0000-0000-000061010000}"/>
    <cellStyle name="Comma 15 3 4 2" xfId="1065" xr:uid="{00000000-0005-0000-0000-000062010000}"/>
    <cellStyle name="Comma 15 3 4 3" xfId="1066" xr:uid="{00000000-0005-0000-0000-000063010000}"/>
    <cellStyle name="Comma 15 3 5" xfId="1067" xr:uid="{00000000-0005-0000-0000-000064010000}"/>
    <cellStyle name="Comma 15 3 5 2" xfId="1068" xr:uid="{00000000-0005-0000-0000-000065010000}"/>
    <cellStyle name="Comma 15 3 5 2 2" xfId="1069" xr:uid="{00000000-0005-0000-0000-000066010000}"/>
    <cellStyle name="Comma 15 3 5 3" xfId="1070" xr:uid="{00000000-0005-0000-0000-000067010000}"/>
    <cellStyle name="Comma 15 3 6" xfId="1071" xr:uid="{00000000-0005-0000-0000-000068010000}"/>
    <cellStyle name="Comma 15 3 6 2" xfId="1072" xr:uid="{00000000-0005-0000-0000-000069010000}"/>
    <cellStyle name="Comma 15 3 6 2 2" xfId="1073" xr:uid="{00000000-0005-0000-0000-00006A010000}"/>
    <cellStyle name="Comma 15 3 6 3" xfId="1074" xr:uid="{00000000-0005-0000-0000-00006B010000}"/>
    <cellStyle name="Comma 15 3 7" xfId="1075" xr:uid="{00000000-0005-0000-0000-00006C010000}"/>
    <cellStyle name="Comma 15 3 7 2" xfId="1076" xr:uid="{00000000-0005-0000-0000-00006D010000}"/>
    <cellStyle name="Comma 15 3 7 2 2" xfId="1077" xr:uid="{00000000-0005-0000-0000-00006E010000}"/>
    <cellStyle name="Comma 15 3 7 3" xfId="1078" xr:uid="{00000000-0005-0000-0000-00006F010000}"/>
    <cellStyle name="Comma 15 3 8" xfId="1079" xr:uid="{00000000-0005-0000-0000-000070010000}"/>
    <cellStyle name="Comma 15 3 8 2" xfId="1080" xr:uid="{00000000-0005-0000-0000-000071010000}"/>
    <cellStyle name="Comma 15 3 9" xfId="1081" xr:uid="{00000000-0005-0000-0000-000072010000}"/>
    <cellStyle name="Comma 15 3 9 2" xfId="1082" xr:uid="{00000000-0005-0000-0000-000073010000}"/>
    <cellStyle name="Comma 15 4" xfId="1083" xr:uid="{00000000-0005-0000-0000-000074010000}"/>
    <cellStyle name="Comma 15 4 10" xfId="1084" xr:uid="{00000000-0005-0000-0000-000075010000}"/>
    <cellStyle name="Comma 15 4 2" xfId="1085" xr:uid="{00000000-0005-0000-0000-000076010000}"/>
    <cellStyle name="Comma 15 4 2 2" xfId="1086" xr:uid="{00000000-0005-0000-0000-000077010000}"/>
    <cellStyle name="Comma 15 4 2 3" xfId="1087" xr:uid="{00000000-0005-0000-0000-000078010000}"/>
    <cellStyle name="Comma 15 4 3" xfId="1088" xr:uid="{00000000-0005-0000-0000-000079010000}"/>
    <cellStyle name="Comma 15 4 3 2" xfId="1089" xr:uid="{00000000-0005-0000-0000-00007A010000}"/>
    <cellStyle name="Comma 15 4 3 3" xfId="1090" xr:uid="{00000000-0005-0000-0000-00007B010000}"/>
    <cellStyle name="Comma 15 4 4" xfId="1091" xr:uid="{00000000-0005-0000-0000-00007C010000}"/>
    <cellStyle name="Comma 15 4 4 2" xfId="1092" xr:uid="{00000000-0005-0000-0000-00007D010000}"/>
    <cellStyle name="Comma 15 4 4 2 2" xfId="1093" xr:uid="{00000000-0005-0000-0000-00007E010000}"/>
    <cellStyle name="Comma 15 4 4 3" xfId="1094" xr:uid="{00000000-0005-0000-0000-00007F010000}"/>
    <cellStyle name="Comma 15 4 5" xfId="1095" xr:uid="{00000000-0005-0000-0000-000080010000}"/>
    <cellStyle name="Comma 15 4 5 2" xfId="1096" xr:uid="{00000000-0005-0000-0000-000081010000}"/>
    <cellStyle name="Comma 15 4 5 2 2" xfId="1097" xr:uid="{00000000-0005-0000-0000-000082010000}"/>
    <cellStyle name="Comma 15 4 5 3" xfId="1098" xr:uid="{00000000-0005-0000-0000-000083010000}"/>
    <cellStyle name="Comma 15 4 6" xfId="1099" xr:uid="{00000000-0005-0000-0000-000084010000}"/>
    <cellStyle name="Comma 15 4 6 2" xfId="1100" xr:uid="{00000000-0005-0000-0000-000085010000}"/>
    <cellStyle name="Comma 15 4 6 2 2" xfId="1101" xr:uid="{00000000-0005-0000-0000-000086010000}"/>
    <cellStyle name="Comma 15 4 6 3" xfId="1102" xr:uid="{00000000-0005-0000-0000-000087010000}"/>
    <cellStyle name="Comma 15 4 7" xfId="1103" xr:uid="{00000000-0005-0000-0000-000088010000}"/>
    <cellStyle name="Comma 15 4 7 2" xfId="1104" xr:uid="{00000000-0005-0000-0000-000089010000}"/>
    <cellStyle name="Comma 15 4 8" xfId="1105" xr:uid="{00000000-0005-0000-0000-00008A010000}"/>
    <cellStyle name="Comma 15 4 8 2" xfId="1106" xr:uid="{00000000-0005-0000-0000-00008B010000}"/>
    <cellStyle name="Comma 15 4 9" xfId="1107" xr:uid="{00000000-0005-0000-0000-00008C010000}"/>
    <cellStyle name="Comma 15 5" xfId="1108" xr:uid="{00000000-0005-0000-0000-00008D010000}"/>
    <cellStyle name="Comma 15 5 10" xfId="1109" xr:uid="{00000000-0005-0000-0000-00008E010000}"/>
    <cellStyle name="Comma 15 5 2" xfId="1110" xr:uid="{00000000-0005-0000-0000-00008F010000}"/>
    <cellStyle name="Comma 15 5 2 2" xfId="1111" xr:uid="{00000000-0005-0000-0000-000090010000}"/>
    <cellStyle name="Comma 15 5 2 3" xfId="1112" xr:uid="{00000000-0005-0000-0000-000091010000}"/>
    <cellStyle name="Comma 15 5 3" xfId="1113" xr:uid="{00000000-0005-0000-0000-000092010000}"/>
    <cellStyle name="Comma 15 5 3 2" xfId="1114" xr:uid="{00000000-0005-0000-0000-000093010000}"/>
    <cellStyle name="Comma 15 5 3 3" xfId="1115" xr:uid="{00000000-0005-0000-0000-000094010000}"/>
    <cellStyle name="Comma 15 5 4" xfId="1116" xr:uid="{00000000-0005-0000-0000-000095010000}"/>
    <cellStyle name="Comma 15 5 4 2" xfId="1117" xr:uid="{00000000-0005-0000-0000-000096010000}"/>
    <cellStyle name="Comma 15 5 4 2 2" xfId="1118" xr:uid="{00000000-0005-0000-0000-000097010000}"/>
    <cellStyle name="Comma 15 5 4 3" xfId="1119" xr:uid="{00000000-0005-0000-0000-000098010000}"/>
    <cellStyle name="Comma 15 5 5" xfId="1120" xr:uid="{00000000-0005-0000-0000-000099010000}"/>
    <cellStyle name="Comma 15 5 5 2" xfId="1121" xr:uid="{00000000-0005-0000-0000-00009A010000}"/>
    <cellStyle name="Comma 15 5 5 2 2" xfId="1122" xr:uid="{00000000-0005-0000-0000-00009B010000}"/>
    <cellStyle name="Comma 15 5 5 3" xfId="1123" xr:uid="{00000000-0005-0000-0000-00009C010000}"/>
    <cellStyle name="Comma 15 5 6" xfId="1124" xr:uid="{00000000-0005-0000-0000-00009D010000}"/>
    <cellStyle name="Comma 15 5 6 2" xfId="1125" xr:uid="{00000000-0005-0000-0000-00009E010000}"/>
    <cellStyle name="Comma 15 5 6 2 2" xfId="1126" xr:uid="{00000000-0005-0000-0000-00009F010000}"/>
    <cellStyle name="Comma 15 5 6 3" xfId="1127" xr:uid="{00000000-0005-0000-0000-0000A0010000}"/>
    <cellStyle name="Comma 15 5 7" xfId="1128" xr:uid="{00000000-0005-0000-0000-0000A1010000}"/>
    <cellStyle name="Comma 15 5 7 2" xfId="1129" xr:uid="{00000000-0005-0000-0000-0000A2010000}"/>
    <cellStyle name="Comma 15 5 8" xfId="1130" xr:uid="{00000000-0005-0000-0000-0000A3010000}"/>
    <cellStyle name="Comma 15 5 8 2" xfId="1131" xr:uid="{00000000-0005-0000-0000-0000A4010000}"/>
    <cellStyle name="Comma 15 5 9" xfId="1132" xr:uid="{00000000-0005-0000-0000-0000A5010000}"/>
    <cellStyle name="Comma 15 6" xfId="1133" xr:uid="{00000000-0005-0000-0000-0000A6010000}"/>
    <cellStyle name="Comma 15 6 10" xfId="1134" xr:uid="{00000000-0005-0000-0000-0000A7010000}"/>
    <cellStyle name="Comma 15 6 2" xfId="1135" xr:uid="{00000000-0005-0000-0000-0000A8010000}"/>
    <cellStyle name="Comma 15 6 2 2" xfId="1136" xr:uid="{00000000-0005-0000-0000-0000A9010000}"/>
    <cellStyle name="Comma 15 6 2 3" xfId="1137" xr:uid="{00000000-0005-0000-0000-0000AA010000}"/>
    <cellStyle name="Comma 15 6 3" xfId="1138" xr:uid="{00000000-0005-0000-0000-0000AB010000}"/>
    <cellStyle name="Comma 15 6 3 2" xfId="1139" xr:uid="{00000000-0005-0000-0000-0000AC010000}"/>
    <cellStyle name="Comma 15 6 3 3" xfId="1140" xr:uid="{00000000-0005-0000-0000-0000AD010000}"/>
    <cellStyle name="Comma 15 6 4" xfId="1141" xr:uid="{00000000-0005-0000-0000-0000AE010000}"/>
    <cellStyle name="Comma 15 6 4 2" xfId="1142" xr:uid="{00000000-0005-0000-0000-0000AF010000}"/>
    <cellStyle name="Comma 15 6 4 2 2" xfId="1143" xr:uid="{00000000-0005-0000-0000-0000B0010000}"/>
    <cellStyle name="Comma 15 6 4 3" xfId="1144" xr:uid="{00000000-0005-0000-0000-0000B1010000}"/>
    <cellStyle name="Comma 15 6 5" xfId="1145" xr:uid="{00000000-0005-0000-0000-0000B2010000}"/>
    <cellStyle name="Comma 15 6 5 2" xfId="1146" xr:uid="{00000000-0005-0000-0000-0000B3010000}"/>
    <cellStyle name="Comma 15 6 5 2 2" xfId="1147" xr:uid="{00000000-0005-0000-0000-0000B4010000}"/>
    <cellStyle name="Comma 15 6 5 3" xfId="1148" xr:uid="{00000000-0005-0000-0000-0000B5010000}"/>
    <cellStyle name="Comma 15 6 6" xfId="1149" xr:uid="{00000000-0005-0000-0000-0000B6010000}"/>
    <cellStyle name="Comma 15 6 6 2" xfId="1150" xr:uid="{00000000-0005-0000-0000-0000B7010000}"/>
    <cellStyle name="Comma 15 6 6 2 2" xfId="1151" xr:uid="{00000000-0005-0000-0000-0000B8010000}"/>
    <cellStyle name="Comma 15 6 6 3" xfId="1152" xr:uid="{00000000-0005-0000-0000-0000B9010000}"/>
    <cellStyle name="Comma 15 6 7" xfId="1153" xr:uid="{00000000-0005-0000-0000-0000BA010000}"/>
    <cellStyle name="Comma 15 6 7 2" xfId="1154" xr:uid="{00000000-0005-0000-0000-0000BB010000}"/>
    <cellStyle name="Comma 15 6 8" xfId="1155" xr:uid="{00000000-0005-0000-0000-0000BC010000}"/>
    <cellStyle name="Comma 15 6 8 2" xfId="1156" xr:uid="{00000000-0005-0000-0000-0000BD010000}"/>
    <cellStyle name="Comma 15 6 9" xfId="1157" xr:uid="{00000000-0005-0000-0000-0000BE010000}"/>
    <cellStyle name="Comma 15 7" xfId="1158" xr:uid="{00000000-0005-0000-0000-0000BF010000}"/>
    <cellStyle name="Comma 15 7 2" xfId="1159" xr:uid="{00000000-0005-0000-0000-0000C0010000}"/>
    <cellStyle name="Comma 15 7 2 2" xfId="1160" xr:uid="{00000000-0005-0000-0000-0000C1010000}"/>
    <cellStyle name="Comma 15 7 2 3" xfId="1161" xr:uid="{00000000-0005-0000-0000-0000C2010000}"/>
    <cellStyle name="Comma 15 7 3" xfId="1162" xr:uid="{00000000-0005-0000-0000-0000C3010000}"/>
    <cellStyle name="Comma 15 7 3 2" xfId="1163" xr:uid="{00000000-0005-0000-0000-0000C4010000}"/>
    <cellStyle name="Comma 15 7 3 3" xfId="1164" xr:uid="{00000000-0005-0000-0000-0000C5010000}"/>
    <cellStyle name="Comma 15 7 4" xfId="1165" xr:uid="{00000000-0005-0000-0000-0000C6010000}"/>
    <cellStyle name="Comma 15 7 5" xfId="1166" xr:uid="{00000000-0005-0000-0000-0000C7010000}"/>
    <cellStyle name="Comma 15 8" xfId="1167" xr:uid="{00000000-0005-0000-0000-0000C8010000}"/>
    <cellStyle name="Comma 15 8 10" xfId="1168" xr:uid="{00000000-0005-0000-0000-0000C9010000}"/>
    <cellStyle name="Comma 15 8 2" xfId="1169" xr:uid="{00000000-0005-0000-0000-0000CA010000}"/>
    <cellStyle name="Comma 15 8 3" xfId="1170" xr:uid="{00000000-0005-0000-0000-0000CB010000}"/>
    <cellStyle name="Comma 15 8 3 2" xfId="1171" xr:uid="{00000000-0005-0000-0000-0000CC010000}"/>
    <cellStyle name="Comma 15 8 3 2 2" xfId="1172" xr:uid="{00000000-0005-0000-0000-0000CD010000}"/>
    <cellStyle name="Comma 15 8 3 3" xfId="1173" xr:uid="{00000000-0005-0000-0000-0000CE010000}"/>
    <cellStyle name="Comma 15 8 4" xfId="1174" xr:uid="{00000000-0005-0000-0000-0000CF010000}"/>
    <cellStyle name="Comma 15 8 4 2" xfId="1175" xr:uid="{00000000-0005-0000-0000-0000D0010000}"/>
    <cellStyle name="Comma 15 8 4 2 2" xfId="1176" xr:uid="{00000000-0005-0000-0000-0000D1010000}"/>
    <cellStyle name="Comma 15 8 4 3" xfId="1177" xr:uid="{00000000-0005-0000-0000-0000D2010000}"/>
    <cellStyle name="Comma 15 8 5" xfId="1178" xr:uid="{00000000-0005-0000-0000-0000D3010000}"/>
    <cellStyle name="Comma 15 8 5 2" xfId="1179" xr:uid="{00000000-0005-0000-0000-0000D4010000}"/>
    <cellStyle name="Comma 15 8 5 2 2" xfId="1180" xr:uid="{00000000-0005-0000-0000-0000D5010000}"/>
    <cellStyle name="Comma 15 8 5 3" xfId="1181" xr:uid="{00000000-0005-0000-0000-0000D6010000}"/>
    <cellStyle name="Comma 15 8 6" xfId="1182" xr:uid="{00000000-0005-0000-0000-0000D7010000}"/>
    <cellStyle name="Comma 15 8 6 2" xfId="1183" xr:uid="{00000000-0005-0000-0000-0000D8010000}"/>
    <cellStyle name="Comma 15 8 7" xfId="1184" xr:uid="{00000000-0005-0000-0000-0000D9010000}"/>
    <cellStyle name="Comma 15 8 7 2" xfId="1185" xr:uid="{00000000-0005-0000-0000-0000DA010000}"/>
    <cellStyle name="Comma 15 8 8" xfId="1186" xr:uid="{00000000-0005-0000-0000-0000DB010000}"/>
    <cellStyle name="Comma 15 8 9" xfId="1187" xr:uid="{00000000-0005-0000-0000-0000DC010000}"/>
    <cellStyle name="Comma 15 9" xfId="1188" xr:uid="{00000000-0005-0000-0000-0000DD010000}"/>
    <cellStyle name="Comma 15 9 2" xfId="1189" xr:uid="{00000000-0005-0000-0000-0000DE010000}"/>
    <cellStyle name="Comma 15 9 3" xfId="1190" xr:uid="{00000000-0005-0000-0000-0000DF010000}"/>
    <cellStyle name="Comma 16" xfId="19" xr:uid="{00000000-0005-0000-0000-0000E0010000}"/>
    <cellStyle name="Comma 16 2" xfId="768" xr:uid="{00000000-0005-0000-0000-0000E1010000}"/>
    <cellStyle name="Comma 16 2 2" xfId="1191" xr:uid="{00000000-0005-0000-0000-0000E2010000}"/>
    <cellStyle name="Comma 16 2 2 2" xfId="1192" xr:uid="{00000000-0005-0000-0000-0000E3010000}"/>
    <cellStyle name="Comma 16 2 2 3" xfId="1193" xr:uid="{00000000-0005-0000-0000-0000E4010000}"/>
    <cellStyle name="Comma 16 2 3" xfId="1194" xr:uid="{00000000-0005-0000-0000-0000E5010000}"/>
    <cellStyle name="Comma 16 2 3 2" xfId="1195" xr:uid="{00000000-0005-0000-0000-0000E6010000}"/>
    <cellStyle name="Comma 16 2 3 3" xfId="1196" xr:uid="{00000000-0005-0000-0000-0000E7010000}"/>
    <cellStyle name="Comma 16 2 4" xfId="1197" xr:uid="{00000000-0005-0000-0000-0000E8010000}"/>
    <cellStyle name="Comma 16 2 5" xfId="1198" xr:uid="{00000000-0005-0000-0000-0000E9010000}"/>
    <cellStyle name="Comma 16 3" xfId="1199" xr:uid="{00000000-0005-0000-0000-0000EA010000}"/>
    <cellStyle name="Comma 16 3 2" xfId="1200" xr:uid="{00000000-0005-0000-0000-0000EB010000}"/>
    <cellStyle name="Comma 16 3 3" xfId="1201" xr:uid="{00000000-0005-0000-0000-0000EC010000}"/>
    <cellStyle name="Comma 16 4" xfId="1202" xr:uid="{00000000-0005-0000-0000-0000ED010000}"/>
    <cellStyle name="Comma 16 4 2" xfId="1203" xr:uid="{00000000-0005-0000-0000-0000EE010000}"/>
    <cellStyle name="Comma 16 4 3" xfId="1204" xr:uid="{00000000-0005-0000-0000-0000EF010000}"/>
    <cellStyle name="Comma 16 5" xfId="1205" xr:uid="{00000000-0005-0000-0000-0000F0010000}"/>
    <cellStyle name="Comma 16 5 2" xfId="25476" xr:uid="{00000000-0005-0000-0000-0000F1010000}"/>
    <cellStyle name="Comma 16 5 3" xfId="25602" xr:uid="{00000000-0005-0000-0000-0000F2010000}"/>
    <cellStyle name="Comma 17" xfId="20" xr:uid="{00000000-0005-0000-0000-0000F3010000}"/>
    <cellStyle name="Comma 17 2" xfId="1206" xr:uid="{00000000-0005-0000-0000-0000F4010000}"/>
    <cellStyle name="Comma 17 2 2" xfId="1207" xr:uid="{00000000-0005-0000-0000-0000F5010000}"/>
    <cellStyle name="Comma 17 2 3" xfId="1208" xr:uid="{00000000-0005-0000-0000-0000F6010000}"/>
    <cellStyle name="Comma 17 2 4" xfId="25477" xr:uid="{00000000-0005-0000-0000-0000F7010000}"/>
    <cellStyle name="Comma 18" xfId="21" xr:uid="{00000000-0005-0000-0000-0000F8010000}"/>
    <cellStyle name="Comma 18 10" xfId="1209" xr:uid="{00000000-0005-0000-0000-0000F9010000}"/>
    <cellStyle name="Comma 18 11" xfId="1210" xr:uid="{00000000-0005-0000-0000-0000FA010000}"/>
    <cellStyle name="Comma 18 12" xfId="1211" xr:uid="{00000000-0005-0000-0000-0000FB010000}"/>
    <cellStyle name="Comma 18 2" xfId="22" xr:uid="{00000000-0005-0000-0000-0000FC010000}"/>
    <cellStyle name="Comma 18 2 2" xfId="1212" xr:uid="{00000000-0005-0000-0000-0000FD010000}"/>
    <cellStyle name="Comma 18 2 2 2" xfId="25479" xr:uid="{00000000-0005-0000-0000-0000FE010000}"/>
    <cellStyle name="Comma 18 2 2 3" xfId="25603" xr:uid="{00000000-0005-0000-0000-0000FF010000}"/>
    <cellStyle name="Comma 18 2 3" xfId="1213" xr:uid="{00000000-0005-0000-0000-000000020000}"/>
    <cellStyle name="Comma 18 3" xfId="23" xr:uid="{00000000-0005-0000-0000-000001020000}"/>
    <cellStyle name="Comma 18 4" xfId="1214" xr:uid="{00000000-0005-0000-0000-000002020000}"/>
    <cellStyle name="Comma 18 4 2" xfId="1215" xr:uid="{00000000-0005-0000-0000-000003020000}"/>
    <cellStyle name="Comma 18 4 2 2" xfId="1216" xr:uid="{00000000-0005-0000-0000-000004020000}"/>
    <cellStyle name="Comma 18 4 3" xfId="1217" xr:uid="{00000000-0005-0000-0000-000005020000}"/>
    <cellStyle name="Comma 18 4 4" xfId="25478" xr:uid="{00000000-0005-0000-0000-000006020000}"/>
    <cellStyle name="Comma 18 5" xfId="1218" xr:uid="{00000000-0005-0000-0000-000007020000}"/>
    <cellStyle name="Comma 18 5 2" xfId="1219" xr:uid="{00000000-0005-0000-0000-000008020000}"/>
    <cellStyle name="Comma 18 5 2 2" xfId="1220" xr:uid="{00000000-0005-0000-0000-000009020000}"/>
    <cellStyle name="Comma 18 5 3" xfId="1221" xr:uid="{00000000-0005-0000-0000-00000A020000}"/>
    <cellStyle name="Comma 18 6" xfId="1222" xr:uid="{00000000-0005-0000-0000-00000B020000}"/>
    <cellStyle name="Comma 18 6 2" xfId="1223" xr:uid="{00000000-0005-0000-0000-00000C020000}"/>
    <cellStyle name="Comma 18 6 2 2" xfId="1224" xr:uid="{00000000-0005-0000-0000-00000D020000}"/>
    <cellStyle name="Comma 18 6 3" xfId="1225" xr:uid="{00000000-0005-0000-0000-00000E020000}"/>
    <cellStyle name="Comma 18 7" xfId="1226" xr:uid="{00000000-0005-0000-0000-00000F020000}"/>
    <cellStyle name="Comma 18 7 2" xfId="1227" xr:uid="{00000000-0005-0000-0000-000010020000}"/>
    <cellStyle name="Comma 18 8" xfId="1228" xr:uid="{00000000-0005-0000-0000-000011020000}"/>
    <cellStyle name="Comma 18 8 2" xfId="1229" xr:uid="{00000000-0005-0000-0000-000012020000}"/>
    <cellStyle name="Comma 18 9" xfId="1230" xr:uid="{00000000-0005-0000-0000-000013020000}"/>
    <cellStyle name="Comma 19" xfId="24" xr:uid="{00000000-0005-0000-0000-000014020000}"/>
    <cellStyle name="Comma 19 2" xfId="25" xr:uid="{00000000-0005-0000-0000-000015020000}"/>
    <cellStyle name="Comma 19 3" xfId="26" xr:uid="{00000000-0005-0000-0000-000016020000}"/>
    <cellStyle name="Comma 19 4" xfId="25480" xr:uid="{00000000-0005-0000-0000-000017020000}"/>
    <cellStyle name="Comma 2" xfId="27" xr:uid="{00000000-0005-0000-0000-000018020000}"/>
    <cellStyle name="Comma 2 10" xfId="1231" xr:uid="{00000000-0005-0000-0000-000019020000}"/>
    <cellStyle name="Comma 2 11" xfId="1232" xr:uid="{00000000-0005-0000-0000-00001A020000}"/>
    <cellStyle name="Comma 2 2" xfId="28" xr:uid="{00000000-0005-0000-0000-00001B020000}"/>
    <cellStyle name="Comma 2 2 2" xfId="29" xr:uid="{00000000-0005-0000-0000-00001C020000}"/>
    <cellStyle name="Comma 2 2 2 2" xfId="1233" xr:uid="{00000000-0005-0000-0000-00001D020000}"/>
    <cellStyle name="Comma 2 2 3" xfId="1234" xr:uid="{00000000-0005-0000-0000-00001E020000}"/>
    <cellStyle name="Comma 2 2 4" xfId="1235" xr:uid="{00000000-0005-0000-0000-00001F020000}"/>
    <cellStyle name="Comma 2 2 4 2" xfId="1236" xr:uid="{00000000-0005-0000-0000-000020020000}"/>
    <cellStyle name="Comma 2 2 4 2 2" xfId="1237" xr:uid="{00000000-0005-0000-0000-000021020000}"/>
    <cellStyle name="Comma 2 2 4 3" xfId="1238" xr:uid="{00000000-0005-0000-0000-000022020000}"/>
    <cellStyle name="Comma 2 2 5" xfId="1239" xr:uid="{00000000-0005-0000-0000-000023020000}"/>
    <cellStyle name="Comma 2 2 5 2" xfId="1240" xr:uid="{00000000-0005-0000-0000-000024020000}"/>
    <cellStyle name="Comma 2 2 6" xfId="1241" xr:uid="{00000000-0005-0000-0000-000025020000}"/>
    <cellStyle name="Comma 2 2 6 2" xfId="1242" xr:uid="{00000000-0005-0000-0000-000026020000}"/>
    <cellStyle name="Comma 2 2 7" xfId="1243" xr:uid="{00000000-0005-0000-0000-000027020000}"/>
    <cellStyle name="Comma 2 2 8" xfId="1244" xr:uid="{00000000-0005-0000-0000-000028020000}"/>
    <cellStyle name="Comma 2 3" xfId="30" xr:uid="{00000000-0005-0000-0000-000029020000}"/>
    <cellStyle name="Comma 2 3 2" xfId="31" xr:uid="{00000000-0005-0000-0000-00002A020000}"/>
    <cellStyle name="Comma 2 3 2 2" xfId="1245" xr:uid="{00000000-0005-0000-0000-00002B020000}"/>
    <cellStyle name="Comma 2 3 3" xfId="1246" xr:uid="{00000000-0005-0000-0000-00002C020000}"/>
    <cellStyle name="Comma 2 3 3 2" xfId="1247" xr:uid="{00000000-0005-0000-0000-00002D020000}"/>
    <cellStyle name="Comma 2 3 3 3" xfId="1248" xr:uid="{00000000-0005-0000-0000-00002E020000}"/>
    <cellStyle name="Comma 2 4" xfId="32" xr:uid="{00000000-0005-0000-0000-00002F020000}"/>
    <cellStyle name="Comma 2 4 2" xfId="1249" xr:uid="{00000000-0005-0000-0000-000030020000}"/>
    <cellStyle name="Comma 2 4 2 2" xfId="1250" xr:uid="{00000000-0005-0000-0000-000031020000}"/>
    <cellStyle name="Comma 2 4 2 2 2" xfId="1251" xr:uid="{00000000-0005-0000-0000-000032020000}"/>
    <cellStyle name="Comma 2 4 2 3" xfId="1252" xr:uid="{00000000-0005-0000-0000-000033020000}"/>
    <cellStyle name="Comma 2 4 2 4" xfId="1253" xr:uid="{00000000-0005-0000-0000-000034020000}"/>
    <cellStyle name="Comma 2 4 2 5" xfId="1254" xr:uid="{00000000-0005-0000-0000-000035020000}"/>
    <cellStyle name="Comma 2 5" xfId="1255" xr:uid="{00000000-0005-0000-0000-000036020000}"/>
    <cellStyle name="Comma 2 5 2" xfId="1256" xr:uid="{00000000-0005-0000-0000-000037020000}"/>
    <cellStyle name="Comma 2 5 2 2" xfId="1257" xr:uid="{00000000-0005-0000-0000-000038020000}"/>
    <cellStyle name="Comma 2 5 2 3" xfId="1258" xr:uid="{00000000-0005-0000-0000-000039020000}"/>
    <cellStyle name="Comma 2 5 3" xfId="1259" xr:uid="{00000000-0005-0000-0000-00003A020000}"/>
    <cellStyle name="Comma 2 6" xfId="1260" xr:uid="{00000000-0005-0000-0000-00003B020000}"/>
    <cellStyle name="Comma 2 6 2" xfId="1261" xr:uid="{00000000-0005-0000-0000-00003C020000}"/>
    <cellStyle name="Comma 2 6 3" xfId="1262" xr:uid="{00000000-0005-0000-0000-00003D020000}"/>
    <cellStyle name="Comma 2 7" xfId="1263" xr:uid="{00000000-0005-0000-0000-00003E020000}"/>
    <cellStyle name="Comma 2 7 2" xfId="1264" xr:uid="{00000000-0005-0000-0000-00003F020000}"/>
    <cellStyle name="Comma 2 8" xfId="1265" xr:uid="{00000000-0005-0000-0000-000040020000}"/>
    <cellStyle name="Comma 2 8 2" xfId="1266" xr:uid="{00000000-0005-0000-0000-000041020000}"/>
    <cellStyle name="Comma 2 9" xfId="1267" xr:uid="{00000000-0005-0000-0000-000042020000}"/>
    <cellStyle name="Comma 20" xfId="1268" xr:uid="{00000000-0005-0000-0000-000043020000}"/>
    <cellStyle name="Comma 20 2" xfId="1269" xr:uid="{00000000-0005-0000-0000-000044020000}"/>
    <cellStyle name="Comma 20 2 2" xfId="1270" xr:uid="{00000000-0005-0000-0000-000045020000}"/>
    <cellStyle name="Comma 20 2 2 2" xfId="1271" xr:uid="{00000000-0005-0000-0000-000046020000}"/>
    <cellStyle name="Comma 20 2 3" xfId="1272" xr:uid="{00000000-0005-0000-0000-000047020000}"/>
    <cellStyle name="Comma 20 3" xfId="1273" xr:uid="{00000000-0005-0000-0000-000048020000}"/>
    <cellStyle name="Comma 20 3 2" xfId="1274" xr:uid="{00000000-0005-0000-0000-000049020000}"/>
    <cellStyle name="Comma 20 3 2 2" xfId="1275" xr:uid="{00000000-0005-0000-0000-00004A020000}"/>
    <cellStyle name="Comma 20 3 3" xfId="1276" xr:uid="{00000000-0005-0000-0000-00004B020000}"/>
    <cellStyle name="Comma 20 4" xfId="1277" xr:uid="{00000000-0005-0000-0000-00004C020000}"/>
    <cellStyle name="Comma 20 4 2" xfId="1278" xr:uid="{00000000-0005-0000-0000-00004D020000}"/>
    <cellStyle name="Comma 20 4 2 2" xfId="1279" xr:uid="{00000000-0005-0000-0000-00004E020000}"/>
    <cellStyle name="Comma 20 4 3" xfId="1280" xr:uid="{00000000-0005-0000-0000-00004F020000}"/>
    <cellStyle name="Comma 20 5" xfId="1281" xr:uid="{00000000-0005-0000-0000-000050020000}"/>
    <cellStyle name="Comma 20 5 2" xfId="1282" xr:uid="{00000000-0005-0000-0000-000051020000}"/>
    <cellStyle name="Comma 20 5 2 2" xfId="1283" xr:uid="{00000000-0005-0000-0000-000052020000}"/>
    <cellStyle name="Comma 20 5 3" xfId="1284" xr:uid="{00000000-0005-0000-0000-000053020000}"/>
    <cellStyle name="Comma 20 6" xfId="1285" xr:uid="{00000000-0005-0000-0000-000054020000}"/>
    <cellStyle name="Comma 20 6 2" xfId="1286" xr:uid="{00000000-0005-0000-0000-000055020000}"/>
    <cellStyle name="Comma 20 7" xfId="1287" xr:uid="{00000000-0005-0000-0000-000056020000}"/>
    <cellStyle name="Comma 20 7 2" xfId="1288" xr:uid="{00000000-0005-0000-0000-000057020000}"/>
    <cellStyle name="Comma 20 8" xfId="1289" xr:uid="{00000000-0005-0000-0000-000058020000}"/>
    <cellStyle name="Comma 21" xfId="1290" xr:uid="{00000000-0005-0000-0000-000059020000}"/>
    <cellStyle name="Comma 21 2" xfId="1291" xr:uid="{00000000-0005-0000-0000-00005A020000}"/>
    <cellStyle name="Comma 21 2 2" xfId="1292" xr:uid="{00000000-0005-0000-0000-00005B020000}"/>
    <cellStyle name="Comma 21 3" xfId="1293" xr:uid="{00000000-0005-0000-0000-00005C020000}"/>
    <cellStyle name="Comma 21 4" xfId="1294" xr:uid="{00000000-0005-0000-0000-00005D020000}"/>
    <cellStyle name="Comma 21 5" xfId="1295" xr:uid="{00000000-0005-0000-0000-00005E020000}"/>
    <cellStyle name="Comma 21 6" xfId="25595" xr:uid="{00000000-0005-0000-0000-00005F020000}"/>
    <cellStyle name="Comma 22" xfId="1296" xr:uid="{00000000-0005-0000-0000-000060020000}"/>
    <cellStyle name="Comma 22 2" xfId="1297" xr:uid="{00000000-0005-0000-0000-000061020000}"/>
    <cellStyle name="Comma 22 2 2" xfId="1298" xr:uid="{00000000-0005-0000-0000-000062020000}"/>
    <cellStyle name="Comma 22 3" xfId="1299" xr:uid="{00000000-0005-0000-0000-000063020000}"/>
    <cellStyle name="Comma 23" xfId="1300" xr:uid="{00000000-0005-0000-0000-000064020000}"/>
    <cellStyle name="Comma 23 2" xfId="1301" xr:uid="{00000000-0005-0000-0000-000065020000}"/>
    <cellStyle name="Comma 23 2 2" xfId="1302" xr:uid="{00000000-0005-0000-0000-000066020000}"/>
    <cellStyle name="Comma 23 3" xfId="1303" xr:uid="{00000000-0005-0000-0000-000067020000}"/>
    <cellStyle name="Comma 24" xfId="1304" xr:uid="{00000000-0005-0000-0000-000068020000}"/>
    <cellStyle name="Comma 24 2" xfId="1305" xr:uid="{00000000-0005-0000-0000-000069020000}"/>
    <cellStyle name="Comma 24 2 2" xfId="1306" xr:uid="{00000000-0005-0000-0000-00006A020000}"/>
    <cellStyle name="Comma 24 3" xfId="1307" xr:uid="{00000000-0005-0000-0000-00006B020000}"/>
    <cellStyle name="Comma 25" xfId="1308" xr:uid="{00000000-0005-0000-0000-00006C020000}"/>
    <cellStyle name="Comma 25 2" xfId="1309" xr:uid="{00000000-0005-0000-0000-00006D020000}"/>
    <cellStyle name="Comma 26" xfId="1310" xr:uid="{00000000-0005-0000-0000-00006E020000}"/>
    <cellStyle name="Comma 26 2" xfId="1311" xr:uid="{00000000-0005-0000-0000-00006F020000}"/>
    <cellStyle name="Comma 27" xfId="1312" xr:uid="{00000000-0005-0000-0000-000070020000}"/>
    <cellStyle name="Comma 28" xfId="25593" xr:uid="{00000000-0005-0000-0000-000071020000}"/>
    <cellStyle name="Comma 29" xfId="25596" xr:uid="{00000000-0005-0000-0000-000072020000}"/>
    <cellStyle name="Comma 3" xfId="33" xr:uid="{00000000-0005-0000-0000-000073020000}"/>
    <cellStyle name="Comma 3 2" xfId="34" xr:uid="{00000000-0005-0000-0000-000074020000}"/>
    <cellStyle name="Comma 3 2 2" xfId="35" xr:uid="{00000000-0005-0000-0000-000075020000}"/>
    <cellStyle name="Comma 3 2 2 2" xfId="1313" xr:uid="{00000000-0005-0000-0000-000076020000}"/>
    <cellStyle name="Comma 3 2 3" xfId="1314" xr:uid="{00000000-0005-0000-0000-000077020000}"/>
    <cellStyle name="Comma 3 3" xfId="36" xr:uid="{00000000-0005-0000-0000-000078020000}"/>
    <cellStyle name="Comma 3 3 2" xfId="1315" xr:uid="{00000000-0005-0000-0000-000079020000}"/>
    <cellStyle name="Comma 3 4" xfId="1316" xr:uid="{00000000-0005-0000-0000-00007A020000}"/>
    <cellStyle name="Comma 3 5" xfId="1317" xr:uid="{00000000-0005-0000-0000-00007B020000}"/>
    <cellStyle name="Comma 3 6" xfId="1318" xr:uid="{00000000-0005-0000-0000-00007C020000}"/>
    <cellStyle name="Comma 3 6 2" xfId="1319" xr:uid="{00000000-0005-0000-0000-00007D020000}"/>
    <cellStyle name="Comma 3 6 2 2" xfId="1320" xr:uid="{00000000-0005-0000-0000-00007E020000}"/>
    <cellStyle name="Comma 3 6 3" xfId="1321" xr:uid="{00000000-0005-0000-0000-00007F020000}"/>
    <cellStyle name="Comma 3 7" xfId="1322" xr:uid="{00000000-0005-0000-0000-000080020000}"/>
    <cellStyle name="Comma 3_Preliminary financial statement_June 11_updated Aug  24_11" xfId="37" xr:uid="{00000000-0005-0000-0000-000081020000}"/>
    <cellStyle name="Comma 30" xfId="25699" xr:uid="{00000000-0005-0000-0000-000082020000}"/>
    <cellStyle name="Comma 31" xfId="25701" xr:uid="{00000000-0005-0000-0000-000083020000}"/>
    <cellStyle name="Comma 32" xfId="25703" xr:uid="{00000000-0005-0000-0000-000084020000}"/>
    <cellStyle name="Comma 33" xfId="25704" xr:uid="{00000000-0005-0000-0000-000085020000}"/>
    <cellStyle name="Comma 34" xfId="25702" xr:uid="{00000000-0005-0000-0000-000086020000}"/>
    <cellStyle name="Comma 4" xfId="38" xr:uid="{00000000-0005-0000-0000-000087020000}"/>
    <cellStyle name="Comma 4 2" xfId="39" xr:uid="{00000000-0005-0000-0000-000088020000}"/>
    <cellStyle name="Comma 4 2 2" xfId="1323" xr:uid="{00000000-0005-0000-0000-000089020000}"/>
    <cellStyle name="Comma 4 3" xfId="1324" xr:uid="{00000000-0005-0000-0000-00008A020000}"/>
    <cellStyle name="Comma 4 3 2" xfId="1325" xr:uid="{00000000-0005-0000-0000-00008B020000}"/>
    <cellStyle name="Comma 4 3 2 2" xfId="1326" xr:uid="{00000000-0005-0000-0000-00008C020000}"/>
    <cellStyle name="Comma 4 3 3" xfId="1327" xr:uid="{00000000-0005-0000-0000-00008D020000}"/>
    <cellStyle name="Comma 4 3 4" xfId="1328" xr:uid="{00000000-0005-0000-0000-00008E020000}"/>
    <cellStyle name="Comma 4 3 5" xfId="1329" xr:uid="{00000000-0005-0000-0000-00008F020000}"/>
    <cellStyle name="Comma 5" xfId="40" xr:uid="{00000000-0005-0000-0000-000090020000}"/>
    <cellStyle name="Comma 5 2" xfId="41" xr:uid="{00000000-0005-0000-0000-000091020000}"/>
    <cellStyle name="Comma 5 2 2" xfId="1330" xr:uid="{00000000-0005-0000-0000-000092020000}"/>
    <cellStyle name="Comma 5 3" xfId="1331" xr:uid="{00000000-0005-0000-0000-000093020000}"/>
    <cellStyle name="Comma 6" xfId="42" xr:uid="{00000000-0005-0000-0000-000094020000}"/>
    <cellStyle name="Comma 6 2" xfId="43" xr:uid="{00000000-0005-0000-0000-000095020000}"/>
    <cellStyle name="Comma 6 2 2" xfId="1332" xr:uid="{00000000-0005-0000-0000-000096020000}"/>
    <cellStyle name="Comma 6 3" xfId="1333" xr:uid="{00000000-0005-0000-0000-000097020000}"/>
    <cellStyle name="Comma 6 4" xfId="1334" xr:uid="{00000000-0005-0000-0000-000098020000}"/>
    <cellStyle name="Comma 6_Preliminary financial statement_June 11_updated Aug  24_11" xfId="44" xr:uid="{00000000-0005-0000-0000-000099020000}"/>
    <cellStyle name="Comma 7" xfId="45" xr:uid="{00000000-0005-0000-0000-00009A020000}"/>
    <cellStyle name="Comma 7 2" xfId="46" xr:uid="{00000000-0005-0000-0000-00009B020000}"/>
    <cellStyle name="Comma 7 2 2" xfId="1335" xr:uid="{00000000-0005-0000-0000-00009C020000}"/>
    <cellStyle name="Comma 7 3" xfId="1336" xr:uid="{00000000-0005-0000-0000-00009D020000}"/>
    <cellStyle name="Comma 7 4" xfId="1337" xr:uid="{00000000-0005-0000-0000-00009E020000}"/>
    <cellStyle name="Comma 8" xfId="47" xr:uid="{00000000-0005-0000-0000-00009F020000}"/>
    <cellStyle name="Comma 8 2" xfId="48" xr:uid="{00000000-0005-0000-0000-0000A0020000}"/>
    <cellStyle name="Comma 8 2 2" xfId="1338" xr:uid="{00000000-0005-0000-0000-0000A1020000}"/>
    <cellStyle name="Comma 8 3" xfId="1339" xr:uid="{00000000-0005-0000-0000-0000A2020000}"/>
    <cellStyle name="Comma 8 4" xfId="1340" xr:uid="{00000000-0005-0000-0000-0000A3020000}"/>
    <cellStyle name="Comma 9" xfId="49" xr:uid="{00000000-0005-0000-0000-0000A4020000}"/>
    <cellStyle name="Comma 9 2" xfId="50" xr:uid="{00000000-0005-0000-0000-0000A5020000}"/>
    <cellStyle name="Comma 9 2 2" xfId="51" xr:uid="{00000000-0005-0000-0000-0000A6020000}"/>
    <cellStyle name="Comma 9 2 2 2" xfId="1341" xr:uid="{00000000-0005-0000-0000-0000A7020000}"/>
    <cellStyle name="Comma 9 2 2 2 2" xfId="25483" xr:uid="{00000000-0005-0000-0000-0000A8020000}"/>
    <cellStyle name="Comma 9 2 2 2 3" xfId="25604" xr:uid="{00000000-0005-0000-0000-0000A9020000}"/>
    <cellStyle name="Comma 9 2 2 3" xfId="1342" xr:uid="{00000000-0005-0000-0000-0000AA020000}"/>
    <cellStyle name="Comma 9 2 2 4" xfId="1343" xr:uid="{00000000-0005-0000-0000-0000AB020000}"/>
    <cellStyle name="Comma 9 2 3" xfId="1344" xr:uid="{00000000-0005-0000-0000-0000AC020000}"/>
    <cellStyle name="Comma 9 2 3 2" xfId="25482" xr:uid="{00000000-0005-0000-0000-0000AD020000}"/>
    <cellStyle name="Comma 9 2 3 3" xfId="25605" xr:uid="{00000000-0005-0000-0000-0000AE020000}"/>
    <cellStyle name="Comma 9 2 4" xfId="1345" xr:uid="{00000000-0005-0000-0000-0000AF020000}"/>
    <cellStyle name="Comma 9 2 5" xfId="1346" xr:uid="{00000000-0005-0000-0000-0000B0020000}"/>
    <cellStyle name="Comma 9 3" xfId="1347" xr:uid="{00000000-0005-0000-0000-0000B1020000}"/>
    <cellStyle name="Comma 9 3 2" xfId="25481" xr:uid="{00000000-0005-0000-0000-0000B2020000}"/>
    <cellStyle name="Comma 9 3 3" xfId="25606" xr:uid="{00000000-0005-0000-0000-0000B3020000}"/>
    <cellStyle name="Comma 9 4" xfId="1348" xr:uid="{00000000-0005-0000-0000-0000B4020000}"/>
    <cellStyle name="Comma 9 5" xfId="1349" xr:uid="{00000000-0005-0000-0000-0000B5020000}"/>
    <cellStyle name="Currency 10" xfId="52" xr:uid="{00000000-0005-0000-0000-0000B7020000}"/>
    <cellStyle name="Currency 10 2" xfId="1350" xr:uid="{00000000-0005-0000-0000-0000B8020000}"/>
    <cellStyle name="Currency 11" xfId="53" xr:uid="{00000000-0005-0000-0000-0000B9020000}"/>
    <cellStyle name="Currency 11 2" xfId="54" xr:uid="{00000000-0005-0000-0000-0000BA020000}"/>
    <cellStyle name="Currency 11 2 2" xfId="55" xr:uid="{00000000-0005-0000-0000-0000BB020000}"/>
    <cellStyle name="Currency 11 2 2 2" xfId="1351" xr:uid="{00000000-0005-0000-0000-0000BC020000}"/>
    <cellStyle name="Currency 11 2 2 2 2" xfId="1352" xr:uid="{00000000-0005-0000-0000-0000BD020000}"/>
    <cellStyle name="Currency 11 2 2 2 2 2" xfId="1353" xr:uid="{00000000-0005-0000-0000-0000BE020000}"/>
    <cellStyle name="Currency 11 2 2 2 2 3" xfId="1354" xr:uid="{00000000-0005-0000-0000-0000BF020000}"/>
    <cellStyle name="Currency 11 2 2 2 3" xfId="1355" xr:uid="{00000000-0005-0000-0000-0000C0020000}"/>
    <cellStyle name="Currency 11 2 2 2 4" xfId="1356" xr:uid="{00000000-0005-0000-0000-0000C1020000}"/>
    <cellStyle name="Currency 11 2 2 3" xfId="1357" xr:uid="{00000000-0005-0000-0000-0000C2020000}"/>
    <cellStyle name="Currency 11 2 2 3 2" xfId="1358" xr:uid="{00000000-0005-0000-0000-0000C3020000}"/>
    <cellStyle name="Currency 11 2 2 3 3" xfId="1359" xr:uid="{00000000-0005-0000-0000-0000C4020000}"/>
    <cellStyle name="Currency 11 2 2 4" xfId="1360" xr:uid="{00000000-0005-0000-0000-0000C5020000}"/>
    <cellStyle name="Currency 11 2 2 4 2" xfId="1361" xr:uid="{00000000-0005-0000-0000-0000C6020000}"/>
    <cellStyle name="Currency 11 2 2 4 3" xfId="1362" xr:uid="{00000000-0005-0000-0000-0000C7020000}"/>
    <cellStyle name="Currency 11 2 2 4 4" xfId="25484" xr:uid="{00000000-0005-0000-0000-0000C8020000}"/>
    <cellStyle name="Currency 11 2 3" xfId="56" xr:uid="{00000000-0005-0000-0000-0000C9020000}"/>
    <cellStyle name="Currency 11 2 3 2" xfId="57" xr:uid="{00000000-0005-0000-0000-0000CA020000}"/>
    <cellStyle name="Currency 11 2 3 2 2" xfId="1363" xr:uid="{00000000-0005-0000-0000-0000CB020000}"/>
    <cellStyle name="Currency 11 2 3 2 2 2" xfId="25486" xr:uid="{00000000-0005-0000-0000-0000CC020000}"/>
    <cellStyle name="Currency 11 2 3 2 2 3" xfId="25607" xr:uid="{00000000-0005-0000-0000-0000CD020000}"/>
    <cellStyle name="Currency 11 2 3 2 3" xfId="1364" xr:uid="{00000000-0005-0000-0000-0000CE020000}"/>
    <cellStyle name="Currency 11 2 3 3" xfId="58" xr:uid="{00000000-0005-0000-0000-0000CF020000}"/>
    <cellStyle name="Currency 11 2 3 3 2" xfId="1365" xr:uid="{00000000-0005-0000-0000-0000D0020000}"/>
    <cellStyle name="Currency 11 2 3 3 2 2" xfId="1366" xr:uid="{00000000-0005-0000-0000-0000D1020000}"/>
    <cellStyle name="Currency 11 2 3 3 2 3" xfId="1367" xr:uid="{00000000-0005-0000-0000-0000D2020000}"/>
    <cellStyle name="Currency 11 2 3 3 3" xfId="1368" xr:uid="{00000000-0005-0000-0000-0000D3020000}"/>
    <cellStyle name="Currency 11 2 3 3 3 2" xfId="25487" xr:uid="{00000000-0005-0000-0000-0000D4020000}"/>
    <cellStyle name="Currency 11 2 3 3 3 3" xfId="25608" xr:uid="{00000000-0005-0000-0000-0000D5020000}"/>
    <cellStyle name="Currency 11 2 3 3 4" xfId="1369" xr:uid="{00000000-0005-0000-0000-0000D6020000}"/>
    <cellStyle name="Currency 11 2 3 4" xfId="1370" xr:uid="{00000000-0005-0000-0000-0000D7020000}"/>
    <cellStyle name="Currency 11 2 3 4 2" xfId="1371" xr:uid="{00000000-0005-0000-0000-0000D8020000}"/>
    <cellStyle name="Currency 11 2 3 4 3" xfId="1372" xr:uid="{00000000-0005-0000-0000-0000D9020000}"/>
    <cellStyle name="Currency 11 2 3 5" xfId="1373" xr:uid="{00000000-0005-0000-0000-0000DA020000}"/>
    <cellStyle name="Currency 11 2 3 5 2" xfId="25485" xr:uid="{00000000-0005-0000-0000-0000DB020000}"/>
    <cellStyle name="Currency 11 2 3 5 3" xfId="25609" xr:uid="{00000000-0005-0000-0000-0000DC020000}"/>
    <cellStyle name="Currency 11 2 3 6" xfId="1374" xr:uid="{00000000-0005-0000-0000-0000DD020000}"/>
    <cellStyle name="Currency 11 2 3 7" xfId="1375" xr:uid="{00000000-0005-0000-0000-0000DE020000}"/>
    <cellStyle name="Currency 11 2 3 8" xfId="1376" xr:uid="{00000000-0005-0000-0000-0000DF020000}"/>
    <cellStyle name="Currency 11 2 4" xfId="59" xr:uid="{00000000-0005-0000-0000-0000E0020000}"/>
    <cellStyle name="Currency 11 2 4 2" xfId="60" xr:uid="{00000000-0005-0000-0000-0000E1020000}"/>
    <cellStyle name="Currency 11 2 4 2 2" xfId="1377" xr:uid="{00000000-0005-0000-0000-0000E2020000}"/>
    <cellStyle name="Currency 11 2 4 2 2 2" xfId="25488" xr:uid="{00000000-0005-0000-0000-0000E3020000}"/>
    <cellStyle name="Currency 11 2 4 2 2 3" xfId="25610" xr:uid="{00000000-0005-0000-0000-0000E4020000}"/>
    <cellStyle name="Currency 11 2 4 2 3" xfId="1378" xr:uid="{00000000-0005-0000-0000-0000E5020000}"/>
    <cellStyle name="Currency 11 2 4 3" xfId="61" xr:uid="{00000000-0005-0000-0000-0000E6020000}"/>
    <cellStyle name="Currency 11 2 4 4" xfId="1379" xr:uid="{00000000-0005-0000-0000-0000E7020000}"/>
    <cellStyle name="Currency 11 2 5" xfId="1380" xr:uid="{00000000-0005-0000-0000-0000E8020000}"/>
    <cellStyle name="Currency 11 2 5 2" xfId="1381" xr:uid="{00000000-0005-0000-0000-0000E9020000}"/>
    <cellStyle name="Currency 11 2 5 3" xfId="1382" xr:uid="{00000000-0005-0000-0000-0000EA020000}"/>
    <cellStyle name="Currency 11 2 5 4" xfId="1383" xr:uid="{00000000-0005-0000-0000-0000EB020000}"/>
    <cellStyle name="Currency 11 2 6" xfId="1384" xr:uid="{00000000-0005-0000-0000-0000EC020000}"/>
    <cellStyle name="Currency 11 2 7" xfId="1385" xr:uid="{00000000-0005-0000-0000-0000ED020000}"/>
    <cellStyle name="Currency 11 2 8" xfId="1386" xr:uid="{00000000-0005-0000-0000-0000EE020000}"/>
    <cellStyle name="Currency 11 3" xfId="62" xr:uid="{00000000-0005-0000-0000-0000EF020000}"/>
    <cellStyle name="Currency 11 3 2" xfId="1387" xr:uid="{00000000-0005-0000-0000-0000F0020000}"/>
    <cellStyle name="Currency 11 3 2 2" xfId="1388" xr:uid="{00000000-0005-0000-0000-0000F1020000}"/>
    <cellStyle name="Currency 11 3 2 2 2" xfId="1389" xr:uid="{00000000-0005-0000-0000-0000F2020000}"/>
    <cellStyle name="Currency 11 3 2 2 3" xfId="1390" xr:uid="{00000000-0005-0000-0000-0000F3020000}"/>
    <cellStyle name="Currency 11 3 2 3" xfId="1391" xr:uid="{00000000-0005-0000-0000-0000F4020000}"/>
    <cellStyle name="Currency 11 3 2 4" xfId="1392" xr:uid="{00000000-0005-0000-0000-0000F5020000}"/>
    <cellStyle name="Currency 11 3 3" xfId="1393" xr:uid="{00000000-0005-0000-0000-0000F6020000}"/>
    <cellStyle name="Currency 11 3 3 2" xfId="1394" xr:uid="{00000000-0005-0000-0000-0000F7020000}"/>
    <cellStyle name="Currency 11 3 3 3" xfId="1395" xr:uid="{00000000-0005-0000-0000-0000F8020000}"/>
    <cellStyle name="Currency 11 3 4" xfId="1396" xr:uid="{00000000-0005-0000-0000-0000F9020000}"/>
    <cellStyle name="Currency 11 3 4 2" xfId="1397" xr:uid="{00000000-0005-0000-0000-0000FA020000}"/>
    <cellStyle name="Currency 11 3 4 3" xfId="1398" xr:uid="{00000000-0005-0000-0000-0000FB020000}"/>
    <cellStyle name="Currency 11 3 4 4" xfId="25489" xr:uid="{00000000-0005-0000-0000-0000FC020000}"/>
    <cellStyle name="Currency 11 4" xfId="63" xr:uid="{00000000-0005-0000-0000-0000FD020000}"/>
    <cellStyle name="Currency 11 4 2" xfId="64" xr:uid="{00000000-0005-0000-0000-0000FE020000}"/>
    <cellStyle name="Currency 11 4 2 2" xfId="1399" xr:uid="{00000000-0005-0000-0000-0000FF020000}"/>
    <cellStyle name="Currency 11 4 2 2 2" xfId="25491" xr:uid="{00000000-0005-0000-0000-000000030000}"/>
    <cellStyle name="Currency 11 4 2 2 3" xfId="25611" xr:uid="{00000000-0005-0000-0000-000001030000}"/>
    <cellStyle name="Currency 11 4 2 3" xfId="1400" xr:uid="{00000000-0005-0000-0000-000002030000}"/>
    <cellStyle name="Currency 11 4 3" xfId="65" xr:uid="{00000000-0005-0000-0000-000003030000}"/>
    <cellStyle name="Currency 11 4 3 2" xfId="1401" xr:uid="{00000000-0005-0000-0000-000004030000}"/>
    <cellStyle name="Currency 11 4 3 2 2" xfId="1402" xr:uid="{00000000-0005-0000-0000-000005030000}"/>
    <cellStyle name="Currency 11 4 3 2 3" xfId="1403" xr:uid="{00000000-0005-0000-0000-000006030000}"/>
    <cellStyle name="Currency 11 4 3 3" xfId="1404" xr:uid="{00000000-0005-0000-0000-000007030000}"/>
    <cellStyle name="Currency 11 4 3 3 2" xfId="25492" xr:uid="{00000000-0005-0000-0000-000008030000}"/>
    <cellStyle name="Currency 11 4 3 3 3" xfId="25612" xr:uid="{00000000-0005-0000-0000-000009030000}"/>
    <cellStyle name="Currency 11 4 3 4" xfId="1405" xr:uid="{00000000-0005-0000-0000-00000A030000}"/>
    <cellStyle name="Currency 11 4 4" xfId="1406" xr:uid="{00000000-0005-0000-0000-00000B030000}"/>
    <cellStyle name="Currency 11 4 4 2" xfId="1407" xr:uid="{00000000-0005-0000-0000-00000C030000}"/>
    <cellStyle name="Currency 11 4 4 3" xfId="1408" xr:uid="{00000000-0005-0000-0000-00000D030000}"/>
    <cellStyle name="Currency 11 4 5" xfId="1409" xr:uid="{00000000-0005-0000-0000-00000E030000}"/>
    <cellStyle name="Currency 11 4 5 2" xfId="25490" xr:uid="{00000000-0005-0000-0000-00000F030000}"/>
    <cellStyle name="Currency 11 4 5 3" xfId="25613" xr:uid="{00000000-0005-0000-0000-000010030000}"/>
    <cellStyle name="Currency 11 4 6" xfId="1410" xr:uid="{00000000-0005-0000-0000-000011030000}"/>
    <cellStyle name="Currency 11 4 7" xfId="1411" xr:uid="{00000000-0005-0000-0000-000012030000}"/>
    <cellStyle name="Currency 11 4 8" xfId="1412" xr:uid="{00000000-0005-0000-0000-000013030000}"/>
    <cellStyle name="Currency 11 5" xfId="66" xr:uid="{00000000-0005-0000-0000-000014030000}"/>
    <cellStyle name="Currency 11 5 2" xfId="67" xr:uid="{00000000-0005-0000-0000-000015030000}"/>
    <cellStyle name="Currency 11 5 2 2" xfId="1413" xr:uid="{00000000-0005-0000-0000-000016030000}"/>
    <cellStyle name="Currency 11 5 2 2 2" xfId="25493" xr:uid="{00000000-0005-0000-0000-000017030000}"/>
    <cellStyle name="Currency 11 5 2 2 3" xfId="25614" xr:uid="{00000000-0005-0000-0000-000018030000}"/>
    <cellStyle name="Currency 11 5 2 3" xfId="1414" xr:uid="{00000000-0005-0000-0000-000019030000}"/>
    <cellStyle name="Currency 11 5 3" xfId="68" xr:uid="{00000000-0005-0000-0000-00001A030000}"/>
    <cellStyle name="Currency 11 5 4" xfId="1415" xr:uid="{00000000-0005-0000-0000-00001B030000}"/>
    <cellStyle name="Currency 11 6" xfId="1416" xr:uid="{00000000-0005-0000-0000-00001C030000}"/>
    <cellStyle name="Currency 11 6 2" xfId="1417" xr:uid="{00000000-0005-0000-0000-00001D030000}"/>
    <cellStyle name="Currency 11 6 3" xfId="1418" xr:uid="{00000000-0005-0000-0000-00001E030000}"/>
    <cellStyle name="Currency 11 6 4" xfId="1419" xr:uid="{00000000-0005-0000-0000-00001F030000}"/>
    <cellStyle name="Currency 11 7" xfId="1420" xr:uid="{00000000-0005-0000-0000-000020030000}"/>
    <cellStyle name="Currency 11 8" xfId="1421" xr:uid="{00000000-0005-0000-0000-000021030000}"/>
    <cellStyle name="Currency 11 9" xfId="1422" xr:uid="{00000000-0005-0000-0000-000022030000}"/>
    <cellStyle name="Currency 12" xfId="69" xr:uid="{00000000-0005-0000-0000-000023030000}"/>
    <cellStyle name="Currency 12 2" xfId="70" xr:uid="{00000000-0005-0000-0000-000024030000}"/>
    <cellStyle name="Currency 12 2 2" xfId="1423" xr:uid="{00000000-0005-0000-0000-000025030000}"/>
    <cellStyle name="Currency 12 2 2 2" xfId="1424" xr:uid="{00000000-0005-0000-0000-000026030000}"/>
    <cellStyle name="Currency 12 2 2 2 2" xfId="1425" xr:uid="{00000000-0005-0000-0000-000027030000}"/>
    <cellStyle name="Currency 12 2 2 2 3" xfId="1426" xr:uid="{00000000-0005-0000-0000-000028030000}"/>
    <cellStyle name="Currency 12 2 2 3" xfId="1427" xr:uid="{00000000-0005-0000-0000-000029030000}"/>
    <cellStyle name="Currency 12 2 2 4" xfId="1428" xr:uid="{00000000-0005-0000-0000-00002A030000}"/>
    <cellStyle name="Currency 12 2 3" xfId="1429" xr:uid="{00000000-0005-0000-0000-00002B030000}"/>
    <cellStyle name="Currency 12 2 3 2" xfId="1430" xr:uid="{00000000-0005-0000-0000-00002C030000}"/>
    <cellStyle name="Currency 12 2 3 3" xfId="1431" xr:uid="{00000000-0005-0000-0000-00002D030000}"/>
    <cellStyle name="Currency 12 2 4" xfId="1432" xr:uid="{00000000-0005-0000-0000-00002E030000}"/>
    <cellStyle name="Currency 12 2 4 2" xfId="1433" xr:uid="{00000000-0005-0000-0000-00002F030000}"/>
    <cellStyle name="Currency 12 2 4 3" xfId="1434" xr:uid="{00000000-0005-0000-0000-000030030000}"/>
    <cellStyle name="Currency 12 2 4 4" xfId="25494" xr:uid="{00000000-0005-0000-0000-000031030000}"/>
    <cellStyle name="Currency 12 3" xfId="71" xr:uid="{00000000-0005-0000-0000-000032030000}"/>
    <cellStyle name="Currency 12 3 2" xfId="72" xr:uid="{00000000-0005-0000-0000-000033030000}"/>
    <cellStyle name="Currency 12 3 2 2" xfId="1435" xr:uid="{00000000-0005-0000-0000-000034030000}"/>
    <cellStyle name="Currency 12 3 2 2 2" xfId="25496" xr:uid="{00000000-0005-0000-0000-000035030000}"/>
    <cellStyle name="Currency 12 3 2 2 3" xfId="25615" xr:uid="{00000000-0005-0000-0000-000036030000}"/>
    <cellStyle name="Currency 12 3 2 3" xfId="1436" xr:uid="{00000000-0005-0000-0000-000037030000}"/>
    <cellStyle name="Currency 12 3 3" xfId="73" xr:uid="{00000000-0005-0000-0000-000038030000}"/>
    <cellStyle name="Currency 12 3 3 2" xfId="1437" xr:uid="{00000000-0005-0000-0000-000039030000}"/>
    <cellStyle name="Currency 12 3 3 2 2" xfId="1438" xr:uid="{00000000-0005-0000-0000-00003A030000}"/>
    <cellStyle name="Currency 12 3 3 2 3" xfId="1439" xr:uid="{00000000-0005-0000-0000-00003B030000}"/>
    <cellStyle name="Currency 12 3 3 3" xfId="1440" xr:uid="{00000000-0005-0000-0000-00003C030000}"/>
    <cellStyle name="Currency 12 3 3 3 2" xfId="25497" xr:uid="{00000000-0005-0000-0000-00003D030000}"/>
    <cellStyle name="Currency 12 3 3 3 3" xfId="25616" xr:uid="{00000000-0005-0000-0000-00003E030000}"/>
    <cellStyle name="Currency 12 3 3 4" xfId="1441" xr:uid="{00000000-0005-0000-0000-00003F030000}"/>
    <cellStyle name="Currency 12 3 4" xfId="1442" xr:uid="{00000000-0005-0000-0000-000040030000}"/>
    <cellStyle name="Currency 12 3 4 2" xfId="1443" xr:uid="{00000000-0005-0000-0000-000041030000}"/>
    <cellStyle name="Currency 12 3 4 3" xfId="1444" xr:uid="{00000000-0005-0000-0000-000042030000}"/>
    <cellStyle name="Currency 12 3 5" xfId="1445" xr:uid="{00000000-0005-0000-0000-000043030000}"/>
    <cellStyle name="Currency 12 3 5 2" xfId="25495" xr:uid="{00000000-0005-0000-0000-000044030000}"/>
    <cellStyle name="Currency 12 3 5 3" xfId="25617" xr:uid="{00000000-0005-0000-0000-000045030000}"/>
    <cellStyle name="Currency 12 3 6" xfId="1446" xr:uid="{00000000-0005-0000-0000-000046030000}"/>
    <cellStyle name="Currency 12 3 7" xfId="1447" xr:uid="{00000000-0005-0000-0000-000047030000}"/>
    <cellStyle name="Currency 12 3 8" xfId="1448" xr:uid="{00000000-0005-0000-0000-000048030000}"/>
    <cellStyle name="Currency 12 4" xfId="74" xr:uid="{00000000-0005-0000-0000-000049030000}"/>
    <cellStyle name="Currency 12 4 2" xfId="75" xr:uid="{00000000-0005-0000-0000-00004A030000}"/>
    <cellStyle name="Currency 12 4 2 2" xfId="1449" xr:uid="{00000000-0005-0000-0000-00004B030000}"/>
    <cellStyle name="Currency 12 4 2 2 2" xfId="25498" xr:uid="{00000000-0005-0000-0000-00004C030000}"/>
    <cellStyle name="Currency 12 4 2 2 3" xfId="25618" xr:uid="{00000000-0005-0000-0000-00004D030000}"/>
    <cellStyle name="Currency 12 4 2 3" xfId="1450" xr:uid="{00000000-0005-0000-0000-00004E030000}"/>
    <cellStyle name="Currency 12 4 3" xfId="76" xr:uid="{00000000-0005-0000-0000-00004F030000}"/>
    <cellStyle name="Currency 12 4 4" xfId="1451" xr:uid="{00000000-0005-0000-0000-000050030000}"/>
    <cellStyle name="Currency 12 5" xfId="1452" xr:uid="{00000000-0005-0000-0000-000051030000}"/>
    <cellStyle name="Currency 12 5 2" xfId="1453" xr:uid="{00000000-0005-0000-0000-000052030000}"/>
    <cellStyle name="Currency 12 5 3" xfId="1454" xr:uid="{00000000-0005-0000-0000-000053030000}"/>
    <cellStyle name="Currency 12 5 4" xfId="1455" xr:uid="{00000000-0005-0000-0000-000054030000}"/>
    <cellStyle name="Currency 12 6" xfId="1456" xr:uid="{00000000-0005-0000-0000-000055030000}"/>
    <cellStyle name="Currency 12 7" xfId="1457" xr:uid="{00000000-0005-0000-0000-000056030000}"/>
    <cellStyle name="Currency 12 8" xfId="1458" xr:uid="{00000000-0005-0000-0000-000057030000}"/>
    <cellStyle name="Currency 13" xfId="77" xr:uid="{00000000-0005-0000-0000-000058030000}"/>
    <cellStyle name="Currency 13 2" xfId="78" xr:uid="{00000000-0005-0000-0000-000059030000}"/>
    <cellStyle name="Currency 13 2 2" xfId="1459" xr:uid="{00000000-0005-0000-0000-00005A030000}"/>
    <cellStyle name="Currency 13 2 2 2" xfId="1460" xr:uid="{00000000-0005-0000-0000-00005B030000}"/>
    <cellStyle name="Currency 13 2 3" xfId="1461" xr:uid="{00000000-0005-0000-0000-00005C030000}"/>
    <cellStyle name="Currency 13 2 4" xfId="1462" xr:uid="{00000000-0005-0000-0000-00005D030000}"/>
    <cellStyle name="Currency 13 3" xfId="79" xr:uid="{00000000-0005-0000-0000-00005E030000}"/>
    <cellStyle name="Currency 13 3 2" xfId="80" xr:uid="{00000000-0005-0000-0000-00005F030000}"/>
    <cellStyle name="Currency 13 3 2 2" xfId="25499" xr:uid="{00000000-0005-0000-0000-000060030000}"/>
    <cellStyle name="Currency 13 3 3" xfId="81" xr:uid="{00000000-0005-0000-0000-000061030000}"/>
    <cellStyle name="Currency 13 3 3 2" xfId="1463" xr:uid="{00000000-0005-0000-0000-000062030000}"/>
    <cellStyle name="Currency 13 3 4" xfId="1464" xr:uid="{00000000-0005-0000-0000-000063030000}"/>
    <cellStyle name="Currency 13 3 5" xfId="1465" xr:uid="{00000000-0005-0000-0000-000064030000}"/>
    <cellStyle name="Currency 13 4" xfId="82" xr:uid="{00000000-0005-0000-0000-000065030000}"/>
    <cellStyle name="Currency 13 4 2" xfId="83" xr:uid="{00000000-0005-0000-0000-000066030000}"/>
    <cellStyle name="Currency 13 4 3" xfId="84" xr:uid="{00000000-0005-0000-0000-000067030000}"/>
    <cellStyle name="Currency 13 5" xfId="1466" xr:uid="{00000000-0005-0000-0000-000068030000}"/>
    <cellStyle name="Currency 13 5 2" xfId="1467" xr:uid="{00000000-0005-0000-0000-000069030000}"/>
    <cellStyle name="Currency 13 6" xfId="1468" xr:uid="{00000000-0005-0000-0000-00006A030000}"/>
    <cellStyle name="Currency 13 6 2" xfId="1469" xr:uid="{00000000-0005-0000-0000-00006B030000}"/>
    <cellStyle name="Currency 14" xfId="85" xr:uid="{00000000-0005-0000-0000-00006C030000}"/>
    <cellStyle name="Currency 14 2" xfId="1470" xr:uid="{00000000-0005-0000-0000-00006D030000}"/>
    <cellStyle name="Currency 14 2 2" xfId="1471" xr:uid="{00000000-0005-0000-0000-00006E030000}"/>
    <cellStyle name="Currency 14 2 3" xfId="1472" xr:uid="{00000000-0005-0000-0000-00006F030000}"/>
    <cellStyle name="Currency 14 3" xfId="1473" xr:uid="{00000000-0005-0000-0000-000070030000}"/>
    <cellStyle name="Currency 14 3 2" xfId="1474" xr:uid="{00000000-0005-0000-0000-000071030000}"/>
    <cellStyle name="Currency 14 3 3" xfId="1475" xr:uid="{00000000-0005-0000-0000-000072030000}"/>
    <cellStyle name="Currency 14 4" xfId="1476" xr:uid="{00000000-0005-0000-0000-000073030000}"/>
    <cellStyle name="Currency 14 4 2" xfId="1477" xr:uid="{00000000-0005-0000-0000-000074030000}"/>
    <cellStyle name="Currency 14 4 3" xfId="1478" xr:uid="{00000000-0005-0000-0000-000075030000}"/>
    <cellStyle name="Currency 14 5" xfId="1479" xr:uid="{00000000-0005-0000-0000-000076030000}"/>
    <cellStyle name="Currency 14 6" xfId="1480" xr:uid="{00000000-0005-0000-0000-000077030000}"/>
    <cellStyle name="Currency 14 7" xfId="1481" xr:uid="{00000000-0005-0000-0000-000078030000}"/>
    <cellStyle name="Currency 15" xfId="86" xr:uid="{00000000-0005-0000-0000-000079030000}"/>
    <cellStyle name="Currency 15 2" xfId="87" xr:uid="{00000000-0005-0000-0000-00007A030000}"/>
    <cellStyle name="Currency 15 2 2" xfId="1482" xr:uid="{00000000-0005-0000-0000-00007B030000}"/>
    <cellStyle name="Currency 15 2 2 2" xfId="1483" xr:uid="{00000000-0005-0000-0000-00007C030000}"/>
    <cellStyle name="Currency 15 2 2 2 2" xfId="1484" xr:uid="{00000000-0005-0000-0000-00007D030000}"/>
    <cellStyle name="Currency 15 2 2 2 3" xfId="1485" xr:uid="{00000000-0005-0000-0000-00007E030000}"/>
    <cellStyle name="Currency 15 2 2 3" xfId="1486" xr:uid="{00000000-0005-0000-0000-00007F030000}"/>
    <cellStyle name="Currency 15 2 2 4" xfId="1487" xr:uid="{00000000-0005-0000-0000-000080030000}"/>
    <cellStyle name="Currency 15 2 3" xfId="1488" xr:uid="{00000000-0005-0000-0000-000081030000}"/>
    <cellStyle name="Currency 15 2 3 2" xfId="1489" xr:uid="{00000000-0005-0000-0000-000082030000}"/>
    <cellStyle name="Currency 15 2 3 3" xfId="1490" xr:uid="{00000000-0005-0000-0000-000083030000}"/>
    <cellStyle name="Currency 15 2 4" xfId="1491" xr:uid="{00000000-0005-0000-0000-000084030000}"/>
    <cellStyle name="Currency 15 2 4 2" xfId="1492" xr:uid="{00000000-0005-0000-0000-000085030000}"/>
    <cellStyle name="Currency 15 2 4 3" xfId="1493" xr:uid="{00000000-0005-0000-0000-000086030000}"/>
    <cellStyle name="Currency 15 2 4 4" xfId="25500" xr:uid="{00000000-0005-0000-0000-000087030000}"/>
    <cellStyle name="Currency 15 3" xfId="88" xr:uid="{00000000-0005-0000-0000-000088030000}"/>
    <cellStyle name="Currency 15 3 2" xfId="89" xr:uid="{00000000-0005-0000-0000-000089030000}"/>
    <cellStyle name="Currency 15 3 2 2" xfId="1494" xr:uid="{00000000-0005-0000-0000-00008A030000}"/>
    <cellStyle name="Currency 15 3 2 2 2" xfId="25502" xr:uid="{00000000-0005-0000-0000-00008B030000}"/>
    <cellStyle name="Currency 15 3 2 2 3" xfId="25619" xr:uid="{00000000-0005-0000-0000-00008C030000}"/>
    <cellStyle name="Currency 15 3 2 3" xfId="1495" xr:uid="{00000000-0005-0000-0000-00008D030000}"/>
    <cellStyle name="Currency 15 3 3" xfId="90" xr:uid="{00000000-0005-0000-0000-00008E030000}"/>
    <cellStyle name="Currency 15 3 3 2" xfId="1496" xr:uid="{00000000-0005-0000-0000-00008F030000}"/>
    <cellStyle name="Currency 15 3 3 2 2" xfId="1497" xr:uid="{00000000-0005-0000-0000-000090030000}"/>
    <cellStyle name="Currency 15 3 3 2 3" xfId="1498" xr:uid="{00000000-0005-0000-0000-000091030000}"/>
    <cellStyle name="Currency 15 3 3 3" xfId="1499" xr:uid="{00000000-0005-0000-0000-000092030000}"/>
    <cellStyle name="Currency 15 3 3 3 2" xfId="25503" xr:uid="{00000000-0005-0000-0000-000093030000}"/>
    <cellStyle name="Currency 15 3 3 3 3" xfId="25620" xr:uid="{00000000-0005-0000-0000-000094030000}"/>
    <cellStyle name="Currency 15 3 3 4" xfId="1500" xr:uid="{00000000-0005-0000-0000-000095030000}"/>
    <cellStyle name="Currency 15 3 4" xfId="1501" xr:uid="{00000000-0005-0000-0000-000096030000}"/>
    <cellStyle name="Currency 15 3 4 2" xfId="1502" xr:uid="{00000000-0005-0000-0000-000097030000}"/>
    <cellStyle name="Currency 15 3 4 3" xfId="1503" xr:uid="{00000000-0005-0000-0000-000098030000}"/>
    <cellStyle name="Currency 15 3 5" xfId="1504" xr:uid="{00000000-0005-0000-0000-000099030000}"/>
    <cellStyle name="Currency 15 3 5 2" xfId="25501" xr:uid="{00000000-0005-0000-0000-00009A030000}"/>
    <cellStyle name="Currency 15 3 5 3" xfId="25621" xr:uid="{00000000-0005-0000-0000-00009B030000}"/>
    <cellStyle name="Currency 15 3 6" xfId="1505" xr:uid="{00000000-0005-0000-0000-00009C030000}"/>
    <cellStyle name="Currency 15 3 7" xfId="1506" xr:uid="{00000000-0005-0000-0000-00009D030000}"/>
    <cellStyle name="Currency 15 3 8" xfId="1507" xr:uid="{00000000-0005-0000-0000-00009E030000}"/>
    <cellStyle name="Currency 15 4" xfId="91" xr:uid="{00000000-0005-0000-0000-00009F030000}"/>
    <cellStyle name="Currency 15 4 2" xfId="92" xr:uid="{00000000-0005-0000-0000-0000A0030000}"/>
    <cellStyle name="Currency 15 4 2 2" xfId="1508" xr:uid="{00000000-0005-0000-0000-0000A1030000}"/>
    <cellStyle name="Currency 15 4 2 2 2" xfId="25504" xr:uid="{00000000-0005-0000-0000-0000A2030000}"/>
    <cellStyle name="Currency 15 4 2 2 3" xfId="25622" xr:uid="{00000000-0005-0000-0000-0000A3030000}"/>
    <cellStyle name="Currency 15 4 2 3" xfId="1509" xr:uid="{00000000-0005-0000-0000-0000A4030000}"/>
    <cellStyle name="Currency 15 4 3" xfId="93" xr:uid="{00000000-0005-0000-0000-0000A5030000}"/>
    <cellStyle name="Currency 15 4 4" xfId="1510" xr:uid="{00000000-0005-0000-0000-0000A6030000}"/>
    <cellStyle name="Currency 15 5" xfId="1511" xr:uid="{00000000-0005-0000-0000-0000A7030000}"/>
    <cellStyle name="Currency 15 5 2" xfId="1512" xr:uid="{00000000-0005-0000-0000-0000A8030000}"/>
    <cellStyle name="Currency 15 5 3" xfId="1513" xr:uid="{00000000-0005-0000-0000-0000A9030000}"/>
    <cellStyle name="Currency 15 5 4" xfId="1514" xr:uid="{00000000-0005-0000-0000-0000AA030000}"/>
    <cellStyle name="Currency 15 6" xfId="1515" xr:uid="{00000000-0005-0000-0000-0000AB030000}"/>
    <cellStyle name="Currency 15 7" xfId="1516" xr:uid="{00000000-0005-0000-0000-0000AC030000}"/>
    <cellStyle name="Currency 15 8" xfId="1517" xr:uid="{00000000-0005-0000-0000-0000AD030000}"/>
    <cellStyle name="Currency 16" xfId="1518" xr:uid="{00000000-0005-0000-0000-0000AE030000}"/>
    <cellStyle name="Currency 2" xfId="94" xr:uid="{00000000-0005-0000-0000-0000AF030000}"/>
    <cellStyle name="Currency 2 10" xfId="95" xr:uid="{00000000-0005-0000-0000-0000B0030000}"/>
    <cellStyle name="Currency 2 10 10" xfId="1519" xr:uid="{00000000-0005-0000-0000-0000B1030000}"/>
    <cellStyle name="Currency 2 10 10 2" xfId="1520" xr:uid="{00000000-0005-0000-0000-0000B2030000}"/>
    <cellStyle name="Currency 2 10 10 2 2" xfId="1521" xr:uid="{00000000-0005-0000-0000-0000B3030000}"/>
    <cellStyle name="Currency 2 10 10 3" xfId="1522" xr:uid="{00000000-0005-0000-0000-0000B4030000}"/>
    <cellStyle name="Currency 2 10 11" xfId="1523" xr:uid="{00000000-0005-0000-0000-0000B5030000}"/>
    <cellStyle name="Currency 2 10 11 2" xfId="1524" xr:uid="{00000000-0005-0000-0000-0000B6030000}"/>
    <cellStyle name="Currency 2 10 12" xfId="1525" xr:uid="{00000000-0005-0000-0000-0000B7030000}"/>
    <cellStyle name="Currency 2 10 12 2" xfId="1526" xr:uid="{00000000-0005-0000-0000-0000B8030000}"/>
    <cellStyle name="Currency 2 10 13" xfId="1527" xr:uid="{00000000-0005-0000-0000-0000B9030000}"/>
    <cellStyle name="Currency 2 10 14" xfId="1528" xr:uid="{00000000-0005-0000-0000-0000BA030000}"/>
    <cellStyle name="Currency 2 10 15" xfId="1529" xr:uid="{00000000-0005-0000-0000-0000BB030000}"/>
    <cellStyle name="Currency 2 10 2" xfId="96" xr:uid="{00000000-0005-0000-0000-0000BC030000}"/>
    <cellStyle name="Currency 2 10 2 2" xfId="1530" xr:uid="{00000000-0005-0000-0000-0000BD030000}"/>
    <cellStyle name="Currency 2 10 2 2 2" xfId="1531" xr:uid="{00000000-0005-0000-0000-0000BE030000}"/>
    <cellStyle name="Currency 2 10 2 2 3" xfId="1532" xr:uid="{00000000-0005-0000-0000-0000BF030000}"/>
    <cellStyle name="Currency 2 10 2 2 3 2" xfId="1533" xr:uid="{00000000-0005-0000-0000-0000C0030000}"/>
    <cellStyle name="Currency 2 10 2 2 3 3" xfId="1534" xr:uid="{00000000-0005-0000-0000-0000C1030000}"/>
    <cellStyle name="Currency 2 10 2 2 4" xfId="1535" xr:uid="{00000000-0005-0000-0000-0000C2030000}"/>
    <cellStyle name="Currency 2 10 2 2 4 2" xfId="1536" xr:uid="{00000000-0005-0000-0000-0000C3030000}"/>
    <cellStyle name="Currency 2 10 2 2 4 2 2" xfId="1537" xr:uid="{00000000-0005-0000-0000-0000C4030000}"/>
    <cellStyle name="Currency 2 10 2 2 4 3" xfId="1538" xr:uid="{00000000-0005-0000-0000-0000C5030000}"/>
    <cellStyle name="Currency 2 10 2 2 5" xfId="1539" xr:uid="{00000000-0005-0000-0000-0000C6030000}"/>
    <cellStyle name="Currency 2 10 2 2 5 2" xfId="1540" xr:uid="{00000000-0005-0000-0000-0000C7030000}"/>
    <cellStyle name="Currency 2 10 2 2 5 2 2" xfId="1541" xr:uid="{00000000-0005-0000-0000-0000C8030000}"/>
    <cellStyle name="Currency 2 10 2 2 5 3" xfId="1542" xr:uid="{00000000-0005-0000-0000-0000C9030000}"/>
    <cellStyle name="Currency 2 10 2 2 6" xfId="1543" xr:uid="{00000000-0005-0000-0000-0000CA030000}"/>
    <cellStyle name="Currency 2 10 2 2 6 2" xfId="1544" xr:uid="{00000000-0005-0000-0000-0000CB030000}"/>
    <cellStyle name="Currency 2 10 2 2 6 2 2" xfId="1545" xr:uid="{00000000-0005-0000-0000-0000CC030000}"/>
    <cellStyle name="Currency 2 10 2 2 6 3" xfId="1546" xr:uid="{00000000-0005-0000-0000-0000CD030000}"/>
    <cellStyle name="Currency 2 10 2 2 7" xfId="1547" xr:uid="{00000000-0005-0000-0000-0000CE030000}"/>
    <cellStyle name="Currency 2 10 2 2 7 2" xfId="1548" xr:uid="{00000000-0005-0000-0000-0000CF030000}"/>
    <cellStyle name="Currency 2 10 2 2 8" xfId="1549" xr:uid="{00000000-0005-0000-0000-0000D0030000}"/>
    <cellStyle name="Currency 2 10 2 2 8 2" xfId="1550" xr:uid="{00000000-0005-0000-0000-0000D1030000}"/>
    <cellStyle name="Currency 2 10 2 2 9" xfId="1551" xr:uid="{00000000-0005-0000-0000-0000D2030000}"/>
    <cellStyle name="Currency 2 10 2 3" xfId="1552" xr:uid="{00000000-0005-0000-0000-0000D3030000}"/>
    <cellStyle name="Currency 2 10 2 3 2" xfId="1553" xr:uid="{00000000-0005-0000-0000-0000D4030000}"/>
    <cellStyle name="Currency 2 10 2 3 3" xfId="1554" xr:uid="{00000000-0005-0000-0000-0000D5030000}"/>
    <cellStyle name="Currency 2 10 2 3 3 2" xfId="1555" xr:uid="{00000000-0005-0000-0000-0000D6030000}"/>
    <cellStyle name="Currency 2 10 2 3 3 3" xfId="1556" xr:uid="{00000000-0005-0000-0000-0000D7030000}"/>
    <cellStyle name="Currency 2 10 2 3 4" xfId="1557" xr:uid="{00000000-0005-0000-0000-0000D8030000}"/>
    <cellStyle name="Currency 2 10 2 3 4 2" xfId="1558" xr:uid="{00000000-0005-0000-0000-0000D9030000}"/>
    <cellStyle name="Currency 2 10 2 3 4 2 2" xfId="1559" xr:uid="{00000000-0005-0000-0000-0000DA030000}"/>
    <cellStyle name="Currency 2 10 2 3 4 3" xfId="1560" xr:uid="{00000000-0005-0000-0000-0000DB030000}"/>
    <cellStyle name="Currency 2 10 2 3 5" xfId="1561" xr:uid="{00000000-0005-0000-0000-0000DC030000}"/>
    <cellStyle name="Currency 2 10 2 3 5 2" xfId="1562" xr:uid="{00000000-0005-0000-0000-0000DD030000}"/>
    <cellStyle name="Currency 2 10 2 3 5 2 2" xfId="1563" xr:uid="{00000000-0005-0000-0000-0000DE030000}"/>
    <cellStyle name="Currency 2 10 2 3 5 3" xfId="1564" xr:uid="{00000000-0005-0000-0000-0000DF030000}"/>
    <cellStyle name="Currency 2 10 2 3 6" xfId="1565" xr:uid="{00000000-0005-0000-0000-0000E0030000}"/>
    <cellStyle name="Currency 2 10 2 3 6 2" xfId="1566" xr:uid="{00000000-0005-0000-0000-0000E1030000}"/>
    <cellStyle name="Currency 2 10 2 3 6 2 2" xfId="1567" xr:uid="{00000000-0005-0000-0000-0000E2030000}"/>
    <cellStyle name="Currency 2 10 2 3 6 3" xfId="1568" xr:uid="{00000000-0005-0000-0000-0000E3030000}"/>
    <cellStyle name="Currency 2 10 2 3 7" xfId="1569" xr:uid="{00000000-0005-0000-0000-0000E4030000}"/>
    <cellStyle name="Currency 2 10 2 3 7 2" xfId="1570" xr:uid="{00000000-0005-0000-0000-0000E5030000}"/>
    <cellStyle name="Currency 2 10 2 3 8" xfId="1571" xr:uid="{00000000-0005-0000-0000-0000E6030000}"/>
    <cellStyle name="Currency 2 10 2 3 8 2" xfId="1572" xr:uid="{00000000-0005-0000-0000-0000E7030000}"/>
    <cellStyle name="Currency 2 10 2 3 9" xfId="1573" xr:uid="{00000000-0005-0000-0000-0000E8030000}"/>
    <cellStyle name="Currency 2 10 2 4" xfId="1574" xr:uid="{00000000-0005-0000-0000-0000E9030000}"/>
    <cellStyle name="Currency 2 10 2 4 2" xfId="1575" xr:uid="{00000000-0005-0000-0000-0000EA030000}"/>
    <cellStyle name="Currency 2 10 2 4 3" xfId="1576" xr:uid="{00000000-0005-0000-0000-0000EB030000}"/>
    <cellStyle name="Currency 2 10 2 4 3 2" xfId="1577" xr:uid="{00000000-0005-0000-0000-0000EC030000}"/>
    <cellStyle name="Currency 2 10 2 4 3 2 2" xfId="1578" xr:uid="{00000000-0005-0000-0000-0000ED030000}"/>
    <cellStyle name="Currency 2 10 2 4 3 3" xfId="1579" xr:uid="{00000000-0005-0000-0000-0000EE030000}"/>
    <cellStyle name="Currency 2 10 2 4 4" xfId="1580" xr:uid="{00000000-0005-0000-0000-0000EF030000}"/>
    <cellStyle name="Currency 2 10 2 4 4 2" xfId="1581" xr:uid="{00000000-0005-0000-0000-0000F0030000}"/>
    <cellStyle name="Currency 2 10 2 4 4 2 2" xfId="1582" xr:uid="{00000000-0005-0000-0000-0000F1030000}"/>
    <cellStyle name="Currency 2 10 2 4 4 3" xfId="1583" xr:uid="{00000000-0005-0000-0000-0000F2030000}"/>
    <cellStyle name="Currency 2 10 2 4 5" xfId="1584" xr:uid="{00000000-0005-0000-0000-0000F3030000}"/>
    <cellStyle name="Currency 2 10 2 4 5 2" xfId="1585" xr:uid="{00000000-0005-0000-0000-0000F4030000}"/>
    <cellStyle name="Currency 2 10 2 4 5 2 2" xfId="1586" xr:uid="{00000000-0005-0000-0000-0000F5030000}"/>
    <cellStyle name="Currency 2 10 2 4 5 3" xfId="1587" xr:uid="{00000000-0005-0000-0000-0000F6030000}"/>
    <cellStyle name="Currency 2 10 2 4 6" xfId="1588" xr:uid="{00000000-0005-0000-0000-0000F7030000}"/>
    <cellStyle name="Currency 2 10 2 4 6 2" xfId="1589" xr:uid="{00000000-0005-0000-0000-0000F8030000}"/>
    <cellStyle name="Currency 2 10 2 4 7" xfId="1590" xr:uid="{00000000-0005-0000-0000-0000F9030000}"/>
    <cellStyle name="Currency 2 10 2 4 7 2" xfId="1591" xr:uid="{00000000-0005-0000-0000-0000FA030000}"/>
    <cellStyle name="Currency 2 10 2 4 8" xfId="1592" xr:uid="{00000000-0005-0000-0000-0000FB030000}"/>
    <cellStyle name="Currency 2 10 2 4 9" xfId="1593" xr:uid="{00000000-0005-0000-0000-0000FC030000}"/>
    <cellStyle name="Currency 2 10 2 5" xfId="1594" xr:uid="{00000000-0005-0000-0000-0000FD030000}"/>
    <cellStyle name="Currency 2 10 2 5 2" xfId="1595" xr:uid="{00000000-0005-0000-0000-0000FE030000}"/>
    <cellStyle name="Currency 2 10 2 5 3" xfId="1596" xr:uid="{00000000-0005-0000-0000-0000FF030000}"/>
    <cellStyle name="Currency 2 10 2 6" xfId="1597" xr:uid="{00000000-0005-0000-0000-000000040000}"/>
    <cellStyle name="Currency 2 10 2 6 2" xfId="1598" xr:uid="{00000000-0005-0000-0000-000001040000}"/>
    <cellStyle name="Currency 2 10 2 6 2 2" xfId="1599" xr:uid="{00000000-0005-0000-0000-000002040000}"/>
    <cellStyle name="Currency 2 10 2 6 2 2 2" xfId="1600" xr:uid="{00000000-0005-0000-0000-000003040000}"/>
    <cellStyle name="Currency 2 10 2 6 2 3" xfId="1601" xr:uid="{00000000-0005-0000-0000-000004040000}"/>
    <cellStyle name="Currency 2 10 2 6 3" xfId="1602" xr:uid="{00000000-0005-0000-0000-000005040000}"/>
    <cellStyle name="Currency 2 10 2 6 3 2" xfId="1603" xr:uid="{00000000-0005-0000-0000-000006040000}"/>
    <cellStyle name="Currency 2 10 2 6 3 2 2" xfId="1604" xr:uid="{00000000-0005-0000-0000-000007040000}"/>
    <cellStyle name="Currency 2 10 2 6 3 3" xfId="1605" xr:uid="{00000000-0005-0000-0000-000008040000}"/>
    <cellStyle name="Currency 2 10 2 6 4" xfId="1606" xr:uid="{00000000-0005-0000-0000-000009040000}"/>
    <cellStyle name="Currency 2 10 2 6 4 2" xfId="1607" xr:uid="{00000000-0005-0000-0000-00000A040000}"/>
    <cellStyle name="Currency 2 10 2 6 4 2 2" xfId="1608" xr:uid="{00000000-0005-0000-0000-00000B040000}"/>
    <cellStyle name="Currency 2 10 2 6 4 3" xfId="1609" xr:uid="{00000000-0005-0000-0000-00000C040000}"/>
    <cellStyle name="Currency 2 10 2 6 5" xfId="1610" xr:uid="{00000000-0005-0000-0000-00000D040000}"/>
    <cellStyle name="Currency 2 10 2 6 5 2" xfId="1611" xr:uid="{00000000-0005-0000-0000-00000E040000}"/>
    <cellStyle name="Currency 2 10 2 6 6" xfId="1612" xr:uid="{00000000-0005-0000-0000-00000F040000}"/>
    <cellStyle name="Currency 2 10 2 6 6 2" xfId="1613" xr:uid="{00000000-0005-0000-0000-000010040000}"/>
    <cellStyle name="Currency 2 10 2 6 7" xfId="1614" xr:uid="{00000000-0005-0000-0000-000011040000}"/>
    <cellStyle name="Currency 2 10 2 7" xfId="1615" xr:uid="{00000000-0005-0000-0000-000012040000}"/>
    <cellStyle name="Currency 2 10 2 7 2" xfId="1616" xr:uid="{00000000-0005-0000-0000-000013040000}"/>
    <cellStyle name="Currency 2 10 2 7 2 2" xfId="1617" xr:uid="{00000000-0005-0000-0000-000014040000}"/>
    <cellStyle name="Currency 2 10 2 7 3" xfId="1618" xr:uid="{00000000-0005-0000-0000-000015040000}"/>
    <cellStyle name="Currency 2 10 2 8" xfId="1619" xr:uid="{00000000-0005-0000-0000-000016040000}"/>
    <cellStyle name="Currency 2 10 2 8 2" xfId="1620" xr:uid="{00000000-0005-0000-0000-000017040000}"/>
    <cellStyle name="Currency 2 10 2 8 2 2" xfId="1621" xr:uid="{00000000-0005-0000-0000-000018040000}"/>
    <cellStyle name="Currency 2 10 2 8 3" xfId="1622" xr:uid="{00000000-0005-0000-0000-000019040000}"/>
    <cellStyle name="Currency 2 10 3" xfId="97" xr:uid="{00000000-0005-0000-0000-00001A040000}"/>
    <cellStyle name="Currency 2 10 3 10" xfId="1623" xr:uid="{00000000-0005-0000-0000-00001B040000}"/>
    <cellStyle name="Currency 2 10 3 2" xfId="98" xr:uid="{00000000-0005-0000-0000-00001C040000}"/>
    <cellStyle name="Currency 2 10 3 2 2" xfId="1624" xr:uid="{00000000-0005-0000-0000-00001D040000}"/>
    <cellStyle name="Currency 2 10 3 2 3" xfId="1625" xr:uid="{00000000-0005-0000-0000-00001E040000}"/>
    <cellStyle name="Currency 2 10 3 2 3 2" xfId="1626" xr:uid="{00000000-0005-0000-0000-00001F040000}"/>
    <cellStyle name="Currency 2 10 3 2 3 3" xfId="1627" xr:uid="{00000000-0005-0000-0000-000020040000}"/>
    <cellStyle name="Currency 2 10 3 2 4" xfId="1628" xr:uid="{00000000-0005-0000-0000-000021040000}"/>
    <cellStyle name="Currency 2 10 3 2 4 2" xfId="1629" xr:uid="{00000000-0005-0000-0000-000022040000}"/>
    <cellStyle name="Currency 2 10 3 2 4 2 2" xfId="1630" xr:uid="{00000000-0005-0000-0000-000023040000}"/>
    <cellStyle name="Currency 2 10 3 2 4 3" xfId="1631" xr:uid="{00000000-0005-0000-0000-000024040000}"/>
    <cellStyle name="Currency 2 10 3 2 5" xfId="1632" xr:uid="{00000000-0005-0000-0000-000025040000}"/>
    <cellStyle name="Currency 2 10 3 2 5 2" xfId="1633" xr:uid="{00000000-0005-0000-0000-000026040000}"/>
    <cellStyle name="Currency 2 10 3 2 5 2 2" xfId="1634" xr:uid="{00000000-0005-0000-0000-000027040000}"/>
    <cellStyle name="Currency 2 10 3 2 5 3" xfId="1635" xr:uid="{00000000-0005-0000-0000-000028040000}"/>
    <cellStyle name="Currency 2 10 3 2 6" xfId="1636" xr:uid="{00000000-0005-0000-0000-000029040000}"/>
    <cellStyle name="Currency 2 10 3 2 6 2" xfId="1637" xr:uid="{00000000-0005-0000-0000-00002A040000}"/>
    <cellStyle name="Currency 2 10 3 2 6 2 2" xfId="1638" xr:uid="{00000000-0005-0000-0000-00002B040000}"/>
    <cellStyle name="Currency 2 10 3 2 6 3" xfId="1639" xr:uid="{00000000-0005-0000-0000-00002C040000}"/>
    <cellStyle name="Currency 2 10 3 2 7" xfId="1640" xr:uid="{00000000-0005-0000-0000-00002D040000}"/>
    <cellStyle name="Currency 2 10 3 2 7 2" xfId="1641" xr:uid="{00000000-0005-0000-0000-00002E040000}"/>
    <cellStyle name="Currency 2 10 3 2 8" xfId="1642" xr:uid="{00000000-0005-0000-0000-00002F040000}"/>
    <cellStyle name="Currency 2 10 3 2 8 2" xfId="1643" xr:uid="{00000000-0005-0000-0000-000030040000}"/>
    <cellStyle name="Currency 2 10 3 2 9" xfId="1644" xr:uid="{00000000-0005-0000-0000-000031040000}"/>
    <cellStyle name="Currency 2 10 3 3" xfId="99" xr:uid="{00000000-0005-0000-0000-000032040000}"/>
    <cellStyle name="Currency 2 10 3 4" xfId="1645" xr:uid="{00000000-0005-0000-0000-000033040000}"/>
    <cellStyle name="Currency 2 10 3 4 2" xfId="1646" xr:uid="{00000000-0005-0000-0000-000034040000}"/>
    <cellStyle name="Currency 2 10 3 4 3" xfId="1647" xr:uid="{00000000-0005-0000-0000-000035040000}"/>
    <cellStyle name="Currency 2 10 3 5" xfId="1648" xr:uid="{00000000-0005-0000-0000-000036040000}"/>
    <cellStyle name="Currency 2 10 3 5 2" xfId="1649" xr:uid="{00000000-0005-0000-0000-000037040000}"/>
    <cellStyle name="Currency 2 10 3 5 2 2" xfId="1650" xr:uid="{00000000-0005-0000-0000-000038040000}"/>
    <cellStyle name="Currency 2 10 3 5 3" xfId="1651" xr:uid="{00000000-0005-0000-0000-000039040000}"/>
    <cellStyle name="Currency 2 10 3 6" xfId="1652" xr:uid="{00000000-0005-0000-0000-00003A040000}"/>
    <cellStyle name="Currency 2 10 3 6 2" xfId="1653" xr:uid="{00000000-0005-0000-0000-00003B040000}"/>
    <cellStyle name="Currency 2 10 3 6 2 2" xfId="1654" xr:uid="{00000000-0005-0000-0000-00003C040000}"/>
    <cellStyle name="Currency 2 10 3 6 3" xfId="1655" xr:uid="{00000000-0005-0000-0000-00003D040000}"/>
    <cellStyle name="Currency 2 10 3 7" xfId="1656" xr:uid="{00000000-0005-0000-0000-00003E040000}"/>
    <cellStyle name="Currency 2 10 3 7 2" xfId="1657" xr:uid="{00000000-0005-0000-0000-00003F040000}"/>
    <cellStyle name="Currency 2 10 3 7 2 2" xfId="1658" xr:uid="{00000000-0005-0000-0000-000040040000}"/>
    <cellStyle name="Currency 2 10 3 7 3" xfId="1659" xr:uid="{00000000-0005-0000-0000-000041040000}"/>
    <cellStyle name="Currency 2 10 3 8" xfId="1660" xr:uid="{00000000-0005-0000-0000-000042040000}"/>
    <cellStyle name="Currency 2 10 3 8 2" xfId="1661" xr:uid="{00000000-0005-0000-0000-000043040000}"/>
    <cellStyle name="Currency 2 10 3 9" xfId="1662" xr:uid="{00000000-0005-0000-0000-000044040000}"/>
    <cellStyle name="Currency 2 10 3 9 2" xfId="1663" xr:uid="{00000000-0005-0000-0000-000045040000}"/>
    <cellStyle name="Currency 2 10 4" xfId="100" xr:uid="{00000000-0005-0000-0000-000046040000}"/>
    <cellStyle name="Currency 2 10 4 2" xfId="101" xr:uid="{00000000-0005-0000-0000-000047040000}"/>
    <cellStyle name="Currency 2 10 4 2 10" xfId="1664" xr:uid="{00000000-0005-0000-0000-000048040000}"/>
    <cellStyle name="Currency 2 10 4 2 2" xfId="1665" xr:uid="{00000000-0005-0000-0000-000049040000}"/>
    <cellStyle name="Currency 2 10 4 2 3" xfId="1666" xr:uid="{00000000-0005-0000-0000-00004A040000}"/>
    <cellStyle name="Currency 2 10 4 2 4" xfId="1667" xr:uid="{00000000-0005-0000-0000-00004B040000}"/>
    <cellStyle name="Currency 2 10 4 2 4 2" xfId="1668" xr:uid="{00000000-0005-0000-0000-00004C040000}"/>
    <cellStyle name="Currency 2 10 4 2 4 2 2" xfId="1669" xr:uid="{00000000-0005-0000-0000-00004D040000}"/>
    <cellStyle name="Currency 2 10 4 2 4 3" xfId="1670" xr:uid="{00000000-0005-0000-0000-00004E040000}"/>
    <cellStyle name="Currency 2 10 4 2 5" xfId="1671" xr:uid="{00000000-0005-0000-0000-00004F040000}"/>
    <cellStyle name="Currency 2 10 4 2 5 2" xfId="1672" xr:uid="{00000000-0005-0000-0000-000050040000}"/>
    <cellStyle name="Currency 2 10 4 2 5 2 2" xfId="1673" xr:uid="{00000000-0005-0000-0000-000051040000}"/>
    <cellStyle name="Currency 2 10 4 2 5 3" xfId="1674" xr:uid="{00000000-0005-0000-0000-000052040000}"/>
    <cellStyle name="Currency 2 10 4 2 6" xfId="1675" xr:uid="{00000000-0005-0000-0000-000053040000}"/>
    <cellStyle name="Currency 2 10 4 2 6 2" xfId="1676" xr:uid="{00000000-0005-0000-0000-000054040000}"/>
    <cellStyle name="Currency 2 10 4 2 6 2 2" xfId="1677" xr:uid="{00000000-0005-0000-0000-000055040000}"/>
    <cellStyle name="Currency 2 10 4 2 6 3" xfId="1678" xr:uid="{00000000-0005-0000-0000-000056040000}"/>
    <cellStyle name="Currency 2 10 4 2 7" xfId="1679" xr:uid="{00000000-0005-0000-0000-000057040000}"/>
    <cellStyle name="Currency 2 10 4 2 7 2" xfId="1680" xr:uid="{00000000-0005-0000-0000-000058040000}"/>
    <cellStyle name="Currency 2 10 4 2 8" xfId="1681" xr:uid="{00000000-0005-0000-0000-000059040000}"/>
    <cellStyle name="Currency 2 10 4 2 8 2" xfId="1682" xr:uid="{00000000-0005-0000-0000-00005A040000}"/>
    <cellStyle name="Currency 2 10 4 2 9" xfId="1683" xr:uid="{00000000-0005-0000-0000-00005B040000}"/>
    <cellStyle name="Currency 2 10 4 3" xfId="102" xr:uid="{00000000-0005-0000-0000-00005C040000}"/>
    <cellStyle name="Currency 2 10 4 4" xfId="1684" xr:uid="{00000000-0005-0000-0000-00005D040000}"/>
    <cellStyle name="Currency 2 10 4 4 2" xfId="1685" xr:uid="{00000000-0005-0000-0000-00005E040000}"/>
    <cellStyle name="Currency 2 10 4 4 2 2" xfId="1686" xr:uid="{00000000-0005-0000-0000-00005F040000}"/>
    <cellStyle name="Currency 2 10 4 4 3" xfId="1687" xr:uid="{00000000-0005-0000-0000-000060040000}"/>
    <cellStyle name="Currency 2 10 4 5" xfId="1688" xr:uid="{00000000-0005-0000-0000-000061040000}"/>
    <cellStyle name="Currency 2 10 4 5 2" xfId="1689" xr:uid="{00000000-0005-0000-0000-000062040000}"/>
    <cellStyle name="Currency 2 10 4 5 2 2" xfId="1690" xr:uid="{00000000-0005-0000-0000-000063040000}"/>
    <cellStyle name="Currency 2 10 4 5 3" xfId="1691" xr:uid="{00000000-0005-0000-0000-000064040000}"/>
    <cellStyle name="Currency 2 10 5" xfId="1692" xr:uid="{00000000-0005-0000-0000-000065040000}"/>
    <cellStyle name="Currency 2 10 5 2" xfId="1693" xr:uid="{00000000-0005-0000-0000-000066040000}"/>
    <cellStyle name="Currency 2 10 5 3" xfId="1694" xr:uid="{00000000-0005-0000-0000-000067040000}"/>
    <cellStyle name="Currency 2 10 5 3 2" xfId="1695" xr:uid="{00000000-0005-0000-0000-000068040000}"/>
    <cellStyle name="Currency 2 10 5 3 3" xfId="1696" xr:uid="{00000000-0005-0000-0000-000069040000}"/>
    <cellStyle name="Currency 2 10 5 4" xfId="1697" xr:uid="{00000000-0005-0000-0000-00006A040000}"/>
    <cellStyle name="Currency 2 10 5 4 2" xfId="1698" xr:uid="{00000000-0005-0000-0000-00006B040000}"/>
    <cellStyle name="Currency 2 10 5 4 2 2" xfId="1699" xr:uid="{00000000-0005-0000-0000-00006C040000}"/>
    <cellStyle name="Currency 2 10 5 4 3" xfId="1700" xr:uid="{00000000-0005-0000-0000-00006D040000}"/>
    <cellStyle name="Currency 2 10 5 5" xfId="1701" xr:uid="{00000000-0005-0000-0000-00006E040000}"/>
    <cellStyle name="Currency 2 10 5 5 2" xfId="1702" xr:uid="{00000000-0005-0000-0000-00006F040000}"/>
    <cellStyle name="Currency 2 10 5 5 2 2" xfId="1703" xr:uid="{00000000-0005-0000-0000-000070040000}"/>
    <cellStyle name="Currency 2 10 5 5 3" xfId="1704" xr:uid="{00000000-0005-0000-0000-000071040000}"/>
    <cellStyle name="Currency 2 10 5 6" xfId="1705" xr:uid="{00000000-0005-0000-0000-000072040000}"/>
    <cellStyle name="Currency 2 10 5 6 2" xfId="1706" xr:uid="{00000000-0005-0000-0000-000073040000}"/>
    <cellStyle name="Currency 2 10 5 6 2 2" xfId="1707" xr:uid="{00000000-0005-0000-0000-000074040000}"/>
    <cellStyle name="Currency 2 10 5 6 3" xfId="1708" xr:uid="{00000000-0005-0000-0000-000075040000}"/>
    <cellStyle name="Currency 2 10 5 7" xfId="1709" xr:uid="{00000000-0005-0000-0000-000076040000}"/>
    <cellStyle name="Currency 2 10 5 7 2" xfId="1710" xr:uid="{00000000-0005-0000-0000-000077040000}"/>
    <cellStyle name="Currency 2 10 5 8" xfId="1711" xr:uid="{00000000-0005-0000-0000-000078040000}"/>
    <cellStyle name="Currency 2 10 5 8 2" xfId="1712" xr:uid="{00000000-0005-0000-0000-000079040000}"/>
    <cellStyle name="Currency 2 10 5 9" xfId="1713" xr:uid="{00000000-0005-0000-0000-00007A040000}"/>
    <cellStyle name="Currency 2 10 6" xfId="1714" xr:uid="{00000000-0005-0000-0000-00007B040000}"/>
    <cellStyle name="Currency 2 10 6 2" xfId="1715" xr:uid="{00000000-0005-0000-0000-00007C040000}"/>
    <cellStyle name="Currency 2 10 6 3" xfId="1716" xr:uid="{00000000-0005-0000-0000-00007D040000}"/>
    <cellStyle name="Currency 2 10 7" xfId="1717" xr:uid="{00000000-0005-0000-0000-00007E040000}"/>
    <cellStyle name="Currency 2 10 8" xfId="1718" xr:uid="{00000000-0005-0000-0000-00007F040000}"/>
    <cellStyle name="Currency 2 10 8 2" xfId="1719" xr:uid="{00000000-0005-0000-0000-000080040000}"/>
    <cellStyle name="Currency 2 10 8 2 2" xfId="1720" xr:uid="{00000000-0005-0000-0000-000081040000}"/>
    <cellStyle name="Currency 2 10 8 3" xfId="1721" xr:uid="{00000000-0005-0000-0000-000082040000}"/>
    <cellStyle name="Currency 2 10 8 4" xfId="1722" xr:uid="{00000000-0005-0000-0000-000083040000}"/>
    <cellStyle name="Currency 2 10 9" xfId="1723" xr:uid="{00000000-0005-0000-0000-000084040000}"/>
    <cellStyle name="Currency 2 10 9 2" xfId="1724" xr:uid="{00000000-0005-0000-0000-000085040000}"/>
    <cellStyle name="Currency 2 10 9 2 2" xfId="1725" xr:uid="{00000000-0005-0000-0000-000086040000}"/>
    <cellStyle name="Currency 2 10 9 3" xfId="1726" xr:uid="{00000000-0005-0000-0000-000087040000}"/>
    <cellStyle name="Currency 2 11" xfId="103" xr:uid="{00000000-0005-0000-0000-000088040000}"/>
    <cellStyle name="Currency 2 11 2" xfId="1727" xr:uid="{00000000-0005-0000-0000-000089040000}"/>
    <cellStyle name="Currency 2 11 2 2" xfId="1728" xr:uid="{00000000-0005-0000-0000-00008A040000}"/>
    <cellStyle name="Currency 2 11 2 3" xfId="1729" xr:uid="{00000000-0005-0000-0000-00008B040000}"/>
    <cellStyle name="Currency 2 11 2 3 2" xfId="1730" xr:uid="{00000000-0005-0000-0000-00008C040000}"/>
    <cellStyle name="Currency 2 11 2 3 3" xfId="1731" xr:uid="{00000000-0005-0000-0000-00008D040000}"/>
    <cellStyle name="Currency 2 11 2 4" xfId="1732" xr:uid="{00000000-0005-0000-0000-00008E040000}"/>
    <cellStyle name="Currency 2 11 2 4 2" xfId="1733" xr:uid="{00000000-0005-0000-0000-00008F040000}"/>
    <cellStyle name="Currency 2 11 2 4 2 2" xfId="1734" xr:uid="{00000000-0005-0000-0000-000090040000}"/>
    <cellStyle name="Currency 2 11 2 4 3" xfId="1735" xr:uid="{00000000-0005-0000-0000-000091040000}"/>
    <cellStyle name="Currency 2 11 2 5" xfId="1736" xr:uid="{00000000-0005-0000-0000-000092040000}"/>
    <cellStyle name="Currency 2 11 2 5 2" xfId="1737" xr:uid="{00000000-0005-0000-0000-000093040000}"/>
    <cellStyle name="Currency 2 11 2 5 2 2" xfId="1738" xr:uid="{00000000-0005-0000-0000-000094040000}"/>
    <cellStyle name="Currency 2 11 2 5 3" xfId="1739" xr:uid="{00000000-0005-0000-0000-000095040000}"/>
    <cellStyle name="Currency 2 11 2 6" xfId="1740" xr:uid="{00000000-0005-0000-0000-000096040000}"/>
    <cellStyle name="Currency 2 11 2 6 2" xfId="1741" xr:uid="{00000000-0005-0000-0000-000097040000}"/>
    <cellStyle name="Currency 2 11 2 6 2 2" xfId="1742" xr:uid="{00000000-0005-0000-0000-000098040000}"/>
    <cellStyle name="Currency 2 11 2 6 3" xfId="1743" xr:uid="{00000000-0005-0000-0000-000099040000}"/>
    <cellStyle name="Currency 2 11 2 7" xfId="1744" xr:uid="{00000000-0005-0000-0000-00009A040000}"/>
    <cellStyle name="Currency 2 11 2 7 2" xfId="1745" xr:uid="{00000000-0005-0000-0000-00009B040000}"/>
    <cellStyle name="Currency 2 11 2 8" xfId="1746" xr:uid="{00000000-0005-0000-0000-00009C040000}"/>
    <cellStyle name="Currency 2 11 2 8 2" xfId="1747" xr:uid="{00000000-0005-0000-0000-00009D040000}"/>
    <cellStyle name="Currency 2 11 2 9" xfId="1748" xr:uid="{00000000-0005-0000-0000-00009E040000}"/>
    <cellStyle name="Currency 2 11 3" xfId="1749" xr:uid="{00000000-0005-0000-0000-00009F040000}"/>
    <cellStyle name="Currency 2 11 3 2" xfId="1750" xr:uid="{00000000-0005-0000-0000-0000A0040000}"/>
    <cellStyle name="Currency 2 11 3 3" xfId="1751" xr:uid="{00000000-0005-0000-0000-0000A1040000}"/>
    <cellStyle name="Currency 2 11 3 3 2" xfId="1752" xr:uid="{00000000-0005-0000-0000-0000A2040000}"/>
    <cellStyle name="Currency 2 11 3 3 3" xfId="1753" xr:uid="{00000000-0005-0000-0000-0000A3040000}"/>
    <cellStyle name="Currency 2 11 3 4" xfId="1754" xr:uid="{00000000-0005-0000-0000-0000A4040000}"/>
    <cellStyle name="Currency 2 11 3 4 2" xfId="1755" xr:uid="{00000000-0005-0000-0000-0000A5040000}"/>
    <cellStyle name="Currency 2 11 3 4 2 2" xfId="1756" xr:uid="{00000000-0005-0000-0000-0000A6040000}"/>
    <cellStyle name="Currency 2 11 3 4 3" xfId="1757" xr:uid="{00000000-0005-0000-0000-0000A7040000}"/>
    <cellStyle name="Currency 2 11 3 5" xfId="1758" xr:uid="{00000000-0005-0000-0000-0000A8040000}"/>
    <cellStyle name="Currency 2 11 3 5 2" xfId="1759" xr:uid="{00000000-0005-0000-0000-0000A9040000}"/>
    <cellStyle name="Currency 2 11 3 5 2 2" xfId="1760" xr:uid="{00000000-0005-0000-0000-0000AA040000}"/>
    <cellStyle name="Currency 2 11 3 5 3" xfId="1761" xr:uid="{00000000-0005-0000-0000-0000AB040000}"/>
    <cellStyle name="Currency 2 11 3 6" xfId="1762" xr:uid="{00000000-0005-0000-0000-0000AC040000}"/>
    <cellStyle name="Currency 2 11 3 6 2" xfId="1763" xr:uid="{00000000-0005-0000-0000-0000AD040000}"/>
    <cellStyle name="Currency 2 11 3 6 2 2" xfId="1764" xr:uid="{00000000-0005-0000-0000-0000AE040000}"/>
    <cellStyle name="Currency 2 11 3 6 3" xfId="1765" xr:uid="{00000000-0005-0000-0000-0000AF040000}"/>
    <cellStyle name="Currency 2 11 3 7" xfId="1766" xr:uid="{00000000-0005-0000-0000-0000B0040000}"/>
    <cellStyle name="Currency 2 11 3 7 2" xfId="1767" xr:uid="{00000000-0005-0000-0000-0000B1040000}"/>
    <cellStyle name="Currency 2 11 3 8" xfId="1768" xr:uid="{00000000-0005-0000-0000-0000B2040000}"/>
    <cellStyle name="Currency 2 11 3 8 2" xfId="1769" xr:uid="{00000000-0005-0000-0000-0000B3040000}"/>
    <cellStyle name="Currency 2 11 3 9" xfId="1770" xr:uid="{00000000-0005-0000-0000-0000B4040000}"/>
    <cellStyle name="Currency 2 11 4" xfId="1771" xr:uid="{00000000-0005-0000-0000-0000B5040000}"/>
    <cellStyle name="Currency 2 11 4 2" xfId="1772" xr:uid="{00000000-0005-0000-0000-0000B6040000}"/>
    <cellStyle name="Currency 2 11 4 3" xfId="1773" xr:uid="{00000000-0005-0000-0000-0000B7040000}"/>
    <cellStyle name="Currency 2 11 4 3 2" xfId="1774" xr:uid="{00000000-0005-0000-0000-0000B8040000}"/>
    <cellStyle name="Currency 2 11 4 3 2 2" xfId="1775" xr:uid="{00000000-0005-0000-0000-0000B9040000}"/>
    <cellStyle name="Currency 2 11 4 3 3" xfId="1776" xr:uid="{00000000-0005-0000-0000-0000BA040000}"/>
    <cellStyle name="Currency 2 11 4 4" xfId="1777" xr:uid="{00000000-0005-0000-0000-0000BB040000}"/>
    <cellStyle name="Currency 2 11 4 4 2" xfId="1778" xr:uid="{00000000-0005-0000-0000-0000BC040000}"/>
    <cellStyle name="Currency 2 11 4 4 2 2" xfId="1779" xr:uid="{00000000-0005-0000-0000-0000BD040000}"/>
    <cellStyle name="Currency 2 11 4 4 3" xfId="1780" xr:uid="{00000000-0005-0000-0000-0000BE040000}"/>
    <cellStyle name="Currency 2 11 4 5" xfId="1781" xr:uid="{00000000-0005-0000-0000-0000BF040000}"/>
    <cellStyle name="Currency 2 11 4 5 2" xfId="1782" xr:uid="{00000000-0005-0000-0000-0000C0040000}"/>
    <cellStyle name="Currency 2 11 4 5 2 2" xfId="1783" xr:uid="{00000000-0005-0000-0000-0000C1040000}"/>
    <cellStyle name="Currency 2 11 4 5 3" xfId="1784" xr:uid="{00000000-0005-0000-0000-0000C2040000}"/>
    <cellStyle name="Currency 2 11 4 6" xfId="1785" xr:uid="{00000000-0005-0000-0000-0000C3040000}"/>
    <cellStyle name="Currency 2 11 4 6 2" xfId="1786" xr:uid="{00000000-0005-0000-0000-0000C4040000}"/>
    <cellStyle name="Currency 2 11 4 7" xfId="1787" xr:uid="{00000000-0005-0000-0000-0000C5040000}"/>
    <cellStyle name="Currency 2 11 4 7 2" xfId="1788" xr:uid="{00000000-0005-0000-0000-0000C6040000}"/>
    <cellStyle name="Currency 2 11 4 8" xfId="1789" xr:uid="{00000000-0005-0000-0000-0000C7040000}"/>
    <cellStyle name="Currency 2 11 4 9" xfId="1790" xr:uid="{00000000-0005-0000-0000-0000C8040000}"/>
    <cellStyle name="Currency 2 11 5" xfId="1791" xr:uid="{00000000-0005-0000-0000-0000C9040000}"/>
    <cellStyle name="Currency 2 11 5 2" xfId="1792" xr:uid="{00000000-0005-0000-0000-0000CA040000}"/>
    <cellStyle name="Currency 2 11 5 3" xfId="1793" xr:uid="{00000000-0005-0000-0000-0000CB040000}"/>
    <cellStyle name="Currency 2 11 6" xfId="1794" xr:uid="{00000000-0005-0000-0000-0000CC040000}"/>
    <cellStyle name="Currency 2 11 6 2" xfId="1795" xr:uid="{00000000-0005-0000-0000-0000CD040000}"/>
    <cellStyle name="Currency 2 11 6 2 2" xfId="1796" xr:uid="{00000000-0005-0000-0000-0000CE040000}"/>
    <cellStyle name="Currency 2 11 6 2 2 2" xfId="1797" xr:uid="{00000000-0005-0000-0000-0000CF040000}"/>
    <cellStyle name="Currency 2 11 6 2 3" xfId="1798" xr:uid="{00000000-0005-0000-0000-0000D0040000}"/>
    <cellStyle name="Currency 2 11 6 3" xfId="1799" xr:uid="{00000000-0005-0000-0000-0000D1040000}"/>
    <cellStyle name="Currency 2 11 6 3 2" xfId="1800" xr:uid="{00000000-0005-0000-0000-0000D2040000}"/>
    <cellStyle name="Currency 2 11 6 3 2 2" xfId="1801" xr:uid="{00000000-0005-0000-0000-0000D3040000}"/>
    <cellStyle name="Currency 2 11 6 3 3" xfId="1802" xr:uid="{00000000-0005-0000-0000-0000D4040000}"/>
    <cellStyle name="Currency 2 11 6 4" xfId="1803" xr:uid="{00000000-0005-0000-0000-0000D5040000}"/>
    <cellStyle name="Currency 2 11 6 4 2" xfId="1804" xr:uid="{00000000-0005-0000-0000-0000D6040000}"/>
    <cellStyle name="Currency 2 11 6 4 2 2" xfId="1805" xr:uid="{00000000-0005-0000-0000-0000D7040000}"/>
    <cellStyle name="Currency 2 11 6 4 3" xfId="1806" xr:uid="{00000000-0005-0000-0000-0000D8040000}"/>
    <cellStyle name="Currency 2 11 6 5" xfId="1807" xr:uid="{00000000-0005-0000-0000-0000D9040000}"/>
    <cellStyle name="Currency 2 11 6 5 2" xfId="1808" xr:uid="{00000000-0005-0000-0000-0000DA040000}"/>
    <cellStyle name="Currency 2 11 6 6" xfId="1809" xr:uid="{00000000-0005-0000-0000-0000DB040000}"/>
    <cellStyle name="Currency 2 11 6 6 2" xfId="1810" xr:uid="{00000000-0005-0000-0000-0000DC040000}"/>
    <cellStyle name="Currency 2 11 6 7" xfId="1811" xr:uid="{00000000-0005-0000-0000-0000DD040000}"/>
    <cellStyle name="Currency 2 11 7" xfId="1812" xr:uid="{00000000-0005-0000-0000-0000DE040000}"/>
    <cellStyle name="Currency 2 11 7 2" xfId="1813" xr:uid="{00000000-0005-0000-0000-0000DF040000}"/>
    <cellStyle name="Currency 2 11 7 2 2" xfId="1814" xr:uid="{00000000-0005-0000-0000-0000E0040000}"/>
    <cellStyle name="Currency 2 11 7 3" xfId="1815" xr:uid="{00000000-0005-0000-0000-0000E1040000}"/>
    <cellStyle name="Currency 2 11 8" xfId="1816" xr:uid="{00000000-0005-0000-0000-0000E2040000}"/>
    <cellStyle name="Currency 2 11 8 2" xfId="1817" xr:uid="{00000000-0005-0000-0000-0000E3040000}"/>
    <cellStyle name="Currency 2 11 8 2 2" xfId="1818" xr:uid="{00000000-0005-0000-0000-0000E4040000}"/>
    <cellStyle name="Currency 2 11 8 3" xfId="1819" xr:uid="{00000000-0005-0000-0000-0000E5040000}"/>
    <cellStyle name="Currency 2 12" xfId="104" xr:uid="{00000000-0005-0000-0000-0000E6040000}"/>
    <cellStyle name="Currency 2 12 10" xfId="1820" xr:uid="{00000000-0005-0000-0000-0000E7040000}"/>
    <cellStyle name="Currency 2 12 2" xfId="105" xr:uid="{00000000-0005-0000-0000-0000E8040000}"/>
    <cellStyle name="Currency 2 12 2 2" xfId="1821" xr:uid="{00000000-0005-0000-0000-0000E9040000}"/>
    <cellStyle name="Currency 2 12 2 3" xfId="1822" xr:uid="{00000000-0005-0000-0000-0000EA040000}"/>
    <cellStyle name="Currency 2 12 2 3 2" xfId="1823" xr:uid="{00000000-0005-0000-0000-0000EB040000}"/>
    <cellStyle name="Currency 2 12 2 3 3" xfId="1824" xr:uid="{00000000-0005-0000-0000-0000EC040000}"/>
    <cellStyle name="Currency 2 12 2 4" xfId="1825" xr:uid="{00000000-0005-0000-0000-0000ED040000}"/>
    <cellStyle name="Currency 2 12 2 4 2" xfId="1826" xr:uid="{00000000-0005-0000-0000-0000EE040000}"/>
    <cellStyle name="Currency 2 12 2 4 2 2" xfId="1827" xr:uid="{00000000-0005-0000-0000-0000EF040000}"/>
    <cellStyle name="Currency 2 12 2 4 3" xfId="1828" xr:uid="{00000000-0005-0000-0000-0000F0040000}"/>
    <cellStyle name="Currency 2 12 2 5" xfId="1829" xr:uid="{00000000-0005-0000-0000-0000F1040000}"/>
    <cellStyle name="Currency 2 12 2 5 2" xfId="1830" xr:uid="{00000000-0005-0000-0000-0000F2040000}"/>
    <cellStyle name="Currency 2 12 2 5 2 2" xfId="1831" xr:uid="{00000000-0005-0000-0000-0000F3040000}"/>
    <cellStyle name="Currency 2 12 2 5 3" xfId="1832" xr:uid="{00000000-0005-0000-0000-0000F4040000}"/>
    <cellStyle name="Currency 2 12 2 6" xfId="1833" xr:uid="{00000000-0005-0000-0000-0000F5040000}"/>
    <cellStyle name="Currency 2 12 2 6 2" xfId="1834" xr:uid="{00000000-0005-0000-0000-0000F6040000}"/>
    <cellStyle name="Currency 2 12 2 6 2 2" xfId="1835" xr:uid="{00000000-0005-0000-0000-0000F7040000}"/>
    <cellStyle name="Currency 2 12 2 6 3" xfId="1836" xr:uid="{00000000-0005-0000-0000-0000F8040000}"/>
    <cellStyle name="Currency 2 12 2 7" xfId="1837" xr:uid="{00000000-0005-0000-0000-0000F9040000}"/>
    <cellStyle name="Currency 2 12 2 7 2" xfId="1838" xr:uid="{00000000-0005-0000-0000-0000FA040000}"/>
    <cellStyle name="Currency 2 12 2 8" xfId="1839" xr:uid="{00000000-0005-0000-0000-0000FB040000}"/>
    <cellStyle name="Currency 2 12 2 8 2" xfId="1840" xr:uid="{00000000-0005-0000-0000-0000FC040000}"/>
    <cellStyle name="Currency 2 12 2 9" xfId="1841" xr:uid="{00000000-0005-0000-0000-0000FD040000}"/>
    <cellStyle name="Currency 2 12 3" xfId="106" xr:uid="{00000000-0005-0000-0000-0000FE040000}"/>
    <cellStyle name="Currency 2 12 4" xfId="1842" xr:uid="{00000000-0005-0000-0000-0000FF040000}"/>
    <cellStyle name="Currency 2 12 4 2" xfId="1843" xr:uid="{00000000-0005-0000-0000-000000050000}"/>
    <cellStyle name="Currency 2 12 4 3" xfId="1844" xr:uid="{00000000-0005-0000-0000-000001050000}"/>
    <cellStyle name="Currency 2 12 5" xfId="1845" xr:uid="{00000000-0005-0000-0000-000002050000}"/>
    <cellStyle name="Currency 2 12 5 2" xfId="1846" xr:uid="{00000000-0005-0000-0000-000003050000}"/>
    <cellStyle name="Currency 2 12 5 2 2" xfId="1847" xr:uid="{00000000-0005-0000-0000-000004050000}"/>
    <cellStyle name="Currency 2 12 5 3" xfId="1848" xr:uid="{00000000-0005-0000-0000-000005050000}"/>
    <cellStyle name="Currency 2 12 6" xfId="1849" xr:uid="{00000000-0005-0000-0000-000006050000}"/>
    <cellStyle name="Currency 2 12 6 2" xfId="1850" xr:uid="{00000000-0005-0000-0000-000007050000}"/>
    <cellStyle name="Currency 2 12 6 2 2" xfId="1851" xr:uid="{00000000-0005-0000-0000-000008050000}"/>
    <cellStyle name="Currency 2 12 6 3" xfId="1852" xr:uid="{00000000-0005-0000-0000-000009050000}"/>
    <cellStyle name="Currency 2 12 7" xfId="1853" xr:uid="{00000000-0005-0000-0000-00000A050000}"/>
    <cellStyle name="Currency 2 12 7 2" xfId="1854" xr:uid="{00000000-0005-0000-0000-00000B050000}"/>
    <cellStyle name="Currency 2 12 7 2 2" xfId="1855" xr:uid="{00000000-0005-0000-0000-00000C050000}"/>
    <cellStyle name="Currency 2 12 7 3" xfId="1856" xr:uid="{00000000-0005-0000-0000-00000D050000}"/>
    <cellStyle name="Currency 2 12 8" xfId="1857" xr:uid="{00000000-0005-0000-0000-00000E050000}"/>
    <cellStyle name="Currency 2 12 8 2" xfId="1858" xr:uid="{00000000-0005-0000-0000-00000F050000}"/>
    <cellStyle name="Currency 2 12 9" xfId="1859" xr:uid="{00000000-0005-0000-0000-000010050000}"/>
    <cellStyle name="Currency 2 12 9 2" xfId="1860" xr:uid="{00000000-0005-0000-0000-000011050000}"/>
    <cellStyle name="Currency 2 13" xfId="107" xr:uid="{00000000-0005-0000-0000-000012050000}"/>
    <cellStyle name="Currency 2 13 2" xfId="108" xr:uid="{00000000-0005-0000-0000-000013050000}"/>
    <cellStyle name="Currency 2 13 2 10" xfId="1861" xr:uid="{00000000-0005-0000-0000-000014050000}"/>
    <cellStyle name="Currency 2 13 2 2" xfId="1862" xr:uid="{00000000-0005-0000-0000-000015050000}"/>
    <cellStyle name="Currency 2 13 2 3" xfId="1863" xr:uid="{00000000-0005-0000-0000-000016050000}"/>
    <cellStyle name="Currency 2 13 2 4" xfId="1864" xr:uid="{00000000-0005-0000-0000-000017050000}"/>
    <cellStyle name="Currency 2 13 2 4 2" xfId="1865" xr:uid="{00000000-0005-0000-0000-000018050000}"/>
    <cellStyle name="Currency 2 13 2 4 2 2" xfId="1866" xr:uid="{00000000-0005-0000-0000-000019050000}"/>
    <cellStyle name="Currency 2 13 2 4 3" xfId="1867" xr:uid="{00000000-0005-0000-0000-00001A050000}"/>
    <cellStyle name="Currency 2 13 2 5" xfId="1868" xr:uid="{00000000-0005-0000-0000-00001B050000}"/>
    <cellStyle name="Currency 2 13 2 5 2" xfId="1869" xr:uid="{00000000-0005-0000-0000-00001C050000}"/>
    <cellStyle name="Currency 2 13 2 5 2 2" xfId="1870" xr:uid="{00000000-0005-0000-0000-00001D050000}"/>
    <cellStyle name="Currency 2 13 2 5 3" xfId="1871" xr:uid="{00000000-0005-0000-0000-00001E050000}"/>
    <cellStyle name="Currency 2 13 2 6" xfId="1872" xr:uid="{00000000-0005-0000-0000-00001F050000}"/>
    <cellStyle name="Currency 2 13 2 6 2" xfId="1873" xr:uid="{00000000-0005-0000-0000-000020050000}"/>
    <cellStyle name="Currency 2 13 2 6 2 2" xfId="1874" xr:uid="{00000000-0005-0000-0000-000021050000}"/>
    <cellStyle name="Currency 2 13 2 6 3" xfId="1875" xr:uid="{00000000-0005-0000-0000-000022050000}"/>
    <cellStyle name="Currency 2 13 2 7" xfId="1876" xr:uid="{00000000-0005-0000-0000-000023050000}"/>
    <cellStyle name="Currency 2 13 2 7 2" xfId="1877" xr:uid="{00000000-0005-0000-0000-000024050000}"/>
    <cellStyle name="Currency 2 13 2 8" xfId="1878" xr:uid="{00000000-0005-0000-0000-000025050000}"/>
    <cellStyle name="Currency 2 13 2 8 2" xfId="1879" xr:uid="{00000000-0005-0000-0000-000026050000}"/>
    <cellStyle name="Currency 2 13 2 9" xfId="1880" xr:uid="{00000000-0005-0000-0000-000027050000}"/>
    <cellStyle name="Currency 2 13 3" xfId="109" xr:uid="{00000000-0005-0000-0000-000028050000}"/>
    <cellStyle name="Currency 2 13 4" xfId="1881" xr:uid="{00000000-0005-0000-0000-000029050000}"/>
    <cellStyle name="Currency 2 13 4 2" xfId="1882" xr:uid="{00000000-0005-0000-0000-00002A050000}"/>
    <cellStyle name="Currency 2 13 4 2 2" xfId="1883" xr:uid="{00000000-0005-0000-0000-00002B050000}"/>
    <cellStyle name="Currency 2 13 4 3" xfId="1884" xr:uid="{00000000-0005-0000-0000-00002C050000}"/>
    <cellStyle name="Currency 2 13 5" xfId="1885" xr:uid="{00000000-0005-0000-0000-00002D050000}"/>
    <cellStyle name="Currency 2 13 5 2" xfId="1886" xr:uid="{00000000-0005-0000-0000-00002E050000}"/>
    <cellStyle name="Currency 2 13 5 2 2" xfId="1887" xr:uid="{00000000-0005-0000-0000-00002F050000}"/>
    <cellStyle name="Currency 2 13 5 3" xfId="1888" xr:uid="{00000000-0005-0000-0000-000030050000}"/>
    <cellStyle name="Currency 2 14" xfId="1889" xr:uid="{00000000-0005-0000-0000-000031050000}"/>
    <cellStyle name="Currency 2 14 2" xfId="1890" xr:uid="{00000000-0005-0000-0000-000032050000}"/>
    <cellStyle name="Currency 2 14 3" xfId="1891" xr:uid="{00000000-0005-0000-0000-000033050000}"/>
    <cellStyle name="Currency 2 14 3 2" xfId="1892" xr:uid="{00000000-0005-0000-0000-000034050000}"/>
    <cellStyle name="Currency 2 14 3 3" xfId="1893" xr:uid="{00000000-0005-0000-0000-000035050000}"/>
    <cellStyle name="Currency 2 14 4" xfId="1894" xr:uid="{00000000-0005-0000-0000-000036050000}"/>
    <cellStyle name="Currency 2 14 4 2" xfId="1895" xr:uid="{00000000-0005-0000-0000-000037050000}"/>
    <cellStyle name="Currency 2 14 4 2 2" xfId="1896" xr:uid="{00000000-0005-0000-0000-000038050000}"/>
    <cellStyle name="Currency 2 14 4 3" xfId="1897" xr:uid="{00000000-0005-0000-0000-000039050000}"/>
    <cellStyle name="Currency 2 14 5" xfId="1898" xr:uid="{00000000-0005-0000-0000-00003A050000}"/>
    <cellStyle name="Currency 2 14 5 2" xfId="1899" xr:uid="{00000000-0005-0000-0000-00003B050000}"/>
    <cellStyle name="Currency 2 14 5 2 2" xfId="1900" xr:uid="{00000000-0005-0000-0000-00003C050000}"/>
    <cellStyle name="Currency 2 14 5 3" xfId="1901" xr:uid="{00000000-0005-0000-0000-00003D050000}"/>
    <cellStyle name="Currency 2 14 6" xfId="1902" xr:uid="{00000000-0005-0000-0000-00003E050000}"/>
    <cellStyle name="Currency 2 14 6 2" xfId="1903" xr:uid="{00000000-0005-0000-0000-00003F050000}"/>
    <cellStyle name="Currency 2 14 6 2 2" xfId="1904" xr:uid="{00000000-0005-0000-0000-000040050000}"/>
    <cellStyle name="Currency 2 14 6 3" xfId="1905" xr:uid="{00000000-0005-0000-0000-000041050000}"/>
    <cellStyle name="Currency 2 14 7" xfId="1906" xr:uid="{00000000-0005-0000-0000-000042050000}"/>
    <cellStyle name="Currency 2 14 7 2" xfId="1907" xr:uid="{00000000-0005-0000-0000-000043050000}"/>
    <cellStyle name="Currency 2 14 8" xfId="1908" xr:uid="{00000000-0005-0000-0000-000044050000}"/>
    <cellStyle name="Currency 2 14 8 2" xfId="1909" xr:uid="{00000000-0005-0000-0000-000045050000}"/>
    <cellStyle name="Currency 2 14 9" xfId="1910" xr:uid="{00000000-0005-0000-0000-000046050000}"/>
    <cellStyle name="Currency 2 15" xfId="1911" xr:uid="{00000000-0005-0000-0000-000047050000}"/>
    <cellStyle name="Currency 2 15 2" xfId="1912" xr:uid="{00000000-0005-0000-0000-000048050000}"/>
    <cellStyle name="Currency 2 15 3" xfId="1913" xr:uid="{00000000-0005-0000-0000-000049050000}"/>
    <cellStyle name="Currency 2 16" xfId="1914" xr:uid="{00000000-0005-0000-0000-00004A050000}"/>
    <cellStyle name="Currency 2 17" xfId="1915" xr:uid="{00000000-0005-0000-0000-00004B050000}"/>
    <cellStyle name="Currency 2 17 2" xfId="1916" xr:uid="{00000000-0005-0000-0000-00004C050000}"/>
    <cellStyle name="Currency 2 17 3" xfId="1917" xr:uid="{00000000-0005-0000-0000-00004D050000}"/>
    <cellStyle name="Currency 2 18" xfId="1918" xr:uid="{00000000-0005-0000-0000-00004E050000}"/>
    <cellStyle name="Currency 2 18 2" xfId="1919" xr:uid="{00000000-0005-0000-0000-00004F050000}"/>
    <cellStyle name="Currency 2 18 2 2" xfId="1920" xr:uid="{00000000-0005-0000-0000-000050050000}"/>
    <cellStyle name="Currency 2 18 3" xfId="1921" xr:uid="{00000000-0005-0000-0000-000051050000}"/>
    <cellStyle name="Currency 2 18 4" xfId="1922" xr:uid="{00000000-0005-0000-0000-000052050000}"/>
    <cellStyle name="Currency 2 18 5" xfId="1923" xr:uid="{00000000-0005-0000-0000-000053050000}"/>
    <cellStyle name="Currency 2 19" xfId="1924" xr:uid="{00000000-0005-0000-0000-000054050000}"/>
    <cellStyle name="Currency 2 19 2" xfId="1925" xr:uid="{00000000-0005-0000-0000-000055050000}"/>
    <cellStyle name="Currency 2 19 2 2" xfId="1926" xr:uid="{00000000-0005-0000-0000-000056050000}"/>
    <cellStyle name="Currency 2 19 3" xfId="1927" xr:uid="{00000000-0005-0000-0000-000057050000}"/>
    <cellStyle name="Currency 2 2" xfId="110" xr:uid="{00000000-0005-0000-0000-000058050000}"/>
    <cellStyle name="Currency 2 2 2" xfId="111" xr:uid="{00000000-0005-0000-0000-000059050000}"/>
    <cellStyle name="Currency 2 2 2 10" xfId="1928" xr:uid="{00000000-0005-0000-0000-00005A050000}"/>
    <cellStyle name="Currency 2 2 2 10 2" xfId="1929" xr:uid="{00000000-0005-0000-0000-00005B050000}"/>
    <cellStyle name="Currency 2 2 2 10 2 2" xfId="1930" xr:uid="{00000000-0005-0000-0000-00005C050000}"/>
    <cellStyle name="Currency 2 2 2 10 3" xfId="1931" xr:uid="{00000000-0005-0000-0000-00005D050000}"/>
    <cellStyle name="Currency 2 2 2 10 4" xfId="1932" xr:uid="{00000000-0005-0000-0000-00005E050000}"/>
    <cellStyle name="Currency 2 2 2 11" xfId="1933" xr:uid="{00000000-0005-0000-0000-00005F050000}"/>
    <cellStyle name="Currency 2 2 2 11 2" xfId="1934" xr:uid="{00000000-0005-0000-0000-000060050000}"/>
    <cellStyle name="Currency 2 2 2 11 2 2" xfId="1935" xr:uid="{00000000-0005-0000-0000-000061050000}"/>
    <cellStyle name="Currency 2 2 2 11 3" xfId="1936" xr:uid="{00000000-0005-0000-0000-000062050000}"/>
    <cellStyle name="Currency 2 2 2 12" xfId="1937" xr:uid="{00000000-0005-0000-0000-000063050000}"/>
    <cellStyle name="Currency 2 2 2 12 2" xfId="1938" xr:uid="{00000000-0005-0000-0000-000064050000}"/>
    <cellStyle name="Currency 2 2 2 12 2 2" xfId="1939" xr:uid="{00000000-0005-0000-0000-000065050000}"/>
    <cellStyle name="Currency 2 2 2 12 3" xfId="1940" xr:uid="{00000000-0005-0000-0000-000066050000}"/>
    <cellStyle name="Currency 2 2 2 13" xfId="1941" xr:uid="{00000000-0005-0000-0000-000067050000}"/>
    <cellStyle name="Currency 2 2 2 13 2" xfId="1942" xr:uid="{00000000-0005-0000-0000-000068050000}"/>
    <cellStyle name="Currency 2 2 2 14" xfId="1943" xr:uid="{00000000-0005-0000-0000-000069050000}"/>
    <cellStyle name="Currency 2 2 2 14 2" xfId="1944" xr:uid="{00000000-0005-0000-0000-00006A050000}"/>
    <cellStyle name="Currency 2 2 2 15" xfId="1945" xr:uid="{00000000-0005-0000-0000-00006B050000}"/>
    <cellStyle name="Currency 2 2 2 16" xfId="1946" xr:uid="{00000000-0005-0000-0000-00006C050000}"/>
    <cellStyle name="Currency 2 2 2 17" xfId="1947" xr:uid="{00000000-0005-0000-0000-00006D050000}"/>
    <cellStyle name="Currency 2 2 2 2" xfId="112" xr:uid="{00000000-0005-0000-0000-00006E050000}"/>
    <cellStyle name="Currency 2 2 2 2 10" xfId="1948" xr:uid="{00000000-0005-0000-0000-00006F050000}"/>
    <cellStyle name="Currency 2 2 2 2 10 2" xfId="1949" xr:uid="{00000000-0005-0000-0000-000070050000}"/>
    <cellStyle name="Currency 2 2 2 2 10 2 2" xfId="1950" xr:uid="{00000000-0005-0000-0000-000071050000}"/>
    <cellStyle name="Currency 2 2 2 2 10 3" xfId="1951" xr:uid="{00000000-0005-0000-0000-000072050000}"/>
    <cellStyle name="Currency 2 2 2 2 11" xfId="1952" xr:uid="{00000000-0005-0000-0000-000073050000}"/>
    <cellStyle name="Currency 2 2 2 2 11 2" xfId="1953" xr:uid="{00000000-0005-0000-0000-000074050000}"/>
    <cellStyle name="Currency 2 2 2 2 12" xfId="1954" xr:uid="{00000000-0005-0000-0000-000075050000}"/>
    <cellStyle name="Currency 2 2 2 2 12 2" xfId="1955" xr:uid="{00000000-0005-0000-0000-000076050000}"/>
    <cellStyle name="Currency 2 2 2 2 13" xfId="1956" xr:uid="{00000000-0005-0000-0000-000077050000}"/>
    <cellStyle name="Currency 2 2 2 2 14" xfId="1957" xr:uid="{00000000-0005-0000-0000-000078050000}"/>
    <cellStyle name="Currency 2 2 2 2 15" xfId="1958" xr:uid="{00000000-0005-0000-0000-000079050000}"/>
    <cellStyle name="Currency 2 2 2 2 2" xfId="113" xr:uid="{00000000-0005-0000-0000-00007A050000}"/>
    <cellStyle name="Currency 2 2 2 2 2 2" xfId="1959" xr:uid="{00000000-0005-0000-0000-00007B050000}"/>
    <cellStyle name="Currency 2 2 2 2 2 2 2" xfId="1960" xr:uid="{00000000-0005-0000-0000-00007C050000}"/>
    <cellStyle name="Currency 2 2 2 2 2 2 3" xfId="1961" xr:uid="{00000000-0005-0000-0000-00007D050000}"/>
    <cellStyle name="Currency 2 2 2 2 2 2 3 2" xfId="1962" xr:uid="{00000000-0005-0000-0000-00007E050000}"/>
    <cellStyle name="Currency 2 2 2 2 2 2 3 3" xfId="1963" xr:uid="{00000000-0005-0000-0000-00007F050000}"/>
    <cellStyle name="Currency 2 2 2 2 2 2 4" xfId="1964" xr:uid="{00000000-0005-0000-0000-000080050000}"/>
    <cellStyle name="Currency 2 2 2 2 2 2 4 2" xfId="1965" xr:uid="{00000000-0005-0000-0000-000081050000}"/>
    <cellStyle name="Currency 2 2 2 2 2 2 4 2 2" xfId="1966" xr:uid="{00000000-0005-0000-0000-000082050000}"/>
    <cellStyle name="Currency 2 2 2 2 2 2 4 3" xfId="1967" xr:uid="{00000000-0005-0000-0000-000083050000}"/>
    <cellStyle name="Currency 2 2 2 2 2 2 5" xfId="1968" xr:uid="{00000000-0005-0000-0000-000084050000}"/>
    <cellStyle name="Currency 2 2 2 2 2 2 5 2" xfId="1969" xr:uid="{00000000-0005-0000-0000-000085050000}"/>
    <cellStyle name="Currency 2 2 2 2 2 2 5 2 2" xfId="1970" xr:uid="{00000000-0005-0000-0000-000086050000}"/>
    <cellStyle name="Currency 2 2 2 2 2 2 5 3" xfId="1971" xr:uid="{00000000-0005-0000-0000-000087050000}"/>
    <cellStyle name="Currency 2 2 2 2 2 2 6" xfId="1972" xr:uid="{00000000-0005-0000-0000-000088050000}"/>
    <cellStyle name="Currency 2 2 2 2 2 2 6 2" xfId="1973" xr:uid="{00000000-0005-0000-0000-000089050000}"/>
    <cellStyle name="Currency 2 2 2 2 2 2 6 2 2" xfId="1974" xr:uid="{00000000-0005-0000-0000-00008A050000}"/>
    <cellStyle name="Currency 2 2 2 2 2 2 6 3" xfId="1975" xr:uid="{00000000-0005-0000-0000-00008B050000}"/>
    <cellStyle name="Currency 2 2 2 2 2 2 7" xfId="1976" xr:uid="{00000000-0005-0000-0000-00008C050000}"/>
    <cellStyle name="Currency 2 2 2 2 2 2 7 2" xfId="1977" xr:uid="{00000000-0005-0000-0000-00008D050000}"/>
    <cellStyle name="Currency 2 2 2 2 2 2 8" xfId="1978" xr:uid="{00000000-0005-0000-0000-00008E050000}"/>
    <cellStyle name="Currency 2 2 2 2 2 2 8 2" xfId="1979" xr:uid="{00000000-0005-0000-0000-00008F050000}"/>
    <cellStyle name="Currency 2 2 2 2 2 2 9" xfId="1980" xr:uid="{00000000-0005-0000-0000-000090050000}"/>
    <cellStyle name="Currency 2 2 2 2 2 3" xfId="1981" xr:uid="{00000000-0005-0000-0000-000091050000}"/>
    <cellStyle name="Currency 2 2 2 2 2 3 2" xfId="1982" xr:uid="{00000000-0005-0000-0000-000092050000}"/>
    <cellStyle name="Currency 2 2 2 2 2 3 3" xfId="1983" xr:uid="{00000000-0005-0000-0000-000093050000}"/>
    <cellStyle name="Currency 2 2 2 2 2 3 3 2" xfId="1984" xr:uid="{00000000-0005-0000-0000-000094050000}"/>
    <cellStyle name="Currency 2 2 2 2 2 3 3 3" xfId="1985" xr:uid="{00000000-0005-0000-0000-000095050000}"/>
    <cellStyle name="Currency 2 2 2 2 2 3 4" xfId="1986" xr:uid="{00000000-0005-0000-0000-000096050000}"/>
    <cellStyle name="Currency 2 2 2 2 2 3 4 2" xfId="1987" xr:uid="{00000000-0005-0000-0000-000097050000}"/>
    <cellStyle name="Currency 2 2 2 2 2 3 4 2 2" xfId="1988" xr:uid="{00000000-0005-0000-0000-000098050000}"/>
    <cellStyle name="Currency 2 2 2 2 2 3 4 3" xfId="1989" xr:uid="{00000000-0005-0000-0000-000099050000}"/>
    <cellStyle name="Currency 2 2 2 2 2 3 5" xfId="1990" xr:uid="{00000000-0005-0000-0000-00009A050000}"/>
    <cellStyle name="Currency 2 2 2 2 2 3 5 2" xfId="1991" xr:uid="{00000000-0005-0000-0000-00009B050000}"/>
    <cellStyle name="Currency 2 2 2 2 2 3 5 2 2" xfId="1992" xr:uid="{00000000-0005-0000-0000-00009C050000}"/>
    <cellStyle name="Currency 2 2 2 2 2 3 5 3" xfId="1993" xr:uid="{00000000-0005-0000-0000-00009D050000}"/>
    <cellStyle name="Currency 2 2 2 2 2 3 6" xfId="1994" xr:uid="{00000000-0005-0000-0000-00009E050000}"/>
    <cellStyle name="Currency 2 2 2 2 2 3 6 2" xfId="1995" xr:uid="{00000000-0005-0000-0000-00009F050000}"/>
    <cellStyle name="Currency 2 2 2 2 2 3 6 2 2" xfId="1996" xr:uid="{00000000-0005-0000-0000-0000A0050000}"/>
    <cellStyle name="Currency 2 2 2 2 2 3 6 3" xfId="1997" xr:uid="{00000000-0005-0000-0000-0000A1050000}"/>
    <cellStyle name="Currency 2 2 2 2 2 3 7" xfId="1998" xr:uid="{00000000-0005-0000-0000-0000A2050000}"/>
    <cellStyle name="Currency 2 2 2 2 2 3 7 2" xfId="1999" xr:uid="{00000000-0005-0000-0000-0000A3050000}"/>
    <cellStyle name="Currency 2 2 2 2 2 3 8" xfId="2000" xr:uid="{00000000-0005-0000-0000-0000A4050000}"/>
    <cellStyle name="Currency 2 2 2 2 2 3 8 2" xfId="2001" xr:uid="{00000000-0005-0000-0000-0000A5050000}"/>
    <cellStyle name="Currency 2 2 2 2 2 3 9" xfId="2002" xr:uid="{00000000-0005-0000-0000-0000A6050000}"/>
    <cellStyle name="Currency 2 2 2 2 2 4" xfId="2003" xr:uid="{00000000-0005-0000-0000-0000A7050000}"/>
    <cellStyle name="Currency 2 2 2 2 2 4 2" xfId="2004" xr:uid="{00000000-0005-0000-0000-0000A8050000}"/>
    <cellStyle name="Currency 2 2 2 2 2 4 3" xfId="2005" xr:uid="{00000000-0005-0000-0000-0000A9050000}"/>
    <cellStyle name="Currency 2 2 2 2 2 4 3 2" xfId="2006" xr:uid="{00000000-0005-0000-0000-0000AA050000}"/>
    <cellStyle name="Currency 2 2 2 2 2 4 3 2 2" xfId="2007" xr:uid="{00000000-0005-0000-0000-0000AB050000}"/>
    <cellStyle name="Currency 2 2 2 2 2 4 3 3" xfId="2008" xr:uid="{00000000-0005-0000-0000-0000AC050000}"/>
    <cellStyle name="Currency 2 2 2 2 2 4 4" xfId="2009" xr:uid="{00000000-0005-0000-0000-0000AD050000}"/>
    <cellStyle name="Currency 2 2 2 2 2 4 4 2" xfId="2010" xr:uid="{00000000-0005-0000-0000-0000AE050000}"/>
    <cellStyle name="Currency 2 2 2 2 2 4 4 2 2" xfId="2011" xr:uid="{00000000-0005-0000-0000-0000AF050000}"/>
    <cellStyle name="Currency 2 2 2 2 2 4 4 3" xfId="2012" xr:uid="{00000000-0005-0000-0000-0000B0050000}"/>
    <cellStyle name="Currency 2 2 2 2 2 4 5" xfId="2013" xr:uid="{00000000-0005-0000-0000-0000B1050000}"/>
    <cellStyle name="Currency 2 2 2 2 2 4 5 2" xfId="2014" xr:uid="{00000000-0005-0000-0000-0000B2050000}"/>
    <cellStyle name="Currency 2 2 2 2 2 4 5 2 2" xfId="2015" xr:uid="{00000000-0005-0000-0000-0000B3050000}"/>
    <cellStyle name="Currency 2 2 2 2 2 4 5 3" xfId="2016" xr:uid="{00000000-0005-0000-0000-0000B4050000}"/>
    <cellStyle name="Currency 2 2 2 2 2 4 6" xfId="2017" xr:uid="{00000000-0005-0000-0000-0000B5050000}"/>
    <cellStyle name="Currency 2 2 2 2 2 4 6 2" xfId="2018" xr:uid="{00000000-0005-0000-0000-0000B6050000}"/>
    <cellStyle name="Currency 2 2 2 2 2 4 7" xfId="2019" xr:uid="{00000000-0005-0000-0000-0000B7050000}"/>
    <cellStyle name="Currency 2 2 2 2 2 4 7 2" xfId="2020" xr:uid="{00000000-0005-0000-0000-0000B8050000}"/>
    <cellStyle name="Currency 2 2 2 2 2 4 8" xfId="2021" xr:uid="{00000000-0005-0000-0000-0000B9050000}"/>
    <cellStyle name="Currency 2 2 2 2 2 4 9" xfId="2022" xr:uid="{00000000-0005-0000-0000-0000BA050000}"/>
    <cellStyle name="Currency 2 2 2 2 2 5" xfId="2023" xr:uid="{00000000-0005-0000-0000-0000BB050000}"/>
    <cellStyle name="Currency 2 2 2 2 2 5 2" xfId="2024" xr:uid="{00000000-0005-0000-0000-0000BC050000}"/>
    <cellStyle name="Currency 2 2 2 2 2 5 3" xfId="2025" xr:uid="{00000000-0005-0000-0000-0000BD050000}"/>
    <cellStyle name="Currency 2 2 2 2 2 6" xfId="2026" xr:uid="{00000000-0005-0000-0000-0000BE050000}"/>
    <cellStyle name="Currency 2 2 2 2 2 6 2" xfId="2027" xr:uid="{00000000-0005-0000-0000-0000BF050000}"/>
    <cellStyle name="Currency 2 2 2 2 2 6 2 2" xfId="2028" xr:uid="{00000000-0005-0000-0000-0000C0050000}"/>
    <cellStyle name="Currency 2 2 2 2 2 6 2 2 2" xfId="2029" xr:uid="{00000000-0005-0000-0000-0000C1050000}"/>
    <cellStyle name="Currency 2 2 2 2 2 6 2 3" xfId="2030" xr:uid="{00000000-0005-0000-0000-0000C2050000}"/>
    <cellStyle name="Currency 2 2 2 2 2 6 3" xfId="2031" xr:uid="{00000000-0005-0000-0000-0000C3050000}"/>
    <cellStyle name="Currency 2 2 2 2 2 6 3 2" xfId="2032" xr:uid="{00000000-0005-0000-0000-0000C4050000}"/>
    <cellStyle name="Currency 2 2 2 2 2 6 3 2 2" xfId="2033" xr:uid="{00000000-0005-0000-0000-0000C5050000}"/>
    <cellStyle name="Currency 2 2 2 2 2 6 3 3" xfId="2034" xr:uid="{00000000-0005-0000-0000-0000C6050000}"/>
    <cellStyle name="Currency 2 2 2 2 2 6 4" xfId="2035" xr:uid="{00000000-0005-0000-0000-0000C7050000}"/>
    <cellStyle name="Currency 2 2 2 2 2 6 4 2" xfId="2036" xr:uid="{00000000-0005-0000-0000-0000C8050000}"/>
    <cellStyle name="Currency 2 2 2 2 2 6 4 2 2" xfId="2037" xr:uid="{00000000-0005-0000-0000-0000C9050000}"/>
    <cellStyle name="Currency 2 2 2 2 2 6 4 3" xfId="2038" xr:uid="{00000000-0005-0000-0000-0000CA050000}"/>
    <cellStyle name="Currency 2 2 2 2 2 6 5" xfId="2039" xr:uid="{00000000-0005-0000-0000-0000CB050000}"/>
    <cellStyle name="Currency 2 2 2 2 2 6 5 2" xfId="2040" xr:uid="{00000000-0005-0000-0000-0000CC050000}"/>
    <cellStyle name="Currency 2 2 2 2 2 6 6" xfId="2041" xr:uid="{00000000-0005-0000-0000-0000CD050000}"/>
    <cellStyle name="Currency 2 2 2 2 2 6 6 2" xfId="2042" xr:uid="{00000000-0005-0000-0000-0000CE050000}"/>
    <cellStyle name="Currency 2 2 2 2 2 6 7" xfId="2043" xr:uid="{00000000-0005-0000-0000-0000CF050000}"/>
    <cellStyle name="Currency 2 2 2 2 2 7" xfId="2044" xr:uid="{00000000-0005-0000-0000-0000D0050000}"/>
    <cellStyle name="Currency 2 2 2 2 2 7 2" xfId="2045" xr:uid="{00000000-0005-0000-0000-0000D1050000}"/>
    <cellStyle name="Currency 2 2 2 2 2 7 2 2" xfId="2046" xr:uid="{00000000-0005-0000-0000-0000D2050000}"/>
    <cellStyle name="Currency 2 2 2 2 2 7 3" xfId="2047" xr:uid="{00000000-0005-0000-0000-0000D3050000}"/>
    <cellStyle name="Currency 2 2 2 2 2 8" xfId="2048" xr:uid="{00000000-0005-0000-0000-0000D4050000}"/>
    <cellStyle name="Currency 2 2 2 2 2 8 2" xfId="2049" xr:uid="{00000000-0005-0000-0000-0000D5050000}"/>
    <cellStyle name="Currency 2 2 2 2 2 8 2 2" xfId="2050" xr:uid="{00000000-0005-0000-0000-0000D6050000}"/>
    <cellStyle name="Currency 2 2 2 2 2 8 3" xfId="2051" xr:uid="{00000000-0005-0000-0000-0000D7050000}"/>
    <cellStyle name="Currency 2 2 2 2 3" xfId="114" xr:uid="{00000000-0005-0000-0000-0000D8050000}"/>
    <cellStyle name="Currency 2 2 2 2 3 10" xfId="2052" xr:uid="{00000000-0005-0000-0000-0000D9050000}"/>
    <cellStyle name="Currency 2 2 2 2 3 2" xfId="115" xr:uid="{00000000-0005-0000-0000-0000DA050000}"/>
    <cellStyle name="Currency 2 2 2 2 3 2 2" xfId="2053" xr:uid="{00000000-0005-0000-0000-0000DB050000}"/>
    <cellStyle name="Currency 2 2 2 2 3 2 3" xfId="2054" xr:uid="{00000000-0005-0000-0000-0000DC050000}"/>
    <cellStyle name="Currency 2 2 2 2 3 2 3 2" xfId="2055" xr:uid="{00000000-0005-0000-0000-0000DD050000}"/>
    <cellStyle name="Currency 2 2 2 2 3 2 3 3" xfId="2056" xr:uid="{00000000-0005-0000-0000-0000DE050000}"/>
    <cellStyle name="Currency 2 2 2 2 3 2 4" xfId="2057" xr:uid="{00000000-0005-0000-0000-0000DF050000}"/>
    <cellStyle name="Currency 2 2 2 2 3 2 4 2" xfId="2058" xr:uid="{00000000-0005-0000-0000-0000E0050000}"/>
    <cellStyle name="Currency 2 2 2 2 3 2 4 2 2" xfId="2059" xr:uid="{00000000-0005-0000-0000-0000E1050000}"/>
    <cellStyle name="Currency 2 2 2 2 3 2 4 3" xfId="2060" xr:uid="{00000000-0005-0000-0000-0000E2050000}"/>
    <cellStyle name="Currency 2 2 2 2 3 2 5" xfId="2061" xr:uid="{00000000-0005-0000-0000-0000E3050000}"/>
    <cellStyle name="Currency 2 2 2 2 3 2 5 2" xfId="2062" xr:uid="{00000000-0005-0000-0000-0000E4050000}"/>
    <cellStyle name="Currency 2 2 2 2 3 2 5 2 2" xfId="2063" xr:uid="{00000000-0005-0000-0000-0000E5050000}"/>
    <cellStyle name="Currency 2 2 2 2 3 2 5 3" xfId="2064" xr:uid="{00000000-0005-0000-0000-0000E6050000}"/>
    <cellStyle name="Currency 2 2 2 2 3 2 6" xfId="2065" xr:uid="{00000000-0005-0000-0000-0000E7050000}"/>
    <cellStyle name="Currency 2 2 2 2 3 2 6 2" xfId="2066" xr:uid="{00000000-0005-0000-0000-0000E8050000}"/>
    <cellStyle name="Currency 2 2 2 2 3 2 6 2 2" xfId="2067" xr:uid="{00000000-0005-0000-0000-0000E9050000}"/>
    <cellStyle name="Currency 2 2 2 2 3 2 6 3" xfId="2068" xr:uid="{00000000-0005-0000-0000-0000EA050000}"/>
    <cellStyle name="Currency 2 2 2 2 3 2 7" xfId="2069" xr:uid="{00000000-0005-0000-0000-0000EB050000}"/>
    <cellStyle name="Currency 2 2 2 2 3 2 7 2" xfId="2070" xr:uid="{00000000-0005-0000-0000-0000EC050000}"/>
    <cellStyle name="Currency 2 2 2 2 3 2 8" xfId="2071" xr:uid="{00000000-0005-0000-0000-0000ED050000}"/>
    <cellStyle name="Currency 2 2 2 2 3 2 8 2" xfId="2072" xr:uid="{00000000-0005-0000-0000-0000EE050000}"/>
    <cellStyle name="Currency 2 2 2 2 3 2 9" xfId="2073" xr:uid="{00000000-0005-0000-0000-0000EF050000}"/>
    <cellStyle name="Currency 2 2 2 2 3 3" xfId="116" xr:uid="{00000000-0005-0000-0000-0000F0050000}"/>
    <cellStyle name="Currency 2 2 2 2 3 4" xfId="2074" xr:uid="{00000000-0005-0000-0000-0000F1050000}"/>
    <cellStyle name="Currency 2 2 2 2 3 4 2" xfId="2075" xr:uid="{00000000-0005-0000-0000-0000F2050000}"/>
    <cellStyle name="Currency 2 2 2 2 3 4 3" xfId="2076" xr:uid="{00000000-0005-0000-0000-0000F3050000}"/>
    <cellStyle name="Currency 2 2 2 2 3 5" xfId="2077" xr:uid="{00000000-0005-0000-0000-0000F4050000}"/>
    <cellStyle name="Currency 2 2 2 2 3 5 2" xfId="2078" xr:uid="{00000000-0005-0000-0000-0000F5050000}"/>
    <cellStyle name="Currency 2 2 2 2 3 5 2 2" xfId="2079" xr:uid="{00000000-0005-0000-0000-0000F6050000}"/>
    <cellStyle name="Currency 2 2 2 2 3 5 3" xfId="2080" xr:uid="{00000000-0005-0000-0000-0000F7050000}"/>
    <cellStyle name="Currency 2 2 2 2 3 6" xfId="2081" xr:uid="{00000000-0005-0000-0000-0000F8050000}"/>
    <cellStyle name="Currency 2 2 2 2 3 6 2" xfId="2082" xr:uid="{00000000-0005-0000-0000-0000F9050000}"/>
    <cellStyle name="Currency 2 2 2 2 3 6 2 2" xfId="2083" xr:uid="{00000000-0005-0000-0000-0000FA050000}"/>
    <cellStyle name="Currency 2 2 2 2 3 6 3" xfId="2084" xr:uid="{00000000-0005-0000-0000-0000FB050000}"/>
    <cellStyle name="Currency 2 2 2 2 3 7" xfId="2085" xr:uid="{00000000-0005-0000-0000-0000FC050000}"/>
    <cellStyle name="Currency 2 2 2 2 3 7 2" xfId="2086" xr:uid="{00000000-0005-0000-0000-0000FD050000}"/>
    <cellStyle name="Currency 2 2 2 2 3 7 2 2" xfId="2087" xr:uid="{00000000-0005-0000-0000-0000FE050000}"/>
    <cellStyle name="Currency 2 2 2 2 3 7 3" xfId="2088" xr:uid="{00000000-0005-0000-0000-0000FF050000}"/>
    <cellStyle name="Currency 2 2 2 2 3 8" xfId="2089" xr:uid="{00000000-0005-0000-0000-000000060000}"/>
    <cellStyle name="Currency 2 2 2 2 3 8 2" xfId="2090" xr:uid="{00000000-0005-0000-0000-000001060000}"/>
    <cellStyle name="Currency 2 2 2 2 3 9" xfId="2091" xr:uid="{00000000-0005-0000-0000-000002060000}"/>
    <cellStyle name="Currency 2 2 2 2 3 9 2" xfId="2092" xr:uid="{00000000-0005-0000-0000-000003060000}"/>
    <cellStyle name="Currency 2 2 2 2 4" xfId="117" xr:uid="{00000000-0005-0000-0000-000004060000}"/>
    <cellStyle name="Currency 2 2 2 2 4 2" xfId="118" xr:uid="{00000000-0005-0000-0000-000005060000}"/>
    <cellStyle name="Currency 2 2 2 2 4 2 10" xfId="2093" xr:uid="{00000000-0005-0000-0000-000006060000}"/>
    <cellStyle name="Currency 2 2 2 2 4 2 2" xfId="2094" xr:uid="{00000000-0005-0000-0000-000007060000}"/>
    <cellStyle name="Currency 2 2 2 2 4 2 3" xfId="2095" xr:uid="{00000000-0005-0000-0000-000008060000}"/>
    <cellStyle name="Currency 2 2 2 2 4 2 4" xfId="2096" xr:uid="{00000000-0005-0000-0000-000009060000}"/>
    <cellStyle name="Currency 2 2 2 2 4 2 4 2" xfId="2097" xr:uid="{00000000-0005-0000-0000-00000A060000}"/>
    <cellStyle name="Currency 2 2 2 2 4 2 4 2 2" xfId="2098" xr:uid="{00000000-0005-0000-0000-00000B060000}"/>
    <cellStyle name="Currency 2 2 2 2 4 2 4 3" xfId="2099" xr:uid="{00000000-0005-0000-0000-00000C060000}"/>
    <cellStyle name="Currency 2 2 2 2 4 2 5" xfId="2100" xr:uid="{00000000-0005-0000-0000-00000D060000}"/>
    <cellStyle name="Currency 2 2 2 2 4 2 5 2" xfId="2101" xr:uid="{00000000-0005-0000-0000-00000E060000}"/>
    <cellStyle name="Currency 2 2 2 2 4 2 5 2 2" xfId="2102" xr:uid="{00000000-0005-0000-0000-00000F060000}"/>
    <cellStyle name="Currency 2 2 2 2 4 2 5 3" xfId="2103" xr:uid="{00000000-0005-0000-0000-000010060000}"/>
    <cellStyle name="Currency 2 2 2 2 4 2 6" xfId="2104" xr:uid="{00000000-0005-0000-0000-000011060000}"/>
    <cellStyle name="Currency 2 2 2 2 4 2 6 2" xfId="2105" xr:uid="{00000000-0005-0000-0000-000012060000}"/>
    <cellStyle name="Currency 2 2 2 2 4 2 6 2 2" xfId="2106" xr:uid="{00000000-0005-0000-0000-000013060000}"/>
    <cellStyle name="Currency 2 2 2 2 4 2 6 3" xfId="2107" xr:uid="{00000000-0005-0000-0000-000014060000}"/>
    <cellStyle name="Currency 2 2 2 2 4 2 7" xfId="2108" xr:uid="{00000000-0005-0000-0000-000015060000}"/>
    <cellStyle name="Currency 2 2 2 2 4 2 7 2" xfId="2109" xr:uid="{00000000-0005-0000-0000-000016060000}"/>
    <cellStyle name="Currency 2 2 2 2 4 2 8" xfId="2110" xr:uid="{00000000-0005-0000-0000-000017060000}"/>
    <cellStyle name="Currency 2 2 2 2 4 2 8 2" xfId="2111" xr:uid="{00000000-0005-0000-0000-000018060000}"/>
    <cellStyle name="Currency 2 2 2 2 4 2 9" xfId="2112" xr:uid="{00000000-0005-0000-0000-000019060000}"/>
    <cellStyle name="Currency 2 2 2 2 4 3" xfId="119" xr:uid="{00000000-0005-0000-0000-00001A060000}"/>
    <cellStyle name="Currency 2 2 2 2 4 4" xfId="2113" xr:uid="{00000000-0005-0000-0000-00001B060000}"/>
    <cellStyle name="Currency 2 2 2 2 4 4 2" xfId="2114" xr:uid="{00000000-0005-0000-0000-00001C060000}"/>
    <cellStyle name="Currency 2 2 2 2 4 4 2 2" xfId="2115" xr:uid="{00000000-0005-0000-0000-00001D060000}"/>
    <cellStyle name="Currency 2 2 2 2 4 4 3" xfId="2116" xr:uid="{00000000-0005-0000-0000-00001E060000}"/>
    <cellStyle name="Currency 2 2 2 2 4 5" xfId="2117" xr:uid="{00000000-0005-0000-0000-00001F060000}"/>
    <cellStyle name="Currency 2 2 2 2 4 5 2" xfId="2118" xr:uid="{00000000-0005-0000-0000-000020060000}"/>
    <cellStyle name="Currency 2 2 2 2 4 5 2 2" xfId="2119" xr:uid="{00000000-0005-0000-0000-000021060000}"/>
    <cellStyle name="Currency 2 2 2 2 4 5 3" xfId="2120" xr:uid="{00000000-0005-0000-0000-000022060000}"/>
    <cellStyle name="Currency 2 2 2 2 5" xfId="2121" xr:uid="{00000000-0005-0000-0000-000023060000}"/>
    <cellStyle name="Currency 2 2 2 2 5 2" xfId="2122" xr:uid="{00000000-0005-0000-0000-000024060000}"/>
    <cellStyle name="Currency 2 2 2 2 5 3" xfId="2123" xr:uid="{00000000-0005-0000-0000-000025060000}"/>
    <cellStyle name="Currency 2 2 2 2 5 3 2" xfId="2124" xr:uid="{00000000-0005-0000-0000-000026060000}"/>
    <cellStyle name="Currency 2 2 2 2 5 3 3" xfId="2125" xr:uid="{00000000-0005-0000-0000-000027060000}"/>
    <cellStyle name="Currency 2 2 2 2 5 4" xfId="2126" xr:uid="{00000000-0005-0000-0000-000028060000}"/>
    <cellStyle name="Currency 2 2 2 2 5 4 2" xfId="2127" xr:uid="{00000000-0005-0000-0000-000029060000}"/>
    <cellStyle name="Currency 2 2 2 2 5 4 2 2" xfId="2128" xr:uid="{00000000-0005-0000-0000-00002A060000}"/>
    <cellStyle name="Currency 2 2 2 2 5 4 3" xfId="2129" xr:uid="{00000000-0005-0000-0000-00002B060000}"/>
    <cellStyle name="Currency 2 2 2 2 5 5" xfId="2130" xr:uid="{00000000-0005-0000-0000-00002C060000}"/>
    <cellStyle name="Currency 2 2 2 2 5 5 2" xfId="2131" xr:uid="{00000000-0005-0000-0000-00002D060000}"/>
    <cellStyle name="Currency 2 2 2 2 5 5 2 2" xfId="2132" xr:uid="{00000000-0005-0000-0000-00002E060000}"/>
    <cellStyle name="Currency 2 2 2 2 5 5 3" xfId="2133" xr:uid="{00000000-0005-0000-0000-00002F060000}"/>
    <cellStyle name="Currency 2 2 2 2 5 6" xfId="2134" xr:uid="{00000000-0005-0000-0000-000030060000}"/>
    <cellStyle name="Currency 2 2 2 2 5 6 2" xfId="2135" xr:uid="{00000000-0005-0000-0000-000031060000}"/>
    <cellStyle name="Currency 2 2 2 2 5 6 2 2" xfId="2136" xr:uid="{00000000-0005-0000-0000-000032060000}"/>
    <cellStyle name="Currency 2 2 2 2 5 6 3" xfId="2137" xr:uid="{00000000-0005-0000-0000-000033060000}"/>
    <cellStyle name="Currency 2 2 2 2 5 7" xfId="2138" xr:uid="{00000000-0005-0000-0000-000034060000}"/>
    <cellStyle name="Currency 2 2 2 2 5 7 2" xfId="2139" xr:uid="{00000000-0005-0000-0000-000035060000}"/>
    <cellStyle name="Currency 2 2 2 2 5 8" xfId="2140" xr:uid="{00000000-0005-0000-0000-000036060000}"/>
    <cellStyle name="Currency 2 2 2 2 5 8 2" xfId="2141" xr:uid="{00000000-0005-0000-0000-000037060000}"/>
    <cellStyle name="Currency 2 2 2 2 5 9" xfId="2142" xr:uid="{00000000-0005-0000-0000-000038060000}"/>
    <cellStyle name="Currency 2 2 2 2 6" xfId="2143" xr:uid="{00000000-0005-0000-0000-000039060000}"/>
    <cellStyle name="Currency 2 2 2 2 6 2" xfId="2144" xr:uid="{00000000-0005-0000-0000-00003A060000}"/>
    <cellStyle name="Currency 2 2 2 2 6 3" xfId="2145" xr:uid="{00000000-0005-0000-0000-00003B060000}"/>
    <cellStyle name="Currency 2 2 2 2 7" xfId="2146" xr:uid="{00000000-0005-0000-0000-00003C060000}"/>
    <cellStyle name="Currency 2 2 2 2 8" xfId="2147" xr:uid="{00000000-0005-0000-0000-00003D060000}"/>
    <cellStyle name="Currency 2 2 2 2 8 2" xfId="2148" xr:uid="{00000000-0005-0000-0000-00003E060000}"/>
    <cellStyle name="Currency 2 2 2 2 8 2 2" xfId="2149" xr:uid="{00000000-0005-0000-0000-00003F060000}"/>
    <cellStyle name="Currency 2 2 2 2 8 3" xfId="2150" xr:uid="{00000000-0005-0000-0000-000040060000}"/>
    <cellStyle name="Currency 2 2 2 2 8 4" xfId="2151" xr:uid="{00000000-0005-0000-0000-000041060000}"/>
    <cellStyle name="Currency 2 2 2 2 9" xfId="2152" xr:uid="{00000000-0005-0000-0000-000042060000}"/>
    <cellStyle name="Currency 2 2 2 2 9 2" xfId="2153" xr:uid="{00000000-0005-0000-0000-000043060000}"/>
    <cellStyle name="Currency 2 2 2 2 9 2 2" xfId="2154" xr:uid="{00000000-0005-0000-0000-000044060000}"/>
    <cellStyle name="Currency 2 2 2 2 9 3" xfId="2155" xr:uid="{00000000-0005-0000-0000-000045060000}"/>
    <cellStyle name="Currency 2 2 2 3" xfId="120" xr:uid="{00000000-0005-0000-0000-000046060000}"/>
    <cellStyle name="Currency 2 2 2 3 10" xfId="2156" xr:uid="{00000000-0005-0000-0000-000047060000}"/>
    <cellStyle name="Currency 2 2 2 3 10 2" xfId="2157" xr:uid="{00000000-0005-0000-0000-000048060000}"/>
    <cellStyle name="Currency 2 2 2 3 10 2 2" xfId="2158" xr:uid="{00000000-0005-0000-0000-000049060000}"/>
    <cellStyle name="Currency 2 2 2 3 10 3" xfId="2159" xr:uid="{00000000-0005-0000-0000-00004A060000}"/>
    <cellStyle name="Currency 2 2 2 3 11" xfId="2160" xr:uid="{00000000-0005-0000-0000-00004B060000}"/>
    <cellStyle name="Currency 2 2 2 3 11 2" xfId="2161" xr:uid="{00000000-0005-0000-0000-00004C060000}"/>
    <cellStyle name="Currency 2 2 2 3 12" xfId="2162" xr:uid="{00000000-0005-0000-0000-00004D060000}"/>
    <cellStyle name="Currency 2 2 2 3 12 2" xfId="2163" xr:uid="{00000000-0005-0000-0000-00004E060000}"/>
    <cellStyle name="Currency 2 2 2 3 13" xfId="2164" xr:uid="{00000000-0005-0000-0000-00004F060000}"/>
    <cellStyle name="Currency 2 2 2 3 14" xfId="2165" xr:uid="{00000000-0005-0000-0000-000050060000}"/>
    <cellStyle name="Currency 2 2 2 3 15" xfId="2166" xr:uid="{00000000-0005-0000-0000-000051060000}"/>
    <cellStyle name="Currency 2 2 2 3 2" xfId="121" xr:uid="{00000000-0005-0000-0000-000052060000}"/>
    <cellStyle name="Currency 2 2 2 3 2 2" xfId="2167" xr:uid="{00000000-0005-0000-0000-000053060000}"/>
    <cellStyle name="Currency 2 2 2 3 2 2 2" xfId="2168" xr:uid="{00000000-0005-0000-0000-000054060000}"/>
    <cellStyle name="Currency 2 2 2 3 2 2 3" xfId="2169" xr:uid="{00000000-0005-0000-0000-000055060000}"/>
    <cellStyle name="Currency 2 2 2 3 2 2 3 2" xfId="2170" xr:uid="{00000000-0005-0000-0000-000056060000}"/>
    <cellStyle name="Currency 2 2 2 3 2 2 3 3" xfId="2171" xr:uid="{00000000-0005-0000-0000-000057060000}"/>
    <cellStyle name="Currency 2 2 2 3 2 2 4" xfId="2172" xr:uid="{00000000-0005-0000-0000-000058060000}"/>
    <cellStyle name="Currency 2 2 2 3 2 2 4 2" xfId="2173" xr:uid="{00000000-0005-0000-0000-000059060000}"/>
    <cellStyle name="Currency 2 2 2 3 2 2 4 2 2" xfId="2174" xr:uid="{00000000-0005-0000-0000-00005A060000}"/>
    <cellStyle name="Currency 2 2 2 3 2 2 4 3" xfId="2175" xr:uid="{00000000-0005-0000-0000-00005B060000}"/>
    <cellStyle name="Currency 2 2 2 3 2 2 5" xfId="2176" xr:uid="{00000000-0005-0000-0000-00005C060000}"/>
    <cellStyle name="Currency 2 2 2 3 2 2 5 2" xfId="2177" xr:uid="{00000000-0005-0000-0000-00005D060000}"/>
    <cellStyle name="Currency 2 2 2 3 2 2 5 2 2" xfId="2178" xr:uid="{00000000-0005-0000-0000-00005E060000}"/>
    <cellStyle name="Currency 2 2 2 3 2 2 5 3" xfId="2179" xr:uid="{00000000-0005-0000-0000-00005F060000}"/>
    <cellStyle name="Currency 2 2 2 3 2 2 6" xfId="2180" xr:uid="{00000000-0005-0000-0000-000060060000}"/>
    <cellStyle name="Currency 2 2 2 3 2 2 6 2" xfId="2181" xr:uid="{00000000-0005-0000-0000-000061060000}"/>
    <cellStyle name="Currency 2 2 2 3 2 2 6 2 2" xfId="2182" xr:uid="{00000000-0005-0000-0000-000062060000}"/>
    <cellStyle name="Currency 2 2 2 3 2 2 6 3" xfId="2183" xr:uid="{00000000-0005-0000-0000-000063060000}"/>
    <cellStyle name="Currency 2 2 2 3 2 2 7" xfId="2184" xr:uid="{00000000-0005-0000-0000-000064060000}"/>
    <cellStyle name="Currency 2 2 2 3 2 2 7 2" xfId="2185" xr:uid="{00000000-0005-0000-0000-000065060000}"/>
    <cellStyle name="Currency 2 2 2 3 2 2 8" xfId="2186" xr:uid="{00000000-0005-0000-0000-000066060000}"/>
    <cellStyle name="Currency 2 2 2 3 2 2 8 2" xfId="2187" xr:uid="{00000000-0005-0000-0000-000067060000}"/>
    <cellStyle name="Currency 2 2 2 3 2 2 9" xfId="2188" xr:uid="{00000000-0005-0000-0000-000068060000}"/>
    <cellStyle name="Currency 2 2 2 3 2 3" xfId="2189" xr:uid="{00000000-0005-0000-0000-000069060000}"/>
    <cellStyle name="Currency 2 2 2 3 2 3 2" xfId="2190" xr:uid="{00000000-0005-0000-0000-00006A060000}"/>
    <cellStyle name="Currency 2 2 2 3 2 3 3" xfId="2191" xr:uid="{00000000-0005-0000-0000-00006B060000}"/>
    <cellStyle name="Currency 2 2 2 3 2 3 3 2" xfId="2192" xr:uid="{00000000-0005-0000-0000-00006C060000}"/>
    <cellStyle name="Currency 2 2 2 3 2 3 3 3" xfId="2193" xr:uid="{00000000-0005-0000-0000-00006D060000}"/>
    <cellStyle name="Currency 2 2 2 3 2 3 4" xfId="2194" xr:uid="{00000000-0005-0000-0000-00006E060000}"/>
    <cellStyle name="Currency 2 2 2 3 2 3 4 2" xfId="2195" xr:uid="{00000000-0005-0000-0000-00006F060000}"/>
    <cellStyle name="Currency 2 2 2 3 2 3 4 2 2" xfId="2196" xr:uid="{00000000-0005-0000-0000-000070060000}"/>
    <cellStyle name="Currency 2 2 2 3 2 3 4 3" xfId="2197" xr:uid="{00000000-0005-0000-0000-000071060000}"/>
    <cellStyle name="Currency 2 2 2 3 2 3 5" xfId="2198" xr:uid="{00000000-0005-0000-0000-000072060000}"/>
    <cellStyle name="Currency 2 2 2 3 2 3 5 2" xfId="2199" xr:uid="{00000000-0005-0000-0000-000073060000}"/>
    <cellStyle name="Currency 2 2 2 3 2 3 5 2 2" xfId="2200" xr:uid="{00000000-0005-0000-0000-000074060000}"/>
    <cellStyle name="Currency 2 2 2 3 2 3 5 3" xfId="2201" xr:uid="{00000000-0005-0000-0000-000075060000}"/>
    <cellStyle name="Currency 2 2 2 3 2 3 6" xfId="2202" xr:uid="{00000000-0005-0000-0000-000076060000}"/>
    <cellStyle name="Currency 2 2 2 3 2 3 6 2" xfId="2203" xr:uid="{00000000-0005-0000-0000-000077060000}"/>
    <cellStyle name="Currency 2 2 2 3 2 3 6 2 2" xfId="2204" xr:uid="{00000000-0005-0000-0000-000078060000}"/>
    <cellStyle name="Currency 2 2 2 3 2 3 6 3" xfId="2205" xr:uid="{00000000-0005-0000-0000-000079060000}"/>
    <cellStyle name="Currency 2 2 2 3 2 3 7" xfId="2206" xr:uid="{00000000-0005-0000-0000-00007A060000}"/>
    <cellStyle name="Currency 2 2 2 3 2 3 7 2" xfId="2207" xr:uid="{00000000-0005-0000-0000-00007B060000}"/>
    <cellStyle name="Currency 2 2 2 3 2 3 8" xfId="2208" xr:uid="{00000000-0005-0000-0000-00007C060000}"/>
    <cellStyle name="Currency 2 2 2 3 2 3 8 2" xfId="2209" xr:uid="{00000000-0005-0000-0000-00007D060000}"/>
    <cellStyle name="Currency 2 2 2 3 2 3 9" xfId="2210" xr:uid="{00000000-0005-0000-0000-00007E060000}"/>
    <cellStyle name="Currency 2 2 2 3 2 4" xfId="2211" xr:uid="{00000000-0005-0000-0000-00007F060000}"/>
    <cellStyle name="Currency 2 2 2 3 2 4 2" xfId="2212" xr:uid="{00000000-0005-0000-0000-000080060000}"/>
    <cellStyle name="Currency 2 2 2 3 2 4 3" xfId="2213" xr:uid="{00000000-0005-0000-0000-000081060000}"/>
    <cellStyle name="Currency 2 2 2 3 2 4 3 2" xfId="2214" xr:uid="{00000000-0005-0000-0000-000082060000}"/>
    <cellStyle name="Currency 2 2 2 3 2 4 3 2 2" xfId="2215" xr:uid="{00000000-0005-0000-0000-000083060000}"/>
    <cellStyle name="Currency 2 2 2 3 2 4 3 3" xfId="2216" xr:uid="{00000000-0005-0000-0000-000084060000}"/>
    <cellStyle name="Currency 2 2 2 3 2 4 4" xfId="2217" xr:uid="{00000000-0005-0000-0000-000085060000}"/>
    <cellStyle name="Currency 2 2 2 3 2 4 4 2" xfId="2218" xr:uid="{00000000-0005-0000-0000-000086060000}"/>
    <cellStyle name="Currency 2 2 2 3 2 4 4 2 2" xfId="2219" xr:uid="{00000000-0005-0000-0000-000087060000}"/>
    <cellStyle name="Currency 2 2 2 3 2 4 4 3" xfId="2220" xr:uid="{00000000-0005-0000-0000-000088060000}"/>
    <cellStyle name="Currency 2 2 2 3 2 4 5" xfId="2221" xr:uid="{00000000-0005-0000-0000-000089060000}"/>
    <cellStyle name="Currency 2 2 2 3 2 4 5 2" xfId="2222" xr:uid="{00000000-0005-0000-0000-00008A060000}"/>
    <cellStyle name="Currency 2 2 2 3 2 4 5 2 2" xfId="2223" xr:uid="{00000000-0005-0000-0000-00008B060000}"/>
    <cellStyle name="Currency 2 2 2 3 2 4 5 3" xfId="2224" xr:uid="{00000000-0005-0000-0000-00008C060000}"/>
    <cellStyle name="Currency 2 2 2 3 2 4 6" xfId="2225" xr:uid="{00000000-0005-0000-0000-00008D060000}"/>
    <cellStyle name="Currency 2 2 2 3 2 4 6 2" xfId="2226" xr:uid="{00000000-0005-0000-0000-00008E060000}"/>
    <cellStyle name="Currency 2 2 2 3 2 4 7" xfId="2227" xr:uid="{00000000-0005-0000-0000-00008F060000}"/>
    <cellStyle name="Currency 2 2 2 3 2 4 7 2" xfId="2228" xr:uid="{00000000-0005-0000-0000-000090060000}"/>
    <cellStyle name="Currency 2 2 2 3 2 4 8" xfId="2229" xr:uid="{00000000-0005-0000-0000-000091060000}"/>
    <cellStyle name="Currency 2 2 2 3 2 4 9" xfId="2230" xr:uid="{00000000-0005-0000-0000-000092060000}"/>
    <cellStyle name="Currency 2 2 2 3 2 5" xfId="2231" xr:uid="{00000000-0005-0000-0000-000093060000}"/>
    <cellStyle name="Currency 2 2 2 3 2 5 2" xfId="2232" xr:uid="{00000000-0005-0000-0000-000094060000}"/>
    <cellStyle name="Currency 2 2 2 3 2 5 3" xfId="2233" xr:uid="{00000000-0005-0000-0000-000095060000}"/>
    <cellStyle name="Currency 2 2 2 3 2 6" xfId="2234" xr:uid="{00000000-0005-0000-0000-000096060000}"/>
    <cellStyle name="Currency 2 2 2 3 2 6 2" xfId="2235" xr:uid="{00000000-0005-0000-0000-000097060000}"/>
    <cellStyle name="Currency 2 2 2 3 2 6 2 2" xfId="2236" xr:uid="{00000000-0005-0000-0000-000098060000}"/>
    <cellStyle name="Currency 2 2 2 3 2 6 2 2 2" xfId="2237" xr:uid="{00000000-0005-0000-0000-000099060000}"/>
    <cellStyle name="Currency 2 2 2 3 2 6 2 3" xfId="2238" xr:uid="{00000000-0005-0000-0000-00009A060000}"/>
    <cellStyle name="Currency 2 2 2 3 2 6 3" xfId="2239" xr:uid="{00000000-0005-0000-0000-00009B060000}"/>
    <cellStyle name="Currency 2 2 2 3 2 6 3 2" xfId="2240" xr:uid="{00000000-0005-0000-0000-00009C060000}"/>
    <cellStyle name="Currency 2 2 2 3 2 6 3 2 2" xfId="2241" xr:uid="{00000000-0005-0000-0000-00009D060000}"/>
    <cellStyle name="Currency 2 2 2 3 2 6 3 3" xfId="2242" xr:uid="{00000000-0005-0000-0000-00009E060000}"/>
    <cellStyle name="Currency 2 2 2 3 2 6 4" xfId="2243" xr:uid="{00000000-0005-0000-0000-00009F060000}"/>
    <cellStyle name="Currency 2 2 2 3 2 6 4 2" xfId="2244" xr:uid="{00000000-0005-0000-0000-0000A0060000}"/>
    <cellStyle name="Currency 2 2 2 3 2 6 4 2 2" xfId="2245" xr:uid="{00000000-0005-0000-0000-0000A1060000}"/>
    <cellStyle name="Currency 2 2 2 3 2 6 4 3" xfId="2246" xr:uid="{00000000-0005-0000-0000-0000A2060000}"/>
    <cellStyle name="Currency 2 2 2 3 2 6 5" xfId="2247" xr:uid="{00000000-0005-0000-0000-0000A3060000}"/>
    <cellStyle name="Currency 2 2 2 3 2 6 5 2" xfId="2248" xr:uid="{00000000-0005-0000-0000-0000A4060000}"/>
    <cellStyle name="Currency 2 2 2 3 2 6 6" xfId="2249" xr:uid="{00000000-0005-0000-0000-0000A5060000}"/>
    <cellStyle name="Currency 2 2 2 3 2 6 6 2" xfId="2250" xr:uid="{00000000-0005-0000-0000-0000A6060000}"/>
    <cellStyle name="Currency 2 2 2 3 2 6 7" xfId="2251" xr:uid="{00000000-0005-0000-0000-0000A7060000}"/>
    <cellStyle name="Currency 2 2 2 3 2 7" xfId="2252" xr:uid="{00000000-0005-0000-0000-0000A8060000}"/>
    <cellStyle name="Currency 2 2 2 3 2 7 2" xfId="2253" xr:uid="{00000000-0005-0000-0000-0000A9060000}"/>
    <cellStyle name="Currency 2 2 2 3 2 7 2 2" xfId="2254" xr:uid="{00000000-0005-0000-0000-0000AA060000}"/>
    <cellStyle name="Currency 2 2 2 3 2 7 3" xfId="2255" xr:uid="{00000000-0005-0000-0000-0000AB060000}"/>
    <cellStyle name="Currency 2 2 2 3 2 8" xfId="2256" xr:uid="{00000000-0005-0000-0000-0000AC060000}"/>
    <cellStyle name="Currency 2 2 2 3 2 8 2" xfId="2257" xr:uid="{00000000-0005-0000-0000-0000AD060000}"/>
    <cellStyle name="Currency 2 2 2 3 2 8 2 2" xfId="2258" xr:uid="{00000000-0005-0000-0000-0000AE060000}"/>
    <cellStyle name="Currency 2 2 2 3 2 8 3" xfId="2259" xr:uid="{00000000-0005-0000-0000-0000AF060000}"/>
    <cellStyle name="Currency 2 2 2 3 3" xfId="122" xr:uid="{00000000-0005-0000-0000-0000B0060000}"/>
    <cellStyle name="Currency 2 2 2 3 3 10" xfId="2260" xr:uid="{00000000-0005-0000-0000-0000B1060000}"/>
    <cellStyle name="Currency 2 2 2 3 3 2" xfId="123" xr:uid="{00000000-0005-0000-0000-0000B2060000}"/>
    <cellStyle name="Currency 2 2 2 3 3 2 2" xfId="2261" xr:uid="{00000000-0005-0000-0000-0000B3060000}"/>
    <cellStyle name="Currency 2 2 2 3 3 2 3" xfId="2262" xr:uid="{00000000-0005-0000-0000-0000B4060000}"/>
    <cellStyle name="Currency 2 2 2 3 3 2 3 2" xfId="2263" xr:uid="{00000000-0005-0000-0000-0000B5060000}"/>
    <cellStyle name="Currency 2 2 2 3 3 2 3 3" xfId="2264" xr:uid="{00000000-0005-0000-0000-0000B6060000}"/>
    <cellStyle name="Currency 2 2 2 3 3 2 4" xfId="2265" xr:uid="{00000000-0005-0000-0000-0000B7060000}"/>
    <cellStyle name="Currency 2 2 2 3 3 2 4 2" xfId="2266" xr:uid="{00000000-0005-0000-0000-0000B8060000}"/>
    <cellStyle name="Currency 2 2 2 3 3 2 4 2 2" xfId="2267" xr:uid="{00000000-0005-0000-0000-0000B9060000}"/>
    <cellStyle name="Currency 2 2 2 3 3 2 4 3" xfId="2268" xr:uid="{00000000-0005-0000-0000-0000BA060000}"/>
    <cellStyle name="Currency 2 2 2 3 3 2 5" xfId="2269" xr:uid="{00000000-0005-0000-0000-0000BB060000}"/>
    <cellStyle name="Currency 2 2 2 3 3 2 5 2" xfId="2270" xr:uid="{00000000-0005-0000-0000-0000BC060000}"/>
    <cellStyle name="Currency 2 2 2 3 3 2 5 2 2" xfId="2271" xr:uid="{00000000-0005-0000-0000-0000BD060000}"/>
    <cellStyle name="Currency 2 2 2 3 3 2 5 3" xfId="2272" xr:uid="{00000000-0005-0000-0000-0000BE060000}"/>
    <cellStyle name="Currency 2 2 2 3 3 2 6" xfId="2273" xr:uid="{00000000-0005-0000-0000-0000BF060000}"/>
    <cellStyle name="Currency 2 2 2 3 3 2 6 2" xfId="2274" xr:uid="{00000000-0005-0000-0000-0000C0060000}"/>
    <cellStyle name="Currency 2 2 2 3 3 2 6 2 2" xfId="2275" xr:uid="{00000000-0005-0000-0000-0000C1060000}"/>
    <cellStyle name="Currency 2 2 2 3 3 2 6 3" xfId="2276" xr:uid="{00000000-0005-0000-0000-0000C2060000}"/>
    <cellStyle name="Currency 2 2 2 3 3 2 7" xfId="2277" xr:uid="{00000000-0005-0000-0000-0000C3060000}"/>
    <cellStyle name="Currency 2 2 2 3 3 2 7 2" xfId="2278" xr:uid="{00000000-0005-0000-0000-0000C4060000}"/>
    <cellStyle name="Currency 2 2 2 3 3 2 8" xfId="2279" xr:uid="{00000000-0005-0000-0000-0000C5060000}"/>
    <cellStyle name="Currency 2 2 2 3 3 2 8 2" xfId="2280" xr:uid="{00000000-0005-0000-0000-0000C6060000}"/>
    <cellStyle name="Currency 2 2 2 3 3 2 9" xfId="2281" xr:uid="{00000000-0005-0000-0000-0000C7060000}"/>
    <cellStyle name="Currency 2 2 2 3 3 3" xfId="124" xr:uid="{00000000-0005-0000-0000-0000C8060000}"/>
    <cellStyle name="Currency 2 2 2 3 3 4" xfId="2282" xr:uid="{00000000-0005-0000-0000-0000C9060000}"/>
    <cellStyle name="Currency 2 2 2 3 3 4 2" xfId="2283" xr:uid="{00000000-0005-0000-0000-0000CA060000}"/>
    <cellStyle name="Currency 2 2 2 3 3 4 3" xfId="2284" xr:uid="{00000000-0005-0000-0000-0000CB060000}"/>
    <cellStyle name="Currency 2 2 2 3 3 5" xfId="2285" xr:uid="{00000000-0005-0000-0000-0000CC060000}"/>
    <cellStyle name="Currency 2 2 2 3 3 5 2" xfId="2286" xr:uid="{00000000-0005-0000-0000-0000CD060000}"/>
    <cellStyle name="Currency 2 2 2 3 3 5 2 2" xfId="2287" xr:uid="{00000000-0005-0000-0000-0000CE060000}"/>
    <cellStyle name="Currency 2 2 2 3 3 5 3" xfId="2288" xr:uid="{00000000-0005-0000-0000-0000CF060000}"/>
    <cellStyle name="Currency 2 2 2 3 3 6" xfId="2289" xr:uid="{00000000-0005-0000-0000-0000D0060000}"/>
    <cellStyle name="Currency 2 2 2 3 3 6 2" xfId="2290" xr:uid="{00000000-0005-0000-0000-0000D1060000}"/>
    <cellStyle name="Currency 2 2 2 3 3 6 2 2" xfId="2291" xr:uid="{00000000-0005-0000-0000-0000D2060000}"/>
    <cellStyle name="Currency 2 2 2 3 3 6 3" xfId="2292" xr:uid="{00000000-0005-0000-0000-0000D3060000}"/>
    <cellStyle name="Currency 2 2 2 3 3 7" xfId="2293" xr:uid="{00000000-0005-0000-0000-0000D4060000}"/>
    <cellStyle name="Currency 2 2 2 3 3 7 2" xfId="2294" xr:uid="{00000000-0005-0000-0000-0000D5060000}"/>
    <cellStyle name="Currency 2 2 2 3 3 7 2 2" xfId="2295" xr:uid="{00000000-0005-0000-0000-0000D6060000}"/>
    <cellStyle name="Currency 2 2 2 3 3 7 3" xfId="2296" xr:uid="{00000000-0005-0000-0000-0000D7060000}"/>
    <cellStyle name="Currency 2 2 2 3 3 8" xfId="2297" xr:uid="{00000000-0005-0000-0000-0000D8060000}"/>
    <cellStyle name="Currency 2 2 2 3 3 8 2" xfId="2298" xr:uid="{00000000-0005-0000-0000-0000D9060000}"/>
    <cellStyle name="Currency 2 2 2 3 3 9" xfId="2299" xr:uid="{00000000-0005-0000-0000-0000DA060000}"/>
    <cellStyle name="Currency 2 2 2 3 3 9 2" xfId="2300" xr:uid="{00000000-0005-0000-0000-0000DB060000}"/>
    <cellStyle name="Currency 2 2 2 3 4" xfId="125" xr:uid="{00000000-0005-0000-0000-0000DC060000}"/>
    <cellStyle name="Currency 2 2 2 3 4 2" xfId="126" xr:uid="{00000000-0005-0000-0000-0000DD060000}"/>
    <cellStyle name="Currency 2 2 2 3 4 2 10" xfId="2301" xr:uid="{00000000-0005-0000-0000-0000DE060000}"/>
    <cellStyle name="Currency 2 2 2 3 4 2 2" xfId="2302" xr:uid="{00000000-0005-0000-0000-0000DF060000}"/>
    <cellStyle name="Currency 2 2 2 3 4 2 3" xfId="2303" xr:uid="{00000000-0005-0000-0000-0000E0060000}"/>
    <cellStyle name="Currency 2 2 2 3 4 2 4" xfId="2304" xr:uid="{00000000-0005-0000-0000-0000E1060000}"/>
    <cellStyle name="Currency 2 2 2 3 4 2 4 2" xfId="2305" xr:uid="{00000000-0005-0000-0000-0000E2060000}"/>
    <cellStyle name="Currency 2 2 2 3 4 2 4 2 2" xfId="2306" xr:uid="{00000000-0005-0000-0000-0000E3060000}"/>
    <cellStyle name="Currency 2 2 2 3 4 2 4 3" xfId="2307" xr:uid="{00000000-0005-0000-0000-0000E4060000}"/>
    <cellStyle name="Currency 2 2 2 3 4 2 5" xfId="2308" xr:uid="{00000000-0005-0000-0000-0000E5060000}"/>
    <cellStyle name="Currency 2 2 2 3 4 2 5 2" xfId="2309" xr:uid="{00000000-0005-0000-0000-0000E6060000}"/>
    <cellStyle name="Currency 2 2 2 3 4 2 5 2 2" xfId="2310" xr:uid="{00000000-0005-0000-0000-0000E7060000}"/>
    <cellStyle name="Currency 2 2 2 3 4 2 5 3" xfId="2311" xr:uid="{00000000-0005-0000-0000-0000E8060000}"/>
    <cellStyle name="Currency 2 2 2 3 4 2 6" xfId="2312" xr:uid="{00000000-0005-0000-0000-0000E9060000}"/>
    <cellStyle name="Currency 2 2 2 3 4 2 6 2" xfId="2313" xr:uid="{00000000-0005-0000-0000-0000EA060000}"/>
    <cellStyle name="Currency 2 2 2 3 4 2 6 2 2" xfId="2314" xr:uid="{00000000-0005-0000-0000-0000EB060000}"/>
    <cellStyle name="Currency 2 2 2 3 4 2 6 3" xfId="2315" xr:uid="{00000000-0005-0000-0000-0000EC060000}"/>
    <cellStyle name="Currency 2 2 2 3 4 2 7" xfId="2316" xr:uid="{00000000-0005-0000-0000-0000ED060000}"/>
    <cellStyle name="Currency 2 2 2 3 4 2 7 2" xfId="2317" xr:uid="{00000000-0005-0000-0000-0000EE060000}"/>
    <cellStyle name="Currency 2 2 2 3 4 2 8" xfId="2318" xr:uid="{00000000-0005-0000-0000-0000EF060000}"/>
    <cellStyle name="Currency 2 2 2 3 4 2 8 2" xfId="2319" xr:uid="{00000000-0005-0000-0000-0000F0060000}"/>
    <cellStyle name="Currency 2 2 2 3 4 2 9" xfId="2320" xr:uid="{00000000-0005-0000-0000-0000F1060000}"/>
    <cellStyle name="Currency 2 2 2 3 4 3" xfId="127" xr:uid="{00000000-0005-0000-0000-0000F2060000}"/>
    <cellStyle name="Currency 2 2 2 3 4 4" xfId="2321" xr:uid="{00000000-0005-0000-0000-0000F3060000}"/>
    <cellStyle name="Currency 2 2 2 3 4 4 2" xfId="2322" xr:uid="{00000000-0005-0000-0000-0000F4060000}"/>
    <cellStyle name="Currency 2 2 2 3 4 4 2 2" xfId="2323" xr:uid="{00000000-0005-0000-0000-0000F5060000}"/>
    <cellStyle name="Currency 2 2 2 3 4 4 3" xfId="2324" xr:uid="{00000000-0005-0000-0000-0000F6060000}"/>
    <cellStyle name="Currency 2 2 2 3 4 5" xfId="2325" xr:uid="{00000000-0005-0000-0000-0000F7060000}"/>
    <cellStyle name="Currency 2 2 2 3 4 5 2" xfId="2326" xr:uid="{00000000-0005-0000-0000-0000F8060000}"/>
    <cellStyle name="Currency 2 2 2 3 4 5 2 2" xfId="2327" xr:uid="{00000000-0005-0000-0000-0000F9060000}"/>
    <cellStyle name="Currency 2 2 2 3 4 5 3" xfId="2328" xr:uid="{00000000-0005-0000-0000-0000FA060000}"/>
    <cellStyle name="Currency 2 2 2 3 5" xfId="2329" xr:uid="{00000000-0005-0000-0000-0000FB060000}"/>
    <cellStyle name="Currency 2 2 2 3 5 2" xfId="2330" xr:uid="{00000000-0005-0000-0000-0000FC060000}"/>
    <cellStyle name="Currency 2 2 2 3 5 3" xfId="2331" xr:uid="{00000000-0005-0000-0000-0000FD060000}"/>
    <cellStyle name="Currency 2 2 2 3 5 3 2" xfId="2332" xr:uid="{00000000-0005-0000-0000-0000FE060000}"/>
    <cellStyle name="Currency 2 2 2 3 5 3 3" xfId="2333" xr:uid="{00000000-0005-0000-0000-0000FF060000}"/>
    <cellStyle name="Currency 2 2 2 3 5 4" xfId="2334" xr:uid="{00000000-0005-0000-0000-000000070000}"/>
    <cellStyle name="Currency 2 2 2 3 5 4 2" xfId="2335" xr:uid="{00000000-0005-0000-0000-000001070000}"/>
    <cellStyle name="Currency 2 2 2 3 5 4 2 2" xfId="2336" xr:uid="{00000000-0005-0000-0000-000002070000}"/>
    <cellStyle name="Currency 2 2 2 3 5 4 3" xfId="2337" xr:uid="{00000000-0005-0000-0000-000003070000}"/>
    <cellStyle name="Currency 2 2 2 3 5 5" xfId="2338" xr:uid="{00000000-0005-0000-0000-000004070000}"/>
    <cellStyle name="Currency 2 2 2 3 5 5 2" xfId="2339" xr:uid="{00000000-0005-0000-0000-000005070000}"/>
    <cellStyle name="Currency 2 2 2 3 5 5 2 2" xfId="2340" xr:uid="{00000000-0005-0000-0000-000006070000}"/>
    <cellStyle name="Currency 2 2 2 3 5 5 3" xfId="2341" xr:uid="{00000000-0005-0000-0000-000007070000}"/>
    <cellStyle name="Currency 2 2 2 3 5 6" xfId="2342" xr:uid="{00000000-0005-0000-0000-000008070000}"/>
    <cellStyle name="Currency 2 2 2 3 5 6 2" xfId="2343" xr:uid="{00000000-0005-0000-0000-000009070000}"/>
    <cellStyle name="Currency 2 2 2 3 5 6 2 2" xfId="2344" xr:uid="{00000000-0005-0000-0000-00000A070000}"/>
    <cellStyle name="Currency 2 2 2 3 5 6 3" xfId="2345" xr:uid="{00000000-0005-0000-0000-00000B070000}"/>
    <cellStyle name="Currency 2 2 2 3 5 7" xfId="2346" xr:uid="{00000000-0005-0000-0000-00000C070000}"/>
    <cellStyle name="Currency 2 2 2 3 5 7 2" xfId="2347" xr:uid="{00000000-0005-0000-0000-00000D070000}"/>
    <cellStyle name="Currency 2 2 2 3 5 8" xfId="2348" xr:uid="{00000000-0005-0000-0000-00000E070000}"/>
    <cellStyle name="Currency 2 2 2 3 5 8 2" xfId="2349" xr:uid="{00000000-0005-0000-0000-00000F070000}"/>
    <cellStyle name="Currency 2 2 2 3 5 9" xfId="2350" xr:uid="{00000000-0005-0000-0000-000010070000}"/>
    <cellStyle name="Currency 2 2 2 3 6" xfId="2351" xr:uid="{00000000-0005-0000-0000-000011070000}"/>
    <cellStyle name="Currency 2 2 2 3 6 2" xfId="2352" xr:uid="{00000000-0005-0000-0000-000012070000}"/>
    <cellStyle name="Currency 2 2 2 3 6 3" xfId="2353" xr:uid="{00000000-0005-0000-0000-000013070000}"/>
    <cellStyle name="Currency 2 2 2 3 7" xfId="2354" xr:uid="{00000000-0005-0000-0000-000014070000}"/>
    <cellStyle name="Currency 2 2 2 3 8" xfId="2355" xr:uid="{00000000-0005-0000-0000-000015070000}"/>
    <cellStyle name="Currency 2 2 2 3 8 2" xfId="2356" xr:uid="{00000000-0005-0000-0000-000016070000}"/>
    <cellStyle name="Currency 2 2 2 3 8 2 2" xfId="2357" xr:uid="{00000000-0005-0000-0000-000017070000}"/>
    <cellStyle name="Currency 2 2 2 3 8 3" xfId="2358" xr:uid="{00000000-0005-0000-0000-000018070000}"/>
    <cellStyle name="Currency 2 2 2 3 8 4" xfId="2359" xr:uid="{00000000-0005-0000-0000-000019070000}"/>
    <cellStyle name="Currency 2 2 2 3 9" xfId="2360" xr:uid="{00000000-0005-0000-0000-00001A070000}"/>
    <cellStyle name="Currency 2 2 2 3 9 2" xfId="2361" xr:uid="{00000000-0005-0000-0000-00001B070000}"/>
    <cellStyle name="Currency 2 2 2 3 9 2 2" xfId="2362" xr:uid="{00000000-0005-0000-0000-00001C070000}"/>
    <cellStyle name="Currency 2 2 2 3 9 3" xfId="2363" xr:uid="{00000000-0005-0000-0000-00001D070000}"/>
    <cellStyle name="Currency 2 2 2 4" xfId="128" xr:uid="{00000000-0005-0000-0000-00001E070000}"/>
    <cellStyle name="Currency 2 2 2 4 2" xfId="2364" xr:uid="{00000000-0005-0000-0000-00001F070000}"/>
    <cellStyle name="Currency 2 2 2 4 2 2" xfId="2365" xr:uid="{00000000-0005-0000-0000-000020070000}"/>
    <cellStyle name="Currency 2 2 2 4 2 3" xfId="2366" xr:uid="{00000000-0005-0000-0000-000021070000}"/>
    <cellStyle name="Currency 2 2 2 4 2 3 2" xfId="2367" xr:uid="{00000000-0005-0000-0000-000022070000}"/>
    <cellStyle name="Currency 2 2 2 4 2 3 3" xfId="2368" xr:uid="{00000000-0005-0000-0000-000023070000}"/>
    <cellStyle name="Currency 2 2 2 4 2 4" xfId="2369" xr:uid="{00000000-0005-0000-0000-000024070000}"/>
    <cellStyle name="Currency 2 2 2 4 2 4 2" xfId="2370" xr:uid="{00000000-0005-0000-0000-000025070000}"/>
    <cellStyle name="Currency 2 2 2 4 2 4 2 2" xfId="2371" xr:uid="{00000000-0005-0000-0000-000026070000}"/>
    <cellStyle name="Currency 2 2 2 4 2 4 3" xfId="2372" xr:uid="{00000000-0005-0000-0000-000027070000}"/>
    <cellStyle name="Currency 2 2 2 4 2 5" xfId="2373" xr:uid="{00000000-0005-0000-0000-000028070000}"/>
    <cellStyle name="Currency 2 2 2 4 2 5 2" xfId="2374" xr:uid="{00000000-0005-0000-0000-000029070000}"/>
    <cellStyle name="Currency 2 2 2 4 2 5 2 2" xfId="2375" xr:uid="{00000000-0005-0000-0000-00002A070000}"/>
    <cellStyle name="Currency 2 2 2 4 2 5 3" xfId="2376" xr:uid="{00000000-0005-0000-0000-00002B070000}"/>
    <cellStyle name="Currency 2 2 2 4 2 6" xfId="2377" xr:uid="{00000000-0005-0000-0000-00002C070000}"/>
    <cellStyle name="Currency 2 2 2 4 2 6 2" xfId="2378" xr:uid="{00000000-0005-0000-0000-00002D070000}"/>
    <cellStyle name="Currency 2 2 2 4 2 6 2 2" xfId="2379" xr:uid="{00000000-0005-0000-0000-00002E070000}"/>
    <cellStyle name="Currency 2 2 2 4 2 6 3" xfId="2380" xr:uid="{00000000-0005-0000-0000-00002F070000}"/>
    <cellStyle name="Currency 2 2 2 4 2 7" xfId="2381" xr:uid="{00000000-0005-0000-0000-000030070000}"/>
    <cellStyle name="Currency 2 2 2 4 2 7 2" xfId="2382" xr:uid="{00000000-0005-0000-0000-000031070000}"/>
    <cellStyle name="Currency 2 2 2 4 2 8" xfId="2383" xr:uid="{00000000-0005-0000-0000-000032070000}"/>
    <cellStyle name="Currency 2 2 2 4 2 8 2" xfId="2384" xr:uid="{00000000-0005-0000-0000-000033070000}"/>
    <cellStyle name="Currency 2 2 2 4 2 9" xfId="2385" xr:uid="{00000000-0005-0000-0000-000034070000}"/>
    <cellStyle name="Currency 2 2 2 4 3" xfId="2386" xr:uid="{00000000-0005-0000-0000-000035070000}"/>
    <cellStyle name="Currency 2 2 2 4 3 2" xfId="2387" xr:uid="{00000000-0005-0000-0000-000036070000}"/>
    <cellStyle name="Currency 2 2 2 4 3 3" xfId="2388" xr:uid="{00000000-0005-0000-0000-000037070000}"/>
    <cellStyle name="Currency 2 2 2 4 3 3 2" xfId="2389" xr:uid="{00000000-0005-0000-0000-000038070000}"/>
    <cellStyle name="Currency 2 2 2 4 3 3 3" xfId="2390" xr:uid="{00000000-0005-0000-0000-000039070000}"/>
    <cellStyle name="Currency 2 2 2 4 3 4" xfId="2391" xr:uid="{00000000-0005-0000-0000-00003A070000}"/>
    <cellStyle name="Currency 2 2 2 4 3 4 2" xfId="2392" xr:uid="{00000000-0005-0000-0000-00003B070000}"/>
    <cellStyle name="Currency 2 2 2 4 3 4 2 2" xfId="2393" xr:uid="{00000000-0005-0000-0000-00003C070000}"/>
    <cellStyle name="Currency 2 2 2 4 3 4 3" xfId="2394" xr:uid="{00000000-0005-0000-0000-00003D070000}"/>
    <cellStyle name="Currency 2 2 2 4 3 5" xfId="2395" xr:uid="{00000000-0005-0000-0000-00003E070000}"/>
    <cellStyle name="Currency 2 2 2 4 3 5 2" xfId="2396" xr:uid="{00000000-0005-0000-0000-00003F070000}"/>
    <cellStyle name="Currency 2 2 2 4 3 5 2 2" xfId="2397" xr:uid="{00000000-0005-0000-0000-000040070000}"/>
    <cellStyle name="Currency 2 2 2 4 3 5 3" xfId="2398" xr:uid="{00000000-0005-0000-0000-000041070000}"/>
    <cellStyle name="Currency 2 2 2 4 3 6" xfId="2399" xr:uid="{00000000-0005-0000-0000-000042070000}"/>
    <cellStyle name="Currency 2 2 2 4 3 6 2" xfId="2400" xr:uid="{00000000-0005-0000-0000-000043070000}"/>
    <cellStyle name="Currency 2 2 2 4 3 6 2 2" xfId="2401" xr:uid="{00000000-0005-0000-0000-000044070000}"/>
    <cellStyle name="Currency 2 2 2 4 3 6 3" xfId="2402" xr:uid="{00000000-0005-0000-0000-000045070000}"/>
    <cellStyle name="Currency 2 2 2 4 3 7" xfId="2403" xr:uid="{00000000-0005-0000-0000-000046070000}"/>
    <cellStyle name="Currency 2 2 2 4 3 7 2" xfId="2404" xr:uid="{00000000-0005-0000-0000-000047070000}"/>
    <cellStyle name="Currency 2 2 2 4 3 8" xfId="2405" xr:uid="{00000000-0005-0000-0000-000048070000}"/>
    <cellStyle name="Currency 2 2 2 4 3 8 2" xfId="2406" xr:uid="{00000000-0005-0000-0000-000049070000}"/>
    <cellStyle name="Currency 2 2 2 4 3 9" xfId="2407" xr:uid="{00000000-0005-0000-0000-00004A070000}"/>
    <cellStyle name="Currency 2 2 2 4 4" xfId="2408" xr:uid="{00000000-0005-0000-0000-00004B070000}"/>
    <cellStyle name="Currency 2 2 2 4 4 2" xfId="2409" xr:uid="{00000000-0005-0000-0000-00004C070000}"/>
    <cellStyle name="Currency 2 2 2 4 4 3" xfId="2410" xr:uid="{00000000-0005-0000-0000-00004D070000}"/>
    <cellStyle name="Currency 2 2 2 4 4 3 2" xfId="2411" xr:uid="{00000000-0005-0000-0000-00004E070000}"/>
    <cellStyle name="Currency 2 2 2 4 4 3 2 2" xfId="2412" xr:uid="{00000000-0005-0000-0000-00004F070000}"/>
    <cellStyle name="Currency 2 2 2 4 4 3 3" xfId="2413" xr:uid="{00000000-0005-0000-0000-000050070000}"/>
    <cellStyle name="Currency 2 2 2 4 4 4" xfId="2414" xr:uid="{00000000-0005-0000-0000-000051070000}"/>
    <cellStyle name="Currency 2 2 2 4 4 4 2" xfId="2415" xr:uid="{00000000-0005-0000-0000-000052070000}"/>
    <cellStyle name="Currency 2 2 2 4 4 4 2 2" xfId="2416" xr:uid="{00000000-0005-0000-0000-000053070000}"/>
    <cellStyle name="Currency 2 2 2 4 4 4 3" xfId="2417" xr:uid="{00000000-0005-0000-0000-000054070000}"/>
    <cellStyle name="Currency 2 2 2 4 4 5" xfId="2418" xr:uid="{00000000-0005-0000-0000-000055070000}"/>
    <cellStyle name="Currency 2 2 2 4 4 5 2" xfId="2419" xr:uid="{00000000-0005-0000-0000-000056070000}"/>
    <cellStyle name="Currency 2 2 2 4 4 5 2 2" xfId="2420" xr:uid="{00000000-0005-0000-0000-000057070000}"/>
    <cellStyle name="Currency 2 2 2 4 4 5 3" xfId="2421" xr:uid="{00000000-0005-0000-0000-000058070000}"/>
    <cellStyle name="Currency 2 2 2 4 4 6" xfId="2422" xr:uid="{00000000-0005-0000-0000-000059070000}"/>
    <cellStyle name="Currency 2 2 2 4 4 6 2" xfId="2423" xr:uid="{00000000-0005-0000-0000-00005A070000}"/>
    <cellStyle name="Currency 2 2 2 4 4 7" xfId="2424" xr:uid="{00000000-0005-0000-0000-00005B070000}"/>
    <cellStyle name="Currency 2 2 2 4 4 7 2" xfId="2425" xr:uid="{00000000-0005-0000-0000-00005C070000}"/>
    <cellStyle name="Currency 2 2 2 4 4 8" xfId="2426" xr:uid="{00000000-0005-0000-0000-00005D070000}"/>
    <cellStyle name="Currency 2 2 2 4 4 9" xfId="2427" xr:uid="{00000000-0005-0000-0000-00005E070000}"/>
    <cellStyle name="Currency 2 2 2 4 5" xfId="2428" xr:uid="{00000000-0005-0000-0000-00005F070000}"/>
    <cellStyle name="Currency 2 2 2 4 5 2" xfId="2429" xr:uid="{00000000-0005-0000-0000-000060070000}"/>
    <cellStyle name="Currency 2 2 2 4 5 3" xfId="2430" xr:uid="{00000000-0005-0000-0000-000061070000}"/>
    <cellStyle name="Currency 2 2 2 4 6" xfId="2431" xr:uid="{00000000-0005-0000-0000-000062070000}"/>
    <cellStyle name="Currency 2 2 2 4 6 2" xfId="2432" xr:uid="{00000000-0005-0000-0000-000063070000}"/>
    <cellStyle name="Currency 2 2 2 4 6 2 2" xfId="2433" xr:uid="{00000000-0005-0000-0000-000064070000}"/>
    <cellStyle name="Currency 2 2 2 4 6 2 2 2" xfId="2434" xr:uid="{00000000-0005-0000-0000-000065070000}"/>
    <cellStyle name="Currency 2 2 2 4 6 2 3" xfId="2435" xr:uid="{00000000-0005-0000-0000-000066070000}"/>
    <cellStyle name="Currency 2 2 2 4 6 3" xfId="2436" xr:uid="{00000000-0005-0000-0000-000067070000}"/>
    <cellStyle name="Currency 2 2 2 4 6 3 2" xfId="2437" xr:uid="{00000000-0005-0000-0000-000068070000}"/>
    <cellStyle name="Currency 2 2 2 4 6 3 2 2" xfId="2438" xr:uid="{00000000-0005-0000-0000-000069070000}"/>
    <cellStyle name="Currency 2 2 2 4 6 3 3" xfId="2439" xr:uid="{00000000-0005-0000-0000-00006A070000}"/>
    <cellStyle name="Currency 2 2 2 4 6 4" xfId="2440" xr:uid="{00000000-0005-0000-0000-00006B070000}"/>
    <cellStyle name="Currency 2 2 2 4 6 4 2" xfId="2441" xr:uid="{00000000-0005-0000-0000-00006C070000}"/>
    <cellStyle name="Currency 2 2 2 4 6 4 2 2" xfId="2442" xr:uid="{00000000-0005-0000-0000-00006D070000}"/>
    <cellStyle name="Currency 2 2 2 4 6 4 3" xfId="2443" xr:uid="{00000000-0005-0000-0000-00006E070000}"/>
    <cellStyle name="Currency 2 2 2 4 6 5" xfId="2444" xr:uid="{00000000-0005-0000-0000-00006F070000}"/>
    <cellStyle name="Currency 2 2 2 4 6 5 2" xfId="2445" xr:uid="{00000000-0005-0000-0000-000070070000}"/>
    <cellStyle name="Currency 2 2 2 4 6 6" xfId="2446" xr:uid="{00000000-0005-0000-0000-000071070000}"/>
    <cellStyle name="Currency 2 2 2 4 6 6 2" xfId="2447" xr:uid="{00000000-0005-0000-0000-000072070000}"/>
    <cellStyle name="Currency 2 2 2 4 6 7" xfId="2448" xr:uid="{00000000-0005-0000-0000-000073070000}"/>
    <cellStyle name="Currency 2 2 2 4 7" xfId="2449" xr:uid="{00000000-0005-0000-0000-000074070000}"/>
    <cellStyle name="Currency 2 2 2 4 7 2" xfId="2450" xr:uid="{00000000-0005-0000-0000-000075070000}"/>
    <cellStyle name="Currency 2 2 2 4 7 2 2" xfId="2451" xr:uid="{00000000-0005-0000-0000-000076070000}"/>
    <cellStyle name="Currency 2 2 2 4 7 3" xfId="2452" xr:uid="{00000000-0005-0000-0000-000077070000}"/>
    <cellStyle name="Currency 2 2 2 4 8" xfId="2453" xr:uid="{00000000-0005-0000-0000-000078070000}"/>
    <cellStyle name="Currency 2 2 2 4 8 2" xfId="2454" xr:uid="{00000000-0005-0000-0000-000079070000}"/>
    <cellStyle name="Currency 2 2 2 4 8 2 2" xfId="2455" xr:uid="{00000000-0005-0000-0000-00007A070000}"/>
    <cellStyle name="Currency 2 2 2 4 8 3" xfId="2456" xr:uid="{00000000-0005-0000-0000-00007B070000}"/>
    <cellStyle name="Currency 2 2 2 5" xfId="129" xr:uid="{00000000-0005-0000-0000-00007C070000}"/>
    <cellStyle name="Currency 2 2 2 5 10" xfId="2457" xr:uid="{00000000-0005-0000-0000-00007D070000}"/>
    <cellStyle name="Currency 2 2 2 5 2" xfId="130" xr:uid="{00000000-0005-0000-0000-00007E070000}"/>
    <cellStyle name="Currency 2 2 2 5 2 2" xfId="2458" xr:uid="{00000000-0005-0000-0000-00007F070000}"/>
    <cellStyle name="Currency 2 2 2 5 2 3" xfId="2459" xr:uid="{00000000-0005-0000-0000-000080070000}"/>
    <cellStyle name="Currency 2 2 2 5 2 3 2" xfId="2460" xr:uid="{00000000-0005-0000-0000-000081070000}"/>
    <cellStyle name="Currency 2 2 2 5 2 3 3" xfId="2461" xr:uid="{00000000-0005-0000-0000-000082070000}"/>
    <cellStyle name="Currency 2 2 2 5 2 4" xfId="2462" xr:uid="{00000000-0005-0000-0000-000083070000}"/>
    <cellStyle name="Currency 2 2 2 5 2 4 2" xfId="2463" xr:uid="{00000000-0005-0000-0000-000084070000}"/>
    <cellStyle name="Currency 2 2 2 5 2 4 2 2" xfId="2464" xr:uid="{00000000-0005-0000-0000-000085070000}"/>
    <cellStyle name="Currency 2 2 2 5 2 4 3" xfId="2465" xr:uid="{00000000-0005-0000-0000-000086070000}"/>
    <cellStyle name="Currency 2 2 2 5 2 5" xfId="2466" xr:uid="{00000000-0005-0000-0000-000087070000}"/>
    <cellStyle name="Currency 2 2 2 5 2 5 2" xfId="2467" xr:uid="{00000000-0005-0000-0000-000088070000}"/>
    <cellStyle name="Currency 2 2 2 5 2 5 2 2" xfId="2468" xr:uid="{00000000-0005-0000-0000-000089070000}"/>
    <cellStyle name="Currency 2 2 2 5 2 5 3" xfId="2469" xr:uid="{00000000-0005-0000-0000-00008A070000}"/>
    <cellStyle name="Currency 2 2 2 5 2 6" xfId="2470" xr:uid="{00000000-0005-0000-0000-00008B070000}"/>
    <cellStyle name="Currency 2 2 2 5 2 6 2" xfId="2471" xr:uid="{00000000-0005-0000-0000-00008C070000}"/>
    <cellStyle name="Currency 2 2 2 5 2 6 2 2" xfId="2472" xr:uid="{00000000-0005-0000-0000-00008D070000}"/>
    <cellStyle name="Currency 2 2 2 5 2 6 3" xfId="2473" xr:uid="{00000000-0005-0000-0000-00008E070000}"/>
    <cellStyle name="Currency 2 2 2 5 2 7" xfId="2474" xr:uid="{00000000-0005-0000-0000-00008F070000}"/>
    <cellStyle name="Currency 2 2 2 5 2 7 2" xfId="2475" xr:uid="{00000000-0005-0000-0000-000090070000}"/>
    <cellStyle name="Currency 2 2 2 5 2 8" xfId="2476" xr:uid="{00000000-0005-0000-0000-000091070000}"/>
    <cellStyle name="Currency 2 2 2 5 2 8 2" xfId="2477" xr:uid="{00000000-0005-0000-0000-000092070000}"/>
    <cellStyle name="Currency 2 2 2 5 2 9" xfId="2478" xr:uid="{00000000-0005-0000-0000-000093070000}"/>
    <cellStyle name="Currency 2 2 2 5 3" xfId="131" xr:uid="{00000000-0005-0000-0000-000094070000}"/>
    <cellStyle name="Currency 2 2 2 5 4" xfId="2479" xr:uid="{00000000-0005-0000-0000-000095070000}"/>
    <cellStyle name="Currency 2 2 2 5 4 2" xfId="2480" xr:uid="{00000000-0005-0000-0000-000096070000}"/>
    <cellStyle name="Currency 2 2 2 5 4 3" xfId="2481" xr:uid="{00000000-0005-0000-0000-000097070000}"/>
    <cellStyle name="Currency 2 2 2 5 5" xfId="2482" xr:uid="{00000000-0005-0000-0000-000098070000}"/>
    <cellStyle name="Currency 2 2 2 5 5 2" xfId="2483" xr:uid="{00000000-0005-0000-0000-000099070000}"/>
    <cellStyle name="Currency 2 2 2 5 5 2 2" xfId="2484" xr:uid="{00000000-0005-0000-0000-00009A070000}"/>
    <cellStyle name="Currency 2 2 2 5 5 3" xfId="2485" xr:uid="{00000000-0005-0000-0000-00009B070000}"/>
    <cellStyle name="Currency 2 2 2 5 6" xfId="2486" xr:uid="{00000000-0005-0000-0000-00009C070000}"/>
    <cellStyle name="Currency 2 2 2 5 6 2" xfId="2487" xr:uid="{00000000-0005-0000-0000-00009D070000}"/>
    <cellStyle name="Currency 2 2 2 5 6 2 2" xfId="2488" xr:uid="{00000000-0005-0000-0000-00009E070000}"/>
    <cellStyle name="Currency 2 2 2 5 6 3" xfId="2489" xr:uid="{00000000-0005-0000-0000-00009F070000}"/>
    <cellStyle name="Currency 2 2 2 5 7" xfId="2490" xr:uid="{00000000-0005-0000-0000-0000A0070000}"/>
    <cellStyle name="Currency 2 2 2 5 7 2" xfId="2491" xr:uid="{00000000-0005-0000-0000-0000A1070000}"/>
    <cellStyle name="Currency 2 2 2 5 7 2 2" xfId="2492" xr:uid="{00000000-0005-0000-0000-0000A2070000}"/>
    <cellStyle name="Currency 2 2 2 5 7 3" xfId="2493" xr:uid="{00000000-0005-0000-0000-0000A3070000}"/>
    <cellStyle name="Currency 2 2 2 5 8" xfId="2494" xr:uid="{00000000-0005-0000-0000-0000A4070000}"/>
    <cellStyle name="Currency 2 2 2 5 8 2" xfId="2495" xr:uid="{00000000-0005-0000-0000-0000A5070000}"/>
    <cellStyle name="Currency 2 2 2 5 9" xfId="2496" xr:uid="{00000000-0005-0000-0000-0000A6070000}"/>
    <cellStyle name="Currency 2 2 2 5 9 2" xfId="2497" xr:uid="{00000000-0005-0000-0000-0000A7070000}"/>
    <cellStyle name="Currency 2 2 2 6" xfId="132" xr:uid="{00000000-0005-0000-0000-0000A8070000}"/>
    <cellStyle name="Currency 2 2 2 6 2" xfId="133" xr:uid="{00000000-0005-0000-0000-0000A9070000}"/>
    <cellStyle name="Currency 2 2 2 6 2 10" xfId="2498" xr:uid="{00000000-0005-0000-0000-0000AA070000}"/>
    <cellStyle name="Currency 2 2 2 6 2 2" xfId="2499" xr:uid="{00000000-0005-0000-0000-0000AB070000}"/>
    <cellStyle name="Currency 2 2 2 6 2 3" xfId="2500" xr:uid="{00000000-0005-0000-0000-0000AC070000}"/>
    <cellStyle name="Currency 2 2 2 6 2 4" xfId="2501" xr:uid="{00000000-0005-0000-0000-0000AD070000}"/>
    <cellStyle name="Currency 2 2 2 6 2 4 2" xfId="2502" xr:uid="{00000000-0005-0000-0000-0000AE070000}"/>
    <cellStyle name="Currency 2 2 2 6 2 4 2 2" xfId="2503" xr:uid="{00000000-0005-0000-0000-0000AF070000}"/>
    <cellStyle name="Currency 2 2 2 6 2 4 3" xfId="2504" xr:uid="{00000000-0005-0000-0000-0000B0070000}"/>
    <cellStyle name="Currency 2 2 2 6 2 5" xfId="2505" xr:uid="{00000000-0005-0000-0000-0000B1070000}"/>
    <cellStyle name="Currency 2 2 2 6 2 5 2" xfId="2506" xr:uid="{00000000-0005-0000-0000-0000B2070000}"/>
    <cellStyle name="Currency 2 2 2 6 2 5 2 2" xfId="2507" xr:uid="{00000000-0005-0000-0000-0000B3070000}"/>
    <cellStyle name="Currency 2 2 2 6 2 5 3" xfId="2508" xr:uid="{00000000-0005-0000-0000-0000B4070000}"/>
    <cellStyle name="Currency 2 2 2 6 2 6" xfId="2509" xr:uid="{00000000-0005-0000-0000-0000B5070000}"/>
    <cellStyle name="Currency 2 2 2 6 2 6 2" xfId="2510" xr:uid="{00000000-0005-0000-0000-0000B6070000}"/>
    <cellStyle name="Currency 2 2 2 6 2 6 2 2" xfId="2511" xr:uid="{00000000-0005-0000-0000-0000B7070000}"/>
    <cellStyle name="Currency 2 2 2 6 2 6 3" xfId="2512" xr:uid="{00000000-0005-0000-0000-0000B8070000}"/>
    <cellStyle name="Currency 2 2 2 6 2 7" xfId="2513" xr:uid="{00000000-0005-0000-0000-0000B9070000}"/>
    <cellStyle name="Currency 2 2 2 6 2 7 2" xfId="2514" xr:uid="{00000000-0005-0000-0000-0000BA070000}"/>
    <cellStyle name="Currency 2 2 2 6 2 8" xfId="2515" xr:uid="{00000000-0005-0000-0000-0000BB070000}"/>
    <cellStyle name="Currency 2 2 2 6 2 8 2" xfId="2516" xr:uid="{00000000-0005-0000-0000-0000BC070000}"/>
    <cellStyle name="Currency 2 2 2 6 2 9" xfId="2517" xr:uid="{00000000-0005-0000-0000-0000BD070000}"/>
    <cellStyle name="Currency 2 2 2 6 3" xfId="134" xr:uid="{00000000-0005-0000-0000-0000BE070000}"/>
    <cellStyle name="Currency 2 2 2 6 4" xfId="2518" xr:uid="{00000000-0005-0000-0000-0000BF070000}"/>
    <cellStyle name="Currency 2 2 2 6 4 2" xfId="2519" xr:uid="{00000000-0005-0000-0000-0000C0070000}"/>
    <cellStyle name="Currency 2 2 2 6 4 2 2" xfId="2520" xr:uid="{00000000-0005-0000-0000-0000C1070000}"/>
    <cellStyle name="Currency 2 2 2 6 4 3" xfId="2521" xr:uid="{00000000-0005-0000-0000-0000C2070000}"/>
    <cellStyle name="Currency 2 2 2 6 5" xfId="2522" xr:uid="{00000000-0005-0000-0000-0000C3070000}"/>
    <cellStyle name="Currency 2 2 2 6 5 2" xfId="2523" xr:uid="{00000000-0005-0000-0000-0000C4070000}"/>
    <cellStyle name="Currency 2 2 2 6 5 2 2" xfId="2524" xr:uid="{00000000-0005-0000-0000-0000C5070000}"/>
    <cellStyle name="Currency 2 2 2 6 5 3" xfId="2525" xr:uid="{00000000-0005-0000-0000-0000C6070000}"/>
    <cellStyle name="Currency 2 2 2 7" xfId="2526" xr:uid="{00000000-0005-0000-0000-0000C7070000}"/>
    <cellStyle name="Currency 2 2 2 7 2" xfId="2527" xr:uid="{00000000-0005-0000-0000-0000C8070000}"/>
    <cellStyle name="Currency 2 2 2 7 3" xfId="2528" xr:uid="{00000000-0005-0000-0000-0000C9070000}"/>
    <cellStyle name="Currency 2 2 2 7 3 2" xfId="2529" xr:uid="{00000000-0005-0000-0000-0000CA070000}"/>
    <cellStyle name="Currency 2 2 2 7 3 3" xfId="2530" xr:uid="{00000000-0005-0000-0000-0000CB070000}"/>
    <cellStyle name="Currency 2 2 2 7 4" xfId="2531" xr:uid="{00000000-0005-0000-0000-0000CC070000}"/>
    <cellStyle name="Currency 2 2 2 7 4 2" xfId="2532" xr:uid="{00000000-0005-0000-0000-0000CD070000}"/>
    <cellStyle name="Currency 2 2 2 7 4 2 2" xfId="2533" xr:uid="{00000000-0005-0000-0000-0000CE070000}"/>
    <cellStyle name="Currency 2 2 2 7 4 3" xfId="2534" xr:uid="{00000000-0005-0000-0000-0000CF070000}"/>
    <cellStyle name="Currency 2 2 2 7 5" xfId="2535" xr:uid="{00000000-0005-0000-0000-0000D0070000}"/>
    <cellStyle name="Currency 2 2 2 7 5 2" xfId="2536" xr:uid="{00000000-0005-0000-0000-0000D1070000}"/>
    <cellStyle name="Currency 2 2 2 7 5 2 2" xfId="2537" xr:uid="{00000000-0005-0000-0000-0000D2070000}"/>
    <cellStyle name="Currency 2 2 2 7 5 3" xfId="2538" xr:uid="{00000000-0005-0000-0000-0000D3070000}"/>
    <cellStyle name="Currency 2 2 2 7 6" xfId="2539" xr:uid="{00000000-0005-0000-0000-0000D4070000}"/>
    <cellStyle name="Currency 2 2 2 7 6 2" xfId="2540" xr:uid="{00000000-0005-0000-0000-0000D5070000}"/>
    <cellStyle name="Currency 2 2 2 7 6 2 2" xfId="2541" xr:uid="{00000000-0005-0000-0000-0000D6070000}"/>
    <cellStyle name="Currency 2 2 2 7 6 3" xfId="2542" xr:uid="{00000000-0005-0000-0000-0000D7070000}"/>
    <cellStyle name="Currency 2 2 2 7 7" xfId="2543" xr:uid="{00000000-0005-0000-0000-0000D8070000}"/>
    <cellStyle name="Currency 2 2 2 7 7 2" xfId="2544" xr:uid="{00000000-0005-0000-0000-0000D9070000}"/>
    <cellStyle name="Currency 2 2 2 7 8" xfId="2545" xr:uid="{00000000-0005-0000-0000-0000DA070000}"/>
    <cellStyle name="Currency 2 2 2 7 8 2" xfId="2546" xr:uid="{00000000-0005-0000-0000-0000DB070000}"/>
    <cellStyle name="Currency 2 2 2 7 9" xfId="2547" xr:uid="{00000000-0005-0000-0000-0000DC070000}"/>
    <cellStyle name="Currency 2 2 2 8" xfId="2548" xr:uid="{00000000-0005-0000-0000-0000DD070000}"/>
    <cellStyle name="Currency 2 2 2 8 2" xfId="2549" xr:uid="{00000000-0005-0000-0000-0000DE070000}"/>
    <cellStyle name="Currency 2 2 2 8 3" xfId="2550" xr:uid="{00000000-0005-0000-0000-0000DF070000}"/>
    <cellStyle name="Currency 2 2 2 9" xfId="2551" xr:uid="{00000000-0005-0000-0000-0000E0070000}"/>
    <cellStyle name="Currency 2 2 3" xfId="135" xr:uid="{00000000-0005-0000-0000-0000E1070000}"/>
    <cellStyle name="Currency 2 2 3 2" xfId="2552" xr:uid="{00000000-0005-0000-0000-0000E2070000}"/>
    <cellStyle name="Currency 2 2 4" xfId="2553" xr:uid="{00000000-0005-0000-0000-0000E3070000}"/>
    <cellStyle name="Currency 2 20" xfId="2554" xr:uid="{00000000-0005-0000-0000-0000E4070000}"/>
    <cellStyle name="Currency 2 20 2" xfId="2555" xr:uid="{00000000-0005-0000-0000-0000E5070000}"/>
    <cellStyle name="Currency 2 20 2 2" xfId="2556" xr:uid="{00000000-0005-0000-0000-0000E6070000}"/>
    <cellStyle name="Currency 2 20 3" xfId="2557" xr:uid="{00000000-0005-0000-0000-0000E7070000}"/>
    <cellStyle name="Currency 2 21" xfId="2558" xr:uid="{00000000-0005-0000-0000-0000E8070000}"/>
    <cellStyle name="Currency 2 21 2" xfId="2559" xr:uid="{00000000-0005-0000-0000-0000E9070000}"/>
    <cellStyle name="Currency 2 22" xfId="2560" xr:uid="{00000000-0005-0000-0000-0000EA070000}"/>
    <cellStyle name="Currency 2 22 2" xfId="2561" xr:uid="{00000000-0005-0000-0000-0000EB070000}"/>
    <cellStyle name="Currency 2 23" xfId="2562" xr:uid="{00000000-0005-0000-0000-0000EC070000}"/>
    <cellStyle name="Currency 2 24" xfId="2563" xr:uid="{00000000-0005-0000-0000-0000ED070000}"/>
    <cellStyle name="Currency 2 25" xfId="2564" xr:uid="{00000000-0005-0000-0000-0000EE070000}"/>
    <cellStyle name="Currency 2 3" xfId="136" xr:uid="{00000000-0005-0000-0000-0000EF070000}"/>
    <cellStyle name="Currency 2 3 2" xfId="137" xr:uid="{00000000-0005-0000-0000-0000F0070000}"/>
    <cellStyle name="Currency 2 3 2 2" xfId="2565" xr:uid="{00000000-0005-0000-0000-0000F1070000}"/>
    <cellStyle name="Currency 2 3 3" xfId="2566" xr:uid="{00000000-0005-0000-0000-0000F2070000}"/>
    <cellStyle name="Currency 2 4" xfId="138" xr:uid="{00000000-0005-0000-0000-0000F3070000}"/>
    <cellStyle name="Currency 2 4 10" xfId="2567" xr:uid="{00000000-0005-0000-0000-0000F4070000}"/>
    <cellStyle name="Currency 2 4 10 2" xfId="2568" xr:uid="{00000000-0005-0000-0000-0000F5070000}"/>
    <cellStyle name="Currency 2 4 10 3" xfId="2569" xr:uid="{00000000-0005-0000-0000-0000F6070000}"/>
    <cellStyle name="Currency 2 4 11" xfId="2570" xr:uid="{00000000-0005-0000-0000-0000F7070000}"/>
    <cellStyle name="Currency 2 4 12" xfId="2571" xr:uid="{00000000-0005-0000-0000-0000F8070000}"/>
    <cellStyle name="Currency 2 4 12 2" xfId="2572" xr:uid="{00000000-0005-0000-0000-0000F9070000}"/>
    <cellStyle name="Currency 2 4 12 2 2" xfId="2573" xr:uid="{00000000-0005-0000-0000-0000FA070000}"/>
    <cellStyle name="Currency 2 4 12 3" xfId="2574" xr:uid="{00000000-0005-0000-0000-0000FB070000}"/>
    <cellStyle name="Currency 2 4 12 4" xfId="2575" xr:uid="{00000000-0005-0000-0000-0000FC070000}"/>
    <cellStyle name="Currency 2 4 13" xfId="2576" xr:uid="{00000000-0005-0000-0000-0000FD070000}"/>
    <cellStyle name="Currency 2 4 13 2" xfId="2577" xr:uid="{00000000-0005-0000-0000-0000FE070000}"/>
    <cellStyle name="Currency 2 4 13 2 2" xfId="2578" xr:uid="{00000000-0005-0000-0000-0000FF070000}"/>
    <cellStyle name="Currency 2 4 13 3" xfId="2579" xr:uid="{00000000-0005-0000-0000-000000080000}"/>
    <cellStyle name="Currency 2 4 14" xfId="2580" xr:uid="{00000000-0005-0000-0000-000001080000}"/>
    <cellStyle name="Currency 2 4 14 2" xfId="2581" xr:uid="{00000000-0005-0000-0000-000002080000}"/>
    <cellStyle name="Currency 2 4 14 2 2" xfId="2582" xr:uid="{00000000-0005-0000-0000-000003080000}"/>
    <cellStyle name="Currency 2 4 14 3" xfId="2583" xr:uid="{00000000-0005-0000-0000-000004080000}"/>
    <cellStyle name="Currency 2 4 15" xfId="2584" xr:uid="{00000000-0005-0000-0000-000005080000}"/>
    <cellStyle name="Currency 2 4 15 2" xfId="2585" xr:uid="{00000000-0005-0000-0000-000006080000}"/>
    <cellStyle name="Currency 2 4 16" xfId="2586" xr:uid="{00000000-0005-0000-0000-000007080000}"/>
    <cellStyle name="Currency 2 4 16 2" xfId="2587" xr:uid="{00000000-0005-0000-0000-000008080000}"/>
    <cellStyle name="Currency 2 4 17" xfId="2588" xr:uid="{00000000-0005-0000-0000-000009080000}"/>
    <cellStyle name="Currency 2 4 18" xfId="2589" xr:uid="{00000000-0005-0000-0000-00000A080000}"/>
    <cellStyle name="Currency 2 4 19" xfId="2590" xr:uid="{00000000-0005-0000-0000-00000B080000}"/>
    <cellStyle name="Currency 2 4 2" xfId="139" xr:uid="{00000000-0005-0000-0000-00000C080000}"/>
    <cellStyle name="Currency 2 4 2 10" xfId="2591" xr:uid="{00000000-0005-0000-0000-00000D080000}"/>
    <cellStyle name="Currency 2 4 2 10 2" xfId="2592" xr:uid="{00000000-0005-0000-0000-00000E080000}"/>
    <cellStyle name="Currency 2 4 2 10 2 2" xfId="2593" xr:uid="{00000000-0005-0000-0000-00000F080000}"/>
    <cellStyle name="Currency 2 4 2 10 3" xfId="2594" xr:uid="{00000000-0005-0000-0000-000010080000}"/>
    <cellStyle name="Currency 2 4 2 10 4" xfId="2595" xr:uid="{00000000-0005-0000-0000-000011080000}"/>
    <cellStyle name="Currency 2 4 2 11" xfId="2596" xr:uid="{00000000-0005-0000-0000-000012080000}"/>
    <cellStyle name="Currency 2 4 2 11 2" xfId="2597" xr:uid="{00000000-0005-0000-0000-000013080000}"/>
    <cellStyle name="Currency 2 4 2 11 2 2" xfId="2598" xr:uid="{00000000-0005-0000-0000-000014080000}"/>
    <cellStyle name="Currency 2 4 2 11 3" xfId="2599" xr:uid="{00000000-0005-0000-0000-000015080000}"/>
    <cellStyle name="Currency 2 4 2 12" xfId="2600" xr:uid="{00000000-0005-0000-0000-000016080000}"/>
    <cellStyle name="Currency 2 4 2 12 2" xfId="2601" xr:uid="{00000000-0005-0000-0000-000017080000}"/>
    <cellStyle name="Currency 2 4 2 12 2 2" xfId="2602" xr:uid="{00000000-0005-0000-0000-000018080000}"/>
    <cellStyle name="Currency 2 4 2 12 3" xfId="2603" xr:uid="{00000000-0005-0000-0000-000019080000}"/>
    <cellStyle name="Currency 2 4 2 13" xfId="2604" xr:uid="{00000000-0005-0000-0000-00001A080000}"/>
    <cellStyle name="Currency 2 4 2 13 2" xfId="2605" xr:uid="{00000000-0005-0000-0000-00001B080000}"/>
    <cellStyle name="Currency 2 4 2 14" xfId="2606" xr:uid="{00000000-0005-0000-0000-00001C080000}"/>
    <cellStyle name="Currency 2 4 2 14 2" xfId="2607" xr:uid="{00000000-0005-0000-0000-00001D080000}"/>
    <cellStyle name="Currency 2 4 2 15" xfId="2608" xr:uid="{00000000-0005-0000-0000-00001E080000}"/>
    <cellStyle name="Currency 2 4 2 16" xfId="2609" xr:uid="{00000000-0005-0000-0000-00001F080000}"/>
    <cellStyle name="Currency 2 4 2 17" xfId="2610" xr:uid="{00000000-0005-0000-0000-000020080000}"/>
    <cellStyle name="Currency 2 4 2 2" xfId="140" xr:uid="{00000000-0005-0000-0000-000021080000}"/>
    <cellStyle name="Currency 2 4 2 2 10" xfId="2611" xr:uid="{00000000-0005-0000-0000-000022080000}"/>
    <cellStyle name="Currency 2 4 2 2 10 2" xfId="2612" xr:uid="{00000000-0005-0000-0000-000023080000}"/>
    <cellStyle name="Currency 2 4 2 2 10 2 2" xfId="2613" xr:uid="{00000000-0005-0000-0000-000024080000}"/>
    <cellStyle name="Currency 2 4 2 2 10 3" xfId="2614" xr:uid="{00000000-0005-0000-0000-000025080000}"/>
    <cellStyle name="Currency 2 4 2 2 11" xfId="2615" xr:uid="{00000000-0005-0000-0000-000026080000}"/>
    <cellStyle name="Currency 2 4 2 2 11 2" xfId="2616" xr:uid="{00000000-0005-0000-0000-000027080000}"/>
    <cellStyle name="Currency 2 4 2 2 12" xfId="2617" xr:uid="{00000000-0005-0000-0000-000028080000}"/>
    <cellStyle name="Currency 2 4 2 2 12 2" xfId="2618" xr:uid="{00000000-0005-0000-0000-000029080000}"/>
    <cellStyle name="Currency 2 4 2 2 13" xfId="2619" xr:uid="{00000000-0005-0000-0000-00002A080000}"/>
    <cellStyle name="Currency 2 4 2 2 14" xfId="2620" xr:uid="{00000000-0005-0000-0000-00002B080000}"/>
    <cellStyle name="Currency 2 4 2 2 15" xfId="2621" xr:uid="{00000000-0005-0000-0000-00002C080000}"/>
    <cellStyle name="Currency 2 4 2 2 2" xfId="141" xr:uid="{00000000-0005-0000-0000-00002D080000}"/>
    <cellStyle name="Currency 2 4 2 2 2 2" xfId="2622" xr:uid="{00000000-0005-0000-0000-00002E080000}"/>
    <cellStyle name="Currency 2 4 2 2 2 2 2" xfId="2623" xr:uid="{00000000-0005-0000-0000-00002F080000}"/>
    <cellStyle name="Currency 2 4 2 2 2 2 3" xfId="2624" xr:uid="{00000000-0005-0000-0000-000030080000}"/>
    <cellStyle name="Currency 2 4 2 2 2 2 3 2" xfId="2625" xr:uid="{00000000-0005-0000-0000-000031080000}"/>
    <cellStyle name="Currency 2 4 2 2 2 2 3 3" xfId="2626" xr:uid="{00000000-0005-0000-0000-000032080000}"/>
    <cellStyle name="Currency 2 4 2 2 2 2 4" xfId="2627" xr:uid="{00000000-0005-0000-0000-000033080000}"/>
    <cellStyle name="Currency 2 4 2 2 2 2 4 2" xfId="2628" xr:uid="{00000000-0005-0000-0000-000034080000}"/>
    <cellStyle name="Currency 2 4 2 2 2 2 4 2 2" xfId="2629" xr:uid="{00000000-0005-0000-0000-000035080000}"/>
    <cellStyle name="Currency 2 4 2 2 2 2 4 3" xfId="2630" xr:uid="{00000000-0005-0000-0000-000036080000}"/>
    <cellStyle name="Currency 2 4 2 2 2 2 5" xfId="2631" xr:uid="{00000000-0005-0000-0000-000037080000}"/>
    <cellStyle name="Currency 2 4 2 2 2 2 5 2" xfId="2632" xr:uid="{00000000-0005-0000-0000-000038080000}"/>
    <cellStyle name="Currency 2 4 2 2 2 2 5 2 2" xfId="2633" xr:uid="{00000000-0005-0000-0000-000039080000}"/>
    <cellStyle name="Currency 2 4 2 2 2 2 5 3" xfId="2634" xr:uid="{00000000-0005-0000-0000-00003A080000}"/>
    <cellStyle name="Currency 2 4 2 2 2 2 6" xfId="2635" xr:uid="{00000000-0005-0000-0000-00003B080000}"/>
    <cellStyle name="Currency 2 4 2 2 2 2 6 2" xfId="2636" xr:uid="{00000000-0005-0000-0000-00003C080000}"/>
    <cellStyle name="Currency 2 4 2 2 2 2 6 2 2" xfId="2637" xr:uid="{00000000-0005-0000-0000-00003D080000}"/>
    <cellStyle name="Currency 2 4 2 2 2 2 6 3" xfId="2638" xr:uid="{00000000-0005-0000-0000-00003E080000}"/>
    <cellStyle name="Currency 2 4 2 2 2 2 7" xfId="2639" xr:uid="{00000000-0005-0000-0000-00003F080000}"/>
    <cellStyle name="Currency 2 4 2 2 2 2 7 2" xfId="2640" xr:uid="{00000000-0005-0000-0000-000040080000}"/>
    <cellStyle name="Currency 2 4 2 2 2 2 8" xfId="2641" xr:uid="{00000000-0005-0000-0000-000041080000}"/>
    <cellStyle name="Currency 2 4 2 2 2 2 8 2" xfId="2642" xr:uid="{00000000-0005-0000-0000-000042080000}"/>
    <cellStyle name="Currency 2 4 2 2 2 2 9" xfId="2643" xr:uid="{00000000-0005-0000-0000-000043080000}"/>
    <cellStyle name="Currency 2 4 2 2 2 3" xfId="2644" xr:uid="{00000000-0005-0000-0000-000044080000}"/>
    <cellStyle name="Currency 2 4 2 2 2 3 2" xfId="2645" xr:uid="{00000000-0005-0000-0000-000045080000}"/>
    <cellStyle name="Currency 2 4 2 2 2 3 3" xfId="2646" xr:uid="{00000000-0005-0000-0000-000046080000}"/>
    <cellStyle name="Currency 2 4 2 2 2 3 3 2" xfId="2647" xr:uid="{00000000-0005-0000-0000-000047080000}"/>
    <cellStyle name="Currency 2 4 2 2 2 3 3 3" xfId="2648" xr:uid="{00000000-0005-0000-0000-000048080000}"/>
    <cellStyle name="Currency 2 4 2 2 2 3 4" xfId="2649" xr:uid="{00000000-0005-0000-0000-000049080000}"/>
    <cellStyle name="Currency 2 4 2 2 2 3 4 2" xfId="2650" xr:uid="{00000000-0005-0000-0000-00004A080000}"/>
    <cellStyle name="Currency 2 4 2 2 2 3 4 2 2" xfId="2651" xr:uid="{00000000-0005-0000-0000-00004B080000}"/>
    <cellStyle name="Currency 2 4 2 2 2 3 4 3" xfId="2652" xr:uid="{00000000-0005-0000-0000-00004C080000}"/>
    <cellStyle name="Currency 2 4 2 2 2 3 5" xfId="2653" xr:uid="{00000000-0005-0000-0000-00004D080000}"/>
    <cellStyle name="Currency 2 4 2 2 2 3 5 2" xfId="2654" xr:uid="{00000000-0005-0000-0000-00004E080000}"/>
    <cellStyle name="Currency 2 4 2 2 2 3 5 2 2" xfId="2655" xr:uid="{00000000-0005-0000-0000-00004F080000}"/>
    <cellStyle name="Currency 2 4 2 2 2 3 5 3" xfId="2656" xr:uid="{00000000-0005-0000-0000-000050080000}"/>
    <cellStyle name="Currency 2 4 2 2 2 3 6" xfId="2657" xr:uid="{00000000-0005-0000-0000-000051080000}"/>
    <cellStyle name="Currency 2 4 2 2 2 3 6 2" xfId="2658" xr:uid="{00000000-0005-0000-0000-000052080000}"/>
    <cellStyle name="Currency 2 4 2 2 2 3 6 2 2" xfId="2659" xr:uid="{00000000-0005-0000-0000-000053080000}"/>
    <cellStyle name="Currency 2 4 2 2 2 3 6 3" xfId="2660" xr:uid="{00000000-0005-0000-0000-000054080000}"/>
    <cellStyle name="Currency 2 4 2 2 2 3 7" xfId="2661" xr:uid="{00000000-0005-0000-0000-000055080000}"/>
    <cellStyle name="Currency 2 4 2 2 2 3 7 2" xfId="2662" xr:uid="{00000000-0005-0000-0000-000056080000}"/>
    <cellStyle name="Currency 2 4 2 2 2 3 8" xfId="2663" xr:uid="{00000000-0005-0000-0000-000057080000}"/>
    <cellStyle name="Currency 2 4 2 2 2 3 8 2" xfId="2664" xr:uid="{00000000-0005-0000-0000-000058080000}"/>
    <cellStyle name="Currency 2 4 2 2 2 3 9" xfId="2665" xr:uid="{00000000-0005-0000-0000-000059080000}"/>
    <cellStyle name="Currency 2 4 2 2 2 4" xfId="2666" xr:uid="{00000000-0005-0000-0000-00005A080000}"/>
    <cellStyle name="Currency 2 4 2 2 2 4 2" xfId="2667" xr:uid="{00000000-0005-0000-0000-00005B080000}"/>
    <cellStyle name="Currency 2 4 2 2 2 4 3" xfId="2668" xr:uid="{00000000-0005-0000-0000-00005C080000}"/>
    <cellStyle name="Currency 2 4 2 2 2 4 3 2" xfId="2669" xr:uid="{00000000-0005-0000-0000-00005D080000}"/>
    <cellStyle name="Currency 2 4 2 2 2 4 3 2 2" xfId="2670" xr:uid="{00000000-0005-0000-0000-00005E080000}"/>
    <cellStyle name="Currency 2 4 2 2 2 4 3 3" xfId="2671" xr:uid="{00000000-0005-0000-0000-00005F080000}"/>
    <cellStyle name="Currency 2 4 2 2 2 4 4" xfId="2672" xr:uid="{00000000-0005-0000-0000-000060080000}"/>
    <cellStyle name="Currency 2 4 2 2 2 4 4 2" xfId="2673" xr:uid="{00000000-0005-0000-0000-000061080000}"/>
    <cellStyle name="Currency 2 4 2 2 2 4 4 2 2" xfId="2674" xr:uid="{00000000-0005-0000-0000-000062080000}"/>
    <cellStyle name="Currency 2 4 2 2 2 4 4 3" xfId="2675" xr:uid="{00000000-0005-0000-0000-000063080000}"/>
    <cellStyle name="Currency 2 4 2 2 2 4 5" xfId="2676" xr:uid="{00000000-0005-0000-0000-000064080000}"/>
    <cellStyle name="Currency 2 4 2 2 2 4 5 2" xfId="2677" xr:uid="{00000000-0005-0000-0000-000065080000}"/>
    <cellStyle name="Currency 2 4 2 2 2 4 5 2 2" xfId="2678" xr:uid="{00000000-0005-0000-0000-000066080000}"/>
    <cellStyle name="Currency 2 4 2 2 2 4 5 3" xfId="2679" xr:uid="{00000000-0005-0000-0000-000067080000}"/>
    <cellStyle name="Currency 2 4 2 2 2 4 6" xfId="2680" xr:uid="{00000000-0005-0000-0000-000068080000}"/>
    <cellStyle name="Currency 2 4 2 2 2 4 6 2" xfId="2681" xr:uid="{00000000-0005-0000-0000-000069080000}"/>
    <cellStyle name="Currency 2 4 2 2 2 4 7" xfId="2682" xr:uid="{00000000-0005-0000-0000-00006A080000}"/>
    <cellStyle name="Currency 2 4 2 2 2 4 7 2" xfId="2683" xr:uid="{00000000-0005-0000-0000-00006B080000}"/>
    <cellStyle name="Currency 2 4 2 2 2 4 8" xfId="2684" xr:uid="{00000000-0005-0000-0000-00006C080000}"/>
    <cellStyle name="Currency 2 4 2 2 2 4 9" xfId="2685" xr:uid="{00000000-0005-0000-0000-00006D080000}"/>
    <cellStyle name="Currency 2 4 2 2 2 5" xfId="2686" xr:uid="{00000000-0005-0000-0000-00006E080000}"/>
    <cellStyle name="Currency 2 4 2 2 2 5 2" xfId="2687" xr:uid="{00000000-0005-0000-0000-00006F080000}"/>
    <cellStyle name="Currency 2 4 2 2 2 5 3" xfId="2688" xr:uid="{00000000-0005-0000-0000-000070080000}"/>
    <cellStyle name="Currency 2 4 2 2 2 6" xfId="2689" xr:uid="{00000000-0005-0000-0000-000071080000}"/>
    <cellStyle name="Currency 2 4 2 2 2 6 2" xfId="2690" xr:uid="{00000000-0005-0000-0000-000072080000}"/>
    <cellStyle name="Currency 2 4 2 2 2 6 2 2" xfId="2691" xr:uid="{00000000-0005-0000-0000-000073080000}"/>
    <cellStyle name="Currency 2 4 2 2 2 6 2 2 2" xfId="2692" xr:uid="{00000000-0005-0000-0000-000074080000}"/>
    <cellStyle name="Currency 2 4 2 2 2 6 2 3" xfId="2693" xr:uid="{00000000-0005-0000-0000-000075080000}"/>
    <cellStyle name="Currency 2 4 2 2 2 6 3" xfId="2694" xr:uid="{00000000-0005-0000-0000-000076080000}"/>
    <cellStyle name="Currency 2 4 2 2 2 6 3 2" xfId="2695" xr:uid="{00000000-0005-0000-0000-000077080000}"/>
    <cellStyle name="Currency 2 4 2 2 2 6 3 2 2" xfId="2696" xr:uid="{00000000-0005-0000-0000-000078080000}"/>
    <cellStyle name="Currency 2 4 2 2 2 6 3 3" xfId="2697" xr:uid="{00000000-0005-0000-0000-000079080000}"/>
    <cellStyle name="Currency 2 4 2 2 2 6 4" xfId="2698" xr:uid="{00000000-0005-0000-0000-00007A080000}"/>
    <cellStyle name="Currency 2 4 2 2 2 6 4 2" xfId="2699" xr:uid="{00000000-0005-0000-0000-00007B080000}"/>
    <cellStyle name="Currency 2 4 2 2 2 6 4 2 2" xfId="2700" xr:uid="{00000000-0005-0000-0000-00007C080000}"/>
    <cellStyle name="Currency 2 4 2 2 2 6 4 3" xfId="2701" xr:uid="{00000000-0005-0000-0000-00007D080000}"/>
    <cellStyle name="Currency 2 4 2 2 2 6 5" xfId="2702" xr:uid="{00000000-0005-0000-0000-00007E080000}"/>
    <cellStyle name="Currency 2 4 2 2 2 6 5 2" xfId="2703" xr:uid="{00000000-0005-0000-0000-00007F080000}"/>
    <cellStyle name="Currency 2 4 2 2 2 6 6" xfId="2704" xr:uid="{00000000-0005-0000-0000-000080080000}"/>
    <cellStyle name="Currency 2 4 2 2 2 6 6 2" xfId="2705" xr:uid="{00000000-0005-0000-0000-000081080000}"/>
    <cellStyle name="Currency 2 4 2 2 2 6 7" xfId="2706" xr:uid="{00000000-0005-0000-0000-000082080000}"/>
    <cellStyle name="Currency 2 4 2 2 2 7" xfId="2707" xr:uid="{00000000-0005-0000-0000-000083080000}"/>
    <cellStyle name="Currency 2 4 2 2 2 7 2" xfId="2708" xr:uid="{00000000-0005-0000-0000-000084080000}"/>
    <cellStyle name="Currency 2 4 2 2 2 7 2 2" xfId="2709" xr:uid="{00000000-0005-0000-0000-000085080000}"/>
    <cellStyle name="Currency 2 4 2 2 2 7 3" xfId="2710" xr:uid="{00000000-0005-0000-0000-000086080000}"/>
    <cellStyle name="Currency 2 4 2 2 2 8" xfId="2711" xr:uid="{00000000-0005-0000-0000-000087080000}"/>
    <cellStyle name="Currency 2 4 2 2 2 8 2" xfId="2712" xr:uid="{00000000-0005-0000-0000-000088080000}"/>
    <cellStyle name="Currency 2 4 2 2 2 8 2 2" xfId="2713" xr:uid="{00000000-0005-0000-0000-000089080000}"/>
    <cellStyle name="Currency 2 4 2 2 2 8 3" xfId="2714" xr:uid="{00000000-0005-0000-0000-00008A080000}"/>
    <cellStyle name="Currency 2 4 2 2 3" xfId="142" xr:uid="{00000000-0005-0000-0000-00008B080000}"/>
    <cellStyle name="Currency 2 4 2 2 3 10" xfId="2715" xr:uid="{00000000-0005-0000-0000-00008C080000}"/>
    <cellStyle name="Currency 2 4 2 2 3 2" xfId="143" xr:uid="{00000000-0005-0000-0000-00008D080000}"/>
    <cellStyle name="Currency 2 4 2 2 3 2 2" xfId="2716" xr:uid="{00000000-0005-0000-0000-00008E080000}"/>
    <cellStyle name="Currency 2 4 2 2 3 2 3" xfId="2717" xr:uid="{00000000-0005-0000-0000-00008F080000}"/>
    <cellStyle name="Currency 2 4 2 2 3 2 3 2" xfId="2718" xr:uid="{00000000-0005-0000-0000-000090080000}"/>
    <cellStyle name="Currency 2 4 2 2 3 2 3 3" xfId="2719" xr:uid="{00000000-0005-0000-0000-000091080000}"/>
    <cellStyle name="Currency 2 4 2 2 3 2 4" xfId="2720" xr:uid="{00000000-0005-0000-0000-000092080000}"/>
    <cellStyle name="Currency 2 4 2 2 3 2 4 2" xfId="2721" xr:uid="{00000000-0005-0000-0000-000093080000}"/>
    <cellStyle name="Currency 2 4 2 2 3 2 4 2 2" xfId="2722" xr:uid="{00000000-0005-0000-0000-000094080000}"/>
    <cellStyle name="Currency 2 4 2 2 3 2 4 3" xfId="2723" xr:uid="{00000000-0005-0000-0000-000095080000}"/>
    <cellStyle name="Currency 2 4 2 2 3 2 5" xfId="2724" xr:uid="{00000000-0005-0000-0000-000096080000}"/>
    <cellStyle name="Currency 2 4 2 2 3 2 5 2" xfId="2725" xr:uid="{00000000-0005-0000-0000-000097080000}"/>
    <cellStyle name="Currency 2 4 2 2 3 2 5 2 2" xfId="2726" xr:uid="{00000000-0005-0000-0000-000098080000}"/>
    <cellStyle name="Currency 2 4 2 2 3 2 5 3" xfId="2727" xr:uid="{00000000-0005-0000-0000-000099080000}"/>
    <cellStyle name="Currency 2 4 2 2 3 2 6" xfId="2728" xr:uid="{00000000-0005-0000-0000-00009A080000}"/>
    <cellStyle name="Currency 2 4 2 2 3 2 6 2" xfId="2729" xr:uid="{00000000-0005-0000-0000-00009B080000}"/>
    <cellStyle name="Currency 2 4 2 2 3 2 6 2 2" xfId="2730" xr:uid="{00000000-0005-0000-0000-00009C080000}"/>
    <cellStyle name="Currency 2 4 2 2 3 2 6 3" xfId="2731" xr:uid="{00000000-0005-0000-0000-00009D080000}"/>
    <cellStyle name="Currency 2 4 2 2 3 2 7" xfId="2732" xr:uid="{00000000-0005-0000-0000-00009E080000}"/>
    <cellStyle name="Currency 2 4 2 2 3 2 7 2" xfId="2733" xr:uid="{00000000-0005-0000-0000-00009F080000}"/>
    <cellStyle name="Currency 2 4 2 2 3 2 8" xfId="2734" xr:uid="{00000000-0005-0000-0000-0000A0080000}"/>
    <cellStyle name="Currency 2 4 2 2 3 2 8 2" xfId="2735" xr:uid="{00000000-0005-0000-0000-0000A1080000}"/>
    <cellStyle name="Currency 2 4 2 2 3 2 9" xfId="2736" xr:uid="{00000000-0005-0000-0000-0000A2080000}"/>
    <cellStyle name="Currency 2 4 2 2 3 3" xfId="144" xr:uid="{00000000-0005-0000-0000-0000A3080000}"/>
    <cellStyle name="Currency 2 4 2 2 3 4" xfId="2737" xr:uid="{00000000-0005-0000-0000-0000A4080000}"/>
    <cellStyle name="Currency 2 4 2 2 3 4 2" xfId="2738" xr:uid="{00000000-0005-0000-0000-0000A5080000}"/>
    <cellStyle name="Currency 2 4 2 2 3 4 3" xfId="2739" xr:uid="{00000000-0005-0000-0000-0000A6080000}"/>
    <cellStyle name="Currency 2 4 2 2 3 5" xfId="2740" xr:uid="{00000000-0005-0000-0000-0000A7080000}"/>
    <cellStyle name="Currency 2 4 2 2 3 5 2" xfId="2741" xr:uid="{00000000-0005-0000-0000-0000A8080000}"/>
    <cellStyle name="Currency 2 4 2 2 3 5 2 2" xfId="2742" xr:uid="{00000000-0005-0000-0000-0000A9080000}"/>
    <cellStyle name="Currency 2 4 2 2 3 5 3" xfId="2743" xr:uid="{00000000-0005-0000-0000-0000AA080000}"/>
    <cellStyle name="Currency 2 4 2 2 3 6" xfId="2744" xr:uid="{00000000-0005-0000-0000-0000AB080000}"/>
    <cellStyle name="Currency 2 4 2 2 3 6 2" xfId="2745" xr:uid="{00000000-0005-0000-0000-0000AC080000}"/>
    <cellStyle name="Currency 2 4 2 2 3 6 2 2" xfId="2746" xr:uid="{00000000-0005-0000-0000-0000AD080000}"/>
    <cellStyle name="Currency 2 4 2 2 3 6 3" xfId="2747" xr:uid="{00000000-0005-0000-0000-0000AE080000}"/>
    <cellStyle name="Currency 2 4 2 2 3 7" xfId="2748" xr:uid="{00000000-0005-0000-0000-0000AF080000}"/>
    <cellStyle name="Currency 2 4 2 2 3 7 2" xfId="2749" xr:uid="{00000000-0005-0000-0000-0000B0080000}"/>
    <cellStyle name="Currency 2 4 2 2 3 7 2 2" xfId="2750" xr:uid="{00000000-0005-0000-0000-0000B1080000}"/>
    <cellStyle name="Currency 2 4 2 2 3 7 3" xfId="2751" xr:uid="{00000000-0005-0000-0000-0000B2080000}"/>
    <cellStyle name="Currency 2 4 2 2 3 8" xfId="2752" xr:uid="{00000000-0005-0000-0000-0000B3080000}"/>
    <cellStyle name="Currency 2 4 2 2 3 8 2" xfId="2753" xr:uid="{00000000-0005-0000-0000-0000B4080000}"/>
    <cellStyle name="Currency 2 4 2 2 3 9" xfId="2754" xr:uid="{00000000-0005-0000-0000-0000B5080000}"/>
    <cellStyle name="Currency 2 4 2 2 3 9 2" xfId="2755" xr:uid="{00000000-0005-0000-0000-0000B6080000}"/>
    <cellStyle name="Currency 2 4 2 2 4" xfId="145" xr:uid="{00000000-0005-0000-0000-0000B7080000}"/>
    <cellStyle name="Currency 2 4 2 2 4 2" xfId="146" xr:uid="{00000000-0005-0000-0000-0000B8080000}"/>
    <cellStyle name="Currency 2 4 2 2 4 2 10" xfId="2756" xr:uid="{00000000-0005-0000-0000-0000B9080000}"/>
    <cellStyle name="Currency 2 4 2 2 4 2 2" xfId="2757" xr:uid="{00000000-0005-0000-0000-0000BA080000}"/>
    <cellStyle name="Currency 2 4 2 2 4 2 3" xfId="2758" xr:uid="{00000000-0005-0000-0000-0000BB080000}"/>
    <cellStyle name="Currency 2 4 2 2 4 2 4" xfId="2759" xr:uid="{00000000-0005-0000-0000-0000BC080000}"/>
    <cellStyle name="Currency 2 4 2 2 4 2 4 2" xfId="2760" xr:uid="{00000000-0005-0000-0000-0000BD080000}"/>
    <cellStyle name="Currency 2 4 2 2 4 2 4 2 2" xfId="2761" xr:uid="{00000000-0005-0000-0000-0000BE080000}"/>
    <cellStyle name="Currency 2 4 2 2 4 2 4 3" xfId="2762" xr:uid="{00000000-0005-0000-0000-0000BF080000}"/>
    <cellStyle name="Currency 2 4 2 2 4 2 5" xfId="2763" xr:uid="{00000000-0005-0000-0000-0000C0080000}"/>
    <cellStyle name="Currency 2 4 2 2 4 2 5 2" xfId="2764" xr:uid="{00000000-0005-0000-0000-0000C1080000}"/>
    <cellStyle name="Currency 2 4 2 2 4 2 5 2 2" xfId="2765" xr:uid="{00000000-0005-0000-0000-0000C2080000}"/>
    <cellStyle name="Currency 2 4 2 2 4 2 5 3" xfId="2766" xr:uid="{00000000-0005-0000-0000-0000C3080000}"/>
    <cellStyle name="Currency 2 4 2 2 4 2 6" xfId="2767" xr:uid="{00000000-0005-0000-0000-0000C4080000}"/>
    <cellStyle name="Currency 2 4 2 2 4 2 6 2" xfId="2768" xr:uid="{00000000-0005-0000-0000-0000C5080000}"/>
    <cellStyle name="Currency 2 4 2 2 4 2 6 2 2" xfId="2769" xr:uid="{00000000-0005-0000-0000-0000C6080000}"/>
    <cellStyle name="Currency 2 4 2 2 4 2 6 3" xfId="2770" xr:uid="{00000000-0005-0000-0000-0000C7080000}"/>
    <cellStyle name="Currency 2 4 2 2 4 2 7" xfId="2771" xr:uid="{00000000-0005-0000-0000-0000C8080000}"/>
    <cellStyle name="Currency 2 4 2 2 4 2 7 2" xfId="2772" xr:uid="{00000000-0005-0000-0000-0000C9080000}"/>
    <cellStyle name="Currency 2 4 2 2 4 2 8" xfId="2773" xr:uid="{00000000-0005-0000-0000-0000CA080000}"/>
    <cellStyle name="Currency 2 4 2 2 4 2 8 2" xfId="2774" xr:uid="{00000000-0005-0000-0000-0000CB080000}"/>
    <cellStyle name="Currency 2 4 2 2 4 2 9" xfId="2775" xr:uid="{00000000-0005-0000-0000-0000CC080000}"/>
    <cellStyle name="Currency 2 4 2 2 4 3" xfId="147" xr:uid="{00000000-0005-0000-0000-0000CD080000}"/>
    <cellStyle name="Currency 2 4 2 2 4 4" xfId="2776" xr:uid="{00000000-0005-0000-0000-0000CE080000}"/>
    <cellStyle name="Currency 2 4 2 2 4 4 2" xfId="2777" xr:uid="{00000000-0005-0000-0000-0000CF080000}"/>
    <cellStyle name="Currency 2 4 2 2 4 4 2 2" xfId="2778" xr:uid="{00000000-0005-0000-0000-0000D0080000}"/>
    <cellStyle name="Currency 2 4 2 2 4 4 3" xfId="2779" xr:uid="{00000000-0005-0000-0000-0000D1080000}"/>
    <cellStyle name="Currency 2 4 2 2 4 5" xfId="2780" xr:uid="{00000000-0005-0000-0000-0000D2080000}"/>
    <cellStyle name="Currency 2 4 2 2 4 5 2" xfId="2781" xr:uid="{00000000-0005-0000-0000-0000D3080000}"/>
    <cellStyle name="Currency 2 4 2 2 4 5 2 2" xfId="2782" xr:uid="{00000000-0005-0000-0000-0000D4080000}"/>
    <cellStyle name="Currency 2 4 2 2 4 5 3" xfId="2783" xr:uid="{00000000-0005-0000-0000-0000D5080000}"/>
    <cellStyle name="Currency 2 4 2 2 5" xfId="2784" xr:uid="{00000000-0005-0000-0000-0000D6080000}"/>
    <cellStyle name="Currency 2 4 2 2 5 2" xfId="2785" xr:uid="{00000000-0005-0000-0000-0000D7080000}"/>
    <cellStyle name="Currency 2 4 2 2 5 3" xfId="2786" xr:uid="{00000000-0005-0000-0000-0000D8080000}"/>
    <cellStyle name="Currency 2 4 2 2 5 3 2" xfId="2787" xr:uid="{00000000-0005-0000-0000-0000D9080000}"/>
    <cellStyle name="Currency 2 4 2 2 5 3 3" xfId="2788" xr:uid="{00000000-0005-0000-0000-0000DA080000}"/>
    <cellStyle name="Currency 2 4 2 2 5 4" xfId="2789" xr:uid="{00000000-0005-0000-0000-0000DB080000}"/>
    <cellStyle name="Currency 2 4 2 2 5 4 2" xfId="2790" xr:uid="{00000000-0005-0000-0000-0000DC080000}"/>
    <cellStyle name="Currency 2 4 2 2 5 4 2 2" xfId="2791" xr:uid="{00000000-0005-0000-0000-0000DD080000}"/>
    <cellStyle name="Currency 2 4 2 2 5 4 3" xfId="2792" xr:uid="{00000000-0005-0000-0000-0000DE080000}"/>
    <cellStyle name="Currency 2 4 2 2 5 5" xfId="2793" xr:uid="{00000000-0005-0000-0000-0000DF080000}"/>
    <cellStyle name="Currency 2 4 2 2 5 5 2" xfId="2794" xr:uid="{00000000-0005-0000-0000-0000E0080000}"/>
    <cellStyle name="Currency 2 4 2 2 5 5 2 2" xfId="2795" xr:uid="{00000000-0005-0000-0000-0000E1080000}"/>
    <cellStyle name="Currency 2 4 2 2 5 5 3" xfId="2796" xr:uid="{00000000-0005-0000-0000-0000E2080000}"/>
    <cellStyle name="Currency 2 4 2 2 5 6" xfId="2797" xr:uid="{00000000-0005-0000-0000-0000E3080000}"/>
    <cellStyle name="Currency 2 4 2 2 5 6 2" xfId="2798" xr:uid="{00000000-0005-0000-0000-0000E4080000}"/>
    <cellStyle name="Currency 2 4 2 2 5 6 2 2" xfId="2799" xr:uid="{00000000-0005-0000-0000-0000E5080000}"/>
    <cellStyle name="Currency 2 4 2 2 5 6 3" xfId="2800" xr:uid="{00000000-0005-0000-0000-0000E6080000}"/>
    <cellStyle name="Currency 2 4 2 2 5 7" xfId="2801" xr:uid="{00000000-0005-0000-0000-0000E7080000}"/>
    <cellStyle name="Currency 2 4 2 2 5 7 2" xfId="2802" xr:uid="{00000000-0005-0000-0000-0000E8080000}"/>
    <cellStyle name="Currency 2 4 2 2 5 8" xfId="2803" xr:uid="{00000000-0005-0000-0000-0000E9080000}"/>
    <cellStyle name="Currency 2 4 2 2 5 8 2" xfId="2804" xr:uid="{00000000-0005-0000-0000-0000EA080000}"/>
    <cellStyle name="Currency 2 4 2 2 5 9" xfId="2805" xr:uid="{00000000-0005-0000-0000-0000EB080000}"/>
    <cellStyle name="Currency 2 4 2 2 6" xfId="2806" xr:uid="{00000000-0005-0000-0000-0000EC080000}"/>
    <cellStyle name="Currency 2 4 2 2 6 2" xfId="2807" xr:uid="{00000000-0005-0000-0000-0000ED080000}"/>
    <cellStyle name="Currency 2 4 2 2 6 3" xfId="2808" xr:uid="{00000000-0005-0000-0000-0000EE080000}"/>
    <cellStyle name="Currency 2 4 2 2 7" xfId="2809" xr:uid="{00000000-0005-0000-0000-0000EF080000}"/>
    <cellStyle name="Currency 2 4 2 2 8" xfId="2810" xr:uid="{00000000-0005-0000-0000-0000F0080000}"/>
    <cellStyle name="Currency 2 4 2 2 8 2" xfId="2811" xr:uid="{00000000-0005-0000-0000-0000F1080000}"/>
    <cellStyle name="Currency 2 4 2 2 8 2 2" xfId="2812" xr:uid="{00000000-0005-0000-0000-0000F2080000}"/>
    <cellStyle name="Currency 2 4 2 2 8 3" xfId="2813" xr:uid="{00000000-0005-0000-0000-0000F3080000}"/>
    <cellStyle name="Currency 2 4 2 2 8 4" xfId="2814" xr:uid="{00000000-0005-0000-0000-0000F4080000}"/>
    <cellStyle name="Currency 2 4 2 2 9" xfId="2815" xr:uid="{00000000-0005-0000-0000-0000F5080000}"/>
    <cellStyle name="Currency 2 4 2 2 9 2" xfId="2816" xr:uid="{00000000-0005-0000-0000-0000F6080000}"/>
    <cellStyle name="Currency 2 4 2 2 9 2 2" xfId="2817" xr:uid="{00000000-0005-0000-0000-0000F7080000}"/>
    <cellStyle name="Currency 2 4 2 2 9 3" xfId="2818" xr:uid="{00000000-0005-0000-0000-0000F8080000}"/>
    <cellStyle name="Currency 2 4 2 3" xfId="148" xr:uid="{00000000-0005-0000-0000-0000F9080000}"/>
    <cellStyle name="Currency 2 4 2 3 10" xfId="2819" xr:uid="{00000000-0005-0000-0000-0000FA080000}"/>
    <cellStyle name="Currency 2 4 2 3 10 2" xfId="2820" xr:uid="{00000000-0005-0000-0000-0000FB080000}"/>
    <cellStyle name="Currency 2 4 2 3 10 2 2" xfId="2821" xr:uid="{00000000-0005-0000-0000-0000FC080000}"/>
    <cellStyle name="Currency 2 4 2 3 10 3" xfId="2822" xr:uid="{00000000-0005-0000-0000-0000FD080000}"/>
    <cellStyle name="Currency 2 4 2 3 11" xfId="2823" xr:uid="{00000000-0005-0000-0000-0000FE080000}"/>
    <cellStyle name="Currency 2 4 2 3 11 2" xfId="2824" xr:uid="{00000000-0005-0000-0000-0000FF080000}"/>
    <cellStyle name="Currency 2 4 2 3 12" xfId="2825" xr:uid="{00000000-0005-0000-0000-000000090000}"/>
    <cellStyle name="Currency 2 4 2 3 12 2" xfId="2826" xr:uid="{00000000-0005-0000-0000-000001090000}"/>
    <cellStyle name="Currency 2 4 2 3 13" xfId="2827" xr:uid="{00000000-0005-0000-0000-000002090000}"/>
    <cellStyle name="Currency 2 4 2 3 14" xfId="2828" xr:uid="{00000000-0005-0000-0000-000003090000}"/>
    <cellStyle name="Currency 2 4 2 3 15" xfId="2829" xr:uid="{00000000-0005-0000-0000-000004090000}"/>
    <cellStyle name="Currency 2 4 2 3 2" xfId="149" xr:uid="{00000000-0005-0000-0000-000005090000}"/>
    <cellStyle name="Currency 2 4 2 3 2 2" xfId="2830" xr:uid="{00000000-0005-0000-0000-000006090000}"/>
    <cellStyle name="Currency 2 4 2 3 2 2 2" xfId="2831" xr:uid="{00000000-0005-0000-0000-000007090000}"/>
    <cellStyle name="Currency 2 4 2 3 2 2 3" xfId="2832" xr:uid="{00000000-0005-0000-0000-000008090000}"/>
    <cellStyle name="Currency 2 4 2 3 2 2 3 2" xfId="2833" xr:uid="{00000000-0005-0000-0000-000009090000}"/>
    <cellStyle name="Currency 2 4 2 3 2 2 3 3" xfId="2834" xr:uid="{00000000-0005-0000-0000-00000A090000}"/>
    <cellStyle name="Currency 2 4 2 3 2 2 4" xfId="2835" xr:uid="{00000000-0005-0000-0000-00000B090000}"/>
    <cellStyle name="Currency 2 4 2 3 2 2 4 2" xfId="2836" xr:uid="{00000000-0005-0000-0000-00000C090000}"/>
    <cellStyle name="Currency 2 4 2 3 2 2 4 2 2" xfId="2837" xr:uid="{00000000-0005-0000-0000-00000D090000}"/>
    <cellStyle name="Currency 2 4 2 3 2 2 4 3" xfId="2838" xr:uid="{00000000-0005-0000-0000-00000E090000}"/>
    <cellStyle name="Currency 2 4 2 3 2 2 5" xfId="2839" xr:uid="{00000000-0005-0000-0000-00000F090000}"/>
    <cellStyle name="Currency 2 4 2 3 2 2 5 2" xfId="2840" xr:uid="{00000000-0005-0000-0000-000010090000}"/>
    <cellStyle name="Currency 2 4 2 3 2 2 5 2 2" xfId="2841" xr:uid="{00000000-0005-0000-0000-000011090000}"/>
    <cellStyle name="Currency 2 4 2 3 2 2 5 3" xfId="2842" xr:uid="{00000000-0005-0000-0000-000012090000}"/>
    <cellStyle name="Currency 2 4 2 3 2 2 6" xfId="2843" xr:uid="{00000000-0005-0000-0000-000013090000}"/>
    <cellStyle name="Currency 2 4 2 3 2 2 6 2" xfId="2844" xr:uid="{00000000-0005-0000-0000-000014090000}"/>
    <cellStyle name="Currency 2 4 2 3 2 2 6 2 2" xfId="2845" xr:uid="{00000000-0005-0000-0000-000015090000}"/>
    <cellStyle name="Currency 2 4 2 3 2 2 6 3" xfId="2846" xr:uid="{00000000-0005-0000-0000-000016090000}"/>
    <cellStyle name="Currency 2 4 2 3 2 2 7" xfId="2847" xr:uid="{00000000-0005-0000-0000-000017090000}"/>
    <cellStyle name="Currency 2 4 2 3 2 2 7 2" xfId="2848" xr:uid="{00000000-0005-0000-0000-000018090000}"/>
    <cellStyle name="Currency 2 4 2 3 2 2 8" xfId="2849" xr:uid="{00000000-0005-0000-0000-000019090000}"/>
    <cellStyle name="Currency 2 4 2 3 2 2 8 2" xfId="2850" xr:uid="{00000000-0005-0000-0000-00001A090000}"/>
    <cellStyle name="Currency 2 4 2 3 2 2 9" xfId="2851" xr:uid="{00000000-0005-0000-0000-00001B090000}"/>
    <cellStyle name="Currency 2 4 2 3 2 3" xfId="2852" xr:uid="{00000000-0005-0000-0000-00001C090000}"/>
    <cellStyle name="Currency 2 4 2 3 2 3 2" xfId="2853" xr:uid="{00000000-0005-0000-0000-00001D090000}"/>
    <cellStyle name="Currency 2 4 2 3 2 3 3" xfId="2854" xr:uid="{00000000-0005-0000-0000-00001E090000}"/>
    <cellStyle name="Currency 2 4 2 3 2 3 3 2" xfId="2855" xr:uid="{00000000-0005-0000-0000-00001F090000}"/>
    <cellStyle name="Currency 2 4 2 3 2 3 3 3" xfId="2856" xr:uid="{00000000-0005-0000-0000-000020090000}"/>
    <cellStyle name="Currency 2 4 2 3 2 3 4" xfId="2857" xr:uid="{00000000-0005-0000-0000-000021090000}"/>
    <cellStyle name="Currency 2 4 2 3 2 3 4 2" xfId="2858" xr:uid="{00000000-0005-0000-0000-000022090000}"/>
    <cellStyle name="Currency 2 4 2 3 2 3 4 2 2" xfId="2859" xr:uid="{00000000-0005-0000-0000-000023090000}"/>
    <cellStyle name="Currency 2 4 2 3 2 3 4 3" xfId="2860" xr:uid="{00000000-0005-0000-0000-000024090000}"/>
    <cellStyle name="Currency 2 4 2 3 2 3 5" xfId="2861" xr:uid="{00000000-0005-0000-0000-000025090000}"/>
    <cellStyle name="Currency 2 4 2 3 2 3 5 2" xfId="2862" xr:uid="{00000000-0005-0000-0000-000026090000}"/>
    <cellStyle name="Currency 2 4 2 3 2 3 5 2 2" xfId="2863" xr:uid="{00000000-0005-0000-0000-000027090000}"/>
    <cellStyle name="Currency 2 4 2 3 2 3 5 3" xfId="2864" xr:uid="{00000000-0005-0000-0000-000028090000}"/>
    <cellStyle name="Currency 2 4 2 3 2 3 6" xfId="2865" xr:uid="{00000000-0005-0000-0000-000029090000}"/>
    <cellStyle name="Currency 2 4 2 3 2 3 6 2" xfId="2866" xr:uid="{00000000-0005-0000-0000-00002A090000}"/>
    <cellStyle name="Currency 2 4 2 3 2 3 6 2 2" xfId="2867" xr:uid="{00000000-0005-0000-0000-00002B090000}"/>
    <cellStyle name="Currency 2 4 2 3 2 3 6 3" xfId="2868" xr:uid="{00000000-0005-0000-0000-00002C090000}"/>
    <cellStyle name="Currency 2 4 2 3 2 3 7" xfId="2869" xr:uid="{00000000-0005-0000-0000-00002D090000}"/>
    <cellStyle name="Currency 2 4 2 3 2 3 7 2" xfId="2870" xr:uid="{00000000-0005-0000-0000-00002E090000}"/>
    <cellStyle name="Currency 2 4 2 3 2 3 8" xfId="2871" xr:uid="{00000000-0005-0000-0000-00002F090000}"/>
    <cellStyle name="Currency 2 4 2 3 2 3 8 2" xfId="2872" xr:uid="{00000000-0005-0000-0000-000030090000}"/>
    <cellStyle name="Currency 2 4 2 3 2 3 9" xfId="2873" xr:uid="{00000000-0005-0000-0000-000031090000}"/>
    <cellStyle name="Currency 2 4 2 3 2 4" xfId="2874" xr:uid="{00000000-0005-0000-0000-000032090000}"/>
    <cellStyle name="Currency 2 4 2 3 2 4 2" xfId="2875" xr:uid="{00000000-0005-0000-0000-000033090000}"/>
    <cellStyle name="Currency 2 4 2 3 2 4 3" xfId="2876" xr:uid="{00000000-0005-0000-0000-000034090000}"/>
    <cellStyle name="Currency 2 4 2 3 2 4 3 2" xfId="2877" xr:uid="{00000000-0005-0000-0000-000035090000}"/>
    <cellStyle name="Currency 2 4 2 3 2 4 3 2 2" xfId="2878" xr:uid="{00000000-0005-0000-0000-000036090000}"/>
    <cellStyle name="Currency 2 4 2 3 2 4 3 3" xfId="2879" xr:uid="{00000000-0005-0000-0000-000037090000}"/>
    <cellStyle name="Currency 2 4 2 3 2 4 4" xfId="2880" xr:uid="{00000000-0005-0000-0000-000038090000}"/>
    <cellStyle name="Currency 2 4 2 3 2 4 4 2" xfId="2881" xr:uid="{00000000-0005-0000-0000-000039090000}"/>
    <cellStyle name="Currency 2 4 2 3 2 4 4 2 2" xfId="2882" xr:uid="{00000000-0005-0000-0000-00003A090000}"/>
    <cellStyle name="Currency 2 4 2 3 2 4 4 3" xfId="2883" xr:uid="{00000000-0005-0000-0000-00003B090000}"/>
    <cellStyle name="Currency 2 4 2 3 2 4 5" xfId="2884" xr:uid="{00000000-0005-0000-0000-00003C090000}"/>
    <cellStyle name="Currency 2 4 2 3 2 4 5 2" xfId="2885" xr:uid="{00000000-0005-0000-0000-00003D090000}"/>
    <cellStyle name="Currency 2 4 2 3 2 4 5 2 2" xfId="2886" xr:uid="{00000000-0005-0000-0000-00003E090000}"/>
    <cellStyle name="Currency 2 4 2 3 2 4 5 3" xfId="2887" xr:uid="{00000000-0005-0000-0000-00003F090000}"/>
    <cellStyle name="Currency 2 4 2 3 2 4 6" xfId="2888" xr:uid="{00000000-0005-0000-0000-000040090000}"/>
    <cellStyle name="Currency 2 4 2 3 2 4 6 2" xfId="2889" xr:uid="{00000000-0005-0000-0000-000041090000}"/>
    <cellStyle name="Currency 2 4 2 3 2 4 7" xfId="2890" xr:uid="{00000000-0005-0000-0000-000042090000}"/>
    <cellStyle name="Currency 2 4 2 3 2 4 7 2" xfId="2891" xr:uid="{00000000-0005-0000-0000-000043090000}"/>
    <cellStyle name="Currency 2 4 2 3 2 4 8" xfId="2892" xr:uid="{00000000-0005-0000-0000-000044090000}"/>
    <cellStyle name="Currency 2 4 2 3 2 4 9" xfId="2893" xr:uid="{00000000-0005-0000-0000-000045090000}"/>
    <cellStyle name="Currency 2 4 2 3 2 5" xfId="2894" xr:uid="{00000000-0005-0000-0000-000046090000}"/>
    <cellStyle name="Currency 2 4 2 3 2 5 2" xfId="2895" xr:uid="{00000000-0005-0000-0000-000047090000}"/>
    <cellStyle name="Currency 2 4 2 3 2 5 3" xfId="2896" xr:uid="{00000000-0005-0000-0000-000048090000}"/>
    <cellStyle name="Currency 2 4 2 3 2 6" xfId="2897" xr:uid="{00000000-0005-0000-0000-000049090000}"/>
    <cellStyle name="Currency 2 4 2 3 2 6 2" xfId="2898" xr:uid="{00000000-0005-0000-0000-00004A090000}"/>
    <cellStyle name="Currency 2 4 2 3 2 6 2 2" xfId="2899" xr:uid="{00000000-0005-0000-0000-00004B090000}"/>
    <cellStyle name="Currency 2 4 2 3 2 6 2 2 2" xfId="2900" xr:uid="{00000000-0005-0000-0000-00004C090000}"/>
    <cellStyle name="Currency 2 4 2 3 2 6 2 3" xfId="2901" xr:uid="{00000000-0005-0000-0000-00004D090000}"/>
    <cellStyle name="Currency 2 4 2 3 2 6 3" xfId="2902" xr:uid="{00000000-0005-0000-0000-00004E090000}"/>
    <cellStyle name="Currency 2 4 2 3 2 6 3 2" xfId="2903" xr:uid="{00000000-0005-0000-0000-00004F090000}"/>
    <cellStyle name="Currency 2 4 2 3 2 6 3 2 2" xfId="2904" xr:uid="{00000000-0005-0000-0000-000050090000}"/>
    <cellStyle name="Currency 2 4 2 3 2 6 3 3" xfId="2905" xr:uid="{00000000-0005-0000-0000-000051090000}"/>
    <cellStyle name="Currency 2 4 2 3 2 6 4" xfId="2906" xr:uid="{00000000-0005-0000-0000-000052090000}"/>
    <cellStyle name="Currency 2 4 2 3 2 6 4 2" xfId="2907" xr:uid="{00000000-0005-0000-0000-000053090000}"/>
    <cellStyle name="Currency 2 4 2 3 2 6 4 2 2" xfId="2908" xr:uid="{00000000-0005-0000-0000-000054090000}"/>
    <cellStyle name="Currency 2 4 2 3 2 6 4 3" xfId="2909" xr:uid="{00000000-0005-0000-0000-000055090000}"/>
    <cellStyle name="Currency 2 4 2 3 2 6 5" xfId="2910" xr:uid="{00000000-0005-0000-0000-000056090000}"/>
    <cellStyle name="Currency 2 4 2 3 2 6 5 2" xfId="2911" xr:uid="{00000000-0005-0000-0000-000057090000}"/>
    <cellStyle name="Currency 2 4 2 3 2 6 6" xfId="2912" xr:uid="{00000000-0005-0000-0000-000058090000}"/>
    <cellStyle name="Currency 2 4 2 3 2 6 6 2" xfId="2913" xr:uid="{00000000-0005-0000-0000-000059090000}"/>
    <cellStyle name="Currency 2 4 2 3 2 6 7" xfId="2914" xr:uid="{00000000-0005-0000-0000-00005A090000}"/>
    <cellStyle name="Currency 2 4 2 3 2 7" xfId="2915" xr:uid="{00000000-0005-0000-0000-00005B090000}"/>
    <cellStyle name="Currency 2 4 2 3 2 7 2" xfId="2916" xr:uid="{00000000-0005-0000-0000-00005C090000}"/>
    <cellStyle name="Currency 2 4 2 3 2 7 2 2" xfId="2917" xr:uid="{00000000-0005-0000-0000-00005D090000}"/>
    <cellStyle name="Currency 2 4 2 3 2 7 3" xfId="2918" xr:uid="{00000000-0005-0000-0000-00005E090000}"/>
    <cellStyle name="Currency 2 4 2 3 2 8" xfId="2919" xr:uid="{00000000-0005-0000-0000-00005F090000}"/>
    <cellStyle name="Currency 2 4 2 3 2 8 2" xfId="2920" xr:uid="{00000000-0005-0000-0000-000060090000}"/>
    <cellStyle name="Currency 2 4 2 3 2 8 2 2" xfId="2921" xr:uid="{00000000-0005-0000-0000-000061090000}"/>
    <cellStyle name="Currency 2 4 2 3 2 8 3" xfId="2922" xr:uid="{00000000-0005-0000-0000-000062090000}"/>
    <cellStyle name="Currency 2 4 2 3 3" xfId="150" xr:uid="{00000000-0005-0000-0000-000063090000}"/>
    <cellStyle name="Currency 2 4 2 3 3 10" xfId="2923" xr:uid="{00000000-0005-0000-0000-000064090000}"/>
    <cellStyle name="Currency 2 4 2 3 3 2" xfId="151" xr:uid="{00000000-0005-0000-0000-000065090000}"/>
    <cellStyle name="Currency 2 4 2 3 3 2 2" xfId="2924" xr:uid="{00000000-0005-0000-0000-000066090000}"/>
    <cellStyle name="Currency 2 4 2 3 3 2 3" xfId="2925" xr:uid="{00000000-0005-0000-0000-000067090000}"/>
    <cellStyle name="Currency 2 4 2 3 3 2 3 2" xfId="2926" xr:uid="{00000000-0005-0000-0000-000068090000}"/>
    <cellStyle name="Currency 2 4 2 3 3 2 3 3" xfId="2927" xr:uid="{00000000-0005-0000-0000-000069090000}"/>
    <cellStyle name="Currency 2 4 2 3 3 2 4" xfId="2928" xr:uid="{00000000-0005-0000-0000-00006A090000}"/>
    <cellStyle name="Currency 2 4 2 3 3 2 4 2" xfId="2929" xr:uid="{00000000-0005-0000-0000-00006B090000}"/>
    <cellStyle name="Currency 2 4 2 3 3 2 4 2 2" xfId="2930" xr:uid="{00000000-0005-0000-0000-00006C090000}"/>
    <cellStyle name="Currency 2 4 2 3 3 2 4 3" xfId="2931" xr:uid="{00000000-0005-0000-0000-00006D090000}"/>
    <cellStyle name="Currency 2 4 2 3 3 2 5" xfId="2932" xr:uid="{00000000-0005-0000-0000-00006E090000}"/>
    <cellStyle name="Currency 2 4 2 3 3 2 5 2" xfId="2933" xr:uid="{00000000-0005-0000-0000-00006F090000}"/>
    <cellStyle name="Currency 2 4 2 3 3 2 5 2 2" xfId="2934" xr:uid="{00000000-0005-0000-0000-000070090000}"/>
    <cellStyle name="Currency 2 4 2 3 3 2 5 3" xfId="2935" xr:uid="{00000000-0005-0000-0000-000071090000}"/>
    <cellStyle name="Currency 2 4 2 3 3 2 6" xfId="2936" xr:uid="{00000000-0005-0000-0000-000072090000}"/>
    <cellStyle name="Currency 2 4 2 3 3 2 6 2" xfId="2937" xr:uid="{00000000-0005-0000-0000-000073090000}"/>
    <cellStyle name="Currency 2 4 2 3 3 2 6 2 2" xfId="2938" xr:uid="{00000000-0005-0000-0000-000074090000}"/>
    <cellStyle name="Currency 2 4 2 3 3 2 6 3" xfId="2939" xr:uid="{00000000-0005-0000-0000-000075090000}"/>
    <cellStyle name="Currency 2 4 2 3 3 2 7" xfId="2940" xr:uid="{00000000-0005-0000-0000-000076090000}"/>
    <cellStyle name="Currency 2 4 2 3 3 2 7 2" xfId="2941" xr:uid="{00000000-0005-0000-0000-000077090000}"/>
    <cellStyle name="Currency 2 4 2 3 3 2 8" xfId="2942" xr:uid="{00000000-0005-0000-0000-000078090000}"/>
    <cellStyle name="Currency 2 4 2 3 3 2 8 2" xfId="2943" xr:uid="{00000000-0005-0000-0000-000079090000}"/>
    <cellStyle name="Currency 2 4 2 3 3 2 9" xfId="2944" xr:uid="{00000000-0005-0000-0000-00007A090000}"/>
    <cellStyle name="Currency 2 4 2 3 3 3" xfId="152" xr:uid="{00000000-0005-0000-0000-00007B090000}"/>
    <cellStyle name="Currency 2 4 2 3 3 4" xfId="2945" xr:uid="{00000000-0005-0000-0000-00007C090000}"/>
    <cellStyle name="Currency 2 4 2 3 3 4 2" xfId="2946" xr:uid="{00000000-0005-0000-0000-00007D090000}"/>
    <cellStyle name="Currency 2 4 2 3 3 4 3" xfId="2947" xr:uid="{00000000-0005-0000-0000-00007E090000}"/>
    <cellStyle name="Currency 2 4 2 3 3 5" xfId="2948" xr:uid="{00000000-0005-0000-0000-00007F090000}"/>
    <cellStyle name="Currency 2 4 2 3 3 5 2" xfId="2949" xr:uid="{00000000-0005-0000-0000-000080090000}"/>
    <cellStyle name="Currency 2 4 2 3 3 5 2 2" xfId="2950" xr:uid="{00000000-0005-0000-0000-000081090000}"/>
    <cellStyle name="Currency 2 4 2 3 3 5 3" xfId="2951" xr:uid="{00000000-0005-0000-0000-000082090000}"/>
    <cellStyle name="Currency 2 4 2 3 3 6" xfId="2952" xr:uid="{00000000-0005-0000-0000-000083090000}"/>
    <cellStyle name="Currency 2 4 2 3 3 6 2" xfId="2953" xr:uid="{00000000-0005-0000-0000-000084090000}"/>
    <cellStyle name="Currency 2 4 2 3 3 6 2 2" xfId="2954" xr:uid="{00000000-0005-0000-0000-000085090000}"/>
    <cellStyle name="Currency 2 4 2 3 3 6 3" xfId="2955" xr:uid="{00000000-0005-0000-0000-000086090000}"/>
    <cellStyle name="Currency 2 4 2 3 3 7" xfId="2956" xr:uid="{00000000-0005-0000-0000-000087090000}"/>
    <cellStyle name="Currency 2 4 2 3 3 7 2" xfId="2957" xr:uid="{00000000-0005-0000-0000-000088090000}"/>
    <cellStyle name="Currency 2 4 2 3 3 7 2 2" xfId="2958" xr:uid="{00000000-0005-0000-0000-000089090000}"/>
    <cellStyle name="Currency 2 4 2 3 3 7 3" xfId="2959" xr:uid="{00000000-0005-0000-0000-00008A090000}"/>
    <cellStyle name="Currency 2 4 2 3 3 8" xfId="2960" xr:uid="{00000000-0005-0000-0000-00008B090000}"/>
    <cellStyle name="Currency 2 4 2 3 3 8 2" xfId="2961" xr:uid="{00000000-0005-0000-0000-00008C090000}"/>
    <cellStyle name="Currency 2 4 2 3 3 9" xfId="2962" xr:uid="{00000000-0005-0000-0000-00008D090000}"/>
    <cellStyle name="Currency 2 4 2 3 3 9 2" xfId="2963" xr:uid="{00000000-0005-0000-0000-00008E090000}"/>
    <cellStyle name="Currency 2 4 2 3 4" xfId="153" xr:uid="{00000000-0005-0000-0000-00008F090000}"/>
    <cellStyle name="Currency 2 4 2 3 4 2" xfId="154" xr:uid="{00000000-0005-0000-0000-000090090000}"/>
    <cellStyle name="Currency 2 4 2 3 4 2 10" xfId="2964" xr:uid="{00000000-0005-0000-0000-000091090000}"/>
    <cellStyle name="Currency 2 4 2 3 4 2 2" xfId="2965" xr:uid="{00000000-0005-0000-0000-000092090000}"/>
    <cellStyle name="Currency 2 4 2 3 4 2 3" xfId="2966" xr:uid="{00000000-0005-0000-0000-000093090000}"/>
    <cellStyle name="Currency 2 4 2 3 4 2 4" xfId="2967" xr:uid="{00000000-0005-0000-0000-000094090000}"/>
    <cellStyle name="Currency 2 4 2 3 4 2 4 2" xfId="2968" xr:uid="{00000000-0005-0000-0000-000095090000}"/>
    <cellStyle name="Currency 2 4 2 3 4 2 4 2 2" xfId="2969" xr:uid="{00000000-0005-0000-0000-000096090000}"/>
    <cellStyle name="Currency 2 4 2 3 4 2 4 3" xfId="2970" xr:uid="{00000000-0005-0000-0000-000097090000}"/>
    <cellStyle name="Currency 2 4 2 3 4 2 5" xfId="2971" xr:uid="{00000000-0005-0000-0000-000098090000}"/>
    <cellStyle name="Currency 2 4 2 3 4 2 5 2" xfId="2972" xr:uid="{00000000-0005-0000-0000-000099090000}"/>
    <cellStyle name="Currency 2 4 2 3 4 2 5 2 2" xfId="2973" xr:uid="{00000000-0005-0000-0000-00009A090000}"/>
    <cellStyle name="Currency 2 4 2 3 4 2 5 3" xfId="2974" xr:uid="{00000000-0005-0000-0000-00009B090000}"/>
    <cellStyle name="Currency 2 4 2 3 4 2 6" xfId="2975" xr:uid="{00000000-0005-0000-0000-00009C090000}"/>
    <cellStyle name="Currency 2 4 2 3 4 2 6 2" xfId="2976" xr:uid="{00000000-0005-0000-0000-00009D090000}"/>
    <cellStyle name="Currency 2 4 2 3 4 2 6 2 2" xfId="2977" xr:uid="{00000000-0005-0000-0000-00009E090000}"/>
    <cellStyle name="Currency 2 4 2 3 4 2 6 3" xfId="2978" xr:uid="{00000000-0005-0000-0000-00009F090000}"/>
    <cellStyle name="Currency 2 4 2 3 4 2 7" xfId="2979" xr:uid="{00000000-0005-0000-0000-0000A0090000}"/>
    <cellStyle name="Currency 2 4 2 3 4 2 7 2" xfId="2980" xr:uid="{00000000-0005-0000-0000-0000A1090000}"/>
    <cellStyle name="Currency 2 4 2 3 4 2 8" xfId="2981" xr:uid="{00000000-0005-0000-0000-0000A2090000}"/>
    <cellStyle name="Currency 2 4 2 3 4 2 8 2" xfId="2982" xr:uid="{00000000-0005-0000-0000-0000A3090000}"/>
    <cellStyle name="Currency 2 4 2 3 4 2 9" xfId="2983" xr:uid="{00000000-0005-0000-0000-0000A4090000}"/>
    <cellStyle name="Currency 2 4 2 3 4 3" xfId="155" xr:uid="{00000000-0005-0000-0000-0000A5090000}"/>
    <cellStyle name="Currency 2 4 2 3 4 4" xfId="2984" xr:uid="{00000000-0005-0000-0000-0000A6090000}"/>
    <cellStyle name="Currency 2 4 2 3 4 4 2" xfId="2985" xr:uid="{00000000-0005-0000-0000-0000A7090000}"/>
    <cellStyle name="Currency 2 4 2 3 4 4 2 2" xfId="2986" xr:uid="{00000000-0005-0000-0000-0000A8090000}"/>
    <cellStyle name="Currency 2 4 2 3 4 4 3" xfId="2987" xr:uid="{00000000-0005-0000-0000-0000A9090000}"/>
    <cellStyle name="Currency 2 4 2 3 4 5" xfId="2988" xr:uid="{00000000-0005-0000-0000-0000AA090000}"/>
    <cellStyle name="Currency 2 4 2 3 4 5 2" xfId="2989" xr:uid="{00000000-0005-0000-0000-0000AB090000}"/>
    <cellStyle name="Currency 2 4 2 3 4 5 2 2" xfId="2990" xr:uid="{00000000-0005-0000-0000-0000AC090000}"/>
    <cellStyle name="Currency 2 4 2 3 4 5 3" xfId="2991" xr:uid="{00000000-0005-0000-0000-0000AD090000}"/>
    <cellStyle name="Currency 2 4 2 3 5" xfId="2992" xr:uid="{00000000-0005-0000-0000-0000AE090000}"/>
    <cellStyle name="Currency 2 4 2 3 5 2" xfId="2993" xr:uid="{00000000-0005-0000-0000-0000AF090000}"/>
    <cellStyle name="Currency 2 4 2 3 5 3" xfId="2994" xr:uid="{00000000-0005-0000-0000-0000B0090000}"/>
    <cellStyle name="Currency 2 4 2 3 5 3 2" xfId="2995" xr:uid="{00000000-0005-0000-0000-0000B1090000}"/>
    <cellStyle name="Currency 2 4 2 3 5 3 3" xfId="2996" xr:uid="{00000000-0005-0000-0000-0000B2090000}"/>
    <cellStyle name="Currency 2 4 2 3 5 4" xfId="2997" xr:uid="{00000000-0005-0000-0000-0000B3090000}"/>
    <cellStyle name="Currency 2 4 2 3 5 4 2" xfId="2998" xr:uid="{00000000-0005-0000-0000-0000B4090000}"/>
    <cellStyle name="Currency 2 4 2 3 5 4 2 2" xfId="2999" xr:uid="{00000000-0005-0000-0000-0000B5090000}"/>
    <cellStyle name="Currency 2 4 2 3 5 4 3" xfId="3000" xr:uid="{00000000-0005-0000-0000-0000B6090000}"/>
    <cellStyle name="Currency 2 4 2 3 5 5" xfId="3001" xr:uid="{00000000-0005-0000-0000-0000B7090000}"/>
    <cellStyle name="Currency 2 4 2 3 5 5 2" xfId="3002" xr:uid="{00000000-0005-0000-0000-0000B8090000}"/>
    <cellStyle name="Currency 2 4 2 3 5 5 2 2" xfId="3003" xr:uid="{00000000-0005-0000-0000-0000B9090000}"/>
    <cellStyle name="Currency 2 4 2 3 5 5 3" xfId="3004" xr:uid="{00000000-0005-0000-0000-0000BA090000}"/>
    <cellStyle name="Currency 2 4 2 3 5 6" xfId="3005" xr:uid="{00000000-0005-0000-0000-0000BB090000}"/>
    <cellStyle name="Currency 2 4 2 3 5 6 2" xfId="3006" xr:uid="{00000000-0005-0000-0000-0000BC090000}"/>
    <cellStyle name="Currency 2 4 2 3 5 6 2 2" xfId="3007" xr:uid="{00000000-0005-0000-0000-0000BD090000}"/>
    <cellStyle name="Currency 2 4 2 3 5 6 3" xfId="3008" xr:uid="{00000000-0005-0000-0000-0000BE090000}"/>
    <cellStyle name="Currency 2 4 2 3 5 7" xfId="3009" xr:uid="{00000000-0005-0000-0000-0000BF090000}"/>
    <cellStyle name="Currency 2 4 2 3 5 7 2" xfId="3010" xr:uid="{00000000-0005-0000-0000-0000C0090000}"/>
    <cellStyle name="Currency 2 4 2 3 5 8" xfId="3011" xr:uid="{00000000-0005-0000-0000-0000C1090000}"/>
    <cellStyle name="Currency 2 4 2 3 5 8 2" xfId="3012" xr:uid="{00000000-0005-0000-0000-0000C2090000}"/>
    <cellStyle name="Currency 2 4 2 3 5 9" xfId="3013" xr:uid="{00000000-0005-0000-0000-0000C3090000}"/>
    <cellStyle name="Currency 2 4 2 3 6" xfId="3014" xr:uid="{00000000-0005-0000-0000-0000C4090000}"/>
    <cellStyle name="Currency 2 4 2 3 6 2" xfId="3015" xr:uid="{00000000-0005-0000-0000-0000C5090000}"/>
    <cellStyle name="Currency 2 4 2 3 6 3" xfId="3016" xr:uid="{00000000-0005-0000-0000-0000C6090000}"/>
    <cellStyle name="Currency 2 4 2 3 7" xfId="3017" xr:uid="{00000000-0005-0000-0000-0000C7090000}"/>
    <cellStyle name="Currency 2 4 2 3 8" xfId="3018" xr:uid="{00000000-0005-0000-0000-0000C8090000}"/>
    <cellStyle name="Currency 2 4 2 3 8 2" xfId="3019" xr:uid="{00000000-0005-0000-0000-0000C9090000}"/>
    <cellStyle name="Currency 2 4 2 3 8 2 2" xfId="3020" xr:uid="{00000000-0005-0000-0000-0000CA090000}"/>
    <cellStyle name="Currency 2 4 2 3 8 3" xfId="3021" xr:uid="{00000000-0005-0000-0000-0000CB090000}"/>
    <cellStyle name="Currency 2 4 2 3 8 4" xfId="3022" xr:uid="{00000000-0005-0000-0000-0000CC090000}"/>
    <cellStyle name="Currency 2 4 2 3 9" xfId="3023" xr:uid="{00000000-0005-0000-0000-0000CD090000}"/>
    <cellStyle name="Currency 2 4 2 3 9 2" xfId="3024" xr:uid="{00000000-0005-0000-0000-0000CE090000}"/>
    <cellStyle name="Currency 2 4 2 3 9 2 2" xfId="3025" xr:uid="{00000000-0005-0000-0000-0000CF090000}"/>
    <cellStyle name="Currency 2 4 2 3 9 3" xfId="3026" xr:uid="{00000000-0005-0000-0000-0000D0090000}"/>
    <cellStyle name="Currency 2 4 2 4" xfId="156" xr:uid="{00000000-0005-0000-0000-0000D1090000}"/>
    <cellStyle name="Currency 2 4 2 4 2" xfId="3027" xr:uid="{00000000-0005-0000-0000-0000D2090000}"/>
    <cellStyle name="Currency 2 4 2 4 2 2" xfId="3028" xr:uid="{00000000-0005-0000-0000-0000D3090000}"/>
    <cellStyle name="Currency 2 4 2 4 2 3" xfId="3029" xr:uid="{00000000-0005-0000-0000-0000D4090000}"/>
    <cellStyle name="Currency 2 4 2 4 2 3 2" xfId="3030" xr:uid="{00000000-0005-0000-0000-0000D5090000}"/>
    <cellStyle name="Currency 2 4 2 4 2 3 3" xfId="3031" xr:uid="{00000000-0005-0000-0000-0000D6090000}"/>
    <cellStyle name="Currency 2 4 2 4 2 4" xfId="3032" xr:uid="{00000000-0005-0000-0000-0000D7090000}"/>
    <cellStyle name="Currency 2 4 2 4 2 4 2" xfId="3033" xr:uid="{00000000-0005-0000-0000-0000D8090000}"/>
    <cellStyle name="Currency 2 4 2 4 2 4 2 2" xfId="3034" xr:uid="{00000000-0005-0000-0000-0000D9090000}"/>
    <cellStyle name="Currency 2 4 2 4 2 4 3" xfId="3035" xr:uid="{00000000-0005-0000-0000-0000DA090000}"/>
    <cellStyle name="Currency 2 4 2 4 2 5" xfId="3036" xr:uid="{00000000-0005-0000-0000-0000DB090000}"/>
    <cellStyle name="Currency 2 4 2 4 2 5 2" xfId="3037" xr:uid="{00000000-0005-0000-0000-0000DC090000}"/>
    <cellStyle name="Currency 2 4 2 4 2 5 2 2" xfId="3038" xr:uid="{00000000-0005-0000-0000-0000DD090000}"/>
    <cellStyle name="Currency 2 4 2 4 2 5 3" xfId="3039" xr:uid="{00000000-0005-0000-0000-0000DE090000}"/>
    <cellStyle name="Currency 2 4 2 4 2 6" xfId="3040" xr:uid="{00000000-0005-0000-0000-0000DF090000}"/>
    <cellStyle name="Currency 2 4 2 4 2 6 2" xfId="3041" xr:uid="{00000000-0005-0000-0000-0000E0090000}"/>
    <cellStyle name="Currency 2 4 2 4 2 6 2 2" xfId="3042" xr:uid="{00000000-0005-0000-0000-0000E1090000}"/>
    <cellStyle name="Currency 2 4 2 4 2 6 3" xfId="3043" xr:uid="{00000000-0005-0000-0000-0000E2090000}"/>
    <cellStyle name="Currency 2 4 2 4 2 7" xfId="3044" xr:uid="{00000000-0005-0000-0000-0000E3090000}"/>
    <cellStyle name="Currency 2 4 2 4 2 7 2" xfId="3045" xr:uid="{00000000-0005-0000-0000-0000E4090000}"/>
    <cellStyle name="Currency 2 4 2 4 2 8" xfId="3046" xr:uid="{00000000-0005-0000-0000-0000E5090000}"/>
    <cellStyle name="Currency 2 4 2 4 2 8 2" xfId="3047" xr:uid="{00000000-0005-0000-0000-0000E6090000}"/>
    <cellStyle name="Currency 2 4 2 4 2 9" xfId="3048" xr:uid="{00000000-0005-0000-0000-0000E7090000}"/>
    <cellStyle name="Currency 2 4 2 4 3" xfId="3049" xr:uid="{00000000-0005-0000-0000-0000E8090000}"/>
    <cellStyle name="Currency 2 4 2 4 3 2" xfId="3050" xr:uid="{00000000-0005-0000-0000-0000E9090000}"/>
    <cellStyle name="Currency 2 4 2 4 3 3" xfId="3051" xr:uid="{00000000-0005-0000-0000-0000EA090000}"/>
    <cellStyle name="Currency 2 4 2 4 3 3 2" xfId="3052" xr:uid="{00000000-0005-0000-0000-0000EB090000}"/>
    <cellStyle name="Currency 2 4 2 4 3 3 3" xfId="3053" xr:uid="{00000000-0005-0000-0000-0000EC090000}"/>
    <cellStyle name="Currency 2 4 2 4 3 4" xfId="3054" xr:uid="{00000000-0005-0000-0000-0000ED090000}"/>
    <cellStyle name="Currency 2 4 2 4 3 4 2" xfId="3055" xr:uid="{00000000-0005-0000-0000-0000EE090000}"/>
    <cellStyle name="Currency 2 4 2 4 3 4 2 2" xfId="3056" xr:uid="{00000000-0005-0000-0000-0000EF090000}"/>
    <cellStyle name="Currency 2 4 2 4 3 4 3" xfId="3057" xr:uid="{00000000-0005-0000-0000-0000F0090000}"/>
    <cellStyle name="Currency 2 4 2 4 3 5" xfId="3058" xr:uid="{00000000-0005-0000-0000-0000F1090000}"/>
    <cellStyle name="Currency 2 4 2 4 3 5 2" xfId="3059" xr:uid="{00000000-0005-0000-0000-0000F2090000}"/>
    <cellStyle name="Currency 2 4 2 4 3 5 2 2" xfId="3060" xr:uid="{00000000-0005-0000-0000-0000F3090000}"/>
    <cellStyle name="Currency 2 4 2 4 3 5 3" xfId="3061" xr:uid="{00000000-0005-0000-0000-0000F4090000}"/>
    <cellStyle name="Currency 2 4 2 4 3 6" xfId="3062" xr:uid="{00000000-0005-0000-0000-0000F5090000}"/>
    <cellStyle name="Currency 2 4 2 4 3 6 2" xfId="3063" xr:uid="{00000000-0005-0000-0000-0000F6090000}"/>
    <cellStyle name="Currency 2 4 2 4 3 6 2 2" xfId="3064" xr:uid="{00000000-0005-0000-0000-0000F7090000}"/>
    <cellStyle name="Currency 2 4 2 4 3 6 3" xfId="3065" xr:uid="{00000000-0005-0000-0000-0000F8090000}"/>
    <cellStyle name="Currency 2 4 2 4 3 7" xfId="3066" xr:uid="{00000000-0005-0000-0000-0000F9090000}"/>
    <cellStyle name="Currency 2 4 2 4 3 7 2" xfId="3067" xr:uid="{00000000-0005-0000-0000-0000FA090000}"/>
    <cellStyle name="Currency 2 4 2 4 3 8" xfId="3068" xr:uid="{00000000-0005-0000-0000-0000FB090000}"/>
    <cellStyle name="Currency 2 4 2 4 3 8 2" xfId="3069" xr:uid="{00000000-0005-0000-0000-0000FC090000}"/>
    <cellStyle name="Currency 2 4 2 4 3 9" xfId="3070" xr:uid="{00000000-0005-0000-0000-0000FD090000}"/>
    <cellStyle name="Currency 2 4 2 4 4" xfId="3071" xr:uid="{00000000-0005-0000-0000-0000FE090000}"/>
    <cellStyle name="Currency 2 4 2 4 4 2" xfId="3072" xr:uid="{00000000-0005-0000-0000-0000FF090000}"/>
    <cellStyle name="Currency 2 4 2 4 4 3" xfId="3073" xr:uid="{00000000-0005-0000-0000-0000000A0000}"/>
    <cellStyle name="Currency 2 4 2 4 4 3 2" xfId="3074" xr:uid="{00000000-0005-0000-0000-0000010A0000}"/>
    <cellStyle name="Currency 2 4 2 4 4 3 2 2" xfId="3075" xr:uid="{00000000-0005-0000-0000-0000020A0000}"/>
    <cellStyle name="Currency 2 4 2 4 4 3 3" xfId="3076" xr:uid="{00000000-0005-0000-0000-0000030A0000}"/>
    <cellStyle name="Currency 2 4 2 4 4 4" xfId="3077" xr:uid="{00000000-0005-0000-0000-0000040A0000}"/>
    <cellStyle name="Currency 2 4 2 4 4 4 2" xfId="3078" xr:uid="{00000000-0005-0000-0000-0000050A0000}"/>
    <cellStyle name="Currency 2 4 2 4 4 4 2 2" xfId="3079" xr:uid="{00000000-0005-0000-0000-0000060A0000}"/>
    <cellStyle name="Currency 2 4 2 4 4 4 3" xfId="3080" xr:uid="{00000000-0005-0000-0000-0000070A0000}"/>
    <cellStyle name="Currency 2 4 2 4 4 5" xfId="3081" xr:uid="{00000000-0005-0000-0000-0000080A0000}"/>
    <cellStyle name="Currency 2 4 2 4 4 5 2" xfId="3082" xr:uid="{00000000-0005-0000-0000-0000090A0000}"/>
    <cellStyle name="Currency 2 4 2 4 4 5 2 2" xfId="3083" xr:uid="{00000000-0005-0000-0000-00000A0A0000}"/>
    <cellStyle name="Currency 2 4 2 4 4 5 3" xfId="3084" xr:uid="{00000000-0005-0000-0000-00000B0A0000}"/>
    <cellStyle name="Currency 2 4 2 4 4 6" xfId="3085" xr:uid="{00000000-0005-0000-0000-00000C0A0000}"/>
    <cellStyle name="Currency 2 4 2 4 4 6 2" xfId="3086" xr:uid="{00000000-0005-0000-0000-00000D0A0000}"/>
    <cellStyle name="Currency 2 4 2 4 4 7" xfId="3087" xr:uid="{00000000-0005-0000-0000-00000E0A0000}"/>
    <cellStyle name="Currency 2 4 2 4 4 7 2" xfId="3088" xr:uid="{00000000-0005-0000-0000-00000F0A0000}"/>
    <cellStyle name="Currency 2 4 2 4 4 8" xfId="3089" xr:uid="{00000000-0005-0000-0000-0000100A0000}"/>
    <cellStyle name="Currency 2 4 2 4 4 9" xfId="3090" xr:uid="{00000000-0005-0000-0000-0000110A0000}"/>
    <cellStyle name="Currency 2 4 2 4 5" xfId="3091" xr:uid="{00000000-0005-0000-0000-0000120A0000}"/>
    <cellStyle name="Currency 2 4 2 4 5 2" xfId="3092" xr:uid="{00000000-0005-0000-0000-0000130A0000}"/>
    <cellStyle name="Currency 2 4 2 4 5 3" xfId="3093" xr:uid="{00000000-0005-0000-0000-0000140A0000}"/>
    <cellStyle name="Currency 2 4 2 4 6" xfId="3094" xr:uid="{00000000-0005-0000-0000-0000150A0000}"/>
    <cellStyle name="Currency 2 4 2 4 6 2" xfId="3095" xr:uid="{00000000-0005-0000-0000-0000160A0000}"/>
    <cellStyle name="Currency 2 4 2 4 6 2 2" xfId="3096" xr:uid="{00000000-0005-0000-0000-0000170A0000}"/>
    <cellStyle name="Currency 2 4 2 4 6 2 2 2" xfId="3097" xr:uid="{00000000-0005-0000-0000-0000180A0000}"/>
    <cellStyle name="Currency 2 4 2 4 6 2 3" xfId="3098" xr:uid="{00000000-0005-0000-0000-0000190A0000}"/>
    <cellStyle name="Currency 2 4 2 4 6 3" xfId="3099" xr:uid="{00000000-0005-0000-0000-00001A0A0000}"/>
    <cellStyle name="Currency 2 4 2 4 6 3 2" xfId="3100" xr:uid="{00000000-0005-0000-0000-00001B0A0000}"/>
    <cellStyle name="Currency 2 4 2 4 6 3 2 2" xfId="3101" xr:uid="{00000000-0005-0000-0000-00001C0A0000}"/>
    <cellStyle name="Currency 2 4 2 4 6 3 3" xfId="3102" xr:uid="{00000000-0005-0000-0000-00001D0A0000}"/>
    <cellStyle name="Currency 2 4 2 4 6 4" xfId="3103" xr:uid="{00000000-0005-0000-0000-00001E0A0000}"/>
    <cellStyle name="Currency 2 4 2 4 6 4 2" xfId="3104" xr:uid="{00000000-0005-0000-0000-00001F0A0000}"/>
    <cellStyle name="Currency 2 4 2 4 6 4 2 2" xfId="3105" xr:uid="{00000000-0005-0000-0000-0000200A0000}"/>
    <cellStyle name="Currency 2 4 2 4 6 4 3" xfId="3106" xr:uid="{00000000-0005-0000-0000-0000210A0000}"/>
    <cellStyle name="Currency 2 4 2 4 6 5" xfId="3107" xr:uid="{00000000-0005-0000-0000-0000220A0000}"/>
    <cellStyle name="Currency 2 4 2 4 6 5 2" xfId="3108" xr:uid="{00000000-0005-0000-0000-0000230A0000}"/>
    <cellStyle name="Currency 2 4 2 4 6 6" xfId="3109" xr:uid="{00000000-0005-0000-0000-0000240A0000}"/>
    <cellStyle name="Currency 2 4 2 4 6 6 2" xfId="3110" xr:uid="{00000000-0005-0000-0000-0000250A0000}"/>
    <cellStyle name="Currency 2 4 2 4 6 7" xfId="3111" xr:uid="{00000000-0005-0000-0000-0000260A0000}"/>
    <cellStyle name="Currency 2 4 2 4 7" xfId="3112" xr:uid="{00000000-0005-0000-0000-0000270A0000}"/>
    <cellStyle name="Currency 2 4 2 4 7 2" xfId="3113" xr:uid="{00000000-0005-0000-0000-0000280A0000}"/>
    <cellStyle name="Currency 2 4 2 4 7 2 2" xfId="3114" xr:uid="{00000000-0005-0000-0000-0000290A0000}"/>
    <cellStyle name="Currency 2 4 2 4 7 3" xfId="3115" xr:uid="{00000000-0005-0000-0000-00002A0A0000}"/>
    <cellStyle name="Currency 2 4 2 4 8" xfId="3116" xr:uid="{00000000-0005-0000-0000-00002B0A0000}"/>
    <cellStyle name="Currency 2 4 2 4 8 2" xfId="3117" xr:uid="{00000000-0005-0000-0000-00002C0A0000}"/>
    <cellStyle name="Currency 2 4 2 4 8 2 2" xfId="3118" xr:uid="{00000000-0005-0000-0000-00002D0A0000}"/>
    <cellStyle name="Currency 2 4 2 4 8 3" xfId="3119" xr:uid="{00000000-0005-0000-0000-00002E0A0000}"/>
    <cellStyle name="Currency 2 4 2 5" xfId="157" xr:uid="{00000000-0005-0000-0000-00002F0A0000}"/>
    <cellStyle name="Currency 2 4 2 5 10" xfId="3120" xr:uid="{00000000-0005-0000-0000-0000300A0000}"/>
    <cellStyle name="Currency 2 4 2 5 2" xfId="158" xr:uid="{00000000-0005-0000-0000-0000310A0000}"/>
    <cellStyle name="Currency 2 4 2 5 2 2" xfId="3121" xr:uid="{00000000-0005-0000-0000-0000320A0000}"/>
    <cellStyle name="Currency 2 4 2 5 2 3" xfId="3122" xr:uid="{00000000-0005-0000-0000-0000330A0000}"/>
    <cellStyle name="Currency 2 4 2 5 2 3 2" xfId="3123" xr:uid="{00000000-0005-0000-0000-0000340A0000}"/>
    <cellStyle name="Currency 2 4 2 5 2 3 3" xfId="3124" xr:uid="{00000000-0005-0000-0000-0000350A0000}"/>
    <cellStyle name="Currency 2 4 2 5 2 4" xfId="3125" xr:uid="{00000000-0005-0000-0000-0000360A0000}"/>
    <cellStyle name="Currency 2 4 2 5 2 4 2" xfId="3126" xr:uid="{00000000-0005-0000-0000-0000370A0000}"/>
    <cellStyle name="Currency 2 4 2 5 2 4 2 2" xfId="3127" xr:uid="{00000000-0005-0000-0000-0000380A0000}"/>
    <cellStyle name="Currency 2 4 2 5 2 4 3" xfId="3128" xr:uid="{00000000-0005-0000-0000-0000390A0000}"/>
    <cellStyle name="Currency 2 4 2 5 2 5" xfId="3129" xr:uid="{00000000-0005-0000-0000-00003A0A0000}"/>
    <cellStyle name="Currency 2 4 2 5 2 5 2" xfId="3130" xr:uid="{00000000-0005-0000-0000-00003B0A0000}"/>
    <cellStyle name="Currency 2 4 2 5 2 5 2 2" xfId="3131" xr:uid="{00000000-0005-0000-0000-00003C0A0000}"/>
    <cellStyle name="Currency 2 4 2 5 2 5 3" xfId="3132" xr:uid="{00000000-0005-0000-0000-00003D0A0000}"/>
    <cellStyle name="Currency 2 4 2 5 2 6" xfId="3133" xr:uid="{00000000-0005-0000-0000-00003E0A0000}"/>
    <cellStyle name="Currency 2 4 2 5 2 6 2" xfId="3134" xr:uid="{00000000-0005-0000-0000-00003F0A0000}"/>
    <cellStyle name="Currency 2 4 2 5 2 6 2 2" xfId="3135" xr:uid="{00000000-0005-0000-0000-0000400A0000}"/>
    <cellStyle name="Currency 2 4 2 5 2 6 3" xfId="3136" xr:uid="{00000000-0005-0000-0000-0000410A0000}"/>
    <cellStyle name="Currency 2 4 2 5 2 7" xfId="3137" xr:uid="{00000000-0005-0000-0000-0000420A0000}"/>
    <cellStyle name="Currency 2 4 2 5 2 7 2" xfId="3138" xr:uid="{00000000-0005-0000-0000-0000430A0000}"/>
    <cellStyle name="Currency 2 4 2 5 2 8" xfId="3139" xr:uid="{00000000-0005-0000-0000-0000440A0000}"/>
    <cellStyle name="Currency 2 4 2 5 2 8 2" xfId="3140" xr:uid="{00000000-0005-0000-0000-0000450A0000}"/>
    <cellStyle name="Currency 2 4 2 5 2 9" xfId="3141" xr:uid="{00000000-0005-0000-0000-0000460A0000}"/>
    <cellStyle name="Currency 2 4 2 5 3" xfId="159" xr:uid="{00000000-0005-0000-0000-0000470A0000}"/>
    <cellStyle name="Currency 2 4 2 5 4" xfId="3142" xr:uid="{00000000-0005-0000-0000-0000480A0000}"/>
    <cellStyle name="Currency 2 4 2 5 4 2" xfId="3143" xr:uid="{00000000-0005-0000-0000-0000490A0000}"/>
    <cellStyle name="Currency 2 4 2 5 4 3" xfId="3144" xr:uid="{00000000-0005-0000-0000-00004A0A0000}"/>
    <cellStyle name="Currency 2 4 2 5 5" xfId="3145" xr:uid="{00000000-0005-0000-0000-00004B0A0000}"/>
    <cellStyle name="Currency 2 4 2 5 5 2" xfId="3146" xr:uid="{00000000-0005-0000-0000-00004C0A0000}"/>
    <cellStyle name="Currency 2 4 2 5 5 2 2" xfId="3147" xr:uid="{00000000-0005-0000-0000-00004D0A0000}"/>
    <cellStyle name="Currency 2 4 2 5 5 3" xfId="3148" xr:uid="{00000000-0005-0000-0000-00004E0A0000}"/>
    <cellStyle name="Currency 2 4 2 5 6" xfId="3149" xr:uid="{00000000-0005-0000-0000-00004F0A0000}"/>
    <cellStyle name="Currency 2 4 2 5 6 2" xfId="3150" xr:uid="{00000000-0005-0000-0000-0000500A0000}"/>
    <cellStyle name="Currency 2 4 2 5 6 2 2" xfId="3151" xr:uid="{00000000-0005-0000-0000-0000510A0000}"/>
    <cellStyle name="Currency 2 4 2 5 6 3" xfId="3152" xr:uid="{00000000-0005-0000-0000-0000520A0000}"/>
    <cellStyle name="Currency 2 4 2 5 7" xfId="3153" xr:uid="{00000000-0005-0000-0000-0000530A0000}"/>
    <cellStyle name="Currency 2 4 2 5 7 2" xfId="3154" xr:uid="{00000000-0005-0000-0000-0000540A0000}"/>
    <cellStyle name="Currency 2 4 2 5 7 2 2" xfId="3155" xr:uid="{00000000-0005-0000-0000-0000550A0000}"/>
    <cellStyle name="Currency 2 4 2 5 7 3" xfId="3156" xr:uid="{00000000-0005-0000-0000-0000560A0000}"/>
    <cellStyle name="Currency 2 4 2 5 8" xfId="3157" xr:uid="{00000000-0005-0000-0000-0000570A0000}"/>
    <cellStyle name="Currency 2 4 2 5 8 2" xfId="3158" xr:uid="{00000000-0005-0000-0000-0000580A0000}"/>
    <cellStyle name="Currency 2 4 2 5 9" xfId="3159" xr:uid="{00000000-0005-0000-0000-0000590A0000}"/>
    <cellStyle name="Currency 2 4 2 5 9 2" xfId="3160" xr:uid="{00000000-0005-0000-0000-00005A0A0000}"/>
    <cellStyle name="Currency 2 4 2 6" xfId="160" xr:uid="{00000000-0005-0000-0000-00005B0A0000}"/>
    <cellStyle name="Currency 2 4 2 6 2" xfId="161" xr:uid="{00000000-0005-0000-0000-00005C0A0000}"/>
    <cellStyle name="Currency 2 4 2 6 2 10" xfId="3161" xr:uid="{00000000-0005-0000-0000-00005D0A0000}"/>
    <cellStyle name="Currency 2 4 2 6 2 2" xfId="3162" xr:uid="{00000000-0005-0000-0000-00005E0A0000}"/>
    <cellStyle name="Currency 2 4 2 6 2 3" xfId="3163" xr:uid="{00000000-0005-0000-0000-00005F0A0000}"/>
    <cellStyle name="Currency 2 4 2 6 2 4" xfId="3164" xr:uid="{00000000-0005-0000-0000-0000600A0000}"/>
    <cellStyle name="Currency 2 4 2 6 2 4 2" xfId="3165" xr:uid="{00000000-0005-0000-0000-0000610A0000}"/>
    <cellStyle name="Currency 2 4 2 6 2 4 2 2" xfId="3166" xr:uid="{00000000-0005-0000-0000-0000620A0000}"/>
    <cellStyle name="Currency 2 4 2 6 2 4 3" xfId="3167" xr:uid="{00000000-0005-0000-0000-0000630A0000}"/>
    <cellStyle name="Currency 2 4 2 6 2 5" xfId="3168" xr:uid="{00000000-0005-0000-0000-0000640A0000}"/>
    <cellStyle name="Currency 2 4 2 6 2 5 2" xfId="3169" xr:uid="{00000000-0005-0000-0000-0000650A0000}"/>
    <cellStyle name="Currency 2 4 2 6 2 5 2 2" xfId="3170" xr:uid="{00000000-0005-0000-0000-0000660A0000}"/>
    <cellStyle name="Currency 2 4 2 6 2 5 3" xfId="3171" xr:uid="{00000000-0005-0000-0000-0000670A0000}"/>
    <cellStyle name="Currency 2 4 2 6 2 6" xfId="3172" xr:uid="{00000000-0005-0000-0000-0000680A0000}"/>
    <cellStyle name="Currency 2 4 2 6 2 6 2" xfId="3173" xr:uid="{00000000-0005-0000-0000-0000690A0000}"/>
    <cellStyle name="Currency 2 4 2 6 2 6 2 2" xfId="3174" xr:uid="{00000000-0005-0000-0000-00006A0A0000}"/>
    <cellStyle name="Currency 2 4 2 6 2 6 3" xfId="3175" xr:uid="{00000000-0005-0000-0000-00006B0A0000}"/>
    <cellStyle name="Currency 2 4 2 6 2 7" xfId="3176" xr:uid="{00000000-0005-0000-0000-00006C0A0000}"/>
    <cellStyle name="Currency 2 4 2 6 2 7 2" xfId="3177" xr:uid="{00000000-0005-0000-0000-00006D0A0000}"/>
    <cellStyle name="Currency 2 4 2 6 2 8" xfId="3178" xr:uid="{00000000-0005-0000-0000-00006E0A0000}"/>
    <cellStyle name="Currency 2 4 2 6 2 8 2" xfId="3179" xr:uid="{00000000-0005-0000-0000-00006F0A0000}"/>
    <cellStyle name="Currency 2 4 2 6 2 9" xfId="3180" xr:uid="{00000000-0005-0000-0000-0000700A0000}"/>
    <cellStyle name="Currency 2 4 2 6 3" xfId="162" xr:uid="{00000000-0005-0000-0000-0000710A0000}"/>
    <cellStyle name="Currency 2 4 2 6 4" xfId="3181" xr:uid="{00000000-0005-0000-0000-0000720A0000}"/>
    <cellStyle name="Currency 2 4 2 6 4 2" xfId="3182" xr:uid="{00000000-0005-0000-0000-0000730A0000}"/>
    <cellStyle name="Currency 2 4 2 6 4 2 2" xfId="3183" xr:uid="{00000000-0005-0000-0000-0000740A0000}"/>
    <cellStyle name="Currency 2 4 2 6 4 3" xfId="3184" xr:uid="{00000000-0005-0000-0000-0000750A0000}"/>
    <cellStyle name="Currency 2 4 2 6 5" xfId="3185" xr:uid="{00000000-0005-0000-0000-0000760A0000}"/>
    <cellStyle name="Currency 2 4 2 6 5 2" xfId="3186" xr:uid="{00000000-0005-0000-0000-0000770A0000}"/>
    <cellStyle name="Currency 2 4 2 6 5 2 2" xfId="3187" xr:uid="{00000000-0005-0000-0000-0000780A0000}"/>
    <cellStyle name="Currency 2 4 2 6 5 3" xfId="3188" xr:uid="{00000000-0005-0000-0000-0000790A0000}"/>
    <cellStyle name="Currency 2 4 2 7" xfId="3189" xr:uid="{00000000-0005-0000-0000-00007A0A0000}"/>
    <cellStyle name="Currency 2 4 2 7 2" xfId="3190" xr:uid="{00000000-0005-0000-0000-00007B0A0000}"/>
    <cellStyle name="Currency 2 4 2 7 3" xfId="3191" xr:uid="{00000000-0005-0000-0000-00007C0A0000}"/>
    <cellStyle name="Currency 2 4 2 7 3 2" xfId="3192" xr:uid="{00000000-0005-0000-0000-00007D0A0000}"/>
    <cellStyle name="Currency 2 4 2 7 3 3" xfId="3193" xr:uid="{00000000-0005-0000-0000-00007E0A0000}"/>
    <cellStyle name="Currency 2 4 2 7 4" xfId="3194" xr:uid="{00000000-0005-0000-0000-00007F0A0000}"/>
    <cellStyle name="Currency 2 4 2 7 4 2" xfId="3195" xr:uid="{00000000-0005-0000-0000-0000800A0000}"/>
    <cellStyle name="Currency 2 4 2 7 4 2 2" xfId="3196" xr:uid="{00000000-0005-0000-0000-0000810A0000}"/>
    <cellStyle name="Currency 2 4 2 7 4 3" xfId="3197" xr:uid="{00000000-0005-0000-0000-0000820A0000}"/>
    <cellStyle name="Currency 2 4 2 7 5" xfId="3198" xr:uid="{00000000-0005-0000-0000-0000830A0000}"/>
    <cellStyle name="Currency 2 4 2 7 5 2" xfId="3199" xr:uid="{00000000-0005-0000-0000-0000840A0000}"/>
    <cellStyle name="Currency 2 4 2 7 5 2 2" xfId="3200" xr:uid="{00000000-0005-0000-0000-0000850A0000}"/>
    <cellStyle name="Currency 2 4 2 7 5 3" xfId="3201" xr:uid="{00000000-0005-0000-0000-0000860A0000}"/>
    <cellStyle name="Currency 2 4 2 7 6" xfId="3202" xr:uid="{00000000-0005-0000-0000-0000870A0000}"/>
    <cellStyle name="Currency 2 4 2 7 6 2" xfId="3203" xr:uid="{00000000-0005-0000-0000-0000880A0000}"/>
    <cellStyle name="Currency 2 4 2 7 6 2 2" xfId="3204" xr:uid="{00000000-0005-0000-0000-0000890A0000}"/>
    <cellStyle name="Currency 2 4 2 7 6 3" xfId="3205" xr:uid="{00000000-0005-0000-0000-00008A0A0000}"/>
    <cellStyle name="Currency 2 4 2 7 7" xfId="3206" xr:uid="{00000000-0005-0000-0000-00008B0A0000}"/>
    <cellStyle name="Currency 2 4 2 7 7 2" xfId="3207" xr:uid="{00000000-0005-0000-0000-00008C0A0000}"/>
    <cellStyle name="Currency 2 4 2 7 8" xfId="3208" xr:uid="{00000000-0005-0000-0000-00008D0A0000}"/>
    <cellStyle name="Currency 2 4 2 7 8 2" xfId="3209" xr:uid="{00000000-0005-0000-0000-00008E0A0000}"/>
    <cellStyle name="Currency 2 4 2 7 9" xfId="3210" xr:uid="{00000000-0005-0000-0000-00008F0A0000}"/>
    <cellStyle name="Currency 2 4 2 8" xfId="3211" xr:uid="{00000000-0005-0000-0000-0000900A0000}"/>
    <cellStyle name="Currency 2 4 2 8 2" xfId="3212" xr:uid="{00000000-0005-0000-0000-0000910A0000}"/>
    <cellStyle name="Currency 2 4 2 8 3" xfId="3213" xr:uid="{00000000-0005-0000-0000-0000920A0000}"/>
    <cellStyle name="Currency 2 4 2 9" xfId="3214" xr:uid="{00000000-0005-0000-0000-0000930A0000}"/>
    <cellStyle name="Currency 2 4 3" xfId="163" xr:uid="{00000000-0005-0000-0000-0000940A0000}"/>
    <cellStyle name="Currency 2 4 3 10" xfId="3215" xr:uid="{00000000-0005-0000-0000-0000950A0000}"/>
    <cellStyle name="Currency 2 4 3 10 2" xfId="3216" xr:uid="{00000000-0005-0000-0000-0000960A0000}"/>
    <cellStyle name="Currency 2 4 3 10 2 2" xfId="3217" xr:uid="{00000000-0005-0000-0000-0000970A0000}"/>
    <cellStyle name="Currency 2 4 3 10 3" xfId="3218" xr:uid="{00000000-0005-0000-0000-0000980A0000}"/>
    <cellStyle name="Currency 2 4 3 10 4" xfId="3219" xr:uid="{00000000-0005-0000-0000-0000990A0000}"/>
    <cellStyle name="Currency 2 4 3 11" xfId="3220" xr:uid="{00000000-0005-0000-0000-00009A0A0000}"/>
    <cellStyle name="Currency 2 4 3 11 2" xfId="3221" xr:uid="{00000000-0005-0000-0000-00009B0A0000}"/>
    <cellStyle name="Currency 2 4 3 11 2 2" xfId="3222" xr:uid="{00000000-0005-0000-0000-00009C0A0000}"/>
    <cellStyle name="Currency 2 4 3 11 3" xfId="3223" xr:uid="{00000000-0005-0000-0000-00009D0A0000}"/>
    <cellStyle name="Currency 2 4 3 12" xfId="3224" xr:uid="{00000000-0005-0000-0000-00009E0A0000}"/>
    <cellStyle name="Currency 2 4 3 12 2" xfId="3225" xr:uid="{00000000-0005-0000-0000-00009F0A0000}"/>
    <cellStyle name="Currency 2 4 3 12 2 2" xfId="3226" xr:uid="{00000000-0005-0000-0000-0000A00A0000}"/>
    <cellStyle name="Currency 2 4 3 12 3" xfId="3227" xr:uid="{00000000-0005-0000-0000-0000A10A0000}"/>
    <cellStyle name="Currency 2 4 3 13" xfId="3228" xr:uid="{00000000-0005-0000-0000-0000A20A0000}"/>
    <cellStyle name="Currency 2 4 3 13 2" xfId="3229" xr:uid="{00000000-0005-0000-0000-0000A30A0000}"/>
    <cellStyle name="Currency 2 4 3 14" xfId="3230" xr:uid="{00000000-0005-0000-0000-0000A40A0000}"/>
    <cellStyle name="Currency 2 4 3 14 2" xfId="3231" xr:uid="{00000000-0005-0000-0000-0000A50A0000}"/>
    <cellStyle name="Currency 2 4 3 15" xfId="3232" xr:uid="{00000000-0005-0000-0000-0000A60A0000}"/>
    <cellStyle name="Currency 2 4 3 16" xfId="3233" xr:uid="{00000000-0005-0000-0000-0000A70A0000}"/>
    <cellStyle name="Currency 2 4 3 17" xfId="3234" xr:uid="{00000000-0005-0000-0000-0000A80A0000}"/>
    <cellStyle name="Currency 2 4 3 2" xfId="164" xr:uid="{00000000-0005-0000-0000-0000A90A0000}"/>
    <cellStyle name="Currency 2 4 3 2 10" xfId="3235" xr:uid="{00000000-0005-0000-0000-0000AA0A0000}"/>
    <cellStyle name="Currency 2 4 3 2 10 2" xfId="3236" xr:uid="{00000000-0005-0000-0000-0000AB0A0000}"/>
    <cellStyle name="Currency 2 4 3 2 10 2 2" xfId="3237" xr:uid="{00000000-0005-0000-0000-0000AC0A0000}"/>
    <cellStyle name="Currency 2 4 3 2 10 3" xfId="3238" xr:uid="{00000000-0005-0000-0000-0000AD0A0000}"/>
    <cellStyle name="Currency 2 4 3 2 11" xfId="3239" xr:uid="{00000000-0005-0000-0000-0000AE0A0000}"/>
    <cellStyle name="Currency 2 4 3 2 11 2" xfId="3240" xr:uid="{00000000-0005-0000-0000-0000AF0A0000}"/>
    <cellStyle name="Currency 2 4 3 2 12" xfId="3241" xr:uid="{00000000-0005-0000-0000-0000B00A0000}"/>
    <cellStyle name="Currency 2 4 3 2 12 2" xfId="3242" xr:uid="{00000000-0005-0000-0000-0000B10A0000}"/>
    <cellStyle name="Currency 2 4 3 2 13" xfId="3243" xr:uid="{00000000-0005-0000-0000-0000B20A0000}"/>
    <cellStyle name="Currency 2 4 3 2 14" xfId="3244" xr:uid="{00000000-0005-0000-0000-0000B30A0000}"/>
    <cellStyle name="Currency 2 4 3 2 15" xfId="3245" xr:uid="{00000000-0005-0000-0000-0000B40A0000}"/>
    <cellStyle name="Currency 2 4 3 2 2" xfId="165" xr:uid="{00000000-0005-0000-0000-0000B50A0000}"/>
    <cellStyle name="Currency 2 4 3 2 2 2" xfId="3246" xr:uid="{00000000-0005-0000-0000-0000B60A0000}"/>
    <cellStyle name="Currency 2 4 3 2 2 2 2" xfId="3247" xr:uid="{00000000-0005-0000-0000-0000B70A0000}"/>
    <cellStyle name="Currency 2 4 3 2 2 2 3" xfId="3248" xr:uid="{00000000-0005-0000-0000-0000B80A0000}"/>
    <cellStyle name="Currency 2 4 3 2 2 2 3 2" xfId="3249" xr:uid="{00000000-0005-0000-0000-0000B90A0000}"/>
    <cellStyle name="Currency 2 4 3 2 2 2 3 3" xfId="3250" xr:uid="{00000000-0005-0000-0000-0000BA0A0000}"/>
    <cellStyle name="Currency 2 4 3 2 2 2 4" xfId="3251" xr:uid="{00000000-0005-0000-0000-0000BB0A0000}"/>
    <cellStyle name="Currency 2 4 3 2 2 2 4 2" xfId="3252" xr:uid="{00000000-0005-0000-0000-0000BC0A0000}"/>
    <cellStyle name="Currency 2 4 3 2 2 2 4 2 2" xfId="3253" xr:uid="{00000000-0005-0000-0000-0000BD0A0000}"/>
    <cellStyle name="Currency 2 4 3 2 2 2 4 3" xfId="3254" xr:uid="{00000000-0005-0000-0000-0000BE0A0000}"/>
    <cellStyle name="Currency 2 4 3 2 2 2 5" xfId="3255" xr:uid="{00000000-0005-0000-0000-0000BF0A0000}"/>
    <cellStyle name="Currency 2 4 3 2 2 2 5 2" xfId="3256" xr:uid="{00000000-0005-0000-0000-0000C00A0000}"/>
    <cellStyle name="Currency 2 4 3 2 2 2 5 2 2" xfId="3257" xr:uid="{00000000-0005-0000-0000-0000C10A0000}"/>
    <cellStyle name="Currency 2 4 3 2 2 2 5 3" xfId="3258" xr:uid="{00000000-0005-0000-0000-0000C20A0000}"/>
    <cellStyle name="Currency 2 4 3 2 2 2 6" xfId="3259" xr:uid="{00000000-0005-0000-0000-0000C30A0000}"/>
    <cellStyle name="Currency 2 4 3 2 2 2 6 2" xfId="3260" xr:uid="{00000000-0005-0000-0000-0000C40A0000}"/>
    <cellStyle name="Currency 2 4 3 2 2 2 6 2 2" xfId="3261" xr:uid="{00000000-0005-0000-0000-0000C50A0000}"/>
    <cellStyle name="Currency 2 4 3 2 2 2 6 3" xfId="3262" xr:uid="{00000000-0005-0000-0000-0000C60A0000}"/>
    <cellStyle name="Currency 2 4 3 2 2 2 7" xfId="3263" xr:uid="{00000000-0005-0000-0000-0000C70A0000}"/>
    <cellStyle name="Currency 2 4 3 2 2 2 7 2" xfId="3264" xr:uid="{00000000-0005-0000-0000-0000C80A0000}"/>
    <cellStyle name="Currency 2 4 3 2 2 2 8" xfId="3265" xr:uid="{00000000-0005-0000-0000-0000C90A0000}"/>
    <cellStyle name="Currency 2 4 3 2 2 2 8 2" xfId="3266" xr:uid="{00000000-0005-0000-0000-0000CA0A0000}"/>
    <cellStyle name="Currency 2 4 3 2 2 2 9" xfId="3267" xr:uid="{00000000-0005-0000-0000-0000CB0A0000}"/>
    <cellStyle name="Currency 2 4 3 2 2 3" xfId="3268" xr:uid="{00000000-0005-0000-0000-0000CC0A0000}"/>
    <cellStyle name="Currency 2 4 3 2 2 3 2" xfId="3269" xr:uid="{00000000-0005-0000-0000-0000CD0A0000}"/>
    <cellStyle name="Currency 2 4 3 2 2 3 3" xfId="3270" xr:uid="{00000000-0005-0000-0000-0000CE0A0000}"/>
    <cellStyle name="Currency 2 4 3 2 2 3 3 2" xfId="3271" xr:uid="{00000000-0005-0000-0000-0000CF0A0000}"/>
    <cellStyle name="Currency 2 4 3 2 2 3 3 3" xfId="3272" xr:uid="{00000000-0005-0000-0000-0000D00A0000}"/>
    <cellStyle name="Currency 2 4 3 2 2 3 4" xfId="3273" xr:uid="{00000000-0005-0000-0000-0000D10A0000}"/>
    <cellStyle name="Currency 2 4 3 2 2 3 4 2" xfId="3274" xr:uid="{00000000-0005-0000-0000-0000D20A0000}"/>
    <cellStyle name="Currency 2 4 3 2 2 3 4 2 2" xfId="3275" xr:uid="{00000000-0005-0000-0000-0000D30A0000}"/>
    <cellStyle name="Currency 2 4 3 2 2 3 4 3" xfId="3276" xr:uid="{00000000-0005-0000-0000-0000D40A0000}"/>
    <cellStyle name="Currency 2 4 3 2 2 3 5" xfId="3277" xr:uid="{00000000-0005-0000-0000-0000D50A0000}"/>
    <cellStyle name="Currency 2 4 3 2 2 3 5 2" xfId="3278" xr:uid="{00000000-0005-0000-0000-0000D60A0000}"/>
    <cellStyle name="Currency 2 4 3 2 2 3 5 2 2" xfId="3279" xr:uid="{00000000-0005-0000-0000-0000D70A0000}"/>
    <cellStyle name="Currency 2 4 3 2 2 3 5 3" xfId="3280" xr:uid="{00000000-0005-0000-0000-0000D80A0000}"/>
    <cellStyle name="Currency 2 4 3 2 2 3 6" xfId="3281" xr:uid="{00000000-0005-0000-0000-0000D90A0000}"/>
    <cellStyle name="Currency 2 4 3 2 2 3 6 2" xfId="3282" xr:uid="{00000000-0005-0000-0000-0000DA0A0000}"/>
    <cellStyle name="Currency 2 4 3 2 2 3 6 2 2" xfId="3283" xr:uid="{00000000-0005-0000-0000-0000DB0A0000}"/>
    <cellStyle name="Currency 2 4 3 2 2 3 6 3" xfId="3284" xr:uid="{00000000-0005-0000-0000-0000DC0A0000}"/>
    <cellStyle name="Currency 2 4 3 2 2 3 7" xfId="3285" xr:uid="{00000000-0005-0000-0000-0000DD0A0000}"/>
    <cellStyle name="Currency 2 4 3 2 2 3 7 2" xfId="3286" xr:uid="{00000000-0005-0000-0000-0000DE0A0000}"/>
    <cellStyle name="Currency 2 4 3 2 2 3 8" xfId="3287" xr:uid="{00000000-0005-0000-0000-0000DF0A0000}"/>
    <cellStyle name="Currency 2 4 3 2 2 3 8 2" xfId="3288" xr:uid="{00000000-0005-0000-0000-0000E00A0000}"/>
    <cellStyle name="Currency 2 4 3 2 2 3 9" xfId="3289" xr:uid="{00000000-0005-0000-0000-0000E10A0000}"/>
    <cellStyle name="Currency 2 4 3 2 2 4" xfId="3290" xr:uid="{00000000-0005-0000-0000-0000E20A0000}"/>
    <cellStyle name="Currency 2 4 3 2 2 4 2" xfId="3291" xr:uid="{00000000-0005-0000-0000-0000E30A0000}"/>
    <cellStyle name="Currency 2 4 3 2 2 4 3" xfId="3292" xr:uid="{00000000-0005-0000-0000-0000E40A0000}"/>
    <cellStyle name="Currency 2 4 3 2 2 4 3 2" xfId="3293" xr:uid="{00000000-0005-0000-0000-0000E50A0000}"/>
    <cellStyle name="Currency 2 4 3 2 2 4 3 2 2" xfId="3294" xr:uid="{00000000-0005-0000-0000-0000E60A0000}"/>
    <cellStyle name="Currency 2 4 3 2 2 4 3 3" xfId="3295" xr:uid="{00000000-0005-0000-0000-0000E70A0000}"/>
    <cellStyle name="Currency 2 4 3 2 2 4 4" xfId="3296" xr:uid="{00000000-0005-0000-0000-0000E80A0000}"/>
    <cellStyle name="Currency 2 4 3 2 2 4 4 2" xfId="3297" xr:uid="{00000000-0005-0000-0000-0000E90A0000}"/>
    <cellStyle name="Currency 2 4 3 2 2 4 4 2 2" xfId="3298" xr:uid="{00000000-0005-0000-0000-0000EA0A0000}"/>
    <cellStyle name="Currency 2 4 3 2 2 4 4 3" xfId="3299" xr:uid="{00000000-0005-0000-0000-0000EB0A0000}"/>
    <cellStyle name="Currency 2 4 3 2 2 4 5" xfId="3300" xr:uid="{00000000-0005-0000-0000-0000EC0A0000}"/>
    <cellStyle name="Currency 2 4 3 2 2 4 5 2" xfId="3301" xr:uid="{00000000-0005-0000-0000-0000ED0A0000}"/>
    <cellStyle name="Currency 2 4 3 2 2 4 5 2 2" xfId="3302" xr:uid="{00000000-0005-0000-0000-0000EE0A0000}"/>
    <cellStyle name="Currency 2 4 3 2 2 4 5 3" xfId="3303" xr:uid="{00000000-0005-0000-0000-0000EF0A0000}"/>
    <cellStyle name="Currency 2 4 3 2 2 4 6" xfId="3304" xr:uid="{00000000-0005-0000-0000-0000F00A0000}"/>
    <cellStyle name="Currency 2 4 3 2 2 4 6 2" xfId="3305" xr:uid="{00000000-0005-0000-0000-0000F10A0000}"/>
    <cellStyle name="Currency 2 4 3 2 2 4 7" xfId="3306" xr:uid="{00000000-0005-0000-0000-0000F20A0000}"/>
    <cellStyle name="Currency 2 4 3 2 2 4 7 2" xfId="3307" xr:uid="{00000000-0005-0000-0000-0000F30A0000}"/>
    <cellStyle name="Currency 2 4 3 2 2 4 8" xfId="3308" xr:uid="{00000000-0005-0000-0000-0000F40A0000}"/>
    <cellStyle name="Currency 2 4 3 2 2 4 9" xfId="3309" xr:uid="{00000000-0005-0000-0000-0000F50A0000}"/>
    <cellStyle name="Currency 2 4 3 2 2 5" xfId="3310" xr:uid="{00000000-0005-0000-0000-0000F60A0000}"/>
    <cellStyle name="Currency 2 4 3 2 2 5 2" xfId="3311" xr:uid="{00000000-0005-0000-0000-0000F70A0000}"/>
    <cellStyle name="Currency 2 4 3 2 2 5 3" xfId="3312" xr:uid="{00000000-0005-0000-0000-0000F80A0000}"/>
    <cellStyle name="Currency 2 4 3 2 2 6" xfId="3313" xr:uid="{00000000-0005-0000-0000-0000F90A0000}"/>
    <cellStyle name="Currency 2 4 3 2 2 6 2" xfId="3314" xr:uid="{00000000-0005-0000-0000-0000FA0A0000}"/>
    <cellStyle name="Currency 2 4 3 2 2 6 2 2" xfId="3315" xr:uid="{00000000-0005-0000-0000-0000FB0A0000}"/>
    <cellStyle name="Currency 2 4 3 2 2 6 2 2 2" xfId="3316" xr:uid="{00000000-0005-0000-0000-0000FC0A0000}"/>
    <cellStyle name="Currency 2 4 3 2 2 6 2 3" xfId="3317" xr:uid="{00000000-0005-0000-0000-0000FD0A0000}"/>
    <cellStyle name="Currency 2 4 3 2 2 6 3" xfId="3318" xr:uid="{00000000-0005-0000-0000-0000FE0A0000}"/>
    <cellStyle name="Currency 2 4 3 2 2 6 3 2" xfId="3319" xr:uid="{00000000-0005-0000-0000-0000FF0A0000}"/>
    <cellStyle name="Currency 2 4 3 2 2 6 3 2 2" xfId="3320" xr:uid="{00000000-0005-0000-0000-0000000B0000}"/>
    <cellStyle name="Currency 2 4 3 2 2 6 3 3" xfId="3321" xr:uid="{00000000-0005-0000-0000-0000010B0000}"/>
    <cellStyle name="Currency 2 4 3 2 2 6 4" xfId="3322" xr:uid="{00000000-0005-0000-0000-0000020B0000}"/>
    <cellStyle name="Currency 2 4 3 2 2 6 4 2" xfId="3323" xr:uid="{00000000-0005-0000-0000-0000030B0000}"/>
    <cellStyle name="Currency 2 4 3 2 2 6 4 2 2" xfId="3324" xr:uid="{00000000-0005-0000-0000-0000040B0000}"/>
    <cellStyle name="Currency 2 4 3 2 2 6 4 3" xfId="3325" xr:uid="{00000000-0005-0000-0000-0000050B0000}"/>
    <cellStyle name="Currency 2 4 3 2 2 6 5" xfId="3326" xr:uid="{00000000-0005-0000-0000-0000060B0000}"/>
    <cellStyle name="Currency 2 4 3 2 2 6 5 2" xfId="3327" xr:uid="{00000000-0005-0000-0000-0000070B0000}"/>
    <cellStyle name="Currency 2 4 3 2 2 6 6" xfId="3328" xr:uid="{00000000-0005-0000-0000-0000080B0000}"/>
    <cellStyle name="Currency 2 4 3 2 2 6 6 2" xfId="3329" xr:uid="{00000000-0005-0000-0000-0000090B0000}"/>
    <cellStyle name="Currency 2 4 3 2 2 6 7" xfId="3330" xr:uid="{00000000-0005-0000-0000-00000A0B0000}"/>
    <cellStyle name="Currency 2 4 3 2 2 7" xfId="3331" xr:uid="{00000000-0005-0000-0000-00000B0B0000}"/>
    <cellStyle name="Currency 2 4 3 2 2 7 2" xfId="3332" xr:uid="{00000000-0005-0000-0000-00000C0B0000}"/>
    <cellStyle name="Currency 2 4 3 2 2 7 2 2" xfId="3333" xr:uid="{00000000-0005-0000-0000-00000D0B0000}"/>
    <cellStyle name="Currency 2 4 3 2 2 7 3" xfId="3334" xr:uid="{00000000-0005-0000-0000-00000E0B0000}"/>
    <cellStyle name="Currency 2 4 3 2 2 8" xfId="3335" xr:uid="{00000000-0005-0000-0000-00000F0B0000}"/>
    <cellStyle name="Currency 2 4 3 2 2 8 2" xfId="3336" xr:uid="{00000000-0005-0000-0000-0000100B0000}"/>
    <cellStyle name="Currency 2 4 3 2 2 8 2 2" xfId="3337" xr:uid="{00000000-0005-0000-0000-0000110B0000}"/>
    <cellStyle name="Currency 2 4 3 2 2 8 3" xfId="3338" xr:uid="{00000000-0005-0000-0000-0000120B0000}"/>
    <cellStyle name="Currency 2 4 3 2 3" xfId="166" xr:uid="{00000000-0005-0000-0000-0000130B0000}"/>
    <cellStyle name="Currency 2 4 3 2 3 10" xfId="3339" xr:uid="{00000000-0005-0000-0000-0000140B0000}"/>
    <cellStyle name="Currency 2 4 3 2 3 2" xfId="167" xr:uid="{00000000-0005-0000-0000-0000150B0000}"/>
    <cellStyle name="Currency 2 4 3 2 3 2 2" xfId="3340" xr:uid="{00000000-0005-0000-0000-0000160B0000}"/>
    <cellStyle name="Currency 2 4 3 2 3 2 3" xfId="3341" xr:uid="{00000000-0005-0000-0000-0000170B0000}"/>
    <cellStyle name="Currency 2 4 3 2 3 2 3 2" xfId="3342" xr:uid="{00000000-0005-0000-0000-0000180B0000}"/>
    <cellStyle name="Currency 2 4 3 2 3 2 3 3" xfId="3343" xr:uid="{00000000-0005-0000-0000-0000190B0000}"/>
    <cellStyle name="Currency 2 4 3 2 3 2 4" xfId="3344" xr:uid="{00000000-0005-0000-0000-00001A0B0000}"/>
    <cellStyle name="Currency 2 4 3 2 3 2 4 2" xfId="3345" xr:uid="{00000000-0005-0000-0000-00001B0B0000}"/>
    <cellStyle name="Currency 2 4 3 2 3 2 4 2 2" xfId="3346" xr:uid="{00000000-0005-0000-0000-00001C0B0000}"/>
    <cellStyle name="Currency 2 4 3 2 3 2 4 3" xfId="3347" xr:uid="{00000000-0005-0000-0000-00001D0B0000}"/>
    <cellStyle name="Currency 2 4 3 2 3 2 5" xfId="3348" xr:uid="{00000000-0005-0000-0000-00001E0B0000}"/>
    <cellStyle name="Currency 2 4 3 2 3 2 5 2" xfId="3349" xr:uid="{00000000-0005-0000-0000-00001F0B0000}"/>
    <cellStyle name="Currency 2 4 3 2 3 2 5 2 2" xfId="3350" xr:uid="{00000000-0005-0000-0000-0000200B0000}"/>
    <cellStyle name="Currency 2 4 3 2 3 2 5 3" xfId="3351" xr:uid="{00000000-0005-0000-0000-0000210B0000}"/>
    <cellStyle name="Currency 2 4 3 2 3 2 6" xfId="3352" xr:uid="{00000000-0005-0000-0000-0000220B0000}"/>
    <cellStyle name="Currency 2 4 3 2 3 2 6 2" xfId="3353" xr:uid="{00000000-0005-0000-0000-0000230B0000}"/>
    <cellStyle name="Currency 2 4 3 2 3 2 6 2 2" xfId="3354" xr:uid="{00000000-0005-0000-0000-0000240B0000}"/>
    <cellStyle name="Currency 2 4 3 2 3 2 6 3" xfId="3355" xr:uid="{00000000-0005-0000-0000-0000250B0000}"/>
    <cellStyle name="Currency 2 4 3 2 3 2 7" xfId="3356" xr:uid="{00000000-0005-0000-0000-0000260B0000}"/>
    <cellStyle name="Currency 2 4 3 2 3 2 7 2" xfId="3357" xr:uid="{00000000-0005-0000-0000-0000270B0000}"/>
    <cellStyle name="Currency 2 4 3 2 3 2 8" xfId="3358" xr:uid="{00000000-0005-0000-0000-0000280B0000}"/>
    <cellStyle name="Currency 2 4 3 2 3 2 8 2" xfId="3359" xr:uid="{00000000-0005-0000-0000-0000290B0000}"/>
    <cellStyle name="Currency 2 4 3 2 3 2 9" xfId="3360" xr:uid="{00000000-0005-0000-0000-00002A0B0000}"/>
    <cellStyle name="Currency 2 4 3 2 3 3" xfId="168" xr:uid="{00000000-0005-0000-0000-00002B0B0000}"/>
    <cellStyle name="Currency 2 4 3 2 3 4" xfId="3361" xr:uid="{00000000-0005-0000-0000-00002C0B0000}"/>
    <cellStyle name="Currency 2 4 3 2 3 4 2" xfId="3362" xr:uid="{00000000-0005-0000-0000-00002D0B0000}"/>
    <cellStyle name="Currency 2 4 3 2 3 4 3" xfId="3363" xr:uid="{00000000-0005-0000-0000-00002E0B0000}"/>
    <cellStyle name="Currency 2 4 3 2 3 5" xfId="3364" xr:uid="{00000000-0005-0000-0000-00002F0B0000}"/>
    <cellStyle name="Currency 2 4 3 2 3 5 2" xfId="3365" xr:uid="{00000000-0005-0000-0000-0000300B0000}"/>
    <cellStyle name="Currency 2 4 3 2 3 5 2 2" xfId="3366" xr:uid="{00000000-0005-0000-0000-0000310B0000}"/>
    <cellStyle name="Currency 2 4 3 2 3 5 3" xfId="3367" xr:uid="{00000000-0005-0000-0000-0000320B0000}"/>
    <cellStyle name="Currency 2 4 3 2 3 6" xfId="3368" xr:uid="{00000000-0005-0000-0000-0000330B0000}"/>
    <cellStyle name="Currency 2 4 3 2 3 6 2" xfId="3369" xr:uid="{00000000-0005-0000-0000-0000340B0000}"/>
    <cellStyle name="Currency 2 4 3 2 3 6 2 2" xfId="3370" xr:uid="{00000000-0005-0000-0000-0000350B0000}"/>
    <cellStyle name="Currency 2 4 3 2 3 6 3" xfId="3371" xr:uid="{00000000-0005-0000-0000-0000360B0000}"/>
    <cellStyle name="Currency 2 4 3 2 3 7" xfId="3372" xr:uid="{00000000-0005-0000-0000-0000370B0000}"/>
    <cellStyle name="Currency 2 4 3 2 3 7 2" xfId="3373" xr:uid="{00000000-0005-0000-0000-0000380B0000}"/>
    <cellStyle name="Currency 2 4 3 2 3 7 2 2" xfId="3374" xr:uid="{00000000-0005-0000-0000-0000390B0000}"/>
    <cellStyle name="Currency 2 4 3 2 3 7 3" xfId="3375" xr:uid="{00000000-0005-0000-0000-00003A0B0000}"/>
    <cellStyle name="Currency 2 4 3 2 3 8" xfId="3376" xr:uid="{00000000-0005-0000-0000-00003B0B0000}"/>
    <cellStyle name="Currency 2 4 3 2 3 8 2" xfId="3377" xr:uid="{00000000-0005-0000-0000-00003C0B0000}"/>
    <cellStyle name="Currency 2 4 3 2 3 9" xfId="3378" xr:uid="{00000000-0005-0000-0000-00003D0B0000}"/>
    <cellStyle name="Currency 2 4 3 2 3 9 2" xfId="3379" xr:uid="{00000000-0005-0000-0000-00003E0B0000}"/>
    <cellStyle name="Currency 2 4 3 2 4" xfId="169" xr:uid="{00000000-0005-0000-0000-00003F0B0000}"/>
    <cellStyle name="Currency 2 4 3 2 4 2" xfId="170" xr:uid="{00000000-0005-0000-0000-0000400B0000}"/>
    <cellStyle name="Currency 2 4 3 2 4 2 10" xfId="3380" xr:uid="{00000000-0005-0000-0000-0000410B0000}"/>
    <cellStyle name="Currency 2 4 3 2 4 2 2" xfId="3381" xr:uid="{00000000-0005-0000-0000-0000420B0000}"/>
    <cellStyle name="Currency 2 4 3 2 4 2 3" xfId="3382" xr:uid="{00000000-0005-0000-0000-0000430B0000}"/>
    <cellStyle name="Currency 2 4 3 2 4 2 4" xfId="3383" xr:uid="{00000000-0005-0000-0000-0000440B0000}"/>
    <cellStyle name="Currency 2 4 3 2 4 2 4 2" xfId="3384" xr:uid="{00000000-0005-0000-0000-0000450B0000}"/>
    <cellStyle name="Currency 2 4 3 2 4 2 4 2 2" xfId="3385" xr:uid="{00000000-0005-0000-0000-0000460B0000}"/>
    <cellStyle name="Currency 2 4 3 2 4 2 4 3" xfId="3386" xr:uid="{00000000-0005-0000-0000-0000470B0000}"/>
    <cellStyle name="Currency 2 4 3 2 4 2 5" xfId="3387" xr:uid="{00000000-0005-0000-0000-0000480B0000}"/>
    <cellStyle name="Currency 2 4 3 2 4 2 5 2" xfId="3388" xr:uid="{00000000-0005-0000-0000-0000490B0000}"/>
    <cellStyle name="Currency 2 4 3 2 4 2 5 2 2" xfId="3389" xr:uid="{00000000-0005-0000-0000-00004A0B0000}"/>
    <cellStyle name="Currency 2 4 3 2 4 2 5 3" xfId="3390" xr:uid="{00000000-0005-0000-0000-00004B0B0000}"/>
    <cellStyle name="Currency 2 4 3 2 4 2 6" xfId="3391" xr:uid="{00000000-0005-0000-0000-00004C0B0000}"/>
    <cellStyle name="Currency 2 4 3 2 4 2 6 2" xfId="3392" xr:uid="{00000000-0005-0000-0000-00004D0B0000}"/>
    <cellStyle name="Currency 2 4 3 2 4 2 6 2 2" xfId="3393" xr:uid="{00000000-0005-0000-0000-00004E0B0000}"/>
    <cellStyle name="Currency 2 4 3 2 4 2 6 3" xfId="3394" xr:uid="{00000000-0005-0000-0000-00004F0B0000}"/>
    <cellStyle name="Currency 2 4 3 2 4 2 7" xfId="3395" xr:uid="{00000000-0005-0000-0000-0000500B0000}"/>
    <cellStyle name="Currency 2 4 3 2 4 2 7 2" xfId="3396" xr:uid="{00000000-0005-0000-0000-0000510B0000}"/>
    <cellStyle name="Currency 2 4 3 2 4 2 8" xfId="3397" xr:uid="{00000000-0005-0000-0000-0000520B0000}"/>
    <cellStyle name="Currency 2 4 3 2 4 2 8 2" xfId="3398" xr:uid="{00000000-0005-0000-0000-0000530B0000}"/>
    <cellStyle name="Currency 2 4 3 2 4 2 9" xfId="3399" xr:uid="{00000000-0005-0000-0000-0000540B0000}"/>
    <cellStyle name="Currency 2 4 3 2 4 3" xfId="171" xr:uid="{00000000-0005-0000-0000-0000550B0000}"/>
    <cellStyle name="Currency 2 4 3 2 4 4" xfId="3400" xr:uid="{00000000-0005-0000-0000-0000560B0000}"/>
    <cellStyle name="Currency 2 4 3 2 4 4 2" xfId="3401" xr:uid="{00000000-0005-0000-0000-0000570B0000}"/>
    <cellStyle name="Currency 2 4 3 2 4 4 2 2" xfId="3402" xr:uid="{00000000-0005-0000-0000-0000580B0000}"/>
    <cellStyle name="Currency 2 4 3 2 4 4 3" xfId="3403" xr:uid="{00000000-0005-0000-0000-0000590B0000}"/>
    <cellStyle name="Currency 2 4 3 2 4 5" xfId="3404" xr:uid="{00000000-0005-0000-0000-00005A0B0000}"/>
    <cellStyle name="Currency 2 4 3 2 4 5 2" xfId="3405" xr:uid="{00000000-0005-0000-0000-00005B0B0000}"/>
    <cellStyle name="Currency 2 4 3 2 4 5 2 2" xfId="3406" xr:uid="{00000000-0005-0000-0000-00005C0B0000}"/>
    <cellStyle name="Currency 2 4 3 2 4 5 3" xfId="3407" xr:uid="{00000000-0005-0000-0000-00005D0B0000}"/>
    <cellStyle name="Currency 2 4 3 2 5" xfId="3408" xr:uid="{00000000-0005-0000-0000-00005E0B0000}"/>
    <cellStyle name="Currency 2 4 3 2 5 2" xfId="3409" xr:uid="{00000000-0005-0000-0000-00005F0B0000}"/>
    <cellStyle name="Currency 2 4 3 2 5 3" xfId="3410" xr:uid="{00000000-0005-0000-0000-0000600B0000}"/>
    <cellStyle name="Currency 2 4 3 2 5 3 2" xfId="3411" xr:uid="{00000000-0005-0000-0000-0000610B0000}"/>
    <cellStyle name="Currency 2 4 3 2 5 3 3" xfId="3412" xr:uid="{00000000-0005-0000-0000-0000620B0000}"/>
    <cellStyle name="Currency 2 4 3 2 5 4" xfId="3413" xr:uid="{00000000-0005-0000-0000-0000630B0000}"/>
    <cellStyle name="Currency 2 4 3 2 5 4 2" xfId="3414" xr:uid="{00000000-0005-0000-0000-0000640B0000}"/>
    <cellStyle name="Currency 2 4 3 2 5 4 2 2" xfId="3415" xr:uid="{00000000-0005-0000-0000-0000650B0000}"/>
    <cellStyle name="Currency 2 4 3 2 5 4 3" xfId="3416" xr:uid="{00000000-0005-0000-0000-0000660B0000}"/>
    <cellStyle name="Currency 2 4 3 2 5 5" xfId="3417" xr:uid="{00000000-0005-0000-0000-0000670B0000}"/>
    <cellStyle name="Currency 2 4 3 2 5 5 2" xfId="3418" xr:uid="{00000000-0005-0000-0000-0000680B0000}"/>
    <cellStyle name="Currency 2 4 3 2 5 5 2 2" xfId="3419" xr:uid="{00000000-0005-0000-0000-0000690B0000}"/>
    <cellStyle name="Currency 2 4 3 2 5 5 3" xfId="3420" xr:uid="{00000000-0005-0000-0000-00006A0B0000}"/>
    <cellStyle name="Currency 2 4 3 2 5 6" xfId="3421" xr:uid="{00000000-0005-0000-0000-00006B0B0000}"/>
    <cellStyle name="Currency 2 4 3 2 5 6 2" xfId="3422" xr:uid="{00000000-0005-0000-0000-00006C0B0000}"/>
    <cellStyle name="Currency 2 4 3 2 5 6 2 2" xfId="3423" xr:uid="{00000000-0005-0000-0000-00006D0B0000}"/>
    <cellStyle name="Currency 2 4 3 2 5 6 3" xfId="3424" xr:uid="{00000000-0005-0000-0000-00006E0B0000}"/>
    <cellStyle name="Currency 2 4 3 2 5 7" xfId="3425" xr:uid="{00000000-0005-0000-0000-00006F0B0000}"/>
    <cellStyle name="Currency 2 4 3 2 5 7 2" xfId="3426" xr:uid="{00000000-0005-0000-0000-0000700B0000}"/>
    <cellStyle name="Currency 2 4 3 2 5 8" xfId="3427" xr:uid="{00000000-0005-0000-0000-0000710B0000}"/>
    <cellStyle name="Currency 2 4 3 2 5 8 2" xfId="3428" xr:uid="{00000000-0005-0000-0000-0000720B0000}"/>
    <cellStyle name="Currency 2 4 3 2 5 9" xfId="3429" xr:uid="{00000000-0005-0000-0000-0000730B0000}"/>
    <cellStyle name="Currency 2 4 3 2 6" xfId="3430" xr:uid="{00000000-0005-0000-0000-0000740B0000}"/>
    <cellStyle name="Currency 2 4 3 2 6 2" xfId="3431" xr:uid="{00000000-0005-0000-0000-0000750B0000}"/>
    <cellStyle name="Currency 2 4 3 2 6 3" xfId="3432" xr:uid="{00000000-0005-0000-0000-0000760B0000}"/>
    <cellStyle name="Currency 2 4 3 2 7" xfId="3433" xr:uid="{00000000-0005-0000-0000-0000770B0000}"/>
    <cellStyle name="Currency 2 4 3 2 8" xfId="3434" xr:uid="{00000000-0005-0000-0000-0000780B0000}"/>
    <cellStyle name="Currency 2 4 3 2 8 2" xfId="3435" xr:uid="{00000000-0005-0000-0000-0000790B0000}"/>
    <cellStyle name="Currency 2 4 3 2 8 2 2" xfId="3436" xr:uid="{00000000-0005-0000-0000-00007A0B0000}"/>
    <cellStyle name="Currency 2 4 3 2 8 3" xfId="3437" xr:uid="{00000000-0005-0000-0000-00007B0B0000}"/>
    <cellStyle name="Currency 2 4 3 2 8 4" xfId="3438" xr:uid="{00000000-0005-0000-0000-00007C0B0000}"/>
    <cellStyle name="Currency 2 4 3 2 9" xfId="3439" xr:uid="{00000000-0005-0000-0000-00007D0B0000}"/>
    <cellStyle name="Currency 2 4 3 2 9 2" xfId="3440" xr:uid="{00000000-0005-0000-0000-00007E0B0000}"/>
    <cellStyle name="Currency 2 4 3 2 9 2 2" xfId="3441" xr:uid="{00000000-0005-0000-0000-00007F0B0000}"/>
    <cellStyle name="Currency 2 4 3 2 9 3" xfId="3442" xr:uid="{00000000-0005-0000-0000-0000800B0000}"/>
    <cellStyle name="Currency 2 4 3 3" xfId="172" xr:uid="{00000000-0005-0000-0000-0000810B0000}"/>
    <cellStyle name="Currency 2 4 3 3 10" xfId="3443" xr:uid="{00000000-0005-0000-0000-0000820B0000}"/>
    <cellStyle name="Currency 2 4 3 3 10 2" xfId="3444" xr:uid="{00000000-0005-0000-0000-0000830B0000}"/>
    <cellStyle name="Currency 2 4 3 3 10 2 2" xfId="3445" xr:uid="{00000000-0005-0000-0000-0000840B0000}"/>
    <cellStyle name="Currency 2 4 3 3 10 3" xfId="3446" xr:uid="{00000000-0005-0000-0000-0000850B0000}"/>
    <cellStyle name="Currency 2 4 3 3 11" xfId="3447" xr:uid="{00000000-0005-0000-0000-0000860B0000}"/>
    <cellStyle name="Currency 2 4 3 3 11 2" xfId="3448" xr:uid="{00000000-0005-0000-0000-0000870B0000}"/>
    <cellStyle name="Currency 2 4 3 3 12" xfId="3449" xr:uid="{00000000-0005-0000-0000-0000880B0000}"/>
    <cellStyle name="Currency 2 4 3 3 12 2" xfId="3450" xr:uid="{00000000-0005-0000-0000-0000890B0000}"/>
    <cellStyle name="Currency 2 4 3 3 13" xfId="3451" xr:uid="{00000000-0005-0000-0000-00008A0B0000}"/>
    <cellStyle name="Currency 2 4 3 3 14" xfId="3452" xr:uid="{00000000-0005-0000-0000-00008B0B0000}"/>
    <cellStyle name="Currency 2 4 3 3 15" xfId="3453" xr:uid="{00000000-0005-0000-0000-00008C0B0000}"/>
    <cellStyle name="Currency 2 4 3 3 2" xfId="173" xr:uid="{00000000-0005-0000-0000-00008D0B0000}"/>
    <cellStyle name="Currency 2 4 3 3 2 2" xfId="3454" xr:uid="{00000000-0005-0000-0000-00008E0B0000}"/>
    <cellStyle name="Currency 2 4 3 3 2 2 2" xfId="3455" xr:uid="{00000000-0005-0000-0000-00008F0B0000}"/>
    <cellStyle name="Currency 2 4 3 3 2 2 3" xfId="3456" xr:uid="{00000000-0005-0000-0000-0000900B0000}"/>
    <cellStyle name="Currency 2 4 3 3 2 2 3 2" xfId="3457" xr:uid="{00000000-0005-0000-0000-0000910B0000}"/>
    <cellStyle name="Currency 2 4 3 3 2 2 3 3" xfId="3458" xr:uid="{00000000-0005-0000-0000-0000920B0000}"/>
    <cellStyle name="Currency 2 4 3 3 2 2 4" xfId="3459" xr:uid="{00000000-0005-0000-0000-0000930B0000}"/>
    <cellStyle name="Currency 2 4 3 3 2 2 4 2" xfId="3460" xr:uid="{00000000-0005-0000-0000-0000940B0000}"/>
    <cellStyle name="Currency 2 4 3 3 2 2 4 2 2" xfId="3461" xr:uid="{00000000-0005-0000-0000-0000950B0000}"/>
    <cellStyle name="Currency 2 4 3 3 2 2 4 3" xfId="3462" xr:uid="{00000000-0005-0000-0000-0000960B0000}"/>
    <cellStyle name="Currency 2 4 3 3 2 2 5" xfId="3463" xr:uid="{00000000-0005-0000-0000-0000970B0000}"/>
    <cellStyle name="Currency 2 4 3 3 2 2 5 2" xfId="3464" xr:uid="{00000000-0005-0000-0000-0000980B0000}"/>
    <cellStyle name="Currency 2 4 3 3 2 2 5 2 2" xfId="3465" xr:uid="{00000000-0005-0000-0000-0000990B0000}"/>
    <cellStyle name="Currency 2 4 3 3 2 2 5 3" xfId="3466" xr:uid="{00000000-0005-0000-0000-00009A0B0000}"/>
    <cellStyle name="Currency 2 4 3 3 2 2 6" xfId="3467" xr:uid="{00000000-0005-0000-0000-00009B0B0000}"/>
    <cellStyle name="Currency 2 4 3 3 2 2 6 2" xfId="3468" xr:uid="{00000000-0005-0000-0000-00009C0B0000}"/>
    <cellStyle name="Currency 2 4 3 3 2 2 6 2 2" xfId="3469" xr:uid="{00000000-0005-0000-0000-00009D0B0000}"/>
    <cellStyle name="Currency 2 4 3 3 2 2 6 3" xfId="3470" xr:uid="{00000000-0005-0000-0000-00009E0B0000}"/>
    <cellStyle name="Currency 2 4 3 3 2 2 7" xfId="3471" xr:uid="{00000000-0005-0000-0000-00009F0B0000}"/>
    <cellStyle name="Currency 2 4 3 3 2 2 7 2" xfId="3472" xr:uid="{00000000-0005-0000-0000-0000A00B0000}"/>
    <cellStyle name="Currency 2 4 3 3 2 2 8" xfId="3473" xr:uid="{00000000-0005-0000-0000-0000A10B0000}"/>
    <cellStyle name="Currency 2 4 3 3 2 2 8 2" xfId="3474" xr:uid="{00000000-0005-0000-0000-0000A20B0000}"/>
    <cellStyle name="Currency 2 4 3 3 2 2 9" xfId="3475" xr:uid="{00000000-0005-0000-0000-0000A30B0000}"/>
    <cellStyle name="Currency 2 4 3 3 2 3" xfId="3476" xr:uid="{00000000-0005-0000-0000-0000A40B0000}"/>
    <cellStyle name="Currency 2 4 3 3 2 3 2" xfId="3477" xr:uid="{00000000-0005-0000-0000-0000A50B0000}"/>
    <cellStyle name="Currency 2 4 3 3 2 3 3" xfId="3478" xr:uid="{00000000-0005-0000-0000-0000A60B0000}"/>
    <cellStyle name="Currency 2 4 3 3 2 3 3 2" xfId="3479" xr:uid="{00000000-0005-0000-0000-0000A70B0000}"/>
    <cellStyle name="Currency 2 4 3 3 2 3 3 3" xfId="3480" xr:uid="{00000000-0005-0000-0000-0000A80B0000}"/>
    <cellStyle name="Currency 2 4 3 3 2 3 4" xfId="3481" xr:uid="{00000000-0005-0000-0000-0000A90B0000}"/>
    <cellStyle name="Currency 2 4 3 3 2 3 4 2" xfId="3482" xr:uid="{00000000-0005-0000-0000-0000AA0B0000}"/>
    <cellStyle name="Currency 2 4 3 3 2 3 4 2 2" xfId="3483" xr:uid="{00000000-0005-0000-0000-0000AB0B0000}"/>
    <cellStyle name="Currency 2 4 3 3 2 3 4 3" xfId="3484" xr:uid="{00000000-0005-0000-0000-0000AC0B0000}"/>
    <cellStyle name="Currency 2 4 3 3 2 3 5" xfId="3485" xr:uid="{00000000-0005-0000-0000-0000AD0B0000}"/>
    <cellStyle name="Currency 2 4 3 3 2 3 5 2" xfId="3486" xr:uid="{00000000-0005-0000-0000-0000AE0B0000}"/>
    <cellStyle name="Currency 2 4 3 3 2 3 5 2 2" xfId="3487" xr:uid="{00000000-0005-0000-0000-0000AF0B0000}"/>
    <cellStyle name="Currency 2 4 3 3 2 3 5 3" xfId="3488" xr:uid="{00000000-0005-0000-0000-0000B00B0000}"/>
    <cellStyle name="Currency 2 4 3 3 2 3 6" xfId="3489" xr:uid="{00000000-0005-0000-0000-0000B10B0000}"/>
    <cellStyle name="Currency 2 4 3 3 2 3 6 2" xfId="3490" xr:uid="{00000000-0005-0000-0000-0000B20B0000}"/>
    <cellStyle name="Currency 2 4 3 3 2 3 6 2 2" xfId="3491" xr:uid="{00000000-0005-0000-0000-0000B30B0000}"/>
    <cellStyle name="Currency 2 4 3 3 2 3 6 3" xfId="3492" xr:uid="{00000000-0005-0000-0000-0000B40B0000}"/>
    <cellStyle name="Currency 2 4 3 3 2 3 7" xfId="3493" xr:uid="{00000000-0005-0000-0000-0000B50B0000}"/>
    <cellStyle name="Currency 2 4 3 3 2 3 7 2" xfId="3494" xr:uid="{00000000-0005-0000-0000-0000B60B0000}"/>
    <cellStyle name="Currency 2 4 3 3 2 3 8" xfId="3495" xr:uid="{00000000-0005-0000-0000-0000B70B0000}"/>
    <cellStyle name="Currency 2 4 3 3 2 3 8 2" xfId="3496" xr:uid="{00000000-0005-0000-0000-0000B80B0000}"/>
    <cellStyle name="Currency 2 4 3 3 2 3 9" xfId="3497" xr:uid="{00000000-0005-0000-0000-0000B90B0000}"/>
    <cellStyle name="Currency 2 4 3 3 2 4" xfId="3498" xr:uid="{00000000-0005-0000-0000-0000BA0B0000}"/>
    <cellStyle name="Currency 2 4 3 3 2 4 2" xfId="3499" xr:uid="{00000000-0005-0000-0000-0000BB0B0000}"/>
    <cellStyle name="Currency 2 4 3 3 2 4 3" xfId="3500" xr:uid="{00000000-0005-0000-0000-0000BC0B0000}"/>
    <cellStyle name="Currency 2 4 3 3 2 4 3 2" xfId="3501" xr:uid="{00000000-0005-0000-0000-0000BD0B0000}"/>
    <cellStyle name="Currency 2 4 3 3 2 4 3 2 2" xfId="3502" xr:uid="{00000000-0005-0000-0000-0000BE0B0000}"/>
    <cellStyle name="Currency 2 4 3 3 2 4 3 3" xfId="3503" xr:uid="{00000000-0005-0000-0000-0000BF0B0000}"/>
    <cellStyle name="Currency 2 4 3 3 2 4 4" xfId="3504" xr:uid="{00000000-0005-0000-0000-0000C00B0000}"/>
    <cellStyle name="Currency 2 4 3 3 2 4 4 2" xfId="3505" xr:uid="{00000000-0005-0000-0000-0000C10B0000}"/>
    <cellStyle name="Currency 2 4 3 3 2 4 4 2 2" xfId="3506" xr:uid="{00000000-0005-0000-0000-0000C20B0000}"/>
    <cellStyle name="Currency 2 4 3 3 2 4 4 3" xfId="3507" xr:uid="{00000000-0005-0000-0000-0000C30B0000}"/>
    <cellStyle name="Currency 2 4 3 3 2 4 5" xfId="3508" xr:uid="{00000000-0005-0000-0000-0000C40B0000}"/>
    <cellStyle name="Currency 2 4 3 3 2 4 5 2" xfId="3509" xr:uid="{00000000-0005-0000-0000-0000C50B0000}"/>
    <cellStyle name="Currency 2 4 3 3 2 4 5 2 2" xfId="3510" xr:uid="{00000000-0005-0000-0000-0000C60B0000}"/>
    <cellStyle name="Currency 2 4 3 3 2 4 5 3" xfId="3511" xr:uid="{00000000-0005-0000-0000-0000C70B0000}"/>
    <cellStyle name="Currency 2 4 3 3 2 4 6" xfId="3512" xr:uid="{00000000-0005-0000-0000-0000C80B0000}"/>
    <cellStyle name="Currency 2 4 3 3 2 4 6 2" xfId="3513" xr:uid="{00000000-0005-0000-0000-0000C90B0000}"/>
    <cellStyle name="Currency 2 4 3 3 2 4 7" xfId="3514" xr:uid="{00000000-0005-0000-0000-0000CA0B0000}"/>
    <cellStyle name="Currency 2 4 3 3 2 4 7 2" xfId="3515" xr:uid="{00000000-0005-0000-0000-0000CB0B0000}"/>
    <cellStyle name="Currency 2 4 3 3 2 4 8" xfId="3516" xr:uid="{00000000-0005-0000-0000-0000CC0B0000}"/>
    <cellStyle name="Currency 2 4 3 3 2 4 9" xfId="3517" xr:uid="{00000000-0005-0000-0000-0000CD0B0000}"/>
    <cellStyle name="Currency 2 4 3 3 2 5" xfId="3518" xr:uid="{00000000-0005-0000-0000-0000CE0B0000}"/>
    <cellStyle name="Currency 2 4 3 3 2 5 2" xfId="3519" xr:uid="{00000000-0005-0000-0000-0000CF0B0000}"/>
    <cellStyle name="Currency 2 4 3 3 2 5 3" xfId="3520" xr:uid="{00000000-0005-0000-0000-0000D00B0000}"/>
    <cellStyle name="Currency 2 4 3 3 2 6" xfId="3521" xr:uid="{00000000-0005-0000-0000-0000D10B0000}"/>
    <cellStyle name="Currency 2 4 3 3 2 6 2" xfId="3522" xr:uid="{00000000-0005-0000-0000-0000D20B0000}"/>
    <cellStyle name="Currency 2 4 3 3 2 6 2 2" xfId="3523" xr:uid="{00000000-0005-0000-0000-0000D30B0000}"/>
    <cellStyle name="Currency 2 4 3 3 2 6 2 2 2" xfId="3524" xr:uid="{00000000-0005-0000-0000-0000D40B0000}"/>
    <cellStyle name="Currency 2 4 3 3 2 6 2 3" xfId="3525" xr:uid="{00000000-0005-0000-0000-0000D50B0000}"/>
    <cellStyle name="Currency 2 4 3 3 2 6 3" xfId="3526" xr:uid="{00000000-0005-0000-0000-0000D60B0000}"/>
    <cellStyle name="Currency 2 4 3 3 2 6 3 2" xfId="3527" xr:uid="{00000000-0005-0000-0000-0000D70B0000}"/>
    <cellStyle name="Currency 2 4 3 3 2 6 3 2 2" xfId="3528" xr:uid="{00000000-0005-0000-0000-0000D80B0000}"/>
    <cellStyle name="Currency 2 4 3 3 2 6 3 3" xfId="3529" xr:uid="{00000000-0005-0000-0000-0000D90B0000}"/>
    <cellStyle name="Currency 2 4 3 3 2 6 4" xfId="3530" xr:uid="{00000000-0005-0000-0000-0000DA0B0000}"/>
    <cellStyle name="Currency 2 4 3 3 2 6 4 2" xfId="3531" xr:uid="{00000000-0005-0000-0000-0000DB0B0000}"/>
    <cellStyle name="Currency 2 4 3 3 2 6 4 2 2" xfId="3532" xr:uid="{00000000-0005-0000-0000-0000DC0B0000}"/>
    <cellStyle name="Currency 2 4 3 3 2 6 4 3" xfId="3533" xr:uid="{00000000-0005-0000-0000-0000DD0B0000}"/>
    <cellStyle name="Currency 2 4 3 3 2 6 5" xfId="3534" xr:uid="{00000000-0005-0000-0000-0000DE0B0000}"/>
    <cellStyle name="Currency 2 4 3 3 2 6 5 2" xfId="3535" xr:uid="{00000000-0005-0000-0000-0000DF0B0000}"/>
    <cellStyle name="Currency 2 4 3 3 2 6 6" xfId="3536" xr:uid="{00000000-0005-0000-0000-0000E00B0000}"/>
    <cellStyle name="Currency 2 4 3 3 2 6 6 2" xfId="3537" xr:uid="{00000000-0005-0000-0000-0000E10B0000}"/>
    <cellStyle name="Currency 2 4 3 3 2 6 7" xfId="3538" xr:uid="{00000000-0005-0000-0000-0000E20B0000}"/>
    <cellStyle name="Currency 2 4 3 3 2 7" xfId="3539" xr:uid="{00000000-0005-0000-0000-0000E30B0000}"/>
    <cellStyle name="Currency 2 4 3 3 2 7 2" xfId="3540" xr:uid="{00000000-0005-0000-0000-0000E40B0000}"/>
    <cellStyle name="Currency 2 4 3 3 2 7 2 2" xfId="3541" xr:uid="{00000000-0005-0000-0000-0000E50B0000}"/>
    <cellStyle name="Currency 2 4 3 3 2 7 3" xfId="3542" xr:uid="{00000000-0005-0000-0000-0000E60B0000}"/>
    <cellStyle name="Currency 2 4 3 3 2 8" xfId="3543" xr:uid="{00000000-0005-0000-0000-0000E70B0000}"/>
    <cellStyle name="Currency 2 4 3 3 2 8 2" xfId="3544" xr:uid="{00000000-0005-0000-0000-0000E80B0000}"/>
    <cellStyle name="Currency 2 4 3 3 2 8 2 2" xfId="3545" xr:uid="{00000000-0005-0000-0000-0000E90B0000}"/>
    <cellStyle name="Currency 2 4 3 3 2 8 3" xfId="3546" xr:uid="{00000000-0005-0000-0000-0000EA0B0000}"/>
    <cellStyle name="Currency 2 4 3 3 3" xfId="174" xr:uid="{00000000-0005-0000-0000-0000EB0B0000}"/>
    <cellStyle name="Currency 2 4 3 3 3 10" xfId="3547" xr:uid="{00000000-0005-0000-0000-0000EC0B0000}"/>
    <cellStyle name="Currency 2 4 3 3 3 2" xfId="175" xr:uid="{00000000-0005-0000-0000-0000ED0B0000}"/>
    <cellStyle name="Currency 2 4 3 3 3 2 2" xfId="3548" xr:uid="{00000000-0005-0000-0000-0000EE0B0000}"/>
    <cellStyle name="Currency 2 4 3 3 3 2 3" xfId="3549" xr:uid="{00000000-0005-0000-0000-0000EF0B0000}"/>
    <cellStyle name="Currency 2 4 3 3 3 2 3 2" xfId="3550" xr:uid="{00000000-0005-0000-0000-0000F00B0000}"/>
    <cellStyle name="Currency 2 4 3 3 3 2 3 3" xfId="3551" xr:uid="{00000000-0005-0000-0000-0000F10B0000}"/>
    <cellStyle name="Currency 2 4 3 3 3 2 4" xfId="3552" xr:uid="{00000000-0005-0000-0000-0000F20B0000}"/>
    <cellStyle name="Currency 2 4 3 3 3 2 4 2" xfId="3553" xr:uid="{00000000-0005-0000-0000-0000F30B0000}"/>
    <cellStyle name="Currency 2 4 3 3 3 2 4 2 2" xfId="3554" xr:uid="{00000000-0005-0000-0000-0000F40B0000}"/>
    <cellStyle name="Currency 2 4 3 3 3 2 4 3" xfId="3555" xr:uid="{00000000-0005-0000-0000-0000F50B0000}"/>
    <cellStyle name="Currency 2 4 3 3 3 2 5" xfId="3556" xr:uid="{00000000-0005-0000-0000-0000F60B0000}"/>
    <cellStyle name="Currency 2 4 3 3 3 2 5 2" xfId="3557" xr:uid="{00000000-0005-0000-0000-0000F70B0000}"/>
    <cellStyle name="Currency 2 4 3 3 3 2 5 2 2" xfId="3558" xr:uid="{00000000-0005-0000-0000-0000F80B0000}"/>
    <cellStyle name="Currency 2 4 3 3 3 2 5 3" xfId="3559" xr:uid="{00000000-0005-0000-0000-0000F90B0000}"/>
    <cellStyle name="Currency 2 4 3 3 3 2 6" xfId="3560" xr:uid="{00000000-0005-0000-0000-0000FA0B0000}"/>
    <cellStyle name="Currency 2 4 3 3 3 2 6 2" xfId="3561" xr:uid="{00000000-0005-0000-0000-0000FB0B0000}"/>
    <cellStyle name="Currency 2 4 3 3 3 2 6 2 2" xfId="3562" xr:uid="{00000000-0005-0000-0000-0000FC0B0000}"/>
    <cellStyle name="Currency 2 4 3 3 3 2 6 3" xfId="3563" xr:uid="{00000000-0005-0000-0000-0000FD0B0000}"/>
    <cellStyle name="Currency 2 4 3 3 3 2 7" xfId="3564" xr:uid="{00000000-0005-0000-0000-0000FE0B0000}"/>
    <cellStyle name="Currency 2 4 3 3 3 2 7 2" xfId="3565" xr:uid="{00000000-0005-0000-0000-0000FF0B0000}"/>
    <cellStyle name="Currency 2 4 3 3 3 2 8" xfId="3566" xr:uid="{00000000-0005-0000-0000-0000000C0000}"/>
    <cellStyle name="Currency 2 4 3 3 3 2 8 2" xfId="3567" xr:uid="{00000000-0005-0000-0000-0000010C0000}"/>
    <cellStyle name="Currency 2 4 3 3 3 2 9" xfId="3568" xr:uid="{00000000-0005-0000-0000-0000020C0000}"/>
    <cellStyle name="Currency 2 4 3 3 3 3" xfId="176" xr:uid="{00000000-0005-0000-0000-0000030C0000}"/>
    <cellStyle name="Currency 2 4 3 3 3 4" xfId="3569" xr:uid="{00000000-0005-0000-0000-0000040C0000}"/>
    <cellStyle name="Currency 2 4 3 3 3 4 2" xfId="3570" xr:uid="{00000000-0005-0000-0000-0000050C0000}"/>
    <cellStyle name="Currency 2 4 3 3 3 4 3" xfId="3571" xr:uid="{00000000-0005-0000-0000-0000060C0000}"/>
    <cellStyle name="Currency 2 4 3 3 3 5" xfId="3572" xr:uid="{00000000-0005-0000-0000-0000070C0000}"/>
    <cellStyle name="Currency 2 4 3 3 3 5 2" xfId="3573" xr:uid="{00000000-0005-0000-0000-0000080C0000}"/>
    <cellStyle name="Currency 2 4 3 3 3 5 2 2" xfId="3574" xr:uid="{00000000-0005-0000-0000-0000090C0000}"/>
    <cellStyle name="Currency 2 4 3 3 3 5 3" xfId="3575" xr:uid="{00000000-0005-0000-0000-00000A0C0000}"/>
    <cellStyle name="Currency 2 4 3 3 3 6" xfId="3576" xr:uid="{00000000-0005-0000-0000-00000B0C0000}"/>
    <cellStyle name="Currency 2 4 3 3 3 6 2" xfId="3577" xr:uid="{00000000-0005-0000-0000-00000C0C0000}"/>
    <cellStyle name="Currency 2 4 3 3 3 6 2 2" xfId="3578" xr:uid="{00000000-0005-0000-0000-00000D0C0000}"/>
    <cellStyle name="Currency 2 4 3 3 3 6 3" xfId="3579" xr:uid="{00000000-0005-0000-0000-00000E0C0000}"/>
    <cellStyle name="Currency 2 4 3 3 3 7" xfId="3580" xr:uid="{00000000-0005-0000-0000-00000F0C0000}"/>
    <cellStyle name="Currency 2 4 3 3 3 7 2" xfId="3581" xr:uid="{00000000-0005-0000-0000-0000100C0000}"/>
    <cellStyle name="Currency 2 4 3 3 3 7 2 2" xfId="3582" xr:uid="{00000000-0005-0000-0000-0000110C0000}"/>
    <cellStyle name="Currency 2 4 3 3 3 7 3" xfId="3583" xr:uid="{00000000-0005-0000-0000-0000120C0000}"/>
    <cellStyle name="Currency 2 4 3 3 3 8" xfId="3584" xr:uid="{00000000-0005-0000-0000-0000130C0000}"/>
    <cellStyle name="Currency 2 4 3 3 3 8 2" xfId="3585" xr:uid="{00000000-0005-0000-0000-0000140C0000}"/>
    <cellStyle name="Currency 2 4 3 3 3 9" xfId="3586" xr:uid="{00000000-0005-0000-0000-0000150C0000}"/>
    <cellStyle name="Currency 2 4 3 3 3 9 2" xfId="3587" xr:uid="{00000000-0005-0000-0000-0000160C0000}"/>
    <cellStyle name="Currency 2 4 3 3 4" xfId="177" xr:uid="{00000000-0005-0000-0000-0000170C0000}"/>
    <cellStyle name="Currency 2 4 3 3 4 2" xfId="178" xr:uid="{00000000-0005-0000-0000-0000180C0000}"/>
    <cellStyle name="Currency 2 4 3 3 4 2 10" xfId="3588" xr:uid="{00000000-0005-0000-0000-0000190C0000}"/>
    <cellStyle name="Currency 2 4 3 3 4 2 2" xfId="3589" xr:uid="{00000000-0005-0000-0000-00001A0C0000}"/>
    <cellStyle name="Currency 2 4 3 3 4 2 3" xfId="3590" xr:uid="{00000000-0005-0000-0000-00001B0C0000}"/>
    <cellStyle name="Currency 2 4 3 3 4 2 4" xfId="3591" xr:uid="{00000000-0005-0000-0000-00001C0C0000}"/>
    <cellStyle name="Currency 2 4 3 3 4 2 4 2" xfId="3592" xr:uid="{00000000-0005-0000-0000-00001D0C0000}"/>
    <cellStyle name="Currency 2 4 3 3 4 2 4 2 2" xfId="3593" xr:uid="{00000000-0005-0000-0000-00001E0C0000}"/>
    <cellStyle name="Currency 2 4 3 3 4 2 4 3" xfId="3594" xr:uid="{00000000-0005-0000-0000-00001F0C0000}"/>
    <cellStyle name="Currency 2 4 3 3 4 2 5" xfId="3595" xr:uid="{00000000-0005-0000-0000-0000200C0000}"/>
    <cellStyle name="Currency 2 4 3 3 4 2 5 2" xfId="3596" xr:uid="{00000000-0005-0000-0000-0000210C0000}"/>
    <cellStyle name="Currency 2 4 3 3 4 2 5 2 2" xfId="3597" xr:uid="{00000000-0005-0000-0000-0000220C0000}"/>
    <cellStyle name="Currency 2 4 3 3 4 2 5 3" xfId="3598" xr:uid="{00000000-0005-0000-0000-0000230C0000}"/>
    <cellStyle name="Currency 2 4 3 3 4 2 6" xfId="3599" xr:uid="{00000000-0005-0000-0000-0000240C0000}"/>
    <cellStyle name="Currency 2 4 3 3 4 2 6 2" xfId="3600" xr:uid="{00000000-0005-0000-0000-0000250C0000}"/>
    <cellStyle name="Currency 2 4 3 3 4 2 6 2 2" xfId="3601" xr:uid="{00000000-0005-0000-0000-0000260C0000}"/>
    <cellStyle name="Currency 2 4 3 3 4 2 6 3" xfId="3602" xr:uid="{00000000-0005-0000-0000-0000270C0000}"/>
    <cellStyle name="Currency 2 4 3 3 4 2 7" xfId="3603" xr:uid="{00000000-0005-0000-0000-0000280C0000}"/>
    <cellStyle name="Currency 2 4 3 3 4 2 7 2" xfId="3604" xr:uid="{00000000-0005-0000-0000-0000290C0000}"/>
    <cellStyle name="Currency 2 4 3 3 4 2 8" xfId="3605" xr:uid="{00000000-0005-0000-0000-00002A0C0000}"/>
    <cellStyle name="Currency 2 4 3 3 4 2 8 2" xfId="3606" xr:uid="{00000000-0005-0000-0000-00002B0C0000}"/>
    <cellStyle name="Currency 2 4 3 3 4 2 9" xfId="3607" xr:uid="{00000000-0005-0000-0000-00002C0C0000}"/>
    <cellStyle name="Currency 2 4 3 3 4 3" xfId="179" xr:uid="{00000000-0005-0000-0000-00002D0C0000}"/>
    <cellStyle name="Currency 2 4 3 3 4 4" xfId="3608" xr:uid="{00000000-0005-0000-0000-00002E0C0000}"/>
    <cellStyle name="Currency 2 4 3 3 4 4 2" xfId="3609" xr:uid="{00000000-0005-0000-0000-00002F0C0000}"/>
    <cellStyle name="Currency 2 4 3 3 4 4 2 2" xfId="3610" xr:uid="{00000000-0005-0000-0000-0000300C0000}"/>
    <cellStyle name="Currency 2 4 3 3 4 4 3" xfId="3611" xr:uid="{00000000-0005-0000-0000-0000310C0000}"/>
    <cellStyle name="Currency 2 4 3 3 4 5" xfId="3612" xr:uid="{00000000-0005-0000-0000-0000320C0000}"/>
    <cellStyle name="Currency 2 4 3 3 4 5 2" xfId="3613" xr:uid="{00000000-0005-0000-0000-0000330C0000}"/>
    <cellStyle name="Currency 2 4 3 3 4 5 2 2" xfId="3614" xr:uid="{00000000-0005-0000-0000-0000340C0000}"/>
    <cellStyle name="Currency 2 4 3 3 4 5 3" xfId="3615" xr:uid="{00000000-0005-0000-0000-0000350C0000}"/>
    <cellStyle name="Currency 2 4 3 3 5" xfId="3616" xr:uid="{00000000-0005-0000-0000-0000360C0000}"/>
    <cellStyle name="Currency 2 4 3 3 5 2" xfId="3617" xr:uid="{00000000-0005-0000-0000-0000370C0000}"/>
    <cellStyle name="Currency 2 4 3 3 5 3" xfId="3618" xr:uid="{00000000-0005-0000-0000-0000380C0000}"/>
    <cellStyle name="Currency 2 4 3 3 5 3 2" xfId="3619" xr:uid="{00000000-0005-0000-0000-0000390C0000}"/>
    <cellStyle name="Currency 2 4 3 3 5 3 3" xfId="3620" xr:uid="{00000000-0005-0000-0000-00003A0C0000}"/>
    <cellStyle name="Currency 2 4 3 3 5 4" xfId="3621" xr:uid="{00000000-0005-0000-0000-00003B0C0000}"/>
    <cellStyle name="Currency 2 4 3 3 5 4 2" xfId="3622" xr:uid="{00000000-0005-0000-0000-00003C0C0000}"/>
    <cellStyle name="Currency 2 4 3 3 5 4 2 2" xfId="3623" xr:uid="{00000000-0005-0000-0000-00003D0C0000}"/>
    <cellStyle name="Currency 2 4 3 3 5 4 3" xfId="3624" xr:uid="{00000000-0005-0000-0000-00003E0C0000}"/>
    <cellStyle name="Currency 2 4 3 3 5 5" xfId="3625" xr:uid="{00000000-0005-0000-0000-00003F0C0000}"/>
    <cellStyle name="Currency 2 4 3 3 5 5 2" xfId="3626" xr:uid="{00000000-0005-0000-0000-0000400C0000}"/>
    <cellStyle name="Currency 2 4 3 3 5 5 2 2" xfId="3627" xr:uid="{00000000-0005-0000-0000-0000410C0000}"/>
    <cellStyle name="Currency 2 4 3 3 5 5 3" xfId="3628" xr:uid="{00000000-0005-0000-0000-0000420C0000}"/>
    <cellStyle name="Currency 2 4 3 3 5 6" xfId="3629" xr:uid="{00000000-0005-0000-0000-0000430C0000}"/>
    <cellStyle name="Currency 2 4 3 3 5 6 2" xfId="3630" xr:uid="{00000000-0005-0000-0000-0000440C0000}"/>
    <cellStyle name="Currency 2 4 3 3 5 6 2 2" xfId="3631" xr:uid="{00000000-0005-0000-0000-0000450C0000}"/>
    <cellStyle name="Currency 2 4 3 3 5 6 3" xfId="3632" xr:uid="{00000000-0005-0000-0000-0000460C0000}"/>
    <cellStyle name="Currency 2 4 3 3 5 7" xfId="3633" xr:uid="{00000000-0005-0000-0000-0000470C0000}"/>
    <cellStyle name="Currency 2 4 3 3 5 7 2" xfId="3634" xr:uid="{00000000-0005-0000-0000-0000480C0000}"/>
    <cellStyle name="Currency 2 4 3 3 5 8" xfId="3635" xr:uid="{00000000-0005-0000-0000-0000490C0000}"/>
    <cellStyle name="Currency 2 4 3 3 5 8 2" xfId="3636" xr:uid="{00000000-0005-0000-0000-00004A0C0000}"/>
    <cellStyle name="Currency 2 4 3 3 5 9" xfId="3637" xr:uid="{00000000-0005-0000-0000-00004B0C0000}"/>
    <cellStyle name="Currency 2 4 3 3 6" xfId="3638" xr:uid="{00000000-0005-0000-0000-00004C0C0000}"/>
    <cellStyle name="Currency 2 4 3 3 6 2" xfId="3639" xr:uid="{00000000-0005-0000-0000-00004D0C0000}"/>
    <cellStyle name="Currency 2 4 3 3 6 3" xfId="3640" xr:uid="{00000000-0005-0000-0000-00004E0C0000}"/>
    <cellStyle name="Currency 2 4 3 3 7" xfId="3641" xr:uid="{00000000-0005-0000-0000-00004F0C0000}"/>
    <cellStyle name="Currency 2 4 3 3 8" xfId="3642" xr:uid="{00000000-0005-0000-0000-0000500C0000}"/>
    <cellStyle name="Currency 2 4 3 3 8 2" xfId="3643" xr:uid="{00000000-0005-0000-0000-0000510C0000}"/>
    <cellStyle name="Currency 2 4 3 3 8 2 2" xfId="3644" xr:uid="{00000000-0005-0000-0000-0000520C0000}"/>
    <cellStyle name="Currency 2 4 3 3 8 3" xfId="3645" xr:uid="{00000000-0005-0000-0000-0000530C0000}"/>
    <cellStyle name="Currency 2 4 3 3 8 4" xfId="3646" xr:uid="{00000000-0005-0000-0000-0000540C0000}"/>
    <cellStyle name="Currency 2 4 3 3 9" xfId="3647" xr:uid="{00000000-0005-0000-0000-0000550C0000}"/>
    <cellStyle name="Currency 2 4 3 3 9 2" xfId="3648" xr:uid="{00000000-0005-0000-0000-0000560C0000}"/>
    <cellStyle name="Currency 2 4 3 3 9 2 2" xfId="3649" xr:uid="{00000000-0005-0000-0000-0000570C0000}"/>
    <cellStyle name="Currency 2 4 3 3 9 3" xfId="3650" xr:uid="{00000000-0005-0000-0000-0000580C0000}"/>
    <cellStyle name="Currency 2 4 3 4" xfId="180" xr:uid="{00000000-0005-0000-0000-0000590C0000}"/>
    <cellStyle name="Currency 2 4 3 4 2" xfId="3651" xr:uid="{00000000-0005-0000-0000-00005A0C0000}"/>
    <cellStyle name="Currency 2 4 3 4 2 2" xfId="3652" xr:uid="{00000000-0005-0000-0000-00005B0C0000}"/>
    <cellStyle name="Currency 2 4 3 4 2 3" xfId="3653" xr:uid="{00000000-0005-0000-0000-00005C0C0000}"/>
    <cellStyle name="Currency 2 4 3 4 2 3 2" xfId="3654" xr:uid="{00000000-0005-0000-0000-00005D0C0000}"/>
    <cellStyle name="Currency 2 4 3 4 2 3 3" xfId="3655" xr:uid="{00000000-0005-0000-0000-00005E0C0000}"/>
    <cellStyle name="Currency 2 4 3 4 2 4" xfId="3656" xr:uid="{00000000-0005-0000-0000-00005F0C0000}"/>
    <cellStyle name="Currency 2 4 3 4 2 4 2" xfId="3657" xr:uid="{00000000-0005-0000-0000-0000600C0000}"/>
    <cellStyle name="Currency 2 4 3 4 2 4 2 2" xfId="3658" xr:uid="{00000000-0005-0000-0000-0000610C0000}"/>
    <cellStyle name="Currency 2 4 3 4 2 4 3" xfId="3659" xr:uid="{00000000-0005-0000-0000-0000620C0000}"/>
    <cellStyle name="Currency 2 4 3 4 2 5" xfId="3660" xr:uid="{00000000-0005-0000-0000-0000630C0000}"/>
    <cellStyle name="Currency 2 4 3 4 2 5 2" xfId="3661" xr:uid="{00000000-0005-0000-0000-0000640C0000}"/>
    <cellStyle name="Currency 2 4 3 4 2 5 2 2" xfId="3662" xr:uid="{00000000-0005-0000-0000-0000650C0000}"/>
    <cellStyle name="Currency 2 4 3 4 2 5 3" xfId="3663" xr:uid="{00000000-0005-0000-0000-0000660C0000}"/>
    <cellStyle name="Currency 2 4 3 4 2 6" xfId="3664" xr:uid="{00000000-0005-0000-0000-0000670C0000}"/>
    <cellStyle name="Currency 2 4 3 4 2 6 2" xfId="3665" xr:uid="{00000000-0005-0000-0000-0000680C0000}"/>
    <cellStyle name="Currency 2 4 3 4 2 6 2 2" xfId="3666" xr:uid="{00000000-0005-0000-0000-0000690C0000}"/>
    <cellStyle name="Currency 2 4 3 4 2 6 3" xfId="3667" xr:uid="{00000000-0005-0000-0000-00006A0C0000}"/>
    <cellStyle name="Currency 2 4 3 4 2 7" xfId="3668" xr:uid="{00000000-0005-0000-0000-00006B0C0000}"/>
    <cellStyle name="Currency 2 4 3 4 2 7 2" xfId="3669" xr:uid="{00000000-0005-0000-0000-00006C0C0000}"/>
    <cellStyle name="Currency 2 4 3 4 2 8" xfId="3670" xr:uid="{00000000-0005-0000-0000-00006D0C0000}"/>
    <cellStyle name="Currency 2 4 3 4 2 8 2" xfId="3671" xr:uid="{00000000-0005-0000-0000-00006E0C0000}"/>
    <cellStyle name="Currency 2 4 3 4 2 9" xfId="3672" xr:uid="{00000000-0005-0000-0000-00006F0C0000}"/>
    <cellStyle name="Currency 2 4 3 4 3" xfId="3673" xr:uid="{00000000-0005-0000-0000-0000700C0000}"/>
    <cellStyle name="Currency 2 4 3 4 3 2" xfId="3674" xr:uid="{00000000-0005-0000-0000-0000710C0000}"/>
    <cellStyle name="Currency 2 4 3 4 3 3" xfId="3675" xr:uid="{00000000-0005-0000-0000-0000720C0000}"/>
    <cellStyle name="Currency 2 4 3 4 3 3 2" xfId="3676" xr:uid="{00000000-0005-0000-0000-0000730C0000}"/>
    <cellStyle name="Currency 2 4 3 4 3 3 3" xfId="3677" xr:uid="{00000000-0005-0000-0000-0000740C0000}"/>
    <cellStyle name="Currency 2 4 3 4 3 4" xfId="3678" xr:uid="{00000000-0005-0000-0000-0000750C0000}"/>
    <cellStyle name="Currency 2 4 3 4 3 4 2" xfId="3679" xr:uid="{00000000-0005-0000-0000-0000760C0000}"/>
    <cellStyle name="Currency 2 4 3 4 3 4 2 2" xfId="3680" xr:uid="{00000000-0005-0000-0000-0000770C0000}"/>
    <cellStyle name="Currency 2 4 3 4 3 4 3" xfId="3681" xr:uid="{00000000-0005-0000-0000-0000780C0000}"/>
    <cellStyle name="Currency 2 4 3 4 3 5" xfId="3682" xr:uid="{00000000-0005-0000-0000-0000790C0000}"/>
    <cellStyle name="Currency 2 4 3 4 3 5 2" xfId="3683" xr:uid="{00000000-0005-0000-0000-00007A0C0000}"/>
    <cellStyle name="Currency 2 4 3 4 3 5 2 2" xfId="3684" xr:uid="{00000000-0005-0000-0000-00007B0C0000}"/>
    <cellStyle name="Currency 2 4 3 4 3 5 3" xfId="3685" xr:uid="{00000000-0005-0000-0000-00007C0C0000}"/>
    <cellStyle name="Currency 2 4 3 4 3 6" xfId="3686" xr:uid="{00000000-0005-0000-0000-00007D0C0000}"/>
    <cellStyle name="Currency 2 4 3 4 3 6 2" xfId="3687" xr:uid="{00000000-0005-0000-0000-00007E0C0000}"/>
    <cellStyle name="Currency 2 4 3 4 3 6 2 2" xfId="3688" xr:uid="{00000000-0005-0000-0000-00007F0C0000}"/>
    <cellStyle name="Currency 2 4 3 4 3 6 3" xfId="3689" xr:uid="{00000000-0005-0000-0000-0000800C0000}"/>
    <cellStyle name="Currency 2 4 3 4 3 7" xfId="3690" xr:uid="{00000000-0005-0000-0000-0000810C0000}"/>
    <cellStyle name="Currency 2 4 3 4 3 7 2" xfId="3691" xr:uid="{00000000-0005-0000-0000-0000820C0000}"/>
    <cellStyle name="Currency 2 4 3 4 3 8" xfId="3692" xr:uid="{00000000-0005-0000-0000-0000830C0000}"/>
    <cellStyle name="Currency 2 4 3 4 3 8 2" xfId="3693" xr:uid="{00000000-0005-0000-0000-0000840C0000}"/>
    <cellStyle name="Currency 2 4 3 4 3 9" xfId="3694" xr:uid="{00000000-0005-0000-0000-0000850C0000}"/>
    <cellStyle name="Currency 2 4 3 4 4" xfId="3695" xr:uid="{00000000-0005-0000-0000-0000860C0000}"/>
    <cellStyle name="Currency 2 4 3 4 4 2" xfId="3696" xr:uid="{00000000-0005-0000-0000-0000870C0000}"/>
    <cellStyle name="Currency 2 4 3 4 4 3" xfId="3697" xr:uid="{00000000-0005-0000-0000-0000880C0000}"/>
    <cellStyle name="Currency 2 4 3 4 4 3 2" xfId="3698" xr:uid="{00000000-0005-0000-0000-0000890C0000}"/>
    <cellStyle name="Currency 2 4 3 4 4 3 2 2" xfId="3699" xr:uid="{00000000-0005-0000-0000-00008A0C0000}"/>
    <cellStyle name="Currency 2 4 3 4 4 3 3" xfId="3700" xr:uid="{00000000-0005-0000-0000-00008B0C0000}"/>
    <cellStyle name="Currency 2 4 3 4 4 4" xfId="3701" xr:uid="{00000000-0005-0000-0000-00008C0C0000}"/>
    <cellStyle name="Currency 2 4 3 4 4 4 2" xfId="3702" xr:uid="{00000000-0005-0000-0000-00008D0C0000}"/>
    <cellStyle name="Currency 2 4 3 4 4 4 2 2" xfId="3703" xr:uid="{00000000-0005-0000-0000-00008E0C0000}"/>
    <cellStyle name="Currency 2 4 3 4 4 4 3" xfId="3704" xr:uid="{00000000-0005-0000-0000-00008F0C0000}"/>
    <cellStyle name="Currency 2 4 3 4 4 5" xfId="3705" xr:uid="{00000000-0005-0000-0000-0000900C0000}"/>
    <cellStyle name="Currency 2 4 3 4 4 5 2" xfId="3706" xr:uid="{00000000-0005-0000-0000-0000910C0000}"/>
    <cellStyle name="Currency 2 4 3 4 4 5 2 2" xfId="3707" xr:uid="{00000000-0005-0000-0000-0000920C0000}"/>
    <cellStyle name="Currency 2 4 3 4 4 5 3" xfId="3708" xr:uid="{00000000-0005-0000-0000-0000930C0000}"/>
    <cellStyle name="Currency 2 4 3 4 4 6" xfId="3709" xr:uid="{00000000-0005-0000-0000-0000940C0000}"/>
    <cellStyle name="Currency 2 4 3 4 4 6 2" xfId="3710" xr:uid="{00000000-0005-0000-0000-0000950C0000}"/>
    <cellStyle name="Currency 2 4 3 4 4 7" xfId="3711" xr:uid="{00000000-0005-0000-0000-0000960C0000}"/>
    <cellStyle name="Currency 2 4 3 4 4 7 2" xfId="3712" xr:uid="{00000000-0005-0000-0000-0000970C0000}"/>
    <cellStyle name="Currency 2 4 3 4 4 8" xfId="3713" xr:uid="{00000000-0005-0000-0000-0000980C0000}"/>
    <cellStyle name="Currency 2 4 3 4 4 9" xfId="3714" xr:uid="{00000000-0005-0000-0000-0000990C0000}"/>
    <cellStyle name="Currency 2 4 3 4 5" xfId="3715" xr:uid="{00000000-0005-0000-0000-00009A0C0000}"/>
    <cellStyle name="Currency 2 4 3 4 5 2" xfId="3716" xr:uid="{00000000-0005-0000-0000-00009B0C0000}"/>
    <cellStyle name="Currency 2 4 3 4 5 3" xfId="3717" xr:uid="{00000000-0005-0000-0000-00009C0C0000}"/>
    <cellStyle name="Currency 2 4 3 4 6" xfId="3718" xr:uid="{00000000-0005-0000-0000-00009D0C0000}"/>
    <cellStyle name="Currency 2 4 3 4 6 2" xfId="3719" xr:uid="{00000000-0005-0000-0000-00009E0C0000}"/>
    <cellStyle name="Currency 2 4 3 4 6 2 2" xfId="3720" xr:uid="{00000000-0005-0000-0000-00009F0C0000}"/>
    <cellStyle name="Currency 2 4 3 4 6 2 2 2" xfId="3721" xr:uid="{00000000-0005-0000-0000-0000A00C0000}"/>
    <cellStyle name="Currency 2 4 3 4 6 2 3" xfId="3722" xr:uid="{00000000-0005-0000-0000-0000A10C0000}"/>
    <cellStyle name="Currency 2 4 3 4 6 3" xfId="3723" xr:uid="{00000000-0005-0000-0000-0000A20C0000}"/>
    <cellStyle name="Currency 2 4 3 4 6 3 2" xfId="3724" xr:uid="{00000000-0005-0000-0000-0000A30C0000}"/>
    <cellStyle name="Currency 2 4 3 4 6 3 2 2" xfId="3725" xr:uid="{00000000-0005-0000-0000-0000A40C0000}"/>
    <cellStyle name="Currency 2 4 3 4 6 3 3" xfId="3726" xr:uid="{00000000-0005-0000-0000-0000A50C0000}"/>
    <cellStyle name="Currency 2 4 3 4 6 4" xfId="3727" xr:uid="{00000000-0005-0000-0000-0000A60C0000}"/>
    <cellStyle name="Currency 2 4 3 4 6 4 2" xfId="3728" xr:uid="{00000000-0005-0000-0000-0000A70C0000}"/>
    <cellStyle name="Currency 2 4 3 4 6 4 2 2" xfId="3729" xr:uid="{00000000-0005-0000-0000-0000A80C0000}"/>
    <cellStyle name="Currency 2 4 3 4 6 4 3" xfId="3730" xr:uid="{00000000-0005-0000-0000-0000A90C0000}"/>
    <cellStyle name="Currency 2 4 3 4 6 5" xfId="3731" xr:uid="{00000000-0005-0000-0000-0000AA0C0000}"/>
    <cellStyle name="Currency 2 4 3 4 6 5 2" xfId="3732" xr:uid="{00000000-0005-0000-0000-0000AB0C0000}"/>
    <cellStyle name="Currency 2 4 3 4 6 6" xfId="3733" xr:uid="{00000000-0005-0000-0000-0000AC0C0000}"/>
    <cellStyle name="Currency 2 4 3 4 6 6 2" xfId="3734" xr:uid="{00000000-0005-0000-0000-0000AD0C0000}"/>
    <cellStyle name="Currency 2 4 3 4 6 7" xfId="3735" xr:uid="{00000000-0005-0000-0000-0000AE0C0000}"/>
    <cellStyle name="Currency 2 4 3 4 7" xfId="3736" xr:uid="{00000000-0005-0000-0000-0000AF0C0000}"/>
    <cellStyle name="Currency 2 4 3 4 7 2" xfId="3737" xr:uid="{00000000-0005-0000-0000-0000B00C0000}"/>
    <cellStyle name="Currency 2 4 3 4 7 2 2" xfId="3738" xr:uid="{00000000-0005-0000-0000-0000B10C0000}"/>
    <cellStyle name="Currency 2 4 3 4 7 3" xfId="3739" xr:uid="{00000000-0005-0000-0000-0000B20C0000}"/>
    <cellStyle name="Currency 2 4 3 4 8" xfId="3740" xr:uid="{00000000-0005-0000-0000-0000B30C0000}"/>
    <cellStyle name="Currency 2 4 3 4 8 2" xfId="3741" xr:uid="{00000000-0005-0000-0000-0000B40C0000}"/>
    <cellStyle name="Currency 2 4 3 4 8 2 2" xfId="3742" xr:uid="{00000000-0005-0000-0000-0000B50C0000}"/>
    <cellStyle name="Currency 2 4 3 4 8 3" xfId="3743" xr:uid="{00000000-0005-0000-0000-0000B60C0000}"/>
    <cellStyle name="Currency 2 4 3 5" xfId="181" xr:uid="{00000000-0005-0000-0000-0000B70C0000}"/>
    <cellStyle name="Currency 2 4 3 5 10" xfId="3744" xr:uid="{00000000-0005-0000-0000-0000B80C0000}"/>
    <cellStyle name="Currency 2 4 3 5 2" xfId="182" xr:uid="{00000000-0005-0000-0000-0000B90C0000}"/>
    <cellStyle name="Currency 2 4 3 5 2 2" xfId="3745" xr:uid="{00000000-0005-0000-0000-0000BA0C0000}"/>
    <cellStyle name="Currency 2 4 3 5 2 3" xfId="3746" xr:uid="{00000000-0005-0000-0000-0000BB0C0000}"/>
    <cellStyle name="Currency 2 4 3 5 2 3 2" xfId="3747" xr:uid="{00000000-0005-0000-0000-0000BC0C0000}"/>
    <cellStyle name="Currency 2 4 3 5 2 3 3" xfId="3748" xr:uid="{00000000-0005-0000-0000-0000BD0C0000}"/>
    <cellStyle name="Currency 2 4 3 5 2 4" xfId="3749" xr:uid="{00000000-0005-0000-0000-0000BE0C0000}"/>
    <cellStyle name="Currency 2 4 3 5 2 4 2" xfId="3750" xr:uid="{00000000-0005-0000-0000-0000BF0C0000}"/>
    <cellStyle name="Currency 2 4 3 5 2 4 2 2" xfId="3751" xr:uid="{00000000-0005-0000-0000-0000C00C0000}"/>
    <cellStyle name="Currency 2 4 3 5 2 4 3" xfId="3752" xr:uid="{00000000-0005-0000-0000-0000C10C0000}"/>
    <cellStyle name="Currency 2 4 3 5 2 5" xfId="3753" xr:uid="{00000000-0005-0000-0000-0000C20C0000}"/>
    <cellStyle name="Currency 2 4 3 5 2 5 2" xfId="3754" xr:uid="{00000000-0005-0000-0000-0000C30C0000}"/>
    <cellStyle name="Currency 2 4 3 5 2 5 2 2" xfId="3755" xr:uid="{00000000-0005-0000-0000-0000C40C0000}"/>
    <cellStyle name="Currency 2 4 3 5 2 5 3" xfId="3756" xr:uid="{00000000-0005-0000-0000-0000C50C0000}"/>
    <cellStyle name="Currency 2 4 3 5 2 6" xfId="3757" xr:uid="{00000000-0005-0000-0000-0000C60C0000}"/>
    <cellStyle name="Currency 2 4 3 5 2 6 2" xfId="3758" xr:uid="{00000000-0005-0000-0000-0000C70C0000}"/>
    <cellStyle name="Currency 2 4 3 5 2 6 2 2" xfId="3759" xr:uid="{00000000-0005-0000-0000-0000C80C0000}"/>
    <cellStyle name="Currency 2 4 3 5 2 6 3" xfId="3760" xr:uid="{00000000-0005-0000-0000-0000C90C0000}"/>
    <cellStyle name="Currency 2 4 3 5 2 7" xfId="3761" xr:uid="{00000000-0005-0000-0000-0000CA0C0000}"/>
    <cellStyle name="Currency 2 4 3 5 2 7 2" xfId="3762" xr:uid="{00000000-0005-0000-0000-0000CB0C0000}"/>
    <cellStyle name="Currency 2 4 3 5 2 8" xfId="3763" xr:uid="{00000000-0005-0000-0000-0000CC0C0000}"/>
    <cellStyle name="Currency 2 4 3 5 2 8 2" xfId="3764" xr:uid="{00000000-0005-0000-0000-0000CD0C0000}"/>
    <cellStyle name="Currency 2 4 3 5 2 9" xfId="3765" xr:uid="{00000000-0005-0000-0000-0000CE0C0000}"/>
    <cellStyle name="Currency 2 4 3 5 3" xfId="183" xr:uid="{00000000-0005-0000-0000-0000CF0C0000}"/>
    <cellStyle name="Currency 2 4 3 5 4" xfId="3766" xr:uid="{00000000-0005-0000-0000-0000D00C0000}"/>
    <cellStyle name="Currency 2 4 3 5 4 2" xfId="3767" xr:uid="{00000000-0005-0000-0000-0000D10C0000}"/>
    <cellStyle name="Currency 2 4 3 5 4 3" xfId="3768" xr:uid="{00000000-0005-0000-0000-0000D20C0000}"/>
    <cellStyle name="Currency 2 4 3 5 5" xfId="3769" xr:uid="{00000000-0005-0000-0000-0000D30C0000}"/>
    <cellStyle name="Currency 2 4 3 5 5 2" xfId="3770" xr:uid="{00000000-0005-0000-0000-0000D40C0000}"/>
    <cellStyle name="Currency 2 4 3 5 5 2 2" xfId="3771" xr:uid="{00000000-0005-0000-0000-0000D50C0000}"/>
    <cellStyle name="Currency 2 4 3 5 5 3" xfId="3772" xr:uid="{00000000-0005-0000-0000-0000D60C0000}"/>
    <cellStyle name="Currency 2 4 3 5 6" xfId="3773" xr:uid="{00000000-0005-0000-0000-0000D70C0000}"/>
    <cellStyle name="Currency 2 4 3 5 6 2" xfId="3774" xr:uid="{00000000-0005-0000-0000-0000D80C0000}"/>
    <cellStyle name="Currency 2 4 3 5 6 2 2" xfId="3775" xr:uid="{00000000-0005-0000-0000-0000D90C0000}"/>
    <cellStyle name="Currency 2 4 3 5 6 3" xfId="3776" xr:uid="{00000000-0005-0000-0000-0000DA0C0000}"/>
    <cellStyle name="Currency 2 4 3 5 7" xfId="3777" xr:uid="{00000000-0005-0000-0000-0000DB0C0000}"/>
    <cellStyle name="Currency 2 4 3 5 7 2" xfId="3778" xr:uid="{00000000-0005-0000-0000-0000DC0C0000}"/>
    <cellStyle name="Currency 2 4 3 5 7 2 2" xfId="3779" xr:uid="{00000000-0005-0000-0000-0000DD0C0000}"/>
    <cellStyle name="Currency 2 4 3 5 7 3" xfId="3780" xr:uid="{00000000-0005-0000-0000-0000DE0C0000}"/>
    <cellStyle name="Currency 2 4 3 5 8" xfId="3781" xr:uid="{00000000-0005-0000-0000-0000DF0C0000}"/>
    <cellStyle name="Currency 2 4 3 5 8 2" xfId="3782" xr:uid="{00000000-0005-0000-0000-0000E00C0000}"/>
    <cellStyle name="Currency 2 4 3 5 9" xfId="3783" xr:uid="{00000000-0005-0000-0000-0000E10C0000}"/>
    <cellStyle name="Currency 2 4 3 5 9 2" xfId="3784" xr:uid="{00000000-0005-0000-0000-0000E20C0000}"/>
    <cellStyle name="Currency 2 4 3 6" xfId="184" xr:uid="{00000000-0005-0000-0000-0000E30C0000}"/>
    <cellStyle name="Currency 2 4 3 6 2" xfId="185" xr:uid="{00000000-0005-0000-0000-0000E40C0000}"/>
    <cellStyle name="Currency 2 4 3 6 2 10" xfId="3785" xr:uid="{00000000-0005-0000-0000-0000E50C0000}"/>
    <cellStyle name="Currency 2 4 3 6 2 2" xfId="3786" xr:uid="{00000000-0005-0000-0000-0000E60C0000}"/>
    <cellStyle name="Currency 2 4 3 6 2 3" xfId="3787" xr:uid="{00000000-0005-0000-0000-0000E70C0000}"/>
    <cellStyle name="Currency 2 4 3 6 2 4" xfId="3788" xr:uid="{00000000-0005-0000-0000-0000E80C0000}"/>
    <cellStyle name="Currency 2 4 3 6 2 4 2" xfId="3789" xr:uid="{00000000-0005-0000-0000-0000E90C0000}"/>
    <cellStyle name="Currency 2 4 3 6 2 4 2 2" xfId="3790" xr:uid="{00000000-0005-0000-0000-0000EA0C0000}"/>
    <cellStyle name="Currency 2 4 3 6 2 4 3" xfId="3791" xr:uid="{00000000-0005-0000-0000-0000EB0C0000}"/>
    <cellStyle name="Currency 2 4 3 6 2 5" xfId="3792" xr:uid="{00000000-0005-0000-0000-0000EC0C0000}"/>
    <cellStyle name="Currency 2 4 3 6 2 5 2" xfId="3793" xr:uid="{00000000-0005-0000-0000-0000ED0C0000}"/>
    <cellStyle name="Currency 2 4 3 6 2 5 2 2" xfId="3794" xr:uid="{00000000-0005-0000-0000-0000EE0C0000}"/>
    <cellStyle name="Currency 2 4 3 6 2 5 3" xfId="3795" xr:uid="{00000000-0005-0000-0000-0000EF0C0000}"/>
    <cellStyle name="Currency 2 4 3 6 2 6" xfId="3796" xr:uid="{00000000-0005-0000-0000-0000F00C0000}"/>
    <cellStyle name="Currency 2 4 3 6 2 6 2" xfId="3797" xr:uid="{00000000-0005-0000-0000-0000F10C0000}"/>
    <cellStyle name="Currency 2 4 3 6 2 6 2 2" xfId="3798" xr:uid="{00000000-0005-0000-0000-0000F20C0000}"/>
    <cellStyle name="Currency 2 4 3 6 2 6 3" xfId="3799" xr:uid="{00000000-0005-0000-0000-0000F30C0000}"/>
    <cellStyle name="Currency 2 4 3 6 2 7" xfId="3800" xr:uid="{00000000-0005-0000-0000-0000F40C0000}"/>
    <cellStyle name="Currency 2 4 3 6 2 7 2" xfId="3801" xr:uid="{00000000-0005-0000-0000-0000F50C0000}"/>
    <cellStyle name="Currency 2 4 3 6 2 8" xfId="3802" xr:uid="{00000000-0005-0000-0000-0000F60C0000}"/>
    <cellStyle name="Currency 2 4 3 6 2 8 2" xfId="3803" xr:uid="{00000000-0005-0000-0000-0000F70C0000}"/>
    <cellStyle name="Currency 2 4 3 6 2 9" xfId="3804" xr:uid="{00000000-0005-0000-0000-0000F80C0000}"/>
    <cellStyle name="Currency 2 4 3 6 3" xfId="186" xr:uid="{00000000-0005-0000-0000-0000F90C0000}"/>
    <cellStyle name="Currency 2 4 3 6 4" xfId="3805" xr:uid="{00000000-0005-0000-0000-0000FA0C0000}"/>
    <cellStyle name="Currency 2 4 3 6 4 2" xfId="3806" xr:uid="{00000000-0005-0000-0000-0000FB0C0000}"/>
    <cellStyle name="Currency 2 4 3 6 4 2 2" xfId="3807" xr:uid="{00000000-0005-0000-0000-0000FC0C0000}"/>
    <cellStyle name="Currency 2 4 3 6 4 3" xfId="3808" xr:uid="{00000000-0005-0000-0000-0000FD0C0000}"/>
    <cellStyle name="Currency 2 4 3 6 5" xfId="3809" xr:uid="{00000000-0005-0000-0000-0000FE0C0000}"/>
    <cellStyle name="Currency 2 4 3 6 5 2" xfId="3810" xr:uid="{00000000-0005-0000-0000-0000FF0C0000}"/>
    <cellStyle name="Currency 2 4 3 6 5 2 2" xfId="3811" xr:uid="{00000000-0005-0000-0000-0000000D0000}"/>
    <cellStyle name="Currency 2 4 3 6 5 3" xfId="3812" xr:uid="{00000000-0005-0000-0000-0000010D0000}"/>
    <cellStyle name="Currency 2 4 3 7" xfId="3813" xr:uid="{00000000-0005-0000-0000-0000020D0000}"/>
    <cellStyle name="Currency 2 4 3 7 2" xfId="3814" xr:uid="{00000000-0005-0000-0000-0000030D0000}"/>
    <cellStyle name="Currency 2 4 3 7 3" xfId="3815" xr:uid="{00000000-0005-0000-0000-0000040D0000}"/>
    <cellStyle name="Currency 2 4 3 7 3 2" xfId="3816" xr:uid="{00000000-0005-0000-0000-0000050D0000}"/>
    <cellStyle name="Currency 2 4 3 7 3 3" xfId="3817" xr:uid="{00000000-0005-0000-0000-0000060D0000}"/>
    <cellStyle name="Currency 2 4 3 7 4" xfId="3818" xr:uid="{00000000-0005-0000-0000-0000070D0000}"/>
    <cellStyle name="Currency 2 4 3 7 4 2" xfId="3819" xr:uid="{00000000-0005-0000-0000-0000080D0000}"/>
    <cellStyle name="Currency 2 4 3 7 4 2 2" xfId="3820" xr:uid="{00000000-0005-0000-0000-0000090D0000}"/>
    <cellStyle name="Currency 2 4 3 7 4 3" xfId="3821" xr:uid="{00000000-0005-0000-0000-00000A0D0000}"/>
    <cellStyle name="Currency 2 4 3 7 5" xfId="3822" xr:uid="{00000000-0005-0000-0000-00000B0D0000}"/>
    <cellStyle name="Currency 2 4 3 7 5 2" xfId="3823" xr:uid="{00000000-0005-0000-0000-00000C0D0000}"/>
    <cellStyle name="Currency 2 4 3 7 5 2 2" xfId="3824" xr:uid="{00000000-0005-0000-0000-00000D0D0000}"/>
    <cellStyle name="Currency 2 4 3 7 5 3" xfId="3825" xr:uid="{00000000-0005-0000-0000-00000E0D0000}"/>
    <cellStyle name="Currency 2 4 3 7 6" xfId="3826" xr:uid="{00000000-0005-0000-0000-00000F0D0000}"/>
    <cellStyle name="Currency 2 4 3 7 6 2" xfId="3827" xr:uid="{00000000-0005-0000-0000-0000100D0000}"/>
    <cellStyle name="Currency 2 4 3 7 6 2 2" xfId="3828" xr:uid="{00000000-0005-0000-0000-0000110D0000}"/>
    <cellStyle name="Currency 2 4 3 7 6 3" xfId="3829" xr:uid="{00000000-0005-0000-0000-0000120D0000}"/>
    <cellStyle name="Currency 2 4 3 7 7" xfId="3830" xr:uid="{00000000-0005-0000-0000-0000130D0000}"/>
    <cellStyle name="Currency 2 4 3 7 7 2" xfId="3831" xr:uid="{00000000-0005-0000-0000-0000140D0000}"/>
    <cellStyle name="Currency 2 4 3 7 8" xfId="3832" xr:uid="{00000000-0005-0000-0000-0000150D0000}"/>
    <cellStyle name="Currency 2 4 3 7 8 2" xfId="3833" xr:uid="{00000000-0005-0000-0000-0000160D0000}"/>
    <cellStyle name="Currency 2 4 3 7 9" xfId="3834" xr:uid="{00000000-0005-0000-0000-0000170D0000}"/>
    <cellStyle name="Currency 2 4 3 8" xfId="3835" xr:uid="{00000000-0005-0000-0000-0000180D0000}"/>
    <cellStyle name="Currency 2 4 3 8 2" xfId="3836" xr:uid="{00000000-0005-0000-0000-0000190D0000}"/>
    <cellStyle name="Currency 2 4 3 8 3" xfId="3837" xr:uid="{00000000-0005-0000-0000-00001A0D0000}"/>
    <cellStyle name="Currency 2 4 3 9" xfId="3838" xr:uid="{00000000-0005-0000-0000-00001B0D0000}"/>
    <cellStyle name="Currency 2 4 4" xfId="187" xr:uid="{00000000-0005-0000-0000-00001C0D0000}"/>
    <cellStyle name="Currency 2 4 4 10" xfId="3839" xr:uid="{00000000-0005-0000-0000-00001D0D0000}"/>
    <cellStyle name="Currency 2 4 4 10 2" xfId="3840" xr:uid="{00000000-0005-0000-0000-00001E0D0000}"/>
    <cellStyle name="Currency 2 4 4 10 2 2" xfId="3841" xr:uid="{00000000-0005-0000-0000-00001F0D0000}"/>
    <cellStyle name="Currency 2 4 4 10 3" xfId="3842" xr:uid="{00000000-0005-0000-0000-0000200D0000}"/>
    <cellStyle name="Currency 2 4 4 11" xfId="3843" xr:uid="{00000000-0005-0000-0000-0000210D0000}"/>
    <cellStyle name="Currency 2 4 4 11 2" xfId="3844" xr:uid="{00000000-0005-0000-0000-0000220D0000}"/>
    <cellStyle name="Currency 2 4 4 12" xfId="3845" xr:uid="{00000000-0005-0000-0000-0000230D0000}"/>
    <cellStyle name="Currency 2 4 4 12 2" xfId="3846" xr:uid="{00000000-0005-0000-0000-0000240D0000}"/>
    <cellStyle name="Currency 2 4 4 13" xfId="3847" xr:uid="{00000000-0005-0000-0000-0000250D0000}"/>
    <cellStyle name="Currency 2 4 4 14" xfId="3848" xr:uid="{00000000-0005-0000-0000-0000260D0000}"/>
    <cellStyle name="Currency 2 4 4 15" xfId="3849" xr:uid="{00000000-0005-0000-0000-0000270D0000}"/>
    <cellStyle name="Currency 2 4 4 2" xfId="188" xr:uid="{00000000-0005-0000-0000-0000280D0000}"/>
    <cellStyle name="Currency 2 4 4 2 2" xfId="3850" xr:uid="{00000000-0005-0000-0000-0000290D0000}"/>
    <cellStyle name="Currency 2 4 4 2 2 2" xfId="3851" xr:uid="{00000000-0005-0000-0000-00002A0D0000}"/>
    <cellStyle name="Currency 2 4 4 2 2 3" xfId="3852" xr:uid="{00000000-0005-0000-0000-00002B0D0000}"/>
    <cellStyle name="Currency 2 4 4 2 2 3 2" xfId="3853" xr:uid="{00000000-0005-0000-0000-00002C0D0000}"/>
    <cellStyle name="Currency 2 4 4 2 2 3 3" xfId="3854" xr:uid="{00000000-0005-0000-0000-00002D0D0000}"/>
    <cellStyle name="Currency 2 4 4 2 2 4" xfId="3855" xr:uid="{00000000-0005-0000-0000-00002E0D0000}"/>
    <cellStyle name="Currency 2 4 4 2 2 4 2" xfId="3856" xr:uid="{00000000-0005-0000-0000-00002F0D0000}"/>
    <cellStyle name="Currency 2 4 4 2 2 4 2 2" xfId="3857" xr:uid="{00000000-0005-0000-0000-0000300D0000}"/>
    <cellStyle name="Currency 2 4 4 2 2 4 3" xfId="3858" xr:uid="{00000000-0005-0000-0000-0000310D0000}"/>
    <cellStyle name="Currency 2 4 4 2 2 5" xfId="3859" xr:uid="{00000000-0005-0000-0000-0000320D0000}"/>
    <cellStyle name="Currency 2 4 4 2 2 5 2" xfId="3860" xr:uid="{00000000-0005-0000-0000-0000330D0000}"/>
    <cellStyle name="Currency 2 4 4 2 2 5 2 2" xfId="3861" xr:uid="{00000000-0005-0000-0000-0000340D0000}"/>
    <cellStyle name="Currency 2 4 4 2 2 5 3" xfId="3862" xr:uid="{00000000-0005-0000-0000-0000350D0000}"/>
    <cellStyle name="Currency 2 4 4 2 2 6" xfId="3863" xr:uid="{00000000-0005-0000-0000-0000360D0000}"/>
    <cellStyle name="Currency 2 4 4 2 2 6 2" xfId="3864" xr:uid="{00000000-0005-0000-0000-0000370D0000}"/>
    <cellStyle name="Currency 2 4 4 2 2 6 2 2" xfId="3865" xr:uid="{00000000-0005-0000-0000-0000380D0000}"/>
    <cellStyle name="Currency 2 4 4 2 2 6 3" xfId="3866" xr:uid="{00000000-0005-0000-0000-0000390D0000}"/>
    <cellStyle name="Currency 2 4 4 2 2 7" xfId="3867" xr:uid="{00000000-0005-0000-0000-00003A0D0000}"/>
    <cellStyle name="Currency 2 4 4 2 2 7 2" xfId="3868" xr:uid="{00000000-0005-0000-0000-00003B0D0000}"/>
    <cellStyle name="Currency 2 4 4 2 2 8" xfId="3869" xr:uid="{00000000-0005-0000-0000-00003C0D0000}"/>
    <cellStyle name="Currency 2 4 4 2 2 8 2" xfId="3870" xr:uid="{00000000-0005-0000-0000-00003D0D0000}"/>
    <cellStyle name="Currency 2 4 4 2 2 9" xfId="3871" xr:uid="{00000000-0005-0000-0000-00003E0D0000}"/>
    <cellStyle name="Currency 2 4 4 2 3" xfId="3872" xr:uid="{00000000-0005-0000-0000-00003F0D0000}"/>
    <cellStyle name="Currency 2 4 4 2 3 2" xfId="3873" xr:uid="{00000000-0005-0000-0000-0000400D0000}"/>
    <cellStyle name="Currency 2 4 4 2 3 3" xfId="3874" xr:uid="{00000000-0005-0000-0000-0000410D0000}"/>
    <cellStyle name="Currency 2 4 4 2 3 3 2" xfId="3875" xr:uid="{00000000-0005-0000-0000-0000420D0000}"/>
    <cellStyle name="Currency 2 4 4 2 3 3 3" xfId="3876" xr:uid="{00000000-0005-0000-0000-0000430D0000}"/>
    <cellStyle name="Currency 2 4 4 2 3 4" xfId="3877" xr:uid="{00000000-0005-0000-0000-0000440D0000}"/>
    <cellStyle name="Currency 2 4 4 2 3 4 2" xfId="3878" xr:uid="{00000000-0005-0000-0000-0000450D0000}"/>
    <cellStyle name="Currency 2 4 4 2 3 4 2 2" xfId="3879" xr:uid="{00000000-0005-0000-0000-0000460D0000}"/>
    <cellStyle name="Currency 2 4 4 2 3 4 3" xfId="3880" xr:uid="{00000000-0005-0000-0000-0000470D0000}"/>
    <cellStyle name="Currency 2 4 4 2 3 5" xfId="3881" xr:uid="{00000000-0005-0000-0000-0000480D0000}"/>
    <cellStyle name="Currency 2 4 4 2 3 5 2" xfId="3882" xr:uid="{00000000-0005-0000-0000-0000490D0000}"/>
    <cellStyle name="Currency 2 4 4 2 3 5 2 2" xfId="3883" xr:uid="{00000000-0005-0000-0000-00004A0D0000}"/>
    <cellStyle name="Currency 2 4 4 2 3 5 3" xfId="3884" xr:uid="{00000000-0005-0000-0000-00004B0D0000}"/>
    <cellStyle name="Currency 2 4 4 2 3 6" xfId="3885" xr:uid="{00000000-0005-0000-0000-00004C0D0000}"/>
    <cellStyle name="Currency 2 4 4 2 3 6 2" xfId="3886" xr:uid="{00000000-0005-0000-0000-00004D0D0000}"/>
    <cellStyle name="Currency 2 4 4 2 3 6 2 2" xfId="3887" xr:uid="{00000000-0005-0000-0000-00004E0D0000}"/>
    <cellStyle name="Currency 2 4 4 2 3 6 3" xfId="3888" xr:uid="{00000000-0005-0000-0000-00004F0D0000}"/>
    <cellStyle name="Currency 2 4 4 2 3 7" xfId="3889" xr:uid="{00000000-0005-0000-0000-0000500D0000}"/>
    <cellStyle name="Currency 2 4 4 2 3 7 2" xfId="3890" xr:uid="{00000000-0005-0000-0000-0000510D0000}"/>
    <cellStyle name="Currency 2 4 4 2 3 8" xfId="3891" xr:uid="{00000000-0005-0000-0000-0000520D0000}"/>
    <cellStyle name="Currency 2 4 4 2 3 8 2" xfId="3892" xr:uid="{00000000-0005-0000-0000-0000530D0000}"/>
    <cellStyle name="Currency 2 4 4 2 3 9" xfId="3893" xr:uid="{00000000-0005-0000-0000-0000540D0000}"/>
    <cellStyle name="Currency 2 4 4 2 4" xfId="3894" xr:uid="{00000000-0005-0000-0000-0000550D0000}"/>
    <cellStyle name="Currency 2 4 4 2 4 2" xfId="3895" xr:uid="{00000000-0005-0000-0000-0000560D0000}"/>
    <cellStyle name="Currency 2 4 4 2 4 3" xfId="3896" xr:uid="{00000000-0005-0000-0000-0000570D0000}"/>
    <cellStyle name="Currency 2 4 4 2 4 3 2" xfId="3897" xr:uid="{00000000-0005-0000-0000-0000580D0000}"/>
    <cellStyle name="Currency 2 4 4 2 4 3 2 2" xfId="3898" xr:uid="{00000000-0005-0000-0000-0000590D0000}"/>
    <cellStyle name="Currency 2 4 4 2 4 3 3" xfId="3899" xr:uid="{00000000-0005-0000-0000-00005A0D0000}"/>
    <cellStyle name="Currency 2 4 4 2 4 4" xfId="3900" xr:uid="{00000000-0005-0000-0000-00005B0D0000}"/>
    <cellStyle name="Currency 2 4 4 2 4 4 2" xfId="3901" xr:uid="{00000000-0005-0000-0000-00005C0D0000}"/>
    <cellStyle name="Currency 2 4 4 2 4 4 2 2" xfId="3902" xr:uid="{00000000-0005-0000-0000-00005D0D0000}"/>
    <cellStyle name="Currency 2 4 4 2 4 4 3" xfId="3903" xr:uid="{00000000-0005-0000-0000-00005E0D0000}"/>
    <cellStyle name="Currency 2 4 4 2 4 5" xfId="3904" xr:uid="{00000000-0005-0000-0000-00005F0D0000}"/>
    <cellStyle name="Currency 2 4 4 2 4 5 2" xfId="3905" xr:uid="{00000000-0005-0000-0000-0000600D0000}"/>
    <cellStyle name="Currency 2 4 4 2 4 5 2 2" xfId="3906" xr:uid="{00000000-0005-0000-0000-0000610D0000}"/>
    <cellStyle name="Currency 2 4 4 2 4 5 3" xfId="3907" xr:uid="{00000000-0005-0000-0000-0000620D0000}"/>
    <cellStyle name="Currency 2 4 4 2 4 6" xfId="3908" xr:uid="{00000000-0005-0000-0000-0000630D0000}"/>
    <cellStyle name="Currency 2 4 4 2 4 6 2" xfId="3909" xr:uid="{00000000-0005-0000-0000-0000640D0000}"/>
    <cellStyle name="Currency 2 4 4 2 4 7" xfId="3910" xr:uid="{00000000-0005-0000-0000-0000650D0000}"/>
    <cellStyle name="Currency 2 4 4 2 4 7 2" xfId="3911" xr:uid="{00000000-0005-0000-0000-0000660D0000}"/>
    <cellStyle name="Currency 2 4 4 2 4 8" xfId="3912" xr:uid="{00000000-0005-0000-0000-0000670D0000}"/>
    <cellStyle name="Currency 2 4 4 2 4 9" xfId="3913" xr:uid="{00000000-0005-0000-0000-0000680D0000}"/>
    <cellStyle name="Currency 2 4 4 2 5" xfId="3914" xr:uid="{00000000-0005-0000-0000-0000690D0000}"/>
    <cellStyle name="Currency 2 4 4 2 5 2" xfId="3915" xr:uid="{00000000-0005-0000-0000-00006A0D0000}"/>
    <cellStyle name="Currency 2 4 4 2 5 3" xfId="3916" xr:uid="{00000000-0005-0000-0000-00006B0D0000}"/>
    <cellStyle name="Currency 2 4 4 2 6" xfId="3917" xr:uid="{00000000-0005-0000-0000-00006C0D0000}"/>
    <cellStyle name="Currency 2 4 4 2 6 2" xfId="3918" xr:uid="{00000000-0005-0000-0000-00006D0D0000}"/>
    <cellStyle name="Currency 2 4 4 2 6 2 2" xfId="3919" xr:uid="{00000000-0005-0000-0000-00006E0D0000}"/>
    <cellStyle name="Currency 2 4 4 2 6 2 2 2" xfId="3920" xr:uid="{00000000-0005-0000-0000-00006F0D0000}"/>
    <cellStyle name="Currency 2 4 4 2 6 2 3" xfId="3921" xr:uid="{00000000-0005-0000-0000-0000700D0000}"/>
    <cellStyle name="Currency 2 4 4 2 6 3" xfId="3922" xr:uid="{00000000-0005-0000-0000-0000710D0000}"/>
    <cellStyle name="Currency 2 4 4 2 6 3 2" xfId="3923" xr:uid="{00000000-0005-0000-0000-0000720D0000}"/>
    <cellStyle name="Currency 2 4 4 2 6 3 2 2" xfId="3924" xr:uid="{00000000-0005-0000-0000-0000730D0000}"/>
    <cellStyle name="Currency 2 4 4 2 6 3 3" xfId="3925" xr:uid="{00000000-0005-0000-0000-0000740D0000}"/>
    <cellStyle name="Currency 2 4 4 2 6 4" xfId="3926" xr:uid="{00000000-0005-0000-0000-0000750D0000}"/>
    <cellStyle name="Currency 2 4 4 2 6 4 2" xfId="3927" xr:uid="{00000000-0005-0000-0000-0000760D0000}"/>
    <cellStyle name="Currency 2 4 4 2 6 4 2 2" xfId="3928" xr:uid="{00000000-0005-0000-0000-0000770D0000}"/>
    <cellStyle name="Currency 2 4 4 2 6 4 3" xfId="3929" xr:uid="{00000000-0005-0000-0000-0000780D0000}"/>
    <cellStyle name="Currency 2 4 4 2 6 5" xfId="3930" xr:uid="{00000000-0005-0000-0000-0000790D0000}"/>
    <cellStyle name="Currency 2 4 4 2 6 5 2" xfId="3931" xr:uid="{00000000-0005-0000-0000-00007A0D0000}"/>
    <cellStyle name="Currency 2 4 4 2 6 6" xfId="3932" xr:uid="{00000000-0005-0000-0000-00007B0D0000}"/>
    <cellStyle name="Currency 2 4 4 2 6 6 2" xfId="3933" xr:uid="{00000000-0005-0000-0000-00007C0D0000}"/>
    <cellStyle name="Currency 2 4 4 2 6 7" xfId="3934" xr:uid="{00000000-0005-0000-0000-00007D0D0000}"/>
    <cellStyle name="Currency 2 4 4 2 7" xfId="3935" xr:uid="{00000000-0005-0000-0000-00007E0D0000}"/>
    <cellStyle name="Currency 2 4 4 2 7 2" xfId="3936" xr:uid="{00000000-0005-0000-0000-00007F0D0000}"/>
    <cellStyle name="Currency 2 4 4 2 7 2 2" xfId="3937" xr:uid="{00000000-0005-0000-0000-0000800D0000}"/>
    <cellStyle name="Currency 2 4 4 2 7 3" xfId="3938" xr:uid="{00000000-0005-0000-0000-0000810D0000}"/>
    <cellStyle name="Currency 2 4 4 2 8" xfId="3939" xr:uid="{00000000-0005-0000-0000-0000820D0000}"/>
    <cellStyle name="Currency 2 4 4 2 8 2" xfId="3940" xr:uid="{00000000-0005-0000-0000-0000830D0000}"/>
    <cellStyle name="Currency 2 4 4 2 8 2 2" xfId="3941" xr:uid="{00000000-0005-0000-0000-0000840D0000}"/>
    <cellStyle name="Currency 2 4 4 2 8 3" xfId="3942" xr:uid="{00000000-0005-0000-0000-0000850D0000}"/>
    <cellStyle name="Currency 2 4 4 3" xfId="189" xr:uid="{00000000-0005-0000-0000-0000860D0000}"/>
    <cellStyle name="Currency 2 4 4 3 10" xfId="3943" xr:uid="{00000000-0005-0000-0000-0000870D0000}"/>
    <cellStyle name="Currency 2 4 4 3 2" xfId="190" xr:uid="{00000000-0005-0000-0000-0000880D0000}"/>
    <cellStyle name="Currency 2 4 4 3 2 2" xfId="3944" xr:uid="{00000000-0005-0000-0000-0000890D0000}"/>
    <cellStyle name="Currency 2 4 4 3 2 3" xfId="3945" xr:uid="{00000000-0005-0000-0000-00008A0D0000}"/>
    <cellStyle name="Currency 2 4 4 3 2 3 2" xfId="3946" xr:uid="{00000000-0005-0000-0000-00008B0D0000}"/>
    <cellStyle name="Currency 2 4 4 3 2 3 3" xfId="3947" xr:uid="{00000000-0005-0000-0000-00008C0D0000}"/>
    <cellStyle name="Currency 2 4 4 3 2 4" xfId="3948" xr:uid="{00000000-0005-0000-0000-00008D0D0000}"/>
    <cellStyle name="Currency 2 4 4 3 2 4 2" xfId="3949" xr:uid="{00000000-0005-0000-0000-00008E0D0000}"/>
    <cellStyle name="Currency 2 4 4 3 2 4 2 2" xfId="3950" xr:uid="{00000000-0005-0000-0000-00008F0D0000}"/>
    <cellStyle name="Currency 2 4 4 3 2 4 3" xfId="3951" xr:uid="{00000000-0005-0000-0000-0000900D0000}"/>
    <cellStyle name="Currency 2 4 4 3 2 5" xfId="3952" xr:uid="{00000000-0005-0000-0000-0000910D0000}"/>
    <cellStyle name="Currency 2 4 4 3 2 5 2" xfId="3953" xr:uid="{00000000-0005-0000-0000-0000920D0000}"/>
    <cellStyle name="Currency 2 4 4 3 2 5 2 2" xfId="3954" xr:uid="{00000000-0005-0000-0000-0000930D0000}"/>
    <cellStyle name="Currency 2 4 4 3 2 5 3" xfId="3955" xr:uid="{00000000-0005-0000-0000-0000940D0000}"/>
    <cellStyle name="Currency 2 4 4 3 2 6" xfId="3956" xr:uid="{00000000-0005-0000-0000-0000950D0000}"/>
    <cellStyle name="Currency 2 4 4 3 2 6 2" xfId="3957" xr:uid="{00000000-0005-0000-0000-0000960D0000}"/>
    <cellStyle name="Currency 2 4 4 3 2 6 2 2" xfId="3958" xr:uid="{00000000-0005-0000-0000-0000970D0000}"/>
    <cellStyle name="Currency 2 4 4 3 2 6 3" xfId="3959" xr:uid="{00000000-0005-0000-0000-0000980D0000}"/>
    <cellStyle name="Currency 2 4 4 3 2 7" xfId="3960" xr:uid="{00000000-0005-0000-0000-0000990D0000}"/>
    <cellStyle name="Currency 2 4 4 3 2 7 2" xfId="3961" xr:uid="{00000000-0005-0000-0000-00009A0D0000}"/>
    <cellStyle name="Currency 2 4 4 3 2 8" xfId="3962" xr:uid="{00000000-0005-0000-0000-00009B0D0000}"/>
    <cellStyle name="Currency 2 4 4 3 2 8 2" xfId="3963" xr:uid="{00000000-0005-0000-0000-00009C0D0000}"/>
    <cellStyle name="Currency 2 4 4 3 2 9" xfId="3964" xr:uid="{00000000-0005-0000-0000-00009D0D0000}"/>
    <cellStyle name="Currency 2 4 4 3 3" xfId="191" xr:uid="{00000000-0005-0000-0000-00009E0D0000}"/>
    <cellStyle name="Currency 2 4 4 3 4" xfId="3965" xr:uid="{00000000-0005-0000-0000-00009F0D0000}"/>
    <cellStyle name="Currency 2 4 4 3 4 2" xfId="3966" xr:uid="{00000000-0005-0000-0000-0000A00D0000}"/>
    <cellStyle name="Currency 2 4 4 3 4 3" xfId="3967" xr:uid="{00000000-0005-0000-0000-0000A10D0000}"/>
    <cellStyle name="Currency 2 4 4 3 5" xfId="3968" xr:uid="{00000000-0005-0000-0000-0000A20D0000}"/>
    <cellStyle name="Currency 2 4 4 3 5 2" xfId="3969" xr:uid="{00000000-0005-0000-0000-0000A30D0000}"/>
    <cellStyle name="Currency 2 4 4 3 5 2 2" xfId="3970" xr:uid="{00000000-0005-0000-0000-0000A40D0000}"/>
    <cellStyle name="Currency 2 4 4 3 5 3" xfId="3971" xr:uid="{00000000-0005-0000-0000-0000A50D0000}"/>
    <cellStyle name="Currency 2 4 4 3 6" xfId="3972" xr:uid="{00000000-0005-0000-0000-0000A60D0000}"/>
    <cellStyle name="Currency 2 4 4 3 6 2" xfId="3973" xr:uid="{00000000-0005-0000-0000-0000A70D0000}"/>
    <cellStyle name="Currency 2 4 4 3 6 2 2" xfId="3974" xr:uid="{00000000-0005-0000-0000-0000A80D0000}"/>
    <cellStyle name="Currency 2 4 4 3 6 3" xfId="3975" xr:uid="{00000000-0005-0000-0000-0000A90D0000}"/>
    <cellStyle name="Currency 2 4 4 3 7" xfId="3976" xr:uid="{00000000-0005-0000-0000-0000AA0D0000}"/>
    <cellStyle name="Currency 2 4 4 3 7 2" xfId="3977" xr:uid="{00000000-0005-0000-0000-0000AB0D0000}"/>
    <cellStyle name="Currency 2 4 4 3 7 2 2" xfId="3978" xr:uid="{00000000-0005-0000-0000-0000AC0D0000}"/>
    <cellStyle name="Currency 2 4 4 3 7 3" xfId="3979" xr:uid="{00000000-0005-0000-0000-0000AD0D0000}"/>
    <cellStyle name="Currency 2 4 4 3 8" xfId="3980" xr:uid="{00000000-0005-0000-0000-0000AE0D0000}"/>
    <cellStyle name="Currency 2 4 4 3 8 2" xfId="3981" xr:uid="{00000000-0005-0000-0000-0000AF0D0000}"/>
    <cellStyle name="Currency 2 4 4 3 9" xfId="3982" xr:uid="{00000000-0005-0000-0000-0000B00D0000}"/>
    <cellStyle name="Currency 2 4 4 3 9 2" xfId="3983" xr:uid="{00000000-0005-0000-0000-0000B10D0000}"/>
    <cellStyle name="Currency 2 4 4 4" xfId="192" xr:uid="{00000000-0005-0000-0000-0000B20D0000}"/>
    <cellStyle name="Currency 2 4 4 4 2" xfId="193" xr:uid="{00000000-0005-0000-0000-0000B30D0000}"/>
    <cellStyle name="Currency 2 4 4 4 2 10" xfId="3984" xr:uid="{00000000-0005-0000-0000-0000B40D0000}"/>
    <cellStyle name="Currency 2 4 4 4 2 2" xfId="3985" xr:uid="{00000000-0005-0000-0000-0000B50D0000}"/>
    <cellStyle name="Currency 2 4 4 4 2 3" xfId="3986" xr:uid="{00000000-0005-0000-0000-0000B60D0000}"/>
    <cellStyle name="Currency 2 4 4 4 2 4" xfId="3987" xr:uid="{00000000-0005-0000-0000-0000B70D0000}"/>
    <cellStyle name="Currency 2 4 4 4 2 4 2" xfId="3988" xr:uid="{00000000-0005-0000-0000-0000B80D0000}"/>
    <cellStyle name="Currency 2 4 4 4 2 4 2 2" xfId="3989" xr:uid="{00000000-0005-0000-0000-0000B90D0000}"/>
    <cellStyle name="Currency 2 4 4 4 2 4 3" xfId="3990" xr:uid="{00000000-0005-0000-0000-0000BA0D0000}"/>
    <cellStyle name="Currency 2 4 4 4 2 5" xfId="3991" xr:uid="{00000000-0005-0000-0000-0000BB0D0000}"/>
    <cellStyle name="Currency 2 4 4 4 2 5 2" xfId="3992" xr:uid="{00000000-0005-0000-0000-0000BC0D0000}"/>
    <cellStyle name="Currency 2 4 4 4 2 5 2 2" xfId="3993" xr:uid="{00000000-0005-0000-0000-0000BD0D0000}"/>
    <cellStyle name="Currency 2 4 4 4 2 5 3" xfId="3994" xr:uid="{00000000-0005-0000-0000-0000BE0D0000}"/>
    <cellStyle name="Currency 2 4 4 4 2 6" xfId="3995" xr:uid="{00000000-0005-0000-0000-0000BF0D0000}"/>
    <cellStyle name="Currency 2 4 4 4 2 6 2" xfId="3996" xr:uid="{00000000-0005-0000-0000-0000C00D0000}"/>
    <cellStyle name="Currency 2 4 4 4 2 6 2 2" xfId="3997" xr:uid="{00000000-0005-0000-0000-0000C10D0000}"/>
    <cellStyle name="Currency 2 4 4 4 2 6 3" xfId="3998" xr:uid="{00000000-0005-0000-0000-0000C20D0000}"/>
    <cellStyle name="Currency 2 4 4 4 2 7" xfId="3999" xr:uid="{00000000-0005-0000-0000-0000C30D0000}"/>
    <cellStyle name="Currency 2 4 4 4 2 7 2" xfId="4000" xr:uid="{00000000-0005-0000-0000-0000C40D0000}"/>
    <cellStyle name="Currency 2 4 4 4 2 8" xfId="4001" xr:uid="{00000000-0005-0000-0000-0000C50D0000}"/>
    <cellStyle name="Currency 2 4 4 4 2 8 2" xfId="4002" xr:uid="{00000000-0005-0000-0000-0000C60D0000}"/>
    <cellStyle name="Currency 2 4 4 4 2 9" xfId="4003" xr:uid="{00000000-0005-0000-0000-0000C70D0000}"/>
    <cellStyle name="Currency 2 4 4 4 3" xfId="194" xr:uid="{00000000-0005-0000-0000-0000C80D0000}"/>
    <cellStyle name="Currency 2 4 4 4 4" xfId="4004" xr:uid="{00000000-0005-0000-0000-0000C90D0000}"/>
    <cellStyle name="Currency 2 4 4 4 4 2" xfId="4005" xr:uid="{00000000-0005-0000-0000-0000CA0D0000}"/>
    <cellStyle name="Currency 2 4 4 4 4 2 2" xfId="4006" xr:uid="{00000000-0005-0000-0000-0000CB0D0000}"/>
    <cellStyle name="Currency 2 4 4 4 4 3" xfId="4007" xr:uid="{00000000-0005-0000-0000-0000CC0D0000}"/>
    <cellStyle name="Currency 2 4 4 4 5" xfId="4008" xr:uid="{00000000-0005-0000-0000-0000CD0D0000}"/>
    <cellStyle name="Currency 2 4 4 4 5 2" xfId="4009" xr:uid="{00000000-0005-0000-0000-0000CE0D0000}"/>
    <cellStyle name="Currency 2 4 4 4 5 2 2" xfId="4010" xr:uid="{00000000-0005-0000-0000-0000CF0D0000}"/>
    <cellStyle name="Currency 2 4 4 4 5 3" xfId="4011" xr:uid="{00000000-0005-0000-0000-0000D00D0000}"/>
    <cellStyle name="Currency 2 4 4 5" xfId="4012" xr:uid="{00000000-0005-0000-0000-0000D10D0000}"/>
    <cellStyle name="Currency 2 4 4 5 2" xfId="4013" xr:uid="{00000000-0005-0000-0000-0000D20D0000}"/>
    <cellStyle name="Currency 2 4 4 5 3" xfId="4014" xr:uid="{00000000-0005-0000-0000-0000D30D0000}"/>
    <cellStyle name="Currency 2 4 4 5 3 2" xfId="4015" xr:uid="{00000000-0005-0000-0000-0000D40D0000}"/>
    <cellStyle name="Currency 2 4 4 5 3 3" xfId="4016" xr:uid="{00000000-0005-0000-0000-0000D50D0000}"/>
    <cellStyle name="Currency 2 4 4 5 4" xfId="4017" xr:uid="{00000000-0005-0000-0000-0000D60D0000}"/>
    <cellStyle name="Currency 2 4 4 5 4 2" xfId="4018" xr:uid="{00000000-0005-0000-0000-0000D70D0000}"/>
    <cellStyle name="Currency 2 4 4 5 4 2 2" xfId="4019" xr:uid="{00000000-0005-0000-0000-0000D80D0000}"/>
    <cellStyle name="Currency 2 4 4 5 4 3" xfId="4020" xr:uid="{00000000-0005-0000-0000-0000D90D0000}"/>
    <cellStyle name="Currency 2 4 4 5 5" xfId="4021" xr:uid="{00000000-0005-0000-0000-0000DA0D0000}"/>
    <cellStyle name="Currency 2 4 4 5 5 2" xfId="4022" xr:uid="{00000000-0005-0000-0000-0000DB0D0000}"/>
    <cellStyle name="Currency 2 4 4 5 5 2 2" xfId="4023" xr:uid="{00000000-0005-0000-0000-0000DC0D0000}"/>
    <cellStyle name="Currency 2 4 4 5 5 3" xfId="4024" xr:uid="{00000000-0005-0000-0000-0000DD0D0000}"/>
    <cellStyle name="Currency 2 4 4 5 6" xfId="4025" xr:uid="{00000000-0005-0000-0000-0000DE0D0000}"/>
    <cellStyle name="Currency 2 4 4 5 6 2" xfId="4026" xr:uid="{00000000-0005-0000-0000-0000DF0D0000}"/>
    <cellStyle name="Currency 2 4 4 5 6 2 2" xfId="4027" xr:uid="{00000000-0005-0000-0000-0000E00D0000}"/>
    <cellStyle name="Currency 2 4 4 5 6 3" xfId="4028" xr:uid="{00000000-0005-0000-0000-0000E10D0000}"/>
    <cellStyle name="Currency 2 4 4 5 7" xfId="4029" xr:uid="{00000000-0005-0000-0000-0000E20D0000}"/>
    <cellStyle name="Currency 2 4 4 5 7 2" xfId="4030" xr:uid="{00000000-0005-0000-0000-0000E30D0000}"/>
    <cellStyle name="Currency 2 4 4 5 8" xfId="4031" xr:uid="{00000000-0005-0000-0000-0000E40D0000}"/>
    <cellStyle name="Currency 2 4 4 5 8 2" xfId="4032" xr:uid="{00000000-0005-0000-0000-0000E50D0000}"/>
    <cellStyle name="Currency 2 4 4 5 9" xfId="4033" xr:uid="{00000000-0005-0000-0000-0000E60D0000}"/>
    <cellStyle name="Currency 2 4 4 6" xfId="4034" xr:uid="{00000000-0005-0000-0000-0000E70D0000}"/>
    <cellStyle name="Currency 2 4 4 6 2" xfId="4035" xr:uid="{00000000-0005-0000-0000-0000E80D0000}"/>
    <cellStyle name="Currency 2 4 4 6 3" xfId="4036" xr:uid="{00000000-0005-0000-0000-0000E90D0000}"/>
    <cellStyle name="Currency 2 4 4 7" xfId="4037" xr:uid="{00000000-0005-0000-0000-0000EA0D0000}"/>
    <cellStyle name="Currency 2 4 4 8" xfId="4038" xr:uid="{00000000-0005-0000-0000-0000EB0D0000}"/>
    <cellStyle name="Currency 2 4 4 8 2" xfId="4039" xr:uid="{00000000-0005-0000-0000-0000EC0D0000}"/>
    <cellStyle name="Currency 2 4 4 8 2 2" xfId="4040" xr:uid="{00000000-0005-0000-0000-0000ED0D0000}"/>
    <cellStyle name="Currency 2 4 4 8 3" xfId="4041" xr:uid="{00000000-0005-0000-0000-0000EE0D0000}"/>
    <cellStyle name="Currency 2 4 4 8 4" xfId="4042" xr:uid="{00000000-0005-0000-0000-0000EF0D0000}"/>
    <cellStyle name="Currency 2 4 4 9" xfId="4043" xr:uid="{00000000-0005-0000-0000-0000F00D0000}"/>
    <cellStyle name="Currency 2 4 4 9 2" xfId="4044" xr:uid="{00000000-0005-0000-0000-0000F10D0000}"/>
    <cellStyle name="Currency 2 4 4 9 2 2" xfId="4045" xr:uid="{00000000-0005-0000-0000-0000F20D0000}"/>
    <cellStyle name="Currency 2 4 4 9 3" xfId="4046" xr:uid="{00000000-0005-0000-0000-0000F30D0000}"/>
    <cellStyle name="Currency 2 4 5" xfId="195" xr:uid="{00000000-0005-0000-0000-0000F40D0000}"/>
    <cellStyle name="Currency 2 4 5 10" xfId="4047" xr:uid="{00000000-0005-0000-0000-0000F50D0000}"/>
    <cellStyle name="Currency 2 4 5 10 2" xfId="4048" xr:uid="{00000000-0005-0000-0000-0000F60D0000}"/>
    <cellStyle name="Currency 2 4 5 10 2 2" xfId="4049" xr:uid="{00000000-0005-0000-0000-0000F70D0000}"/>
    <cellStyle name="Currency 2 4 5 10 3" xfId="4050" xr:uid="{00000000-0005-0000-0000-0000F80D0000}"/>
    <cellStyle name="Currency 2 4 5 11" xfId="4051" xr:uid="{00000000-0005-0000-0000-0000F90D0000}"/>
    <cellStyle name="Currency 2 4 5 11 2" xfId="4052" xr:uid="{00000000-0005-0000-0000-0000FA0D0000}"/>
    <cellStyle name="Currency 2 4 5 12" xfId="4053" xr:uid="{00000000-0005-0000-0000-0000FB0D0000}"/>
    <cellStyle name="Currency 2 4 5 12 2" xfId="4054" xr:uid="{00000000-0005-0000-0000-0000FC0D0000}"/>
    <cellStyle name="Currency 2 4 5 13" xfId="4055" xr:uid="{00000000-0005-0000-0000-0000FD0D0000}"/>
    <cellStyle name="Currency 2 4 5 14" xfId="4056" xr:uid="{00000000-0005-0000-0000-0000FE0D0000}"/>
    <cellStyle name="Currency 2 4 5 15" xfId="4057" xr:uid="{00000000-0005-0000-0000-0000FF0D0000}"/>
    <cellStyle name="Currency 2 4 5 2" xfId="196" xr:uid="{00000000-0005-0000-0000-0000000E0000}"/>
    <cellStyle name="Currency 2 4 5 2 2" xfId="4058" xr:uid="{00000000-0005-0000-0000-0000010E0000}"/>
    <cellStyle name="Currency 2 4 5 2 2 2" xfId="4059" xr:uid="{00000000-0005-0000-0000-0000020E0000}"/>
    <cellStyle name="Currency 2 4 5 2 2 3" xfId="4060" xr:uid="{00000000-0005-0000-0000-0000030E0000}"/>
    <cellStyle name="Currency 2 4 5 2 2 3 2" xfId="4061" xr:uid="{00000000-0005-0000-0000-0000040E0000}"/>
    <cellStyle name="Currency 2 4 5 2 2 3 3" xfId="4062" xr:uid="{00000000-0005-0000-0000-0000050E0000}"/>
    <cellStyle name="Currency 2 4 5 2 2 4" xfId="4063" xr:uid="{00000000-0005-0000-0000-0000060E0000}"/>
    <cellStyle name="Currency 2 4 5 2 2 4 2" xfId="4064" xr:uid="{00000000-0005-0000-0000-0000070E0000}"/>
    <cellStyle name="Currency 2 4 5 2 2 4 2 2" xfId="4065" xr:uid="{00000000-0005-0000-0000-0000080E0000}"/>
    <cellStyle name="Currency 2 4 5 2 2 4 3" xfId="4066" xr:uid="{00000000-0005-0000-0000-0000090E0000}"/>
    <cellStyle name="Currency 2 4 5 2 2 5" xfId="4067" xr:uid="{00000000-0005-0000-0000-00000A0E0000}"/>
    <cellStyle name="Currency 2 4 5 2 2 5 2" xfId="4068" xr:uid="{00000000-0005-0000-0000-00000B0E0000}"/>
    <cellStyle name="Currency 2 4 5 2 2 5 2 2" xfId="4069" xr:uid="{00000000-0005-0000-0000-00000C0E0000}"/>
    <cellStyle name="Currency 2 4 5 2 2 5 3" xfId="4070" xr:uid="{00000000-0005-0000-0000-00000D0E0000}"/>
    <cellStyle name="Currency 2 4 5 2 2 6" xfId="4071" xr:uid="{00000000-0005-0000-0000-00000E0E0000}"/>
    <cellStyle name="Currency 2 4 5 2 2 6 2" xfId="4072" xr:uid="{00000000-0005-0000-0000-00000F0E0000}"/>
    <cellStyle name="Currency 2 4 5 2 2 6 2 2" xfId="4073" xr:uid="{00000000-0005-0000-0000-0000100E0000}"/>
    <cellStyle name="Currency 2 4 5 2 2 6 3" xfId="4074" xr:uid="{00000000-0005-0000-0000-0000110E0000}"/>
    <cellStyle name="Currency 2 4 5 2 2 7" xfId="4075" xr:uid="{00000000-0005-0000-0000-0000120E0000}"/>
    <cellStyle name="Currency 2 4 5 2 2 7 2" xfId="4076" xr:uid="{00000000-0005-0000-0000-0000130E0000}"/>
    <cellStyle name="Currency 2 4 5 2 2 8" xfId="4077" xr:uid="{00000000-0005-0000-0000-0000140E0000}"/>
    <cellStyle name="Currency 2 4 5 2 2 8 2" xfId="4078" xr:uid="{00000000-0005-0000-0000-0000150E0000}"/>
    <cellStyle name="Currency 2 4 5 2 2 9" xfId="4079" xr:uid="{00000000-0005-0000-0000-0000160E0000}"/>
    <cellStyle name="Currency 2 4 5 2 3" xfId="4080" xr:uid="{00000000-0005-0000-0000-0000170E0000}"/>
    <cellStyle name="Currency 2 4 5 2 3 2" xfId="4081" xr:uid="{00000000-0005-0000-0000-0000180E0000}"/>
    <cellStyle name="Currency 2 4 5 2 3 3" xfId="4082" xr:uid="{00000000-0005-0000-0000-0000190E0000}"/>
    <cellStyle name="Currency 2 4 5 2 3 3 2" xfId="4083" xr:uid="{00000000-0005-0000-0000-00001A0E0000}"/>
    <cellStyle name="Currency 2 4 5 2 3 3 3" xfId="4084" xr:uid="{00000000-0005-0000-0000-00001B0E0000}"/>
    <cellStyle name="Currency 2 4 5 2 3 4" xfId="4085" xr:uid="{00000000-0005-0000-0000-00001C0E0000}"/>
    <cellStyle name="Currency 2 4 5 2 3 4 2" xfId="4086" xr:uid="{00000000-0005-0000-0000-00001D0E0000}"/>
    <cellStyle name="Currency 2 4 5 2 3 4 2 2" xfId="4087" xr:uid="{00000000-0005-0000-0000-00001E0E0000}"/>
    <cellStyle name="Currency 2 4 5 2 3 4 3" xfId="4088" xr:uid="{00000000-0005-0000-0000-00001F0E0000}"/>
    <cellStyle name="Currency 2 4 5 2 3 5" xfId="4089" xr:uid="{00000000-0005-0000-0000-0000200E0000}"/>
    <cellStyle name="Currency 2 4 5 2 3 5 2" xfId="4090" xr:uid="{00000000-0005-0000-0000-0000210E0000}"/>
    <cellStyle name="Currency 2 4 5 2 3 5 2 2" xfId="4091" xr:uid="{00000000-0005-0000-0000-0000220E0000}"/>
    <cellStyle name="Currency 2 4 5 2 3 5 3" xfId="4092" xr:uid="{00000000-0005-0000-0000-0000230E0000}"/>
    <cellStyle name="Currency 2 4 5 2 3 6" xfId="4093" xr:uid="{00000000-0005-0000-0000-0000240E0000}"/>
    <cellStyle name="Currency 2 4 5 2 3 6 2" xfId="4094" xr:uid="{00000000-0005-0000-0000-0000250E0000}"/>
    <cellStyle name="Currency 2 4 5 2 3 6 2 2" xfId="4095" xr:uid="{00000000-0005-0000-0000-0000260E0000}"/>
    <cellStyle name="Currency 2 4 5 2 3 6 3" xfId="4096" xr:uid="{00000000-0005-0000-0000-0000270E0000}"/>
    <cellStyle name="Currency 2 4 5 2 3 7" xfId="4097" xr:uid="{00000000-0005-0000-0000-0000280E0000}"/>
    <cellStyle name="Currency 2 4 5 2 3 7 2" xfId="4098" xr:uid="{00000000-0005-0000-0000-0000290E0000}"/>
    <cellStyle name="Currency 2 4 5 2 3 8" xfId="4099" xr:uid="{00000000-0005-0000-0000-00002A0E0000}"/>
    <cellStyle name="Currency 2 4 5 2 3 8 2" xfId="4100" xr:uid="{00000000-0005-0000-0000-00002B0E0000}"/>
    <cellStyle name="Currency 2 4 5 2 3 9" xfId="4101" xr:uid="{00000000-0005-0000-0000-00002C0E0000}"/>
    <cellStyle name="Currency 2 4 5 2 4" xfId="4102" xr:uid="{00000000-0005-0000-0000-00002D0E0000}"/>
    <cellStyle name="Currency 2 4 5 2 4 2" xfId="4103" xr:uid="{00000000-0005-0000-0000-00002E0E0000}"/>
    <cellStyle name="Currency 2 4 5 2 4 3" xfId="4104" xr:uid="{00000000-0005-0000-0000-00002F0E0000}"/>
    <cellStyle name="Currency 2 4 5 2 4 3 2" xfId="4105" xr:uid="{00000000-0005-0000-0000-0000300E0000}"/>
    <cellStyle name="Currency 2 4 5 2 4 3 2 2" xfId="4106" xr:uid="{00000000-0005-0000-0000-0000310E0000}"/>
    <cellStyle name="Currency 2 4 5 2 4 3 3" xfId="4107" xr:uid="{00000000-0005-0000-0000-0000320E0000}"/>
    <cellStyle name="Currency 2 4 5 2 4 4" xfId="4108" xr:uid="{00000000-0005-0000-0000-0000330E0000}"/>
    <cellStyle name="Currency 2 4 5 2 4 4 2" xfId="4109" xr:uid="{00000000-0005-0000-0000-0000340E0000}"/>
    <cellStyle name="Currency 2 4 5 2 4 4 2 2" xfId="4110" xr:uid="{00000000-0005-0000-0000-0000350E0000}"/>
    <cellStyle name="Currency 2 4 5 2 4 4 3" xfId="4111" xr:uid="{00000000-0005-0000-0000-0000360E0000}"/>
    <cellStyle name="Currency 2 4 5 2 4 5" xfId="4112" xr:uid="{00000000-0005-0000-0000-0000370E0000}"/>
    <cellStyle name="Currency 2 4 5 2 4 5 2" xfId="4113" xr:uid="{00000000-0005-0000-0000-0000380E0000}"/>
    <cellStyle name="Currency 2 4 5 2 4 5 2 2" xfId="4114" xr:uid="{00000000-0005-0000-0000-0000390E0000}"/>
    <cellStyle name="Currency 2 4 5 2 4 5 3" xfId="4115" xr:uid="{00000000-0005-0000-0000-00003A0E0000}"/>
    <cellStyle name="Currency 2 4 5 2 4 6" xfId="4116" xr:uid="{00000000-0005-0000-0000-00003B0E0000}"/>
    <cellStyle name="Currency 2 4 5 2 4 6 2" xfId="4117" xr:uid="{00000000-0005-0000-0000-00003C0E0000}"/>
    <cellStyle name="Currency 2 4 5 2 4 7" xfId="4118" xr:uid="{00000000-0005-0000-0000-00003D0E0000}"/>
    <cellStyle name="Currency 2 4 5 2 4 7 2" xfId="4119" xr:uid="{00000000-0005-0000-0000-00003E0E0000}"/>
    <cellStyle name="Currency 2 4 5 2 4 8" xfId="4120" xr:uid="{00000000-0005-0000-0000-00003F0E0000}"/>
    <cellStyle name="Currency 2 4 5 2 4 9" xfId="4121" xr:uid="{00000000-0005-0000-0000-0000400E0000}"/>
    <cellStyle name="Currency 2 4 5 2 5" xfId="4122" xr:uid="{00000000-0005-0000-0000-0000410E0000}"/>
    <cellStyle name="Currency 2 4 5 2 5 2" xfId="4123" xr:uid="{00000000-0005-0000-0000-0000420E0000}"/>
    <cellStyle name="Currency 2 4 5 2 5 3" xfId="4124" xr:uid="{00000000-0005-0000-0000-0000430E0000}"/>
    <cellStyle name="Currency 2 4 5 2 6" xfId="4125" xr:uid="{00000000-0005-0000-0000-0000440E0000}"/>
    <cellStyle name="Currency 2 4 5 2 6 2" xfId="4126" xr:uid="{00000000-0005-0000-0000-0000450E0000}"/>
    <cellStyle name="Currency 2 4 5 2 6 2 2" xfId="4127" xr:uid="{00000000-0005-0000-0000-0000460E0000}"/>
    <cellStyle name="Currency 2 4 5 2 6 2 2 2" xfId="4128" xr:uid="{00000000-0005-0000-0000-0000470E0000}"/>
    <cellStyle name="Currency 2 4 5 2 6 2 3" xfId="4129" xr:uid="{00000000-0005-0000-0000-0000480E0000}"/>
    <cellStyle name="Currency 2 4 5 2 6 3" xfId="4130" xr:uid="{00000000-0005-0000-0000-0000490E0000}"/>
    <cellStyle name="Currency 2 4 5 2 6 3 2" xfId="4131" xr:uid="{00000000-0005-0000-0000-00004A0E0000}"/>
    <cellStyle name="Currency 2 4 5 2 6 3 2 2" xfId="4132" xr:uid="{00000000-0005-0000-0000-00004B0E0000}"/>
    <cellStyle name="Currency 2 4 5 2 6 3 3" xfId="4133" xr:uid="{00000000-0005-0000-0000-00004C0E0000}"/>
    <cellStyle name="Currency 2 4 5 2 6 4" xfId="4134" xr:uid="{00000000-0005-0000-0000-00004D0E0000}"/>
    <cellStyle name="Currency 2 4 5 2 6 4 2" xfId="4135" xr:uid="{00000000-0005-0000-0000-00004E0E0000}"/>
    <cellStyle name="Currency 2 4 5 2 6 4 2 2" xfId="4136" xr:uid="{00000000-0005-0000-0000-00004F0E0000}"/>
    <cellStyle name="Currency 2 4 5 2 6 4 3" xfId="4137" xr:uid="{00000000-0005-0000-0000-0000500E0000}"/>
    <cellStyle name="Currency 2 4 5 2 6 5" xfId="4138" xr:uid="{00000000-0005-0000-0000-0000510E0000}"/>
    <cellStyle name="Currency 2 4 5 2 6 5 2" xfId="4139" xr:uid="{00000000-0005-0000-0000-0000520E0000}"/>
    <cellStyle name="Currency 2 4 5 2 6 6" xfId="4140" xr:uid="{00000000-0005-0000-0000-0000530E0000}"/>
    <cellStyle name="Currency 2 4 5 2 6 6 2" xfId="4141" xr:uid="{00000000-0005-0000-0000-0000540E0000}"/>
    <cellStyle name="Currency 2 4 5 2 6 7" xfId="4142" xr:uid="{00000000-0005-0000-0000-0000550E0000}"/>
    <cellStyle name="Currency 2 4 5 2 7" xfId="4143" xr:uid="{00000000-0005-0000-0000-0000560E0000}"/>
    <cellStyle name="Currency 2 4 5 2 7 2" xfId="4144" xr:uid="{00000000-0005-0000-0000-0000570E0000}"/>
    <cellStyle name="Currency 2 4 5 2 7 2 2" xfId="4145" xr:uid="{00000000-0005-0000-0000-0000580E0000}"/>
    <cellStyle name="Currency 2 4 5 2 7 3" xfId="4146" xr:uid="{00000000-0005-0000-0000-0000590E0000}"/>
    <cellStyle name="Currency 2 4 5 2 8" xfId="4147" xr:uid="{00000000-0005-0000-0000-00005A0E0000}"/>
    <cellStyle name="Currency 2 4 5 2 8 2" xfId="4148" xr:uid="{00000000-0005-0000-0000-00005B0E0000}"/>
    <cellStyle name="Currency 2 4 5 2 8 2 2" xfId="4149" xr:uid="{00000000-0005-0000-0000-00005C0E0000}"/>
    <cellStyle name="Currency 2 4 5 2 8 3" xfId="4150" xr:uid="{00000000-0005-0000-0000-00005D0E0000}"/>
    <cellStyle name="Currency 2 4 5 3" xfId="197" xr:uid="{00000000-0005-0000-0000-00005E0E0000}"/>
    <cellStyle name="Currency 2 4 5 3 10" xfId="4151" xr:uid="{00000000-0005-0000-0000-00005F0E0000}"/>
    <cellStyle name="Currency 2 4 5 3 2" xfId="198" xr:uid="{00000000-0005-0000-0000-0000600E0000}"/>
    <cellStyle name="Currency 2 4 5 3 2 2" xfId="4152" xr:uid="{00000000-0005-0000-0000-0000610E0000}"/>
    <cellStyle name="Currency 2 4 5 3 2 3" xfId="4153" xr:uid="{00000000-0005-0000-0000-0000620E0000}"/>
    <cellStyle name="Currency 2 4 5 3 2 3 2" xfId="4154" xr:uid="{00000000-0005-0000-0000-0000630E0000}"/>
    <cellStyle name="Currency 2 4 5 3 2 3 3" xfId="4155" xr:uid="{00000000-0005-0000-0000-0000640E0000}"/>
    <cellStyle name="Currency 2 4 5 3 2 4" xfId="4156" xr:uid="{00000000-0005-0000-0000-0000650E0000}"/>
    <cellStyle name="Currency 2 4 5 3 2 4 2" xfId="4157" xr:uid="{00000000-0005-0000-0000-0000660E0000}"/>
    <cellStyle name="Currency 2 4 5 3 2 4 2 2" xfId="4158" xr:uid="{00000000-0005-0000-0000-0000670E0000}"/>
    <cellStyle name="Currency 2 4 5 3 2 4 3" xfId="4159" xr:uid="{00000000-0005-0000-0000-0000680E0000}"/>
    <cellStyle name="Currency 2 4 5 3 2 5" xfId="4160" xr:uid="{00000000-0005-0000-0000-0000690E0000}"/>
    <cellStyle name="Currency 2 4 5 3 2 5 2" xfId="4161" xr:uid="{00000000-0005-0000-0000-00006A0E0000}"/>
    <cellStyle name="Currency 2 4 5 3 2 5 2 2" xfId="4162" xr:uid="{00000000-0005-0000-0000-00006B0E0000}"/>
    <cellStyle name="Currency 2 4 5 3 2 5 3" xfId="4163" xr:uid="{00000000-0005-0000-0000-00006C0E0000}"/>
    <cellStyle name="Currency 2 4 5 3 2 6" xfId="4164" xr:uid="{00000000-0005-0000-0000-00006D0E0000}"/>
    <cellStyle name="Currency 2 4 5 3 2 6 2" xfId="4165" xr:uid="{00000000-0005-0000-0000-00006E0E0000}"/>
    <cellStyle name="Currency 2 4 5 3 2 6 2 2" xfId="4166" xr:uid="{00000000-0005-0000-0000-00006F0E0000}"/>
    <cellStyle name="Currency 2 4 5 3 2 6 3" xfId="4167" xr:uid="{00000000-0005-0000-0000-0000700E0000}"/>
    <cellStyle name="Currency 2 4 5 3 2 7" xfId="4168" xr:uid="{00000000-0005-0000-0000-0000710E0000}"/>
    <cellStyle name="Currency 2 4 5 3 2 7 2" xfId="4169" xr:uid="{00000000-0005-0000-0000-0000720E0000}"/>
    <cellStyle name="Currency 2 4 5 3 2 8" xfId="4170" xr:uid="{00000000-0005-0000-0000-0000730E0000}"/>
    <cellStyle name="Currency 2 4 5 3 2 8 2" xfId="4171" xr:uid="{00000000-0005-0000-0000-0000740E0000}"/>
    <cellStyle name="Currency 2 4 5 3 2 9" xfId="4172" xr:uid="{00000000-0005-0000-0000-0000750E0000}"/>
    <cellStyle name="Currency 2 4 5 3 3" xfId="199" xr:uid="{00000000-0005-0000-0000-0000760E0000}"/>
    <cellStyle name="Currency 2 4 5 3 4" xfId="4173" xr:uid="{00000000-0005-0000-0000-0000770E0000}"/>
    <cellStyle name="Currency 2 4 5 3 4 2" xfId="4174" xr:uid="{00000000-0005-0000-0000-0000780E0000}"/>
    <cellStyle name="Currency 2 4 5 3 4 3" xfId="4175" xr:uid="{00000000-0005-0000-0000-0000790E0000}"/>
    <cellStyle name="Currency 2 4 5 3 5" xfId="4176" xr:uid="{00000000-0005-0000-0000-00007A0E0000}"/>
    <cellStyle name="Currency 2 4 5 3 5 2" xfId="4177" xr:uid="{00000000-0005-0000-0000-00007B0E0000}"/>
    <cellStyle name="Currency 2 4 5 3 5 2 2" xfId="4178" xr:uid="{00000000-0005-0000-0000-00007C0E0000}"/>
    <cellStyle name="Currency 2 4 5 3 5 3" xfId="4179" xr:uid="{00000000-0005-0000-0000-00007D0E0000}"/>
    <cellStyle name="Currency 2 4 5 3 6" xfId="4180" xr:uid="{00000000-0005-0000-0000-00007E0E0000}"/>
    <cellStyle name="Currency 2 4 5 3 6 2" xfId="4181" xr:uid="{00000000-0005-0000-0000-00007F0E0000}"/>
    <cellStyle name="Currency 2 4 5 3 6 2 2" xfId="4182" xr:uid="{00000000-0005-0000-0000-0000800E0000}"/>
    <cellStyle name="Currency 2 4 5 3 6 3" xfId="4183" xr:uid="{00000000-0005-0000-0000-0000810E0000}"/>
    <cellStyle name="Currency 2 4 5 3 7" xfId="4184" xr:uid="{00000000-0005-0000-0000-0000820E0000}"/>
    <cellStyle name="Currency 2 4 5 3 7 2" xfId="4185" xr:uid="{00000000-0005-0000-0000-0000830E0000}"/>
    <cellStyle name="Currency 2 4 5 3 7 2 2" xfId="4186" xr:uid="{00000000-0005-0000-0000-0000840E0000}"/>
    <cellStyle name="Currency 2 4 5 3 7 3" xfId="4187" xr:uid="{00000000-0005-0000-0000-0000850E0000}"/>
    <cellStyle name="Currency 2 4 5 3 8" xfId="4188" xr:uid="{00000000-0005-0000-0000-0000860E0000}"/>
    <cellStyle name="Currency 2 4 5 3 8 2" xfId="4189" xr:uid="{00000000-0005-0000-0000-0000870E0000}"/>
    <cellStyle name="Currency 2 4 5 3 9" xfId="4190" xr:uid="{00000000-0005-0000-0000-0000880E0000}"/>
    <cellStyle name="Currency 2 4 5 3 9 2" xfId="4191" xr:uid="{00000000-0005-0000-0000-0000890E0000}"/>
    <cellStyle name="Currency 2 4 5 4" xfId="200" xr:uid="{00000000-0005-0000-0000-00008A0E0000}"/>
    <cellStyle name="Currency 2 4 5 4 2" xfId="201" xr:uid="{00000000-0005-0000-0000-00008B0E0000}"/>
    <cellStyle name="Currency 2 4 5 4 2 10" xfId="4192" xr:uid="{00000000-0005-0000-0000-00008C0E0000}"/>
    <cellStyle name="Currency 2 4 5 4 2 2" xfId="4193" xr:uid="{00000000-0005-0000-0000-00008D0E0000}"/>
    <cellStyle name="Currency 2 4 5 4 2 3" xfId="4194" xr:uid="{00000000-0005-0000-0000-00008E0E0000}"/>
    <cellStyle name="Currency 2 4 5 4 2 4" xfId="4195" xr:uid="{00000000-0005-0000-0000-00008F0E0000}"/>
    <cellStyle name="Currency 2 4 5 4 2 4 2" xfId="4196" xr:uid="{00000000-0005-0000-0000-0000900E0000}"/>
    <cellStyle name="Currency 2 4 5 4 2 4 2 2" xfId="4197" xr:uid="{00000000-0005-0000-0000-0000910E0000}"/>
    <cellStyle name="Currency 2 4 5 4 2 4 3" xfId="4198" xr:uid="{00000000-0005-0000-0000-0000920E0000}"/>
    <cellStyle name="Currency 2 4 5 4 2 5" xfId="4199" xr:uid="{00000000-0005-0000-0000-0000930E0000}"/>
    <cellStyle name="Currency 2 4 5 4 2 5 2" xfId="4200" xr:uid="{00000000-0005-0000-0000-0000940E0000}"/>
    <cellStyle name="Currency 2 4 5 4 2 5 2 2" xfId="4201" xr:uid="{00000000-0005-0000-0000-0000950E0000}"/>
    <cellStyle name="Currency 2 4 5 4 2 5 3" xfId="4202" xr:uid="{00000000-0005-0000-0000-0000960E0000}"/>
    <cellStyle name="Currency 2 4 5 4 2 6" xfId="4203" xr:uid="{00000000-0005-0000-0000-0000970E0000}"/>
    <cellStyle name="Currency 2 4 5 4 2 6 2" xfId="4204" xr:uid="{00000000-0005-0000-0000-0000980E0000}"/>
    <cellStyle name="Currency 2 4 5 4 2 6 2 2" xfId="4205" xr:uid="{00000000-0005-0000-0000-0000990E0000}"/>
    <cellStyle name="Currency 2 4 5 4 2 6 3" xfId="4206" xr:uid="{00000000-0005-0000-0000-00009A0E0000}"/>
    <cellStyle name="Currency 2 4 5 4 2 7" xfId="4207" xr:uid="{00000000-0005-0000-0000-00009B0E0000}"/>
    <cellStyle name="Currency 2 4 5 4 2 7 2" xfId="4208" xr:uid="{00000000-0005-0000-0000-00009C0E0000}"/>
    <cellStyle name="Currency 2 4 5 4 2 8" xfId="4209" xr:uid="{00000000-0005-0000-0000-00009D0E0000}"/>
    <cellStyle name="Currency 2 4 5 4 2 8 2" xfId="4210" xr:uid="{00000000-0005-0000-0000-00009E0E0000}"/>
    <cellStyle name="Currency 2 4 5 4 2 9" xfId="4211" xr:uid="{00000000-0005-0000-0000-00009F0E0000}"/>
    <cellStyle name="Currency 2 4 5 4 3" xfId="202" xr:uid="{00000000-0005-0000-0000-0000A00E0000}"/>
    <cellStyle name="Currency 2 4 5 4 4" xfId="4212" xr:uid="{00000000-0005-0000-0000-0000A10E0000}"/>
    <cellStyle name="Currency 2 4 5 4 4 2" xfId="4213" xr:uid="{00000000-0005-0000-0000-0000A20E0000}"/>
    <cellStyle name="Currency 2 4 5 4 4 2 2" xfId="4214" xr:uid="{00000000-0005-0000-0000-0000A30E0000}"/>
    <cellStyle name="Currency 2 4 5 4 4 3" xfId="4215" xr:uid="{00000000-0005-0000-0000-0000A40E0000}"/>
    <cellStyle name="Currency 2 4 5 4 5" xfId="4216" xr:uid="{00000000-0005-0000-0000-0000A50E0000}"/>
    <cellStyle name="Currency 2 4 5 4 5 2" xfId="4217" xr:uid="{00000000-0005-0000-0000-0000A60E0000}"/>
    <cellStyle name="Currency 2 4 5 4 5 2 2" xfId="4218" xr:uid="{00000000-0005-0000-0000-0000A70E0000}"/>
    <cellStyle name="Currency 2 4 5 4 5 3" xfId="4219" xr:uid="{00000000-0005-0000-0000-0000A80E0000}"/>
    <cellStyle name="Currency 2 4 5 5" xfId="4220" xr:uid="{00000000-0005-0000-0000-0000A90E0000}"/>
    <cellStyle name="Currency 2 4 5 5 2" xfId="4221" xr:uid="{00000000-0005-0000-0000-0000AA0E0000}"/>
    <cellStyle name="Currency 2 4 5 5 3" xfId="4222" xr:uid="{00000000-0005-0000-0000-0000AB0E0000}"/>
    <cellStyle name="Currency 2 4 5 5 3 2" xfId="4223" xr:uid="{00000000-0005-0000-0000-0000AC0E0000}"/>
    <cellStyle name="Currency 2 4 5 5 3 3" xfId="4224" xr:uid="{00000000-0005-0000-0000-0000AD0E0000}"/>
    <cellStyle name="Currency 2 4 5 5 4" xfId="4225" xr:uid="{00000000-0005-0000-0000-0000AE0E0000}"/>
    <cellStyle name="Currency 2 4 5 5 4 2" xfId="4226" xr:uid="{00000000-0005-0000-0000-0000AF0E0000}"/>
    <cellStyle name="Currency 2 4 5 5 4 2 2" xfId="4227" xr:uid="{00000000-0005-0000-0000-0000B00E0000}"/>
    <cellStyle name="Currency 2 4 5 5 4 3" xfId="4228" xr:uid="{00000000-0005-0000-0000-0000B10E0000}"/>
    <cellStyle name="Currency 2 4 5 5 5" xfId="4229" xr:uid="{00000000-0005-0000-0000-0000B20E0000}"/>
    <cellStyle name="Currency 2 4 5 5 5 2" xfId="4230" xr:uid="{00000000-0005-0000-0000-0000B30E0000}"/>
    <cellStyle name="Currency 2 4 5 5 5 2 2" xfId="4231" xr:uid="{00000000-0005-0000-0000-0000B40E0000}"/>
    <cellStyle name="Currency 2 4 5 5 5 3" xfId="4232" xr:uid="{00000000-0005-0000-0000-0000B50E0000}"/>
    <cellStyle name="Currency 2 4 5 5 6" xfId="4233" xr:uid="{00000000-0005-0000-0000-0000B60E0000}"/>
    <cellStyle name="Currency 2 4 5 5 6 2" xfId="4234" xr:uid="{00000000-0005-0000-0000-0000B70E0000}"/>
    <cellStyle name="Currency 2 4 5 5 6 2 2" xfId="4235" xr:uid="{00000000-0005-0000-0000-0000B80E0000}"/>
    <cellStyle name="Currency 2 4 5 5 6 3" xfId="4236" xr:uid="{00000000-0005-0000-0000-0000B90E0000}"/>
    <cellStyle name="Currency 2 4 5 5 7" xfId="4237" xr:uid="{00000000-0005-0000-0000-0000BA0E0000}"/>
    <cellStyle name="Currency 2 4 5 5 7 2" xfId="4238" xr:uid="{00000000-0005-0000-0000-0000BB0E0000}"/>
    <cellStyle name="Currency 2 4 5 5 8" xfId="4239" xr:uid="{00000000-0005-0000-0000-0000BC0E0000}"/>
    <cellStyle name="Currency 2 4 5 5 8 2" xfId="4240" xr:uid="{00000000-0005-0000-0000-0000BD0E0000}"/>
    <cellStyle name="Currency 2 4 5 5 9" xfId="4241" xr:uid="{00000000-0005-0000-0000-0000BE0E0000}"/>
    <cellStyle name="Currency 2 4 5 6" xfId="4242" xr:uid="{00000000-0005-0000-0000-0000BF0E0000}"/>
    <cellStyle name="Currency 2 4 5 6 2" xfId="4243" xr:uid="{00000000-0005-0000-0000-0000C00E0000}"/>
    <cellStyle name="Currency 2 4 5 6 3" xfId="4244" xr:uid="{00000000-0005-0000-0000-0000C10E0000}"/>
    <cellStyle name="Currency 2 4 5 7" xfId="4245" xr:uid="{00000000-0005-0000-0000-0000C20E0000}"/>
    <cellStyle name="Currency 2 4 5 8" xfId="4246" xr:uid="{00000000-0005-0000-0000-0000C30E0000}"/>
    <cellStyle name="Currency 2 4 5 8 2" xfId="4247" xr:uid="{00000000-0005-0000-0000-0000C40E0000}"/>
    <cellStyle name="Currency 2 4 5 8 2 2" xfId="4248" xr:uid="{00000000-0005-0000-0000-0000C50E0000}"/>
    <cellStyle name="Currency 2 4 5 8 3" xfId="4249" xr:uid="{00000000-0005-0000-0000-0000C60E0000}"/>
    <cellStyle name="Currency 2 4 5 8 4" xfId="4250" xr:uid="{00000000-0005-0000-0000-0000C70E0000}"/>
    <cellStyle name="Currency 2 4 5 9" xfId="4251" xr:uid="{00000000-0005-0000-0000-0000C80E0000}"/>
    <cellStyle name="Currency 2 4 5 9 2" xfId="4252" xr:uid="{00000000-0005-0000-0000-0000C90E0000}"/>
    <cellStyle name="Currency 2 4 5 9 2 2" xfId="4253" xr:uid="{00000000-0005-0000-0000-0000CA0E0000}"/>
    <cellStyle name="Currency 2 4 5 9 3" xfId="4254" xr:uid="{00000000-0005-0000-0000-0000CB0E0000}"/>
    <cellStyle name="Currency 2 4 6" xfId="203" xr:uid="{00000000-0005-0000-0000-0000CC0E0000}"/>
    <cellStyle name="Currency 2 4 6 2" xfId="4255" xr:uid="{00000000-0005-0000-0000-0000CD0E0000}"/>
    <cellStyle name="Currency 2 4 6 2 2" xfId="4256" xr:uid="{00000000-0005-0000-0000-0000CE0E0000}"/>
    <cellStyle name="Currency 2 4 6 2 3" xfId="4257" xr:uid="{00000000-0005-0000-0000-0000CF0E0000}"/>
    <cellStyle name="Currency 2 4 6 2 3 2" xfId="4258" xr:uid="{00000000-0005-0000-0000-0000D00E0000}"/>
    <cellStyle name="Currency 2 4 6 2 3 3" xfId="4259" xr:uid="{00000000-0005-0000-0000-0000D10E0000}"/>
    <cellStyle name="Currency 2 4 6 2 4" xfId="4260" xr:uid="{00000000-0005-0000-0000-0000D20E0000}"/>
    <cellStyle name="Currency 2 4 6 2 4 2" xfId="4261" xr:uid="{00000000-0005-0000-0000-0000D30E0000}"/>
    <cellStyle name="Currency 2 4 6 2 4 2 2" xfId="4262" xr:uid="{00000000-0005-0000-0000-0000D40E0000}"/>
    <cellStyle name="Currency 2 4 6 2 4 3" xfId="4263" xr:uid="{00000000-0005-0000-0000-0000D50E0000}"/>
    <cellStyle name="Currency 2 4 6 2 5" xfId="4264" xr:uid="{00000000-0005-0000-0000-0000D60E0000}"/>
    <cellStyle name="Currency 2 4 6 2 5 2" xfId="4265" xr:uid="{00000000-0005-0000-0000-0000D70E0000}"/>
    <cellStyle name="Currency 2 4 6 2 5 2 2" xfId="4266" xr:uid="{00000000-0005-0000-0000-0000D80E0000}"/>
    <cellStyle name="Currency 2 4 6 2 5 3" xfId="4267" xr:uid="{00000000-0005-0000-0000-0000D90E0000}"/>
    <cellStyle name="Currency 2 4 6 2 6" xfId="4268" xr:uid="{00000000-0005-0000-0000-0000DA0E0000}"/>
    <cellStyle name="Currency 2 4 6 2 6 2" xfId="4269" xr:uid="{00000000-0005-0000-0000-0000DB0E0000}"/>
    <cellStyle name="Currency 2 4 6 2 6 2 2" xfId="4270" xr:uid="{00000000-0005-0000-0000-0000DC0E0000}"/>
    <cellStyle name="Currency 2 4 6 2 6 3" xfId="4271" xr:uid="{00000000-0005-0000-0000-0000DD0E0000}"/>
    <cellStyle name="Currency 2 4 6 2 7" xfId="4272" xr:uid="{00000000-0005-0000-0000-0000DE0E0000}"/>
    <cellStyle name="Currency 2 4 6 2 7 2" xfId="4273" xr:uid="{00000000-0005-0000-0000-0000DF0E0000}"/>
    <cellStyle name="Currency 2 4 6 2 8" xfId="4274" xr:uid="{00000000-0005-0000-0000-0000E00E0000}"/>
    <cellStyle name="Currency 2 4 6 2 8 2" xfId="4275" xr:uid="{00000000-0005-0000-0000-0000E10E0000}"/>
    <cellStyle name="Currency 2 4 6 2 9" xfId="4276" xr:uid="{00000000-0005-0000-0000-0000E20E0000}"/>
    <cellStyle name="Currency 2 4 6 3" xfId="4277" xr:uid="{00000000-0005-0000-0000-0000E30E0000}"/>
    <cellStyle name="Currency 2 4 6 3 2" xfId="4278" xr:uid="{00000000-0005-0000-0000-0000E40E0000}"/>
    <cellStyle name="Currency 2 4 6 3 3" xfId="4279" xr:uid="{00000000-0005-0000-0000-0000E50E0000}"/>
    <cellStyle name="Currency 2 4 6 3 3 2" xfId="4280" xr:uid="{00000000-0005-0000-0000-0000E60E0000}"/>
    <cellStyle name="Currency 2 4 6 3 3 3" xfId="4281" xr:uid="{00000000-0005-0000-0000-0000E70E0000}"/>
    <cellStyle name="Currency 2 4 6 3 4" xfId="4282" xr:uid="{00000000-0005-0000-0000-0000E80E0000}"/>
    <cellStyle name="Currency 2 4 6 3 4 2" xfId="4283" xr:uid="{00000000-0005-0000-0000-0000E90E0000}"/>
    <cellStyle name="Currency 2 4 6 3 4 2 2" xfId="4284" xr:uid="{00000000-0005-0000-0000-0000EA0E0000}"/>
    <cellStyle name="Currency 2 4 6 3 4 3" xfId="4285" xr:uid="{00000000-0005-0000-0000-0000EB0E0000}"/>
    <cellStyle name="Currency 2 4 6 3 5" xfId="4286" xr:uid="{00000000-0005-0000-0000-0000EC0E0000}"/>
    <cellStyle name="Currency 2 4 6 3 5 2" xfId="4287" xr:uid="{00000000-0005-0000-0000-0000ED0E0000}"/>
    <cellStyle name="Currency 2 4 6 3 5 2 2" xfId="4288" xr:uid="{00000000-0005-0000-0000-0000EE0E0000}"/>
    <cellStyle name="Currency 2 4 6 3 5 3" xfId="4289" xr:uid="{00000000-0005-0000-0000-0000EF0E0000}"/>
    <cellStyle name="Currency 2 4 6 3 6" xfId="4290" xr:uid="{00000000-0005-0000-0000-0000F00E0000}"/>
    <cellStyle name="Currency 2 4 6 3 6 2" xfId="4291" xr:uid="{00000000-0005-0000-0000-0000F10E0000}"/>
    <cellStyle name="Currency 2 4 6 3 6 2 2" xfId="4292" xr:uid="{00000000-0005-0000-0000-0000F20E0000}"/>
    <cellStyle name="Currency 2 4 6 3 6 3" xfId="4293" xr:uid="{00000000-0005-0000-0000-0000F30E0000}"/>
    <cellStyle name="Currency 2 4 6 3 7" xfId="4294" xr:uid="{00000000-0005-0000-0000-0000F40E0000}"/>
    <cellStyle name="Currency 2 4 6 3 7 2" xfId="4295" xr:uid="{00000000-0005-0000-0000-0000F50E0000}"/>
    <cellStyle name="Currency 2 4 6 3 8" xfId="4296" xr:uid="{00000000-0005-0000-0000-0000F60E0000}"/>
    <cellStyle name="Currency 2 4 6 3 8 2" xfId="4297" xr:uid="{00000000-0005-0000-0000-0000F70E0000}"/>
    <cellStyle name="Currency 2 4 6 3 9" xfId="4298" xr:uid="{00000000-0005-0000-0000-0000F80E0000}"/>
    <cellStyle name="Currency 2 4 6 4" xfId="4299" xr:uid="{00000000-0005-0000-0000-0000F90E0000}"/>
    <cellStyle name="Currency 2 4 6 4 2" xfId="4300" xr:uid="{00000000-0005-0000-0000-0000FA0E0000}"/>
    <cellStyle name="Currency 2 4 6 4 3" xfId="4301" xr:uid="{00000000-0005-0000-0000-0000FB0E0000}"/>
    <cellStyle name="Currency 2 4 6 4 3 2" xfId="4302" xr:uid="{00000000-0005-0000-0000-0000FC0E0000}"/>
    <cellStyle name="Currency 2 4 6 4 3 2 2" xfId="4303" xr:uid="{00000000-0005-0000-0000-0000FD0E0000}"/>
    <cellStyle name="Currency 2 4 6 4 3 3" xfId="4304" xr:uid="{00000000-0005-0000-0000-0000FE0E0000}"/>
    <cellStyle name="Currency 2 4 6 4 4" xfId="4305" xr:uid="{00000000-0005-0000-0000-0000FF0E0000}"/>
    <cellStyle name="Currency 2 4 6 4 4 2" xfId="4306" xr:uid="{00000000-0005-0000-0000-0000000F0000}"/>
    <cellStyle name="Currency 2 4 6 4 4 2 2" xfId="4307" xr:uid="{00000000-0005-0000-0000-0000010F0000}"/>
    <cellStyle name="Currency 2 4 6 4 4 3" xfId="4308" xr:uid="{00000000-0005-0000-0000-0000020F0000}"/>
    <cellStyle name="Currency 2 4 6 4 5" xfId="4309" xr:uid="{00000000-0005-0000-0000-0000030F0000}"/>
    <cellStyle name="Currency 2 4 6 4 5 2" xfId="4310" xr:uid="{00000000-0005-0000-0000-0000040F0000}"/>
    <cellStyle name="Currency 2 4 6 4 5 2 2" xfId="4311" xr:uid="{00000000-0005-0000-0000-0000050F0000}"/>
    <cellStyle name="Currency 2 4 6 4 5 3" xfId="4312" xr:uid="{00000000-0005-0000-0000-0000060F0000}"/>
    <cellStyle name="Currency 2 4 6 4 6" xfId="4313" xr:uid="{00000000-0005-0000-0000-0000070F0000}"/>
    <cellStyle name="Currency 2 4 6 4 6 2" xfId="4314" xr:uid="{00000000-0005-0000-0000-0000080F0000}"/>
    <cellStyle name="Currency 2 4 6 4 7" xfId="4315" xr:uid="{00000000-0005-0000-0000-0000090F0000}"/>
    <cellStyle name="Currency 2 4 6 4 7 2" xfId="4316" xr:uid="{00000000-0005-0000-0000-00000A0F0000}"/>
    <cellStyle name="Currency 2 4 6 4 8" xfId="4317" xr:uid="{00000000-0005-0000-0000-00000B0F0000}"/>
    <cellStyle name="Currency 2 4 6 4 9" xfId="4318" xr:uid="{00000000-0005-0000-0000-00000C0F0000}"/>
    <cellStyle name="Currency 2 4 6 5" xfId="4319" xr:uid="{00000000-0005-0000-0000-00000D0F0000}"/>
    <cellStyle name="Currency 2 4 6 5 2" xfId="4320" xr:uid="{00000000-0005-0000-0000-00000E0F0000}"/>
    <cellStyle name="Currency 2 4 6 5 3" xfId="4321" xr:uid="{00000000-0005-0000-0000-00000F0F0000}"/>
    <cellStyle name="Currency 2 4 6 6" xfId="4322" xr:uid="{00000000-0005-0000-0000-0000100F0000}"/>
    <cellStyle name="Currency 2 4 6 6 2" xfId="4323" xr:uid="{00000000-0005-0000-0000-0000110F0000}"/>
    <cellStyle name="Currency 2 4 6 6 2 2" xfId="4324" xr:uid="{00000000-0005-0000-0000-0000120F0000}"/>
    <cellStyle name="Currency 2 4 6 6 2 2 2" xfId="4325" xr:uid="{00000000-0005-0000-0000-0000130F0000}"/>
    <cellStyle name="Currency 2 4 6 6 2 3" xfId="4326" xr:uid="{00000000-0005-0000-0000-0000140F0000}"/>
    <cellStyle name="Currency 2 4 6 6 3" xfId="4327" xr:uid="{00000000-0005-0000-0000-0000150F0000}"/>
    <cellStyle name="Currency 2 4 6 6 3 2" xfId="4328" xr:uid="{00000000-0005-0000-0000-0000160F0000}"/>
    <cellStyle name="Currency 2 4 6 6 3 2 2" xfId="4329" xr:uid="{00000000-0005-0000-0000-0000170F0000}"/>
    <cellStyle name="Currency 2 4 6 6 3 3" xfId="4330" xr:uid="{00000000-0005-0000-0000-0000180F0000}"/>
    <cellStyle name="Currency 2 4 6 6 4" xfId="4331" xr:uid="{00000000-0005-0000-0000-0000190F0000}"/>
    <cellStyle name="Currency 2 4 6 6 4 2" xfId="4332" xr:uid="{00000000-0005-0000-0000-00001A0F0000}"/>
    <cellStyle name="Currency 2 4 6 6 4 2 2" xfId="4333" xr:uid="{00000000-0005-0000-0000-00001B0F0000}"/>
    <cellStyle name="Currency 2 4 6 6 4 3" xfId="4334" xr:uid="{00000000-0005-0000-0000-00001C0F0000}"/>
    <cellStyle name="Currency 2 4 6 6 5" xfId="4335" xr:uid="{00000000-0005-0000-0000-00001D0F0000}"/>
    <cellStyle name="Currency 2 4 6 6 5 2" xfId="4336" xr:uid="{00000000-0005-0000-0000-00001E0F0000}"/>
    <cellStyle name="Currency 2 4 6 6 6" xfId="4337" xr:uid="{00000000-0005-0000-0000-00001F0F0000}"/>
    <cellStyle name="Currency 2 4 6 6 6 2" xfId="4338" xr:uid="{00000000-0005-0000-0000-0000200F0000}"/>
    <cellStyle name="Currency 2 4 6 6 7" xfId="4339" xr:uid="{00000000-0005-0000-0000-0000210F0000}"/>
    <cellStyle name="Currency 2 4 6 7" xfId="4340" xr:uid="{00000000-0005-0000-0000-0000220F0000}"/>
    <cellStyle name="Currency 2 4 6 7 2" xfId="4341" xr:uid="{00000000-0005-0000-0000-0000230F0000}"/>
    <cellStyle name="Currency 2 4 6 7 2 2" xfId="4342" xr:uid="{00000000-0005-0000-0000-0000240F0000}"/>
    <cellStyle name="Currency 2 4 6 7 3" xfId="4343" xr:uid="{00000000-0005-0000-0000-0000250F0000}"/>
    <cellStyle name="Currency 2 4 6 8" xfId="4344" xr:uid="{00000000-0005-0000-0000-0000260F0000}"/>
    <cellStyle name="Currency 2 4 6 8 2" xfId="4345" xr:uid="{00000000-0005-0000-0000-0000270F0000}"/>
    <cellStyle name="Currency 2 4 6 8 2 2" xfId="4346" xr:uid="{00000000-0005-0000-0000-0000280F0000}"/>
    <cellStyle name="Currency 2 4 6 8 3" xfId="4347" xr:uid="{00000000-0005-0000-0000-0000290F0000}"/>
    <cellStyle name="Currency 2 4 7" xfId="204" xr:uid="{00000000-0005-0000-0000-00002A0F0000}"/>
    <cellStyle name="Currency 2 4 7 10" xfId="4348" xr:uid="{00000000-0005-0000-0000-00002B0F0000}"/>
    <cellStyle name="Currency 2 4 7 2" xfId="205" xr:uid="{00000000-0005-0000-0000-00002C0F0000}"/>
    <cellStyle name="Currency 2 4 7 2 2" xfId="4349" xr:uid="{00000000-0005-0000-0000-00002D0F0000}"/>
    <cellStyle name="Currency 2 4 7 2 3" xfId="4350" xr:uid="{00000000-0005-0000-0000-00002E0F0000}"/>
    <cellStyle name="Currency 2 4 7 2 3 2" xfId="4351" xr:uid="{00000000-0005-0000-0000-00002F0F0000}"/>
    <cellStyle name="Currency 2 4 7 2 3 3" xfId="4352" xr:uid="{00000000-0005-0000-0000-0000300F0000}"/>
    <cellStyle name="Currency 2 4 7 2 4" xfId="4353" xr:uid="{00000000-0005-0000-0000-0000310F0000}"/>
    <cellStyle name="Currency 2 4 7 2 4 2" xfId="4354" xr:uid="{00000000-0005-0000-0000-0000320F0000}"/>
    <cellStyle name="Currency 2 4 7 2 4 2 2" xfId="4355" xr:uid="{00000000-0005-0000-0000-0000330F0000}"/>
    <cellStyle name="Currency 2 4 7 2 4 3" xfId="4356" xr:uid="{00000000-0005-0000-0000-0000340F0000}"/>
    <cellStyle name="Currency 2 4 7 2 5" xfId="4357" xr:uid="{00000000-0005-0000-0000-0000350F0000}"/>
    <cellStyle name="Currency 2 4 7 2 5 2" xfId="4358" xr:uid="{00000000-0005-0000-0000-0000360F0000}"/>
    <cellStyle name="Currency 2 4 7 2 5 2 2" xfId="4359" xr:uid="{00000000-0005-0000-0000-0000370F0000}"/>
    <cellStyle name="Currency 2 4 7 2 5 3" xfId="4360" xr:uid="{00000000-0005-0000-0000-0000380F0000}"/>
    <cellStyle name="Currency 2 4 7 2 6" xfId="4361" xr:uid="{00000000-0005-0000-0000-0000390F0000}"/>
    <cellStyle name="Currency 2 4 7 2 6 2" xfId="4362" xr:uid="{00000000-0005-0000-0000-00003A0F0000}"/>
    <cellStyle name="Currency 2 4 7 2 6 2 2" xfId="4363" xr:uid="{00000000-0005-0000-0000-00003B0F0000}"/>
    <cellStyle name="Currency 2 4 7 2 6 3" xfId="4364" xr:uid="{00000000-0005-0000-0000-00003C0F0000}"/>
    <cellStyle name="Currency 2 4 7 2 7" xfId="4365" xr:uid="{00000000-0005-0000-0000-00003D0F0000}"/>
    <cellStyle name="Currency 2 4 7 2 7 2" xfId="4366" xr:uid="{00000000-0005-0000-0000-00003E0F0000}"/>
    <cellStyle name="Currency 2 4 7 2 8" xfId="4367" xr:uid="{00000000-0005-0000-0000-00003F0F0000}"/>
    <cellStyle name="Currency 2 4 7 2 8 2" xfId="4368" xr:uid="{00000000-0005-0000-0000-0000400F0000}"/>
    <cellStyle name="Currency 2 4 7 2 9" xfId="4369" xr:uid="{00000000-0005-0000-0000-0000410F0000}"/>
    <cellStyle name="Currency 2 4 7 3" xfId="206" xr:uid="{00000000-0005-0000-0000-0000420F0000}"/>
    <cellStyle name="Currency 2 4 7 4" xfId="4370" xr:uid="{00000000-0005-0000-0000-0000430F0000}"/>
    <cellStyle name="Currency 2 4 7 4 2" xfId="4371" xr:uid="{00000000-0005-0000-0000-0000440F0000}"/>
    <cellStyle name="Currency 2 4 7 4 3" xfId="4372" xr:uid="{00000000-0005-0000-0000-0000450F0000}"/>
    <cellStyle name="Currency 2 4 7 5" xfId="4373" xr:uid="{00000000-0005-0000-0000-0000460F0000}"/>
    <cellStyle name="Currency 2 4 7 5 2" xfId="4374" xr:uid="{00000000-0005-0000-0000-0000470F0000}"/>
    <cellStyle name="Currency 2 4 7 5 2 2" xfId="4375" xr:uid="{00000000-0005-0000-0000-0000480F0000}"/>
    <cellStyle name="Currency 2 4 7 5 3" xfId="4376" xr:uid="{00000000-0005-0000-0000-0000490F0000}"/>
    <cellStyle name="Currency 2 4 7 6" xfId="4377" xr:uid="{00000000-0005-0000-0000-00004A0F0000}"/>
    <cellStyle name="Currency 2 4 7 6 2" xfId="4378" xr:uid="{00000000-0005-0000-0000-00004B0F0000}"/>
    <cellStyle name="Currency 2 4 7 6 2 2" xfId="4379" xr:uid="{00000000-0005-0000-0000-00004C0F0000}"/>
    <cellStyle name="Currency 2 4 7 6 3" xfId="4380" xr:uid="{00000000-0005-0000-0000-00004D0F0000}"/>
    <cellStyle name="Currency 2 4 7 7" xfId="4381" xr:uid="{00000000-0005-0000-0000-00004E0F0000}"/>
    <cellStyle name="Currency 2 4 7 7 2" xfId="4382" xr:uid="{00000000-0005-0000-0000-00004F0F0000}"/>
    <cellStyle name="Currency 2 4 7 7 2 2" xfId="4383" xr:uid="{00000000-0005-0000-0000-0000500F0000}"/>
    <cellStyle name="Currency 2 4 7 7 3" xfId="4384" xr:uid="{00000000-0005-0000-0000-0000510F0000}"/>
    <cellStyle name="Currency 2 4 7 8" xfId="4385" xr:uid="{00000000-0005-0000-0000-0000520F0000}"/>
    <cellStyle name="Currency 2 4 7 8 2" xfId="4386" xr:uid="{00000000-0005-0000-0000-0000530F0000}"/>
    <cellStyle name="Currency 2 4 7 9" xfId="4387" xr:uid="{00000000-0005-0000-0000-0000540F0000}"/>
    <cellStyle name="Currency 2 4 7 9 2" xfId="4388" xr:uid="{00000000-0005-0000-0000-0000550F0000}"/>
    <cellStyle name="Currency 2 4 8" xfId="207" xr:uid="{00000000-0005-0000-0000-0000560F0000}"/>
    <cellStyle name="Currency 2 4 8 2" xfId="208" xr:uid="{00000000-0005-0000-0000-0000570F0000}"/>
    <cellStyle name="Currency 2 4 8 2 10" xfId="4389" xr:uid="{00000000-0005-0000-0000-0000580F0000}"/>
    <cellStyle name="Currency 2 4 8 2 2" xfId="4390" xr:uid="{00000000-0005-0000-0000-0000590F0000}"/>
    <cellStyle name="Currency 2 4 8 2 3" xfId="4391" xr:uid="{00000000-0005-0000-0000-00005A0F0000}"/>
    <cellStyle name="Currency 2 4 8 2 4" xfId="4392" xr:uid="{00000000-0005-0000-0000-00005B0F0000}"/>
    <cellStyle name="Currency 2 4 8 2 4 2" xfId="4393" xr:uid="{00000000-0005-0000-0000-00005C0F0000}"/>
    <cellStyle name="Currency 2 4 8 2 4 2 2" xfId="4394" xr:uid="{00000000-0005-0000-0000-00005D0F0000}"/>
    <cellStyle name="Currency 2 4 8 2 4 3" xfId="4395" xr:uid="{00000000-0005-0000-0000-00005E0F0000}"/>
    <cellStyle name="Currency 2 4 8 2 5" xfId="4396" xr:uid="{00000000-0005-0000-0000-00005F0F0000}"/>
    <cellStyle name="Currency 2 4 8 2 5 2" xfId="4397" xr:uid="{00000000-0005-0000-0000-0000600F0000}"/>
    <cellStyle name="Currency 2 4 8 2 5 2 2" xfId="4398" xr:uid="{00000000-0005-0000-0000-0000610F0000}"/>
    <cellStyle name="Currency 2 4 8 2 5 3" xfId="4399" xr:uid="{00000000-0005-0000-0000-0000620F0000}"/>
    <cellStyle name="Currency 2 4 8 2 6" xfId="4400" xr:uid="{00000000-0005-0000-0000-0000630F0000}"/>
    <cellStyle name="Currency 2 4 8 2 6 2" xfId="4401" xr:uid="{00000000-0005-0000-0000-0000640F0000}"/>
    <cellStyle name="Currency 2 4 8 2 6 2 2" xfId="4402" xr:uid="{00000000-0005-0000-0000-0000650F0000}"/>
    <cellStyle name="Currency 2 4 8 2 6 3" xfId="4403" xr:uid="{00000000-0005-0000-0000-0000660F0000}"/>
    <cellStyle name="Currency 2 4 8 2 7" xfId="4404" xr:uid="{00000000-0005-0000-0000-0000670F0000}"/>
    <cellStyle name="Currency 2 4 8 2 7 2" xfId="4405" xr:uid="{00000000-0005-0000-0000-0000680F0000}"/>
    <cellStyle name="Currency 2 4 8 2 8" xfId="4406" xr:uid="{00000000-0005-0000-0000-0000690F0000}"/>
    <cellStyle name="Currency 2 4 8 2 8 2" xfId="4407" xr:uid="{00000000-0005-0000-0000-00006A0F0000}"/>
    <cellStyle name="Currency 2 4 8 2 9" xfId="4408" xr:uid="{00000000-0005-0000-0000-00006B0F0000}"/>
    <cellStyle name="Currency 2 4 8 3" xfId="209" xr:uid="{00000000-0005-0000-0000-00006C0F0000}"/>
    <cellStyle name="Currency 2 4 8 4" xfId="4409" xr:uid="{00000000-0005-0000-0000-00006D0F0000}"/>
    <cellStyle name="Currency 2 4 8 4 2" xfId="4410" xr:uid="{00000000-0005-0000-0000-00006E0F0000}"/>
    <cellStyle name="Currency 2 4 8 4 2 2" xfId="4411" xr:uid="{00000000-0005-0000-0000-00006F0F0000}"/>
    <cellStyle name="Currency 2 4 8 4 3" xfId="4412" xr:uid="{00000000-0005-0000-0000-0000700F0000}"/>
    <cellStyle name="Currency 2 4 8 5" xfId="4413" xr:uid="{00000000-0005-0000-0000-0000710F0000}"/>
    <cellStyle name="Currency 2 4 8 5 2" xfId="4414" xr:uid="{00000000-0005-0000-0000-0000720F0000}"/>
    <cellStyle name="Currency 2 4 8 5 2 2" xfId="4415" xr:uid="{00000000-0005-0000-0000-0000730F0000}"/>
    <cellStyle name="Currency 2 4 8 5 3" xfId="4416" xr:uid="{00000000-0005-0000-0000-0000740F0000}"/>
    <cellStyle name="Currency 2 4 9" xfId="4417" xr:uid="{00000000-0005-0000-0000-0000750F0000}"/>
    <cellStyle name="Currency 2 4 9 2" xfId="4418" xr:uid="{00000000-0005-0000-0000-0000760F0000}"/>
    <cellStyle name="Currency 2 4 9 3" xfId="4419" xr:uid="{00000000-0005-0000-0000-0000770F0000}"/>
    <cellStyle name="Currency 2 4 9 3 2" xfId="4420" xr:uid="{00000000-0005-0000-0000-0000780F0000}"/>
    <cellStyle name="Currency 2 4 9 3 3" xfId="4421" xr:uid="{00000000-0005-0000-0000-0000790F0000}"/>
    <cellStyle name="Currency 2 4 9 4" xfId="4422" xr:uid="{00000000-0005-0000-0000-00007A0F0000}"/>
    <cellStyle name="Currency 2 4 9 4 2" xfId="4423" xr:uid="{00000000-0005-0000-0000-00007B0F0000}"/>
    <cellStyle name="Currency 2 4 9 4 2 2" xfId="4424" xr:uid="{00000000-0005-0000-0000-00007C0F0000}"/>
    <cellStyle name="Currency 2 4 9 4 3" xfId="4425" xr:uid="{00000000-0005-0000-0000-00007D0F0000}"/>
    <cellStyle name="Currency 2 4 9 5" xfId="4426" xr:uid="{00000000-0005-0000-0000-00007E0F0000}"/>
    <cellStyle name="Currency 2 4 9 5 2" xfId="4427" xr:uid="{00000000-0005-0000-0000-00007F0F0000}"/>
    <cellStyle name="Currency 2 4 9 5 2 2" xfId="4428" xr:uid="{00000000-0005-0000-0000-0000800F0000}"/>
    <cellStyle name="Currency 2 4 9 5 3" xfId="4429" xr:uid="{00000000-0005-0000-0000-0000810F0000}"/>
    <cellStyle name="Currency 2 4 9 6" xfId="4430" xr:uid="{00000000-0005-0000-0000-0000820F0000}"/>
    <cellStyle name="Currency 2 4 9 6 2" xfId="4431" xr:uid="{00000000-0005-0000-0000-0000830F0000}"/>
    <cellStyle name="Currency 2 4 9 6 2 2" xfId="4432" xr:uid="{00000000-0005-0000-0000-0000840F0000}"/>
    <cellStyle name="Currency 2 4 9 6 3" xfId="4433" xr:uid="{00000000-0005-0000-0000-0000850F0000}"/>
    <cellStyle name="Currency 2 4 9 7" xfId="4434" xr:uid="{00000000-0005-0000-0000-0000860F0000}"/>
    <cellStyle name="Currency 2 4 9 7 2" xfId="4435" xr:uid="{00000000-0005-0000-0000-0000870F0000}"/>
    <cellStyle name="Currency 2 4 9 8" xfId="4436" xr:uid="{00000000-0005-0000-0000-0000880F0000}"/>
    <cellStyle name="Currency 2 4 9 8 2" xfId="4437" xr:uid="{00000000-0005-0000-0000-0000890F0000}"/>
    <cellStyle name="Currency 2 4 9 9" xfId="4438" xr:uid="{00000000-0005-0000-0000-00008A0F0000}"/>
    <cellStyle name="Currency 2 5" xfId="210" xr:uid="{00000000-0005-0000-0000-00008B0F0000}"/>
    <cellStyle name="Currency 2 5 10" xfId="4439" xr:uid="{00000000-0005-0000-0000-00008C0F0000}"/>
    <cellStyle name="Currency 2 5 10 2" xfId="4440" xr:uid="{00000000-0005-0000-0000-00008D0F0000}"/>
    <cellStyle name="Currency 2 5 10 3" xfId="4441" xr:uid="{00000000-0005-0000-0000-00008E0F0000}"/>
    <cellStyle name="Currency 2 5 11" xfId="4442" xr:uid="{00000000-0005-0000-0000-00008F0F0000}"/>
    <cellStyle name="Currency 2 5 12" xfId="4443" xr:uid="{00000000-0005-0000-0000-0000900F0000}"/>
    <cellStyle name="Currency 2 5 12 2" xfId="4444" xr:uid="{00000000-0005-0000-0000-0000910F0000}"/>
    <cellStyle name="Currency 2 5 12 2 2" xfId="4445" xr:uid="{00000000-0005-0000-0000-0000920F0000}"/>
    <cellStyle name="Currency 2 5 12 3" xfId="4446" xr:uid="{00000000-0005-0000-0000-0000930F0000}"/>
    <cellStyle name="Currency 2 5 12 4" xfId="4447" xr:uid="{00000000-0005-0000-0000-0000940F0000}"/>
    <cellStyle name="Currency 2 5 13" xfId="4448" xr:uid="{00000000-0005-0000-0000-0000950F0000}"/>
    <cellStyle name="Currency 2 5 13 2" xfId="4449" xr:uid="{00000000-0005-0000-0000-0000960F0000}"/>
    <cellStyle name="Currency 2 5 13 2 2" xfId="4450" xr:uid="{00000000-0005-0000-0000-0000970F0000}"/>
    <cellStyle name="Currency 2 5 13 3" xfId="4451" xr:uid="{00000000-0005-0000-0000-0000980F0000}"/>
    <cellStyle name="Currency 2 5 14" xfId="4452" xr:uid="{00000000-0005-0000-0000-0000990F0000}"/>
    <cellStyle name="Currency 2 5 14 2" xfId="4453" xr:uid="{00000000-0005-0000-0000-00009A0F0000}"/>
    <cellStyle name="Currency 2 5 14 2 2" xfId="4454" xr:uid="{00000000-0005-0000-0000-00009B0F0000}"/>
    <cellStyle name="Currency 2 5 14 3" xfId="4455" xr:uid="{00000000-0005-0000-0000-00009C0F0000}"/>
    <cellStyle name="Currency 2 5 15" xfId="4456" xr:uid="{00000000-0005-0000-0000-00009D0F0000}"/>
    <cellStyle name="Currency 2 5 15 2" xfId="4457" xr:uid="{00000000-0005-0000-0000-00009E0F0000}"/>
    <cellStyle name="Currency 2 5 16" xfId="4458" xr:uid="{00000000-0005-0000-0000-00009F0F0000}"/>
    <cellStyle name="Currency 2 5 16 2" xfId="4459" xr:uid="{00000000-0005-0000-0000-0000A00F0000}"/>
    <cellStyle name="Currency 2 5 17" xfId="4460" xr:uid="{00000000-0005-0000-0000-0000A10F0000}"/>
    <cellStyle name="Currency 2 5 18" xfId="4461" xr:uid="{00000000-0005-0000-0000-0000A20F0000}"/>
    <cellStyle name="Currency 2 5 19" xfId="4462" xr:uid="{00000000-0005-0000-0000-0000A30F0000}"/>
    <cellStyle name="Currency 2 5 2" xfId="211" xr:uid="{00000000-0005-0000-0000-0000A40F0000}"/>
    <cellStyle name="Currency 2 5 2 10" xfId="4463" xr:uid="{00000000-0005-0000-0000-0000A50F0000}"/>
    <cellStyle name="Currency 2 5 2 10 2" xfId="4464" xr:uid="{00000000-0005-0000-0000-0000A60F0000}"/>
    <cellStyle name="Currency 2 5 2 10 2 2" xfId="4465" xr:uid="{00000000-0005-0000-0000-0000A70F0000}"/>
    <cellStyle name="Currency 2 5 2 10 3" xfId="4466" xr:uid="{00000000-0005-0000-0000-0000A80F0000}"/>
    <cellStyle name="Currency 2 5 2 10 4" xfId="4467" xr:uid="{00000000-0005-0000-0000-0000A90F0000}"/>
    <cellStyle name="Currency 2 5 2 11" xfId="4468" xr:uid="{00000000-0005-0000-0000-0000AA0F0000}"/>
    <cellStyle name="Currency 2 5 2 11 2" xfId="4469" xr:uid="{00000000-0005-0000-0000-0000AB0F0000}"/>
    <cellStyle name="Currency 2 5 2 11 2 2" xfId="4470" xr:uid="{00000000-0005-0000-0000-0000AC0F0000}"/>
    <cellStyle name="Currency 2 5 2 11 3" xfId="4471" xr:uid="{00000000-0005-0000-0000-0000AD0F0000}"/>
    <cellStyle name="Currency 2 5 2 12" xfId="4472" xr:uid="{00000000-0005-0000-0000-0000AE0F0000}"/>
    <cellStyle name="Currency 2 5 2 12 2" xfId="4473" xr:uid="{00000000-0005-0000-0000-0000AF0F0000}"/>
    <cellStyle name="Currency 2 5 2 12 2 2" xfId="4474" xr:uid="{00000000-0005-0000-0000-0000B00F0000}"/>
    <cellStyle name="Currency 2 5 2 12 3" xfId="4475" xr:uid="{00000000-0005-0000-0000-0000B10F0000}"/>
    <cellStyle name="Currency 2 5 2 13" xfId="4476" xr:uid="{00000000-0005-0000-0000-0000B20F0000}"/>
    <cellStyle name="Currency 2 5 2 13 2" xfId="4477" xr:uid="{00000000-0005-0000-0000-0000B30F0000}"/>
    <cellStyle name="Currency 2 5 2 14" xfId="4478" xr:uid="{00000000-0005-0000-0000-0000B40F0000}"/>
    <cellStyle name="Currency 2 5 2 14 2" xfId="4479" xr:uid="{00000000-0005-0000-0000-0000B50F0000}"/>
    <cellStyle name="Currency 2 5 2 15" xfId="4480" xr:uid="{00000000-0005-0000-0000-0000B60F0000}"/>
    <cellStyle name="Currency 2 5 2 16" xfId="4481" xr:uid="{00000000-0005-0000-0000-0000B70F0000}"/>
    <cellStyle name="Currency 2 5 2 17" xfId="4482" xr:uid="{00000000-0005-0000-0000-0000B80F0000}"/>
    <cellStyle name="Currency 2 5 2 2" xfId="212" xr:uid="{00000000-0005-0000-0000-0000B90F0000}"/>
    <cellStyle name="Currency 2 5 2 2 10" xfId="4483" xr:uid="{00000000-0005-0000-0000-0000BA0F0000}"/>
    <cellStyle name="Currency 2 5 2 2 10 2" xfId="4484" xr:uid="{00000000-0005-0000-0000-0000BB0F0000}"/>
    <cellStyle name="Currency 2 5 2 2 10 2 2" xfId="4485" xr:uid="{00000000-0005-0000-0000-0000BC0F0000}"/>
    <cellStyle name="Currency 2 5 2 2 10 3" xfId="4486" xr:uid="{00000000-0005-0000-0000-0000BD0F0000}"/>
    <cellStyle name="Currency 2 5 2 2 11" xfId="4487" xr:uid="{00000000-0005-0000-0000-0000BE0F0000}"/>
    <cellStyle name="Currency 2 5 2 2 11 2" xfId="4488" xr:uid="{00000000-0005-0000-0000-0000BF0F0000}"/>
    <cellStyle name="Currency 2 5 2 2 12" xfId="4489" xr:uid="{00000000-0005-0000-0000-0000C00F0000}"/>
    <cellStyle name="Currency 2 5 2 2 12 2" xfId="4490" xr:uid="{00000000-0005-0000-0000-0000C10F0000}"/>
    <cellStyle name="Currency 2 5 2 2 13" xfId="4491" xr:uid="{00000000-0005-0000-0000-0000C20F0000}"/>
    <cellStyle name="Currency 2 5 2 2 14" xfId="4492" xr:uid="{00000000-0005-0000-0000-0000C30F0000}"/>
    <cellStyle name="Currency 2 5 2 2 15" xfId="4493" xr:uid="{00000000-0005-0000-0000-0000C40F0000}"/>
    <cellStyle name="Currency 2 5 2 2 2" xfId="213" xr:uid="{00000000-0005-0000-0000-0000C50F0000}"/>
    <cellStyle name="Currency 2 5 2 2 2 2" xfId="4494" xr:uid="{00000000-0005-0000-0000-0000C60F0000}"/>
    <cellStyle name="Currency 2 5 2 2 2 2 2" xfId="4495" xr:uid="{00000000-0005-0000-0000-0000C70F0000}"/>
    <cellStyle name="Currency 2 5 2 2 2 2 3" xfId="4496" xr:uid="{00000000-0005-0000-0000-0000C80F0000}"/>
    <cellStyle name="Currency 2 5 2 2 2 2 3 2" xfId="4497" xr:uid="{00000000-0005-0000-0000-0000C90F0000}"/>
    <cellStyle name="Currency 2 5 2 2 2 2 3 3" xfId="4498" xr:uid="{00000000-0005-0000-0000-0000CA0F0000}"/>
    <cellStyle name="Currency 2 5 2 2 2 2 4" xfId="4499" xr:uid="{00000000-0005-0000-0000-0000CB0F0000}"/>
    <cellStyle name="Currency 2 5 2 2 2 2 4 2" xfId="4500" xr:uid="{00000000-0005-0000-0000-0000CC0F0000}"/>
    <cellStyle name="Currency 2 5 2 2 2 2 4 2 2" xfId="4501" xr:uid="{00000000-0005-0000-0000-0000CD0F0000}"/>
    <cellStyle name="Currency 2 5 2 2 2 2 4 3" xfId="4502" xr:uid="{00000000-0005-0000-0000-0000CE0F0000}"/>
    <cellStyle name="Currency 2 5 2 2 2 2 5" xfId="4503" xr:uid="{00000000-0005-0000-0000-0000CF0F0000}"/>
    <cellStyle name="Currency 2 5 2 2 2 2 5 2" xfId="4504" xr:uid="{00000000-0005-0000-0000-0000D00F0000}"/>
    <cellStyle name="Currency 2 5 2 2 2 2 5 2 2" xfId="4505" xr:uid="{00000000-0005-0000-0000-0000D10F0000}"/>
    <cellStyle name="Currency 2 5 2 2 2 2 5 3" xfId="4506" xr:uid="{00000000-0005-0000-0000-0000D20F0000}"/>
    <cellStyle name="Currency 2 5 2 2 2 2 6" xfId="4507" xr:uid="{00000000-0005-0000-0000-0000D30F0000}"/>
    <cellStyle name="Currency 2 5 2 2 2 2 6 2" xfId="4508" xr:uid="{00000000-0005-0000-0000-0000D40F0000}"/>
    <cellStyle name="Currency 2 5 2 2 2 2 6 2 2" xfId="4509" xr:uid="{00000000-0005-0000-0000-0000D50F0000}"/>
    <cellStyle name="Currency 2 5 2 2 2 2 6 3" xfId="4510" xr:uid="{00000000-0005-0000-0000-0000D60F0000}"/>
    <cellStyle name="Currency 2 5 2 2 2 2 7" xfId="4511" xr:uid="{00000000-0005-0000-0000-0000D70F0000}"/>
    <cellStyle name="Currency 2 5 2 2 2 2 7 2" xfId="4512" xr:uid="{00000000-0005-0000-0000-0000D80F0000}"/>
    <cellStyle name="Currency 2 5 2 2 2 2 8" xfId="4513" xr:uid="{00000000-0005-0000-0000-0000D90F0000}"/>
    <cellStyle name="Currency 2 5 2 2 2 2 8 2" xfId="4514" xr:uid="{00000000-0005-0000-0000-0000DA0F0000}"/>
    <cellStyle name="Currency 2 5 2 2 2 2 9" xfId="4515" xr:uid="{00000000-0005-0000-0000-0000DB0F0000}"/>
    <cellStyle name="Currency 2 5 2 2 2 3" xfId="4516" xr:uid="{00000000-0005-0000-0000-0000DC0F0000}"/>
    <cellStyle name="Currency 2 5 2 2 2 3 2" xfId="4517" xr:uid="{00000000-0005-0000-0000-0000DD0F0000}"/>
    <cellStyle name="Currency 2 5 2 2 2 3 3" xfId="4518" xr:uid="{00000000-0005-0000-0000-0000DE0F0000}"/>
    <cellStyle name="Currency 2 5 2 2 2 3 3 2" xfId="4519" xr:uid="{00000000-0005-0000-0000-0000DF0F0000}"/>
    <cellStyle name="Currency 2 5 2 2 2 3 3 3" xfId="4520" xr:uid="{00000000-0005-0000-0000-0000E00F0000}"/>
    <cellStyle name="Currency 2 5 2 2 2 3 4" xfId="4521" xr:uid="{00000000-0005-0000-0000-0000E10F0000}"/>
    <cellStyle name="Currency 2 5 2 2 2 3 4 2" xfId="4522" xr:uid="{00000000-0005-0000-0000-0000E20F0000}"/>
    <cellStyle name="Currency 2 5 2 2 2 3 4 2 2" xfId="4523" xr:uid="{00000000-0005-0000-0000-0000E30F0000}"/>
    <cellStyle name="Currency 2 5 2 2 2 3 4 3" xfId="4524" xr:uid="{00000000-0005-0000-0000-0000E40F0000}"/>
    <cellStyle name="Currency 2 5 2 2 2 3 5" xfId="4525" xr:uid="{00000000-0005-0000-0000-0000E50F0000}"/>
    <cellStyle name="Currency 2 5 2 2 2 3 5 2" xfId="4526" xr:uid="{00000000-0005-0000-0000-0000E60F0000}"/>
    <cellStyle name="Currency 2 5 2 2 2 3 5 2 2" xfId="4527" xr:uid="{00000000-0005-0000-0000-0000E70F0000}"/>
    <cellStyle name="Currency 2 5 2 2 2 3 5 3" xfId="4528" xr:uid="{00000000-0005-0000-0000-0000E80F0000}"/>
    <cellStyle name="Currency 2 5 2 2 2 3 6" xfId="4529" xr:uid="{00000000-0005-0000-0000-0000E90F0000}"/>
    <cellStyle name="Currency 2 5 2 2 2 3 6 2" xfId="4530" xr:uid="{00000000-0005-0000-0000-0000EA0F0000}"/>
    <cellStyle name="Currency 2 5 2 2 2 3 6 2 2" xfId="4531" xr:uid="{00000000-0005-0000-0000-0000EB0F0000}"/>
    <cellStyle name="Currency 2 5 2 2 2 3 6 3" xfId="4532" xr:uid="{00000000-0005-0000-0000-0000EC0F0000}"/>
    <cellStyle name="Currency 2 5 2 2 2 3 7" xfId="4533" xr:uid="{00000000-0005-0000-0000-0000ED0F0000}"/>
    <cellStyle name="Currency 2 5 2 2 2 3 7 2" xfId="4534" xr:uid="{00000000-0005-0000-0000-0000EE0F0000}"/>
    <cellStyle name="Currency 2 5 2 2 2 3 8" xfId="4535" xr:uid="{00000000-0005-0000-0000-0000EF0F0000}"/>
    <cellStyle name="Currency 2 5 2 2 2 3 8 2" xfId="4536" xr:uid="{00000000-0005-0000-0000-0000F00F0000}"/>
    <cellStyle name="Currency 2 5 2 2 2 3 9" xfId="4537" xr:uid="{00000000-0005-0000-0000-0000F10F0000}"/>
    <cellStyle name="Currency 2 5 2 2 2 4" xfId="4538" xr:uid="{00000000-0005-0000-0000-0000F20F0000}"/>
    <cellStyle name="Currency 2 5 2 2 2 4 2" xfId="4539" xr:uid="{00000000-0005-0000-0000-0000F30F0000}"/>
    <cellStyle name="Currency 2 5 2 2 2 4 3" xfId="4540" xr:uid="{00000000-0005-0000-0000-0000F40F0000}"/>
    <cellStyle name="Currency 2 5 2 2 2 4 3 2" xfId="4541" xr:uid="{00000000-0005-0000-0000-0000F50F0000}"/>
    <cellStyle name="Currency 2 5 2 2 2 4 3 2 2" xfId="4542" xr:uid="{00000000-0005-0000-0000-0000F60F0000}"/>
    <cellStyle name="Currency 2 5 2 2 2 4 3 3" xfId="4543" xr:uid="{00000000-0005-0000-0000-0000F70F0000}"/>
    <cellStyle name="Currency 2 5 2 2 2 4 4" xfId="4544" xr:uid="{00000000-0005-0000-0000-0000F80F0000}"/>
    <cellStyle name="Currency 2 5 2 2 2 4 4 2" xfId="4545" xr:uid="{00000000-0005-0000-0000-0000F90F0000}"/>
    <cellStyle name="Currency 2 5 2 2 2 4 4 2 2" xfId="4546" xr:uid="{00000000-0005-0000-0000-0000FA0F0000}"/>
    <cellStyle name="Currency 2 5 2 2 2 4 4 3" xfId="4547" xr:uid="{00000000-0005-0000-0000-0000FB0F0000}"/>
    <cellStyle name="Currency 2 5 2 2 2 4 5" xfId="4548" xr:uid="{00000000-0005-0000-0000-0000FC0F0000}"/>
    <cellStyle name="Currency 2 5 2 2 2 4 5 2" xfId="4549" xr:uid="{00000000-0005-0000-0000-0000FD0F0000}"/>
    <cellStyle name="Currency 2 5 2 2 2 4 5 2 2" xfId="4550" xr:uid="{00000000-0005-0000-0000-0000FE0F0000}"/>
    <cellStyle name="Currency 2 5 2 2 2 4 5 3" xfId="4551" xr:uid="{00000000-0005-0000-0000-0000FF0F0000}"/>
    <cellStyle name="Currency 2 5 2 2 2 4 6" xfId="4552" xr:uid="{00000000-0005-0000-0000-000000100000}"/>
    <cellStyle name="Currency 2 5 2 2 2 4 6 2" xfId="4553" xr:uid="{00000000-0005-0000-0000-000001100000}"/>
    <cellStyle name="Currency 2 5 2 2 2 4 7" xfId="4554" xr:uid="{00000000-0005-0000-0000-000002100000}"/>
    <cellStyle name="Currency 2 5 2 2 2 4 7 2" xfId="4555" xr:uid="{00000000-0005-0000-0000-000003100000}"/>
    <cellStyle name="Currency 2 5 2 2 2 4 8" xfId="4556" xr:uid="{00000000-0005-0000-0000-000004100000}"/>
    <cellStyle name="Currency 2 5 2 2 2 4 9" xfId="4557" xr:uid="{00000000-0005-0000-0000-000005100000}"/>
    <cellStyle name="Currency 2 5 2 2 2 5" xfId="4558" xr:uid="{00000000-0005-0000-0000-000006100000}"/>
    <cellStyle name="Currency 2 5 2 2 2 5 2" xfId="4559" xr:uid="{00000000-0005-0000-0000-000007100000}"/>
    <cellStyle name="Currency 2 5 2 2 2 5 3" xfId="4560" xr:uid="{00000000-0005-0000-0000-000008100000}"/>
    <cellStyle name="Currency 2 5 2 2 2 6" xfId="4561" xr:uid="{00000000-0005-0000-0000-000009100000}"/>
    <cellStyle name="Currency 2 5 2 2 2 6 2" xfId="4562" xr:uid="{00000000-0005-0000-0000-00000A100000}"/>
    <cellStyle name="Currency 2 5 2 2 2 6 2 2" xfId="4563" xr:uid="{00000000-0005-0000-0000-00000B100000}"/>
    <cellStyle name="Currency 2 5 2 2 2 6 2 2 2" xfId="4564" xr:uid="{00000000-0005-0000-0000-00000C100000}"/>
    <cellStyle name="Currency 2 5 2 2 2 6 2 3" xfId="4565" xr:uid="{00000000-0005-0000-0000-00000D100000}"/>
    <cellStyle name="Currency 2 5 2 2 2 6 3" xfId="4566" xr:uid="{00000000-0005-0000-0000-00000E100000}"/>
    <cellStyle name="Currency 2 5 2 2 2 6 3 2" xfId="4567" xr:uid="{00000000-0005-0000-0000-00000F100000}"/>
    <cellStyle name="Currency 2 5 2 2 2 6 3 2 2" xfId="4568" xr:uid="{00000000-0005-0000-0000-000010100000}"/>
    <cellStyle name="Currency 2 5 2 2 2 6 3 3" xfId="4569" xr:uid="{00000000-0005-0000-0000-000011100000}"/>
    <cellStyle name="Currency 2 5 2 2 2 6 4" xfId="4570" xr:uid="{00000000-0005-0000-0000-000012100000}"/>
    <cellStyle name="Currency 2 5 2 2 2 6 4 2" xfId="4571" xr:uid="{00000000-0005-0000-0000-000013100000}"/>
    <cellStyle name="Currency 2 5 2 2 2 6 4 2 2" xfId="4572" xr:uid="{00000000-0005-0000-0000-000014100000}"/>
    <cellStyle name="Currency 2 5 2 2 2 6 4 3" xfId="4573" xr:uid="{00000000-0005-0000-0000-000015100000}"/>
    <cellStyle name="Currency 2 5 2 2 2 6 5" xfId="4574" xr:uid="{00000000-0005-0000-0000-000016100000}"/>
    <cellStyle name="Currency 2 5 2 2 2 6 5 2" xfId="4575" xr:uid="{00000000-0005-0000-0000-000017100000}"/>
    <cellStyle name="Currency 2 5 2 2 2 6 6" xfId="4576" xr:uid="{00000000-0005-0000-0000-000018100000}"/>
    <cellStyle name="Currency 2 5 2 2 2 6 6 2" xfId="4577" xr:uid="{00000000-0005-0000-0000-000019100000}"/>
    <cellStyle name="Currency 2 5 2 2 2 6 7" xfId="4578" xr:uid="{00000000-0005-0000-0000-00001A100000}"/>
    <cellStyle name="Currency 2 5 2 2 2 7" xfId="4579" xr:uid="{00000000-0005-0000-0000-00001B100000}"/>
    <cellStyle name="Currency 2 5 2 2 2 7 2" xfId="4580" xr:uid="{00000000-0005-0000-0000-00001C100000}"/>
    <cellStyle name="Currency 2 5 2 2 2 7 2 2" xfId="4581" xr:uid="{00000000-0005-0000-0000-00001D100000}"/>
    <cellStyle name="Currency 2 5 2 2 2 7 3" xfId="4582" xr:uid="{00000000-0005-0000-0000-00001E100000}"/>
    <cellStyle name="Currency 2 5 2 2 2 8" xfId="4583" xr:uid="{00000000-0005-0000-0000-00001F100000}"/>
    <cellStyle name="Currency 2 5 2 2 2 8 2" xfId="4584" xr:uid="{00000000-0005-0000-0000-000020100000}"/>
    <cellStyle name="Currency 2 5 2 2 2 8 2 2" xfId="4585" xr:uid="{00000000-0005-0000-0000-000021100000}"/>
    <cellStyle name="Currency 2 5 2 2 2 8 3" xfId="4586" xr:uid="{00000000-0005-0000-0000-000022100000}"/>
    <cellStyle name="Currency 2 5 2 2 3" xfId="214" xr:uid="{00000000-0005-0000-0000-000023100000}"/>
    <cellStyle name="Currency 2 5 2 2 3 10" xfId="4587" xr:uid="{00000000-0005-0000-0000-000024100000}"/>
    <cellStyle name="Currency 2 5 2 2 3 2" xfId="215" xr:uid="{00000000-0005-0000-0000-000025100000}"/>
    <cellStyle name="Currency 2 5 2 2 3 2 2" xfId="4588" xr:uid="{00000000-0005-0000-0000-000026100000}"/>
    <cellStyle name="Currency 2 5 2 2 3 2 3" xfId="4589" xr:uid="{00000000-0005-0000-0000-000027100000}"/>
    <cellStyle name="Currency 2 5 2 2 3 2 3 2" xfId="4590" xr:uid="{00000000-0005-0000-0000-000028100000}"/>
    <cellStyle name="Currency 2 5 2 2 3 2 3 3" xfId="4591" xr:uid="{00000000-0005-0000-0000-000029100000}"/>
    <cellStyle name="Currency 2 5 2 2 3 2 4" xfId="4592" xr:uid="{00000000-0005-0000-0000-00002A100000}"/>
    <cellStyle name="Currency 2 5 2 2 3 2 4 2" xfId="4593" xr:uid="{00000000-0005-0000-0000-00002B100000}"/>
    <cellStyle name="Currency 2 5 2 2 3 2 4 2 2" xfId="4594" xr:uid="{00000000-0005-0000-0000-00002C100000}"/>
    <cellStyle name="Currency 2 5 2 2 3 2 4 3" xfId="4595" xr:uid="{00000000-0005-0000-0000-00002D100000}"/>
    <cellStyle name="Currency 2 5 2 2 3 2 5" xfId="4596" xr:uid="{00000000-0005-0000-0000-00002E100000}"/>
    <cellStyle name="Currency 2 5 2 2 3 2 5 2" xfId="4597" xr:uid="{00000000-0005-0000-0000-00002F100000}"/>
    <cellStyle name="Currency 2 5 2 2 3 2 5 2 2" xfId="4598" xr:uid="{00000000-0005-0000-0000-000030100000}"/>
    <cellStyle name="Currency 2 5 2 2 3 2 5 3" xfId="4599" xr:uid="{00000000-0005-0000-0000-000031100000}"/>
    <cellStyle name="Currency 2 5 2 2 3 2 6" xfId="4600" xr:uid="{00000000-0005-0000-0000-000032100000}"/>
    <cellStyle name="Currency 2 5 2 2 3 2 6 2" xfId="4601" xr:uid="{00000000-0005-0000-0000-000033100000}"/>
    <cellStyle name="Currency 2 5 2 2 3 2 6 2 2" xfId="4602" xr:uid="{00000000-0005-0000-0000-000034100000}"/>
    <cellStyle name="Currency 2 5 2 2 3 2 6 3" xfId="4603" xr:uid="{00000000-0005-0000-0000-000035100000}"/>
    <cellStyle name="Currency 2 5 2 2 3 2 7" xfId="4604" xr:uid="{00000000-0005-0000-0000-000036100000}"/>
    <cellStyle name="Currency 2 5 2 2 3 2 7 2" xfId="4605" xr:uid="{00000000-0005-0000-0000-000037100000}"/>
    <cellStyle name="Currency 2 5 2 2 3 2 8" xfId="4606" xr:uid="{00000000-0005-0000-0000-000038100000}"/>
    <cellStyle name="Currency 2 5 2 2 3 2 8 2" xfId="4607" xr:uid="{00000000-0005-0000-0000-000039100000}"/>
    <cellStyle name="Currency 2 5 2 2 3 2 9" xfId="4608" xr:uid="{00000000-0005-0000-0000-00003A100000}"/>
    <cellStyle name="Currency 2 5 2 2 3 3" xfId="216" xr:uid="{00000000-0005-0000-0000-00003B100000}"/>
    <cellStyle name="Currency 2 5 2 2 3 4" xfId="4609" xr:uid="{00000000-0005-0000-0000-00003C100000}"/>
    <cellStyle name="Currency 2 5 2 2 3 4 2" xfId="4610" xr:uid="{00000000-0005-0000-0000-00003D100000}"/>
    <cellStyle name="Currency 2 5 2 2 3 4 3" xfId="4611" xr:uid="{00000000-0005-0000-0000-00003E100000}"/>
    <cellStyle name="Currency 2 5 2 2 3 5" xfId="4612" xr:uid="{00000000-0005-0000-0000-00003F100000}"/>
    <cellStyle name="Currency 2 5 2 2 3 5 2" xfId="4613" xr:uid="{00000000-0005-0000-0000-000040100000}"/>
    <cellStyle name="Currency 2 5 2 2 3 5 2 2" xfId="4614" xr:uid="{00000000-0005-0000-0000-000041100000}"/>
    <cellStyle name="Currency 2 5 2 2 3 5 3" xfId="4615" xr:uid="{00000000-0005-0000-0000-000042100000}"/>
    <cellStyle name="Currency 2 5 2 2 3 6" xfId="4616" xr:uid="{00000000-0005-0000-0000-000043100000}"/>
    <cellStyle name="Currency 2 5 2 2 3 6 2" xfId="4617" xr:uid="{00000000-0005-0000-0000-000044100000}"/>
    <cellStyle name="Currency 2 5 2 2 3 6 2 2" xfId="4618" xr:uid="{00000000-0005-0000-0000-000045100000}"/>
    <cellStyle name="Currency 2 5 2 2 3 6 3" xfId="4619" xr:uid="{00000000-0005-0000-0000-000046100000}"/>
    <cellStyle name="Currency 2 5 2 2 3 7" xfId="4620" xr:uid="{00000000-0005-0000-0000-000047100000}"/>
    <cellStyle name="Currency 2 5 2 2 3 7 2" xfId="4621" xr:uid="{00000000-0005-0000-0000-000048100000}"/>
    <cellStyle name="Currency 2 5 2 2 3 7 2 2" xfId="4622" xr:uid="{00000000-0005-0000-0000-000049100000}"/>
    <cellStyle name="Currency 2 5 2 2 3 7 3" xfId="4623" xr:uid="{00000000-0005-0000-0000-00004A100000}"/>
    <cellStyle name="Currency 2 5 2 2 3 8" xfId="4624" xr:uid="{00000000-0005-0000-0000-00004B100000}"/>
    <cellStyle name="Currency 2 5 2 2 3 8 2" xfId="4625" xr:uid="{00000000-0005-0000-0000-00004C100000}"/>
    <cellStyle name="Currency 2 5 2 2 3 9" xfId="4626" xr:uid="{00000000-0005-0000-0000-00004D100000}"/>
    <cellStyle name="Currency 2 5 2 2 3 9 2" xfId="4627" xr:uid="{00000000-0005-0000-0000-00004E100000}"/>
    <cellStyle name="Currency 2 5 2 2 4" xfId="217" xr:uid="{00000000-0005-0000-0000-00004F100000}"/>
    <cellStyle name="Currency 2 5 2 2 4 2" xfId="218" xr:uid="{00000000-0005-0000-0000-000050100000}"/>
    <cellStyle name="Currency 2 5 2 2 4 2 10" xfId="4628" xr:uid="{00000000-0005-0000-0000-000051100000}"/>
    <cellStyle name="Currency 2 5 2 2 4 2 2" xfId="4629" xr:uid="{00000000-0005-0000-0000-000052100000}"/>
    <cellStyle name="Currency 2 5 2 2 4 2 3" xfId="4630" xr:uid="{00000000-0005-0000-0000-000053100000}"/>
    <cellStyle name="Currency 2 5 2 2 4 2 4" xfId="4631" xr:uid="{00000000-0005-0000-0000-000054100000}"/>
    <cellStyle name="Currency 2 5 2 2 4 2 4 2" xfId="4632" xr:uid="{00000000-0005-0000-0000-000055100000}"/>
    <cellStyle name="Currency 2 5 2 2 4 2 4 2 2" xfId="4633" xr:uid="{00000000-0005-0000-0000-000056100000}"/>
    <cellStyle name="Currency 2 5 2 2 4 2 4 3" xfId="4634" xr:uid="{00000000-0005-0000-0000-000057100000}"/>
    <cellStyle name="Currency 2 5 2 2 4 2 5" xfId="4635" xr:uid="{00000000-0005-0000-0000-000058100000}"/>
    <cellStyle name="Currency 2 5 2 2 4 2 5 2" xfId="4636" xr:uid="{00000000-0005-0000-0000-000059100000}"/>
    <cellStyle name="Currency 2 5 2 2 4 2 5 2 2" xfId="4637" xr:uid="{00000000-0005-0000-0000-00005A100000}"/>
    <cellStyle name="Currency 2 5 2 2 4 2 5 3" xfId="4638" xr:uid="{00000000-0005-0000-0000-00005B100000}"/>
    <cellStyle name="Currency 2 5 2 2 4 2 6" xfId="4639" xr:uid="{00000000-0005-0000-0000-00005C100000}"/>
    <cellStyle name="Currency 2 5 2 2 4 2 6 2" xfId="4640" xr:uid="{00000000-0005-0000-0000-00005D100000}"/>
    <cellStyle name="Currency 2 5 2 2 4 2 6 2 2" xfId="4641" xr:uid="{00000000-0005-0000-0000-00005E100000}"/>
    <cellStyle name="Currency 2 5 2 2 4 2 6 3" xfId="4642" xr:uid="{00000000-0005-0000-0000-00005F100000}"/>
    <cellStyle name="Currency 2 5 2 2 4 2 7" xfId="4643" xr:uid="{00000000-0005-0000-0000-000060100000}"/>
    <cellStyle name="Currency 2 5 2 2 4 2 7 2" xfId="4644" xr:uid="{00000000-0005-0000-0000-000061100000}"/>
    <cellStyle name="Currency 2 5 2 2 4 2 8" xfId="4645" xr:uid="{00000000-0005-0000-0000-000062100000}"/>
    <cellStyle name="Currency 2 5 2 2 4 2 8 2" xfId="4646" xr:uid="{00000000-0005-0000-0000-000063100000}"/>
    <cellStyle name="Currency 2 5 2 2 4 2 9" xfId="4647" xr:uid="{00000000-0005-0000-0000-000064100000}"/>
    <cellStyle name="Currency 2 5 2 2 4 3" xfId="219" xr:uid="{00000000-0005-0000-0000-000065100000}"/>
    <cellStyle name="Currency 2 5 2 2 4 4" xfId="4648" xr:uid="{00000000-0005-0000-0000-000066100000}"/>
    <cellStyle name="Currency 2 5 2 2 4 4 2" xfId="4649" xr:uid="{00000000-0005-0000-0000-000067100000}"/>
    <cellStyle name="Currency 2 5 2 2 4 4 2 2" xfId="4650" xr:uid="{00000000-0005-0000-0000-000068100000}"/>
    <cellStyle name="Currency 2 5 2 2 4 4 3" xfId="4651" xr:uid="{00000000-0005-0000-0000-000069100000}"/>
    <cellStyle name="Currency 2 5 2 2 4 5" xfId="4652" xr:uid="{00000000-0005-0000-0000-00006A100000}"/>
    <cellStyle name="Currency 2 5 2 2 4 5 2" xfId="4653" xr:uid="{00000000-0005-0000-0000-00006B100000}"/>
    <cellStyle name="Currency 2 5 2 2 4 5 2 2" xfId="4654" xr:uid="{00000000-0005-0000-0000-00006C100000}"/>
    <cellStyle name="Currency 2 5 2 2 4 5 3" xfId="4655" xr:uid="{00000000-0005-0000-0000-00006D100000}"/>
    <cellStyle name="Currency 2 5 2 2 5" xfId="4656" xr:uid="{00000000-0005-0000-0000-00006E100000}"/>
    <cellStyle name="Currency 2 5 2 2 5 2" xfId="4657" xr:uid="{00000000-0005-0000-0000-00006F100000}"/>
    <cellStyle name="Currency 2 5 2 2 5 3" xfId="4658" xr:uid="{00000000-0005-0000-0000-000070100000}"/>
    <cellStyle name="Currency 2 5 2 2 5 3 2" xfId="4659" xr:uid="{00000000-0005-0000-0000-000071100000}"/>
    <cellStyle name="Currency 2 5 2 2 5 3 3" xfId="4660" xr:uid="{00000000-0005-0000-0000-000072100000}"/>
    <cellStyle name="Currency 2 5 2 2 5 4" xfId="4661" xr:uid="{00000000-0005-0000-0000-000073100000}"/>
    <cellStyle name="Currency 2 5 2 2 5 4 2" xfId="4662" xr:uid="{00000000-0005-0000-0000-000074100000}"/>
    <cellStyle name="Currency 2 5 2 2 5 4 2 2" xfId="4663" xr:uid="{00000000-0005-0000-0000-000075100000}"/>
    <cellStyle name="Currency 2 5 2 2 5 4 3" xfId="4664" xr:uid="{00000000-0005-0000-0000-000076100000}"/>
    <cellStyle name="Currency 2 5 2 2 5 5" xfId="4665" xr:uid="{00000000-0005-0000-0000-000077100000}"/>
    <cellStyle name="Currency 2 5 2 2 5 5 2" xfId="4666" xr:uid="{00000000-0005-0000-0000-000078100000}"/>
    <cellStyle name="Currency 2 5 2 2 5 5 2 2" xfId="4667" xr:uid="{00000000-0005-0000-0000-000079100000}"/>
    <cellStyle name="Currency 2 5 2 2 5 5 3" xfId="4668" xr:uid="{00000000-0005-0000-0000-00007A100000}"/>
    <cellStyle name="Currency 2 5 2 2 5 6" xfId="4669" xr:uid="{00000000-0005-0000-0000-00007B100000}"/>
    <cellStyle name="Currency 2 5 2 2 5 6 2" xfId="4670" xr:uid="{00000000-0005-0000-0000-00007C100000}"/>
    <cellStyle name="Currency 2 5 2 2 5 6 2 2" xfId="4671" xr:uid="{00000000-0005-0000-0000-00007D100000}"/>
    <cellStyle name="Currency 2 5 2 2 5 6 3" xfId="4672" xr:uid="{00000000-0005-0000-0000-00007E100000}"/>
    <cellStyle name="Currency 2 5 2 2 5 7" xfId="4673" xr:uid="{00000000-0005-0000-0000-00007F100000}"/>
    <cellStyle name="Currency 2 5 2 2 5 7 2" xfId="4674" xr:uid="{00000000-0005-0000-0000-000080100000}"/>
    <cellStyle name="Currency 2 5 2 2 5 8" xfId="4675" xr:uid="{00000000-0005-0000-0000-000081100000}"/>
    <cellStyle name="Currency 2 5 2 2 5 8 2" xfId="4676" xr:uid="{00000000-0005-0000-0000-000082100000}"/>
    <cellStyle name="Currency 2 5 2 2 5 9" xfId="4677" xr:uid="{00000000-0005-0000-0000-000083100000}"/>
    <cellStyle name="Currency 2 5 2 2 6" xfId="4678" xr:uid="{00000000-0005-0000-0000-000084100000}"/>
    <cellStyle name="Currency 2 5 2 2 6 2" xfId="4679" xr:uid="{00000000-0005-0000-0000-000085100000}"/>
    <cellStyle name="Currency 2 5 2 2 6 3" xfId="4680" xr:uid="{00000000-0005-0000-0000-000086100000}"/>
    <cellStyle name="Currency 2 5 2 2 7" xfId="4681" xr:uid="{00000000-0005-0000-0000-000087100000}"/>
    <cellStyle name="Currency 2 5 2 2 8" xfId="4682" xr:uid="{00000000-0005-0000-0000-000088100000}"/>
    <cellStyle name="Currency 2 5 2 2 8 2" xfId="4683" xr:uid="{00000000-0005-0000-0000-000089100000}"/>
    <cellStyle name="Currency 2 5 2 2 8 2 2" xfId="4684" xr:uid="{00000000-0005-0000-0000-00008A100000}"/>
    <cellStyle name="Currency 2 5 2 2 8 3" xfId="4685" xr:uid="{00000000-0005-0000-0000-00008B100000}"/>
    <cellStyle name="Currency 2 5 2 2 8 4" xfId="4686" xr:uid="{00000000-0005-0000-0000-00008C100000}"/>
    <cellStyle name="Currency 2 5 2 2 9" xfId="4687" xr:uid="{00000000-0005-0000-0000-00008D100000}"/>
    <cellStyle name="Currency 2 5 2 2 9 2" xfId="4688" xr:uid="{00000000-0005-0000-0000-00008E100000}"/>
    <cellStyle name="Currency 2 5 2 2 9 2 2" xfId="4689" xr:uid="{00000000-0005-0000-0000-00008F100000}"/>
    <cellStyle name="Currency 2 5 2 2 9 3" xfId="4690" xr:uid="{00000000-0005-0000-0000-000090100000}"/>
    <cellStyle name="Currency 2 5 2 3" xfId="220" xr:uid="{00000000-0005-0000-0000-000091100000}"/>
    <cellStyle name="Currency 2 5 2 3 10" xfId="4691" xr:uid="{00000000-0005-0000-0000-000092100000}"/>
    <cellStyle name="Currency 2 5 2 3 10 2" xfId="4692" xr:uid="{00000000-0005-0000-0000-000093100000}"/>
    <cellStyle name="Currency 2 5 2 3 10 2 2" xfId="4693" xr:uid="{00000000-0005-0000-0000-000094100000}"/>
    <cellStyle name="Currency 2 5 2 3 10 3" xfId="4694" xr:uid="{00000000-0005-0000-0000-000095100000}"/>
    <cellStyle name="Currency 2 5 2 3 11" xfId="4695" xr:uid="{00000000-0005-0000-0000-000096100000}"/>
    <cellStyle name="Currency 2 5 2 3 11 2" xfId="4696" xr:uid="{00000000-0005-0000-0000-000097100000}"/>
    <cellStyle name="Currency 2 5 2 3 12" xfId="4697" xr:uid="{00000000-0005-0000-0000-000098100000}"/>
    <cellStyle name="Currency 2 5 2 3 12 2" xfId="4698" xr:uid="{00000000-0005-0000-0000-000099100000}"/>
    <cellStyle name="Currency 2 5 2 3 13" xfId="4699" xr:uid="{00000000-0005-0000-0000-00009A100000}"/>
    <cellStyle name="Currency 2 5 2 3 14" xfId="4700" xr:uid="{00000000-0005-0000-0000-00009B100000}"/>
    <cellStyle name="Currency 2 5 2 3 15" xfId="4701" xr:uid="{00000000-0005-0000-0000-00009C100000}"/>
    <cellStyle name="Currency 2 5 2 3 2" xfId="221" xr:uid="{00000000-0005-0000-0000-00009D100000}"/>
    <cellStyle name="Currency 2 5 2 3 2 2" xfId="4702" xr:uid="{00000000-0005-0000-0000-00009E100000}"/>
    <cellStyle name="Currency 2 5 2 3 2 2 2" xfId="4703" xr:uid="{00000000-0005-0000-0000-00009F100000}"/>
    <cellStyle name="Currency 2 5 2 3 2 2 3" xfId="4704" xr:uid="{00000000-0005-0000-0000-0000A0100000}"/>
    <cellStyle name="Currency 2 5 2 3 2 2 3 2" xfId="4705" xr:uid="{00000000-0005-0000-0000-0000A1100000}"/>
    <cellStyle name="Currency 2 5 2 3 2 2 3 3" xfId="4706" xr:uid="{00000000-0005-0000-0000-0000A2100000}"/>
    <cellStyle name="Currency 2 5 2 3 2 2 4" xfId="4707" xr:uid="{00000000-0005-0000-0000-0000A3100000}"/>
    <cellStyle name="Currency 2 5 2 3 2 2 4 2" xfId="4708" xr:uid="{00000000-0005-0000-0000-0000A4100000}"/>
    <cellStyle name="Currency 2 5 2 3 2 2 4 2 2" xfId="4709" xr:uid="{00000000-0005-0000-0000-0000A5100000}"/>
    <cellStyle name="Currency 2 5 2 3 2 2 4 3" xfId="4710" xr:uid="{00000000-0005-0000-0000-0000A6100000}"/>
    <cellStyle name="Currency 2 5 2 3 2 2 5" xfId="4711" xr:uid="{00000000-0005-0000-0000-0000A7100000}"/>
    <cellStyle name="Currency 2 5 2 3 2 2 5 2" xfId="4712" xr:uid="{00000000-0005-0000-0000-0000A8100000}"/>
    <cellStyle name="Currency 2 5 2 3 2 2 5 2 2" xfId="4713" xr:uid="{00000000-0005-0000-0000-0000A9100000}"/>
    <cellStyle name="Currency 2 5 2 3 2 2 5 3" xfId="4714" xr:uid="{00000000-0005-0000-0000-0000AA100000}"/>
    <cellStyle name="Currency 2 5 2 3 2 2 6" xfId="4715" xr:uid="{00000000-0005-0000-0000-0000AB100000}"/>
    <cellStyle name="Currency 2 5 2 3 2 2 6 2" xfId="4716" xr:uid="{00000000-0005-0000-0000-0000AC100000}"/>
    <cellStyle name="Currency 2 5 2 3 2 2 6 2 2" xfId="4717" xr:uid="{00000000-0005-0000-0000-0000AD100000}"/>
    <cellStyle name="Currency 2 5 2 3 2 2 6 3" xfId="4718" xr:uid="{00000000-0005-0000-0000-0000AE100000}"/>
    <cellStyle name="Currency 2 5 2 3 2 2 7" xfId="4719" xr:uid="{00000000-0005-0000-0000-0000AF100000}"/>
    <cellStyle name="Currency 2 5 2 3 2 2 7 2" xfId="4720" xr:uid="{00000000-0005-0000-0000-0000B0100000}"/>
    <cellStyle name="Currency 2 5 2 3 2 2 8" xfId="4721" xr:uid="{00000000-0005-0000-0000-0000B1100000}"/>
    <cellStyle name="Currency 2 5 2 3 2 2 8 2" xfId="4722" xr:uid="{00000000-0005-0000-0000-0000B2100000}"/>
    <cellStyle name="Currency 2 5 2 3 2 2 9" xfId="4723" xr:uid="{00000000-0005-0000-0000-0000B3100000}"/>
    <cellStyle name="Currency 2 5 2 3 2 3" xfId="4724" xr:uid="{00000000-0005-0000-0000-0000B4100000}"/>
    <cellStyle name="Currency 2 5 2 3 2 3 2" xfId="4725" xr:uid="{00000000-0005-0000-0000-0000B5100000}"/>
    <cellStyle name="Currency 2 5 2 3 2 3 3" xfId="4726" xr:uid="{00000000-0005-0000-0000-0000B6100000}"/>
    <cellStyle name="Currency 2 5 2 3 2 3 3 2" xfId="4727" xr:uid="{00000000-0005-0000-0000-0000B7100000}"/>
    <cellStyle name="Currency 2 5 2 3 2 3 3 3" xfId="4728" xr:uid="{00000000-0005-0000-0000-0000B8100000}"/>
    <cellStyle name="Currency 2 5 2 3 2 3 4" xfId="4729" xr:uid="{00000000-0005-0000-0000-0000B9100000}"/>
    <cellStyle name="Currency 2 5 2 3 2 3 4 2" xfId="4730" xr:uid="{00000000-0005-0000-0000-0000BA100000}"/>
    <cellStyle name="Currency 2 5 2 3 2 3 4 2 2" xfId="4731" xr:uid="{00000000-0005-0000-0000-0000BB100000}"/>
    <cellStyle name="Currency 2 5 2 3 2 3 4 3" xfId="4732" xr:uid="{00000000-0005-0000-0000-0000BC100000}"/>
    <cellStyle name="Currency 2 5 2 3 2 3 5" xfId="4733" xr:uid="{00000000-0005-0000-0000-0000BD100000}"/>
    <cellStyle name="Currency 2 5 2 3 2 3 5 2" xfId="4734" xr:uid="{00000000-0005-0000-0000-0000BE100000}"/>
    <cellStyle name="Currency 2 5 2 3 2 3 5 2 2" xfId="4735" xr:uid="{00000000-0005-0000-0000-0000BF100000}"/>
    <cellStyle name="Currency 2 5 2 3 2 3 5 3" xfId="4736" xr:uid="{00000000-0005-0000-0000-0000C0100000}"/>
    <cellStyle name="Currency 2 5 2 3 2 3 6" xfId="4737" xr:uid="{00000000-0005-0000-0000-0000C1100000}"/>
    <cellStyle name="Currency 2 5 2 3 2 3 6 2" xfId="4738" xr:uid="{00000000-0005-0000-0000-0000C2100000}"/>
    <cellStyle name="Currency 2 5 2 3 2 3 6 2 2" xfId="4739" xr:uid="{00000000-0005-0000-0000-0000C3100000}"/>
    <cellStyle name="Currency 2 5 2 3 2 3 6 3" xfId="4740" xr:uid="{00000000-0005-0000-0000-0000C4100000}"/>
    <cellStyle name="Currency 2 5 2 3 2 3 7" xfId="4741" xr:uid="{00000000-0005-0000-0000-0000C5100000}"/>
    <cellStyle name="Currency 2 5 2 3 2 3 7 2" xfId="4742" xr:uid="{00000000-0005-0000-0000-0000C6100000}"/>
    <cellStyle name="Currency 2 5 2 3 2 3 8" xfId="4743" xr:uid="{00000000-0005-0000-0000-0000C7100000}"/>
    <cellStyle name="Currency 2 5 2 3 2 3 8 2" xfId="4744" xr:uid="{00000000-0005-0000-0000-0000C8100000}"/>
    <cellStyle name="Currency 2 5 2 3 2 3 9" xfId="4745" xr:uid="{00000000-0005-0000-0000-0000C9100000}"/>
    <cellStyle name="Currency 2 5 2 3 2 4" xfId="4746" xr:uid="{00000000-0005-0000-0000-0000CA100000}"/>
    <cellStyle name="Currency 2 5 2 3 2 4 2" xfId="4747" xr:uid="{00000000-0005-0000-0000-0000CB100000}"/>
    <cellStyle name="Currency 2 5 2 3 2 4 3" xfId="4748" xr:uid="{00000000-0005-0000-0000-0000CC100000}"/>
    <cellStyle name="Currency 2 5 2 3 2 4 3 2" xfId="4749" xr:uid="{00000000-0005-0000-0000-0000CD100000}"/>
    <cellStyle name="Currency 2 5 2 3 2 4 3 2 2" xfId="4750" xr:uid="{00000000-0005-0000-0000-0000CE100000}"/>
    <cellStyle name="Currency 2 5 2 3 2 4 3 3" xfId="4751" xr:uid="{00000000-0005-0000-0000-0000CF100000}"/>
    <cellStyle name="Currency 2 5 2 3 2 4 4" xfId="4752" xr:uid="{00000000-0005-0000-0000-0000D0100000}"/>
    <cellStyle name="Currency 2 5 2 3 2 4 4 2" xfId="4753" xr:uid="{00000000-0005-0000-0000-0000D1100000}"/>
    <cellStyle name="Currency 2 5 2 3 2 4 4 2 2" xfId="4754" xr:uid="{00000000-0005-0000-0000-0000D2100000}"/>
    <cellStyle name="Currency 2 5 2 3 2 4 4 3" xfId="4755" xr:uid="{00000000-0005-0000-0000-0000D3100000}"/>
    <cellStyle name="Currency 2 5 2 3 2 4 5" xfId="4756" xr:uid="{00000000-0005-0000-0000-0000D4100000}"/>
    <cellStyle name="Currency 2 5 2 3 2 4 5 2" xfId="4757" xr:uid="{00000000-0005-0000-0000-0000D5100000}"/>
    <cellStyle name="Currency 2 5 2 3 2 4 5 2 2" xfId="4758" xr:uid="{00000000-0005-0000-0000-0000D6100000}"/>
    <cellStyle name="Currency 2 5 2 3 2 4 5 3" xfId="4759" xr:uid="{00000000-0005-0000-0000-0000D7100000}"/>
    <cellStyle name="Currency 2 5 2 3 2 4 6" xfId="4760" xr:uid="{00000000-0005-0000-0000-0000D8100000}"/>
    <cellStyle name="Currency 2 5 2 3 2 4 6 2" xfId="4761" xr:uid="{00000000-0005-0000-0000-0000D9100000}"/>
    <cellStyle name="Currency 2 5 2 3 2 4 7" xfId="4762" xr:uid="{00000000-0005-0000-0000-0000DA100000}"/>
    <cellStyle name="Currency 2 5 2 3 2 4 7 2" xfId="4763" xr:uid="{00000000-0005-0000-0000-0000DB100000}"/>
    <cellStyle name="Currency 2 5 2 3 2 4 8" xfId="4764" xr:uid="{00000000-0005-0000-0000-0000DC100000}"/>
    <cellStyle name="Currency 2 5 2 3 2 4 9" xfId="4765" xr:uid="{00000000-0005-0000-0000-0000DD100000}"/>
    <cellStyle name="Currency 2 5 2 3 2 5" xfId="4766" xr:uid="{00000000-0005-0000-0000-0000DE100000}"/>
    <cellStyle name="Currency 2 5 2 3 2 5 2" xfId="4767" xr:uid="{00000000-0005-0000-0000-0000DF100000}"/>
    <cellStyle name="Currency 2 5 2 3 2 5 3" xfId="4768" xr:uid="{00000000-0005-0000-0000-0000E0100000}"/>
    <cellStyle name="Currency 2 5 2 3 2 6" xfId="4769" xr:uid="{00000000-0005-0000-0000-0000E1100000}"/>
    <cellStyle name="Currency 2 5 2 3 2 6 2" xfId="4770" xr:uid="{00000000-0005-0000-0000-0000E2100000}"/>
    <cellStyle name="Currency 2 5 2 3 2 6 2 2" xfId="4771" xr:uid="{00000000-0005-0000-0000-0000E3100000}"/>
    <cellStyle name="Currency 2 5 2 3 2 6 2 2 2" xfId="4772" xr:uid="{00000000-0005-0000-0000-0000E4100000}"/>
    <cellStyle name="Currency 2 5 2 3 2 6 2 3" xfId="4773" xr:uid="{00000000-0005-0000-0000-0000E5100000}"/>
    <cellStyle name="Currency 2 5 2 3 2 6 3" xfId="4774" xr:uid="{00000000-0005-0000-0000-0000E6100000}"/>
    <cellStyle name="Currency 2 5 2 3 2 6 3 2" xfId="4775" xr:uid="{00000000-0005-0000-0000-0000E7100000}"/>
    <cellStyle name="Currency 2 5 2 3 2 6 3 2 2" xfId="4776" xr:uid="{00000000-0005-0000-0000-0000E8100000}"/>
    <cellStyle name="Currency 2 5 2 3 2 6 3 3" xfId="4777" xr:uid="{00000000-0005-0000-0000-0000E9100000}"/>
    <cellStyle name="Currency 2 5 2 3 2 6 4" xfId="4778" xr:uid="{00000000-0005-0000-0000-0000EA100000}"/>
    <cellStyle name="Currency 2 5 2 3 2 6 4 2" xfId="4779" xr:uid="{00000000-0005-0000-0000-0000EB100000}"/>
    <cellStyle name="Currency 2 5 2 3 2 6 4 2 2" xfId="4780" xr:uid="{00000000-0005-0000-0000-0000EC100000}"/>
    <cellStyle name="Currency 2 5 2 3 2 6 4 3" xfId="4781" xr:uid="{00000000-0005-0000-0000-0000ED100000}"/>
    <cellStyle name="Currency 2 5 2 3 2 6 5" xfId="4782" xr:uid="{00000000-0005-0000-0000-0000EE100000}"/>
    <cellStyle name="Currency 2 5 2 3 2 6 5 2" xfId="4783" xr:uid="{00000000-0005-0000-0000-0000EF100000}"/>
    <cellStyle name="Currency 2 5 2 3 2 6 6" xfId="4784" xr:uid="{00000000-0005-0000-0000-0000F0100000}"/>
    <cellStyle name="Currency 2 5 2 3 2 6 6 2" xfId="4785" xr:uid="{00000000-0005-0000-0000-0000F1100000}"/>
    <cellStyle name="Currency 2 5 2 3 2 6 7" xfId="4786" xr:uid="{00000000-0005-0000-0000-0000F2100000}"/>
    <cellStyle name="Currency 2 5 2 3 2 7" xfId="4787" xr:uid="{00000000-0005-0000-0000-0000F3100000}"/>
    <cellStyle name="Currency 2 5 2 3 2 7 2" xfId="4788" xr:uid="{00000000-0005-0000-0000-0000F4100000}"/>
    <cellStyle name="Currency 2 5 2 3 2 7 2 2" xfId="4789" xr:uid="{00000000-0005-0000-0000-0000F5100000}"/>
    <cellStyle name="Currency 2 5 2 3 2 7 3" xfId="4790" xr:uid="{00000000-0005-0000-0000-0000F6100000}"/>
    <cellStyle name="Currency 2 5 2 3 2 8" xfId="4791" xr:uid="{00000000-0005-0000-0000-0000F7100000}"/>
    <cellStyle name="Currency 2 5 2 3 2 8 2" xfId="4792" xr:uid="{00000000-0005-0000-0000-0000F8100000}"/>
    <cellStyle name="Currency 2 5 2 3 2 8 2 2" xfId="4793" xr:uid="{00000000-0005-0000-0000-0000F9100000}"/>
    <cellStyle name="Currency 2 5 2 3 2 8 3" xfId="4794" xr:uid="{00000000-0005-0000-0000-0000FA100000}"/>
    <cellStyle name="Currency 2 5 2 3 3" xfId="222" xr:uid="{00000000-0005-0000-0000-0000FB100000}"/>
    <cellStyle name="Currency 2 5 2 3 3 10" xfId="4795" xr:uid="{00000000-0005-0000-0000-0000FC100000}"/>
    <cellStyle name="Currency 2 5 2 3 3 2" xfId="223" xr:uid="{00000000-0005-0000-0000-0000FD100000}"/>
    <cellStyle name="Currency 2 5 2 3 3 2 2" xfId="4796" xr:uid="{00000000-0005-0000-0000-0000FE100000}"/>
    <cellStyle name="Currency 2 5 2 3 3 2 3" xfId="4797" xr:uid="{00000000-0005-0000-0000-0000FF100000}"/>
    <cellStyle name="Currency 2 5 2 3 3 2 3 2" xfId="4798" xr:uid="{00000000-0005-0000-0000-000000110000}"/>
    <cellStyle name="Currency 2 5 2 3 3 2 3 3" xfId="4799" xr:uid="{00000000-0005-0000-0000-000001110000}"/>
    <cellStyle name="Currency 2 5 2 3 3 2 4" xfId="4800" xr:uid="{00000000-0005-0000-0000-000002110000}"/>
    <cellStyle name="Currency 2 5 2 3 3 2 4 2" xfId="4801" xr:uid="{00000000-0005-0000-0000-000003110000}"/>
    <cellStyle name="Currency 2 5 2 3 3 2 4 2 2" xfId="4802" xr:uid="{00000000-0005-0000-0000-000004110000}"/>
    <cellStyle name="Currency 2 5 2 3 3 2 4 3" xfId="4803" xr:uid="{00000000-0005-0000-0000-000005110000}"/>
    <cellStyle name="Currency 2 5 2 3 3 2 5" xfId="4804" xr:uid="{00000000-0005-0000-0000-000006110000}"/>
    <cellStyle name="Currency 2 5 2 3 3 2 5 2" xfId="4805" xr:uid="{00000000-0005-0000-0000-000007110000}"/>
    <cellStyle name="Currency 2 5 2 3 3 2 5 2 2" xfId="4806" xr:uid="{00000000-0005-0000-0000-000008110000}"/>
    <cellStyle name="Currency 2 5 2 3 3 2 5 3" xfId="4807" xr:uid="{00000000-0005-0000-0000-000009110000}"/>
    <cellStyle name="Currency 2 5 2 3 3 2 6" xfId="4808" xr:uid="{00000000-0005-0000-0000-00000A110000}"/>
    <cellStyle name="Currency 2 5 2 3 3 2 6 2" xfId="4809" xr:uid="{00000000-0005-0000-0000-00000B110000}"/>
    <cellStyle name="Currency 2 5 2 3 3 2 6 2 2" xfId="4810" xr:uid="{00000000-0005-0000-0000-00000C110000}"/>
    <cellStyle name="Currency 2 5 2 3 3 2 6 3" xfId="4811" xr:uid="{00000000-0005-0000-0000-00000D110000}"/>
    <cellStyle name="Currency 2 5 2 3 3 2 7" xfId="4812" xr:uid="{00000000-0005-0000-0000-00000E110000}"/>
    <cellStyle name="Currency 2 5 2 3 3 2 7 2" xfId="4813" xr:uid="{00000000-0005-0000-0000-00000F110000}"/>
    <cellStyle name="Currency 2 5 2 3 3 2 8" xfId="4814" xr:uid="{00000000-0005-0000-0000-000010110000}"/>
    <cellStyle name="Currency 2 5 2 3 3 2 8 2" xfId="4815" xr:uid="{00000000-0005-0000-0000-000011110000}"/>
    <cellStyle name="Currency 2 5 2 3 3 2 9" xfId="4816" xr:uid="{00000000-0005-0000-0000-000012110000}"/>
    <cellStyle name="Currency 2 5 2 3 3 3" xfId="224" xr:uid="{00000000-0005-0000-0000-000013110000}"/>
    <cellStyle name="Currency 2 5 2 3 3 4" xfId="4817" xr:uid="{00000000-0005-0000-0000-000014110000}"/>
    <cellStyle name="Currency 2 5 2 3 3 4 2" xfId="4818" xr:uid="{00000000-0005-0000-0000-000015110000}"/>
    <cellStyle name="Currency 2 5 2 3 3 4 3" xfId="4819" xr:uid="{00000000-0005-0000-0000-000016110000}"/>
    <cellStyle name="Currency 2 5 2 3 3 5" xfId="4820" xr:uid="{00000000-0005-0000-0000-000017110000}"/>
    <cellStyle name="Currency 2 5 2 3 3 5 2" xfId="4821" xr:uid="{00000000-0005-0000-0000-000018110000}"/>
    <cellStyle name="Currency 2 5 2 3 3 5 2 2" xfId="4822" xr:uid="{00000000-0005-0000-0000-000019110000}"/>
    <cellStyle name="Currency 2 5 2 3 3 5 3" xfId="4823" xr:uid="{00000000-0005-0000-0000-00001A110000}"/>
    <cellStyle name="Currency 2 5 2 3 3 6" xfId="4824" xr:uid="{00000000-0005-0000-0000-00001B110000}"/>
    <cellStyle name="Currency 2 5 2 3 3 6 2" xfId="4825" xr:uid="{00000000-0005-0000-0000-00001C110000}"/>
    <cellStyle name="Currency 2 5 2 3 3 6 2 2" xfId="4826" xr:uid="{00000000-0005-0000-0000-00001D110000}"/>
    <cellStyle name="Currency 2 5 2 3 3 6 3" xfId="4827" xr:uid="{00000000-0005-0000-0000-00001E110000}"/>
    <cellStyle name="Currency 2 5 2 3 3 7" xfId="4828" xr:uid="{00000000-0005-0000-0000-00001F110000}"/>
    <cellStyle name="Currency 2 5 2 3 3 7 2" xfId="4829" xr:uid="{00000000-0005-0000-0000-000020110000}"/>
    <cellStyle name="Currency 2 5 2 3 3 7 2 2" xfId="4830" xr:uid="{00000000-0005-0000-0000-000021110000}"/>
    <cellStyle name="Currency 2 5 2 3 3 7 3" xfId="4831" xr:uid="{00000000-0005-0000-0000-000022110000}"/>
    <cellStyle name="Currency 2 5 2 3 3 8" xfId="4832" xr:uid="{00000000-0005-0000-0000-000023110000}"/>
    <cellStyle name="Currency 2 5 2 3 3 8 2" xfId="4833" xr:uid="{00000000-0005-0000-0000-000024110000}"/>
    <cellStyle name="Currency 2 5 2 3 3 9" xfId="4834" xr:uid="{00000000-0005-0000-0000-000025110000}"/>
    <cellStyle name="Currency 2 5 2 3 3 9 2" xfId="4835" xr:uid="{00000000-0005-0000-0000-000026110000}"/>
    <cellStyle name="Currency 2 5 2 3 4" xfId="225" xr:uid="{00000000-0005-0000-0000-000027110000}"/>
    <cellStyle name="Currency 2 5 2 3 4 2" xfId="226" xr:uid="{00000000-0005-0000-0000-000028110000}"/>
    <cellStyle name="Currency 2 5 2 3 4 2 10" xfId="4836" xr:uid="{00000000-0005-0000-0000-000029110000}"/>
    <cellStyle name="Currency 2 5 2 3 4 2 2" xfId="4837" xr:uid="{00000000-0005-0000-0000-00002A110000}"/>
    <cellStyle name="Currency 2 5 2 3 4 2 3" xfId="4838" xr:uid="{00000000-0005-0000-0000-00002B110000}"/>
    <cellStyle name="Currency 2 5 2 3 4 2 4" xfId="4839" xr:uid="{00000000-0005-0000-0000-00002C110000}"/>
    <cellStyle name="Currency 2 5 2 3 4 2 4 2" xfId="4840" xr:uid="{00000000-0005-0000-0000-00002D110000}"/>
    <cellStyle name="Currency 2 5 2 3 4 2 4 2 2" xfId="4841" xr:uid="{00000000-0005-0000-0000-00002E110000}"/>
    <cellStyle name="Currency 2 5 2 3 4 2 4 3" xfId="4842" xr:uid="{00000000-0005-0000-0000-00002F110000}"/>
    <cellStyle name="Currency 2 5 2 3 4 2 5" xfId="4843" xr:uid="{00000000-0005-0000-0000-000030110000}"/>
    <cellStyle name="Currency 2 5 2 3 4 2 5 2" xfId="4844" xr:uid="{00000000-0005-0000-0000-000031110000}"/>
    <cellStyle name="Currency 2 5 2 3 4 2 5 2 2" xfId="4845" xr:uid="{00000000-0005-0000-0000-000032110000}"/>
    <cellStyle name="Currency 2 5 2 3 4 2 5 3" xfId="4846" xr:uid="{00000000-0005-0000-0000-000033110000}"/>
    <cellStyle name="Currency 2 5 2 3 4 2 6" xfId="4847" xr:uid="{00000000-0005-0000-0000-000034110000}"/>
    <cellStyle name="Currency 2 5 2 3 4 2 6 2" xfId="4848" xr:uid="{00000000-0005-0000-0000-000035110000}"/>
    <cellStyle name="Currency 2 5 2 3 4 2 6 2 2" xfId="4849" xr:uid="{00000000-0005-0000-0000-000036110000}"/>
    <cellStyle name="Currency 2 5 2 3 4 2 6 3" xfId="4850" xr:uid="{00000000-0005-0000-0000-000037110000}"/>
    <cellStyle name="Currency 2 5 2 3 4 2 7" xfId="4851" xr:uid="{00000000-0005-0000-0000-000038110000}"/>
    <cellStyle name="Currency 2 5 2 3 4 2 7 2" xfId="4852" xr:uid="{00000000-0005-0000-0000-000039110000}"/>
    <cellStyle name="Currency 2 5 2 3 4 2 8" xfId="4853" xr:uid="{00000000-0005-0000-0000-00003A110000}"/>
    <cellStyle name="Currency 2 5 2 3 4 2 8 2" xfId="4854" xr:uid="{00000000-0005-0000-0000-00003B110000}"/>
    <cellStyle name="Currency 2 5 2 3 4 2 9" xfId="4855" xr:uid="{00000000-0005-0000-0000-00003C110000}"/>
    <cellStyle name="Currency 2 5 2 3 4 3" xfId="227" xr:uid="{00000000-0005-0000-0000-00003D110000}"/>
    <cellStyle name="Currency 2 5 2 3 4 4" xfId="4856" xr:uid="{00000000-0005-0000-0000-00003E110000}"/>
    <cellStyle name="Currency 2 5 2 3 4 4 2" xfId="4857" xr:uid="{00000000-0005-0000-0000-00003F110000}"/>
    <cellStyle name="Currency 2 5 2 3 4 4 2 2" xfId="4858" xr:uid="{00000000-0005-0000-0000-000040110000}"/>
    <cellStyle name="Currency 2 5 2 3 4 4 3" xfId="4859" xr:uid="{00000000-0005-0000-0000-000041110000}"/>
    <cellStyle name="Currency 2 5 2 3 4 5" xfId="4860" xr:uid="{00000000-0005-0000-0000-000042110000}"/>
    <cellStyle name="Currency 2 5 2 3 4 5 2" xfId="4861" xr:uid="{00000000-0005-0000-0000-000043110000}"/>
    <cellStyle name="Currency 2 5 2 3 4 5 2 2" xfId="4862" xr:uid="{00000000-0005-0000-0000-000044110000}"/>
    <cellStyle name="Currency 2 5 2 3 4 5 3" xfId="4863" xr:uid="{00000000-0005-0000-0000-000045110000}"/>
    <cellStyle name="Currency 2 5 2 3 5" xfId="4864" xr:uid="{00000000-0005-0000-0000-000046110000}"/>
    <cellStyle name="Currency 2 5 2 3 5 2" xfId="4865" xr:uid="{00000000-0005-0000-0000-000047110000}"/>
    <cellStyle name="Currency 2 5 2 3 5 3" xfId="4866" xr:uid="{00000000-0005-0000-0000-000048110000}"/>
    <cellStyle name="Currency 2 5 2 3 5 3 2" xfId="4867" xr:uid="{00000000-0005-0000-0000-000049110000}"/>
    <cellStyle name="Currency 2 5 2 3 5 3 3" xfId="4868" xr:uid="{00000000-0005-0000-0000-00004A110000}"/>
    <cellStyle name="Currency 2 5 2 3 5 4" xfId="4869" xr:uid="{00000000-0005-0000-0000-00004B110000}"/>
    <cellStyle name="Currency 2 5 2 3 5 4 2" xfId="4870" xr:uid="{00000000-0005-0000-0000-00004C110000}"/>
    <cellStyle name="Currency 2 5 2 3 5 4 2 2" xfId="4871" xr:uid="{00000000-0005-0000-0000-00004D110000}"/>
    <cellStyle name="Currency 2 5 2 3 5 4 3" xfId="4872" xr:uid="{00000000-0005-0000-0000-00004E110000}"/>
    <cellStyle name="Currency 2 5 2 3 5 5" xfId="4873" xr:uid="{00000000-0005-0000-0000-00004F110000}"/>
    <cellStyle name="Currency 2 5 2 3 5 5 2" xfId="4874" xr:uid="{00000000-0005-0000-0000-000050110000}"/>
    <cellStyle name="Currency 2 5 2 3 5 5 2 2" xfId="4875" xr:uid="{00000000-0005-0000-0000-000051110000}"/>
    <cellStyle name="Currency 2 5 2 3 5 5 3" xfId="4876" xr:uid="{00000000-0005-0000-0000-000052110000}"/>
    <cellStyle name="Currency 2 5 2 3 5 6" xfId="4877" xr:uid="{00000000-0005-0000-0000-000053110000}"/>
    <cellStyle name="Currency 2 5 2 3 5 6 2" xfId="4878" xr:uid="{00000000-0005-0000-0000-000054110000}"/>
    <cellStyle name="Currency 2 5 2 3 5 6 2 2" xfId="4879" xr:uid="{00000000-0005-0000-0000-000055110000}"/>
    <cellStyle name="Currency 2 5 2 3 5 6 3" xfId="4880" xr:uid="{00000000-0005-0000-0000-000056110000}"/>
    <cellStyle name="Currency 2 5 2 3 5 7" xfId="4881" xr:uid="{00000000-0005-0000-0000-000057110000}"/>
    <cellStyle name="Currency 2 5 2 3 5 7 2" xfId="4882" xr:uid="{00000000-0005-0000-0000-000058110000}"/>
    <cellStyle name="Currency 2 5 2 3 5 8" xfId="4883" xr:uid="{00000000-0005-0000-0000-000059110000}"/>
    <cellStyle name="Currency 2 5 2 3 5 8 2" xfId="4884" xr:uid="{00000000-0005-0000-0000-00005A110000}"/>
    <cellStyle name="Currency 2 5 2 3 5 9" xfId="4885" xr:uid="{00000000-0005-0000-0000-00005B110000}"/>
    <cellStyle name="Currency 2 5 2 3 6" xfId="4886" xr:uid="{00000000-0005-0000-0000-00005C110000}"/>
    <cellStyle name="Currency 2 5 2 3 6 2" xfId="4887" xr:uid="{00000000-0005-0000-0000-00005D110000}"/>
    <cellStyle name="Currency 2 5 2 3 6 3" xfId="4888" xr:uid="{00000000-0005-0000-0000-00005E110000}"/>
    <cellStyle name="Currency 2 5 2 3 7" xfId="4889" xr:uid="{00000000-0005-0000-0000-00005F110000}"/>
    <cellStyle name="Currency 2 5 2 3 8" xfId="4890" xr:uid="{00000000-0005-0000-0000-000060110000}"/>
    <cellStyle name="Currency 2 5 2 3 8 2" xfId="4891" xr:uid="{00000000-0005-0000-0000-000061110000}"/>
    <cellStyle name="Currency 2 5 2 3 8 2 2" xfId="4892" xr:uid="{00000000-0005-0000-0000-000062110000}"/>
    <cellStyle name="Currency 2 5 2 3 8 3" xfId="4893" xr:uid="{00000000-0005-0000-0000-000063110000}"/>
    <cellStyle name="Currency 2 5 2 3 8 4" xfId="4894" xr:uid="{00000000-0005-0000-0000-000064110000}"/>
    <cellStyle name="Currency 2 5 2 3 9" xfId="4895" xr:uid="{00000000-0005-0000-0000-000065110000}"/>
    <cellStyle name="Currency 2 5 2 3 9 2" xfId="4896" xr:uid="{00000000-0005-0000-0000-000066110000}"/>
    <cellStyle name="Currency 2 5 2 3 9 2 2" xfId="4897" xr:uid="{00000000-0005-0000-0000-000067110000}"/>
    <cellStyle name="Currency 2 5 2 3 9 3" xfId="4898" xr:uid="{00000000-0005-0000-0000-000068110000}"/>
    <cellStyle name="Currency 2 5 2 4" xfId="228" xr:uid="{00000000-0005-0000-0000-000069110000}"/>
    <cellStyle name="Currency 2 5 2 4 2" xfId="4899" xr:uid="{00000000-0005-0000-0000-00006A110000}"/>
    <cellStyle name="Currency 2 5 2 4 2 2" xfId="4900" xr:uid="{00000000-0005-0000-0000-00006B110000}"/>
    <cellStyle name="Currency 2 5 2 4 2 3" xfId="4901" xr:uid="{00000000-0005-0000-0000-00006C110000}"/>
    <cellStyle name="Currency 2 5 2 4 2 3 2" xfId="4902" xr:uid="{00000000-0005-0000-0000-00006D110000}"/>
    <cellStyle name="Currency 2 5 2 4 2 3 3" xfId="4903" xr:uid="{00000000-0005-0000-0000-00006E110000}"/>
    <cellStyle name="Currency 2 5 2 4 2 4" xfId="4904" xr:uid="{00000000-0005-0000-0000-00006F110000}"/>
    <cellStyle name="Currency 2 5 2 4 2 4 2" xfId="4905" xr:uid="{00000000-0005-0000-0000-000070110000}"/>
    <cellStyle name="Currency 2 5 2 4 2 4 2 2" xfId="4906" xr:uid="{00000000-0005-0000-0000-000071110000}"/>
    <cellStyle name="Currency 2 5 2 4 2 4 3" xfId="4907" xr:uid="{00000000-0005-0000-0000-000072110000}"/>
    <cellStyle name="Currency 2 5 2 4 2 5" xfId="4908" xr:uid="{00000000-0005-0000-0000-000073110000}"/>
    <cellStyle name="Currency 2 5 2 4 2 5 2" xfId="4909" xr:uid="{00000000-0005-0000-0000-000074110000}"/>
    <cellStyle name="Currency 2 5 2 4 2 5 2 2" xfId="4910" xr:uid="{00000000-0005-0000-0000-000075110000}"/>
    <cellStyle name="Currency 2 5 2 4 2 5 3" xfId="4911" xr:uid="{00000000-0005-0000-0000-000076110000}"/>
    <cellStyle name="Currency 2 5 2 4 2 6" xfId="4912" xr:uid="{00000000-0005-0000-0000-000077110000}"/>
    <cellStyle name="Currency 2 5 2 4 2 6 2" xfId="4913" xr:uid="{00000000-0005-0000-0000-000078110000}"/>
    <cellStyle name="Currency 2 5 2 4 2 6 2 2" xfId="4914" xr:uid="{00000000-0005-0000-0000-000079110000}"/>
    <cellStyle name="Currency 2 5 2 4 2 6 3" xfId="4915" xr:uid="{00000000-0005-0000-0000-00007A110000}"/>
    <cellStyle name="Currency 2 5 2 4 2 7" xfId="4916" xr:uid="{00000000-0005-0000-0000-00007B110000}"/>
    <cellStyle name="Currency 2 5 2 4 2 7 2" xfId="4917" xr:uid="{00000000-0005-0000-0000-00007C110000}"/>
    <cellStyle name="Currency 2 5 2 4 2 8" xfId="4918" xr:uid="{00000000-0005-0000-0000-00007D110000}"/>
    <cellStyle name="Currency 2 5 2 4 2 8 2" xfId="4919" xr:uid="{00000000-0005-0000-0000-00007E110000}"/>
    <cellStyle name="Currency 2 5 2 4 2 9" xfId="4920" xr:uid="{00000000-0005-0000-0000-00007F110000}"/>
    <cellStyle name="Currency 2 5 2 4 3" xfId="4921" xr:uid="{00000000-0005-0000-0000-000080110000}"/>
    <cellStyle name="Currency 2 5 2 4 3 2" xfId="4922" xr:uid="{00000000-0005-0000-0000-000081110000}"/>
    <cellStyle name="Currency 2 5 2 4 3 3" xfId="4923" xr:uid="{00000000-0005-0000-0000-000082110000}"/>
    <cellStyle name="Currency 2 5 2 4 3 3 2" xfId="4924" xr:uid="{00000000-0005-0000-0000-000083110000}"/>
    <cellStyle name="Currency 2 5 2 4 3 3 3" xfId="4925" xr:uid="{00000000-0005-0000-0000-000084110000}"/>
    <cellStyle name="Currency 2 5 2 4 3 4" xfId="4926" xr:uid="{00000000-0005-0000-0000-000085110000}"/>
    <cellStyle name="Currency 2 5 2 4 3 4 2" xfId="4927" xr:uid="{00000000-0005-0000-0000-000086110000}"/>
    <cellStyle name="Currency 2 5 2 4 3 4 2 2" xfId="4928" xr:uid="{00000000-0005-0000-0000-000087110000}"/>
    <cellStyle name="Currency 2 5 2 4 3 4 3" xfId="4929" xr:uid="{00000000-0005-0000-0000-000088110000}"/>
    <cellStyle name="Currency 2 5 2 4 3 5" xfId="4930" xr:uid="{00000000-0005-0000-0000-000089110000}"/>
    <cellStyle name="Currency 2 5 2 4 3 5 2" xfId="4931" xr:uid="{00000000-0005-0000-0000-00008A110000}"/>
    <cellStyle name="Currency 2 5 2 4 3 5 2 2" xfId="4932" xr:uid="{00000000-0005-0000-0000-00008B110000}"/>
    <cellStyle name="Currency 2 5 2 4 3 5 3" xfId="4933" xr:uid="{00000000-0005-0000-0000-00008C110000}"/>
    <cellStyle name="Currency 2 5 2 4 3 6" xfId="4934" xr:uid="{00000000-0005-0000-0000-00008D110000}"/>
    <cellStyle name="Currency 2 5 2 4 3 6 2" xfId="4935" xr:uid="{00000000-0005-0000-0000-00008E110000}"/>
    <cellStyle name="Currency 2 5 2 4 3 6 2 2" xfId="4936" xr:uid="{00000000-0005-0000-0000-00008F110000}"/>
    <cellStyle name="Currency 2 5 2 4 3 6 3" xfId="4937" xr:uid="{00000000-0005-0000-0000-000090110000}"/>
    <cellStyle name="Currency 2 5 2 4 3 7" xfId="4938" xr:uid="{00000000-0005-0000-0000-000091110000}"/>
    <cellStyle name="Currency 2 5 2 4 3 7 2" xfId="4939" xr:uid="{00000000-0005-0000-0000-000092110000}"/>
    <cellStyle name="Currency 2 5 2 4 3 8" xfId="4940" xr:uid="{00000000-0005-0000-0000-000093110000}"/>
    <cellStyle name="Currency 2 5 2 4 3 8 2" xfId="4941" xr:uid="{00000000-0005-0000-0000-000094110000}"/>
    <cellStyle name="Currency 2 5 2 4 3 9" xfId="4942" xr:uid="{00000000-0005-0000-0000-000095110000}"/>
    <cellStyle name="Currency 2 5 2 4 4" xfId="4943" xr:uid="{00000000-0005-0000-0000-000096110000}"/>
    <cellStyle name="Currency 2 5 2 4 4 2" xfId="4944" xr:uid="{00000000-0005-0000-0000-000097110000}"/>
    <cellStyle name="Currency 2 5 2 4 4 3" xfId="4945" xr:uid="{00000000-0005-0000-0000-000098110000}"/>
    <cellStyle name="Currency 2 5 2 4 4 3 2" xfId="4946" xr:uid="{00000000-0005-0000-0000-000099110000}"/>
    <cellStyle name="Currency 2 5 2 4 4 3 2 2" xfId="4947" xr:uid="{00000000-0005-0000-0000-00009A110000}"/>
    <cellStyle name="Currency 2 5 2 4 4 3 3" xfId="4948" xr:uid="{00000000-0005-0000-0000-00009B110000}"/>
    <cellStyle name="Currency 2 5 2 4 4 4" xfId="4949" xr:uid="{00000000-0005-0000-0000-00009C110000}"/>
    <cellStyle name="Currency 2 5 2 4 4 4 2" xfId="4950" xr:uid="{00000000-0005-0000-0000-00009D110000}"/>
    <cellStyle name="Currency 2 5 2 4 4 4 2 2" xfId="4951" xr:uid="{00000000-0005-0000-0000-00009E110000}"/>
    <cellStyle name="Currency 2 5 2 4 4 4 3" xfId="4952" xr:uid="{00000000-0005-0000-0000-00009F110000}"/>
    <cellStyle name="Currency 2 5 2 4 4 5" xfId="4953" xr:uid="{00000000-0005-0000-0000-0000A0110000}"/>
    <cellStyle name="Currency 2 5 2 4 4 5 2" xfId="4954" xr:uid="{00000000-0005-0000-0000-0000A1110000}"/>
    <cellStyle name="Currency 2 5 2 4 4 5 2 2" xfId="4955" xr:uid="{00000000-0005-0000-0000-0000A2110000}"/>
    <cellStyle name="Currency 2 5 2 4 4 5 3" xfId="4956" xr:uid="{00000000-0005-0000-0000-0000A3110000}"/>
    <cellStyle name="Currency 2 5 2 4 4 6" xfId="4957" xr:uid="{00000000-0005-0000-0000-0000A4110000}"/>
    <cellStyle name="Currency 2 5 2 4 4 6 2" xfId="4958" xr:uid="{00000000-0005-0000-0000-0000A5110000}"/>
    <cellStyle name="Currency 2 5 2 4 4 7" xfId="4959" xr:uid="{00000000-0005-0000-0000-0000A6110000}"/>
    <cellStyle name="Currency 2 5 2 4 4 7 2" xfId="4960" xr:uid="{00000000-0005-0000-0000-0000A7110000}"/>
    <cellStyle name="Currency 2 5 2 4 4 8" xfId="4961" xr:uid="{00000000-0005-0000-0000-0000A8110000}"/>
    <cellStyle name="Currency 2 5 2 4 4 9" xfId="4962" xr:uid="{00000000-0005-0000-0000-0000A9110000}"/>
    <cellStyle name="Currency 2 5 2 4 5" xfId="4963" xr:uid="{00000000-0005-0000-0000-0000AA110000}"/>
    <cellStyle name="Currency 2 5 2 4 5 2" xfId="4964" xr:uid="{00000000-0005-0000-0000-0000AB110000}"/>
    <cellStyle name="Currency 2 5 2 4 5 3" xfId="4965" xr:uid="{00000000-0005-0000-0000-0000AC110000}"/>
    <cellStyle name="Currency 2 5 2 4 6" xfId="4966" xr:uid="{00000000-0005-0000-0000-0000AD110000}"/>
    <cellStyle name="Currency 2 5 2 4 6 2" xfId="4967" xr:uid="{00000000-0005-0000-0000-0000AE110000}"/>
    <cellStyle name="Currency 2 5 2 4 6 2 2" xfId="4968" xr:uid="{00000000-0005-0000-0000-0000AF110000}"/>
    <cellStyle name="Currency 2 5 2 4 6 2 2 2" xfId="4969" xr:uid="{00000000-0005-0000-0000-0000B0110000}"/>
    <cellStyle name="Currency 2 5 2 4 6 2 3" xfId="4970" xr:uid="{00000000-0005-0000-0000-0000B1110000}"/>
    <cellStyle name="Currency 2 5 2 4 6 3" xfId="4971" xr:uid="{00000000-0005-0000-0000-0000B2110000}"/>
    <cellStyle name="Currency 2 5 2 4 6 3 2" xfId="4972" xr:uid="{00000000-0005-0000-0000-0000B3110000}"/>
    <cellStyle name="Currency 2 5 2 4 6 3 2 2" xfId="4973" xr:uid="{00000000-0005-0000-0000-0000B4110000}"/>
    <cellStyle name="Currency 2 5 2 4 6 3 3" xfId="4974" xr:uid="{00000000-0005-0000-0000-0000B5110000}"/>
    <cellStyle name="Currency 2 5 2 4 6 4" xfId="4975" xr:uid="{00000000-0005-0000-0000-0000B6110000}"/>
    <cellStyle name="Currency 2 5 2 4 6 4 2" xfId="4976" xr:uid="{00000000-0005-0000-0000-0000B7110000}"/>
    <cellStyle name="Currency 2 5 2 4 6 4 2 2" xfId="4977" xr:uid="{00000000-0005-0000-0000-0000B8110000}"/>
    <cellStyle name="Currency 2 5 2 4 6 4 3" xfId="4978" xr:uid="{00000000-0005-0000-0000-0000B9110000}"/>
    <cellStyle name="Currency 2 5 2 4 6 5" xfId="4979" xr:uid="{00000000-0005-0000-0000-0000BA110000}"/>
    <cellStyle name="Currency 2 5 2 4 6 5 2" xfId="4980" xr:uid="{00000000-0005-0000-0000-0000BB110000}"/>
    <cellStyle name="Currency 2 5 2 4 6 6" xfId="4981" xr:uid="{00000000-0005-0000-0000-0000BC110000}"/>
    <cellStyle name="Currency 2 5 2 4 6 6 2" xfId="4982" xr:uid="{00000000-0005-0000-0000-0000BD110000}"/>
    <cellStyle name="Currency 2 5 2 4 6 7" xfId="4983" xr:uid="{00000000-0005-0000-0000-0000BE110000}"/>
    <cellStyle name="Currency 2 5 2 4 7" xfId="4984" xr:uid="{00000000-0005-0000-0000-0000BF110000}"/>
    <cellStyle name="Currency 2 5 2 4 7 2" xfId="4985" xr:uid="{00000000-0005-0000-0000-0000C0110000}"/>
    <cellStyle name="Currency 2 5 2 4 7 2 2" xfId="4986" xr:uid="{00000000-0005-0000-0000-0000C1110000}"/>
    <cellStyle name="Currency 2 5 2 4 7 3" xfId="4987" xr:uid="{00000000-0005-0000-0000-0000C2110000}"/>
    <cellStyle name="Currency 2 5 2 4 8" xfId="4988" xr:uid="{00000000-0005-0000-0000-0000C3110000}"/>
    <cellStyle name="Currency 2 5 2 4 8 2" xfId="4989" xr:uid="{00000000-0005-0000-0000-0000C4110000}"/>
    <cellStyle name="Currency 2 5 2 4 8 2 2" xfId="4990" xr:uid="{00000000-0005-0000-0000-0000C5110000}"/>
    <cellStyle name="Currency 2 5 2 4 8 3" xfId="4991" xr:uid="{00000000-0005-0000-0000-0000C6110000}"/>
    <cellStyle name="Currency 2 5 2 5" xfId="229" xr:uid="{00000000-0005-0000-0000-0000C7110000}"/>
    <cellStyle name="Currency 2 5 2 5 10" xfId="4992" xr:uid="{00000000-0005-0000-0000-0000C8110000}"/>
    <cellStyle name="Currency 2 5 2 5 2" xfId="230" xr:uid="{00000000-0005-0000-0000-0000C9110000}"/>
    <cellStyle name="Currency 2 5 2 5 2 2" xfId="4993" xr:uid="{00000000-0005-0000-0000-0000CA110000}"/>
    <cellStyle name="Currency 2 5 2 5 2 3" xfId="4994" xr:uid="{00000000-0005-0000-0000-0000CB110000}"/>
    <cellStyle name="Currency 2 5 2 5 2 3 2" xfId="4995" xr:uid="{00000000-0005-0000-0000-0000CC110000}"/>
    <cellStyle name="Currency 2 5 2 5 2 3 3" xfId="4996" xr:uid="{00000000-0005-0000-0000-0000CD110000}"/>
    <cellStyle name="Currency 2 5 2 5 2 4" xfId="4997" xr:uid="{00000000-0005-0000-0000-0000CE110000}"/>
    <cellStyle name="Currency 2 5 2 5 2 4 2" xfId="4998" xr:uid="{00000000-0005-0000-0000-0000CF110000}"/>
    <cellStyle name="Currency 2 5 2 5 2 4 2 2" xfId="4999" xr:uid="{00000000-0005-0000-0000-0000D0110000}"/>
    <cellStyle name="Currency 2 5 2 5 2 4 3" xfId="5000" xr:uid="{00000000-0005-0000-0000-0000D1110000}"/>
    <cellStyle name="Currency 2 5 2 5 2 5" xfId="5001" xr:uid="{00000000-0005-0000-0000-0000D2110000}"/>
    <cellStyle name="Currency 2 5 2 5 2 5 2" xfId="5002" xr:uid="{00000000-0005-0000-0000-0000D3110000}"/>
    <cellStyle name="Currency 2 5 2 5 2 5 2 2" xfId="5003" xr:uid="{00000000-0005-0000-0000-0000D4110000}"/>
    <cellStyle name="Currency 2 5 2 5 2 5 3" xfId="5004" xr:uid="{00000000-0005-0000-0000-0000D5110000}"/>
    <cellStyle name="Currency 2 5 2 5 2 6" xfId="5005" xr:uid="{00000000-0005-0000-0000-0000D6110000}"/>
    <cellStyle name="Currency 2 5 2 5 2 6 2" xfId="5006" xr:uid="{00000000-0005-0000-0000-0000D7110000}"/>
    <cellStyle name="Currency 2 5 2 5 2 6 2 2" xfId="5007" xr:uid="{00000000-0005-0000-0000-0000D8110000}"/>
    <cellStyle name="Currency 2 5 2 5 2 6 3" xfId="5008" xr:uid="{00000000-0005-0000-0000-0000D9110000}"/>
    <cellStyle name="Currency 2 5 2 5 2 7" xfId="5009" xr:uid="{00000000-0005-0000-0000-0000DA110000}"/>
    <cellStyle name="Currency 2 5 2 5 2 7 2" xfId="5010" xr:uid="{00000000-0005-0000-0000-0000DB110000}"/>
    <cellStyle name="Currency 2 5 2 5 2 8" xfId="5011" xr:uid="{00000000-0005-0000-0000-0000DC110000}"/>
    <cellStyle name="Currency 2 5 2 5 2 8 2" xfId="5012" xr:uid="{00000000-0005-0000-0000-0000DD110000}"/>
    <cellStyle name="Currency 2 5 2 5 2 9" xfId="5013" xr:uid="{00000000-0005-0000-0000-0000DE110000}"/>
    <cellStyle name="Currency 2 5 2 5 3" xfId="231" xr:uid="{00000000-0005-0000-0000-0000DF110000}"/>
    <cellStyle name="Currency 2 5 2 5 4" xfId="5014" xr:uid="{00000000-0005-0000-0000-0000E0110000}"/>
    <cellStyle name="Currency 2 5 2 5 4 2" xfId="5015" xr:uid="{00000000-0005-0000-0000-0000E1110000}"/>
    <cellStyle name="Currency 2 5 2 5 4 3" xfId="5016" xr:uid="{00000000-0005-0000-0000-0000E2110000}"/>
    <cellStyle name="Currency 2 5 2 5 5" xfId="5017" xr:uid="{00000000-0005-0000-0000-0000E3110000}"/>
    <cellStyle name="Currency 2 5 2 5 5 2" xfId="5018" xr:uid="{00000000-0005-0000-0000-0000E4110000}"/>
    <cellStyle name="Currency 2 5 2 5 5 2 2" xfId="5019" xr:uid="{00000000-0005-0000-0000-0000E5110000}"/>
    <cellStyle name="Currency 2 5 2 5 5 3" xfId="5020" xr:uid="{00000000-0005-0000-0000-0000E6110000}"/>
    <cellStyle name="Currency 2 5 2 5 6" xfId="5021" xr:uid="{00000000-0005-0000-0000-0000E7110000}"/>
    <cellStyle name="Currency 2 5 2 5 6 2" xfId="5022" xr:uid="{00000000-0005-0000-0000-0000E8110000}"/>
    <cellStyle name="Currency 2 5 2 5 6 2 2" xfId="5023" xr:uid="{00000000-0005-0000-0000-0000E9110000}"/>
    <cellStyle name="Currency 2 5 2 5 6 3" xfId="5024" xr:uid="{00000000-0005-0000-0000-0000EA110000}"/>
    <cellStyle name="Currency 2 5 2 5 7" xfId="5025" xr:uid="{00000000-0005-0000-0000-0000EB110000}"/>
    <cellStyle name="Currency 2 5 2 5 7 2" xfId="5026" xr:uid="{00000000-0005-0000-0000-0000EC110000}"/>
    <cellStyle name="Currency 2 5 2 5 7 2 2" xfId="5027" xr:uid="{00000000-0005-0000-0000-0000ED110000}"/>
    <cellStyle name="Currency 2 5 2 5 7 3" xfId="5028" xr:uid="{00000000-0005-0000-0000-0000EE110000}"/>
    <cellStyle name="Currency 2 5 2 5 8" xfId="5029" xr:uid="{00000000-0005-0000-0000-0000EF110000}"/>
    <cellStyle name="Currency 2 5 2 5 8 2" xfId="5030" xr:uid="{00000000-0005-0000-0000-0000F0110000}"/>
    <cellStyle name="Currency 2 5 2 5 9" xfId="5031" xr:uid="{00000000-0005-0000-0000-0000F1110000}"/>
    <cellStyle name="Currency 2 5 2 5 9 2" xfId="5032" xr:uid="{00000000-0005-0000-0000-0000F2110000}"/>
    <cellStyle name="Currency 2 5 2 6" xfId="232" xr:uid="{00000000-0005-0000-0000-0000F3110000}"/>
    <cellStyle name="Currency 2 5 2 6 2" xfId="233" xr:uid="{00000000-0005-0000-0000-0000F4110000}"/>
    <cellStyle name="Currency 2 5 2 6 2 10" xfId="5033" xr:uid="{00000000-0005-0000-0000-0000F5110000}"/>
    <cellStyle name="Currency 2 5 2 6 2 2" xfId="5034" xr:uid="{00000000-0005-0000-0000-0000F6110000}"/>
    <cellStyle name="Currency 2 5 2 6 2 3" xfId="5035" xr:uid="{00000000-0005-0000-0000-0000F7110000}"/>
    <cellStyle name="Currency 2 5 2 6 2 4" xfId="5036" xr:uid="{00000000-0005-0000-0000-0000F8110000}"/>
    <cellStyle name="Currency 2 5 2 6 2 4 2" xfId="5037" xr:uid="{00000000-0005-0000-0000-0000F9110000}"/>
    <cellStyle name="Currency 2 5 2 6 2 4 2 2" xfId="5038" xr:uid="{00000000-0005-0000-0000-0000FA110000}"/>
    <cellStyle name="Currency 2 5 2 6 2 4 3" xfId="5039" xr:uid="{00000000-0005-0000-0000-0000FB110000}"/>
    <cellStyle name="Currency 2 5 2 6 2 5" xfId="5040" xr:uid="{00000000-0005-0000-0000-0000FC110000}"/>
    <cellStyle name="Currency 2 5 2 6 2 5 2" xfId="5041" xr:uid="{00000000-0005-0000-0000-0000FD110000}"/>
    <cellStyle name="Currency 2 5 2 6 2 5 2 2" xfId="5042" xr:uid="{00000000-0005-0000-0000-0000FE110000}"/>
    <cellStyle name="Currency 2 5 2 6 2 5 3" xfId="5043" xr:uid="{00000000-0005-0000-0000-0000FF110000}"/>
    <cellStyle name="Currency 2 5 2 6 2 6" xfId="5044" xr:uid="{00000000-0005-0000-0000-000000120000}"/>
    <cellStyle name="Currency 2 5 2 6 2 6 2" xfId="5045" xr:uid="{00000000-0005-0000-0000-000001120000}"/>
    <cellStyle name="Currency 2 5 2 6 2 6 2 2" xfId="5046" xr:uid="{00000000-0005-0000-0000-000002120000}"/>
    <cellStyle name="Currency 2 5 2 6 2 6 3" xfId="5047" xr:uid="{00000000-0005-0000-0000-000003120000}"/>
    <cellStyle name="Currency 2 5 2 6 2 7" xfId="5048" xr:uid="{00000000-0005-0000-0000-000004120000}"/>
    <cellStyle name="Currency 2 5 2 6 2 7 2" xfId="5049" xr:uid="{00000000-0005-0000-0000-000005120000}"/>
    <cellStyle name="Currency 2 5 2 6 2 8" xfId="5050" xr:uid="{00000000-0005-0000-0000-000006120000}"/>
    <cellStyle name="Currency 2 5 2 6 2 8 2" xfId="5051" xr:uid="{00000000-0005-0000-0000-000007120000}"/>
    <cellStyle name="Currency 2 5 2 6 2 9" xfId="5052" xr:uid="{00000000-0005-0000-0000-000008120000}"/>
    <cellStyle name="Currency 2 5 2 6 3" xfId="234" xr:uid="{00000000-0005-0000-0000-000009120000}"/>
    <cellStyle name="Currency 2 5 2 6 4" xfId="5053" xr:uid="{00000000-0005-0000-0000-00000A120000}"/>
    <cellStyle name="Currency 2 5 2 6 4 2" xfId="5054" xr:uid="{00000000-0005-0000-0000-00000B120000}"/>
    <cellStyle name="Currency 2 5 2 6 4 2 2" xfId="5055" xr:uid="{00000000-0005-0000-0000-00000C120000}"/>
    <cellStyle name="Currency 2 5 2 6 4 3" xfId="5056" xr:uid="{00000000-0005-0000-0000-00000D120000}"/>
    <cellStyle name="Currency 2 5 2 6 5" xfId="5057" xr:uid="{00000000-0005-0000-0000-00000E120000}"/>
    <cellStyle name="Currency 2 5 2 6 5 2" xfId="5058" xr:uid="{00000000-0005-0000-0000-00000F120000}"/>
    <cellStyle name="Currency 2 5 2 6 5 2 2" xfId="5059" xr:uid="{00000000-0005-0000-0000-000010120000}"/>
    <cellStyle name="Currency 2 5 2 6 5 3" xfId="5060" xr:uid="{00000000-0005-0000-0000-000011120000}"/>
    <cellStyle name="Currency 2 5 2 7" xfId="5061" xr:uid="{00000000-0005-0000-0000-000012120000}"/>
    <cellStyle name="Currency 2 5 2 7 2" xfId="5062" xr:uid="{00000000-0005-0000-0000-000013120000}"/>
    <cellStyle name="Currency 2 5 2 7 3" xfId="5063" xr:uid="{00000000-0005-0000-0000-000014120000}"/>
    <cellStyle name="Currency 2 5 2 7 3 2" xfId="5064" xr:uid="{00000000-0005-0000-0000-000015120000}"/>
    <cellStyle name="Currency 2 5 2 7 3 3" xfId="5065" xr:uid="{00000000-0005-0000-0000-000016120000}"/>
    <cellStyle name="Currency 2 5 2 7 4" xfId="5066" xr:uid="{00000000-0005-0000-0000-000017120000}"/>
    <cellStyle name="Currency 2 5 2 7 4 2" xfId="5067" xr:uid="{00000000-0005-0000-0000-000018120000}"/>
    <cellStyle name="Currency 2 5 2 7 4 2 2" xfId="5068" xr:uid="{00000000-0005-0000-0000-000019120000}"/>
    <cellStyle name="Currency 2 5 2 7 4 3" xfId="5069" xr:uid="{00000000-0005-0000-0000-00001A120000}"/>
    <cellStyle name="Currency 2 5 2 7 5" xfId="5070" xr:uid="{00000000-0005-0000-0000-00001B120000}"/>
    <cellStyle name="Currency 2 5 2 7 5 2" xfId="5071" xr:uid="{00000000-0005-0000-0000-00001C120000}"/>
    <cellStyle name="Currency 2 5 2 7 5 2 2" xfId="5072" xr:uid="{00000000-0005-0000-0000-00001D120000}"/>
    <cellStyle name="Currency 2 5 2 7 5 3" xfId="5073" xr:uid="{00000000-0005-0000-0000-00001E120000}"/>
    <cellStyle name="Currency 2 5 2 7 6" xfId="5074" xr:uid="{00000000-0005-0000-0000-00001F120000}"/>
    <cellStyle name="Currency 2 5 2 7 6 2" xfId="5075" xr:uid="{00000000-0005-0000-0000-000020120000}"/>
    <cellStyle name="Currency 2 5 2 7 6 2 2" xfId="5076" xr:uid="{00000000-0005-0000-0000-000021120000}"/>
    <cellStyle name="Currency 2 5 2 7 6 3" xfId="5077" xr:uid="{00000000-0005-0000-0000-000022120000}"/>
    <cellStyle name="Currency 2 5 2 7 7" xfId="5078" xr:uid="{00000000-0005-0000-0000-000023120000}"/>
    <cellStyle name="Currency 2 5 2 7 7 2" xfId="5079" xr:uid="{00000000-0005-0000-0000-000024120000}"/>
    <cellStyle name="Currency 2 5 2 7 8" xfId="5080" xr:uid="{00000000-0005-0000-0000-000025120000}"/>
    <cellStyle name="Currency 2 5 2 7 8 2" xfId="5081" xr:uid="{00000000-0005-0000-0000-000026120000}"/>
    <cellStyle name="Currency 2 5 2 7 9" xfId="5082" xr:uid="{00000000-0005-0000-0000-000027120000}"/>
    <cellStyle name="Currency 2 5 2 8" xfId="5083" xr:uid="{00000000-0005-0000-0000-000028120000}"/>
    <cellStyle name="Currency 2 5 2 8 2" xfId="5084" xr:uid="{00000000-0005-0000-0000-000029120000}"/>
    <cellStyle name="Currency 2 5 2 8 3" xfId="5085" xr:uid="{00000000-0005-0000-0000-00002A120000}"/>
    <cellStyle name="Currency 2 5 2 9" xfId="5086" xr:uid="{00000000-0005-0000-0000-00002B120000}"/>
    <cellStyle name="Currency 2 5 3" xfId="235" xr:uid="{00000000-0005-0000-0000-00002C120000}"/>
    <cellStyle name="Currency 2 5 3 10" xfId="5087" xr:uid="{00000000-0005-0000-0000-00002D120000}"/>
    <cellStyle name="Currency 2 5 3 10 2" xfId="5088" xr:uid="{00000000-0005-0000-0000-00002E120000}"/>
    <cellStyle name="Currency 2 5 3 10 2 2" xfId="5089" xr:uid="{00000000-0005-0000-0000-00002F120000}"/>
    <cellStyle name="Currency 2 5 3 10 3" xfId="5090" xr:uid="{00000000-0005-0000-0000-000030120000}"/>
    <cellStyle name="Currency 2 5 3 10 4" xfId="5091" xr:uid="{00000000-0005-0000-0000-000031120000}"/>
    <cellStyle name="Currency 2 5 3 11" xfId="5092" xr:uid="{00000000-0005-0000-0000-000032120000}"/>
    <cellStyle name="Currency 2 5 3 11 2" xfId="5093" xr:uid="{00000000-0005-0000-0000-000033120000}"/>
    <cellStyle name="Currency 2 5 3 11 2 2" xfId="5094" xr:uid="{00000000-0005-0000-0000-000034120000}"/>
    <cellStyle name="Currency 2 5 3 11 3" xfId="5095" xr:uid="{00000000-0005-0000-0000-000035120000}"/>
    <cellStyle name="Currency 2 5 3 12" xfId="5096" xr:uid="{00000000-0005-0000-0000-000036120000}"/>
    <cellStyle name="Currency 2 5 3 12 2" xfId="5097" xr:uid="{00000000-0005-0000-0000-000037120000}"/>
    <cellStyle name="Currency 2 5 3 12 2 2" xfId="5098" xr:uid="{00000000-0005-0000-0000-000038120000}"/>
    <cellStyle name="Currency 2 5 3 12 3" xfId="5099" xr:uid="{00000000-0005-0000-0000-000039120000}"/>
    <cellStyle name="Currency 2 5 3 13" xfId="5100" xr:uid="{00000000-0005-0000-0000-00003A120000}"/>
    <cellStyle name="Currency 2 5 3 13 2" xfId="5101" xr:uid="{00000000-0005-0000-0000-00003B120000}"/>
    <cellStyle name="Currency 2 5 3 14" xfId="5102" xr:uid="{00000000-0005-0000-0000-00003C120000}"/>
    <cellStyle name="Currency 2 5 3 14 2" xfId="5103" xr:uid="{00000000-0005-0000-0000-00003D120000}"/>
    <cellStyle name="Currency 2 5 3 15" xfId="5104" xr:uid="{00000000-0005-0000-0000-00003E120000}"/>
    <cellStyle name="Currency 2 5 3 16" xfId="5105" xr:uid="{00000000-0005-0000-0000-00003F120000}"/>
    <cellStyle name="Currency 2 5 3 17" xfId="5106" xr:uid="{00000000-0005-0000-0000-000040120000}"/>
    <cellStyle name="Currency 2 5 3 2" xfId="236" xr:uid="{00000000-0005-0000-0000-000041120000}"/>
    <cellStyle name="Currency 2 5 3 2 10" xfId="5107" xr:uid="{00000000-0005-0000-0000-000042120000}"/>
    <cellStyle name="Currency 2 5 3 2 10 2" xfId="5108" xr:uid="{00000000-0005-0000-0000-000043120000}"/>
    <cellStyle name="Currency 2 5 3 2 10 2 2" xfId="5109" xr:uid="{00000000-0005-0000-0000-000044120000}"/>
    <cellStyle name="Currency 2 5 3 2 10 3" xfId="5110" xr:uid="{00000000-0005-0000-0000-000045120000}"/>
    <cellStyle name="Currency 2 5 3 2 11" xfId="5111" xr:uid="{00000000-0005-0000-0000-000046120000}"/>
    <cellStyle name="Currency 2 5 3 2 11 2" xfId="5112" xr:uid="{00000000-0005-0000-0000-000047120000}"/>
    <cellStyle name="Currency 2 5 3 2 12" xfId="5113" xr:uid="{00000000-0005-0000-0000-000048120000}"/>
    <cellStyle name="Currency 2 5 3 2 12 2" xfId="5114" xr:uid="{00000000-0005-0000-0000-000049120000}"/>
    <cellStyle name="Currency 2 5 3 2 13" xfId="5115" xr:uid="{00000000-0005-0000-0000-00004A120000}"/>
    <cellStyle name="Currency 2 5 3 2 14" xfId="5116" xr:uid="{00000000-0005-0000-0000-00004B120000}"/>
    <cellStyle name="Currency 2 5 3 2 15" xfId="5117" xr:uid="{00000000-0005-0000-0000-00004C120000}"/>
    <cellStyle name="Currency 2 5 3 2 2" xfId="237" xr:uid="{00000000-0005-0000-0000-00004D120000}"/>
    <cellStyle name="Currency 2 5 3 2 2 2" xfId="5118" xr:uid="{00000000-0005-0000-0000-00004E120000}"/>
    <cellStyle name="Currency 2 5 3 2 2 2 2" xfId="5119" xr:uid="{00000000-0005-0000-0000-00004F120000}"/>
    <cellStyle name="Currency 2 5 3 2 2 2 3" xfId="5120" xr:uid="{00000000-0005-0000-0000-000050120000}"/>
    <cellStyle name="Currency 2 5 3 2 2 2 3 2" xfId="5121" xr:uid="{00000000-0005-0000-0000-000051120000}"/>
    <cellStyle name="Currency 2 5 3 2 2 2 3 3" xfId="5122" xr:uid="{00000000-0005-0000-0000-000052120000}"/>
    <cellStyle name="Currency 2 5 3 2 2 2 4" xfId="5123" xr:uid="{00000000-0005-0000-0000-000053120000}"/>
    <cellStyle name="Currency 2 5 3 2 2 2 4 2" xfId="5124" xr:uid="{00000000-0005-0000-0000-000054120000}"/>
    <cellStyle name="Currency 2 5 3 2 2 2 4 2 2" xfId="5125" xr:uid="{00000000-0005-0000-0000-000055120000}"/>
    <cellStyle name="Currency 2 5 3 2 2 2 4 3" xfId="5126" xr:uid="{00000000-0005-0000-0000-000056120000}"/>
    <cellStyle name="Currency 2 5 3 2 2 2 5" xfId="5127" xr:uid="{00000000-0005-0000-0000-000057120000}"/>
    <cellStyle name="Currency 2 5 3 2 2 2 5 2" xfId="5128" xr:uid="{00000000-0005-0000-0000-000058120000}"/>
    <cellStyle name="Currency 2 5 3 2 2 2 5 2 2" xfId="5129" xr:uid="{00000000-0005-0000-0000-000059120000}"/>
    <cellStyle name="Currency 2 5 3 2 2 2 5 3" xfId="5130" xr:uid="{00000000-0005-0000-0000-00005A120000}"/>
    <cellStyle name="Currency 2 5 3 2 2 2 6" xfId="5131" xr:uid="{00000000-0005-0000-0000-00005B120000}"/>
    <cellStyle name="Currency 2 5 3 2 2 2 6 2" xfId="5132" xr:uid="{00000000-0005-0000-0000-00005C120000}"/>
    <cellStyle name="Currency 2 5 3 2 2 2 6 2 2" xfId="5133" xr:uid="{00000000-0005-0000-0000-00005D120000}"/>
    <cellStyle name="Currency 2 5 3 2 2 2 6 3" xfId="5134" xr:uid="{00000000-0005-0000-0000-00005E120000}"/>
    <cellStyle name="Currency 2 5 3 2 2 2 7" xfId="5135" xr:uid="{00000000-0005-0000-0000-00005F120000}"/>
    <cellStyle name="Currency 2 5 3 2 2 2 7 2" xfId="5136" xr:uid="{00000000-0005-0000-0000-000060120000}"/>
    <cellStyle name="Currency 2 5 3 2 2 2 8" xfId="5137" xr:uid="{00000000-0005-0000-0000-000061120000}"/>
    <cellStyle name="Currency 2 5 3 2 2 2 8 2" xfId="5138" xr:uid="{00000000-0005-0000-0000-000062120000}"/>
    <cellStyle name="Currency 2 5 3 2 2 2 9" xfId="5139" xr:uid="{00000000-0005-0000-0000-000063120000}"/>
    <cellStyle name="Currency 2 5 3 2 2 3" xfId="5140" xr:uid="{00000000-0005-0000-0000-000064120000}"/>
    <cellStyle name="Currency 2 5 3 2 2 3 2" xfId="5141" xr:uid="{00000000-0005-0000-0000-000065120000}"/>
    <cellStyle name="Currency 2 5 3 2 2 3 3" xfId="5142" xr:uid="{00000000-0005-0000-0000-000066120000}"/>
    <cellStyle name="Currency 2 5 3 2 2 3 3 2" xfId="5143" xr:uid="{00000000-0005-0000-0000-000067120000}"/>
    <cellStyle name="Currency 2 5 3 2 2 3 3 3" xfId="5144" xr:uid="{00000000-0005-0000-0000-000068120000}"/>
    <cellStyle name="Currency 2 5 3 2 2 3 4" xfId="5145" xr:uid="{00000000-0005-0000-0000-000069120000}"/>
    <cellStyle name="Currency 2 5 3 2 2 3 4 2" xfId="5146" xr:uid="{00000000-0005-0000-0000-00006A120000}"/>
    <cellStyle name="Currency 2 5 3 2 2 3 4 2 2" xfId="5147" xr:uid="{00000000-0005-0000-0000-00006B120000}"/>
    <cellStyle name="Currency 2 5 3 2 2 3 4 3" xfId="5148" xr:uid="{00000000-0005-0000-0000-00006C120000}"/>
    <cellStyle name="Currency 2 5 3 2 2 3 5" xfId="5149" xr:uid="{00000000-0005-0000-0000-00006D120000}"/>
    <cellStyle name="Currency 2 5 3 2 2 3 5 2" xfId="5150" xr:uid="{00000000-0005-0000-0000-00006E120000}"/>
    <cellStyle name="Currency 2 5 3 2 2 3 5 2 2" xfId="5151" xr:uid="{00000000-0005-0000-0000-00006F120000}"/>
    <cellStyle name="Currency 2 5 3 2 2 3 5 3" xfId="5152" xr:uid="{00000000-0005-0000-0000-000070120000}"/>
    <cellStyle name="Currency 2 5 3 2 2 3 6" xfId="5153" xr:uid="{00000000-0005-0000-0000-000071120000}"/>
    <cellStyle name="Currency 2 5 3 2 2 3 6 2" xfId="5154" xr:uid="{00000000-0005-0000-0000-000072120000}"/>
    <cellStyle name="Currency 2 5 3 2 2 3 6 2 2" xfId="5155" xr:uid="{00000000-0005-0000-0000-000073120000}"/>
    <cellStyle name="Currency 2 5 3 2 2 3 6 3" xfId="5156" xr:uid="{00000000-0005-0000-0000-000074120000}"/>
    <cellStyle name="Currency 2 5 3 2 2 3 7" xfId="5157" xr:uid="{00000000-0005-0000-0000-000075120000}"/>
    <cellStyle name="Currency 2 5 3 2 2 3 7 2" xfId="5158" xr:uid="{00000000-0005-0000-0000-000076120000}"/>
    <cellStyle name="Currency 2 5 3 2 2 3 8" xfId="5159" xr:uid="{00000000-0005-0000-0000-000077120000}"/>
    <cellStyle name="Currency 2 5 3 2 2 3 8 2" xfId="5160" xr:uid="{00000000-0005-0000-0000-000078120000}"/>
    <cellStyle name="Currency 2 5 3 2 2 3 9" xfId="5161" xr:uid="{00000000-0005-0000-0000-000079120000}"/>
    <cellStyle name="Currency 2 5 3 2 2 4" xfId="5162" xr:uid="{00000000-0005-0000-0000-00007A120000}"/>
    <cellStyle name="Currency 2 5 3 2 2 4 2" xfId="5163" xr:uid="{00000000-0005-0000-0000-00007B120000}"/>
    <cellStyle name="Currency 2 5 3 2 2 4 3" xfId="5164" xr:uid="{00000000-0005-0000-0000-00007C120000}"/>
    <cellStyle name="Currency 2 5 3 2 2 4 3 2" xfId="5165" xr:uid="{00000000-0005-0000-0000-00007D120000}"/>
    <cellStyle name="Currency 2 5 3 2 2 4 3 2 2" xfId="5166" xr:uid="{00000000-0005-0000-0000-00007E120000}"/>
    <cellStyle name="Currency 2 5 3 2 2 4 3 3" xfId="5167" xr:uid="{00000000-0005-0000-0000-00007F120000}"/>
    <cellStyle name="Currency 2 5 3 2 2 4 4" xfId="5168" xr:uid="{00000000-0005-0000-0000-000080120000}"/>
    <cellStyle name="Currency 2 5 3 2 2 4 4 2" xfId="5169" xr:uid="{00000000-0005-0000-0000-000081120000}"/>
    <cellStyle name="Currency 2 5 3 2 2 4 4 2 2" xfId="5170" xr:uid="{00000000-0005-0000-0000-000082120000}"/>
    <cellStyle name="Currency 2 5 3 2 2 4 4 3" xfId="5171" xr:uid="{00000000-0005-0000-0000-000083120000}"/>
    <cellStyle name="Currency 2 5 3 2 2 4 5" xfId="5172" xr:uid="{00000000-0005-0000-0000-000084120000}"/>
    <cellStyle name="Currency 2 5 3 2 2 4 5 2" xfId="5173" xr:uid="{00000000-0005-0000-0000-000085120000}"/>
    <cellStyle name="Currency 2 5 3 2 2 4 5 2 2" xfId="5174" xr:uid="{00000000-0005-0000-0000-000086120000}"/>
    <cellStyle name="Currency 2 5 3 2 2 4 5 3" xfId="5175" xr:uid="{00000000-0005-0000-0000-000087120000}"/>
    <cellStyle name="Currency 2 5 3 2 2 4 6" xfId="5176" xr:uid="{00000000-0005-0000-0000-000088120000}"/>
    <cellStyle name="Currency 2 5 3 2 2 4 6 2" xfId="5177" xr:uid="{00000000-0005-0000-0000-000089120000}"/>
    <cellStyle name="Currency 2 5 3 2 2 4 7" xfId="5178" xr:uid="{00000000-0005-0000-0000-00008A120000}"/>
    <cellStyle name="Currency 2 5 3 2 2 4 7 2" xfId="5179" xr:uid="{00000000-0005-0000-0000-00008B120000}"/>
    <cellStyle name="Currency 2 5 3 2 2 4 8" xfId="5180" xr:uid="{00000000-0005-0000-0000-00008C120000}"/>
    <cellStyle name="Currency 2 5 3 2 2 4 9" xfId="5181" xr:uid="{00000000-0005-0000-0000-00008D120000}"/>
    <cellStyle name="Currency 2 5 3 2 2 5" xfId="5182" xr:uid="{00000000-0005-0000-0000-00008E120000}"/>
    <cellStyle name="Currency 2 5 3 2 2 5 2" xfId="5183" xr:uid="{00000000-0005-0000-0000-00008F120000}"/>
    <cellStyle name="Currency 2 5 3 2 2 5 3" xfId="5184" xr:uid="{00000000-0005-0000-0000-000090120000}"/>
    <cellStyle name="Currency 2 5 3 2 2 6" xfId="5185" xr:uid="{00000000-0005-0000-0000-000091120000}"/>
    <cellStyle name="Currency 2 5 3 2 2 6 2" xfId="5186" xr:uid="{00000000-0005-0000-0000-000092120000}"/>
    <cellStyle name="Currency 2 5 3 2 2 6 2 2" xfId="5187" xr:uid="{00000000-0005-0000-0000-000093120000}"/>
    <cellStyle name="Currency 2 5 3 2 2 6 2 2 2" xfId="5188" xr:uid="{00000000-0005-0000-0000-000094120000}"/>
    <cellStyle name="Currency 2 5 3 2 2 6 2 3" xfId="5189" xr:uid="{00000000-0005-0000-0000-000095120000}"/>
    <cellStyle name="Currency 2 5 3 2 2 6 3" xfId="5190" xr:uid="{00000000-0005-0000-0000-000096120000}"/>
    <cellStyle name="Currency 2 5 3 2 2 6 3 2" xfId="5191" xr:uid="{00000000-0005-0000-0000-000097120000}"/>
    <cellStyle name="Currency 2 5 3 2 2 6 3 2 2" xfId="5192" xr:uid="{00000000-0005-0000-0000-000098120000}"/>
    <cellStyle name="Currency 2 5 3 2 2 6 3 3" xfId="5193" xr:uid="{00000000-0005-0000-0000-000099120000}"/>
    <cellStyle name="Currency 2 5 3 2 2 6 4" xfId="5194" xr:uid="{00000000-0005-0000-0000-00009A120000}"/>
    <cellStyle name="Currency 2 5 3 2 2 6 4 2" xfId="5195" xr:uid="{00000000-0005-0000-0000-00009B120000}"/>
    <cellStyle name="Currency 2 5 3 2 2 6 4 2 2" xfId="5196" xr:uid="{00000000-0005-0000-0000-00009C120000}"/>
    <cellStyle name="Currency 2 5 3 2 2 6 4 3" xfId="5197" xr:uid="{00000000-0005-0000-0000-00009D120000}"/>
    <cellStyle name="Currency 2 5 3 2 2 6 5" xfId="5198" xr:uid="{00000000-0005-0000-0000-00009E120000}"/>
    <cellStyle name="Currency 2 5 3 2 2 6 5 2" xfId="5199" xr:uid="{00000000-0005-0000-0000-00009F120000}"/>
    <cellStyle name="Currency 2 5 3 2 2 6 6" xfId="5200" xr:uid="{00000000-0005-0000-0000-0000A0120000}"/>
    <cellStyle name="Currency 2 5 3 2 2 6 6 2" xfId="5201" xr:uid="{00000000-0005-0000-0000-0000A1120000}"/>
    <cellStyle name="Currency 2 5 3 2 2 6 7" xfId="5202" xr:uid="{00000000-0005-0000-0000-0000A2120000}"/>
    <cellStyle name="Currency 2 5 3 2 2 7" xfId="5203" xr:uid="{00000000-0005-0000-0000-0000A3120000}"/>
    <cellStyle name="Currency 2 5 3 2 2 7 2" xfId="5204" xr:uid="{00000000-0005-0000-0000-0000A4120000}"/>
    <cellStyle name="Currency 2 5 3 2 2 7 2 2" xfId="5205" xr:uid="{00000000-0005-0000-0000-0000A5120000}"/>
    <cellStyle name="Currency 2 5 3 2 2 7 3" xfId="5206" xr:uid="{00000000-0005-0000-0000-0000A6120000}"/>
    <cellStyle name="Currency 2 5 3 2 2 8" xfId="5207" xr:uid="{00000000-0005-0000-0000-0000A7120000}"/>
    <cellStyle name="Currency 2 5 3 2 2 8 2" xfId="5208" xr:uid="{00000000-0005-0000-0000-0000A8120000}"/>
    <cellStyle name="Currency 2 5 3 2 2 8 2 2" xfId="5209" xr:uid="{00000000-0005-0000-0000-0000A9120000}"/>
    <cellStyle name="Currency 2 5 3 2 2 8 3" xfId="5210" xr:uid="{00000000-0005-0000-0000-0000AA120000}"/>
    <cellStyle name="Currency 2 5 3 2 3" xfId="238" xr:uid="{00000000-0005-0000-0000-0000AB120000}"/>
    <cellStyle name="Currency 2 5 3 2 3 10" xfId="5211" xr:uid="{00000000-0005-0000-0000-0000AC120000}"/>
    <cellStyle name="Currency 2 5 3 2 3 2" xfId="239" xr:uid="{00000000-0005-0000-0000-0000AD120000}"/>
    <cellStyle name="Currency 2 5 3 2 3 2 2" xfId="5212" xr:uid="{00000000-0005-0000-0000-0000AE120000}"/>
    <cellStyle name="Currency 2 5 3 2 3 2 3" xfId="5213" xr:uid="{00000000-0005-0000-0000-0000AF120000}"/>
    <cellStyle name="Currency 2 5 3 2 3 2 3 2" xfId="5214" xr:uid="{00000000-0005-0000-0000-0000B0120000}"/>
    <cellStyle name="Currency 2 5 3 2 3 2 3 3" xfId="5215" xr:uid="{00000000-0005-0000-0000-0000B1120000}"/>
    <cellStyle name="Currency 2 5 3 2 3 2 4" xfId="5216" xr:uid="{00000000-0005-0000-0000-0000B2120000}"/>
    <cellStyle name="Currency 2 5 3 2 3 2 4 2" xfId="5217" xr:uid="{00000000-0005-0000-0000-0000B3120000}"/>
    <cellStyle name="Currency 2 5 3 2 3 2 4 2 2" xfId="5218" xr:uid="{00000000-0005-0000-0000-0000B4120000}"/>
    <cellStyle name="Currency 2 5 3 2 3 2 4 3" xfId="5219" xr:uid="{00000000-0005-0000-0000-0000B5120000}"/>
    <cellStyle name="Currency 2 5 3 2 3 2 5" xfId="5220" xr:uid="{00000000-0005-0000-0000-0000B6120000}"/>
    <cellStyle name="Currency 2 5 3 2 3 2 5 2" xfId="5221" xr:uid="{00000000-0005-0000-0000-0000B7120000}"/>
    <cellStyle name="Currency 2 5 3 2 3 2 5 2 2" xfId="5222" xr:uid="{00000000-0005-0000-0000-0000B8120000}"/>
    <cellStyle name="Currency 2 5 3 2 3 2 5 3" xfId="5223" xr:uid="{00000000-0005-0000-0000-0000B9120000}"/>
    <cellStyle name="Currency 2 5 3 2 3 2 6" xfId="5224" xr:uid="{00000000-0005-0000-0000-0000BA120000}"/>
    <cellStyle name="Currency 2 5 3 2 3 2 6 2" xfId="5225" xr:uid="{00000000-0005-0000-0000-0000BB120000}"/>
    <cellStyle name="Currency 2 5 3 2 3 2 6 2 2" xfId="5226" xr:uid="{00000000-0005-0000-0000-0000BC120000}"/>
    <cellStyle name="Currency 2 5 3 2 3 2 6 3" xfId="5227" xr:uid="{00000000-0005-0000-0000-0000BD120000}"/>
    <cellStyle name="Currency 2 5 3 2 3 2 7" xfId="5228" xr:uid="{00000000-0005-0000-0000-0000BE120000}"/>
    <cellStyle name="Currency 2 5 3 2 3 2 7 2" xfId="5229" xr:uid="{00000000-0005-0000-0000-0000BF120000}"/>
    <cellStyle name="Currency 2 5 3 2 3 2 8" xfId="5230" xr:uid="{00000000-0005-0000-0000-0000C0120000}"/>
    <cellStyle name="Currency 2 5 3 2 3 2 8 2" xfId="5231" xr:uid="{00000000-0005-0000-0000-0000C1120000}"/>
    <cellStyle name="Currency 2 5 3 2 3 2 9" xfId="5232" xr:uid="{00000000-0005-0000-0000-0000C2120000}"/>
    <cellStyle name="Currency 2 5 3 2 3 3" xfId="240" xr:uid="{00000000-0005-0000-0000-0000C3120000}"/>
    <cellStyle name="Currency 2 5 3 2 3 4" xfId="5233" xr:uid="{00000000-0005-0000-0000-0000C4120000}"/>
    <cellStyle name="Currency 2 5 3 2 3 4 2" xfId="5234" xr:uid="{00000000-0005-0000-0000-0000C5120000}"/>
    <cellStyle name="Currency 2 5 3 2 3 4 3" xfId="5235" xr:uid="{00000000-0005-0000-0000-0000C6120000}"/>
    <cellStyle name="Currency 2 5 3 2 3 5" xfId="5236" xr:uid="{00000000-0005-0000-0000-0000C7120000}"/>
    <cellStyle name="Currency 2 5 3 2 3 5 2" xfId="5237" xr:uid="{00000000-0005-0000-0000-0000C8120000}"/>
    <cellStyle name="Currency 2 5 3 2 3 5 2 2" xfId="5238" xr:uid="{00000000-0005-0000-0000-0000C9120000}"/>
    <cellStyle name="Currency 2 5 3 2 3 5 3" xfId="5239" xr:uid="{00000000-0005-0000-0000-0000CA120000}"/>
    <cellStyle name="Currency 2 5 3 2 3 6" xfId="5240" xr:uid="{00000000-0005-0000-0000-0000CB120000}"/>
    <cellStyle name="Currency 2 5 3 2 3 6 2" xfId="5241" xr:uid="{00000000-0005-0000-0000-0000CC120000}"/>
    <cellStyle name="Currency 2 5 3 2 3 6 2 2" xfId="5242" xr:uid="{00000000-0005-0000-0000-0000CD120000}"/>
    <cellStyle name="Currency 2 5 3 2 3 6 3" xfId="5243" xr:uid="{00000000-0005-0000-0000-0000CE120000}"/>
    <cellStyle name="Currency 2 5 3 2 3 7" xfId="5244" xr:uid="{00000000-0005-0000-0000-0000CF120000}"/>
    <cellStyle name="Currency 2 5 3 2 3 7 2" xfId="5245" xr:uid="{00000000-0005-0000-0000-0000D0120000}"/>
    <cellStyle name="Currency 2 5 3 2 3 7 2 2" xfId="5246" xr:uid="{00000000-0005-0000-0000-0000D1120000}"/>
    <cellStyle name="Currency 2 5 3 2 3 7 3" xfId="5247" xr:uid="{00000000-0005-0000-0000-0000D2120000}"/>
    <cellStyle name="Currency 2 5 3 2 3 8" xfId="5248" xr:uid="{00000000-0005-0000-0000-0000D3120000}"/>
    <cellStyle name="Currency 2 5 3 2 3 8 2" xfId="5249" xr:uid="{00000000-0005-0000-0000-0000D4120000}"/>
    <cellStyle name="Currency 2 5 3 2 3 9" xfId="5250" xr:uid="{00000000-0005-0000-0000-0000D5120000}"/>
    <cellStyle name="Currency 2 5 3 2 3 9 2" xfId="5251" xr:uid="{00000000-0005-0000-0000-0000D6120000}"/>
    <cellStyle name="Currency 2 5 3 2 4" xfId="241" xr:uid="{00000000-0005-0000-0000-0000D7120000}"/>
    <cellStyle name="Currency 2 5 3 2 4 2" xfId="242" xr:uid="{00000000-0005-0000-0000-0000D8120000}"/>
    <cellStyle name="Currency 2 5 3 2 4 2 10" xfId="5252" xr:uid="{00000000-0005-0000-0000-0000D9120000}"/>
    <cellStyle name="Currency 2 5 3 2 4 2 2" xfId="5253" xr:uid="{00000000-0005-0000-0000-0000DA120000}"/>
    <cellStyle name="Currency 2 5 3 2 4 2 3" xfId="5254" xr:uid="{00000000-0005-0000-0000-0000DB120000}"/>
    <cellStyle name="Currency 2 5 3 2 4 2 4" xfId="5255" xr:uid="{00000000-0005-0000-0000-0000DC120000}"/>
    <cellStyle name="Currency 2 5 3 2 4 2 4 2" xfId="5256" xr:uid="{00000000-0005-0000-0000-0000DD120000}"/>
    <cellStyle name="Currency 2 5 3 2 4 2 4 2 2" xfId="5257" xr:uid="{00000000-0005-0000-0000-0000DE120000}"/>
    <cellStyle name="Currency 2 5 3 2 4 2 4 3" xfId="5258" xr:uid="{00000000-0005-0000-0000-0000DF120000}"/>
    <cellStyle name="Currency 2 5 3 2 4 2 5" xfId="5259" xr:uid="{00000000-0005-0000-0000-0000E0120000}"/>
    <cellStyle name="Currency 2 5 3 2 4 2 5 2" xfId="5260" xr:uid="{00000000-0005-0000-0000-0000E1120000}"/>
    <cellStyle name="Currency 2 5 3 2 4 2 5 2 2" xfId="5261" xr:uid="{00000000-0005-0000-0000-0000E2120000}"/>
    <cellStyle name="Currency 2 5 3 2 4 2 5 3" xfId="5262" xr:uid="{00000000-0005-0000-0000-0000E3120000}"/>
    <cellStyle name="Currency 2 5 3 2 4 2 6" xfId="5263" xr:uid="{00000000-0005-0000-0000-0000E4120000}"/>
    <cellStyle name="Currency 2 5 3 2 4 2 6 2" xfId="5264" xr:uid="{00000000-0005-0000-0000-0000E5120000}"/>
    <cellStyle name="Currency 2 5 3 2 4 2 6 2 2" xfId="5265" xr:uid="{00000000-0005-0000-0000-0000E6120000}"/>
    <cellStyle name="Currency 2 5 3 2 4 2 6 3" xfId="5266" xr:uid="{00000000-0005-0000-0000-0000E7120000}"/>
    <cellStyle name="Currency 2 5 3 2 4 2 7" xfId="5267" xr:uid="{00000000-0005-0000-0000-0000E8120000}"/>
    <cellStyle name="Currency 2 5 3 2 4 2 7 2" xfId="5268" xr:uid="{00000000-0005-0000-0000-0000E9120000}"/>
    <cellStyle name="Currency 2 5 3 2 4 2 8" xfId="5269" xr:uid="{00000000-0005-0000-0000-0000EA120000}"/>
    <cellStyle name="Currency 2 5 3 2 4 2 8 2" xfId="5270" xr:uid="{00000000-0005-0000-0000-0000EB120000}"/>
    <cellStyle name="Currency 2 5 3 2 4 2 9" xfId="5271" xr:uid="{00000000-0005-0000-0000-0000EC120000}"/>
    <cellStyle name="Currency 2 5 3 2 4 3" xfId="243" xr:uid="{00000000-0005-0000-0000-0000ED120000}"/>
    <cellStyle name="Currency 2 5 3 2 4 4" xfId="5272" xr:uid="{00000000-0005-0000-0000-0000EE120000}"/>
    <cellStyle name="Currency 2 5 3 2 4 4 2" xfId="5273" xr:uid="{00000000-0005-0000-0000-0000EF120000}"/>
    <cellStyle name="Currency 2 5 3 2 4 4 2 2" xfId="5274" xr:uid="{00000000-0005-0000-0000-0000F0120000}"/>
    <cellStyle name="Currency 2 5 3 2 4 4 3" xfId="5275" xr:uid="{00000000-0005-0000-0000-0000F1120000}"/>
    <cellStyle name="Currency 2 5 3 2 4 5" xfId="5276" xr:uid="{00000000-0005-0000-0000-0000F2120000}"/>
    <cellStyle name="Currency 2 5 3 2 4 5 2" xfId="5277" xr:uid="{00000000-0005-0000-0000-0000F3120000}"/>
    <cellStyle name="Currency 2 5 3 2 4 5 2 2" xfId="5278" xr:uid="{00000000-0005-0000-0000-0000F4120000}"/>
    <cellStyle name="Currency 2 5 3 2 4 5 3" xfId="5279" xr:uid="{00000000-0005-0000-0000-0000F5120000}"/>
    <cellStyle name="Currency 2 5 3 2 5" xfId="5280" xr:uid="{00000000-0005-0000-0000-0000F6120000}"/>
    <cellStyle name="Currency 2 5 3 2 5 2" xfId="5281" xr:uid="{00000000-0005-0000-0000-0000F7120000}"/>
    <cellStyle name="Currency 2 5 3 2 5 3" xfId="5282" xr:uid="{00000000-0005-0000-0000-0000F8120000}"/>
    <cellStyle name="Currency 2 5 3 2 5 3 2" xfId="5283" xr:uid="{00000000-0005-0000-0000-0000F9120000}"/>
    <cellStyle name="Currency 2 5 3 2 5 3 3" xfId="5284" xr:uid="{00000000-0005-0000-0000-0000FA120000}"/>
    <cellStyle name="Currency 2 5 3 2 5 4" xfId="5285" xr:uid="{00000000-0005-0000-0000-0000FB120000}"/>
    <cellStyle name="Currency 2 5 3 2 5 4 2" xfId="5286" xr:uid="{00000000-0005-0000-0000-0000FC120000}"/>
    <cellStyle name="Currency 2 5 3 2 5 4 2 2" xfId="5287" xr:uid="{00000000-0005-0000-0000-0000FD120000}"/>
    <cellStyle name="Currency 2 5 3 2 5 4 3" xfId="5288" xr:uid="{00000000-0005-0000-0000-0000FE120000}"/>
    <cellStyle name="Currency 2 5 3 2 5 5" xfId="5289" xr:uid="{00000000-0005-0000-0000-0000FF120000}"/>
    <cellStyle name="Currency 2 5 3 2 5 5 2" xfId="5290" xr:uid="{00000000-0005-0000-0000-000000130000}"/>
    <cellStyle name="Currency 2 5 3 2 5 5 2 2" xfId="5291" xr:uid="{00000000-0005-0000-0000-000001130000}"/>
    <cellStyle name="Currency 2 5 3 2 5 5 3" xfId="5292" xr:uid="{00000000-0005-0000-0000-000002130000}"/>
    <cellStyle name="Currency 2 5 3 2 5 6" xfId="5293" xr:uid="{00000000-0005-0000-0000-000003130000}"/>
    <cellStyle name="Currency 2 5 3 2 5 6 2" xfId="5294" xr:uid="{00000000-0005-0000-0000-000004130000}"/>
    <cellStyle name="Currency 2 5 3 2 5 6 2 2" xfId="5295" xr:uid="{00000000-0005-0000-0000-000005130000}"/>
    <cellStyle name="Currency 2 5 3 2 5 6 3" xfId="5296" xr:uid="{00000000-0005-0000-0000-000006130000}"/>
    <cellStyle name="Currency 2 5 3 2 5 7" xfId="5297" xr:uid="{00000000-0005-0000-0000-000007130000}"/>
    <cellStyle name="Currency 2 5 3 2 5 7 2" xfId="5298" xr:uid="{00000000-0005-0000-0000-000008130000}"/>
    <cellStyle name="Currency 2 5 3 2 5 8" xfId="5299" xr:uid="{00000000-0005-0000-0000-000009130000}"/>
    <cellStyle name="Currency 2 5 3 2 5 8 2" xfId="5300" xr:uid="{00000000-0005-0000-0000-00000A130000}"/>
    <cellStyle name="Currency 2 5 3 2 5 9" xfId="5301" xr:uid="{00000000-0005-0000-0000-00000B130000}"/>
    <cellStyle name="Currency 2 5 3 2 6" xfId="5302" xr:uid="{00000000-0005-0000-0000-00000C130000}"/>
    <cellStyle name="Currency 2 5 3 2 6 2" xfId="5303" xr:uid="{00000000-0005-0000-0000-00000D130000}"/>
    <cellStyle name="Currency 2 5 3 2 6 3" xfId="5304" xr:uid="{00000000-0005-0000-0000-00000E130000}"/>
    <cellStyle name="Currency 2 5 3 2 7" xfId="5305" xr:uid="{00000000-0005-0000-0000-00000F130000}"/>
    <cellStyle name="Currency 2 5 3 2 8" xfId="5306" xr:uid="{00000000-0005-0000-0000-000010130000}"/>
    <cellStyle name="Currency 2 5 3 2 8 2" xfId="5307" xr:uid="{00000000-0005-0000-0000-000011130000}"/>
    <cellStyle name="Currency 2 5 3 2 8 2 2" xfId="5308" xr:uid="{00000000-0005-0000-0000-000012130000}"/>
    <cellStyle name="Currency 2 5 3 2 8 3" xfId="5309" xr:uid="{00000000-0005-0000-0000-000013130000}"/>
    <cellStyle name="Currency 2 5 3 2 8 4" xfId="5310" xr:uid="{00000000-0005-0000-0000-000014130000}"/>
    <cellStyle name="Currency 2 5 3 2 9" xfId="5311" xr:uid="{00000000-0005-0000-0000-000015130000}"/>
    <cellStyle name="Currency 2 5 3 2 9 2" xfId="5312" xr:uid="{00000000-0005-0000-0000-000016130000}"/>
    <cellStyle name="Currency 2 5 3 2 9 2 2" xfId="5313" xr:uid="{00000000-0005-0000-0000-000017130000}"/>
    <cellStyle name="Currency 2 5 3 2 9 3" xfId="5314" xr:uid="{00000000-0005-0000-0000-000018130000}"/>
    <cellStyle name="Currency 2 5 3 3" xfId="244" xr:uid="{00000000-0005-0000-0000-000019130000}"/>
    <cellStyle name="Currency 2 5 3 3 10" xfId="5315" xr:uid="{00000000-0005-0000-0000-00001A130000}"/>
    <cellStyle name="Currency 2 5 3 3 10 2" xfId="5316" xr:uid="{00000000-0005-0000-0000-00001B130000}"/>
    <cellStyle name="Currency 2 5 3 3 10 2 2" xfId="5317" xr:uid="{00000000-0005-0000-0000-00001C130000}"/>
    <cellStyle name="Currency 2 5 3 3 10 3" xfId="5318" xr:uid="{00000000-0005-0000-0000-00001D130000}"/>
    <cellStyle name="Currency 2 5 3 3 11" xfId="5319" xr:uid="{00000000-0005-0000-0000-00001E130000}"/>
    <cellStyle name="Currency 2 5 3 3 11 2" xfId="5320" xr:uid="{00000000-0005-0000-0000-00001F130000}"/>
    <cellStyle name="Currency 2 5 3 3 12" xfId="5321" xr:uid="{00000000-0005-0000-0000-000020130000}"/>
    <cellStyle name="Currency 2 5 3 3 12 2" xfId="5322" xr:uid="{00000000-0005-0000-0000-000021130000}"/>
    <cellStyle name="Currency 2 5 3 3 13" xfId="5323" xr:uid="{00000000-0005-0000-0000-000022130000}"/>
    <cellStyle name="Currency 2 5 3 3 14" xfId="5324" xr:uid="{00000000-0005-0000-0000-000023130000}"/>
    <cellStyle name="Currency 2 5 3 3 15" xfId="5325" xr:uid="{00000000-0005-0000-0000-000024130000}"/>
    <cellStyle name="Currency 2 5 3 3 2" xfId="245" xr:uid="{00000000-0005-0000-0000-000025130000}"/>
    <cellStyle name="Currency 2 5 3 3 2 2" xfId="5326" xr:uid="{00000000-0005-0000-0000-000026130000}"/>
    <cellStyle name="Currency 2 5 3 3 2 2 2" xfId="5327" xr:uid="{00000000-0005-0000-0000-000027130000}"/>
    <cellStyle name="Currency 2 5 3 3 2 2 3" xfId="5328" xr:uid="{00000000-0005-0000-0000-000028130000}"/>
    <cellStyle name="Currency 2 5 3 3 2 2 3 2" xfId="5329" xr:uid="{00000000-0005-0000-0000-000029130000}"/>
    <cellStyle name="Currency 2 5 3 3 2 2 3 3" xfId="5330" xr:uid="{00000000-0005-0000-0000-00002A130000}"/>
    <cellStyle name="Currency 2 5 3 3 2 2 4" xfId="5331" xr:uid="{00000000-0005-0000-0000-00002B130000}"/>
    <cellStyle name="Currency 2 5 3 3 2 2 4 2" xfId="5332" xr:uid="{00000000-0005-0000-0000-00002C130000}"/>
    <cellStyle name="Currency 2 5 3 3 2 2 4 2 2" xfId="5333" xr:uid="{00000000-0005-0000-0000-00002D130000}"/>
    <cellStyle name="Currency 2 5 3 3 2 2 4 3" xfId="5334" xr:uid="{00000000-0005-0000-0000-00002E130000}"/>
    <cellStyle name="Currency 2 5 3 3 2 2 5" xfId="5335" xr:uid="{00000000-0005-0000-0000-00002F130000}"/>
    <cellStyle name="Currency 2 5 3 3 2 2 5 2" xfId="5336" xr:uid="{00000000-0005-0000-0000-000030130000}"/>
    <cellStyle name="Currency 2 5 3 3 2 2 5 2 2" xfId="5337" xr:uid="{00000000-0005-0000-0000-000031130000}"/>
    <cellStyle name="Currency 2 5 3 3 2 2 5 3" xfId="5338" xr:uid="{00000000-0005-0000-0000-000032130000}"/>
    <cellStyle name="Currency 2 5 3 3 2 2 6" xfId="5339" xr:uid="{00000000-0005-0000-0000-000033130000}"/>
    <cellStyle name="Currency 2 5 3 3 2 2 6 2" xfId="5340" xr:uid="{00000000-0005-0000-0000-000034130000}"/>
    <cellStyle name="Currency 2 5 3 3 2 2 6 2 2" xfId="5341" xr:uid="{00000000-0005-0000-0000-000035130000}"/>
    <cellStyle name="Currency 2 5 3 3 2 2 6 3" xfId="5342" xr:uid="{00000000-0005-0000-0000-000036130000}"/>
    <cellStyle name="Currency 2 5 3 3 2 2 7" xfId="5343" xr:uid="{00000000-0005-0000-0000-000037130000}"/>
    <cellStyle name="Currency 2 5 3 3 2 2 7 2" xfId="5344" xr:uid="{00000000-0005-0000-0000-000038130000}"/>
    <cellStyle name="Currency 2 5 3 3 2 2 8" xfId="5345" xr:uid="{00000000-0005-0000-0000-000039130000}"/>
    <cellStyle name="Currency 2 5 3 3 2 2 8 2" xfId="5346" xr:uid="{00000000-0005-0000-0000-00003A130000}"/>
    <cellStyle name="Currency 2 5 3 3 2 2 9" xfId="5347" xr:uid="{00000000-0005-0000-0000-00003B130000}"/>
    <cellStyle name="Currency 2 5 3 3 2 3" xfId="5348" xr:uid="{00000000-0005-0000-0000-00003C130000}"/>
    <cellStyle name="Currency 2 5 3 3 2 3 2" xfId="5349" xr:uid="{00000000-0005-0000-0000-00003D130000}"/>
    <cellStyle name="Currency 2 5 3 3 2 3 3" xfId="5350" xr:uid="{00000000-0005-0000-0000-00003E130000}"/>
    <cellStyle name="Currency 2 5 3 3 2 3 3 2" xfId="5351" xr:uid="{00000000-0005-0000-0000-00003F130000}"/>
    <cellStyle name="Currency 2 5 3 3 2 3 3 3" xfId="5352" xr:uid="{00000000-0005-0000-0000-000040130000}"/>
    <cellStyle name="Currency 2 5 3 3 2 3 4" xfId="5353" xr:uid="{00000000-0005-0000-0000-000041130000}"/>
    <cellStyle name="Currency 2 5 3 3 2 3 4 2" xfId="5354" xr:uid="{00000000-0005-0000-0000-000042130000}"/>
    <cellStyle name="Currency 2 5 3 3 2 3 4 2 2" xfId="5355" xr:uid="{00000000-0005-0000-0000-000043130000}"/>
    <cellStyle name="Currency 2 5 3 3 2 3 4 3" xfId="5356" xr:uid="{00000000-0005-0000-0000-000044130000}"/>
    <cellStyle name="Currency 2 5 3 3 2 3 5" xfId="5357" xr:uid="{00000000-0005-0000-0000-000045130000}"/>
    <cellStyle name="Currency 2 5 3 3 2 3 5 2" xfId="5358" xr:uid="{00000000-0005-0000-0000-000046130000}"/>
    <cellStyle name="Currency 2 5 3 3 2 3 5 2 2" xfId="5359" xr:uid="{00000000-0005-0000-0000-000047130000}"/>
    <cellStyle name="Currency 2 5 3 3 2 3 5 3" xfId="5360" xr:uid="{00000000-0005-0000-0000-000048130000}"/>
    <cellStyle name="Currency 2 5 3 3 2 3 6" xfId="5361" xr:uid="{00000000-0005-0000-0000-000049130000}"/>
    <cellStyle name="Currency 2 5 3 3 2 3 6 2" xfId="5362" xr:uid="{00000000-0005-0000-0000-00004A130000}"/>
    <cellStyle name="Currency 2 5 3 3 2 3 6 2 2" xfId="5363" xr:uid="{00000000-0005-0000-0000-00004B130000}"/>
    <cellStyle name="Currency 2 5 3 3 2 3 6 3" xfId="5364" xr:uid="{00000000-0005-0000-0000-00004C130000}"/>
    <cellStyle name="Currency 2 5 3 3 2 3 7" xfId="5365" xr:uid="{00000000-0005-0000-0000-00004D130000}"/>
    <cellStyle name="Currency 2 5 3 3 2 3 7 2" xfId="5366" xr:uid="{00000000-0005-0000-0000-00004E130000}"/>
    <cellStyle name="Currency 2 5 3 3 2 3 8" xfId="5367" xr:uid="{00000000-0005-0000-0000-00004F130000}"/>
    <cellStyle name="Currency 2 5 3 3 2 3 8 2" xfId="5368" xr:uid="{00000000-0005-0000-0000-000050130000}"/>
    <cellStyle name="Currency 2 5 3 3 2 3 9" xfId="5369" xr:uid="{00000000-0005-0000-0000-000051130000}"/>
    <cellStyle name="Currency 2 5 3 3 2 4" xfId="5370" xr:uid="{00000000-0005-0000-0000-000052130000}"/>
    <cellStyle name="Currency 2 5 3 3 2 4 2" xfId="5371" xr:uid="{00000000-0005-0000-0000-000053130000}"/>
    <cellStyle name="Currency 2 5 3 3 2 4 3" xfId="5372" xr:uid="{00000000-0005-0000-0000-000054130000}"/>
    <cellStyle name="Currency 2 5 3 3 2 4 3 2" xfId="5373" xr:uid="{00000000-0005-0000-0000-000055130000}"/>
    <cellStyle name="Currency 2 5 3 3 2 4 3 2 2" xfId="5374" xr:uid="{00000000-0005-0000-0000-000056130000}"/>
    <cellStyle name="Currency 2 5 3 3 2 4 3 3" xfId="5375" xr:uid="{00000000-0005-0000-0000-000057130000}"/>
    <cellStyle name="Currency 2 5 3 3 2 4 4" xfId="5376" xr:uid="{00000000-0005-0000-0000-000058130000}"/>
    <cellStyle name="Currency 2 5 3 3 2 4 4 2" xfId="5377" xr:uid="{00000000-0005-0000-0000-000059130000}"/>
    <cellStyle name="Currency 2 5 3 3 2 4 4 2 2" xfId="5378" xr:uid="{00000000-0005-0000-0000-00005A130000}"/>
    <cellStyle name="Currency 2 5 3 3 2 4 4 3" xfId="5379" xr:uid="{00000000-0005-0000-0000-00005B130000}"/>
    <cellStyle name="Currency 2 5 3 3 2 4 5" xfId="5380" xr:uid="{00000000-0005-0000-0000-00005C130000}"/>
    <cellStyle name="Currency 2 5 3 3 2 4 5 2" xfId="5381" xr:uid="{00000000-0005-0000-0000-00005D130000}"/>
    <cellStyle name="Currency 2 5 3 3 2 4 5 2 2" xfId="5382" xr:uid="{00000000-0005-0000-0000-00005E130000}"/>
    <cellStyle name="Currency 2 5 3 3 2 4 5 3" xfId="5383" xr:uid="{00000000-0005-0000-0000-00005F130000}"/>
    <cellStyle name="Currency 2 5 3 3 2 4 6" xfId="5384" xr:uid="{00000000-0005-0000-0000-000060130000}"/>
    <cellStyle name="Currency 2 5 3 3 2 4 6 2" xfId="5385" xr:uid="{00000000-0005-0000-0000-000061130000}"/>
    <cellStyle name="Currency 2 5 3 3 2 4 7" xfId="5386" xr:uid="{00000000-0005-0000-0000-000062130000}"/>
    <cellStyle name="Currency 2 5 3 3 2 4 7 2" xfId="5387" xr:uid="{00000000-0005-0000-0000-000063130000}"/>
    <cellStyle name="Currency 2 5 3 3 2 4 8" xfId="5388" xr:uid="{00000000-0005-0000-0000-000064130000}"/>
    <cellStyle name="Currency 2 5 3 3 2 4 9" xfId="5389" xr:uid="{00000000-0005-0000-0000-000065130000}"/>
    <cellStyle name="Currency 2 5 3 3 2 5" xfId="5390" xr:uid="{00000000-0005-0000-0000-000066130000}"/>
    <cellStyle name="Currency 2 5 3 3 2 5 2" xfId="5391" xr:uid="{00000000-0005-0000-0000-000067130000}"/>
    <cellStyle name="Currency 2 5 3 3 2 5 3" xfId="5392" xr:uid="{00000000-0005-0000-0000-000068130000}"/>
    <cellStyle name="Currency 2 5 3 3 2 6" xfId="5393" xr:uid="{00000000-0005-0000-0000-000069130000}"/>
    <cellStyle name="Currency 2 5 3 3 2 6 2" xfId="5394" xr:uid="{00000000-0005-0000-0000-00006A130000}"/>
    <cellStyle name="Currency 2 5 3 3 2 6 2 2" xfId="5395" xr:uid="{00000000-0005-0000-0000-00006B130000}"/>
    <cellStyle name="Currency 2 5 3 3 2 6 2 2 2" xfId="5396" xr:uid="{00000000-0005-0000-0000-00006C130000}"/>
    <cellStyle name="Currency 2 5 3 3 2 6 2 3" xfId="5397" xr:uid="{00000000-0005-0000-0000-00006D130000}"/>
    <cellStyle name="Currency 2 5 3 3 2 6 3" xfId="5398" xr:uid="{00000000-0005-0000-0000-00006E130000}"/>
    <cellStyle name="Currency 2 5 3 3 2 6 3 2" xfId="5399" xr:uid="{00000000-0005-0000-0000-00006F130000}"/>
    <cellStyle name="Currency 2 5 3 3 2 6 3 2 2" xfId="5400" xr:uid="{00000000-0005-0000-0000-000070130000}"/>
    <cellStyle name="Currency 2 5 3 3 2 6 3 3" xfId="5401" xr:uid="{00000000-0005-0000-0000-000071130000}"/>
    <cellStyle name="Currency 2 5 3 3 2 6 4" xfId="5402" xr:uid="{00000000-0005-0000-0000-000072130000}"/>
    <cellStyle name="Currency 2 5 3 3 2 6 4 2" xfId="5403" xr:uid="{00000000-0005-0000-0000-000073130000}"/>
    <cellStyle name="Currency 2 5 3 3 2 6 4 2 2" xfId="5404" xr:uid="{00000000-0005-0000-0000-000074130000}"/>
    <cellStyle name="Currency 2 5 3 3 2 6 4 3" xfId="5405" xr:uid="{00000000-0005-0000-0000-000075130000}"/>
    <cellStyle name="Currency 2 5 3 3 2 6 5" xfId="5406" xr:uid="{00000000-0005-0000-0000-000076130000}"/>
    <cellStyle name="Currency 2 5 3 3 2 6 5 2" xfId="5407" xr:uid="{00000000-0005-0000-0000-000077130000}"/>
    <cellStyle name="Currency 2 5 3 3 2 6 6" xfId="5408" xr:uid="{00000000-0005-0000-0000-000078130000}"/>
    <cellStyle name="Currency 2 5 3 3 2 6 6 2" xfId="5409" xr:uid="{00000000-0005-0000-0000-000079130000}"/>
    <cellStyle name="Currency 2 5 3 3 2 6 7" xfId="5410" xr:uid="{00000000-0005-0000-0000-00007A130000}"/>
    <cellStyle name="Currency 2 5 3 3 2 7" xfId="5411" xr:uid="{00000000-0005-0000-0000-00007B130000}"/>
    <cellStyle name="Currency 2 5 3 3 2 7 2" xfId="5412" xr:uid="{00000000-0005-0000-0000-00007C130000}"/>
    <cellStyle name="Currency 2 5 3 3 2 7 2 2" xfId="5413" xr:uid="{00000000-0005-0000-0000-00007D130000}"/>
    <cellStyle name="Currency 2 5 3 3 2 7 3" xfId="5414" xr:uid="{00000000-0005-0000-0000-00007E130000}"/>
    <cellStyle name="Currency 2 5 3 3 2 8" xfId="5415" xr:uid="{00000000-0005-0000-0000-00007F130000}"/>
    <cellStyle name="Currency 2 5 3 3 2 8 2" xfId="5416" xr:uid="{00000000-0005-0000-0000-000080130000}"/>
    <cellStyle name="Currency 2 5 3 3 2 8 2 2" xfId="5417" xr:uid="{00000000-0005-0000-0000-000081130000}"/>
    <cellStyle name="Currency 2 5 3 3 2 8 3" xfId="5418" xr:uid="{00000000-0005-0000-0000-000082130000}"/>
    <cellStyle name="Currency 2 5 3 3 3" xfId="246" xr:uid="{00000000-0005-0000-0000-000083130000}"/>
    <cellStyle name="Currency 2 5 3 3 3 10" xfId="5419" xr:uid="{00000000-0005-0000-0000-000084130000}"/>
    <cellStyle name="Currency 2 5 3 3 3 2" xfId="247" xr:uid="{00000000-0005-0000-0000-000085130000}"/>
    <cellStyle name="Currency 2 5 3 3 3 2 2" xfId="5420" xr:uid="{00000000-0005-0000-0000-000086130000}"/>
    <cellStyle name="Currency 2 5 3 3 3 2 3" xfId="5421" xr:uid="{00000000-0005-0000-0000-000087130000}"/>
    <cellStyle name="Currency 2 5 3 3 3 2 3 2" xfId="5422" xr:uid="{00000000-0005-0000-0000-000088130000}"/>
    <cellStyle name="Currency 2 5 3 3 3 2 3 3" xfId="5423" xr:uid="{00000000-0005-0000-0000-000089130000}"/>
    <cellStyle name="Currency 2 5 3 3 3 2 4" xfId="5424" xr:uid="{00000000-0005-0000-0000-00008A130000}"/>
    <cellStyle name="Currency 2 5 3 3 3 2 4 2" xfId="5425" xr:uid="{00000000-0005-0000-0000-00008B130000}"/>
    <cellStyle name="Currency 2 5 3 3 3 2 4 2 2" xfId="5426" xr:uid="{00000000-0005-0000-0000-00008C130000}"/>
    <cellStyle name="Currency 2 5 3 3 3 2 4 3" xfId="5427" xr:uid="{00000000-0005-0000-0000-00008D130000}"/>
    <cellStyle name="Currency 2 5 3 3 3 2 5" xfId="5428" xr:uid="{00000000-0005-0000-0000-00008E130000}"/>
    <cellStyle name="Currency 2 5 3 3 3 2 5 2" xfId="5429" xr:uid="{00000000-0005-0000-0000-00008F130000}"/>
    <cellStyle name="Currency 2 5 3 3 3 2 5 2 2" xfId="5430" xr:uid="{00000000-0005-0000-0000-000090130000}"/>
    <cellStyle name="Currency 2 5 3 3 3 2 5 3" xfId="5431" xr:uid="{00000000-0005-0000-0000-000091130000}"/>
    <cellStyle name="Currency 2 5 3 3 3 2 6" xfId="5432" xr:uid="{00000000-0005-0000-0000-000092130000}"/>
    <cellStyle name="Currency 2 5 3 3 3 2 6 2" xfId="5433" xr:uid="{00000000-0005-0000-0000-000093130000}"/>
    <cellStyle name="Currency 2 5 3 3 3 2 6 2 2" xfId="5434" xr:uid="{00000000-0005-0000-0000-000094130000}"/>
    <cellStyle name="Currency 2 5 3 3 3 2 6 3" xfId="5435" xr:uid="{00000000-0005-0000-0000-000095130000}"/>
    <cellStyle name="Currency 2 5 3 3 3 2 7" xfId="5436" xr:uid="{00000000-0005-0000-0000-000096130000}"/>
    <cellStyle name="Currency 2 5 3 3 3 2 7 2" xfId="5437" xr:uid="{00000000-0005-0000-0000-000097130000}"/>
    <cellStyle name="Currency 2 5 3 3 3 2 8" xfId="5438" xr:uid="{00000000-0005-0000-0000-000098130000}"/>
    <cellStyle name="Currency 2 5 3 3 3 2 8 2" xfId="5439" xr:uid="{00000000-0005-0000-0000-000099130000}"/>
    <cellStyle name="Currency 2 5 3 3 3 2 9" xfId="5440" xr:uid="{00000000-0005-0000-0000-00009A130000}"/>
    <cellStyle name="Currency 2 5 3 3 3 3" xfId="248" xr:uid="{00000000-0005-0000-0000-00009B130000}"/>
    <cellStyle name="Currency 2 5 3 3 3 4" xfId="5441" xr:uid="{00000000-0005-0000-0000-00009C130000}"/>
    <cellStyle name="Currency 2 5 3 3 3 4 2" xfId="5442" xr:uid="{00000000-0005-0000-0000-00009D130000}"/>
    <cellStyle name="Currency 2 5 3 3 3 4 3" xfId="5443" xr:uid="{00000000-0005-0000-0000-00009E130000}"/>
    <cellStyle name="Currency 2 5 3 3 3 5" xfId="5444" xr:uid="{00000000-0005-0000-0000-00009F130000}"/>
    <cellStyle name="Currency 2 5 3 3 3 5 2" xfId="5445" xr:uid="{00000000-0005-0000-0000-0000A0130000}"/>
    <cellStyle name="Currency 2 5 3 3 3 5 2 2" xfId="5446" xr:uid="{00000000-0005-0000-0000-0000A1130000}"/>
    <cellStyle name="Currency 2 5 3 3 3 5 3" xfId="5447" xr:uid="{00000000-0005-0000-0000-0000A2130000}"/>
    <cellStyle name="Currency 2 5 3 3 3 6" xfId="5448" xr:uid="{00000000-0005-0000-0000-0000A3130000}"/>
    <cellStyle name="Currency 2 5 3 3 3 6 2" xfId="5449" xr:uid="{00000000-0005-0000-0000-0000A4130000}"/>
    <cellStyle name="Currency 2 5 3 3 3 6 2 2" xfId="5450" xr:uid="{00000000-0005-0000-0000-0000A5130000}"/>
    <cellStyle name="Currency 2 5 3 3 3 6 3" xfId="5451" xr:uid="{00000000-0005-0000-0000-0000A6130000}"/>
    <cellStyle name="Currency 2 5 3 3 3 7" xfId="5452" xr:uid="{00000000-0005-0000-0000-0000A7130000}"/>
    <cellStyle name="Currency 2 5 3 3 3 7 2" xfId="5453" xr:uid="{00000000-0005-0000-0000-0000A8130000}"/>
    <cellStyle name="Currency 2 5 3 3 3 7 2 2" xfId="5454" xr:uid="{00000000-0005-0000-0000-0000A9130000}"/>
    <cellStyle name="Currency 2 5 3 3 3 7 3" xfId="5455" xr:uid="{00000000-0005-0000-0000-0000AA130000}"/>
    <cellStyle name="Currency 2 5 3 3 3 8" xfId="5456" xr:uid="{00000000-0005-0000-0000-0000AB130000}"/>
    <cellStyle name="Currency 2 5 3 3 3 8 2" xfId="5457" xr:uid="{00000000-0005-0000-0000-0000AC130000}"/>
    <cellStyle name="Currency 2 5 3 3 3 9" xfId="5458" xr:uid="{00000000-0005-0000-0000-0000AD130000}"/>
    <cellStyle name="Currency 2 5 3 3 3 9 2" xfId="5459" xr:uid="{00000000-0005-0000-0000-0000AE130000}"/>
    <cellStyle name="Currency 2 5 3 3 4" xfId="249" xr:uid="{00000000-0005-0000-0000-0000AF130000}"/>
    <cellStyle name="Currency 2 5 3 3 4 2" xfId="250" xr:uid="{00000000-0005-0000-0000-0000B0130000}"/>
    <cellStyle name="Currency 2 5 3 3 4 2 10" xfId="5460" xr:uid="{00000000-0005-0000-0000-0000B1130000}"/>
    <cellStyle name="Currency 2 5 3 3 4 2 2" xfId="5461" xr:uid="{00000000-0005-0000-0000-0000B2130000}"/>
    <cellStyle name="Currency 2 5 3 3 4 2 3" xfId="5462" xr:uid="{00000000-0005-0000-0000-0000B3130000}"/>
    <cellStyle name="Currency 2 5 3 3 4 2 4" xfId="5463" xr:uid="{00000000-0005-0000-0000-0000B4130000}"/>
    <cellStyle name="Currency 2 5 3 3 4 2 4 2" xfId="5464" xr:uid="{00000000-0005-0000-0000-0000B5130000}"/>
    <cellStyle name="Currency 2 5 3 3 4 2 4 2 2" xfId="5465" xr:uid="{00000000-0005-0000-0000-0000B6130000}"/>
    <cellStyle name="Currency 2 5 3 3 4 2 4 3" xfId="5466" xr:uid="{00000000-0005-0000-0000-0000B7130000}"/>
    <cellStyle name="Currency 2 5 3 3 4 2 5" xfId="5467" xr:uid="{00000000-0005-0000-0000-0000B8130000}"/>
    <cellStyle name="Currency 2 5 3 3 4 2 5 2" xfId="5468" xr:uid="{00000000-0005-0000-0000-0000B9130000}"/>
    <cellStyle name="Currency 2 5 3 3 4 2 5 2 2" xfId="5469" xr:uid="{00000000-0005-0000-0000-0000BA130000}"/>
    <cellStyle name="Currency 2 5 3 3 4 2 5 3" xfId="5470" xr:uid="{00000000-0005-0000-0000-0000BB130000}"/>
    <cellStyle name="Currency 2 5 3 3 4 2 6" xfId="5471" xr:uid="{00000000-0005-0000-0000-0000BC130000}"/>
    <cellStyle name="Currency 2 5 3 3 4 2 6 2" xfId="5472" xr:uid="{00000000-0005-0000-0000-0000BD130000}"/>
    <cellStyle name="Currency 2 5 3 3 4 2 6 2 2" xfId="5473" xr:uid="{00000000-0005-0000-0000-0000BE130000}"/>
    <cellStyle name="Currency 2 5 3 3 4 2 6 3" xfId="5474" xr:uid="{00000000-0005-0000-0000-0000BF130000}"/>
    <cellStyle name="Currency 2 5 3 3 4 2 7" xfId="5475" xr:uid="{00000000-0005-0000-0000-0000C0130000}"/>
    <cellStyle name="Currency 2 5 3 3 4 2 7 2" xfId="5476" xr:uid="{00000000-0005-0000-0000-0000C1130000}"/>
    <cellStyle name="Currency 2 5 3 3 4 2 8" xfId="5477" xr:uid="{00000000-0005-0000-0000-0000C2130000}"/>
    <cellStyle name="Currency 2 5 3 3 4 2 8 2" xfId="5478" xr:uid="{00000000-0005-0000-0000-0000C3130000}"/>
    <cellStyle name="Currency 2 5 3 3 4 2 9" xfId="5479" xr:uid="{00000000-0005-0000-0000-0000C4130000}"/>
    <cellStyle name="Currency 2 5 3 3 4 3" xfId="251" xr:uid="{00000000-0005-0000-0000-0000C5130000}"/>
    <cellStyle name="Currency 2 5 3 3 4 4" xfId="5480" xr:uid="{00000000-0005-0000-0000-0000C6130000}"/>
    <cellStyle name="Currency 2 5 3 3 4 4 2" xfId="5481" xr:uid="{00000000-0005-0000-0000-0000C7130000}"/>
    <cellStyle name="Currency 2 5 3 3 4 4 2 2" xfId="5482" xr:uid="{00000000-0005-0000-0000-0000C8130000}"/>
    <cellStyle name="Currency 2 5 3 3 4 4 3" xfId="5483" xr:uid="{00000000-0005-0000-0000-0000C9130000}"/>
    <cellStyle name="Currency 2 5 3 3 4 5" xfId="5484" xr:uid="{00000000-0005-0000-0000-0000CA130000}"/>
    <cellStyle name="Currency 2 5 3 3 4 5 2" xfId="5485" xr:uid="{00000000-0005-0000-0000-0000CB130000}"/>
    <cellStyle name="Currency 2 5 3 3 4 5 2 2" xfId="5486" xr:uid="{00000000-0005-0000-0000-0000CC130000}"/>
    <cellStyle name="Currency 2 5 3 3 4 5 3" xfId="5487" xr:uid="{00000000-0005-0000-0000-0000CD130000}"/>
    <cellStyle name="Currency 2 5 3 3 5" xfId="5488" xr:uid="{00000000-0005-0000-0000-0000CE130000}"/>
    <cellStyle name="Currency 2 5 3 3 5 2" xfId="5489" xr:uid="{00000000-0005-0000-0000-0000CF130000}"/>
    <cellStyle name="Currency 2 5 3 3 5 3" xfId="5490" xr:uid="{00000000-0005-0000-0000-0000D0130000}"/>
    <cellStyle name="Currency 2 5 3 3 5 3 2" xfId="5491" xr:uid="{00000000-0005-0000-0000-0000D1130000}"/>
    <cellStyle name="Currency 2 5 3 3 5 3 3" xfId="5492" xr:uid="{00000000-0005-0000-0000-0000D2130000}"/>
    <cellStyle name="Currency 2 5 3 3 5 4" xfId="5493" xr:uid="{00000000-0005-0000-0000-0000D3130000}"/>
    <cellStyle name="Currency 2 5 3 3 5 4 2" xfId="5494" xr:uid="{00000000-0005-0000-0000-0000D4130000}"/>
    <cellStyle name="Currency 2 5 3 3 5 4 2 2" xfId="5495" xr:uid="{00000000-0005-0000-0000-0000D5130000}"/>
    <cellStyle name="Currency 2 5 3 3 5 4 3" xfId="5496" xr:uid="{00000000-0005-0000-0000-0000D6130000}"/>
    <cellStyle name="Currency 2 5 3 3 5 5" xfId="5497" xr:uid="{00000000-0005-0000-0000-0000D7130000}"/>
    <cellStyle name="Currency 2 5 3 3 5 5 2" xfId="5498" xr:uid="{00000000-0005-0000-0000-0000D8130000}"/>
    <cellStyle name="Currency 2 5 3 3 5 5 2 2" xfId="5499" xr:uid="{00000000-0005-0000-0000-0000D9130000}"/>
    <cellStyle name="Currency 2 5 3 3 5 5 3" xfId="5500" xr:uid="{00000000-0005-0000-0000-0000DA130000}"/>
    <cellStyle name="Currency 2 5 3 3 5 6" xfId="5501" xr:uid="{00000000-0005-0000-0000-0000DB130000}"/>
    <cellStyle name="Currency 2 5 3 3 5 6 2" xfId="5502" xr:uid="{00000000-0005-0000-0000-0000DC130000}"/>
    <cellStyle name="Currency 2 5 3 3 5 6 2 2" xfId="5503" xr:uid="{00000000-0005-0000-0000-0000DD130000}"/>
    <cellStyle name="Currency 2 5 3 3 5 6 3" xfId="5504" xr:uid="{00000000-0005-0000-0000-0000DE130000}"/>
    <cellStyle name="Currency 2 5 3 3 5 7" xfId="5505" xr:uid="{00000000-0005-0000-0000-0000DF130000}"/>
    <cellStyle name="Currency 2 5 3 3 5 7 2" xfId="5506" xr:uid="{00000000-0005-0000-0000-0000E0130000}"/>
    <cellStyle name="Currency 2 5 3 3 5 8" xfId="5507" xr:uid="{00000000-0005-0000-0000-0000E1130000}"/>
    <cellStyle name="Currency 2 5 3 3 5 8 2" xfId="5508" xr:uid="{00000000-0005-0000-0000-0000E2130000}"/>
    <cellStyle name="Currency 2 5 3 3 5 9" xfId="5509" xr:uid="{00000000-0005-0000-0000-0000E3130000}"/>
    <cellStyle name="Currency 2 5 3 3 6" xfId="5510" xr:uid="{00000000-0005-0000-0000-0000E4130000}"/>
    <cellStyle name="Currency 2 5 3 3 6 2" xfId="5511" xr:uid="{00000000-0005-0000-0000-0000E5130000}"/>
    <cellStyle name="Currency 2 5 3 3 6 3" xfId="5512" xr:uid="{00000000-0005-0000-0000-0000E6130000}"/>
    <cellStyle name="Currency 2 5 3 3 7" xfId="5513" xr:uid="{00000000-0005-0000-0000-0000E7130000}"/>
    <cellStyle name="Currency 2 5 3 3 8" xfId="5514" xr:uid="{00000000-0005-0000-0000-0000E8130000}"/>
    <cellStyle name="Currency 2 5 3 3 8 2" xfId="5515" xr:uid="{00000000-0005-0000-0000-0000E9130000}"/>
    <cellStyle name="Currency 2 5 3 3 8 2 2" xfId="5516" xr:uid="{00000000-0005-0000-0000-0000EA130000}"/>
    <cellStyle name="Currency 2 5 3 3 8 3" xfId="5517" xr:uid="{00000000-0005-0000-0000-0000EB130000}"/>
    <cellStyle name="Currency 2 5 3 3 8 4" xfId="5518" xr:uid="{00000000-0005-0000-0000-0000EC130000}"/>
    <cellStyle name="Currency 2 5 3 3 9" xfId="5519" xr:uid="{00000000-0005-0000-0000-0000ED130000}"/>
    <cellStyle name="Currency 2 5 3 3 9 2" xfId="5520" xr:uid="{00000000-0005-0000-0000-0000EE130000}"/>
    <cellStyle name="Currency 2 5 3 3 9 2 2" xfId="5521" xr:uid="{00000000-0005-0000-0000-0000EF130000}"/>
    <cellStyle name="Currency 2 5 3 3 9 3" xfId="5522" xr:uid="{00000000-0005-0000-0000-0000F0130000}"/>
    <cellStyle name="Currency 2 5 3 4" xfId="252" xr:uid="{00000000-0005-0000-0000-0000F1130000}"/>
    <cellStyle name="Currency 2 5 3 4 2" xfId="5523" xr:uid="{00000000-0005-0000-0000-0000F2130000}"/>
    <cellStyle name="Currency 2 5 3 4 2 2" xfId="5524" xr:uid="{00000000-0005-0000-0000-0000F3130000}"/>
    <cellStyle name="Currency 2 5 3 4 2 3" xfId="5525" xr:uid="{00000000-0005-0000-0000-0000F4130000}"/>
    <cellStyle name="Currency 2 5 3 4 2 3 2" xfId="5526" xr:uid="{00000000-0005-0000-0000-0000F5130000}"/>
    <cellStyle name="Currency 2 5 3 4 2 3 3" xfId="5527" xr:uid="{00000000-0005-0000-0000-0000F6130000}"/>
    <cellStyle name="Currency 2 5 3 4 2 4" xfId="5528" xr:uid="{00000000-0005-0000-0000-0000F7130000}"/>
    <cellStyle name="Currency 2 5 3 4 2 4 2" xfId="5529" xr:uid="{00000000-0005-0000-0000-0000F8130000}"/>
    <cellStyle name="Currency 2 5 3 4 2 4 2 2" xfId="5530" xr:uid="{00000000-0005-0000-0000-0000F9130000}"/>
    <cellStyle name="Currency 2 5 3 4 2 4 3" xfId="5531" xr:uid="{00000000-0005-0000-0000-0000FA130000}"/>
    <cellStyle name="Currency 2 5 3 4 2 5" xfId="5532" xr:uid="{00000000-0005-0000-0000-0000FB130000}"/>
    <cellStyle name="Currency 2 5 3 4 2 5 2" xfId="5533" xr:uid="{00000000-0005-0000-0000-0000FC130000}"/>
    <cellStyle name="Currency 2 5 3 4 2 5 2 2" xfId="5534" xr:uid="{00000000-0005-0000-0000-0000FD130000}"/>
    <cellStyle name="Currency 2 5 3 4 2 5 3" xfId="5535" xr:uid="{00000000-0005-0000-0000-0000FE130000}"/>
    <cellStyle name="Currency 2 5 3 4 2 6" xfId="5536" xr:uid="{00000000-0005-0000-0000-0000FF130000}"/>
    <cellStyle name="Currency 2 5 3 4 2 6 2" xfId="5537" xr:uid="{00000000-0005-0000-0000-000000140000}"/>
    <cellStyle name="Currency 2 5 3 4 2 6 2 2" xfId="5538" xr:uid="{00000000-0005-0000-0000-000001140000}"/>
    <cellStyle name="Currency 2 5 3 4 2 6 3" xfId="5539" xr:uid="{00000000-0005-0000-0000-000002140000}"/>
    <cellStyle name="Currency 2 5 3 4 2 7" xfId="5540" xr:uid="{00000000-0005-0000-0000-000003140000}"/>
    <cellStyle name="Currency 2 5 3 4 2 7 2" xfId="5541" xr:uid="{00000000-0005-0000-0000-000004140000}"/>
    <cellStyle name="Currency 2 5 3 4 2 8" xfId="5542" xr:uid="{00000000-0005-0000-0000-000005140000}"/>
    <cellStyle name="Currency 2 5 3 4 2 8 2" xfId="5543" xr:uid="{00000000-0005-0000-0000-000006140000}"/>
    <cellStyle name="Currency 2 5 3 4 2 9" xfId="5544" xr:uid="{00000000-0005-0000-0000-000007140000}"/>
    <cellStyle name="Currency 2 5 3 4 3" xfId="5545" xr:uid="{00000000-0005-0000-0000-000008140000}"/>
    <cellStyle name="Currency 2 5 3 4 3 2" xfId="5546" xr:uid="{00000000-0005-0000-0000-000009140000}"/>
    <cellStyle name="Currency 2 5 3 4 3 3" xfId="5547" xr:uid="{00000000-0005-0000-0000-00000A140000}"/>
    <cellStyle name="Currency 2 5 3 4 3 3 2" xfId="5548" xr:uid="{00000000-0005-0000-0000-00000B140000}"/>
    <cellStyle name="Currency 2 5 3 4 3 3 3" xfId="5549" xr:uid="{00000000-0005-0000-0000-00000C140000}"/>
    <cellStyle name="Currency 2 5 3 4 3 4" xfId="5550" xr:uid="{00000000-0005-0000-0000-00000D140000}"/>
    <cellStyle name="Currency 2 5 3 4 3 4 2" xfId="5551" xr:uid="{00000000-0005-0000-0000-00000E140000}"/>
    <cellStyle name="Currency 2 5 3 4 3 4 2 2" xfId="5552" xr:uid="{00000000-0005-0000-0000-00000F140000}"/>
    <cellStyle name="Currency 2 5 3 4 3 4 3" xfId="5553" xr:uid="{00000000-0005-0000-0000-000010140000}"/>
    <cellStyle name="Currency 2 5 3 4 3 5" xfId="5554" xr:uid="{00000000-0005-0000-0000-000011140000}"/>
    <cellStyle name="Currency 2 5 3 4 3 5 2" xfId="5555" xr:uid="{00000000-0005-0000-0000-000012140000}"/>
    <cellStyle name="Currency 2 5 3 4 3 5 2 2" xfId="5556" xr:uid="{00000000-0005-0000-0000-000013140000}"/>
    <cellStyle name="Currency 2 5 3 4 3 5 3" xfId="5557" xr:uid="{00000000-0005-0000-0000-000014140000}"/>
    <cellStyle name="Currency 2 5 3 4 3 6" xfId="5558" xr:uid="{00000000-0005-0000-0000-000015140000}"/>
    <cellStyle name="Currency 2 5 3 4 3 6 2" xfId="5559" xr:uid="{00000000-0005-0000-0000-000016140000}"/>
    <cellStyle name="Currency 2 5 3 4 3 6 2 2" xfId="5560" xr:uid="{00000000-0005-0000-0000-000017140000}"/>
    <cellStyle name="Currency 2 5 3 4 3 6 3" xfId="5561" xr:uid="{00000000-0005-0000-0000-000018140000}"/>
    <cellStyle name="Currency 2 5 3 4 3 7" xfId="5562" xr:uid="{00000000-0005-0000-0000-000019140000}"/>
    <cellStyle name="Currency 2 5 3 4 3 7 2" xfId="5563" xr:uid="{00000000-0005-0000-0000-00001A140000}"/>
    <cellStyle name="Currency 2 5 3 4 3 8" xfId="5564" xr:uid="{00000000-0005-0000-0000-00001B140000}"/>
    <cellStyle name="Currency 2 5 3 4 3 8 2" xfId="5565" xr:uid="{00000000-0005-0000-0000-00001C140000}"/>
    <cellStyle name="Currency 2 5 3 4 3 9" xfId="5566" xr:uid="{00000000-0005-0000-0000-00001D140000}"/>
    <cellStyle name="Currency 2 5 3 4 4" xfId="5567" xr:uid="{00000000-0005-0000-0000-00001E140000}"/>
    <cellStyle name="Currency 2 5 3 4 4 2" xfId="5568" xr:uid="{00000000-0005-0000-0000-00001F140000}"/>
    <cellStyle name="Currency 2 5 3 4 4 3" xfId="5569" xr:uid="{00000000-0005-0000-0000-000020140000}"/>
    <cellStyle name="Currency 2 5 3 4 4 3 2" xfId="5570" xr:uid="{00000000-0005-0000-0000-000021140000}"/>
    <cellStyle name="Currency 2 5 3 4 4 3 2 2" xfId="5571" xr:uid="{00000000-0005-0000-0000-000022140000}"/>
    <cellStyle name="Currency 2 5 3 4 4 3 3" xfId="5572" xr:uid="{00000000-0005-0000-0000-000023140000}"/>
    <cellStyle name="Currency 2 5 3 4 4 4" xfId="5573" xr:uid="{00000000-0005-0000-0000-000024140000}"/>
    <cellStyle name="Currency 2 5 3 4 4 4 2" xfId="5574" xr:uid="{00000000-0005-0000-0000-000025140000}"/>
    <cellStyle name="Currency 2 5 3 4 4 4 2 2" xfId="5575" xr:uid="{00000000-0005-0000-0000-000026140000}"/>
    <cellStyle name="Currency 2 5 3 4 4 4 3" xfId="5576" xr:uid="{00000000-0005-0000-0000-000027140000}"/>
    <cellStyle name="Currency 2 5 3 4 4 5" xfId="5577" xr:uid="{00000000-0005-0000-0000-000028140000}"/>
    <cellStyle name="Currency 2 5 3 4 4 5 2" xfId="5578" xr:uid="{00000000-0005-0000-0000-000029140000}"/>
    <cellStyle name="Currency 2 5 3 4 4 5 2 2" xfId="5579" xr:uid="{00000000-0005-0000-0000-00002A140000}"/>
    <cellStyle name="Currency 2 5 3 4 4 5 3" xfId="5580" xr:uid="{00000000-0005-0000-0000-00002B140000}"/>
    <cellStyle name="Currency 2 5 3 4 4 6" xfId="5581" xr:uid="{00000000-0005-0000-0000-00002C140000}"/>
    <cellStyle name="Currency 2 5 3 4 4 6 2" xfId="5582" xr:uid="{00000000-0005-0000-0000-00002D140000}"/>
    <cellStyle name="Currency 2 5 3 4 4 7" xfId="5583" xr:uid="{00000000-0005-0000-0000-00002E140000}"/>
    <cellStyle name="Currency 2 5 3 4 4 7 2" xfId="5584" xr:uid="{00000000-0005-0000-0000-00002F140000}"/>
    <cellStyle name="Currency 2 5 3 4 4 8" xfId="5585" xr:uid="{00000000-0005-0000-0000-000030140000}"/>
    <cellStyle name="Currency 2 5 3 4 4 9" xfId="5586" xr:uid="{00000000-0005-0000-0000-000031140000}"/>
    <cellStyle name="Currency 2 5 3 4 5" xfId="5587" xr:uid="{00000000-0005-0000-0000-000032140000}"/>
    <cellStyle name="Currency 2 5 3 4 5 2" xfId="5588" xr:uid="{00000000-0005-0000-0000-000033140000}"/>
    <cellStyle name="Currency 2 5 3 4 5 3" xfId="5589" xr:uid="{00000000-0005-0000-0000-000034140000}"/>
    <cellStyle name="Currency 2 5 3 4 6" xfId="5590" xr:uid="{00000000-0005-0000-0000-000035140000}"/>
    <cellStyle name="Currency 2 5 3 4 6 2" xfId="5591" xr:uid="{00000000-0005-0000-0000-000036140000}"/>
    <cellStyle name="Currency 2 5 3 4 6 2 2" xfId="5592" xr:uid="{00000000-0005-0000-0000-000037140000}"/>
    <cellStyle name="Currency 2 5 3 4 6 2 2 2" xfId="5593" xr:uid="{00000000-0005-0000-0000-000038140000}"/>
    <cellStyle name="Currency 2 5 3 4 6 2 3" xfId="5594" xr:uid="{00000000-0005-0000-0000-000039140000}"/>
    <cellStyle name="Currency 2 5 3 4 6 3" xfId="5595" xr:uid="{00000000-0005-0000-0000-00003A140000}"/>
    <cellStyle name="Currency 2 5 3 4 6 3 2" xfId="5596" xr:uid="{00000000-0005-0000-0000-00003B140000}"/>
    <cellStyle name="Currency 2 5 3 4 6 3 2 2" xfId="5597" xr:uid="{00000000-0005-0000-0000-00003C140000}"/>
    <cellStyle name="Currency 2 5 3 4 6 3 3" xfId="5598" xr:uid="{00000000-0005-0000-0000-00003D140000}"/>
    <cellStyle name="Currency 2 5 3 4 6 4" xfId="5599" xr:uid="{00000000-0005-0000-0000-00003E140000}"/>
    <cellStyle name="Currency 2 5 3 4 6 4 2" xfId="5600" xr:uid="{00000000-0005-0000-0000-00003F140000}"/>
    <cellStyle name="Currency 2 5 3 4 6 4 2 2" xfId="5601" xr:uid="{00000000-0005-0000-0000-000040140000}"/>
    <cellStyle name="Currency 2 5 3 4 6 4 3" xfId="5602" xr:uid="{00000000-0005-0000-0000-000041140000}"/>
    <cellStyle name="Currency 2 5 3 4 6 5" xfId="5603" xr:uid="{00000000-0005-0000-0000-000042140000}"/>
    <cellStyle name="Currency 2 5 3 4 6 5 2" xfId="5604" xr:uid="{00000000-0005-0000-0000-000043140000}"/>
    <cellStyle name="Currency 2 5 3 4 6 6" xfId="5605" xr:uid="{00000000-0005-0000-0000-000044140000}"/>
    <cellStyle name="Currency 2 5 3 4 6 6 2" xfId="5606" xr:uid="{00000000-0005-0000-0000-000045140000}"/>
    <cellStyle name="Currency 2 5 3 4 6 7" xfId="5607" xr:uid="{00000000-0005-0000-0000-000046140000}"/>
    <cellStyle name="Currency 2 5 3 4 7" xfId="5608" xr:uid="{00000000-0005-0000-0000-000047140000}"/>
    <cellStyle name="Currency 2 5 3 4 7 2" xfId="5609" xr:uid="{00000000-0005-0000-0000-000048140000}"/>
    <cellStyle name="Currency 2 5 3 4 7 2 2" xfId="5610" xr:uid="{00000000-0005-0000-0000-000049140000}"/>
    <cellStyle name="Currency 2 5 3 4 7 3" xfId="5611" xr:uid="{00000000-0005-0000-0000-00004A140000}"/>
    <cellStyle name="Currency 2 5 3 4 8" xfId="5612" xr:uid="{00000000-0005-0000-0000-00004B140000}"/>
    <cellStyle name="Currency 2 5 3 4 8 2" xfId="5613" xr:uid="{00000000-0005-0000-0000-00004C140000}"/>
    <cellStyle name="Currency 2 5 3 4 8 2 2" xfId="5614" xr:uid="{00000000-0005-0000-0000-00004D140000}"/>
    <cellStyle name="Currency 2 5 3 4 8 3" xfId="5615" xr:uid="{00000000-0005-0000-0000-00004E140000}"/>
    <cellStyle name="Currency 2 5 3 5" xfId="253" xr:uid="{00000000-0005-0000-0000-00004F140000}"/>
    <cellStyle name="Currency 2 5 3 5 10" xfId="5616" xr:uid="{00000000-0005-0000-0000-000050140000}"/>
    <cellStyle name="Currency 2 5 3 5 2" xfId="254" xr:uid="{00000000-0005-0000-0000-000051140000}"/>
    <cellStyle name="Currency 2 5 3 5 2 2" xfId="5617" xr:uid="{00000000-0005-0000-0000-000052140000}"/>
    <cellStyle name="Currency 2 5 3 5 2 3" xfId="5618" xr:uid="{00000000-0005-0000-0000-000053140000}"/>
    <cellStyle name="Currency 2 5 3 5 2 3 2" xfId="5619" xr:uid="{00000000-0005-0000-0000-000054140000}"/>
    <cellStyle name="Currency 2 5 3 5 2 3 3" xfId="5620" xr:uid="{00000000-0005-0000-0000-000055140000}"/>
    <cellStyle name="Currency 2 5 3 5 2 4" xfId="5621" xr:uid="{00000000-0005-0000-0000-000056140000}"/>
    <cellStyle name="Currency 2 5 3 5 2 4 2" xfId="5622" xr:uid="{00000000-0005-0000-0000-000057140000}"/>
    <cellStyle name="Currency 2 5 3 5 2 4 2 2" xfId="5623" xr:uid="{00000000-0005-0000-0000-000058140000}"/>
    <cellStyle name="Currency 2 5 3 5 2 4 3" xfId="5624" xr:uid="{00000000-0005-0000-0000-000059140000}"/>
    <cellStyle name="Currency 2 5 3 5 2 5" xfId="5625" xr:uid="{00000000-0005-0000-0000-00005A140000}"/>
    <cellStyle name="Currency 2 5 3 5 2 5 2" xfId="5626" xr:uid="{00000000-0005-0000-0000-00005B140000}"/>
    <cellStyle name="Currency 2 5 3 5 2 5 2 2" xfId="5627" xr:uid="{00000000-0005-0000-0000-00005C140000}"/>
    <cellStyle name="Currency 2 5 3 5 2 5 3" xfId="5628" xr:uid="{00000000-0005-0000-0000-00005D140000}"/>
    <cellStyle name="Currency 2 5 3 5 2 6" xfId="5629" xr:uid="{00000000-0005-0000-0000-00005E140000}"/>
    <cellStyle name="Currency 2 5 3 5 2 6 2" xfId="5630" xr:uid="{00000000-0005-0000-0000-00005F140000}"/>
    <cellStyle name="Currency 2 5 3 5 2 6 2 2" xfId="5631" xr:uid="{00000000-0005-0000-0000-000060140000}"/>
    <cellStyle name="Currency 2 5 3 5 2 6 3" xfId="5632" xr:uid="{00000000-0005-0000-0000-000061140000}"/>
    <cellStyle name="Currency 2 5 3 5 2 7" xfId="5633" xr:uid="{00000000-0005-0000-0000-000062140000}"/>
    <cellStyle name="Currency 2 5 3 5 2 7 2" xfId="5634" xr:uid="{00000000-0005-0000-0000-000063140000}"/>
    <cellStyle name="Currency 2 5 3 5 2 8" xfId="5635" xr:uid="{00000000-0005-0000-0000-000064140000}"/>
    <cellStyle name="Currency 2 5 3 5 2 8 2" xfId="5636" xr:uid="{00000000-0005-0000-0000-000065140000}"/>
    <cellStyle name="Currency 2 5 3 5 2 9" xfId="5637" xr:uid="{00000000-0005-0000-0000-000066140000}"/>
    <cellStyle name="Currency 2 5 3 5 3" xfId="255" xr:uid="{00000000-0005-0000-0000-000067140000}"/>
    <cellStyle name="Currency 2 5 3 5 4" xfId="5638" xr:uid="{00000000-0005-0000-0000-000068140000}"/>
    <cellStyle name="Currency 2 5 3 5 4 2" xfId="5639" xr:uid="{00000000-0005-0000-0000-000069140000}"/>
    <cellStyle name="Currency 2 5 3 5 4 3" xfId="5640" xr:uid="{00000000-0005-0000-0000-00006A140000}"/>
    <cellStyle name="Currency 2 5 3 5 5" xfId="5641" xr:uid="{00000000-0005-0000-0000-00006B140000}"/>
    <cellStyle name="Currency 2 5 3 5 5 2" xfId="5642" xr:uid="{00000000-0005-0000-0000-00006C140000}"/>
    <cellStyle name="Currency 2 5 3 5 5 2 2" xfId="5643" xr:uid="{00000000-0005-0000-0000-00006D140000}"/>
    <cellStyle name="Currency 2 5 3 5 5 3" xfId="5644" xr:uid="{00000000-0005-0000-0000-00006E140000}"/>
    <cellStyle name="Currency 2 5 3 5 6" xfId="5645" xr:uid="{00000000-0005-0000-0000-00006F140000}"/>
    <cellStyle name="Currency 2 5 3 5 6 2" xfId="5646" xr:uid="{00000000-0005-0000-0000-000070140000}"/>
    <cellStyle name="Currency 2 5 3 5 6 2 2" xfId="5647" xr:uid="{00000000-0005-0000-0000-000071140000}"/>
    <cellStyle name="Currency 2 5 3 5 6 3" xfId="5648" xr:uid="{00000000-0005-0000-0000-000072140000}"/>
    <cellStyle name="Currency 2 5 3 5 7" xfId="5649" xr:uid="{00000000-0005-0000-0000-000073140000}"/>
    <cellStyle name="Currency 2 5 3 5 7 2" xfId="5650" xr:uid="{00000000-0005-0000-0000-000074140000}"/>
    <cellStyle name="Currency 2 5 3 5 7 2 2" xfId="5651" xr:uid="{00000000-0005-0000-0000-000075140000}"/>
    <cellStyle name="Currency 2 5 3 5 7 3" xfId="5652" xr:uid="{00000000-0005-0000-0000-000076140000}"/>
    <cellStyle name="Currency 2 5 3 5 8" xfId="5653" xr:uid="{00000000-0005-0000-0000-000077140000}"/>
    <cellStyle name="Currency 2 5 3 5 8 2" xfId="5654" xr:uid="{00000000-0005-0000-0000-000078140000}"/>
    <cellStyle name="Currency 2 5 3 5 9" xfId="5655" xr:uid="{00000000-0005-0000-0000-000079140000}"/>
    <cellStyle name="Currency 2 5 3 5 9 2" xfId="5656" xr:uid="{00000000-0005-0000-0000-00007A140000}"/>
    <cellStyle name="Currency 2 5 3 6" xfId="256" xr:uid="{00000000-0005-0000-0000-00007B140000}"/>
    <cellStyle name="Currency 2 5 3 6 2" xfId="257" xr:uid="{00000000-0005-0000-0000-00007C140000}"/>
    <cellStyle name="Currency 2 5 3 6 2 10" xfId="5657" xr:uid="{00000000-0005-0000-0000-00007D140000}"/>
    <cellStyle name="Currency 2 5 3 6 2 2" xfId="5658" xr:uid="{00000000-0005-0000-0000-00007E140000}"/>
    <cellStyle name="Currency 2 5 3 6 2 3" xfId="5659" xr:uid="{00000000-0005-0000-0000-00007F140000}"/>
    <cellStyle name="Currency 2 5 3 6 2 4" xfId="5660" xr:uid="{00000000-0005-0000-0000-000080140000}"/>
    <cellStyle name="Currency 2 5 3 6 2 4 2" xfId="5661" xr:uid="{00000000-0005-0000-0000-000081140000}"/>
    <cellStyle name="Currency 2 5 3 6 2 4 2 2" xfId="5662" xr:uid="{00000000-0005-0000-0000-000082140000}"/>
    <cellStyle name="Currency 2 5 3 6 2 4 3" xfId="5663" xr:uid="{00000000-0005-0000-0000-000083140000}"/>
    <cellStyle name="Currency 2 5 3 6 2 5" xfId="5664" xr:uid="{00000000-0005-0000-0000-000084140000}"/>
    <cellStyle name="Currency 2 5 3 6 2 5 2" xfId="5665" xr:uid="{00000000-0005-0000-0000-000085140000}"/>
    <cellStyle name="Currency 2 5 3 6 2 5 2 2" xfId="5666" xr:uid="{00000000-0005-0000-0000-000086140000}"/>
    <cellStyle name="Currency 2 5 3 6 2 5 3" xfId="5667" xr:uid="{00000000-0005-0000-0000-000087140000}"/>
    <cellStyle name="Currency 2 5 3 6 2 6" xfId="5668" xr:uid="{00000000-0005-0000-0000-000088140000}"/>
    <cellStyle name="Currency 2 5 3 6 2 6 2" xfId="5669" xr:uid="{00000000-0005-0000-0000-000089140000}"/>
    <cellStyle name="Currency 2 5 3 6 2 6 2 2" xfId="5670" xr:uid="{00000000-0005-0000-0000-00008A140000}"/>
    <cellStyle name="Currency 2 5 3 6 2 6 3" xfId="5671" xr:uid="{00000000-0005-0000-0000-00008B140000}"/>
    <cellStyle name="Currency 2 5 3 6 2 7" xfId="5672" xr:uid="{00000000-0005-0000-0000-00008C140000}"/>
    <cellStyle name="Currency 2 5 3 6 2 7 2" xfId="5673" xr:uid="{00000000-0005-0000-0000-00008D140000}"/>
    <cellStyle name="Currency 2 5 3 6 2 8" xfId="5674" xr:uid="{00000000-0005-0000-0000-00008E140000}"/>
    <cellStyle name="Currency 2 5 3 6 2 8 2" xfId="5675" xr:uid="{00000000-0005-0000-0000-00008F140000}"/>
    <cellStyle name="Currency 2 5 3 6 2 9" xfId="5676" xr:uid="{00000000-0005-0000-0000-000090140000}"/>
    <cellStyle name="Currency 2 5 3 6 3" xfId="258" xr:uid="{00000000-0005-0000-0000-000091140000}"/>
    <cellStyle name="Currency 2 5 3 6 4" xfId="5677" xr:uid="{00000000-0005-0000-0000-000092140000}"/>
    <cellStyle name="Currency 2 5 3 6 4 2" xfId="5678" xr:uid="{00000000-0005-0000-0000-000093140000}"/>
    <cellStyle name="Currency 2 5 3 6 4 2 2" xfId="5679" xr:uid="{00000000-0005-0000-0000-000094140000}"/>
    <cellStyle name="Currency 2 5 3 6 4 3" xfId="5680" xr:uid="{00000000-0005-0000-0000-000095140000}"/>
    <cellStyle name="Currency 2 5 3 6 5" xfId="5681" xr:uid="{00000000-0005-0000-0000-000096140000}"/>
    <cellStyle name="Currency 2 5 3 6 5 2" xfId="5682" xr:uid="{00000000-0005-0000-0000-000097140000}"/>
    <cellStyle name="Currency 2 5 3 6 5 2 2" xfId="5683" xr:uid="{00000000-0005-0000-0000-000098140000}"/>
    <cellStyle name="Currency 2 5 3 6 5 3" xfId="5684" xr:uid="{00000000-0005-0000-0000-000099140000}"/>
    <cellStyle name="Currency 2 5 3 7" xfId="5685" xr:uid="{00000000-0005-0000-0000-00009A140000}"/>
    <cellStyle name="Currency 2 5 3 7 2" xfId="5686" xr:uid="{00000000-0005-0000-0000-00009B140000}"/>
    <cellStyle name="Currency 2 5 3 7 3" xfId="5687" xr:uid="{00000000-0005-0000-0000-00009C140000}"/>
    <cellStyle name="Currency 2 5 3 7 3 2" xfId="5688" xr:uid="{00000000-0005-0000-0000-00009D140000}"/>
    <cellStyle name="Currency 2 5 3 7 3 3" xfId="5689" xr:uid="{00000000-0005-0000-0000-00009E140000}"/>
    <cellStyle name="Currency 2 5 3 7 4" xfId="5690" xr:uid="{00000000-0005-0000-0000-00009F140000}"/>
    <cellStyle name="Currency 2 5 3 7 4 2" xfId="5691" xr:uid="{00000000-0005-0000-0000-0000A0140000}"/>
    <cellStyle name="Currency 2 5 3 7 4 2 2" xfId="5692" xr:uid="{00000000-0005-0000-0000-0000A1140000}"/>
    <cellStyle name="Currency 2 5 3 7 4 3" xfId="5693" xr:uid="{00000000-0005-0000-0000-0000A2140000}"/>
    <cellStyle name="Currency 2 5 3 7 5" xfId="5694" xr:uid="{00000000-0005-0000-0000-0000A3140000}"/>
    <cellStyle name="Currency 2 5 3 7 5 2" xfId="5695" xr:uid="{00000000-0005-0000-0000-0000A4140000}"/>
    <cellStyle name="Currency 2 5 3 7 5 2 2" xfId="5696" xr:uid="{00000000-0005-0000-0000-0000A5140000}"/>
    <cellStyle name="Currency 2 5 3 7 5 3" xfId="5697" xr:uid="{00000000-0005-0000-0000-0000A6140000}"/>
    <cellStyle name="Currency 2 5 3 7 6" xfId="5698" xr:uid="{00000000-0005-0000-0000-0000A7140000}"/>
    <cellStyle name="Currency 2 5 3 7 6 2" xfId="5699" xr:uid="{00000000-0005-0000-0000-0000A8140000}"/>
    <cellStyle name="Currency 2 5 3 7 6 2 2" xfId="5700" xr:uid="{00000000-0005-0000-0000-0000A9140000}"/>
    <cellStyle name="Currency 2 5 3 7 6 3" xfId="5701" xr:uid="{00000000-0005-0000-0000-0000AA140000}"/>
    <cellStyle name="Currency 2 5 3 7 7" xfId="5702" xr:uid="{00000000-0005-0000-0000-0000AB140000}"/>
    <cellStyle name="Currency 2 5 3 7 7 2" xfId="5703" xr:uid="{00000000-0005-0000-0000-0000AC140000}"/>
    <cellStyle name="Currency 2 5 3 7 8" xfId="5704" xr:uid="{00000000-0005-0000-0000-0000AD140000}"/>
    <cellStyle name="Currency 2 5 3 7 8 2" xfId="5705" xr:uid="{00000000-0005-0000-0000-0000AE140000}"/>
    <cellStyle name="Currency 2 5 3 7 9" xfId="5706" xr:uid="{00000000-0005-0000-0000-0000AF140000}"/>
    <cellStyle name="Currency 2 5 3 8" xfId="5707" xr:uid="{00000000-0005-0000-0000-0000B0140000}"/>
    <cellStyle name="Currency 2 5 3 8 2" xfId="5708" xr:uid="{00000000-0005-0000-0000-0000B1140000}"/>
    <cellStyle name="Currency 2 5 3 8 3" xfId="5709" xr:uid="{00000000-0005-0000-0000-0000B2140000}"/>
    <cellStyle name="Currency 2 5 3 9" xfId="5710" xr:uid="{00000000-0005-0000-0000-0000B3140000}"/>
    <cellStyle name="Currency 2 5 4" xfId="259" xr:uid="{00000000-0005-0000-0000-0000B4140000}"/>
    <cellStyle name="Currency 2 5 4 10" xfId="5711" xr:uid="{00000000-0005-0000-0000-0000B5140000}"/>
    <cellStyle name="Currency 2 5 4 10 2" xfId="5712" xr:uid="{00000000-0005-0000-0000-0000B6140000}"/>
    <cellStyle name="Currency 2 5 4 10 2 2" xfId="5713" xr:uid="{00000000-0005-0000-0000-0000B7140000}"/>
    <cellStyle name="Currency 2 5 4 10 3" xfId="5714" xr:uid="{00000000-0005-0000-0000-0000B8140000}"/>
    <cellStyle name="Currency 2 5 4 11" xfId="5715" xr:uid="{00000000-0005-0000-0000-0000B9140000}"/>
    <cellStyle name="Currency 2 5 4 11 2" xfId="5716" xr:uid="{00000000-0005-0000-0000-0000BA140000}"/>
    <cellStyle name="Currency 2 5 4 12" xfId="5717" xr:uid="{00000000-0005-0000-0000-0000BB140000}"/>
    <cellStyle name="Currency 2 5 4 12 2" xfId="5718" xr:uid="{00000000-0005-0000-0000-0000BC140000}"/>
    <cellStyle name="Currency 2 5 4 13" xfId="5719" xr:uid="{00000000-0005-0000-0000-0000BD140000}"/>
    <cellStyle name="Currency 2 5 4 14" xfId="5720" xr:uid="{00000000-0005-0000-0000-0000BE140000}"/>
    <cellStyle name="Currency 2 5 4 15" xfId="5721" xr:uid="{00000000-0005-0000-0000-0000BF140000}"/>
    <cellStyle name="Currency 2 5 4 2" xfId="260" xr:uid="{00000000-0005-0000-0000-0000C0140000}"/>
    <cellStyle name="Currency 2 5 4 2 2" xfId="5722" xr:uid="{00000000-0005-0000-0000-0000C1140000}"/>
    <cellStyle name="Currency 2 5 4 2 2 2" xfId="5723" xr:uid="{00000000-0005-0000-0000-0000C2140000}"/>
    <cellStyle name="Currency 2 5 4 2 2 3" xfId="5724" xr:uid="{00000000-0005-0000-0000-0000C3140000}"/>
    <cellStyle name="Currency 2 5 4 2 2 3 2" xfId="5725" xr:uid="{00000000-0005-0000-0000-0000C4140000}"/>
    <cellStyle name="Currency 2 5 4 2 2 3 3" xfId="5726" xr:uid="{00000000-0005-0000-0000-0000C5140000}"/>
    <cellStyle name="Currency 2 5 4 2 2 4" xfId="5727" xr:uid="{00000000-0005-0000-0000-0000C6140000}"/>
    <cellStyle name="Currency 2 5 4 2 2 4 2" xfId="5728" xr:uid="{00000000-0005-0000-0000-0000C7140000}"/>
    <cellStyle name="Currency 2 5 4 2 2 4 2 2" xfId="5729" xr:uid="{00000000-0005-0000-0000-0000C8140000}"/>
    <cellStyle name="Currency 2 5 4 2 2 4 3" xfId="5730" xr:uid="{00000000-0005-0000-0000-0000C9140000}"/>
    <cellStyle name="Currency 2 5 4 2 2 5" xfId="5731" xr:uid="{00000000-0005-0000-0000-0000CA140000}"/>
    <cellStyle name="Currency 2 5 4 2 2 5 2" xfId="5732" xr:uid="{00000000-0005-0000-0000-0000CB140000}"/>
    <cellStyle name="Currency 2 5 4 2 2 5 2 2" xfId="5733" xr:uid="{00000000-0005-0000-0000-0000CC140000}"/>
    <cellStyle name="Currency 2 5 4 2 2 5 3" xfId="5734" xr:uid="{00000000-0005-0000-0000-0000CD140000}"/>
    <cellStyle name="Currency 2 5 4 2 2 6" xfId="5735" xr:uid="{00000000-0005-0000-0000-0000CE140000}"/>
    <cellStyle name="Currency 2 5 4 2 2 6 2" xfId="5736" xr:uid="{00000000-0005-0000-0000-0000CF140000}"/>
    <cellStyle name="Currency 2 5 4 2 2 6 2 2" xfId="5737" xr:uid="{00000000-0005-0000-0000-0000D0140000}"/>
    <cellStyle name="Currency 2 5 4 2 2 6 3" xfId="5738" xr:uid="{00000000-0005-0000-0000-0000D1140000}"/>
    <cellStyle name="Currency 2 5 4 2 2 7" xfId="5739" xr:uid="{00000000-0005-0000-0000-0000D2140000}"/>
    <cellStyle name="Currency 2 5 4 2 2 7 2" xfId="5740" xr:uid="{00000000-0005-0000-0000-0000D3140000}"/>
    <cellStyle name="Currency 2 5 4 2 2 8" xfId="5741" xr:uid="{00000000-0005-0000-0000-0000D4140000}"/>
    <cellStyle name="Currency 2 5 4 2 2 8 2" xfId="5742" xr:uid="{00000000-0005-0000-0000-0000D5140000}"/>
    <cellStyle name="Currency 2 5 4 2 2 9" xfId="5743" xr:uid="{00000000-0005-0000-0000-0000D6140000}"/>
    <cellStyle name="Currency 2 5 4 2 3" xfId="5744" xr:uid="{00000000-0005-0000-0000-0000D7140000}"/>
    <cellStyle name="Currency 2 5 4 2 3 2" xfId="5745" xr:uid="{00000000-0005-0000-0000-0000D8140000}"/>
    <cellStyle name="Currency 2 5 4 2 3 3" xfId="5746" xr:uid="{00000000-0005-0000-0000-0000D9140000}"/>
    <cellStyle name="Currency 2 5 4 2 3 3 2" xfId="5747" xr:uid="{00000000-0005-0000-0000-0000DA140000}"/>
    <cellStyle name="Currency 2 5 4 2 3 3 3" xfId="5748" xr:uid="{00000000-0005-0000-0000-0000DB140000}"/>
    <cellStyle name="Currency 2 5 4 2 3 4" xfId="5749" xr:uid="{00000000-0005-0000-0000-0000DC140000}"/>
    <cellStyle name="Currency 2 5 4 2 3 4 2" xfId="5750" xr:uid="{00000000-0005-0000-0000-0000DD140000}"/>
    <cellStyle name="Currency 2 5 4 2 3 4 2 2" xfId="5751" xr:uid="{00000000-0005-0000-0000-0000DE140000}"/>
    <cellStyle name="Currency 2 5 4 2 3 4 3" xfId="5752" xr:uid="{00000000-0005-0000-0000-0000DF140000}"/>
    <cellStyle name="Currency 2 5 4 2 3 5" xfId="5753" xr:uid="{00000000-0005-0000-0000-0000E0140000}"/>
    <cellStyle name="Currency 2 5 4 2 3 5 2" xfId="5754" xr:uid="{00000000-0005-0000-0000-0000E1140000}"/>
    <cellStyle name="Currency 2 5 4 2 3 5 2 2" xfId="5755" xr:uid="{00000000-0005-0000-0000-0000E2140000}"/>
    <cellStyle name="Currency 2 5 4 2 3 5 3" xfId="5756" xr:uid="{00000000-0005-0000-0000-0000E3140000}"/>
    <cellStyle name="Currency 2 5 4 2 3 6" xfId="5757" xr:uid="{00000000-0005-0000-0000-0000E4140000}"/>
    <cellStyle name="Currency 2 5 4 2 3 6 2" xfId="5758" xr:uid="{00000000-0005-0000-0000-0000E5140000}"/>
    <cellStyle name="Currency 2 5 4 2 3 6 2 2" xfId="5759" xr:uid="{00000000-0005-0000-0000-0000E6140000}"/>
    <cellStyle name="Currency 2 5 4 2 3 6 3" xfId="5760" xr:uid="{00000000-0005-0000-0000-0000E7140000}"/>
    <cellStyle name="Currency 2 5 4 2 3 7" xfId="5761" xr:uid="{00000000-0005-0000-0000-0000E8140000}"/>
    <cellStyle name="Currency 2 5 4 2 3 7 2" xfId="5762" xr:uid="{00000000-0005-0000-0000-0000E9140000}"/>
    <cellStyle name="Currency 2 5 4 2 3 8" xfId="5763" xr:uid="{00000000-0005-0000-0000-0000EA140000}"/>
    <cellStyle name="Currency 2 5 4 2 3 8 2" xfId="5764" xr:uid="{00000000-0005-0000-0000-0000EB140000}"/>
    <cellStyle name="Currency 2 5 4 2 3 9" xfId="5765" xr:uid="{00000000-0005-0000-0000-0000EC140000}"/>
    <cellStyle name="Currency 2 5 4 2 4" xfId="5766" xr:uid="{00000000-0005-0000-0000-0000ED140000}"/>
    <cellStyle name="Currency 2 5 4 2 4 2" xfId="5767" xr:uid="{00000000-0005-0000-0000-0000EE140000}"/>
    <cellStyle name="Currency 2 5 4 2 4 3" xfId="5768" xr:uid="{00000000-0005-0000-0000-0000EF140000}"/>
    <cellStyle name="Currency 2 5 4 2 4 3 2" xfId="5769" xr:uid="{00000000-0005-0000-0000-0000F0140000}"/>
    <cellStyle name="Currency 2 5 4 2 4 3 2 2" xfId="5770" xr:uid="{00000000-0005-0000-0000-0000F1140000}"/>
    <cellStyle name="Currency 2 5 4 2 4 3 3" xfId="5771" xr:uid="{00000000-0005-0000-0000-0000F2140000}"/>
    <cellStyle name="Currency 2 5 4 2 4 4" xfId="5772" xr:uid="{00000000-0005-0000-0000-0000F3140000}"/>
    <cellStyle name="Currency 2 5 4 2 4 4 2" xfId="5773" xr:uid="{00000000-0005-0000-0000-0000F4140000}"/>
    <cellStyle name="Currency 2 5 4 2 4 4 2 2" xfId="5774" xr:uid="{00000000-0005-0000-0000-0000F5140000}"/>
    <cellStyle name="Currency 2 5 4 2 4 4 3" xfId="5775" xr:uid="{00000000-0005-0000-0000-0000F6140000}"/>
    <cellStyle name="Currency 2 5 4 2 4 5" xfId="5776" xr:uid="{00000000-0005-0000-0000-0000F7140000}"/>
    <cellStyle name="Currency 2 5 4 2 4 5 2" xfId="5777" xr:uid="{00000000-0005-0000-0000-0000F8140000}"/>
    <cellStyle name="Currency 2 5 4 2 4 5 2 2" xfId="5778" xr:uid="{00000000-0005-0000-0000-0000F9140000}"/>
    <cellStyle name="Currency 2 5 4 2 4 5 3" xfId="5779" xr:uid="{00000000-0005-0000-0000-0000FA140000}"/>
    <cellStyle name="Currency 2 5 4 2 4 6" xfId="5780" xr:uid="{00000000-0005-0000-0000-0000FB140000}"/>
    <cellStyle name="Currency 2 5 4 2 4 6 2" xfId="5781" xr:uid="{00000000-0005-0000-0000-0000FC140000}"/>
    <cellStyle name="Currency 2 5 4 2 4 7" xfId="5782" xr:uid="{00000000-0005-0000-0000-0000FD140000}"/>
    <cellStyle name="Currency 2 5 4 2 4 7 2" xfId="5783" xr:uid="{00000000-0005-0000-0000-0000FE140000}"/>
    <cellStyle name="Currency 2 5 4 2 4 8" xfId="5784" xr:uid="{00000000-0005-0000-0000-0000FF140000}"/>
    <cellStyle name="Currency 2 5 4 2 4 9" xfId="5785" xr:uid="{00000000-0005-0000-0000-000000150000}"/>
    <cellStyle name="Currency 2 5 4 2 5" xfId="5786" xr:uid="{00000000-0005-0000-0000-000001150000}"/>
    <cellStyle name="Currency 2 5 4 2 5 2" xfId="5787" xr:uid="{00000000-0005-0000-0000-000002150000}"/>
    <cellStyle name="Currency 2 5 4 2 5 3" xfId="5788" xr:uid="{00000000-0005-0000-0000-000003150000}"/>
    <cellStyle name="Currency 2 5 4 2 6" xfId="5789" xr:uid="{00000000-0005-0000-0000-000004150000}"/>
    <cellStyle name="Currency 2 5 4 2 6 2" xfId="5790" xr:uid="{00000000-0005-0000-0000-000005150000}"/>
    <cellStyle name="Currency 2 5 4 2 6 2 2" xfId="5791" xr:uid="{00000000-0005-0000-0000-000006150000}"/>
    <cellStyle name="Currency 2 5 4 2 6 2 2 2" xfId="5792" xr:uid="{00000000-0005-0000-0000-000007150000}"/>
    <cellStyle name="Currency 2 5 4 2 6 2 3" xfId="5793" xr:uid="{00000000-0005-0000-0000-000008150000}"/>
    <cellStyle name="Currency 2 5 4 2 6 3" xfId="5794" xr:uid="{00000000-0005-0000-0000-000009150000}"/>
    <cellStyle name="Currency 2 5 4 2 6 3 2" xfId="5795" xr:uid="{00000000-0005-0000-0000-00000A150000}"/>
    <cellStyle name="Currency 2 5 4 2 6 3 2 2" xfId="5796" xr:uid="{00000000-0005-0000-0000-00000B150000}"/>
    <cellStyle name="Currency 2 5 4 2 6 3 3" xfId="5797" xr:uid="{00000000-0005-0000-0000-00000C150000}"/>
    <cellStyle name="Currency 2 5 4 2 6 4" xfId="5798" xr:uid="{00000000-0005-0000-0000-00000D150000}"/>
    <cellStyle name="Currency 2 5 4 2 6 4 2" xfId="5799" xr:uid="{00000000-0005-0000-0000-00000E150000}"/>
    <cellStyle name="Currency 2 5 4 2 6 4 2 2" xfId="5800" xr:uid="{00000000-0005-0000-0000-00000F150000}"/>
    <cellStyle name="Currency 2 5 4 2 6 4 3" xfId="5801" xr:uid="{00000000-0005-0000-0000-000010150000}"/>
    <cellStyle name="Currency 2 5 4 2 6 5" xfId="5802" xr:uid="{00000000-0005-0000-0000-000011150000}"/>
    <cellStyle name="Currency 2 5 4 2 6 5 2" xfId="5803" xr:uid="{00000000-0005-0000-0000-000012150000}"/>
    <cellStyle name="Currency 2 5 4 2 6 6" xfId="5804" xr:uid="{00000000-0005-0000-0000-000013150000}"/>
    <cellStyle name="Currency 2 5 4 2 6 6 2" xfId="5805" xr:uid="{00000000-0005-0000-0000-000014150000}"/>
    <cellStyle name="Currency 2 5 4 2 6 7" xfId="5806" xr:uid="{00000000-0005-0000-0000-000015150000}"/>
    <cellStyle name="Currency 2 5 4 2 7" xfId="5807" xr:uid="{00000000-0005-0000-0000-000016150000}"/>
    <cellStyle name="Currency 2 5 4 2 7 2" xfId="5808" xr:uid="{00000000-0005-0000-0000-000017150000}"/>
    <cellStyle name="Currency 2 5 4 2 7 2 2" xfId="5809" xr:uid="{00000000-0005-0000-0000-000018150000}"/>
    <cellStyle name="Currency 2 5 4 2 7 3" xfId="5810" xr:uid="{00000000-0005-0000-0000-000019150000}"/>
    <cellStyle name="Currency 2 5 4 2 8" xfId="5811" xr:uid="{00000000-0005-0000-0000-00001A150000}"/>
    <cellStyle name="Currency 2 5 4 2 8 2" xfId="5812" xr:uid="{00000000-0005-0000-0000-00001B150000}"/>
    <cellStyle name="Currency 2 5 4 2 8 2 2" xfId="5813" xr:uid="{00000000-0005-0000-0000-00001C150000}"/>
    <cellStyle name="Currency 2 5 4 2 8 3" xfId="5814" xr:uid="{00000000-0005-0000-0000-00001D150000}"/>
    <cellStyle name="Currency 2 5 4 3" xfId="261" xr:uid="{00000000-0005-0000-0000-00001E150000}"/>
    <cellStyle name="Currency 2 5 4 3 10" xfId="5815" xr:uid="{00000000-0005-0000-0000-00001F150000}"/>
    <cellStyle name="Currency 2 5 4 3 2" xfId="262" xr:uid="{00000000-0005-0000-0000-000020150000}"/>
    <cellStyle name="Currency 2 5 4 3 2 2" xfId="5816" xr:uid="{00000000-0005-0000-0000-000021150000}"/>
    <cellStyle name="Currency 2 5 4 3 2 3" xfId="5817" xr:uid="{00000000-0005-0000-0000-000022150000}"/>
    <cellStyle name="Currency 2 5 4 3 2 3 2" xfId="5818" xr:uid="{00000000-0005-0000-0000-000023150000}"/>
    <cellStyle name="Currency 2 5 4 3 2 3 3" xfId="5819" xr:uid="{00000000-0005-0000-0000-000024150000}"/>
    <cellStyle name="Currency 2 5 4 3 2 4" xfId="5820" xr:uid="{00000000-0005-0000-0000-000025150000}"/>
    <cellStyle name="Currency 2 5 4 3 2 4 2" xfId="5821" xr:uid="{00000000-0005-0000-0000-000026150000}"/>
    <cellStyle name="Currency 2 5 4 3 2 4 2 2" xfId="5822" xr:uid="{00000000-0005-0000-0000-000027150000}"/>
    <cellStyle name="Currency 2 5 4 3 2 4 3" xfId="5823" xr:uid="{00000000-0005-0000-0000-000028150000}"/>
    <cellStyle name="Currency 2 5 4 3 2 5" xfId="5824" xr:uid="{00000000-0005-0000-0000-000029150000}"/>
    <cellStyle name="Currency 2 5 4 3 2 5 2" xfId="5825" xr:uid="{00000000-0005-0000-0000-00002A150000}"/>
    <cellStyle name="Currency 2 5 4 3 2 5 2 2" xfId="5826" xr:uid="{00000000-0005-0000-0000-00002B150000}"/>
    <cellStyle name="Currency 2 5 4 3 2 5 3" xfId="5827" xr:uid="{00000000-0005-0000-0000-00002C150000}"/>
    <cellStyle name="Currency 2 5 4 3 2 6" xfId="5828" xr:uid="{00000000-0005-0000-0000-00002D150000}"/>
    <cellStyle name="Currency 2 5 4 3 2 6 2" xfId="5829" xr:uid="{00000000-0005-0000-0000-00002E150000}"/>
    <cellStyle name="Currency 2 5 4 3 2 6 2 2" xfId="5830" xr:uid="{00000000-0005-0000-0000-00002F150000}"/>
    <cellStyle name="Currency 2 5 4 3 2 6 3" xfId="5831" xr:uid="{00000000-0005-0000-0000-000030150000}"/>
    <cellStyle name="Currency 2 5 4 3 2 7" xfId="5832" xr:uid="{00000000-0005-0000-0000-000031150000}"/>
    <cellStyle name="Currency 2 5 4 3 2 7 2" xfId="5833" xr:uid="{00000000-0005-0000-0000-000032150000}"/>
    <cellStyle name="Currency 2 5 4 3 2 8" xfId="5834" xr:uid="{00000000-0005-0000-0000-000033150000}"/>
    <cellStyle name="Currency 2 5 4 3 2 8 2" xfId="5835" xr:uid="{00000000-0005-0000-0000-000034150000}"/>
    <cellStyle name="Currency 2 5 4 3 2 9" xfId="5836" xr:uid="{00000000-0005-0000-0000-000035150000}"/>
    <cellStyle name="Currency 2 5 4 3 3" xfId="263" xr:uid="{00000000-0005-0000-0000-000036150000}"/>
    <cellStyle name="Currency 2 5 4 3 4" xfId="5837" xr:uid="{00000000-0005-0000-0000-000037150000}"/>
    <cellStyle name="Currency 2 5 4 3 4 2" xfId="5838" xr:uid="{00000000-0005-0000-0000-000038150000}"/>
    <cellStyle name="Currency 2 5 4 3 4 3" xfId="5839" xr:uid="{00000000-0005-0000-0000-000039150000}"/>
    <cellStyle name="Currency 2 5 4 3 5" xfId="5840" xr:uid="{00000000-0005-0000-0000-00003A150000}"/>
    <cellStyle name="Currency 2 5 4 3 5 2" xfId="5841" xr:uid="{00000000-0005-0000-0000-00003B150000}"/>
    <cellStyle name="Currency 2 5 4 3 5 2 2" xfId="5842" xr:uid="{00000000-0005-0000-0000-00003C150000}"/>
    <cellStyle name="Currency 2 5 4 3 5 3" xfId="5843" xr:uid="{00000000-0005-0000-0000-00003D150000}"/>
    <cellStyle name="Currency 2 5 4 3 6" xfId="5844" xr:uid="{00000000-0005-0000-0000-00003E150000}"/>
    <cellStyle name="Currency 2 5 4 3 6 2" xfId="5845" xr:uid="{00000000-0005-0000-0000-00003F150000}"/>
    <cellStyle name="Currency 2 5 4 3 6 2 2" xfId="5846" xr:uid="{00000000-0005-0000-0000-000040150000}"/>
    <cellStyle name="Currency 2 5 4 3 6 3" xfId="5847" xr:uid="{00000000-0005-0000-0000-000041150000}"/>
    <cellStyle name="Currency 2 5 4 3 7" xfId="5848" xr:uid="{00000000-0005-0000-0000-000042150000}"/>
    <cellStyle name="Currency 2 5 4 3 7 2" xfId="5849" xr:uid="{00000000-0005-0000-0000-000043150000}"/>
    <cellStyle name="Currency 2 5 4 3 7 2 2" xfId="5850" xr:uid="{00000000-0005-0000-0000-000044150000}"/>
    <cellStyle name="Currency 2 5 4 3 7 3" xfId="5851" xr:uid="{00000000-0005-0000-0000-000045150000}"/>
    <cellStyle name="Currency 2 5 4 3 8" xfId="5852" xr:uid="{00000000-0005-0000-0000-000046150000}"/>
    <cellStyle name="Currency 2 5 4 3 8 2" xfId="5853" xr:uid="{00000000-0005-0000-0000-000047150000}"/>
    <cellStyle name="Currency 2 5 4 3 9" xfId="5854" xr:uid="{00000000-0005-0000-0000-000048150000}"/>
    <cellStyle name="Currency 2 5 4 3 9 2" xfId="5855" xr:uid="{00000000-0005-0000-0000-000049150000}"/>
    <cellStyle name="Currency 2 5 4 4" xfId="264" xr:uid="{00000000-0005-0000-0000-00004A150000}"/>
    <cellStyle name="Currency 2 5 4 4 2" xfId="265" xr:uid="{00000000-0005-0000-0000-00004B150000}"/>
    <cellStyle name="Currency 2 5 4 4 2 10" xfId="5856" xr:uid="{00000000-0005-0000-0000-00004C150000}"/>
    <cellStyle name="Currency 2 5 4 4 2 2" xfId="5857" xr:uid="{00000000-0005-0000-0000-00004D150000}"/>
    <cellStyle name="Currency 2 5 4 4 2 3" xfId="5858" xr:uid="{00000000-0005-0000-0000-00004E150000}"/>
    <cellStyle name="Currency 2 5 4 4 2 4" xfId="5859" xr:uid="{00000000-0005-0000-0000-00004F150000}"/>
    <cellStyle name="Currency 2 5 4 4 2 4 2" xfId="5860" xr:uid="{00000000-0005-0000-0000-000050150000}"/>
    <cellStyle name="Currency 2 5 4 4 2 4 2 2" xfId="5861" xr:uid="{00000000-0005-0000-0000-000051150000}"/>
    <cellStyle name="Currency 2 5 4 4 2 4 3" xfId="5862" xr:uid="{00000000-0005-0000-0000-000052150000}"/>
    <cellStyle name="Currency 2 5 4 4 2 5" xfId="5863" xr:uid="{00000000-0005-0000-0000-000053150000}"/>
    <cellStyle name="Currency 2 5 4 4 2 5 2" xfId="5864" xr:uid="{00000000-0005-0000-0000-000054150000}"/>
    <cellStyle name="Currency 2 5 4 4 2 5 2 2" xfId="5865" xr:uid="{00000000-0005-0000-0000-000055150000}"/>
    <cellStyle name="Currency 2 5 4 4 2 5 3" xfId="5866" xr:uid="{00000000-0005-0000-0000-000056150000}"/>
    <cellStyle name="Currency 2 5 4 4 2 6" xfId="5867" xr:uid="{00000000-0005-0000-0000-000057150000}"/>
    <cellStyle name="Currency 2 5 4 4 2 6 2" xfId="5868" xr:uid="{00000000-0005-0000-0000-000058150000}"/>
    <cellStyle name="Currency 2 5 4 4 2 6 2 2" xfId="5869" xr:uid="{00000000-0005-0000-0000-000059150000}"/>
    <cellStyle name="Currency 2 5 4 4 2 6 3" xfId="5870" xr:uid="{00000000-0005-0000-0000-00005A150000}"/>
    <cellStyle name="Currency 2 5 4 4 2 7" xfId="5871" xr:uid="{00000000-0005-0000-0000-00005B150000}"/>
    <cellStyle name="Currency 2 5 4 4 2 7 2" xfId="5872" xr:uid="{00000000-0005-0000-0000-00005C150000}"/>
    <cellStyle name="Currency 2 5 4 4 2 8" xfId="5873" xr:uid="{00000000-0005-0000-0000-00005D150000}"/>
    <cellStyle name="Currency 2 5 4 4 2 8 2" xfId="5874" xr:uid="{00000000-0005-0000-0000-00005E150000}"/>
    <cellStyle name="Currency 2 5 4 4 2 9" xfId="5875" xr:uid="{00000000-0005-0000-0000-00005F150000}"/>
    <cellStyle name="Currency 2 5 4 4 3" xfId="266" xr:uid="{00000000-0005-0000-0000-000060150000}"/>
    <cellStyle name="Currency 2 5 4 4 4" xfId="5876" xr:uid="{00000000-0005-0000-0000-000061150000}"/>
    <cellStyle name="Currency 2 5 4 4 4 2" xfId="5877" xr:uid="{00000000-0005-0000-0000-000062150000}"/>
    <cellStyle name="Currency 2 5 4 4 4 2 2" xfId="5878" xr:uid="{00000000-0005-0000-0000-000063150000}"/>
    <cellStyle name="Currency 2 5 4 4 4 3" xfId="5879" xr:uid="{00000000-0005-0000-0000-000064150000}"/>
    <cellStyle name="Currency 2 5 4 4 5" xfId="5880" xr:uid="{00000000-0005-0000-0000-000065150000}"/>
    <cellStyle name="Currency 2 5 4 4 5 2" xfId="5881" xr:uid="{00000000-0005-0000-0000-000066150000}"/>
    <cellStyle name="Currency 2 5 4 4 5 2 2" xfId="5882" xr:uid="{00000000-0005-0000-0000-000067150000}"/>
    <cellStyle name="Currency 2 5 4 4 5 3" xfId="5883" xr:uid="{00000000-0005-0000-0000-000068150000}"/>
    <cellStyle name="Currency 2 5 4 5" xfId="5884" xr:uid="{00000000-0005-0000-0000-000069150000}"/>
    <cellStyle name="Currency 2 5 4 5 2" xfId="5885" xr:uid="{00000000-0005-0000-0000-00006A150000}"/>
    <cellStyle name="Currency 2 5 4 5 3" xfId="5886" xr:uid="{00000000-0005-0000-0000-00006B150000}"/>
    <cellStyle name="Currency 2 5 4 5 3 2" xfId="5887" xr:uid="{00000000-0005-0000-0000-00006C150000}"/>
    <cellStyle name="Currency 2 5 4 5 3 3" xfId="5888" xr:uid="{00000000-0005-0000-0000-00006D150000}"/>
    <cellStyle name="Currency 2 5 4 5 4" xfId="5889" xr:uid="{00000000-0005-0000-0000-00006E150000}"/>
    <cellStyle name="Currency 2 5 4 5 4 2" xfId="5890" xr:uid="{00000000-0005-0000-0000-00006F150000}"/>
    <cellStyle name="Currency 2 5 4 5 4 2 2" xfId="5891" xr:uid="{00000000-0005-0000-0000-000070150000}"/>
    <cellStyle name="Currency 2 5 4 5 4 3" xfId="5892" xr:uid="{00000000-0005-0000-0000-000071150000}"/>
    <cellStyle name="Currency 2 5 4 5 5" xfId="5893" xr:uid="{00000000-0005-0000-0000-000072150000}"/>
    <cellStyle name="Currency 2 5 4 5 5 2" xfId="5894" xr:uid="{00000000-0005-0000-0000-000073150000}"/>
    <cellStyle name="Currency 2 5 4 5 5 2 2" xfId="5895" xr:uid="{00000000-0005-0000-0000-000074150000}"/>
    <cellStyle name="Currency 2 5 4 5 5 3" xfId="5896" xr:uid="{00000000-0005-0000-0000-000075150000}"/>
    <cellStyle name="Currency 2 5 4 5 6" xfId="5897" xr:uid="{00000000-0005-0000-0000-000076150000}"/>
    <cellStyle name="Currency 2 5 4 5 6 2" xfId="5898" xr:uid="{00000000-0005-0000-0000-000077150000}"/>
    <cellStyle name="Currency 2 5 4 5 6 2 2" xfId="5899" xr:uid="{00000000-0005-0000-0000-000078150000}"/>
    <cellStyle name="Currency 2 5 4 5 6 3" xfId="5900" xr:uid="{00000000-0005-0000-0000-000079150000}"/>
    <cellStyle name="Currency 2 5 4 5 7" xfId="5901" xr:uid="{00000000-0005-0000-0000-00007A150000}"/>
    <cellStyle name="Currency 2 5 4 5 7 2" xfId="5902" xr:uid="{00000000-0005-0000-0000-00007B150000}"/>
    <cellStyle name="Currency 2 5 4 5 8" xfId="5903" xr:uid="{00000000-0005-0000-0000-00007C150000}"/>
    <cellStyle name="Currency 2 5 4 5 8 2" xfId="5904" xr:uid="{00000000-0005-0000-0000-00007D150000}"/>
    <cellStyle name="Currency 2 5 4 5 9" xfId="5905" xr:uid="{00000000-0005-0000-0000-00007E150000}"/>
    <cellStyle name="Currency 2 5 4 6" xfId="5906" xr:uid="{00000000-0005-0000-0000-00007F150000}"/>
    <cellStyle name="Currency 2 5 4 6 2" xfId="5907" xr:uid="{00000000-0005-0000-0000-000080150000}"/>
    <cellStyle name="Currency 2 5 4 6 3" xfId="5908" xr:uid="{00000000-0005-0000-0000-000081150000}"/>
    <cellStyle name="Currency 2 5 4 7" xfId="5909" xr:uid="{00000000-0005-0000-0000-000082150000}"/>
    <cellStyle name="Currency 2 5 4 8" xfId="5910" xr:uid="{00000000-0005-0000-0000-000083150000}"/>
    <cellStyle name="Currency 2 5 4 8 2" xfId="5911" xr:uid="{00000000-0005-0000-0000-000084150000}"/>
    <cellStyle name="Currency 2 5 4 8 2 2" xfId="5912" xr:uid="{00000000-0005-0000-0000-000085150000}"/>
    <cellStyle name="Currency 2 5 4 8 3" xfId="5913" xr:uid="{00000000-0005-0000-0000-000086150000}"/>
    <cellStyle name="Currency 2 5 4 8 4" xfId="5914" xr:uid="{00000000-0005-0000-0000-000087150000}"/>
    <cellStyle name="Currency 2 5 4 9" xfId="5915" xr:uid="{00000000-0005-0000-0000-000088150000}"/>
    <cellStyle name="Currency 2 5 4 9 2" xfId="5916" xr:uid="{00000000-0005-0000-0000-000089150000}"/>
    <cellStyle name="Currency 2 5 4 9 2 2" xfId="5917" xr:uid="{00000000-0005-0000-0000-00008A150000}"/>
    <cellStyle name="Currency 2 5 4 9 3" xfId="5918" xr:uid="{00000000-0005-0000-0000-00008B150000}"/>
    <cellStyle name="Currency 2 5 5" xfId="267" xr:uid="{00000000-0005-0000-0000-00008C150000}"/>
    <cellStyle name="Currency 2 5 5 10" xfId="5919" xr:uid="{00000000-0005-0000-0000-00008D150000}"/>
    <cellStyle name="Currency 2 5 5 10 2" xfId="5920" xr:uid="{00000000-0005-0000-0000-00008E150000}"/>
    <cellStyle name="Currency 2 5 5 10 2 2" xfId="5921" xr:uid="{00000000-0005-0000-0000-00008F150000}"/>
    <cellStyle name="Currency 2 5 5 10 3" xfId="5922" xr:uid="{00000000-0005-0000-0000-000090150000}"/>
    <cellStyle name="Currency 2 5 5 11" xfId="5923" xr:uid="{00000000-0005-0000-0000-000091150000}"/>
    <cellStyle name="Currency 2 5 5 11 2" xfId="5924" xr:uid="{00000000-0005-0000-0000-000092150000}"/>
    <cellStyle name="Currency 2 5 5 12" xfId="5925" xr:uid="{00000000-0005-0000-0000-000093150000}"/>
    <cellStyle name="Currency 2 5 5 12 2" xfId="5926" xr:uid="{00000000-0005-0000-0000-000094150000}"/>
    <cellStyle name="Currency 2 5 5 13" xfId="5927" xr:uid="{00000000-0005-0000-0000-000095150000}"/>
    <cellStyle name="Currency 2 5 5 14" xfId="5928" xr:uid="{00000000-0005-0000-0000-000096150000}"/>
    <cellStyle name="Currency 2 5 5 15" xfId="5929" xr:uid="{00000000-0005-0000-0000-000097150000}"/>
    <cellStyle name="Currency 2 5 5 2" xfId="268" xr:uid="{00000000-0005-0000-0000-000098150000}"/>
    <cellStyle name="Currency 2 5 5 2 2" xfId="5930" xr:uid="{00000000-0005-0000-0000-000099150000}"/>
    <cellStyle name="Currency 2 5 5 2 2 2" xfId="5931" xr:uid="{00000000-0005-0000-0000-00009A150000}"/>
    <cellStyle name="Currency 2 5 5 2 2 3" xfId="5932" xr:uid="{00000000-0005-0000-0000-00009B150000}"/>
    <cellStyle name="Currency 2 5 5 2 2 3 2" xfId="5933" xr:uid="{00000000-0005-0000-0000-00009C150000}"/>
    <cellStyle name="Currency 2 5 5 2 2 3 3" xfId="5934" xr:uid="{00000000-0005-0000-0000-00009D150000}"/>
    <cellStyle name="Currency 2 5 5 2 2 4" xfId="5935" xr:uid="{00000000-0005-0000-0000-00009E150000}"/>
    <cellStyle name="Currency 2 5 5 2 2 4 2" xfId="5936" xr:uid="{00000000-0005-0000-0000-00009F150000}"/>
    <cellStyle name="Currency 2 5 5 2 2 4 2 2" xfId="5937" xr:uid="{00000000-0005-0000-0000-0000A0150000}"/>
    <cellStyle name="Currency 2 5 5 2 2 4 3" xfId="5938" xr:uid="{00000000-0005-0000-0000-0000A1150000}"/>
    <cellStyle name="Currency 2 5 5 2 2 5" xfId="5939" xr:uid="{00000000-0005-0000-0000-0000A2150000}"/>
    <cellStyle name="Currency 2 5 5 2 2 5 2" xfId="5940" xr:uid="{00000000-0005-0000-0000-0000A3150000}"/>
    <cellStyle name="Currency 2 5 5 2 2 5 2 2" xfId="5941" xr:uid="{00000000-0005-0000-0000-0000A4150000}"/>
    <cellStyle name="Currency 2 5 5 2 2 5 3" xfId="5942" xr:uid="{00000000-0005-0000-0000-0000A5150000}"/>
    <cellStyle name="Currency 2 5 5 2 2 6" xfId="5943" xr:uid="{00000000-0005-0000-0000-0000A6150000}"/>
    <cellStyle name="Currency 2 5 5 2 2 6 2" xfId="5944" xr:uid="{00000000-0005-0000-0000-0000A7150000}"/>
    <cellStyle name="Currency 2 5 5 2 2 6 2 2" xfId="5945" xr:uid="{00000000-0005-0000-0000-0000A8150000}"/>
    <cellStyle name="Currency 2 5 5 2 2 6 3" xfId="5946" xr:uid="{00000000-0005-0000-0000-0000A9150000}"/>
    <cellStyle name="Currency 2 5 5 2 2 7" xfId="5947" xr:uid="{00000000-0005-0000-0000-0000AA150000}"/>
    <cellStyle name="Currency 2 5 5 2 2 7 2" xfId="5948" xr:uid="{00000000-0005-0000-0000-0000AB150000}"/>
    <cellStyle name="Currency 2 5 5 2 2 8" xfId="5949" xr:uid="{00000000-0005-0000-0000-0000AC150000}"/>
    <cellStyle name="Currency 2 5 5 2 2 8 2" xfId="5950" xr:uid="{00000000-0005-0000-0000-0000AD150000}"/>
    <cellStyle name="Currency 2 5 5 2 2 9" xfId="5951" xr:uid="{00000000-0005-0000-0000-0000AE150000}"/>
    <cellStyle name="Currency 2 5 5 2 3" xfId="5952" xr:uid="{00000000-0005-0000-0000-0000AF150000}"/>
    <cellStyle name="Currency 2 5 5 2 3 2" xfId="5953" xr:uid="{00000000-0005-0000-0000-0000B0150000}"/>
    <cellStyle name="Currency 2 5 5 2 3 3" xfId="5954" xr:uid="{00000000-0005-0000-0000-0000B1150000}"/>
    <cellStyle name="Currency 2 5 5 2 3 3 2" xfId="5955" xr:uid="{00000000-0005-0000-0000-0000B2150000}"/>
    <cellStyle name="Currency 2 5 5 2 3 3 3" xfId="5956" xr:uid="{00000000-0005-0000-0000-0000B3150000}"/>
    <cellStyle name="Currency 2 5 5 2 3 4" xfId="5957" xr:uid="{00000000-0005-0000-0000-0000B4150000}"/>
    <cellStyle name="Currency 2 5 5 2 3 4 2" xfId="5958" xr:uid="{00000000-0005-0000-0000-0000B5150000}"/>
    <cellStyle name="Currency 2 5 5 2 3 4 2 2" xfId="5959" xr:uid="{00000000-0005-0000-0000-0000B6150000}"/>
    <cellStyle name="Currency 2 5 5 2 3 4 3" xfId="5960" xr:uid="{00000000-0005-0000-0000-0000B7150000}"/>
    <cellStyle name="Currency 2 5 5 2 3 5" xfId="5961" xr:uid="{00000000-0005-0000-0000-0000B8150000}"/>
    <cellStyle name="Currency 2 5 5 2 3 5 2" xfId="5962" xr:uid="{00000000-0005-0000-0000-0000B9150000}"/>
    <cellStyle name="Currency 2 5 5 2 3 5 2 2" xfId="5963" xr:uid="{00000000-0005-0000-0000-0000BA150000}"/>
    <cellStyle name="Currency 2 5 5 2 3 5 3" xfId="5964" xr:uid="{00000000-0005-0000-0000-0000BB150000}"/>
    <cellStyle name="Currency 2 5 5 2 3 6" xfId="5965" xr:uid="{00000000-0005-0000-0000-0000BC150000}"/>
    <cellStyle name="Currency 2 5 5 2 3 6 2" xfId="5966" xr:uid="{00000000-0005-0000-0000-0000BD150000}"/>
    <cellStyle name="Currency 2 5 5 2 3 6 2 2" xfId="5967" xr:uid="{00000000-0005-0000-0000-0000BE150000}"/>
    <cellStyle name="Currency 2 5 5 2 3 6 3" xfId="5968" xr:uid="{00000000-0005-0000-0000-0000BF150000}"/>
    <cellStyle name="Currency 2 5 5 2 3 7" xfId="5969" xr:uid="{00000000-0005-0000-0000-0000C0150000}"/>
    <cellStyle name="Currency 2 5 5 2 3 7 2" xfId="5970" xr:uid="{00000000-0005-0000-0000-0000C1150000}"/>
    <cellStyle name="Currency 2 5 5 2 3 8" xfId="5971" xr:uid="{00000000-0005-0000-0000-0000C2150000}"/>
    <cellStyle name="Currency 2 5 5 2 3 8 2" xfId="5972" xr:uid="{00000000-0005-0000-0000-0000C3150000}"/>
    <cellStyle name="Currency 2 5 5 2 3 9" xfId="5973" xr:uid="{00000000-0005-0000-0000-0000C4150000}"/>
    <cellStyle name="Currency 2 5 5 2 4" xfId="5974" xr:uid="{00000000-0005-0000-0000-0000C5150000}"/>
    <cellStyle name="Currency 2 5 5 2 4 2" xfId="5975" xr:uid="{00000000-0005-0000-0000-0000C6150000}"/>
    <cellStyle name="Currency 2 5 5 2 4 3" xfId="5976" xr:uid="{00000000-0005-0000-0000-0000C7150000}"/>
    <cellStyle name="Currency 2 5 5 2 4 3 2" xfId="5977" xr:uid="{00000000-0005-0000-0000-0000C8150000}"/>
    <cellStyle name="Currency 2 5 5 2 4 3 2 2" xfId="5978" xr:uid="{00000000-0005-0000-0000-0000C9150000}"/>
    <cellStyle name="Currency 2 5 5 2 4 3 3" xfId="5979" xr:uid="{00000000-0005-0000-0000-0000CA150000}"/>
    <cellStyle name="Currency 2 5 5 2 4 4" xfId="5980" xr:uid="{00000000-0005-0000-0000-0000CB150000}"/>
    <cellStyle name="Currency 2 5 5 2 4 4 2" xfId="5981" xr:uid="{00000000-0005-0000-0000-0000CC150000}"/>
    <cellStyle name="Currency 2 5 5 2 4 4 2 2" xfId="5982" xr:uid="{00000000-0005-0000-0000-0000CD150000}"/>
    <cellStyle name="Currency 2 5 5 2 4 4 3" xfId="5983" xr:uid="{00000000-0005-0000-0000-0000CE150000}"/>
    <cellStyle name="Currency 2 5 5 2 4 5" xfId="5984" xr:uid="{00000000-0005-0000-0000-0000CF150000}"/>
    <cellStyle name="Currency 2 5 5 2 4 5 2" xfId="5985" xr:uid="{00000000-0005-0000-0000-0000D0150000}"/>
    <cellStyle name="Currency 2 5 5 2 4 5 2 2" xfId="5986" xr:uid="{00000000-0005-0000-0000-0000D1150000}"/>
    <cellStyle name="Currency 2 5 5 2 4 5 3" xfId="5987" xr:uid="{00000000-0005-0000-0000-0000D2150000}"/>
    <cellStyle name="Currency 2 5 5 2 4 6" xfId="5988" xr:uid="{00000000-0005-0000-0000-0000D3150000}"/>
    <cellStyle name="Currency 2 5 5 2 4 6 2" xfId="5989" xr:uid="{00000000-0005-0000-0000-0000D4150000}"/>
    <cellStyle name="Currency 2 5 5 2 4 7" xfId="5990" xr:uid="{00000000-0005-0000-0000-0000D5150000}"/>
    <cellStyle name="Currency 2 5 5 2 4 7 2" xfId="5991" xr:uid="{00000000-0005-0000-0000-0000D6150000}"/>
    <cellStyle name="Currency 2 5 5 2 4 8" xfId="5992" xr:uid="{00000000-0005-0000-0000-0000D7150000}"/>
    <cellStyle name="Currency 2 5 5 2 4 9" xfId="5993" xr:uid="{00000000-0005-0000-0000-0000D8150000}"/>
    <cellStyle name="Currency 2 5 5 2 5" xfId="5994" xr:uid="{00000000-0005-0000-0000-0000D9150000}"/>
    <cellStyle name="Currency 2 5 5 2 5 2" xfId="5995" xr:uid="{00000000-0005-0000-0000-0000DA150000}"/>
    <cellStyle name="Currency 2 5 5 2 5 3" xfId="5996" xr:uid="{00000000-0005-0000-0000-0000DB150000}"/>
    <cellStyle name="Currency 2 5 5 2 6" xfId="5997" xr:uid="{00000000-0005-0000-0000-0000DC150000}"/>
    <cellStyle name="Currency 2 5 5 2 6 2" xfId="5998" xr:uid="{00000000-0005-0000-0000-0000DD150000}"/>
    <cellStyle name="Currency 2 5 5 2 6 2 2" xfId="5999" xr:uid="{00000000-0005-0000-0000-0000DE150000}"/>
    <cellStyle name="Currency 2 5 5 2 6 2 2 2" xfId="6000" xr:uid="{00000000-0005-0000-0000-0000DF150000}"/>
    <cellStyle name="Currency 2 5 5 2 6 2 3" xfId="6001" xr:uid="{00000000-0005-0000-0000-0000E0150000}"/>
    <cellStyle name="Currency 2 5 5 2 6 3" xfId="6002" xr:uid="{00000000-0005-0000-0000-0000E1150000}"/>
    <cellStyle name="Currency 2 5 5 2 6 3 2" xfId="6003" xr:uid="{00000000-0005-0000-0000-0000E2150000}"/>
    <cellStyle name="Currency 2 5 5 2 6 3 2 2" xfId="6004" xr:uid="{00000000-0005-0000-0000-0000E3150000}"/>
    <cellStyle name="Currency 2 5 5 2 6 3 3" xfId="6005" xr:uid="{00000000-0005-0000-0000-0000E4150000}"/>
    <cellStyle name="Currency 2 5 5 2 6 4" xfId="6006" xr:uid="{00000000-0005-0000-0000-0000E5150000}"/>
    <cellStyle name="Currency 2 5 5 2 6 4 2" xfId="6007" xr:uid="{00000000-0005-0000-0000-0000E6150000}"/>
    <cellStyle name="Currency 2 5 5 2 6 4 2 2" xfId="6008" xr:uid="{00000000-0005-0000-0000-0000E7150000}"/>
    <cellStyle name="Currency 2 5 5 2 6 4 3" xfId="6009" xr:uid="{00000000-0005-0000-0000-0000E8150000}"/>
    <cellStyle name="Currency 2 5 5 2 6 5" xfId="6010" xr:uid="{00000000-0005-0000-0000-0000E9150000}"/>
    <cellStyle name="Currency 2 5 5 2 6 5 2" xfId="6011" xr:uid="{00000000-0005-0000-0000-0000EA150000}"/>
    <cellStyle name="Currency 2 5 5 2 6 6" xfId="6012" xr:uid="{00000000-0005-0000-0000-0000EB150000}"/>
    <cellStyle name="Currency 2 5 5 2 6 6 2" xfId="6013" xr:uid="{00000000-0005-0000-0000-0000EC150000}"/>
    <cellStyle name="Currency 2 5 5 2 6 7" xfId="6014" xr:uid="{00000000-0005-0000-0000-0000ED150000}"/>
    <cellStyle name="Currency 2 5 5 2 7" xfId="6015" xr:uid="{00000000-0005-0000-0000-0000EE150000}"/>
    <cellStyle name="Currency 2 5 5 2 7 2" xfId="6016" xr:uid="{00000000-0005-0000-0000-0000EF150000}"/>
    <cellStyle name="Currency 2 5 5 2 7 2 2" xfId="6017" xr:uid="{00000000-0005-0000-0000-0000F0150000}"/>
    <cellStyle name="Currency 2 5 5 2 7 3" xfId="6018" xr:uid="{00000000-0005-0000-0000-0000F1150000}"/>
    <cellStyle name="Currency 2 5 5 2 8" xfId="6019" xr:uid="{00000000-0005-0000-0000-0000F2150000}"/>
    <cellStyle name="Currency 2 5 5 2 8 2" xfId="6020" xr:uid="{00000000-0005-0000-0000-0000F3150000}"/>
    <cellStyle name="Currency 2 5 5 2 8 2 2" xfId="6021" xr:uid="{00000000-0005-0000-0000-0000F4150000}"/>
    <cellStyle name="Currency 2 5 5 2 8 3" xfId="6022" xr:uid="{00000000-0005-0000-0000-0000F5150000}"/>
    <cellStyle name="Currency 2 5 5 3" xfId="269" xr:uid="{00000000-0005-0000-0000-0000F6150000}"/>
    <cellStyle name="Currency 2 5 5 3 10" xfId="6023" xr:uid="{00000000-0005-0000-0000-0000F7150000}"/>
    <cellStyle name="Currency 2 5 5 3 2" xfId="270" xr:uid="{00000000-0005-0000-0000-0000F8150000}"/>
    <cellStyle name="Currency 2 5 5 3 2 2" xfId="6024" xr:uid="{00000000-0005-0000-0000-0000F9150000}"/>
    <cellStyle name="Currency 2 5 5 3 2 3" xfId="6025" xr:uid="{00000000-0005-0000-0000-0000FA150000}"/>
    <cellStyle name="Currency 2 5 5 3 2 3 2" xfId="6026" xr:uid="{00000000-0005-0000-0000-0000FB150000}"/>
    <cellStyle name="Currency 2 5 5 3 2 3 3" xfId="6027" xr:uid="{00000000-0005-0000-0000-0000FC150000}"/>
    <cellStyle name="Currency 2 5 5 3 2 4" xfId="6028" xr:uid="{00000000-0005-0000-0000-0000FD150000}"/>
    <cellStyle name="Currency 2 5 5 3 2 4 2" xfId="6029" xr:uid="{00000000-0005-0000-0000-0000FE150000}"/>
    <cellStyle name="Currency 2 5 5 3 2 4 2 2" xfId="6030" xr:uid="{00000000-0005-0000-0000-0000FF150000}"/>
    <cellStyle name="Currency 2 5 5 3 2 4 3" xfId="6031" xr:uid="{00000000-0005-0000-0000-000000160000}"/>
    <cellStyle name="Currency 2 5 5 3 2 5" xfId="6032" xr:uid="{00000000-0005-0000-0000-000001160000}"/>
    <cellStyle name="Currency 2 5 5 3 2 5 2" xfId="6033" xr:uid="{00000000-0005-0000-0000-000002160000}"/>
    <cellStyle name="Currency 2 5 5 3 2 5 2 2" xfId="6034" xr:uid="{00000000-0005-0000-0000-000003160000}"/>
    <cellStyle name="Currency 2 5 5 3 2 5 3" xfId="6035" xr:uid="{00000000-0005-0000-0000-000004160000}"/>
    <cellStyle name="Currency 2 5 5 3 2 6" xfId="6036" xr:uid="{00000000-0005-0000-0000-000005160000}"/>
    <cellStyle name="Currency 2 5 5 3 2 6 2" xfId="6037" xr:uid="{00000000-0005-0000-0000-000006160000}"/>
    <cellStyle name="Currency 2 5 5 3 2 6 2 2" xfId="6038" xr:uid="{00000000-0005-0000-0000-000007160000}"/>
    <cellStyle name="Currency 2 5 5 3 2 6 3" xfId="6039" xr:uid="{00000000-0005-0000-0000-000008160000}"/>
    <cellStyle name="Currency 2 5 5 3 2 7" xfId="6040" xr:uid="{00000000-0005-0000-0000-000009160000}"/>
    <cellStyle name="Currency 2 5 5 3 2 7 2" xfId="6041" xr:uid="{00000000-0005-0000-0000-00000A160000}"/>
    <cellStyle name="Currency 2 5 5 3 2 8" xfId="6042" xr:uid="{00000000-0005-0000-0000-00000B160000}"/>
    <cellStyle name="Currency 2 5 5 3 2 8 2" xfId="6043" xr:uid="{00000000-0005-0000-0000-00000C160000}"/>
    <cellStyle name="Currency 2 5 5 3 2 9" xfId="6044" xr:uid="{00000000-0005-0000-0000-00000D160000}"/>
    <cellStyle name="Currency 2 5 5 3 3" xfId="271" xr:uid="{00000000-0005-0000-0000-00000E160000}"/>
    <cellStyle name="Currency 2 5 5 3 4" xfId="6045" xr:uid="{00000000-0005-0000-0000-00000F160000}"/>
    <cellStyle name="Currency 2 5 5 3 4 2" xfId="6046" xr:uid="{00000000-0005-0000-0000-000010160000}"/>
    <cellStyle name="Currency 2 5 5 3 4 3" xfId="6047" xr:uid="{00000000-0005-0000-0000-000011160000}"/>
    <cellStyle name="Currency 2 5 5 3 5" xfId="6048" xr:uid="{00000000-0005-0000-0000-000012160000}"/>
    <cellStyle name="Currency 2 5 5 3 5 2" xfId="6049" xr:uid="{00000000-0005-0000-0000-000013160000}"/>
    <cellStyle name="Currency 2 5 5 3 5 2 2" xfId="6050" xr:uid="{00000000-0005-0000-0000-000014160000}"/>
    <cellStyle name="Currency 2 5 5 3 5 3" xfId="6051" xr:uid="{00000000-0005-0000-0000-000015160000}"/>
    <cellStyle name="Currency 2 5 5 3 6" xfId="6052" xr:uid="{00000000-0005-0000-0000-000016160000}"/>
    <cellStyle name="Currency 2 5 5 3 6 2" xfId="6053" xr:uid="{00000000-0005-0000-0000-000017160000}"/>
    <cellStyle name="Currency 2 5 5 3 6 2 2" xfId="6054" xr:uid="{00000000-0005-0000-0000-000018160000}"/>
    <cellStyle name="Currency 2 5 5 3 6 3" xfId="6055" xr:uid="{00000000-0005-0000-0000-000019160000}"/>
    <cellStyle name="Currency 2 5 5 3 7" xfId="6056" xr:uid="{00000000-0005-0000-0000-00001A160000}"/>
    <cellStyle name="Currency 2 5 5 3 7 2" xfId="6057" xr:uid="{00000000-0005-0000-0000-00001B160000}"/>
    <cellStyle name="Currency 2 5 5 3 7 2 2" xfId="6058" xr:uid="{00000000-0005-0000-0000-00001C160000}"/>
    <cellStyle name="Currency 2 5 5 3 7 3" xfId="6059" xr:uid="{00000000-0005-0000-0000-00001D160000}"/>
    <cellStyle name="Currency 2 5 5 3 8" xfId="6060" xr:uid="{00000000-0005-0000-0000-00001E160000}"/>
    <cellStyle name="Currency 2 5 5 3 8 2" xfId="6061" xr:uid="{00000000-0005-0000-0000-00001F160000}"/>
    <cellStyle name="Currency 2 5 5 3 9" xfId="6062" xr:uid="{00000000-0005-0000-0000-000020160000}"/>
    <cellStyle name="Currency 2 5 5 3 9 2" xfId="6063" xr:uid="{00000000-0005-0000-0000-000021160000}"/>
    <cellStyle name="Currency 2 5 5 4" xfId="272" xr:uid="{00000000-0005-0000-0000-000022160000}"/>
    <cellStyle name="Currency 2 5 5 4 2" xfId="273" xr:uid="{00000000-0005-0000-0000-000023160000}"/>
    <cellStyle name="Currency 2 5 5 4 2 10" xfId="6064" xr:uid="{00000000-0005-0000-0000-000024160000}"/>
    <cellStyle name="Currency 2 5 5 4 2 2" xfId="6065" xr:uid="{00000000-0005-0000-0000-000025160000}"/>
    <cellStyle name="Currency 2 5 5 4 2 3" xfId="6066" xr:uid="{00000000-0005-0000-0000-000026160000}"/>
    <cellStyle name="Currency 2 5 5 4 2 4" xfId="6067" xr:uid="{00000000-0005-0000-0000-000027160000}"/>
    <cellStyle name="Currency 2 5 5 4 2 4 2" xfId="6068" xr:uid="{00000000-0005-0000-0000-000028160000}"/>
    <cellStyle name="Currency 2 5 5 4 2 4 2 2" xfId="6069" xr:uid="{00000000-0005-0000-0000-000029160000}"/>
    <cellStyle name="Currency 2 5 5 4 2 4 3" xfId="6070" xr:uid="{00000000-0005-0000-0000-00002A160000}"/>
    <cellStyle name="Currency 2 5 5 4 2 5" xfId="6071" xr:uid="{00000000-0005-0000-0000-00002B160000}"/>
    <cellStyle name="Currency 2 5 5 4 2 5 2" xfId="6072" xr:uid="{00000000-0005-0000-0000-00002C160000}"/>
    <cellStyle name="Currency 2 5 5 4 2 5 2 2" xfId="6073" xr:uid="{00000000-0005-0000-0000-00002D160000}"/>
    <cellStyle name="Currency 2 5 5 4 2 5 3" xfId="6074" xr:uid="{00000000-0005-0000-0000-00002E160000}"/>
    <cellStyle name="Currency 2 5 5 4 2 6" xfId="6075" xr:uid="{00000000-0005-0000-0000-00002F160000}"/>
    <cellStyle name="Currency 2 5 5 4 2 6 2" xfId="6076" xr:uid="{00000000-0005-0000-0000-000030160000}"/>
    <cellStyle name="Currency 2 5 5 4 2 6 2 2" xfId="6077" xr:uid="{00000000-0005-0000-0000-000031160000}"/>
    <cellStyle name="Currency 2 5 5 4 2 6 3" xfId="6078" xr:uid="{00000000-0005-0000-0000-000032160000}"/>
    <cellStyle name="Currency 2 5 5 4 2 7" xfId="6079" xr:uid="{00000000-0005-0000-0000-000033160000}"/>
    <cellStyle name="Currency 2 5 5 4 2 7 2" xfId="6080" xr:uid="{00000000-0005-0000-0000-000034160000}"/>
    <cellStyle name="Currency 2 5 5 4 2 8" xfId="6081" xr:uid="{00000000-0005-0000-0000-000035160000}"/>
    <cellStyle name="Currency 2 5 5 4 2 8 2" xfId="6082" xr:uid="{00000000-0005-0000-0000-000036160000}"/>
    <cellStyle name="Currency 2 5 5 4 2 9" xfId="6083" xr:uid="{00000000-0005-0000-0000-000037160000}"/>
    <cellStyle name="Currency 2 5 5 4 3" xfId="274" xr:uid="{00000000-0005-0000-0000-000038160000}"/>
    <cellStyle name="Currency 2 5 5 4 4" xfId="6084" xr:uid="{00000000-0005-0000-0000-000039160000}"/>
    <cellStyle name="Currency 2 5 5 4 4 2" xfId="6085" xr:uid="{00000000-0005-0000-0000-00003A160000}"/>
    <cellStyle name="Currency 2 5 5 4 4 2 2" xfId="6086" xr:uid="{00000000-0005-0000-0000-00003B160000}"/>
    <cellStyle name="Currency 2 5 5 4 4 3" xfId="6087" xr:uid="{00000000-0005-0000-0000-00003C160000}"/>
    <cellStyle name="Currency 2 5 5 4 5" xfId="6088" xr:uid="{00000000-0005-0000-0000-00003D160000}"/>
    <cellStyle name="Currency 2 5 5 4 5 2" xfId="6089" xr:uid="{00000000-0005-0000-0000-00003E160000}"/>
    <cellStyle name="Currency 2 5 5 4 5 2 2" xfId="6090" xr:uid="{00000000-0005-0000-0000-00003F160000}"/>
    <cellStyle name="Currency 2 5 5 4 5 3" xfId="6091" xr:uid="{00000000-0005-0000-0000-000040160000}"/>
    <cellStyle name="Currency 2 5 5 5" xfId="6092" xr:uid="{00000000-0005-0000-0000-000041160000}"/>
    <cellStyle name="Currency 2 5 5 5 2" xfId="6093" xr:uid="{00000000-0005-0000-0000-000042160000}"/>
    <cellStyle name="Currency 2 5 5 5 3" xfId="6094" xr:uid="{00000000-0005-0000-0000-000043160000}"/>
    <cellStyle name="Currency 2 5 5 5 3 2" xfId="6095" xr:uid="{00000000-0005-0000-0000-000044160000}"/>
    <cellStyle name="Currency 2 5 5 5 3 3" xfId="6096" xr:uid="{00000000-0005-0000-0000-000045160000}"/>
    <cellStyle name="Currency 2 5 5 5 4" xfId="6097" xr:uid="{00000000-0005-0000-0000-000046160000}"/>
    <cellStyle name="Currency 2 5 5 5 4 2" xfId="6098" xr:uid="{00000000-0005-0000-0000-000047160000}"/>
    <cellStyle name="Currency 2 5 5 5 4 2 2" xfId="6099" xr:uid="{00000000-0005-0000-0000-000048160000}"/>
    <cellStyle name="Currency 2 5 5 5 4 3" xfId="6100" xr:uid="{00000000-0005-0000-0000-000049160000}"/>
    <cellStyle name="Currency 2 5 5 5 5" xfId="6101" xr:uid="{00000000-0005-0000-0000-00004A160000}"/>
    <cellStyle name="Currency 2 5 5 5 5 2" xfId="6102" xr:uid="{00000000-0005-0000-0000-00004B160000}"/>
    <cellStyle name="Currency 2 5 5 5 5 2 2" xfId="6103" xr:uid="{00000000-0005-0000-0000-00004C160000}"/>
    <cellStyle name="Currency 2 5 5 5 5 3" xfId="6104" xr:uid="{00000000-0005-0000-0000-00004D160000}"/>
    <cellStyle name="Currency 2 5 5 5 6" xfId="6105" xr:uid="{00000000-0005-0000-0000-00004E160000}"/>
    <cellStyle name="Currency 2 5 5 5 6 2" xfId="6106" xr:uid="{00000000-0005-0000-0000-00004F160000}"/>
    <cellStyle name="Currency 2 5 5 5 6 2 2" xfId="6107" xr:uid="{00000000-0005-0000-0000-000050160000}"/>
    <cellStyle name="Currency 2 5 5 5 6 3" xfId="6108" xr:uid="{00000000-0005-0000-0000-000051160000}"/>
    <cellStyle name="Currency 2 5 5 5 7" xfId="6109" xr:uid="{00000000-0005-0000-0000-000052160000}"/>
    <cellStyle name="Currency 2 5 5 5 7 2" xfId="6110" xr:uid="{00000000-0005-0000-0000-000053160000}"/>
    <cellStyle name="Currency 2 5 5 5 8" xfId="6111" xr:uid="{00000000-0005-0000-0000-000054160000}"/>
    <cellStyle name="Currency 2 5 5 5 8 2" xfId="6112" xr:uid="{00000000-0005-0000-0000-000055160000}"/>
    <cellStyle name="Currency 2 5 5 5 9" xfId="6113" xr:uid="{00000000-0005-0000-0000-000056160000}"/>
    <cellStyle name="Currency 2 5 5 6" xfId="6114" xr:uid="{00000000-0005-0000-0000-000057160000}"/>
    <cellStyle name="Currency 2 5 5 6 2" xfId="6115" xr:uid="{00000000-0005-0000-0000-000058160000}"/>
    <cellStyle name="Currency 2 5 5 6 3" xfId="6116" xr:uid="{00000000-0005-0000-0000-000059160000}"/>
    <cellStyle name="Currency 2 5 5 7" xfId="6117" xr:uid="{00000000-0005-0000-0000-00005A160000}"/>
    <cellStyle name="Currency 2 5 5 8" xfId="6118" xr:uid="{00000000-0005-0000-0000-00005B160000}"/>
    <cellStyle name="Currency 2 5 5 8 2" xfId="6119" xr:uid="{00000000-0005-0000-0000-00005C160000}"/>
    <cellStyle name="Currency 2 5 5 8 2 2" xfId="6120" xr:uid="{00000000-0005-0000-0000-00005D160000}"/>
    <cellStyle name="Currency 2 5 5 8 3" xfId="6121" xr:uid="{00000000-0005-0000-0000-00005E160000}"/>
    <cellStyle name="Currency 2 5 5 8 4" xfId="6122" xr:uid="{00000000-0005-0000-0000-00005F160000}"/>
    <cellStyle name="Currency 2 5 5 9" xfId="6123" xr:uid="{00000000-0005-0000-0000-000060160000}"/>
    <cellStyle name="Currency 2 5 5 9 2" xfId="6124" xr:uid="{00000000-0005-0000-0000-000061160000}"/>
    <cellStyle name="Currency 2 5 5 9 2 2" xfId="6125" xr:uid="{00000000-0005-0000-0000-000062160000}"/>
    <cellStyle name="Currency 2 5 5 9 3" xfId="6126" xr:uid="{00000000-0005-0000-0000-000063160000}"/>
    <cellStyle name="Currency 2 5 6" xfId="275" xr:uid="{00000000-0005-0000-0000-000064160000}"/>
    <cellStyle name="Currency 2 5 6 2" xfId="6127" xr:uid="{00000000-0005-0000-0000-000065160000}"/>
    <cellStyle name="Currency 2 5 6 2 2" xfId="6128" xr:uid="{00000000-0005-0000-0000-000066160000}"/>
    <cellStyle name="Currency 2 5 6 2 3" xfId="6129" xr:uid="{00000000-0005-0000-0000-000067160000}"/>
    <cellStyle name="Currency 2 5 6 2 3 2" xfId="6130" xr:uid="{00000000-0005-0000-0000-000068160000}"/>
    <cellStyle name="Currency 2 5 6 2 3 3" xfId="6131" xr:uid="{00000000-0005-0000-0000-000069160000}"/>
    <cellStyle name="Currency 2 5 6 2 4" xfId="6132" xr:uid="{00000000-0005-0000-0000-00006A160000}"/>
    <cellStyle name="Currency 2 5 6 2 4 2" xfId="6133" xr:uid="{00000000-0005-0000-0000-00006B160000}"/>
    <cellStyle name="Currency 2 5 6 2 4 2 2" xfId="6134" xr:uid="{00000000-0005-0000-0000-00006C160000}"/>
    <cellStyle name="Currency 2 5 6 2 4 3" xfId="6135" xr:uid="{00000000-0005-0000-0000-00006D160000}"/>
    <cellStyle name="Currency 2 5 6 2 5" xfId="6136" xr:uid="{00000000-0005-0000-0000-00006E160000}"/>
    <cellStyle name="Currency 2 5 6 2 5 2" xfId="6137" xr:uid="{00000000-0005-0000-0000-00006F160000}"/>
    <cellStyle name="Currency 2 5 6 2 5 2 2" xfId="6138" xr:uid="{00000000-0005-0000-0000-000070160000}"/>
    <cellStyle name="Currency 2 5 6 2 5 3" xfId="6139" xr:uid="{00000000-0005-0000-0000-000071160000}"/>
    <cellStyle name="Currency 2 5 6 2 6" xfId="6140" xr:uid="{00000000-0005-0000-0000-000072160000}"/>
    <cellStyle name="Currency 2 5 6 2 6 2" xfId="6141" xr:uid="{00000000-0005-0000-0000-000073160000}"/>
    <cellStyle name="Currency 2 5 6 2 6 2 2" xfId="6142" xr:uid="{00000000-0005-0000-0000-000074160000}"/>
    <cellStyle name="Currency 2 5 6 2 6 3" xfId="6143" xr:uid="{00000000-0005-0000-0000-000075160000}"/>
    <cellStyle name="Currency 2 5 6 2 7" xfId="6144" xr:uid="{00000000-0005-0000-0000-000076160000}"/>
    <cellStyle name="Currency 2 5 6 2 7 2" xfId="6145" xr:uid="{00000000-0005-0000-0000-000077160000}"/>
    <cellStyle name="Currency 2 5 6 2 8" xfId="6146" xr:uid="{00000000-0005-0000-0000-000078160000}"/>
    <cellStyle name="Currency 2 5 6 2 8 2" xfId="6147" xr:uid="{00000000-0005-0000-0000-000079160000}"/>
    <cellStyle name="Currency 2 5 6 2 9" xfId="6148" xr:uid="{00000000-0005-0000-0000-00007A160000}"/>
    <cellStyle name="Currency 2 5 6 3" xfId="6149" xr:uid="{00000000-0005-0000-0000-00007B160000}"/>
    <cellStyle name="Currency 2 5 6 3 2" xfId="6150" xr:uid="{00000000-0005-0000-0000-00007C160000}"/>
    <cellStyle name="Currency 2 5 6 3 3" xfId="6151" xr:uid="{00000000-0005-0000-0000-00007D160000}"/>
    <cellStyle name="Currency 2 5 6 3 3 2" xfId="6152" xr:uid="{00000000-0005-0000-0000-00007E160000}"/>
    <cellStyle name="Currency 2 5 6 3 3 3" xfId="6153" xr:uid="{00000000-0005-0000-0000-00007F160000}"/>
    <cellStyle name="Currency 2 5 6 3 4" xfId="6154" xr:uid="{00000000-0005-0000-0000-000080160000}"/>
    <cellStyle name="Currency 2 5 6 3 4 2" xfId="6155" xr:uid="{00000000-0005-0000-0000-000081160000}"/>
    <cellStyle name="Currency 2 5 6 3 4 2 2" xfId="6156" xr:uid="{00000000-0005-0000-0000-000082160000}"/>
    <cellStyle name="Currency 2 5 6 3 4 3" xfId="6157" xr:uid="{00000000-0005-0000-0000-000083160000}"/>
    <cellStyle name="Currency 2 5 6 3 5" xfId="6158" xr:uid="{00000000-0005-0000-0000-000084160000}"/>
    <cellStyle name="Currency 2 5 6 3 5 2" xfId="6159" xr:uid="{00000000-0005-0000-0000-000085160000}"/>
    <cellStyle name="Currency 2 5 6 3 5 2 2" xfId="6160" xr:uid="{00000000-0005-0000-0000-000086160000}"/>
    <cellStyle name="Currency 2 5 6 3 5 3" xfId="6161" xr:uid="{00000000-0005-0000-0000-000087160000}"/>
    <cellStyle name="Currency 2 5 6 3 6" xfId="6162" xr:uid="{00000000-0005-0000-0000-000088160000}"/>
    <cellStyle name="Currency 2 5 6 3 6 2" xfId="6163" xr:uid="{00000000-0005-0000-0000-000089160000}"/>
    <cellStyle name="Currency 2 5 6 3 6 2 2" xfId="6164" xr:uid="{00000000-0005-0000-0000-00008A160000}"/>
    <cellStyle name="Currency 2 5 6 3 6 3" xfId="6165" xr:uid="{00000000-0005-0000-0000-00008B160000}"/>
    <cellStyle name="Currency 2 5 6 3 7" xfId="6166" xr:uid="{00000000-0005-0000-0000-00008C160000}"/>
    <cellStyle name="Currency 2 5 6 3 7 2" xfId="6167" xr:uid="{00000000-0005-0000-0000-00008D160000}"/>
    <cellStyle name="Currency 2 5 6 3 8" xfId="6168" xr:uid="{00000000-0005-0000-0000-00008E160000}"/>
    <cellStyle name="Currency 2 5 6 3 8 2" xfId="6169" xr:uid="{00000000-0005-0000-0000-00008F160000}"/>
    <cellStyle name="Currency 2 5 6 3 9" xfId="6170" xr:uid="{00000000-0005-0000-0000-000090160000}"/>
    <cellStyle name="Currency 2 5 6 4" xfId="6171" xr:uid="{00000000-0005-0000-0000-000091160000}"/>
    <cellStyle name="Currency 2 5 6 4 2" xfId="6172" xr:uid="{00000000-0005-0000-0000-000092160000}"/>
    <cellStyle name="Currency 2 5 6 4 3" xfId="6173" xr:uid="{00000000-0005-0000-0000-000093160000}"/>
    <cellStyle name="Currency 2 5 6 4 3 2" xfId="6174" xr:uid="{00000000-0005-0000-0000-000094160000}"/>
    <cellStyle name="Currency 2 5 6 4 3 2 2" xfId="6175" xr:uid="{00000000-0005-0000-0000-000095160000}"/>
    <cellStyle name="Currency 2 5 6 4 3 3" xfId="6176" xr:uid="{00000000-0005-0000-0000-000096160000}"/>
    <cellStyle name="Currency 2 5 6 4 4" xfId="6177" xr:uid="{00000000-0005-0000-0000-000097160000}"/>
    <cellStyle name="Currency 2 5 6 4 4 2" xfId="6178" xr:uid="{00000000-0005-0000-0000-000098160000}"/>
    <cellStyle name="Currency 2 5 6 4 4 2 2" xfId="6179" xr:uid="{00000000-0005-0000-0000-000099160000}"/>
    <cellStyle name="Currency 2 5 6 4 4 3" xfId="6180" xr:uid="{00000000-0005-0000-0000-00009A160000}"/>
    <cellStyle name="Currency 2 5 6 4 5" xfId="6181" xr:uid="{00000000-0005-0000-0000-00009B160000}"/>
    <cellStyle name="Currency 2 5 6 4 5 2" xfId="6182" xr:uid="{00000000-0005-0000-0000-00009C160000}"/>
    <cellStyle name="Currency 2 5 6 4 5 2 2" xfId="6183" xr:uid="{00000000-0005-0000-0000-00009D160000}"/>
    <cellStyle name="Currency 2 5 6 4 5 3" xfId="6184" xr:uid="{00000000-0005-0000-0000-00009E160000}"/>
    <cellStyle name="Currency 2 5 6 4 6" xfId="6185" xr:uid="{00000000-0005-0000-0000-00009F160000}"/>
    <cellStyle name="Currency 2 5 6 4 6 2" xfId="6186" xr:uid="{00000000-0005-0000-0000-0000A0160000}"/>
    <cellStyle name="Currency 2 5 6 4 7" xfId="6187" xr:uid="{00000000-0005-0000-0000-0000A1160000}"/>
    <cellStyle name="Currency 2 5 6 4 7 2" xfId="6188" xr:uid="{00000000-0005-0000-0000-0000A2160000}"/>
    <cellStyle name="Currency 2 5 6 4 8" xfId="6189" xr:uid="{00000000-0005-0000-0000-0000A3160000}"/>
    <cellStyle name="Currency 2 5 6 4 9" xfId="6190" xr:uid="{00000000-0005-0000-0000-0000A4160000}"/>
    <cellStyle name="Currency 2 5 6 5" xfId="6191" xr:uid="{00000000-0005-0000-0000-0000A5160000}"/>
    <cellStyle name="Currency 2 5 6 5 2" xfId="6192" xr:uid="{00000000-0005-0000-0000-0000A6160000}"/>
    <cellStyle name="Currency 2 5 6 5 3" xfId="6193" xr:uid="{00000000-0005-0000-0000-0000A7160000}"/>
    <cellStyle name="Currency 2 5 6 6" xfId="6194" xr:uid="{00000000-0005-0000-0000-0000A8160000}"/>
    <cellStyle name="Currency 2 5 6 6 2" xfId="6195" xr:uid="{00000000-0005-0000-0000-0000A9160000}"/>
    <cellStyle name="Currency 2 5 6 6 2 2" xfId="6196" xr:uid="{00000000-0005-0000-0000-0000AA160000}"/>
    <cellStyle name="Currency 2 5 6 6 2 2 2" xfId="6197" xr:uid="{00000000-0005-0000-0000-0000AB160000}"/>
    <cellStyle name="Currency 2 5 6 6 2 3" xfId="6198" xr:uid="{00000000-0005-0000-0000-0000AC160000}"/>
    <cellStyle name="Currency 2 5 6 6 3" xfId="6199" xr:uid="{00000000-0005-0000-0000-0000AD160000}"/>
    <cellStyle name="Currency 2 5 6 6 3 2" xfId="6200" xr:uid="{00000000-0005-0000-0000-0000AE160000}"/>
    <cellStyle name="Currency 2 5 6 6 3 2 2" xfId="6201" xr:uid="{00000000-0005-0000-0000-0000AF160000}"/>
    <cellStyle name="Currency 2 5 6 6 3 3" xfId="6202" xr:uid="{00000000-0005-0000-0000-0000B0160000}"/>
    <cellStyle name="Currency 2 5 6 6 4" xfId="6203" xr:uid="{00000000-0005-0000-0000-0000B1160000}"/>
    <cellStyle name="Currency 2 5 6 6 4 2" xfId="6204" xr:uid="{00000000-0005-0000-0000-0000B2160000}"/>
    <cellStyle name="Currency 2 5 6 6 4 2 2" xfId="6205" xr:uid="{00000000-0005-0000-0000-0000B3160000}"/>
    <cellStyle name="Currency 2 5 6 6 4 3" xfId="6206" xr:uid="{00000000-0005-0000-0000-0000B4160000}"/>
    <cellStyle name="Currency 2 5 6 6 5" xfId="6207" xr:uid="{00000000-0005-0000-0000-0000B5160000}"/>
    <cellStyle name="Currency 2 5 6 6 5 2" xfId="6208" xr:uid="{00000000-0005-0000-0000-0000B6160000}"/>
    <cellStyle name="Currency 2 5 6 6 6" xfId="6209" xr:uid="{00000000-0005-0000-0000-0000B7160000}"/>
    <cellStyle name="Currency 2 5 6 6 6 2" xfId="6210" xr:uid="{00000000-0005-0000-0000-0000B8160000}"/>
    <cellStyle name="Currency 2 5 6 6 7" xfId="6211" xr:uid="{00000000-0005-0000-0000-0000B9160000}"/>
    <cellStyle name="Currency 2 5 6 7" xfId="6212" xr:uid="{00000000-0005-0000-0000-0000BA160000}"/>
    <cellStyle name="Currency 2 5 6 7 2" xfId="6213" xr:uid="{00000000-0005-0000-0000-0000BB160000}"/>
    <cellStyle name="Currency 2 5 6 7 2 2" xfId="6214" xr:uid="{00000000-0005-0000-0000-0000BC160000}"/>
    <cellStyle name="Currency 2 5 6 7 3" xfId="6215" xr:uid="{00000000-0005-0000-0000-0000BD160000}"/>
    <cellStyle name="Currency 2 5 6 8" xfId="6216" xr:uid="{00000000-0005-0000-0000-0000BE160000}"/>
    <cellStyle name="Currency 2 5 6 8 2" xfId="6217" xr:uid="{00000000-0005-0000-0000-0000BF160000}"/>
    <cellStyle name="Currency 2 5 6 8 2 2" xfId="6218" xr:uid="{00000000-0005-0000-0000-0000C0160000}"/>
    <cellStyle name="Currency 2 5 6 8 3" xfId="6219" xr:uid="{00000000-0005-0000-0000-0000C1160000}"/>
    <cellStyle name="Currency 2 5 7" xfId="276" xr:uid="{00000000-0005-0000-0000-0000C2160000}"/>
    <cellStyle name="Currency 2 5 7 10" xfId="6220" xr:uid="{00000000-0005-0000-0000-0000C3160000}"/>
    <cellStyle name="Currency 2 5 7 2" xfId="277" xr:uid="{00000000-0005-0000-0000-0000C4160000}"/>
    <cellStyle name="Currency 2 5 7 2 2" xfId="6221" xr:uid="{00000000-0005-0000-0000-0000C5160000}"/>
    <cellStyle name="Currency 2 5 7 2 3" xfId="6222" xr:uid="{00000000-0005-0000-0000-0000C6160000}"/>
    <cellStyle name="Currency 2 5 7 2 3 2" xfId="6223" xr:uid="{00000000-0005-0000-0000-0000C7160000}"/>
    <cellStyle name="Currency 2 5 7 2 3 3" xfId="6224" xr:uid="{00000000-0005-0000-0000-0000C8160000}"/>
    <cellStyle name="Currency 2 5 7 2 4" xfId="6225" xr:uid="{00000000-0005-0000-0000-0000C9160000}"/>
    <cellStyle name="Currency 2 5 7 2 4 2" xfId="6226" xr:uid="{00000000-0005-0000-0000-0000CA160000}"/>
    <cellStyle name="Currency 2 5 7 2 4 2 2" xfId="6227" xr:uid="{00000000-0005-0000-0000-0000CB160000}"/>
    <cellStyle name="Currency 2 5 7 2 4 3" xfId="6228" xr:uid="{00000000-0005-0000-0000-0000CC160000}"/>
    <cellStyle name="Currency 2 5 7 2 5" xfId="6229" xr:uid="{00000000-0005-0000-0000-0000CD160000}"/>
    <cellStyle name="Currency 2 5 7 2 5 2" xfId="6230" xr:uid="{00000000-0005-0000-0000-0000CE160000}"/>
    <cellStyle name="Currency 2 5 7 2 5 2 2" xfId="6231" xr:uid="{00000000-0005-0000-0000-0000CF160000}"/>
    <cellStyle name="Currency 2 5 7 2 5 3" xfId="6232" xr:uid="{00000000-0005-0000-0000-0000D0160000}"/>
    <cellStyle name="Currency 2 5 7 2 6" xfId="6233" xr:uid="{00000000-0005-0000-0000-0000D1160000}"/>
    <cellStyle name="Currency 2 5 7 2 6 2" xfId="6234" xr:uid="{00000000-0005-0000-0000-0000D2160000}"/>
    <cellStyle name="Currency 2 5 7 2 6 2 2" xfId="6235" xr:uid="{00000000-0005-0000-0000-0000D3160000}"/>
    <cellStyle name="Currency 2 5 7 2 6 3" xfId="6236" xr:uid="{00000000-0005-0000-0000-0000D4160000}"/>
    <cellStyle name="Currency 2 5 7 2 7" xfId="6237" xr:uid="{00000000-0005-0000-0000-0000D5160000}"/>
    <cellStyle name="Currency 2 5 7 2 7 2" xfId="6238" xr:uid="{00000000-0005-0000-0000-0000D6160000}"/>
    <cellStyle name="Currency 2 5 7 2 8" xfId="6239" xr:uid="{00000000-0005-0000-0000-0000D7160000}"/>
    <cellStyle name="Currency 2 5 7 2 8 2" xfId="6240" xr:uid="{00000000-0005-0000-0000-0000D8160000}"/>
    <cellStyle name="Currency 2 5 7 2 9" xfId="6241" xr:uid="{00000000-0005-0000-0000-0000D9160000}"/>
    <cellStyle name="Currency 2 5 7 3" xfId="278" xr:uid="{00000000-0005-0000-0000-0000DA160000}"/>
    <cellStyle name="Currency 2 5 7 4" xfId="6242" xr:uid="{00000000-0005-0000-0000-0000DB160000}"/>
    <cellStyle name="Currency 2 5 7 4 2" xfId="6243" xr:uid="{00000000-0005-0000-0000-0000DC160000}"/>
    <cellStyle name="Currency 2 5 7 4 3" xfId="6244" xr:uid="{00000000-0005-0000-0000-0000DD160000}"/>
    <cellStyle name="Currency 2 5 7 5" xfId="6245" xr:uid="{00000000-0005-0000-0000-0000DE160000}"/>
    <cellStyle name="Currency 2 5 7 5 2" xfId="6246" xr:uid="{00000000-0005-0000-0000-0000DF160000}"/>
    <cellStyle name="Currency 2 5 7 5 2 2" xfId="6247" xr:uid="{00000000-0005-0000-0000-0000E0160000}"/>
    <cellStyle name="Currency 2 5 7 5 3" xfId="6248" xr:uid="{00000000-0005-0000-0000-0000E1160000}"/>
    <cellStyle name="Currency 2 5 7 6" xfId="6249" xr:uid="{00000000-0005-0000-0000-0000E2160000}"/>
    <cellStyle name="Currency 2 5 7 6 2" xfId="6250" xr:uid="{00000000-0005-0000-0000-0000E3160000}"/>
    <cellStyle name="Currency 2 5 7 6 2 2" xfId="6251" xr:uid="{00000000-0005-0000-0000-0000E4160000}"/>
    <cellStyle name="Currency 2 5 7 6 3" xfId="6252" xr:uid="{00000000-0005-0000-0000-0000E5160000}"/>
    <cellStyle name="Currency 2 5 7 7" xfId="6253" xr:uid="{00000000-0005-0000-0000-0000E6160000}"/>
    <cellStyle name="Currency 2 5 7 7 2" xfId="6254" xr:uid="{00000000-0005-0000-0000-0000E7160000}"/>
    <cellStyle name="Currency 2 5 7 7 2 2" xfId="6255" xr:uid="{00000000-0005-0000-0000-0000E8160000}"/>
    <cellStyle name="Currency 2 5 7 7 3" xfId="6256" xr:uid="{00000000-0005-0000-0000-0000E9160000}"/>
    <cellStyle name="Currency 2 5 7 8" xfId="6257" xr:uid="{00000000-0005-0000-0000-0000EA160000}"/>
    <cellStyle name="Currency 2 5 7 8 2" xfId="6258" xr:uid="{00000000-0005-0000-0000-0000EB160000}"/>
    <cellStyle name="Currency 2 5 7 9" xfId="6259" xr:uid="{00000000-0005-0000-0000-0000EC160000}"/>
    <cellStyle name="Currency 2 5 7 9 2" xfId="6260" xr:uid="{00000000-0005-0000-0000-0000ED160000}"/>
    <cellStyle name="Currency 2 5 8" xfId="279" xr:uid="{00000000-0005-0000-0000-0000EE160000}"/>
    <cellStyle name="Currency 2 5 8 2" xfId="280" xr:uid="{00000000-0005-0000-0000-0000EF160000}"/>
    <cellStyle name="Currency 2 5 8 2 10" xfId="6261" xr:uid="{00000000-0005-0000-0000-0000F0160000}"/>
    <cellStyle name="Currency 2 5 8 2 2" xfId="6262" xr:uid="{00000000-0005-0000-0000-0000F1160000}"/>
    <cellStyle name="Currency 2 5 8 2 3" xfId="6263" xr:uid="{00000000-0005-0000-0000-0000F2160000}"/>
    <cellStyle name="Currency 2 5 8 2 4" xfId="6264" xr:uid="{00000000-0005-0000-0000-0000F3160000}"/>
    <cellStyle name="Currency 2 5 8 2 4 2" xfId="6265" xr:uid="{00000000-0005-0000-0000-0000F4160000}"/>
    <cellStyle name="Currency 2 5 8 2 4 2 2" xfId="6266" xr:uid="{00000000-0005-0000-0000-0000F5160000}"/>
    <cellStyle name="Currency 2 5 8 2 4 3" xfId="6267" xr:uid="{00000000-0005-0000-0000-0000F6160000}"/>
    <cellStyle name="Currency 2 5 8 2 5" xfId="6268" xr:uid="{00000000-0005-0000-0000-0000F7160000}"/>
    <cellStyle name="Currency 2 5 8 2 5 2" xfId="6269" xr:uid="{00000000-0005-0000-0000-0000F8160000}"/>
    <cellStyle name="Currency 2 5 8 2 5 2 2" xfId="6270" xr:uid="{00000000-0005-0000-0000-0000F9160000}"/>
    <cellStyle name="Currency 2 5 8 2 5 3" xfId="6271" xr:uid="{00000000-0005-0000-0000-0000FA160000}"/>
    <cellStyle name="Currency 2 5 8 2 6" xfId="6272" xr:uid="{00000000-0005-0000-0000-0000FB160000}"/>
    <cellStyle name="Currency 2 5 8 2 6 2" xfId="6273" xr:uid="{00000000-0005-0000-0000-0000FC160000}"/>
    <cellStyle name="Currency 2 5 8 2 6 2 2" xfId="6274" xr:uid="{00000000-0005-0000-0000-0000FD160000}"/>
    <cellStyle name="Currency 2 5 8 2 6 3" xfId="6275" xr:uid="{00000000-0005-0000-0000-0000FE160000}"/>
    <cellStyle name="Currency 2 5 8 2 7" xfId="6276" xr:uid="{00000000-0005-0000-0000-0000FF160000}"/>
    <cellStyle name="Currency 2 5 8 2 7 2" xfId="6277" xr:uid="{00000000-0005-0000-0000-000000170000}"/>
    <cellStyle name="Currency 2 5 8 2 8" xfId="6278" xr:uid="{00000000-0005-0000-0000-000001170000}"/>
    <cellStyle name="Currency 2 5 8 2 8 2" xfId="6279" xr:uid="{00000000-0005-0000-0000-000002170000}"/>
    <cellStyle name="Currency 2 5 8 2 9" xfId="6280" xr:uid="{00000000-0005-0000-0000-000003170000}"/>
    <cellStyle name="Currency 2 5 8 3" xfId="281" xr:uid="{00000000-0005-0000-0000-000004170000}"/>
    <cellStyle name="Currency 2 5 8 4" xfId="6281" xr:uid="{00000000-0005-0000-0000-000005170000}"/>
    <cellStyle name="Currency 2 5 8 4 2" xfId="6282" xr:uid="{00000000-0005-0000-0000-000006170000}"/>
    <cellStyle name="Currency 2 5 8 4 2 2" xfId="6283" xr:uid="{00000000-0005-0000-0000-000007170000}"/>
    <cellStyle name="Currency 2 5 8 4 3" xfId="6284" xr:uid="{00000000-0005-0000-0000-000008170000}"/>
    <cellStyle name="Currency 2 5 8 5" xfId="6285" xr:uid="{00000000-0005-0000-0000-000009170000}"/>
    <cellStyle name="Currency 2 5 8 5 2" xfId="6286" xr:uid="{00000000-0005-0000-0000-00000A170000}"/>
    <cellStyle name="Currency 2 5 8 5 2 2" xfId="6287" xr:uid="{00000000-0005-0000-0000-00000B170000}"/>
    <cellStyle name="Currency 2 5 8 5 3" xfId="6288" xr:uid="{00000000-0005-0000-0000-00000C170000}"/>
    <cellStyle name="Currency 2 5 9" xfId="6289" xr:uid="{00000000-0005-0000-0000-00000D170000}"/>
    <cellStyle name="Currency 2 5 9 2" xfId="6290" xr:uid="{00000000-0005-0000-0000-00000E170000}"/>
    <cellStyle name="Currency 2 5 9 3" xfId="6291" xr:uid="{00000000-0005-0000-0000-00000F170000}"/>
    <cellStyle name="Currency 2 5 9 3 2" xfId="6292" xr:uid="{00000000-0005-0000-0000-000010170000}"/>
    <cellStyle name="Currency 2 5 9 3 3" xfId="6293" xr:uid="{00000000-0005-0000-0000-000011170000}"/>
    <cellStyle name="Currency 2 5 9 4" xfId="6294" xr:uid="{00000000-0005-0000-0000-000012170000}"/>
    <cellStyle name="Currency 2 5 9 4 2" xfId="6295" xr:uid="{00000000-0005-0000-0000-000013170000}"/>
    <cellStyle name="Currency 2 5 9 4 2 2" xfId="6296" xr:uid="{00000000-0005-0000-0000-000014170000}"/>
    <cellStyle name="Currency 2 5 9 4 3" xfId="6297" xr:uid="{00000000-0005-0000-0000-000015170000}"/>
    <cellStyle name="Currency 2 5 9 5" xfId="6298" xr:uid="{00000000-0005-0000-0000-000016170000}"/>
    <cellStyle name="Currency 2 5 9 5 2" xfId="6299" xr:uid="{00000000-0005-0000-0000-000017170000}"/>
    <cellStyle name="Currency 2 5 9 5 2 2" xfId="6300" xr:uid="{00000000-0005-0000-0000-000018170000}"/>
    <cellStyle name="Currency 2 5 9 5 3" xfId="6301" xr:uid="{00000000-0005-0000-0000-000019170000}"/>
    <cellStyle name="Currency 2 5 9 6" xfId="6302" xr:uid="{00000000-0005-0000-0000-00001A170000}"/>
    <cellStyle name="Currency 2 5 9 6 2" xfId="6303" xr:uid="{00000000-0005-0000-0000-00001B170000}"/>
    <cellStyle name="Currency 2 5 9 6 2 2" xfId="6304" xr:uid="{00000000-0005-0000-0000-00001C170000}"/>
    <cellStyle name="Currency 2 5 9 6 3" xfId="6305" xr:uid="{00000000-0005-0000-0000-00001D170000}"/>
    <cellStyle name="Currency 2 5 9 7" xfId="6306" xr:uid="{00000000-0005-0000-0000-00001E170000}"/>
    <cellStyle name="Currency 2 5 9 7 2" xfId="6307" xr:uid="{00000000-0005-0000-0000-00001F170000}"/>
    <cellStyle name="Currency 2 5 9 8" xfId="6308" xr:uid="{00000000-0005-0000-0000-000020170000}"/>
    <cellStyle name="Currency 2 5 9 8 2" xfId="6309" xr:uid="{00000000-0005-0000-0000-000021170000}"/>
    <cellStyle name="Currency 2 5 9 9" xfId="6310" xr:uid="{00000000-0005-0000-0000-000022170000}"/>
    <cellStyle name="Currency 2 6" xfId="282" xr:uid="{00000000-0005-0000-0000-000023170000}"/>
    <cellStyle name="Currency 2 6 10" xfId="6311" xr:uid="{00000000-0005-0000-0000-000024170000}"/>
    <cellStyle name="Currency 2 6 10 10" xfId="6312" xr:uid="{00000000-0005-0000-0000-000025170000}"/>
    <cellStyle name="Currency 2 6 10 11" xfId="6313" xr:uid="{00000000-0005-0000-0000-000026170000}"/>
    <cellStyle name="Currency 2 6 10 12" xfId="6314" xr:uid="{00000000-0005-0000-0000-000027170000}"/>
    <cellStyle name="Currency 2 6 10 2" xfId="6315" xr:uid="{00000000-0005-0000-0000-000028170000}"/>
    <cellStyle name="Currency 2 6 10 2 2" xfId="6316" xr:uid="{00000000-0005-0000-0000-000029170000}"/>
    <cellStyle name="Currency 2 6 10 2 3" xfId="6317" xr:uid="{00000000-0005-0000-0000-00002A170000}"/>
    <cellStyle name="Currency 2 6 10 3" xfId="6318" xr:uid="{00000000-0005-0000-0000-00002B170000}"/>
    <cellStyle name="Currency 2 6 10 3 2" xfId="6319" xr:uid="{00000000-0005-0000-0000-00002C170000}"/>
    <cellStyle name="Currency 2 6 10 3 3" xfId="6320" xr:uid="{00000000-0005-0000-0000-00002D170000}"/>
    <cellStyle name="Currency 2 6 10 4" xfId="6321" xr:uid="{00000000-0005-0000-0000-00002E170000}"/>
    <cellStyle name="Currency 2 6 10 5" xfId="6322" xr:uid="{00000000-0005-0000-0000-00002F170000}"/>
    <cellStyle name="Currency 2 6 10 5 2" xfId="6323" xr:uid="{00000000-0005-0000-0000-000030170000}"/>
    <cellStyle name="Currency 2 6 10 5 2 2" xfId="6324" xr:uid="{00000000-0005-0000-0000-000031170000}"/>
    <cellStyle name="Currency 2 6 10 5 3" xfId="6325" xr:uid="{00000000-0005-0000-0000-000032170000}"/>
    <cellStyle name="Currency 2 6 10 6" xfId="6326" xr:uid="{00000000-0005-0000-0000-000033170000}"/>
    <cellStyle name="Currency 2 6 10 6 2" xfId="6327" xr:uid="{00000000-0005-0000-0000-000034170000}"/>
    <cellStyle name="Currency 2 6 10 6 2 2" xfId="6328" xr:uid="{00000000-0005-0000-0000-000035170000}"/>
    <cellStyle name="Currency 2 6 10 6 3" xfId="6329" xr:uid="{00000000-0005-0000-0000-000036170000}"/>
    <cellStyle name="Currency 2 6 10 7" xfId="6330" xr:uid="{00000000-0005-0000-0000-000037170000}"/>
    <cellStyle name="Currency 2 6 10 7 2" xfId="6331" xr:uid="{00000000-0005-0000-0000-000038170000}"/>
    <cellStyle name="Currency 2 6 10 7 2 2" xfId="6332" xr:uid="{00000000-0005-0000-0000-000039170000}"/>
    <cellStyle name="Currency 2 6 10 7 3" xfId="6333" xr:uid="{00000000-0005-0000-0000-00003A170000}"/>
    <cellStyle name="Currency 2 6 10 8" xfId="6334" xr:uid="{00000000-0005-0000-0000-00003B170000}"/>
    <cellStyle name="Currency 2 6 10 8 2" xfId="6335" xr:uid="{00000000-0005-0000-0000-00003C170000}"/>
    <cellStyle name="Currency 2 6 10 9" xfId="6336" xr:uid="{00000000-0005-0000-0000-00003D170000}"/>
    <cellStyle name="Currency 2 6 10 9 2" xfId="6337" xr:uid="{00000000-0005-0000-0000-00003E170000}"/>
    <cellStyle name="Currency 2 6 11" xfId="6338" xr:uid="{00000000-0005-0000-0000-00003F170000}"/>
    <cellStyle name="Currency 2 6 11 2" xfId="6339" xr:uid="{00000000-0005-0000-0000-000040170000}"/>
    <cellStyle name="Currency 2 6 11 3" xfId="6340" xr:uid="{00000000-0005-0000-0000-000041170000}"/>
    <cellStyle name="Currency 2 6 12" xfId="6341" xr:uid="{00000000-0005-0000-0000-000042170000}"/>
    <cellStyle name="Currency 2 6 12 2" xfId="6342" xr:uid="{00000000-0005-0000-0000-000043170000}"/>
    <cellStyle name="Currency 2 6 12 2 2" xfId="6343" xr:uid="{00000000-0005-0000-0000-000044170000}"/>
    <cellStyle name="Currency 2 6 12 3" xfId="6344" xr:uid="{00000000-0005-0000-0000-000045170000}"/>
    <cellStyle name="Currency 2 6 12 4" xfId="6345" xr:uid="{00000000-0005-0000-0000-000046170000}"/>
    <cellStyle name="Currency 2 6 13" xfId="6346" xr:uid="{00000000-0005-0000-0000-000047170000}"/>
    <cellStyle name="Currency 2 6 13 2" xfId="6347" xr:uid="{00000000-0005-0000-0000-000048170000}"/>
    <cellStyle name="Currency 2 6 13 2 2" xfId="6348" xr:uid="{00000000-0005-0000-0000-000049170000}"/>
    <cellStyle name="Currency 2 6 13 3" xfId="6349" xr:uid="{00000000-0005-0000-0000-00004A170000}"/>
    <cellStyle name="Currency 2 6 14" xfId="6350" xr:uid="{00000000-0005-0000-0000-00004B170000}"/>
    <cellStyle name="Currency 2 6 14 2" xfId="6351" xr:uid="{00000000-0005-0000-0000-00004C170000}"/>
    <cellStyle name="Currency 2 6 14 2 2" xfId="6352" xr:uid="{00000000-0005-0000-0000-00004D170000}"/>
    <cellStyle name="Currency 2 6 14 3" xfId="6353" xr:uid="{00000000-0005-0000-0000-00004E170000}"/>
    <cellStyle name="Currency 2 6 15" xfId="6354" xr:uid="{00000000-0005-0000-0000-00004F170000}"/>
    <cellStyle name="Currency 2 6 15 2" xfId="6355" xr:uid="{00000000-0005-0000-0000-000050170000}"/>
    <cellStyle name="Currency 2 6 16" xfId="6356" xr:uid="{00000000-0005-0000-0000-000051170000}"/>
    <cellStyle name="Currency 2 6 16 2" xfId="6357" xr:uid="{00000000-0005-0000-0000-000052170000}"/>
    <cellStyle name="Currency 2 6 17" xfId="6358" xr:uid="{00000000-0005-0000-0000-000053170000}"/>
    <cellStyle name="Currency 2 6 18" xfId="6359" xr:uid="{00000000-0005-0000-0000-000054170000}"/>
    <cellStyle name="Currency 2 6 19" xfId="6360" xr:uid="{00000000-0005-0000-0000-000055170000}"/>
    <cellStyle name="Currency 2 6 2" xfId="283" xr:uid="{00000000-0005-0000-0000-000056170000}"/>
    <cellStyle name="Currency 2 6 2 10" xfId="6361" xr:uid="{00000000-0005-0000-0000-000057170000}"/>
    <cellStyle name="Currency 2 6 2 10 2" xfId="6362" xr:uid="{00000000-0005-0000-0000-000058170000}"/>
    <cellStyle name="Currency 2 6 2 10 2 2" xfId="6363" xr:uid="{00000000-0005-0000-0000-000059170000}"/>
    <cellStyle name="Currency 2 6 2 10 3" xfId="6364" xr:uid="{00000000-0005-0000-0000-00005A170000}"/>
    <cellStyle name="Currency 2 6 2 10 4" xfId="6365" xr:uid="{00000000-0005-0000-0000-00005B170000}"/>
    <cellStyle name="Currency 2 6 2 11" xfId="6366" xr:uid="{00000000-0005-0000-0000-00005C170000}"/>
    <cellStyle name="Currency 2 6 2 11 2" xfId="6367" xr:uid="{00000000-0005-0000-0000-00005D170000}"/>
    <cellStyle name="Currency 2 6 2 11 2 2" xfId="6368" xr:uid="{00000000-0005-0000-0000-00005E170000}"/>
    <cellStyle name="Currency 2 6 2 11 3" xfId="6369" xr:uid="{00000000-0005-0000-0000-00005F170000}"/>
    <cellStyle name="Currency 2 6 2 12" xfId="6370" xr:uid="{00000000-0005-0000-0000-000060170000}"/>
    <cellStyle name="Currency 2 6 2 12 2" xfId="6371" xr:uid="{00000000-0005-0000-0000-000061170000}"/>
    <cellStyle name="Currency 2 6 2 12 2 2" xfId="6372" xr:uid="{00000000-0005-0000-0000-000062170000}"/>
    <cellStyle name="Currency 2 6 2 12 3" xfId="6373" xr:uid="{00000000-0005-0000-0000-000063170000}"/>
    <cellStyle name="Currency 2 6 2 13" xfId="6374" xr:uid="{00000000-0005-0000-0000-000064170000}"/>
    <cellStyle name="Currency 2 6 2 13 2" xfId="6375" xr:uid="{00000000-0005-0000-0000-000065170000}"/>
    <cellStyle name="Currency 2 6 2 14" xfId="6376" xr:uid="{00000000-0005-0000-0000-000066170000}"/>
    <cellStyle name="Currency 2 6 2 14 2" xfId="6377" xr:uid="{00000000-0005-0000-0000-000067170000}"/>
    <cellStyle name="Currency 2 6 2 15" xfId="6378" xr:uid="{00000000-0005-0000-0000-000068170000}"/>
    <cellStyle name="Currency 2 6 2 16" xfId="6379" xr:uid="{00000000-0005-0000-0000-000069170000}"/>
    <cellStyle name="Currency 2 6 2 17" xfId="6380" xr:uid="{00000000-0005-0000-0000-00006A170000}"/>
    <cellStyle name="Currency 2 6 2 18" xfId="6381" xr:uid="{00000000-0005-0000-0000-00006B170000}"/>
    <cellStyle name="Currency 2 6 2 2" xfId="284" xr:uid="{00000000-0005-0000-0000-00006C170000}"/>
    <cellStyle name="Currency 2 6 2 2 10" xfId="6382" xr:uid="{00000000-0005-0000-0000-00006D170000}"/>
    <cellStyle name="Currency 2 6 2 2 10 2" xfId="6383" xr:uid="{00000000-0005-0000-0000-00006E170000}"/>
    <cellStyle name="Currency 2 6 2 2 10 2 2" xfId="6384" xr:uid="{00000000-0005-0000-0000-00006F170000}"/>
    <cellStyle name="Currency 2 6 2 2 10 3" xfId="6385" xr:uid="{00000000-0005-0000-0000-000070170000}"/>
    <cellStyle name="Currency 2 6 2 2 11" xfId="6386" xr:uid="{00000000-0005-0000-0000-000071170000}"/>
    <cellStyle name="Currency 2 6 2 2 11 2" xfId="6387" xr:uid="{00000000-0005-0000-0000-000072170000}"/>
    <cellStyle name="Currency 2 6 2 2 12" xfId="6388" xr:uid="{00000000-0005-0000-0000-000073170000}"/>
    <cellStyle name="Currency 2 6 2 2 12 2" xfId="6389" xr:uid="{00000000-0005-0000-0000-000074170000}"/>
    <cellStyle name="Currency 2 6 2 2 13" xfId="6390" xr:uid="{00000000-0005-0000-0000-000075170000}"/>
    <cellStyle name="Currency 2 6 2 2 14" xfId="6391" xr:uid="{00000000-0005-0000-0000-000076170000}"/>
    <cellStyle name="Currency 2 6 2 2 15" xfId="6392" xr:uid="{00000000-0005-0000-0000-000077170000}"/>
    <cellStyle name="Currency 2 6 2 2 16" xfId="6393" xr:uid="{00000000-0005-0000-0000-000078170000}"/>
    <cellStyle name="Currency 2 6 2 2 2" xfId="285" xr:uid="{00000000-0005-0000-0000-000079170000}"/>
    <cellStyle name="Currency 2 6 2 2 2 2" xfId="6394" xr:uid="{00000000-0005-0000-0000-00007A170000}"/>
    <cellStyle name="Currency 2 6 2 2 2 2 10" xfId="6395" xr:uid="{00000000-0005-0000-0000-00007B170000}"/>
    <cellStyle name="Currency 2 6 2 2 2 2 2" xfId="6396" xr:uid="{00000000-0005-0000-0000-00007C170000}"/>
    <cellStyle name="Currency 2 6 2 2 2 2 2 2" xfId="6397" xr:uid="{00000000-0005-0000-0000-00007D170000}"/>
    <cellStyle name="Currency 2 6 2 2 2 2 2 3" xfId="6398" xr:uid="{00000000-0005-0000-0000-00007E170000}"/>
    <cellStyle name="Currency 2 6 2 2 2 2 3" xfId="6399" xr:uid="{00000000-0005-0000-0000-00007F170000}"/>
    <cellStyle name="Currency 2 6 2 2 2 2 3 2" xfId="6400" xr:uid="{00000000-0005-0000-0000-000080170000}"/>
    <cellStyle name="Currency 2 6 2 2 2 2 3 3" xfId="6401" xr:uid="{00000000-0005-0000-0000-000081170000}"/>
    <cellStyle name="Currency 2 6 2 2 2 2 4" xfId="6402" xr:uid="{00000000-0005-0000-0000-000082170000}"/>
    <cellStyle name="Currency 2 6 2 2 2 2 4 2" xfId="6403" xr:uid="{00000000-0005-0000-0000-000083170000}"/>
    <cellStyle name="Currency 2 6 2 2 2 2 4 2 2" xfId="6404" xr:uid="{00000000-0005-0000-0000-000084170000}"/>
    <cellStyle name="Currency 2 6 2 2 2 2 4 3" xfId="6405" xr:uid="{00000000-0005-0000-0000-000085170000}"/>
    <cellStyle name="Currency 2 6 2 2 2 2 5" xfId="6406" xr:uid="{00000000-0005-0000-0000-000086170000}"/>
    <cellStyle name="Currency 2 6 2 2 2 2 5 2" xfId="6407" xr:uid="{00000000-0005-0000-0000-000087170000}"/>
    <cellStyle name="Currency 2 6 2 2 2 2 5 2 2" xfId="6408" xr:uid="{00000000-0005-0000-0000-000088170000}"/>
    <cellStyle name="Currency 2 6 2 2 2 2 5 3" xfId="6409" xr:uid="{00000000-0005-0000-0000-000089170000}"/>
    <cellStyle name="Currency 2 6 2 2 2 2 6" xfId="6410" xr:uid="{00000000-0005-0000-0000-00008A170000}"/>
    <cellStyle name="Currency 2 6 2 2 2 2 6 2" xfId="6411" xr:uid="{00000000-0005-0000-0000-00008B170000}"/>
    <cellStyle name="Currency 2 6 2 2 2 2 6 2 2" xfId="6412" xr:uid="{00000000-0005-0000-0000-00008C170000}"/>
    <cellStyle name="Currency 2 6 2 2 2 2 6 3" xfId="6413" xr:uid="{00000000-0005-0000-0000-00008D170000}"/>
    <cellStyle name="Currency 2 6 2 2 2 2 7" xfId="6414" xr:uid="{00000000-0005-0000-0000-00008E170000}"/>
    <cellStyle name="Currency 2 6 2 2 2 2 7 2" xfId="6415" xr:uid="{00000000-0005-0000-0000-00008F170000}"/>
    <cellStyle name="Currency 2 6 2 2 2 2 8" xfId="6416" xr:uid="{00000000-0005-0000-0000-000090170000}"/>
    <cellStyle name="Currency 2 6 2 2 2 2 8 2" xfId="6417" xr:uid="{00000000-0005-0000-0000-000091170000}"/>
    <cellStyle name="Currency 2 6 2 2 2 2 9" xfId="6418" xr:uid="{00000000-0005-0000-0000-000092170000}"/>
    <cellStyle name="Currency 2 6 2 2 2 3" xfId="6419" xr:uid="{00000000-0005-0000-0000-000093170000}"/>
    <cellStyle name="Currency 2 6 2 2 2 3 10" xfId="6420" xr:uid="{00000000-0005-0000-0000-000094170000}"/>
    <cellStyle name="Currency 2 6 2 2 2 3 2" xfId="6421" xr:uid="{00000000-0005-0000-0000-000095170000}"/>
    <cellStyle name="Currency 2 6 2 2 2 3 2 2" xfId="6422" xr:uid="{00000000-0005-0000-0000-000096170000}"/>
    <cellStyle name="Currency 2 6 2 2 2 3 2 3" xfId="6423" xr:uid="{00000000-0005-0000-0000-000097170000}"/>
    <cellStyle name="Currency 2 6 2 2 2 3 3" xfId="6424" xr:uid="{00000000-0005-0000-0000-000098170000}"/>
    <cellStyle name="Currency 2 6 2 2 2 3 3 2" xfId="6425" xr:uid="{00000000-0005-0000-0000-000099170000}"/>
    <cellStyle name="Currency 2 6 2 2 2 3 3 3" xfId="6426" xr:uid="{00000000-0005-0000-0000-00009A170000}"/>
    <cellStyle name="Currency 2 6 2 2 2 3 4" xfId="6427" xr:uid="{00000000-0005-0000-0000-00009B170000}"/>
    <cellStyle name="Currency 2 6 2 2 2 3 4 2" xfId="6428" xr:uid="{00000000-0005-0000-0000-00009C170000}"/>
    <cellStyle name="Currency 2 6 2 2 2 3 4 2 2" xfId="6429" xr:uid="{00000000-0005-0000-0000-00009D170000}"/>
    <cellStyle name="Currency 2 6 2 2 2 3 4 3" xfId="6430" xr:uid="{00000000-0005-0000-0000-00009E170000}"/>
    <cellStyle name="Currency 2 6 2 2 2 3 5" xfId="6431" xr:uid="{00000000-0005-0000-0000-00009F170000}"/>
    <cellStyle name="Currency 2 6 2 2 2 3 5 2" xfId="6432" xr:uid="{00000000-0005-0000-0000-0000A0170000}"/>
    <cellStyle name="Currency 2 6 2 2 2 3 5 2 2" xfId="6433" xr:uid="{00000000-0005-0000-0000-0000A1170000}"/>
    <cellStyle name="Currency 2 6 2 2 2 3 5 3" xfId="6434" xr:uid="{00000000-0005-0000-0000-0000A2170000}"/>
    <cellStyle name="Currency 2 6 2 2 2 3 6" xfId="6435" xr:uid="{00000000-0005-0000-0000-0000A3170000}"/>
    <cellStyle name="Currency 2 6 2 2 2 3 6 2" xfId="6436" xr:uid="{00000000-0005-0000-0000-0000A4170000}"/>
    <cellStyle name="Currency 2 6 2 2 2 3 6 2 2" xfId="6437" xr:uid="{00000000-0005-0000-0000-0000A5170000}"/>
    <cellStyle name="Currency 2 6 2 2 2 3 6 3" xfId="6438" xr:uid="{00000000-0005-0000-0000-0000A6170000}"/>
    <cellStyle name="Currency 2 6 2 2 2 3 7" xfId="6439" xr:uid="{00000000-0005-0000-0000-0000A7170000}"/>
    <cellStyle name="Currency 2 6 2 2 2 3 7 2" xfId="6440" xr:uid="{00000000-0005-0000-0000-0000A8170000}"/>
    <cellStyle name="Currency 2 6 2 2 2 3 8" xfId="6441" xr:uid="{00000000-0005-0000-0000-0000A9170000}"/>
    <cellStyle name="Currency 2 6 2 2 2 3 8 2" xfId="6442" xr:uid="{00000000-0005-0000-0000-0000AA170000}"/>
    <cellStyle name="Currency 2 6 2 2 2 3 9" xfId="6443" xr:uid="{00000000-0005-0000-0000-0000AB170000}"/>
    <cellStyle name="Currency 2 6 2 2 2 4" xfId="6444" xr:uid="{00000000-0005-0000-0000-0000AC170000}"/>
    <cellStyle name="Currency 2 6 2 2 2 4 10" xfId="6445" xr:uid="{00000000-0005-0000-0000-0000AD170000}"/>
    <cellStyle name="Currency 2 6 2 2 2 4 2" xfId="6446" xr:uid="{00000000-0005-0000-0000-0000AE170000}"/>
    <cellStyle name="Currency 2 6 2 2 2 4 3" xfId="6447" xr:uid="{00000000-0005-0000-0000-0000AF170000}"/>
    <cellStyle name="Currency 2 6 2 2 2 4 3 2" xfId="6448" xr:uid="{00000000-0005-0000-0000-0000B0170000}"/>
    <cellStyle name="Currency 2 6 2 2 2 4 3 2 2" xfId="6449" xr:uid="{00000000-0005-0000-0000-0000B1170000}"/>
    <cellStyle name="Currency 2 6 2 2 2 4 3 3" xfId="6450" xr:uid="{00000000-0005-0000-0000-0000B2170000}"/>
    <cellStyle name="Currency 2 6 2 2 2 4 4" xfId="6451" xr:uid="{00000000-0005-0000-0000-0000B3170000}"/>
    <cellStyle name="Currency 2 6 2 2 2 4 4 2" xfId="6452" xr:uid="{00000000-0005-0000-0000-0000B4170000}"/>
    <cellStyle name="Currency 2 6 2 2 2 4 4 2 2" xfId="6453" xr:uid="{00000000-0005-0000-0000-0000B5170000}"/>
    <cellStyle name="Currency 2 6 2 2 2 4 4 3" xfId="6454" xr:uid="{00000000-0005-0000-0000-0000B6170000}"/>
    <cellStyle name="Currency 2 6 2 2 2 4 5" xfId="6455" xr:uid="{00000000-0005-0000-0000-0000B7170000}"/>
    <cellStyle name="Currency 2 6 2 2 2 4 5 2" xfId="6456" xr:uid="{00000000-0005-0000-0000-0000B8170000}"/>
    <cellStyle name="Currency 2 6 2 2 2 4 5 2 2" xfId="6457" xr:uid="{00000000-0005-0000-0000-0000B9170000}"/>
    <cellStyle name="Currency 2 6 2 2 2 4 5 3" xfId="6458" xr:uid="{00000000-0005-0000-0000-0000BA170000}"/>
    <cellStyle name="Currency 2 6 2 2 2 4 6" xfId="6459" xr:uid="{00000000-0005-0000-0000-0000BB170000}"/>
    <cellStyle name="Currency 2 6 2 2 2 4 6 2" xfId="6460" xr:uid="{00000000-0005-0000-0000-0000BC170000}"/>
    <cellStyle name="Currency 2 6 2 2 2 4 7" xfId="6461" xr:uid="{00000000-0005-0000-0000-0000BD170000}"/>
    <cellStyle name="Currency 2 6 2 2 2 4 7 2" xfId="6462" xr:uid="{00000000-0005-0000-0000-0000BE170000}"/>
    <cellStyle name="Currency 2 6 2 2 2 4 8" xfId="6463" xr:uid="{00000000-0005-0000-0000-0000BF170000}"/>
    <cellStyle name="Currency 2 6 2 2 2 4 9" xfId="6464" xr:uid="{00000000-0005-0000-0000-0000C0170000}"/>
    <cellStyle name="Currency 2 6 2 2 2 5" xfId="6465" xr:uid="{00000000-0005-0000-0000-0000C1170000}"/>
    <cellStyle name="Currency 2 6 2 2 2 5 2" xfId="6466" xr:uid="{00000000-0005-0000-0000-0000C2170000}"/>
    <cellStyle name="Currency 2 6 2 2 2 5 3" xfId="6467" xr:uid="{00000000-0005-0000-0000-0000C3170000}"/>
    <cellStyle name="Currency 2 6 2 2 2 5 4" xfId="25505" xr:uid="{00000000-0005-0000-0000-0000C4170000}"/>
    <cellStyle name="Currency 2 6 2 2 2 6" xfId="6468" xr:uid="{00000000-0005-0000-0000-0000C5170000}"/>
    <cellStyle name="Currency 2 6 2 2 2 6 2" xfId="6469" xr:uid="{00000000-0005-0000-0000-0000C6170000}"/>
    <cellStyle name="Currency 2 6 2 2 2 6 2 2" xfId="6470" xr:uid="{00000000-0005-0000-0000-0000C7170000}"/>
    <cellStyle name="Currency 2 6 2 2 2 6 2 2 2" xfId="6471" xr:uid="{00000000-0005-0000-0000-0000C8170000}"/>
    <cellStyle name="Currency 2 6 2 2 2 6 2 3" xfId="6472" xr:uid="{00000000-0005-0000-0000-0000C9170000}"/>
    <cellStyle name="Currency 2 6 2 2 2 6 3" xfId="6473" xr:uid="{00000000-0005-0000-0000-0000CA170000}"/>
    <cellStyle name="Currency 2 6 2 2 2 6 3 2" xfId="6474" xr:uid="{00000000-0005-0000-0000-0000CB170000}"/>
    <cellStyle name="Currency 2 6 2 2 2 6 3 2 2" xfId="6475" xr:uid="{00000000-0005-0000-0000-0000CC170000}"/>
    <cellStyle name="Currency 2 6 2 2 2 6 3 3" xfId="6476" xr:uid="{00000000-0005-0000-0000-0000CD170000}"/>
    <cellStyle name="Currency 2 6 2 2 2 6 4" xfId="6477" xr:uid="{00000000-0005-0000-0000-0000CE170000}"/>
    <cellStyle name="Currency 2 6 2 2 2 6 4 2" xfId="6478" xr:uid="{00000000-0005-0000-0000-0000CF170000}"/>
    <cellStyle name="Currency 2 6 2 2 2 6 4 2 2" xfId="6479" xr:uid="{00000000-0005-0000-0000-0000D0170000}"/>
    <cellStyle name="Currency 2 6 2 2 2 6 4 3" xfId="6480" xr:uid="{00000000-0005-0000-0000-0000D1170000}"/>
    <cellStyle name="Currency 2 6 2 2 2 6 5" xfId="6481" xr:uid="{00000000-0005-0000-0000-0000D2170000}"/>
    <cellStyle name="Currency 2 6 2 2 2 6 5 2" xfId="6482" xr:uid="{00000000-0005-0000-0000-0000D3170000}"/>
    <cellStyle name="Currency 2 6 2 2 2 6 6" xfId="6483" xr:uid="{00000000-0005-0000-0000-0000D4170000}"/>
    <cellStyle name="Currency 2 6 2 2 2 6 6 2" xfId="6484" xr:uid="{00000000-0005-0000-0000-0000D5170000}"/>
    <cellStyle name="Currency 2 6 2 2 2 6 7" xfId="6485" xr:uid="{00000000-0005-0000-0000-0000D6170000}"/>
    <cellStyle name="Currency 2 6 2 2 2 7" xfId="6486" xr:uid="{00000000-0005-0000-0000-0000D7170000}"/>
    <cellStyle name="Currency 2 6 2 2 2 7 2" xfId="6487" xr:uid="{00000000-0005-0000-0000-0000D8170000}"/>
    <cellStyle name="Currency 2 6 2 2 2 7 2 2" xfId="6488" xr:uid="{00000000-0005-0000-0000-0000D9170000}"/>
    <cellStyle name="Currency 2 6 2 2 2 7 3" xfId="6489" xr:uid="{00000000-0005-0000-0000-0000DA170000}"/>
    <cellStyle name="Currency 2 6 2 2 2 8" xfId="6490" xr:uid="{00000000-0005-0000-0000-0000DB170000}"/>
    <cellStyle name="Currency 2 6 2 2 2 8 2" xfId="6491" xr:uid="{00000000-0005-0000-0000-0000DC170000}"/>
    <cellStyle name="Currency 2 6 2 2 2 8 2 2" xfId="6492" xr:uid="{00000000-0005-0000-0000-0000DD170000}"/>
    <cellStyle name="Currency 2 6 2 2 2 8 3" xfId="6493" xr:uid="{00000000-0005-0000-0000-0000DE170000}"/>
    <cellStyle name="Currency 2 6 2 2 2 9" xfId="6494" xr:uid="{00000000-0005-0000-0000-0000DF170000}"/>
    <cellStyle name="Currency 2 6 2 2 3" xfId="286" xr:uid="{00000000-0005-0000-0000-0000E0170000}"/>
    <cellStyle name="Currency 2 6 2 2 3 10" xfId="6495" xr:uid="{00000000-0005-0000-0000-0000E1170000}"/>
    <cellStyle name="Currency 2 6 2 2 3 11" xfId="6496" xr:uid="{00000000-0005-0000-0000-0000E2170000}"/>
    <cellStyle name="Currency 2 6 2 2 3 12" xfId="6497" xr:uid="{00000000-0005-0000-0000-0000E3170000}"/>
    <cellStyle name="Currency 2 6 2 2 3 13" xfId="6498" xr:uid="{00000000-0005-0000-0000-0000E4170000}"/>
    <cellStyle name="Currency 2 6 2 2 3 2" xfId="287" xr:uid="{00000000-0005-0000-0000-0000E5170000}"/>
    <cellStyle name="Currency 2 6 2 2 3 2 10" xfId="6499" xr:uid="{00000000-0005-0000-0000-0000E6170000}"/>
    <cellStyle name="Currency 2 6 2 2 3 2 2" xfId="6500" xr:uid="{00000000-0005-0000-0000-0000E7170000}"/>
    <cellStyle name="Currency 2 6 2 2 3 2 2 2" xfId="6501" xr:uid="{00000000-0005-0000-0000-0000E8170000}"/>
    <cellStyle name="Currency 2 6 2 2 3 2 2 3" xfId="6502" xr:uid="{00000000-0005-0000-0000-0000E9170000}"/>
    <cellStyle name="Currency 2 6 2 2 3 2 3" xfId="6503" xr:uid="{00000000-0005-0000-0000-0000EA170000}"/>
    <cellStyle name="Currency 2 6 2 2 3 2 3 2" xfId="6504" xr:uid="{00000000-0005-0000-0000-0000EB170000}"/>
    <cellStyle name="Currency 2 6 2 2 3 2 3 3" xfId="6505" xr:uid="{00000000-0005-0000-0000-0000EC170000}"/>
    <cellStyle name="Currency 2 6 2 2 3 2 3 4" xfId="25507" xr:uid="{00000000-0005-0000-0000-0000ED170000}"/>
    <cellStyle name="Currency 2 6 2 2 3 2 4" xfId="6506" xr:uid="{00000000-0005-0000-0000-0000EE170000}"/>
    <cellStyle name="Currency 2 6 2 2 3 2 4 2" xfId="6507" xr:uid="{00000000-0005-0000-0000-0000EF170000}"/>
    <cellStyle name="Currency 2 6 2 2 3 2 4 2 2" xfId="6508" xr:uid="{00000000-0005-0000-0000-0000F0170000}"/>
    <cellStyle name="Currency 2 6 2 2 3 2 4 3" xfId="6509" xr:uid="{00000000-0005-0000-0000-0000F1170000}"/>
    <cellStyle name="Currency 2 6 2 2 3 2 5" xfId="6510" xr:uid="{00000000-0005-0000-0000-0000F2170000}"/>
    <cellStyle name="Currency 2 6 2 2 3 2 5 2" xfId="6511" xr:uid="{00000000-0005-0000-0000-0000F3170000}"/>
    <cellStyle name="Currency 2 6 2 2 3 2 5 2 2" xfId="6512" xr:uid="{00000000-0005-0000-0000-0000F4170000}"/>
    <cellStyle name="Currency 2 6 2 2 3 2 5 3" xfId="6513" xr:uid="{00000000-0005-0000-0000-0000F5170000}"/>
    <cellStyle name="Currency 2 6 2 2 3 2 6" xfId="6514" xr:uid="{00000000-0005-0000-0000-0000F6170000}"/>
    <cellStyle name="Currency 2 6 2 2 3 2 6 2" xfId="6515" xr:uid="{00000000-0005-0000-0000-0000F7170000}"/>
    <cellStyle name="Currency 2 6 2 2 3 2 6 2 2" xfId="6516" xr:uid="{00000000-0005-0000-0000-0000F8170000}"/>
    <cellStyle name="Currency 2 6 2 2 3 2 6 3" xfId="6517" xr:uid="{00000000-0005-0000-0000-0000F9170000}"/>
    <cellStyle name="Currency 2 6 2 2 3 2 7" xfId="6518" xr:uid="{00000000-0005-0000-0000-0000FA170000}"/>
    <cellStyle name="Currency 2 6 2 2 3 2 7 2" xfId="6519" xr:uid="{00000000-0005-0000-0000-0000FB170000}"/>
    <cellStyle name="Currency 2 6 2 2 3 2 8" xfId="6520" xr:uid="{00000000-0005-0000-0000-0000FC170000}"/>
    <cellStyle name="Currency 2 6 2 2 3 2 8 2" xfId="6521" xr:uid="{00000000-0005-0000-0000-0000FD170000}"/>
    <cellStyle name="Currency 2 6 2 2 3 2 9" xfId="6522" xr:uid="{00000000-0005-0000-0000-0000FE170000}"/>
    <cellStyle name="Currency 2 6 2 2 3 3" xfId="288" xr:uid="{00000000-0005-0000-0000-0000FF170000}"/>
    <cellStyle name="Currency 2 6 2 2 3 3 2" xfId="6523" xr:uid="{00000000-0005-0000-0000-000000180000}"/>
    <cellStyle name="Currency 2 6 2 2 3 3 2 2" xfId="25508" xr:uid="{00000000-0005-0000-0000-000001180000}"/>
    <cellStyle name="Currency 2 6 2 2 3 3 2 3" xfId="25623" xr:uid="{00000000-0005-0000-0000-000002180000}"/>
    <cellStyle name="Currency 2 6 2 2 3 3 3" xfId="6524" xr:uid="{00000000-0005-0000-0000-000003180000}"/>
    <cellStyle name="Currency 2 6 2 2 3 4" xfId="6525" xr:uid="{00000000-0005-0000-0000-000004180000}"/>
    <cellStyle name="Currency 2 6 2 2 3 4 2" xfId="6526" xr:uid="{00000000-0005-0000-0000-000005180000}"/>
    <cellStyle name="Currency 2 6 2 2 3 4 3" xfId="6527" xr:uid="{00000000-0005-0000-0000-000006180000}"/>
    <cellStyle name="Currency 2 6 2 2 3 4 4" xfId="25506" xr:uid="{00000000-0005-0000-0000-000007180000}"/>
    <cellStyle name="Currency 2 6 2 2 3 5" xfId="6528" xr:uid="{00000000-0005-0000-0000-000008180000}"/>
    <cellStyle name="Currency 2 6 2 2 3 5 2" xfId="6529" xr:uid="{00000000-0005-0000-0000-000009180000}"/>
    <cellStyle name="Currency 2 6 2 2 3 5 2 2" xfId="6530" xr:uid="{00000000-0005-0000-0000-00000A180000}"/>
    <cellStyle name="Currency 2 6 2 2 3 5 3" xfId="6531" xr:uid="{00000000-0005-0000-0000-00000B180000}"/>
    <cellStyle name="Currency 2 6 2 2 3 6" xfId="6532" xr:uid="{00000000-0005-0000-0000-00000C180000}"/>
    <cellStyle name="Currency 2 6 2 2 3 6 2" xfId="6533" xr:uid="{00000000-0005-0000-0000-00000D180000}"/>
    <cellStyle name="Currency 2 6 2 2 3 6 2 2" xfId="6534" xr:uid="{00000000-0005-0000-0000-00000E180000}"/>
    <cellStyle name="Currency 2 6 2 2 3 6 3" xfId="6535" xr:uid="{00000000-0005-0000-0000-00000F180000}"/>
    <cellStyle name="Currency 2 6 2 2 3 7" xfId="6536" xr:uid="{00000000-0005-0000-0000-000010180000}"/>
    <cellStyle name="Currency 2 6 2 2 3 7 2" xfId="6537" xr:uid="{00000000-0005-0000-0000-000011180000}"/>
    <cellStyle name="Currency 2 6 2 2 3 7 2 2" xfId="6538" xr:uid="{00000000-0005-0000-0000-000012180000}"/>
    <cellStyle name="Currency 2 6 2 2 3 7 3" xfId="6539" xr:uid="{00000000-0005-0000-0000-000013180000}"/>
    <cellStyle name="Currency 2 6 2 2 3 8" xfId="6540" xr:uid="{00000000-0005-0000-0000-000014180000}"/>
    <cellStyle name="Currency 2 6 2 2 3 8 2" xfId="6541" xr:uid="{00000000-0005-0000-0000-000015180000}"/>
    <cellStyle name="Currency 2 6 2 2 3 9" xfId="6542" xr:uid="{00000000-0005-0000-0000-000016180000}"/>
    <cellStyle name="Currency 2 6 2 2 3 9 2" xfId="6543" xr:uid="{00000000-0005-0000-0000-000017180000}"/>
    <cellStyle name="Currency 2 6 2 2 4" xfId="289" xr:uid="{00000000-0005-0000-0000-000018180000}"/>
    <cellStyle name="Currency 2 6 2 2 4 2" xfId="290" xr:uid="{00000000-0005-0000-0000-000019180000}"/>
    <cellStyle name="Currency 2 6 2 2 4 2 10" xfId="6544" xr:uid="{00000000-0005-0000-0000-00001A180000}"/>
    <cellStyle name="Currency 2 6 2 2 4 2 11" xfId="6545" xr:uid="{00000000-0005-0000-0000-00001B180000}"/>
    <cellStyle name="Currency 2 6 2 2 4 2 2" xfId="6546" xr:uid="{00000000-0005-0000-0000-00001C180000}"/>
    <cellStyle name="Currency 2 6 2 2 4 2 2 2" xfId="6547" xr:uid="{00000000-0005-0000-0000-00001D180000}"/>
    <cellStyle name="Currency 2 6 2 2 4 2 2 3" xfId="6548" xr:uid="{00000000-0005-0000-0000-00001E180000}"/>
    <cellStyle name="Currency 2 6 2 2 4 2 3" xfId="6549" xr:uid="{00000000-0005-0000-0000-00001F180000}"/>
    <cellStyle name="Currency 2 6 2 2 4 2 3 2" xfId="25510" xr:uid="{00000000-0005-0000-0000-000020180000}"/>
    <cellStyle name="Currency 2 6 2 2 4 2 3 3" xfId="25624" xr:uid="{00000000-0005-0000-0000-000021180000}"/>
    <cellStyle name="Currency 2 6 2 2 4 2 4" xfId="6550" xr:uid="{00000000-0005-0000-0000-000022180000}"/>
    <cellStyle name="Currency 2 6 2 2 4 2 4 2" xfId="6551" xr:uid="{00000000-0005-0000-0000-000023180000}"/>
    <cellStyle name="Currency 2 6 2 2 4 2 4 2 2" xfId="6552" xr:uid="{00000000-0005-0000-0000-000024180000}"/>
    <cellStyle name="Currency 2 6 2 2 4 2 4 3" xfId="6553" xr:uid="{00000000-0005-0000-0000-000025180000}"/>
    <cellStyle name="Currency 2 6 2 2 4 2 5" xfId="6554" xr:uid="{00000000-0005-0000-0000-000026180000}"/>
    <cellStyle name="Currency 2 6 2 2 4 2 5 2" xfId="6555" xr:uid="{00000000-0005-0000-0000-000027180000}"/>
    <cellStyle name="Currency 2 6 2 2 4 2 5 2 2" xfId="6556" xr:uid="{00000000-0005-0000-0000-000028180000}"/>
    <cellStyle name="Currency 2 6 2 2 4 2 5 3" xfId="6557" xr:uid="{00000000-0005-0000-0000-000029180000}"/>
    <cellStyle name="Currency 2 6 2 2 4 2 6" xfId="6558" xr:uid="{00000000-0005-0000-0000-00002A180000}"/>
    <cellStyle name="Currency 2 6 2 2 4 2 6 2" xfId="6559" xr:uid="{00000000-0005-0000-0000-00002B180000}"/>
    <cellStyle name="Currency 2 6 2 2 4 2 6 2 2" xfId="6560" xr:uid="{00000000-0005-0000-0000-00002C180000}"/>
    <cellStyle name="Currency 2 6 2 2 4 2 6 3" xfId="6561" xr:uid="{00000000-0005-0000-0000-00002D180000}"/>
    <cellStyle name="Currency 2 6 2 2 4 2 7" xfId="6562" xr:uid="{00000000-0005-0000-0000-00002E180000}"/>
    <cellStyle name="Currency 2 6 2 2 4 2 7 2" xfId="6563" xr:uid="{00000000-0005-0000-0000-00002F180000}"/>
    <cellStyle name="Currency 2 6 2 2 4 2 8" xfId="6564" xr:uid="{00000000-0005-0000-0000-000030180000}"/>
    <cellStyle name="Currency 2 6 2 2 4 2 8 2" xfId="6565" xr:uid="{00000000-0005-0000-0000-000031180000}"/>
    <cellStyle name="Currency 2 6 2 2 4 2 9" xfId="6566" xr:uid="{00000000-0005-0000-0000-000032180000}"/>
    <cellStyle name="Currency 2 6 2 2 4 3" xfId="291" xr:uid="{00000000-0005-0000-0000-000033180000}"/>
    <cellStyle name="Currency 2 6 2 2 4 3 2" xfId="6567" xr:uid="{00000000-0005-0000-0000-000034180000}"/>
    <cellStyle name="Currency 2 6 2 2 4 3 2 2" xfId="25511" xr:uid="{00000000-0005-0000-0000-000035180000}"/>
    <cellStyle name="Currency 2 6 2 2 4 3 2 3" xfId="25625" xr:uid="{00000000-0005-0000-0000-000036180000}"/>
    <cellStyle name="Currency 2 6 2 2 4 3 3" xfId="6568" xr:uid="{00000000-0005-0000-0000-000037180000}"/>
    <cellStyle name="Currency 2 6 2 2 4 4" xfId="6569" xr:uid="{00000000-0005-0000-0000-000038180000}"/>
    <cellStyle name="Currency 2 6 2 2 4 4 2" xfId="6570" xr:uid="{00000000-0005-0000-0000-000039180000}"/>
    <cellStyle name="Currency 2 6 2 2 4 4 2 2" xfId="6571" xr:uid="{00000000-0005-0000-0000-00003A180000}"/>
    <cellStyle name="Currency 2 6 2 2 4 4 3" xfId="6572" xr:uid="{00000000-0005-0000-0000-00003B180000}"/>
    <cellStyle name="Currency 2 6 2 2 4 4 4" xfId="25509" xr:uid="{00000000-0005-0000-0000-00003C180000}"/>
    <cellStyle name="Currency 2 6 2 2 4 5" xfId="6573" xr:uid="{00000000-0005-0000-0000-00003D180000}"/>
    <cellStyle name="Currency 2 6 2 2 4 5 2" xfId="6574" xr:uid="{00000000-0005-0000-0000-00003E180000}"/>
    <cellStyle name="Currency 2 6 2 2 4 5 2 2" xfId="6575" xr:uid="{00000000-0005-0000-0000-00003F180000}"/>
    <cellStyle name="Currency 2 6 2 2 4 5 3" xfId="6576" xr:uid="{00000000-0005-0000-0000-000040180000}"/>
    <cellStyle name="Currency 2 6 2 2 4 6" xfId="6577" xr:uid="{00000000-0005-0000-0000-000041180000}"/>
    <cellStyle name="Currency 2 6 2 2 4 7" xfId="6578" xr:uid="{00000000-0005-0000-0000-000042180000}"/>
    <cellStyle name="Currency 2 6 2 2 5" xfId="6579" xr:uid="{00000000-0005-0000-0000-000043180000}"/>
    <cellStyle name="Currency 2 6 2 2 5 10" xfId="6580" xr:uid="{00000000-0005-0000-0000-000044180000}"/>
    <cellStyle name="Currency 2 6 2 2 5 2" xfId="6581" xr:uid="{00000000-0005-0000-0000-000045180000}"/>
    <cellStyle name="Currency 2 6 2 2 5 2 2" xfId="6582" xr:uid="{00000000-0005-0000-0000-000046180000}"/>
    <cellStyle name="Currency 2 6 2 2 5 2 3" xfId="6583" xr:uid="{00000000-0005-0000-0000-000047180000}"/>
    <cellStyle name="Currency 2 6 2 2 5 3" xfId="6584" xr:uid="{00000000-0005-0000-0000-000048180000}"/>
    <cellStyle name="Currency 2 6 2 2 5 3 2" xfId="6585" xr:uid="{00000000-0005-0000-0000-000049180000}"/>
    <cellStyle name="Currency 2 6 2 2 5 3 3" xfId="6586" xr:uid="{00000000-0005-0000-0000-00004A180000}"/>
    <cellStyle name="Currency 2 6 2 2 5 4" xfId="6587" xr:uid="{00000000-0005-0000-0000-00004B180000}"/>
    <cellStyle name="Currency 2 6 2 2 5 4 2" xfId="6588" xr:uid="{00000000-0005-0000-0000-00004C180000}"/>
    <cellStyle name="Currency 2 6 2 2 5 4 2 2" xfId="6589" xr:uid="{00000000-0005-0000-0000-00004D180000}"/>
    <cellStyle name="Currency 2 6 2 2 5 4 3" xfId="6590" xr:uid="{00000000-0005-0000-0000-00004E180000}"/>
    <cellStyle name="Currency 2 6 2 2 5 5" xfId="6591" xr:uid="{00000000-0005-0000-0000-00004F180000}"/>
    <cellStyle name="Currency 2 6 2 2 5 5 2" xfId="6592" xr:uid="{00000000-0005-0000-0000-000050180000}"/>
    <cellStyle name="Currency 2 6 2 2 5 5 2 2" xfId="6593" xr:uid="{00000000-0005-0000-0000-000051180000}"/>
    <cellStyle name="Currency 2 6 2 2 5 5 3" xfId="6594" xr:uid="{00000000-0005-0000-0000-000052180000}"/>
    <cellStyle name="Currency 2 6 2 2 5 6" xfId="6595" xr:uid="{00000000-0005-0000-0000-000053180000}"/>
    <cellStyle name="Currency 2 6 2 2 5 6 2" xfId="6596" xr:uid="{00000000-0005-0000-0000-000054180000}"/>
    <cellStyle name="Currency 2 6 2 2 5 6 2 2" xfId="6597" xr:uid="{00000000-0005-0000-0000-000055180000}"/>
    <cellStyle name="Currency 2 6 2 2 5 6 3" xfId="6598" xr:uid="{00000000-0005-0000-0000-000056180000}"/>
    <cellStyle name="Currency 2 6 2 2 5 7" xfId="6599" xr:uid="{00000000-0005-0000-0000-000057180000}"/>
    <cellStyle name="Currency 2 6 2 2 5 7 2" xfId="6600" xr:uid="{00000000-0005-0000-0000-000058180000}"/>
    <cellStyle name="Currency 2 6 2 2 5 8" xfId="6601" xr:uid="{00000000-0005-0000-0000-000059180000}"/>
    <cellStyle name="Currency 2 6 2 2 5 8 2" xfId="6602" xr:uid="{00000000-0005-0000-0000-00005A180000}"/>
    <cellStyle name="Currency 2 6 2 2 5 9" xfId="6603" xr:uid="{00000000-0005-0000-0000-00005B180000}"/>
    <cellStyle name="Currency 2 6 2 2 6" xfId="6604" xr:uid="{00000000-0005-0000-0000-00005C180000}"/>
    <cellStyle name="Currency 2 6 2 2 6 10" xfId="6605" xr:uid="{00000000-0005-0000-0000-00005D180000}"/>
    <cellStyle name="Currency 2 6 2 2 6 11" xfId="6606" xr:uid="{00000000-0005-0000-0000-00005E180000}"/>
    <cellStyle name="Currency 2 6 2 2 6 12" xfId="6607" xr:uid="{00000000-0005-0000-0000-00005F180000}"/>
    <cellStyle name="Currency 2 6 2 2 6 2" xfId="6608" xr:uid="{00000000-0005-0000-0000-000060180000}"/>
    <cellStyle name="Currency 2 6 2 2 6 2 2" xfId="6609" xr:uid="{00000000-0005-0000-0000-000061180000}"/>
    <cellStyle name="Currency 2 6 2 2 6 2 3" xfId="6610" xr:uid="{00000000-0005-0000-0000-000062180000}"/>
    <cellStyle name="Currency 2 6 2 2 6 3" xfId="6611" xr:uid="{00000000-0005-0000-0000-000063180000}"/>
    <cellStyle name="Currency 2 6 2 2 6 3 2" xfId="6612" xr:uid="{00000000-0005-0000-0000-000064180000}"/>
    <cellStyle name="Currency 2 6 2 2 6 3 3" xfId="6613" xr:uid="{00000000-0005-0000-0000-000065180000}"/>
    <cellStyle name="Currency 2 6 2 2 6 4" xfId="6614" xr:uid="{00000000-0005-0000-0000-000066180000}"/>
    <cellStyle name="Currency 2 6 2 2 6 5" xfId="6615" xr:uid="{00000000-0005-0000-0000-000067180000}"/>
    <cellStyle name="Currency 2 6 2 2 6 5 2" xfId="6616" xr:uid="{00000000-0005-0000-0000-000068180000}"/>
    <cellStyle name="Currency 2 6 2 2 6 5 2 2" xfId="6617" xr:uid="{00000000-0005-0000-0000-000069180000}"/>
    <cellStyle name="Currency 2 6 2 2 6 5 3" xfId="6618" xr:uid="{00000000-0005-0000-0000-00006A180000}"/>
    <cellStyle name="Currency 2 6 2 2 6 6" xfId="6619" xr:uid="{00000000-0005-0000-0000-00006B180000}"/>
    <cellStyle name="Currency 2 6 2 2 6 6 2" xfId="6620" xr:uid="{00000000-0005-0000-0000-00006C180000}"/>
    <cellStyle name="Currency 2 6 2 2 6 6 2 2" xfId="6621" xr:uid="{00000000-0005-0000-0000-00006D180000}"/>
    <cellStyle name="Currency 2 6 2 2 6 6 3" xfId="6622" xr:uid="{00000000-0005-0000-0000-00006E180000}"/>
    <cellStyle name="Currency 2 6 2 2 6 7" xfId="6623" xr:uid="{00000000-0005-0000-0000-00006F180000}"/>
    <cellStyle name="Currency 2 6 2 2 6 7 2" xfId="6624" xr:uid="{00000000-0005-0000-0000-000070180000}"/>
    <cellStyle name="Currency 2 6 2 2 6 7 2 2" xfId="6625" xr:uid="{00000000-0005-0000-0000-000071180000}"/>
    <cellStyle name="Currency 2 6 2 2 6 7 3" xfId="6626" xr:uid="{00000000-0005-0000-0000-000072180000}"/>
    <cellStyle name="Currency 2 6 2 2 6 8" xfId="6627" xr:uid="{00000000-0005-0000-0000-000073180000}"/>
    <cellStyle name="Currency 2 6 2 2 6 8 2" xfId="6628" xr:uid="{00000000-0005-0000-0000-000074180000}"/>
    <cellStyle name="Currency 2 6 2 2 6 9" xfId="6629" xr:uid="{00000000-0005-0000-0000-000075180000}"/>
    <cellStyle name="Currency 2 6 2 2 6 9 2" xfId="6630" xr:uid="{00000000-0005-0000-0000-000076180000}"/>
    <cellStyle name="Currency 2 6 2 2 7" xfId="6631" xr:uid="{00000000-0005-0000-0000-000077180000}"/>
    <cellStyle name="Currency 2 6 2 2 7 2" xfId="6632" xr:uid="{00000000-0005-0000-0000-000078180000}"/>
    <cellStyle name="Currency 2 6 2 2 7 3" xfId="6633" xr:uid="{00000000-0005-0000-0000-000079180000}"/>
    <cellStyle name="Currency 2 6 2 2 8" xfId="6634" xr:uid="{00000000-0005-0000-0000-00007A180000}"/>
    <cellStyle name="Currency 2 6 2 2 8 2" xfId="6635" xr:uid="{00000000-0005-0000-0000-00007B180000}"/>
    <cellStyle name="Currency 2 6 2 2 8 2 2" xfId="6636" xr:uid="{00000000-0005-0000-0000-00007C180000}"/>
    <cellStyle name="Currency 2 6 2 2 8 3" xfId="6637" xr:uid="{00000000-0005-0000-0000-00007D180000}"/>
    <cellStyle name="Currency 2 6 2 2 8 4" xfId="6638" xr:uid="{00000000-0005-0000-0000-00007E180000}"/>
    <cellStyle name="Currency 2 6 2 2 9" xfId="6639" xr:uid="{00000000-0005-0000-0000-00007F180000}"/>
    <cellStyle name="Currency 2 6 2 2 9 2" xfId="6640" xr:uid="{00000000-0005-0000-0000-000080180000}"/>
    <cellStyle name="Currency 2 6 2 2 9 2 2" xfId="6641" xr:uid="{00000000-0005-0000-0000-000081180000}"/>
    <cellStyle name="Currency 2 6 2 2 9 3" xfId="6642" xr:uid="{00000000-0005-0000-0000-000082180000}"/>
    <cellStyle name="Currency 2 6 2 3" xfId="292" xr:uid="{00000000-0005-0000-0000-000083180000}"/>
    <cellStyle name="Currency 2 6 2 3 10" xfId="6643" xr:uid="{00000000-0005-0000-0000-000084180000}"/>
    <cellStyle name="Currency 2 6 2 3 10 2" xfId="6644" xr:uid="{00000000-0005-0000-0000-000085180000}"/>
    <cellStyle name="Currency 2 6 2 3 10 2 2" xfId="6645" xr:uid="{00000000-0005-0000-0000-000086180000}"/>
    <cellStyle name="Currency 2 6 2 3 10 3" xfId="6646" xr:uid="{00000000-0005-0000-0000-000087180000}"/>
    <cellStyle name="Currency 2 6 2 3 11" xfId="6647" xr:uid="{00000000-0005-0000-0000-000088180000}"/>
    <cellStyle name="Currency 2 6 2 3 11 2" xfId="6648" xr:uid="{00000000-0005-0000-0000-000089180000}"/>
    <cellStyle name="Currency 2 6 2 3 12" xfId="6649" xr:uid="{00000000-0005-0000-0000-00008A180000}"/>
    <cellStyle name="Currency 2 6 2 3 12 2" xfId="6650" xr:uid="{00000000-0005-0000-0000-00008B180000}"/>
    <cellStyle name="Currency 2 6 2 3 13" xfId="6651" xr:uid="{00000000-0005-0000-0000-00008C180000}"/>
    <cellStyle name="Currency 2 6 2 3 14" xfId="6652" xr:uid="{00000000-0005-0000-0000-00008D180000}"/>
    <cellStyle name="Currency 2 6 2 3 15" xfId="6653" xr:uid="{00000000-0005-0000-0000-00008E180000}"/>
    <cellStyle name="Currency 2 6 2 3 16" xfId="6654" xr:uid="{00000000-0005-0000-0000-00008F180000}"/>
    <cellStyle name="Currency 2 6 2 3 2" xfId="293" xr:uid="{00000000-0005-0000-0000-000090180000}"/>
    <cellStyle name="Currency 2 6 2 3 2 2" xfId="6655" xr:uid="{00000000-0005-0000-0000-000091180000}"/>
    <cellStyle name="Currency 2 6 2 3 2 2 10" xfId="6656" xr:uid="{00000000-0005-0000-0000-000092180000}"/>
    <cellStyle name="Currency 2 6 2 3 2 2 2" xfId="6657" xr:uid="{00000000-0005-0000-0000-000093180000}"/>
    <cellStyle name="Currency 2 6 2 3 2 2 2 2" xfId="6658" xr:uid="{00000000-0005-0000-0000-000094180000}"/>
    <cellStyle name="Currency 2 6 2 3 2 2 2 3" xfId="6659" xr:uid="{00000000-0005-0000-0000-000095180000}"/>
    <cellStyle name="Currency 2 6 2 3 2 2 3" xfId="6660" xr:uid="{00000000-0005-0000-0000-000096180000}"/>
    <cellStyle name="Currency 2 6 2 3 2 2 3 2" xfId="6661" xr:uid="{00000000-0005-0000-0000-000097180000}"/>
    <cellStyle name="Currency 2 6 2 3 2 2 3 3" xfId="6662" xr:uid="{00000000-0005-0000-0000-000098180000}"/>
    <cellStyle name="Currency 2 6 2 3 2 2 4" xfId="6663" xr:uid="{00000000-0005-0000-0000-000099180000}"/>
    <cellStyle name="Currency 2 6 2 3 2 2 4 2" xfId="6664" xr:uid="{00000000-0005-0000-0000-00009A180000}"/>
    <cellStyle name="Currency 2 6 2 3 2 2 4 2 2" xfId="6665" xr:uid="{00000000-0005-0000-0000-00009B180000}"/>
    <cellStyle name="Currency 2 6 2 3 2 2 4 3" xfId="6666" xr:uid="{00000000-0005-0000-0000-00009C180000}"/>
    <cellStyle name="Currency 2 6 2 3 2 2 5" xfId="6667" xr:uid="{00000000-0005-0000-0000-00009D180000}"/>
    <cellStyle name="Currency 2 6 2 3 2 2 5 2" xfId="6668" xr:uid="{00000000-0005-0000-0000-00009E180000}"/>
    <cellStyle name="Currency 2 6 2 3 2 2 5 2 2" xfId="6669" xr:uid="{00000000-0005-0000-0000-00009F180000}"/>
    <cellStyle name="Currency 2 6 2 3 2 2 5 3" xfId="6670" xr:uid="{00000000-0005-0000-0000-0000A0180000}"/>
    <cellStyle name="Currency 2 6 2 3 2 2 6" xfId="6671" xr:uid="{00000000-0005-0000-0000-0000A1180000}"/>
    <cellStyle name="Currency 2 6 2 3 2 2 6 2" xfId="6672" xr:uid="{00000000-0005-0000-0000-0000A2180000}"/>
    <cellStyle name="Currency 2 6 2 3 2 2 6 2 2" xfId="6673" xr:uid="{00000000-0005-0000-0000-0000A3180000}"/>
    <cellStyle name="Currency 2 6 2 3 2 2 6 3" xfId="6674" xr:uid="{00000000-0005-0000-0000-0000A4180000}"/>
    <cellStyle name="Currency 2 6 2 3 2 2 7" xfId="6675" xr:uid="{00000000-0005-0000-0000-0000A5180000}"/>
    <cellStyle name="Currency 2 6 2 3 2 2 7 2" xfId="6676" xr:uid="{00000000-0005-0000-0000-0000A6180000}"/>
    <cellStyle name="Currency 2 6 2 3 2 2 8" xfId="6677" xr:uid="{00000000-0005-0000-0000-0000A7180000}"/>
    <cellStyle name="Currency 2 6 2 3 2 2 8 2" xfId="6678" xr:uid="{00000000-0005-0000-0000-0000A8180000}"/>
    <cellStyle name="Currency 2 6 2 3 2 2 9" xfId="6679" xr:uid="{00000000-0005-0000-0000-0000A9180000}"/>
    <cellStyle name="Currency 2 6 2 3 2 3" xfId="6680" xr:uid="{00000000-0005-0000-0000-0000AA180000}"/>
    <cellStyle name="Currency 2 6 2 3 2 3 10" xfId="6681" xr:uid="{00000000-0005-0000-0000-0000AB180000}"/>
    <cellStyle name="Currency 2 6 2 3 2 3 2" xfId="6682" xr:uid="{00000000-0005-0000-0000-0000AC180000}"/>
    <cellStyle name="Currency 2 6 2 3 2 3 2 2" xfId="6683" xr:uid="{00000000-0005-0000-0000-0000AD180000}"/>
    <cellStyle name="Currency 2 6 2 3 2 3 2 3" xfId="6684" xr:uid="{00000000-0005-0000-0000-0000AE180000}"/>
    <cellStyle name="Currency 2 6 2 3 2 3 3" xfId="6685" xr:uid="{00000000-0005-0000-0000-0000AF180000}"/>
    <cellStyle name="Currency 2 6 2 3 2 3 3 2" xfId="6686" xr:uid="{00000000-0005-0000-0000-0000B0180000}"/>
    <cellStyle name="Currency 2 6 2 3 2 3 3 3" xfId="6687" xr:uid="{00000000-0005-0000-0000-0000B1180000}"/>
    <cellStyle name="Currency 2 6 2 3 2 3 4" xfId="6688" xr:uid="{00000000-0005-0000-0000-0000B2180000}"/>
    <cellStyle name="Currency 2 6 2 3 2 3 4 2" xfId="6689" xr:uid="{00000000-0005-0000-0000-0000B3180000}"/>
    <cellStyle name="Currency 2 6 2 3 2 3 4 2 2" xfId="6690" xr:uid="{00000000-0005-0000-0000-0000B4180000}"/>
    <cellStyle name="Currency 2 6 2 3 2 3 4 3" xfId="6691" xr:uid="{00000000-0005-0000-0000-0000B5180000}"/>
    <cellStyle name="Currency 2 6 2 3 2 3 5" xfId="6692" xr:uid="{00000000-0005-0000-0000-0000B6180000}"/>
    <cellStyle name="Currency 2 6 2 3 2 3 5 2" xfId="6693" xr:uid="{00000000-0005-0000-0000-0000B7180000}"/>
    <cellStyle name="Currency 2 6 2 3 2 3 5 2 2" xfId="6694" xr:uid="{00000000-0005-0000-0000-0000B8180000}"/>
    <cellStyle name="Currency 2 6 2 3 2 3 5 3" xfId="6695" xr:uid="{00000000-0005-0000-0000-0000B9180000}"/>
    <cellStyle name="Currency 2 6 2 3 2 3 6" xfId="6696" xr:uid="{00000000-0005-0000-0000-0000BA180000}"/>
    <cellStyle name="Currency 2 6 2 3 2 3 6 2" xfId="6697" xr:uid="{00000000-0005-0000-0000-0000BB180000}"/>
    <cellStyle name="Currency 2 6 2 3 2 3 6 2 2" xfId="6698" xr:uid="{00000000-0005-0000-0000-0000BC180000}"/>
    <cellStyle name="Currency 2 6 2 3 2 3 6 3" xfId="6699" xr:uid="{00000000-0005-0000-0000-0000BD180000}"/>
    <cellStyle name="Currency 2 6 2 3 2 3 7" xfId="6700" xr:uid="{00000000-0005-0000-0000-0000BE180000}"/>
    <cellStyle name="Currency 2 6 2 3 2 3 7 2" xfId="6701" xr:uid="{00000000-0005-0000-0000-0000BF180000}"/>
    <cellStyle name="Currency 2 6 2 3 2 3 8" xfId="6702" xr:uid="{00000000-0005-0000-0000-0000C0180000}"/>
    <cellStyle name="Currency 2 6 2 3 2 3 8 2" xfId="6703" xr:uid="{00000000-0005-0000-0000-0000C1180000}"/>
    <cellStyle name="Currency 2 6 2 3 2 3 9" xfId="6704" xr:uid="{00000000-0005-0000-0000-0000C2180000}"/>
    <cellStyle name="Currency 2 6 2 3 2 4" xfId="6705" xr:uid="{00000000-0005-0000-0000-0000C3180000}"/>
    <cellStyle name="Currency 2 6 2 3 2 4 10" xfId="6706" xr:uid="{00000000-0005-0000-0000-0000C4180000}"/>
    <cellStyle name="Currency 2 6 2 3 2 4 2" xfId="6707" xr:uid="{00000000-0005-0000-0000-0000C5180000}"/>
    <cellStyle name="Currency 2 6 2 3 2 4 3" xfId="6708" xr:uid="{00000000-0005-0000-0000-0000C6180000}"/>
    <cellStyle name="Currency 2 6 2 3 2 4 3 2" xfId="6709" xr:uid="{00000000-0005-0000-0000-0000C7180000}"/>
    <cellStyle name="Currency 2 6 2 3 2 4 3 2 2" xfId="6710" xr:uid="{00000000-0005-0000-0000-0000C8180000}"/>
    <cellStyle name="Currency 2 6 2 3 2 4 3 3" xfId="6711" xr:uid="{00000000-0005-0000-0000-0000C9180000}"/>
    <cellStyle name="Currency 2 6 2 3 2 4 4" xfId="6712" xr:uid="{00000000-0005-0000-0000-0000CA180000}"/>
    <cellStyle name="Currency 2 6 2 3 2 4 4 2" xfId="6713" xr:uid="{00000000-0005-0000-0000-0000CB180000}"/>
    <cellStyle name="Currency 2 6 2 3 2 4 4 2 2" xfId="6714" xr:uid="{00000000-0005-0000-0000-0000CC180000}"/>
    <cellStyle name="Currency 2 6 2 3 2 4 4 3" xfId="6715" xr:uid="{00000000-0005-0000-0000-0000CD180000}"/>
    <cellStyle name="Currency 2 6 2 3 2 4 5" xfId="6716" xr:uid="{00000000-0005-0000-0000-0000CE180000}"/>
    <cellStyle name="Currency 2 6 2 3 2 4 5 2" xfId="6717" xr:uid="{00000000-0005-0000-0000-0000CF180000}"/>
    <cellStyle name="Currency 2 6 2 3 2 4 5 2 2" xfId="6718" xr:uid="{00000000-0005-0000-0000-0000D0180000}"/>
    <cellStyle name="Currency 2 6 2 3 2 4 5 3" xfId="6719" xr:uid="{00000000-0005-0000-0000-0000D1180000}"/>
    <cellStyle name="Currency 2 6 2 3 2 4 6" xfId="6720" xr:uid="{00000000-0005-0000-0000-0000D2180000}"/>
    <cellStyle name="Currency 2 6 2 3 2 4 6 2" xfId="6721" xr:uid="{00000000-0005-0000-0000-0000D3180000}"/>
    <cellStyle name="Currency 2 6 2 3 2 4 7" xfId="6722" xr:uid="{00000000-0005-0000-0000-0000D4180000}"/>
    <cellStyle name="Currency 2 6 2 3 2 4 7 2" xfId="6723" xr:uid="{00000000-0005-0000-0000-0000D5180000}"/>
    <cellStyle name="Currency 2 6 2 3 2 4 8" xfId="6724" xr:uid="{00000000-0005-0000-0000-0000D6180000}"/>
    <cellStyle name="Currency 2 6 2 3 2 4 9" xfId="6725" xr:uid="{00000000-0005-0000-0000-0000D7180000}"/>
    <cellStyle name="Currency 2 6 2 3 2 5" xfId="6726" xr:uid="{00000000-0005-0000-0000-0000D8180000}"/>
    <cellStyle name="Currency 2 6 2 3 2 5 2" xfId="6727" xr:uid="{00000000-0005-0000-0000-0000D9180000}"/>
    <cellStyle name="Currency 2 6 2 3 2 5 3" xfId="6728" xr:uid="{00000000-0005-0000-0000-0000DA180000}"/>
    <cellStyle name="Currency 2 6 2 3 2 5 4" xfId="25512" xr:uid="{00000000-0005-0000-0000-0000DB180000}"/>
    <cellStyle name="Currency 2 6 2 3 2 6" xfId="6729" xr:uid="{00000000-0005-0000-0000-0000DC180000}"/>
    <cellStyle name="Currency 2 6 2 3 2 6 2" xfId="6730" xr:uid="{00000000-0005-0000-0000-0000DD180000}"/>
    <cellStyle name="Currency 2 6 2 3 2 6 2 2" xfId="6731" xr:uid="{00000000-0005-0000-0000-0000DE180000}"/>
    <cellStyle name="Currency 2 6 2 3 2 6 2 2 2" xfId="6732" xr:uid="{00000000-0005-0000-0000-0000DF180000}"/>
    <cellStyle name="Currency 2 6 2 3 2 6 2 3" xfId="6733" xr:uid="{00000000-0005-0000-0000-0000E0180000}"/>
    <cellStyle name="Currency 2 6 2 3 2 6 3" xfId="6734" xr:uid="{00000000-0005-0000-0000-0000E1180000}"/>
    <cellStyle name="Currency 2 6 2 3 2 6 3 2" xfId="6735" xr:uid="{00000000-0005-0000-0000-0000E2180000}"/>
    <cellStyle name="Currency 2 6 2 3 2 6 3 2 2" xfId="6736" xr:uid="{00000000-0005-0000-0000-0000E3180000}"/>
    <cellStyle name="Currency 2 6 2 3 2 6 3 3" xfId="6737" xr:uid="{00000000-0005-0000-0000-0000E4180000}"/>
    <cellStyle name="Currency 2 6 2 3 2 6 4" xfId="6738" xr:uid="{00000000-0005-0000-0000-0000E5180000}"/>
    <cellStyle name="Currency 2 6 2 3 2 6 4 2" xfId="6739" xr:uid="{00000000-0005-0000-0000-0000E6180000}"/>
    <cellStyle name="Currency 2 6 2 3 2 6 4 2 2" xfId="6740" xr:uid="{00000000-0005-0000-0000-0000E7180000}"/>
    <cellStyle name="Currency 2 6 2 3 2 6 4 3" xfId="6741" xr:uid="{00000000-0005-0000-0000-0000E8180000}"/>
    <cellStyle name="Currency 2 6 2 3 2 6 5" xfId="6742" xr:uid="{00000000-0005-0000-0000-0000E9180000}"/>
    <cellStyle name="Currency 2 6 2 3 2 6 5 2" xfId="6743" xr:uid="{00000000-0005-0000-0000-0000EA180000}"/>
    <cellStyle name="Currency 2 6 2 3 2 6 6" xfId="6744" xr:uid="{00000000-0005-0000-0000-0000EB180000}"/>
    <cellStyle name="Currency 2 6 2 3 2 6 6 2" xfId="6745" xr:uid="{00000000-0005-0000-0000-0000EC180000}"/>
    <cellStyle name="Currency 2 6 2 3 2 6 7" xfId="6746" xr:uid="{00000000-0005-0000-0000-0000ED180000}"/>
    <cellStyle name="Currency 2 6 2 3 2 7" xfId="6747" xr:uid="{00000000-0005-0000-0000-0000EE180000}"/>
    <cellStyle name="Currency 2 6 2 3 2 7 2" xfId="6748" xr:uid="{00000000-0005-0000-0000-0000EF180000}"/>
    <cellStyle name="Currency 2 6 2 3 2 7 2 2" xfId="6749" xr:uid="{00000000-0005-0000-0000-0000F0180000}"/>
    <cellStyle name="Currency 2 6 2 3 2 7 3" xfId="6750" xr:uid="{00000000-0005-0000-0000-0000F1180000}"/>
    <cellStyle name="Currency 2 6 2 3 2 8" xfId="6751" xr:uid="{00000000-0005-0000-0000-0000F2180000}"/>
    <cellStyle name="Currency 2 6 2 3 2 8 2" xfId="6752" xr:uid="{00000000-0005-0000-0000-0000F3180000}"/>
    <cellStyle name="Currency 2 6 2 3 2 8 2 2" xfId="6753" xr:uid="{00000000-0005-0000-0000-0000F4180000}"/>
    <cellStyle name="Currency 2 6 2 3 2 8 3" xfId="6754" xr:uid="{00000000-0005-0000-0000-0000F5180000}"/>
    <cellStyle name="Currency 2 6 2 3 2 9" xfId="6755" xr:uid="{00000000-0005-0000-0000-0000F6180000}"/>
    <cellStyle name="Currency 2 6 2 3 3" xfId="294" xr:uid="{00000000-0005-0000-0000-0000F7180000}"/>
    <cellStyle name="Currency 2 6 2 3 3 10" xfId="6756" xr:uid="{00000000-0005-0000-0000-0000F8180000}"/>
    <cellStyle name="Currency 2 6 2 3 3 11" xfId="6757" xr:uid="{00000000-0005-0000-0000-0000F9180000}"/>
    <cellStyle name="Currency 2 6 2 3 3 12" xfId="6758" xr:uid="{00000000-0005-0000-0000-0000FA180000}"/>
    <cellStyle name="Currency 2 6 2 3 3 13" xfId="6759" xr:uid="{00000000-0005-0000-0000-0000FB180000}"/>
    <cellStyle name="Currency 2 6 2 3 3 2" xfId="295" xr:uid="{00000000-0005-0000-0000-0000FC180000}"/>
    <cellStyle name="Currency 2 6 2 3 3 2 10" xfId="6760" xr:uid="{00000000-0005-0000-0000-0000FD180000}"/>
    <cellStyle name="Currency 2 6 2 3 3 2 2" xfId="6761" xr:uid="{00000000-0005-0000-0000-0000FE180000}"/>
    <cellStyle name="Currency 2 6 2 3 3 2 2 2" xfId="6762" xr:uid="{00000000-0005-0000-0000-0000FF180000}"/>
    <cellStyle name="Currency 2 6 2 3 3 2 2 3" xfId="6763" xr:uid="{00000000-0005-0000-0000-000000190000}"/>
    <cellStyle name="Currency 2 6 2 3 3 2 3" xfId="6764" xr:uid="{00000000-0005-0000-0000-000001190000}"/>
    <cellStyle name="Currency 2 6 2 3 3 2 3 2" xfId="6765" xr:uid="{00000000-0005-0000-0000-000002190000}"/>
    <cellStyle name="Currency 2 6 2 3 3 2 3 3" xfId="6766" xr:uid="{00000000-0005-0000-0000-000003190000}"/>
    <cellStyle name="Currency 2 6 2 3 3 2 3 4" xfId="25514" xr:uid="{00000000-0005-0000-0000-000004190000}"/>
    <cellStyle name="Currency 2 6 2 3 3 2 4" xfId="6767" xr:uid="{00000000-0005-0000-0000-000005190000}"/>
    <cellStyle name="Currency 2 6 2 3 3 2 4 2" xfId="6768" xr:uid="{00000000-0005-0000-0000-000006190000}"/>
    <cellStyle name="Currency 2 6 2 3 3 2 4 2 2" xfId="6769" xr:uid="{00000000-0005-0000-0000-000007190000}"/>
    <cellStyle name="Currency 2 6 2 3 3 2 4 3" xfId="6770" xr:uid="{00000000-0005-0000-0000-000008190000}"/>
    <cellStyle name="Currency 2 6 2 3 3 2 5" xfId="6771" xr:uid="{00000000-0005-0000-0000-000009190000}"/>
    <cellStyle name="Currency 2 6 2 3 3 2 5 2" xfId="6772" xr:uid="{00000000-0005-0000-0000-00000A190000}"/>
    <cellStyle name="Currency 2 6 2 3 3 2 5 2 2" xfId="6773" xr:uid="{00000000-0005-0000-0000-00000B190000}"/>
    <cellStyle name="Currency 2 6 2 3 3 2 5 3" xfId="6774" xr:uid="{00000000-0005-0000-0000-00000C190000}"/>
    <cellStyle name="Currency 2 6 2 3 3 2 6" xfId="6775" xr:uid="{00000000-0005-0000-0000-00000D190000}"/>
    <cellStyle name="Currency 2 6 2 3 3 2 6 2" xfId="6776" xr:uid="{00000000-0005-0000-0000-00000E190000}"/>
    <cellStyle name="Currency 2 6 2 3 3 2 6 2 2" xfId="6777" xr:uid="{00000000-0005-0000-0000-00000F190000}"/>
    <cellStyle name="Currency 2 6 2 3 3 2 6 3" xfId="6778" xr:uid="{00000000-0005-0000-0000-000010190000}"/>
    <cellStyle name="Currency 2 6 2 3 3 2 7" xfId="6779" xr:uid="{00000000-0005-0000-0000-000011190000}"/>
    <cellStyle name="Currency 2 6 2 3 3 2 7 2" xfId="6780" xr:uid="{00000000-0005-0000-0000-000012190000}"/>
    <cellStyle name="Currency 2 6 2 3 3 2 8" xfId="6781" xr:uid="{00000000-0005-0000-0000-000013190000}"/>
    <cellStyle name="Currency 2 6 2 3 3 2 8 2" xfId="6782" xr:uid="{00000000-0005-0000-0000-000014190000}"/>
    <cellStyle name="Currency 2 6 2 3 3 2 9" xfId="6783" xr:uid="{00000000-0005-0000-0000-000015190000}"/>
    <cellStyle name="Currency 2 6 2 3 3 3" xfId="296" xr:uid="{00000000-0005-0000-0000-000016190000}"/>
    <cellStyle name="Currency 2 6 2 3 3 3 2" xfId="6784" xr:uid="{00000000-0005-0000-0000-000017190000}"/>
    <cellStyle name="Currency 2 6 2 3 3 3 2 2" xfId="25515" xr:uid="{00000000-0005-0000-0000-000018190000}"/>
    <cellStyle name="Currency 2 6 2 3 3 3 2 3" xfId="25626" xr:uid="{00000000-0005-0000-0000-000019190000}"/>
    <cellStyle name="Currency 2 6 2 3 3 3 3" xfId="6785" xr:uid="{00000000-0005-0000-0000-00001A190000}"/>
    <cellStyle name="Currency 2 6 2 3 3 4" xfId="6786" xr:uid="{00000000-0005-0000-0000-00001B190000}"/>
    <cellStyle name="Currency 2 6 2 3 3 4 2" xfId="6787" xr:uid="{00000000-0005-0000-0000-00001C190000}"/>
    <cellStyle name="Currency 2 6 2 3 3 4 3" xfId="6788" xr:uid="{00000000-0005-0000-0000-00001D190000}"/>
    <cellStyle name="Currency 2 6 2 3 3 4 4" xfId="25513" xr:uid="{00000000-0005-0000-0000-00001E190000}"/>
    <cellStyle name="Currency 2 6 2 3 3 5" xfId="6789" xr:uid="{00000000-0005-0000-0000-00001F190000}"/>
    <cellStyle name="Currency 2 6 2 3 3 5 2" xfId="6790" xr:uid="{00000000-0005-0000-0000-000020190000}"/>
    <cellStyle name="Currency 2 6 2 3 3 5 2 2" xfId="6791" xr:uid="{00000000-0005-0000-0000-000021190000}"/>
    <cellStyle name="Currency 2 6 2 3 3 5 3" xfId="6792" xr:uid="{00000000-0005-0000-0000-000022190000}"/>
    <cellStyle name="Currency 2 6 2 3 3 6" xfId="6793" xr:uid="{00000000-0005-0000-0000-000023190000}"/>
    <cellStyle name="Currency 2 6 2 3 3 6 2" xfId="6794" xr:uid="{00000000-0005-0000-0000-000024190000}"/>
    <cellStyle name="Currency 2 6 2 3 3 6 2 2" xfId="6795" xr:uid="{00000000-0005-0000-0000-000025190000}"/>
    <cellStyle name="Currency 2 6 2 3 3 6 3" xfId="6796" xr:uid="{00000000-0005-0000-0000-000026190000}"/>
    <cellStyle name="Currency 2 6 2 3 3 7" xfId="6797" xr:uid="{00000000-0005-0000-0000-000027190000}"/>
    <cellStyle name="Currency 2 6 2 3 3 7 2" xfId="6798" xr:uid="{00000000-0005-0000-0000-000028190000}"/>
    <cellStyle name="Currency 2 6 2 3 3 7 2 2" xfId="6799" xr:uid="{00000000-0005-0000-0000-000029190000}"/>
    <cellStyle name="Currency 2 6 2 3 3 7 3" xfId="6800" xr:uid="{00000000-0005-0000-0000-00002A190000}"/>
    <cellStyle name="Currency 2 6 2 3 3 8" xfId="6801" xr:uid="{00000000-0005-0000-0000-00002B190000}"/>
    <cellStyle name="Currency 2 6 2 3 3 8 2" xfId="6802" xr:uid="{00000000-0005-0000-0000-00002C190000}"/>
    <cellStyle name="Currency 2 6 2 3 3 9" xfId="6803" xr:uid="{00000000-0005-0000-0000-00002D190000}"/>
    <cellStyle name="Currency 2 6 2 3 3 9 2" xfId="6804" xr:uid="{00000000-0005-0000-0000-00002E190000}"/>
    <cellStyle name="Currency 2 6 2 3 4" xfId="297" xr:uid="{00000000-0005-0000-0000-00002F190000}"/>
    <cellStyle name="Currency 2 6 2 3 4 2" xfId="298" xr:uid="{00000000-0005-0000-0000-000030190000}"/>
    <cellStyle name="Currency 2 6 2 3 4 2 10" xfId="6805" xr:uid="{00000000-0005-0000-0000-000031190000}"/>
    <cellStyle name="Currency 2 6 2 3 4 2 11" xfId="6806" xr:uid="{00000000-0005-0000-0000-000032190000}"/>
    <cellStyle name="Currency 2 6 2 3 4 2 2" xfId="6807" xr:uid="{00000000-0005-0000-0000-000033190000}"/>
    <cellStyle name="Currency 2 6 2 3 4 2 2 2" xfId="6808" xr:uid="{00000000-0005-0000-0000-000034190000}"/>
    <cellStyle name="Currency 2 6 2 3 4 2 2 3" xfId="6809" xr:uid="{00000000-0005-0000-0000-000035190000}"/>
    <cellStyle name="Currency 2 6 2 3 4 2 3" xfId="6810" xr:uid="{00000000-0005-0000-0000-000036190000}"/>
    <cellStyle name="Currency 2 6 2 3 4 2 3 2" xfId="25517" xr:uid="{00000000-0005-0000-0000-000037190000}"/>
    <cellStyle name="Currency 2 6 2 3 4 2 3 3" xfId="25627" xr:uid="{00000000-0005-0000-0000-000038190000}"/>
    <cellStyle name="Currency 2 6 2 3 4 2 4" xfId="6811" xr:uid="{00000000-0005-0000-0000-000039190000}"/>
    <cellStyle name="Currency 2 6 2 3 4 2 4 2" xfId="6812" xr:uid="{00000000-0005-0000-0000-00003A190000}"/>
    <cellStyle name="Currency 2 6 2 3 4 2 4 2 2" xfId="6813" xr:uid="{00000000-0005-0000-0000-00003B190000}"/>
    <cellStyle name="Currency 2 6 2 3 4 2 4 3" xfId="6814" xr:uid="{00000000-0005-0000-0000-00003C190000}"/>
    <cellStyle name="Currency 2 6 2 3 4 2 5" xfId="6815" xr:uid="{00000000-0005-0000-0000-00003D190000}"/>
    <cellStyle name="Currency 2 6 2 3 4 2 5 2" xfId="6816" xr:uid="{00000000-0005-0000-0000-00003E190000}"/>
    <cellStyle name="Currency 2 6 2 3 4 2 5 2 2" xfId="6817" xr:uid="{00000000-0005-0000-0000-00003F190000}"/>
    <cellStyle name="Currency 2 6 2 3 4 2 5 3" xfId="6818" xr:uid="{00000000-0005-0000-0000-000040190000}"/>
    <cellStyle name="Currency 2 6 2 3 4 2 6" xfId="6819" xr:uid="{00000000-0005-0000-0000-000041190000}"/>
    <cellStyle name="Currency 2 6 2 3 4 2 6 2" xfId="6820" xr:uid="{00000000-0005-0000-0000-000042190000}"/>
    <cellStyle name="Currency 2 6 2 3 4 2 6 2 2" xfId="6821" xr:uid="{00000000-0005-0000-0000-000043190000}"/>
    <cellStyle name="Currency 2 6 2 3 4 2 6 3" xfId="6822" xr:uid="{00000000-0005-0000-0000-000044190000}"/>
    <cellStyle name="Currency 2 6 2 3 4 2 7" xfId="6823" xr:uid="{00000000-0005-0000-0000-000045190000}"/>
    <cellStyle name="Currency 2 6 2 3 4 2 7 2" xfId="6824" xr:uid="{00000000-0005-0000-0000-000046190000}"/>
    <cellStyle name="Currency 2 6 2 3 4 2 8" xfId="6825" xr:uid="{00000000-0005-0000-0000-000047190000}"/>
    <cellStyle name="Currency 2 6 2 3 4 2 8 2" xfId="6826" xr:uid="{00000000-0005-0000-0000-000048190000}"/>
    <cellStyle name="Currency 2 6 2 3 4 2 9" xfId="6827" xr:uid="{00000000-0005-0000-0000-000049190000}"/>
    <cellStyle name="Currency 2 6 2 3 4 3" xfId="299" xr:uid="{00000000-0005-0000-0000-00004A190000}"/>
    <cellStyle name="Currency 2 6 2 3 4 3 2" xfId="6828" xr:uid="{00000000-0005-0000-0000-00004B190000}"/>
    <cellStyle name="Currency 2 6 2 3 4 3 2 2" xfId="25518" xr:uid="{00000000-0005-0000-0000-00004C190000}"/>
    <cellStyle name="Currency 2 6 2 3 4 3 2 3" xfId="25628" xr:uid="{00000000-0005-0000-0000-00004D190000}"/>
    <cellStyle name="Currency 2 6 2 3 4 3 3" xfId="6829" xr:uid="{00000000-0005-0000-0000-00004E190000}"/>
    <cellStyle name="Currency 2 6 2 3 4 4" xfId="6830" xr:uid="{00000000-0005-0000-0000-00004F190000}"/>
    <cellStyle name="Currency 2 6 2 3 4 4 2" xfId="6831" xr:uid="{00000000-0005-0000-0000-000050190000}"/>
    <cellStyle name="Currency 2 6 2 3 4 4 2 2" xfId="6832" xr:uid="{00000000-0005-0000-0000-000051190000}"/>
    <cellStyle name="Currency 2 6 2 3 4 4 3" xfId="6833" xr:uid="{00000000-0005-0000-0000-000052190000}"/>
    <cellStyle name="Currency 2 6 2 3 4 4 4" xfId="25516" xr:uid="{00000000-0005-0000-0000-000053190000}"/>
    <cellStyle name="Currency 2 6 2 3 4 5" xfId="6834" xr:uid="{00000000-0005-0000-0000-000054190000}"/>
    <cellStyle name="Currency 2 6 2 3 4 5 2" xfId="6835" xr:uid="{00000000-0005-0000-0000-000055190000}"/>
    <cellStyle name="Currency 2 6 2 3 4 5 2 2" xfId="6836" xr:uid="{00000000-0005-0000-0000-000056190000}"/>
    <cellStyle name="Currency 2 6 2 3 4 5 3" xfId="6837" xr:uid="{00000000-0005-0000-0000-000057190000}"/>
    <cellStyle name="Currency 2 6 2 3 4 6" xfId="6838" xr:uid="{00000000-0005-0000-0000-000058190000}"/>
    <cellStyle name="Currency 2 6 2 3 4 7" xfId="6839" xr:uid="{00000000-0005-0000-0000-000059190000}"/>
    <cellStyle name="Currency 2 6 2 3 5" xfId="6840" xr:uid="{00000000-0005-0000-0000-00005A190000}"/>
    <cellStyle name="Currency 2 6 2 3 5 10" xfId="6841" xr:uid="{00000000-0005-0000-0000-00005B190000}"/>
    <cellStyle name="Currency 2 6 2 3 5 2" xfId="6842" xr:uid="{00000000-0005-0000-0000-00005C190000}"/>
    <cellStyle name="Currency 2 6 2 3 5 2 2" xfId="6843" xr:uid="{00000000-0005-0000-0000-00005D190000}"/>
    <cellStyle name="Currency 2 6 2 3 5 2 3" xfId="6844" xr:uid="{00000000-0005-0000-0000-00005E190000}"/>
    <cellStyle name="Currency 2 6 2 3 5 3" xfId="6845" xr:uid="{00000000-0005-0000-0000-00005F190000}"/>
    <cellStyle name="Currency 2 6 2 3 5 3 2" xfId="6846" xr:uid="{00000000-0005-0000-0000-000060190000}"/>
    <cellStyle name="Currency 2 6 2 3 5 3 3" xfId="6847" xr:uid="{00000000-0005-0000-0000-000061190000}"/>
    <cellStyle name="Currency 2 6 2 3 5 4" xfId="6848" xr:uid="{00000000-0005-0000-0000-000062190000}"/>
    <cellStyle name="Currency 2 6 2 3 5 4 2" xfId="6849" xr:uid="{00000000-0005-0000-0000-000063190000}"/>
    <cellStyle name="Currency 2 6 2 3 5 4 2 2" xfId="6850" xr:uid="{00000000-0005-0000-0000-000064190000}"/>
    <cellStyle name="Currency 2 6 2 3 5 4 3" xfId="6851" xr:uid="{00000000-0005-0000-0000-000065190000}"/>
    <cellStyle name="Currency 2 6 2 3 5 5" xfId="6852" xr:uid="{00000000-0005-0000-0000-000066190000}"/>
    <cellStyle name="Currency 2 6 2 3 5 5 2" xfId="6853" xr:uid="{00000000-0005-0000-0000-000067190000}"/>
    <cellStyle name="Currency 2 6 2 3 5 5 2 2" xfId="6854" xr:uid="{00000000-0005-0000-0000-000068190000}"/>
    <cellStyle name="Currency 2 6 2 3 5 5 3" xfId="6855" xr:uid="{00000000-0005-0000-0000-000069190000}"/>
    <cellStyle name="Currency 2 6 2 3 5 6" xfId="6856" xr:uid="{00000000-0005-0000-0000-00006A190000}"/>
    <cellStyle name="Currency 2 6 2 3 5 6 2" xfId="6857" xr:uid="{00000000-0005-0000-0000-00006B190000}"/>
    <cellStyle name="Currency 2 6 2 3 5 6 2 2" xfId="6858" xr:uid="{00000000-0005-0000-0000-00006C190000}"/>
    <cellStyle name="Currency 2 6 2 3 5 6 3" xfId="6859" xr:uid="{00000000-0005-0000-0000-00006D190000}"/>
    <cellStyle name="Currency 2 6 2 3 5 7" xfId="6860" xr:uid="{00000000-0005-0000-0000-00006E190000}"/>
    <cellStyle name="Currency 2 6 2 3 5 7 2" xfId="6861" xr:uid="{00000000-0005-0000-0000-00006F190000}"/>
    <cellStyle name="Currency 2 6 2 3 5 8" xfId="6862" xr:uid="{00000000-0005-0000-0000-000070190000}"/>
    <cellStyle name="Currency 2 6 2 3 5 8 2" xfId="6863" xr:uid="{00000000-0005-0000-0000-000071190000}"/>
    <cellStyle name="Currency 2 6 2 3 5 9" xfId="6864" xr:uid="{00000000-0005-0000-0000-000072190000}"/>
    <cellStyle name="Currency 2 6 2 3 6" xfId="6865" xr:uid="{00000000-0005-0000-0000-000073190000}"/>
    <cellStyle name="Currency 2 6 2 3 6 10" xfId="6866" xr:uid="{00000000-0005-0000-0000-000074190000}"/>
    <cellStyle name="Currency 2 6 2 3 6 11" xfId="6867" xr:uid="{00000000-0005-0000-0000-000075190000}"/>
    <cellStyle name="Currency 2 6 2 3 6 12" xfId="6868" xr:uid="{00000000-0005-0000-0000-000076190000}"/>
    <cellStyle name="Currency 2 6 2 3 6 2" xfId="6869" xr:uid="{00000000-0005-0000-0000-000077190000}"/>
    <cellStyle name="Currency 2 6 2 3 6 2 2" xfId="6870" xr:uid="{00000000-0005-0000-0000-000078190000}"/>
    <cellStyle name="Currency 2 6 2 3 6 2 3" xfId="6871" xr:uid="{00000000-0005-0000-0000-000079190000}"/>
    <cellStyle name="Currency 2 6 2 3 6 3" xfId="6872" xr:uid="{00000000-0005-0000-0000-00007A190000}"/>
    <cellStyle name="Currency 2 6 2 3 6 3 2" xfId="6873" xr:uid="{00000000-0005-0000-0000-00007B190000}"/>
    <cellStyle name="Currency 2 6 2 3 6 3 3" xfId="6874" xr:uid="{00000000-0005-0000-0000-00007C190000}"/>
    <cellStyle name="Currency 2 6 2 3 6 4" xfId="6875" xr:uid="{00000000-0005-0000-0000-00007D190000}"/>
    <cellStyle name="Currency 2 6 2 3 6 5" xfId="6876" xr:uid="{00000000-0005-0000-0000-00007E190000}"/>
    <cellStyle name="Currency 2 6 2 3 6 5 2" xfId="6877" xr:uid="{00000000-0005-0000-0000-00007F190000}"/>
    <cellStyle name="Currency 2 6 2 3 6 5 2 2" xfId="6878" xr:uid="{00000000-0005-0000-0000-000080190000}"/>
    <cellStyle name="Currency 2 6 2 3 6 5 3" xfId="6879" xr:uid="{00000000-0005-0000-0000-000081190000}"/>
    <cellStyle name="Currency 2 6 2 3 6 6" xfId="6880" xr:uid="{00000000-0005-0000-0000-000082190000}"/>
    <cellStyle name="Currency 2 6 2 3 6 6 2" xfId="6881" xr:uid="{00000000-0005-0000-0000-000083190000}"/>
    <cellStyle name="Currency 2 6 2 3 6 6 2 2" xfId="6882" xr:uid="{00000000-0005-0000-0000-000084190000}"/>
    <cellStyle name="Currency 2 6 2 3 6 6 3" xfId="6883" xr:uid="{00000000-0005-0000-0000-000085190000}"/>
    <cellStyle name="Currency 2 6 2 3 6 7" xfId="6884" xr:uid="{00000000-0005-0000-0000-000086190000}"/>
    <cellStyle name="Currency 2 6 2 3 6 7 2" xfId="6885" xr:uid="{00000000-0005-0000-0000-000087190000}"/>
    <cellStyle name="Currency 2 6 2 3 6 7 2 2" xfId="6886" xr:uid="{00000000-0005-0000-0000-000088190000}"/>
    <cellStyle name="Currency 2 6 2 3 6 7 3" xfId="6887" xr:uid="{00000000-0005-0000-0000-000089190000}"/>
    <cellStyle name="Currency 2 6 2 3 6 8" xfId="6888" xr:uid="{00000000-0005-0000-0000-00008A190000}"/>
    <cellStyle name="Currency 2 6 2 3 6 8 2" xfId="6889" xr:uid="{00000000-0005-0000-0000-00008B190000}"/>
    <cellStyle name="Currency 2 6 2 3 6 9" xfId="6890" xr:uid="{00000000-0005-0000-0000-00008C190000}"/>
    <cellStyle name="Currency 2 6 2 3 6 9 2" xfId="6891" xr:uid="{00000000-0005-0000-0000-00008D190000}"/>
    <cellStyle name="Currency 2 6 2 3 7" xfId="6892" xr:uid="{00000000-0005-0000-0000-00008E190000}"/>
    <cellStyle name="Currency 2 6 2 3 7 2" xfId="6893" xr:uid="{00000000-0005-0000-0000-00008F190000}"/>
    <cellStyle name="Currency 2 6 2 3 7 3" xfId="6894" xr:uid="{00000000-0005-0000-0000-000090190000}"/>
    <cellStyle name="Currency 2 6 2 3 8" xfId="6895" xr:uid="{00000000-0005-0000-0000-000091190000}"/>
    <cellStyle name="Currency 2 6 2 3 8 2" xfId="6896" xr:uid="{00000000-0005-0000-0000-000092190000}"/>
    <cellStyle name="Currency 2 6 2 3 8 2 2" xfId="6897" xr:uid="{00000000-0005-0000-0000-000093190000}"/>
    <cellStyle name="Currency 2 6 2 3 8 3" xfId="6898" xr:uid="{00000000-0005-0000-0000-000094190000}"/>
    <cellStyle name="Currency 2 6 2 3 8 4" xfId="6899" xr:uid="{00000000-0005-0000-0000-000095190000}"/>
    <cellStyle name="Currency 2 6 2 3 9" xfId="6900" xr:uid="{00000000-0005-0000-0000-000096190000}"/>
    <cellStyle name="Currency 2 6 2 3 9 2" xfId="6901" xr:uid="{00000000-0005-0000-0000-000097190000}"/>
    <cellStyle name="Currency 2 6 2 3 9 2 2" xfId="6902" xr:uid="{00000000-0005-0000-0000-000098190000}"/>
    <cellStyle name="Currency 2 6 2 3 9 3" xfId="6903" xr:uid="{00000000-0005-0000-0000-000099190000}"/>
    <cellStyle name="Currency 2 6 2 4" xfId="300" xr:uid="{00000000-0005-0000-0000-00009A190000}"/>
    <cellStyle name="Currency 2 6 2 4 2" xfId="6904" xr:uid="{00000000-0005-0000-0000-00009B190000}"/>
    <cellStyle name="Currency 2 6 2 4 2 10" xfId="6905" xr:uid="{00000000-0005-0000-0000-00009C190000}"/>
    <cellStyle name="Currency 2 6 2 4 2 2" xfId="6906" xr:uid="{00000000-0005-0000-0000-00009D190000}"/>
    <cellStyle name="Currency 2 6 2 4 2 2 2" xfId="6907" xr:uid="{00000000-0005-0000-0000-00009E190000}"/>
    <cellStyle name="Currency 2 6 2 4 2 2 3" xfId="6908" xr:uid="{00000000-0005-0000-0000-00009F190000}"/>
    <cellStyle name="Currency 2 6 2 4 2 3" xfId="6909" xr:uid="{00000000-0005-0000-0000-0000A0190000}"/>
    <cellStyle name="Currency 2 6 2 4 2 3 2" xfId="6910" xr:uid="{00000000-0005-0000-0000-0000A1190000}"/>
    <cellStyle name="Currency 2 6 2 4 2 3 3" xfId="6911" xr:uid="{00000000-0005-0000-0000-0000A2190000}"/>
    <cellStyle name="Currency 2 6 2 4 2 4" xfId="6912" xr:uid="{00000000-0005-0000-0000-0000A3190000}"/>
    <cellStyle name="Currency 2 6 2 4 2 4 2" xfId="6913" xr:uid="{00000000-0005-0000-0000-0000A4190000}"/>
    <cellStyle name="Currency 2 6 2 4 2 4 2 2" xfId="6914" xr:uid="{00000000-0005-0000-0000-0000A5190000}"/>
    <cellStyle name="Currency 2 6 2 4 2 4 3" xfId="6915" xr:uid="{00000000-0005-0000-0000-0000A6190000}"/>
    <cellStyle name="Currency 2 6 2 4 2 5" xfId="6916" xr:uid="{00000000-0005-0000-0000-0000A7190000}"/>
    <cellStyle name="Currency 2 6 2 4 2 5 2" xfId="6917" xr:uid="{00000000-0005-0000-0000-0000A8190000}"/>
    <cellStyle name="Currency 2 6 2 4 2 5 2 2" xfId="6918" xr:uid="{00000000-0005-0000-0000-0000A9190000}"/>
    <cellStyle name="Currency 2 6 2 4 2 5 3" xfId="6919" xr:uid="{00000000-0005-0000-0000-0000AA190000}"/>
    <cellStyle name="Currency 2 6 2 4 2 6" xfId="6920" xr:uid="{00000000-0005-0000-0000-0000AB190000}"/>
    <cellStyle name="Currency 2 6 2 4 2 6 2" xfId="6921" xr:uid="{00000000-0005-0000-0000-0000AC190000}"/>
    <cellStyle name="Currency 2 6 2 4 2 6 2 2" xfId="6922" xr:uid="{00000000-0005-0000-0000-0000AD190000}"/>
    <cellStyle name="Currency 2 6 2 4 2 6 3" xfId="6923" xr:uid="{00000000-0005-0000-0000-0000AE190000}"/>
    <cellStyle name="Currency 2 6 2 4 2 7" xfId="6924" xr:uid="{00000000-0005-0000-0000-0000AF190000}"/>
    <cellStyle name="Currency 2 6 2 4 2 7 2" xfId="6925" xr:uid="{00000000-0005-0000-0000-0000B0190000}"/>
    <cellStyle name="Currency 2 6 2 4 2 8" xfId="6926" xr:uid="{00000000-0005-0000-0000-0000B1190000}"/>
    <cellStyle name="Currency 2 6 2 4 2 8 2" xfId="6927" xr:uid="{00000000-0005-0000-0000-0000B2190000}"/>
    <cellStyle name="Currency 2 6 2 4 2 9" xfId="6928" xr:uid="{00000000-0005-0000-0000-0000B3190000}"/>
    <cellStyle name="Currency 2 6 2 4 3" xfId="6929" xr:uid="{00000000-0005-0000-0000-0000B4190000}"/>
    <cellStyle name="Currency 2 6 2 4 3 10" xfId="6930" xr:uid="{00000000-0005-0000-0000-0000B5190000}"/>
    <cellStyle name="Currency 2 6 2 4 3 2" xfId="6931" xr:uid="{00000000-0005-0000-0000-0000B6190000}"/>
    <cellStyle name="Currency 2 6 2 4 3 2 2" xfId="6932" xr:uid="{00000000-0005-0000-0000-0000B7190000}"/>
    <cellStyle name="Currency 2 6 2 4 3 2 3" xfId="6933" xr:uid="{00000000-0005-0000-0000-0000B8190000}"/>
    <cellStyle name="Currency 2 6 2 4 3 3" xfId="6934" xr:uid="{00000000-0005-0000-0000-0000B9190000}"/>
    <cellStyle name="Currency 2 6 2 4 3 3 2" xfId="6935" xr:uid="{00000000-0005-0000-0000-0000BA190000}"/>
    <cellStyle name="Currency 2 6 2 4 3 3 3" xfId="6936" xr:uid="{00000000-0005-0000-0000-0000BB190000}"/>
    <cellStyle name="Currency 2 6 2 4 3 4" xfId="6937" xr:uid="{00000000-0005-0000-0000-0000BC190000}"/>
    <cellStyle name="Currency 2 6 2 4 3 4 2" xfId="6938" xr:uid="{00000000-0005-0000-0000-0000BD190000}"/>
    <cellStyle name="Currency 2 6 2 4 3 4 2 2" xfId="6939" xr:uid="{00000000-0005-0000-0000-0000BE190000}"/>
    <cellStyle name="Currency 2 6 2 4 3 4 3" xfId="6940" xr:uid="{00000000-0005-0000-0000-0000BF190000}"/>
    <cellStyle name="Currency 2 6 2 4 3 5" xfId="6941" xr:uid="{00000000-0005-0000-0000-0000C0190000}"/>
    <cellStyle name="Currency 2 6 2 4 3 5 2" xfId="6942" xr:uid="{00000000-0005-0000-0000-0000C1190000}"/>
    <cellStyle name="Currency 2 6 2 4 3 5 2 2" xfId="6943" xr:uid="{00000000-0005-0000-0000-0000C2190000}"/>
    <cellStyle name="Currency 2 6 2 4 3 5 3" xfId="6944" xr:uid="{00000000-0005-0000-0000-0000C3190000}"/>
    <cellStyle name="Currency 2 6 2 4 3 6" xfId="6945" xr:uid="{00000000-0005-0000-0000-0000C4190000}"/>
    <cellStyle name="Currency 2 6 2 4 3 6 2" xfId="6946" xr:uid="{00000000-0005-0000-0000-0000C5190000}"/>
    <cellStyle name="Currency 2 6 2 4 3 6 2 2" xfId="6947" xr:uid="{00000000-0005-0000-0000-0000C6190000}"/>
    <cellStyle name="Currency 2 6 2 4 3 6 3" xfId="6948" xr:uid="{00000000-0005-0000-0000-0000C7190000}"/>
    <cellStyle name="Currency 2 6 2 4 3 7" xfId="6949" xr:uid="{00000000-0005-0000-0000-0000C8190000}"/>
    <cellStyle name="Currency 2 6 2 4 3 7 2" xfId="6950" xr:uid="{00000000-0005-0000-0000-0000C9190000}"/>
    <cellStyle name="Currency 2 6 2 4 3 8" xfId="6951" xr:uid="{00000000-0005-0000-0000-0000CA190000}"/>
    <cellStyle name="Currency 2 6 2 4 3 8 2" xfId="6952" xr:uid="{00000000-0005-0000-0000-0000CB190000}"/>
    <cellStyle name="Currency 2 6 2 4 3 9" xfId="6953" xr:uid="{00000000-0005-0000-0000-0000CC190000}"/>
    <cellStyle name="Currency 2 6 2 4 4" xfId="6954" xr:uid="{00000000-0005-0000-0000-0000CD190000}"/>
    <cellStyle name="Currency 2 6 2 4 4 10" xfId="6955" xr:uid="{00000000-0005-0000-0000-0000CE190000}"/>
    <cellStyle name="Currency 2 6 2 4 4 2" xfId="6956" xr:uid="{00000000-0005-0000-0000-0000CF190000}"/>
    <cellStyle name="Currency 2 6 2 4 4 3" xfId="6957" xr:uid="{00000000-0005-0000-0000-0000D0190000}"/>
    <cellStyle name="Currency 2 6 2 4 4 3 2" xfId="6958" xr:uid="{00000000-0005-0000-0000-0000D1190000}"/>
    <cellStyle name="Currency 2 6 2 4 4 3 2 2" xfId="6959" xr:uid="{00000000-0005-0000-0000-0000D2190000}"/>
    <cellStyle name="Currency 2 6 2 4 4 3 3" xfId="6960" xr:uid="{00000000-0005-0000-0000-0000D3190000}"/>
    <cellStyle name="Currency 2 6 2 4 4 4" xfId="6961" xr:uid="{00000000-0005-0000-0000-0000D4190000}"/>
    <cellStyle name="Currency 2 6 2 4 4 4 2" xfId="6962" xr:uid="{00000000-0005-0000-0000-0000D5190000}"/>
    <cellStyle name="Currency 2 6 2 4 4 4 2 2" xfId="6963" xr:uid="{00000000-0005-0000-0000-0000D6190000}"/>
    <cellStyle name="Currency 2 6 2 4 4 4 3" xfId="6964" xr:uid="{00000000-0005-0000-0000-0000D7190000}"/>
    <cellStyle name="Currency 2 6 2 4 4 5" xfId="6965" xr:uid="{00000000-0005-0000-0000-0000D8190000}"/>
    <cellStyle name="Currency 2 6 2 4 4 5 2" xfId="6966" xr:uid="{00000000-0005-0000-0000-0000D9190000}"/>
    <cellStyle name="Currency 2 6 2 4 4 5 2 2" xfId="6967" xr:uid="{00000000-0005-0000-0000-0000DA190000}"/>
    <cellStyle name="Currency 2 6 2 4 4 5 3" xfId="6968" xr:uid="{00000000-0005-0000-0000-0000DB190000}"/>
    <cellStyle name="Currency 2 6 2 4 4 6" xfId="6969" xr:uid="{00000000-0005-0000-0000-0000DC190000}"/>
    <cellStyle name="Currency 2 6 2 4 4 6 2" xfId="6970" xr:uid="{00000000-0005-0000-0000-0000DD190000}"/>
    <cellStyle name="Currency 2 6 2 4 4 7" xfId="6971" xr:uid="{00000000-0005-0000-0000-0000DE190000}"/>
    <cellStyle name="Currency 2 6 2 4 4 7 2" xfId="6972" xr:uid="{00000000-0005-0000-0000-0000DF190000}"/>
    <cellStyle name="Currency 2 6 2 4 4 8" xfId="6973" xr:uid="{00000000-0005-0000-0000-0000E0190000}"/>
    <cellStyle name="Currency 2 6 2 4 4 9" xfId="6974" xr:uid="{00000000-0005-0000-0000-0000E1190000}"/>
    <cellStyle name="Currency 2 6 2 4 5" xfId="6975" xr:uid="{00000000-0005-0000-0000-0000E2190000}"/>
    <cellStyle name="Currency 2 6 2 4 5 2" xfId="6976" xr:uid="{00000000-0005-0000-0000-0000E3190000}"/>
    <cellStyle name="Currency 2 6 2 4 5 3" xfId="6977" xr:uid="{00000000-0005-0000-0000-0000E4190000}"/>
    <cellStyle name="Currency 2 6 2 4 5 4" xfId="25519" xr:uid="{00000000-0005-0000-0000-0000E5190000}"/>
    <cellStyle name="Currency 2 6 2 4 6" xfId="6978" xr:uid="{00000000-0005-0000-0000-0000E6190000}"/>
    <cellStyle name="Currency 2 6 2 4 6 2" xfId="6979" xr:uid="{00000000-0005-0000-0000-0000E7190000}"/>
    <cellStyle name="Currency 2 6 2 4 6 2 2" xfId="6980" xr:uid="{00000000-0005-0000-0000-0000E8190000}"/>
    <cellStyle name="Currency 2 6 2 4 6 2 2 2" xfId="6981" xr:uid="{00000000-0005-0000-0000-0000E9190000}"/>
    <cellStyle name="Currency 2 6 2 4 6 2 3" xfId="6982" xr:uid="{00000000-0005-0000-0000-0000EA190000}"/>
    <cellStyle name="Currency 2 6 2 4 6 3" xfId="6983" xr:uid="{00000000-0005-0000-0000-0000EB190000}"/>
    <cellStyle name="Currency 2 6 2 4 6 3 2" xfId="6984" xr:uid="{00000000-0005-0000-0000-0000EC190000}"/>
    <cellStyle name="Currency 2 6 2 4 6 3 2 2" xfId="6985" xr:uid="{00000000-0005-0000-0000-0000ED190000}"/>
    <cellStyle name="Currency 2 6 2 4 6 3 3" xfId="6986" xr:uid="{00000000-0005-0000-0000-0000EE190000}"/>
    <cellStyle name="Currency 2 6 2 4 6 4" xfId="6987" xr:uid="{00000000-0005-0000-0000-0000EF190000}"/>
    <cellStyle name="Currency 2 6 2 4 6 4 2" xfId="6988" xr:uid="{00000000-0005-0000-0000-0000F0190000}"/>
    <cellStyle name="Currency 2 6 2 4 6 4 2 2" xfId="6989" xr:uid="{00000000-0005-0000-0000-0000F1190000}"/>
    <cellStyle name="Currency 2 6 2 4 6 4 3" xfId="6990" xr:uid="{00000000-0005-0000-0000-0000F2190000}"/>
    <cellStyle name="Currency 2 6 2 4 6 5" xfId="6991" xr:uid="{00000000-0005-0000-0000-0000F3190000}"/>
    <cellStyle name="Currency 2 6 2 4 6 5 2" xfId="6992" xr:uid="{00000000-0005-0000-0000-0000F4190000}"/>
    <cellStyle name="Currency 2 6 2 4 6 6" xfId="6993" xr:uid="{00000000-0005-0000-0000-0000F5190000}"/>
    <cellStyle name="Currency 2 6 2 4 6 6 2" xfId="6994" xr:uid="{00000000-0005-0000-0000-0000F6190000}"/>
    <cellStyle name="Currency 2 6 2 4 6 7" xfId="6995" xr:uid="{00000000-0005-0000-0000-0000F7190000}"/>
    <cellStyle name="Currency 2 6 2 4 7" xfId="6996" xr:uid="{00000000-0005-0000-0000-0000F8190000}"/>
    <cellStyle name="Currency 2 6 2 4 7 2" xfId="6997" xr:uid="{00000000-0005-0000-0000-0000F9190000}"/>
    <cellStyle name="Currency 2 6 2 4 7 2 2" xfId="6998" xr:uid="{00000000-0005-0000-0000-0000FA190000}"/>
    <cellStyle name="Currency 2 6 2 4 7 3" xfId="6999" xr:uid="{00000000-0005-0000-0000-0000FB190000}"/>
    <cellStyle name="Currency 2 6 2 4 8" xfId="7000" xr:uid="{00000000-0005-0000-0000-0000FC190000}"/>
    <cellStyle name="Currency 2 6 2 4 8 2" xfId="7001" xr:uid="{00000000-0005-0000-0000-0000FD190000}"/>
    <cellStyle name="Currency 2 6 2 4 8 2 2" xfId="7002" xr:uid="{00000000-0005-0000-0000-0000FE190000}"/>
    <cellStyle name="Currency 2 6 2 4 8 3" xfId="7003" xr:uid="{00000000-0005-0000-0000-0000FF190000}"/>
    <cellStyle name="Currency 2 6 2 4 9" xfId="7004" xr:uid="{00000000-0005-0000-0000-0000001A0000}"/>
    <cellStyle name="Currency 2 6 2 5" xfId="301" xr:uid="{00000000-0005-0000-0000-0000011A0000}"/>
    <cellStyle name="Currency 2 6 2 5 10" xfId="7005" xr:uid="{00000000-0005-0000-0000-0000021A0000}"/>
    <cellStyle name="Currency 2 6 2 5 11" xfId="7006" xr:uid="{00000000-0005-0000-0000-0000031A0000}"/>
    <cellStyle name="Currency 2 6 2 5 12" xfId="7007" xr:uid="{00000000-0005-0000-0000-0000041A0000}"/>
    <cellStyle name="Currency 2 6 2 5 13" xfId="7008" xr:uid="{00000000-0005-0000-0000-0000051A0000}"/>
    <cellStyle name="Currency 2 6 2 5 2" xfId="302" xr:uid="{00000000-0005-0000-0000-0000061A0000}"/>
    <cellStyle name="Currency 2 6 2 5 2 10" xfId="7009" xr:uid="{00000000-0005-0000-0000-0000071A0000}"/>
    <cellStyle name="Currency 2 6 2 5 2 2" xfId="7010" xr:uid="{00000000-0005-0000-0000-0000081A0000}"/>
    <cellStyle name="Currency 2 6 2 5 2 2 2" xfId="7011" xr:uid="{00000000-0005-0000-0000-0000091A0000}"/>
    <cellStyle name="Currency 2 6 2 5 2 2 3" xfId="7012" xr:uid="{00000000-0005-0000-0000-00000A1A0000}"/>
    <cellStyle name="Currency 2 6 2 5 2 3" xfId="7013" xr:uid="{00000000-0005-0000-0000-00000B1A0000}"/>
    <cellStyle name="Currency 2 6 2 5 2 3 2" xfId="7014" xr:uid="{00000000-0005-0000-0000-00000C1A0000}"/>
    <cellStyle name="Currency 2 6 2 5 2 3 3" xfId="7015" xr:uid="{00000000-0005-0000-0000-00000D1A0000}"/>
    <cellStyle name="Currency 2 6 2 5 2 3 4" xfId="25521" xr:uid="{00000000-0005-0000-0000-00000E1A0000}"/>
    <cellStyle name="Currency 2 6 2 5 2 4" xfId="7016" xr:uid="{00000000-0005-0000-0000-00000F1A0000}"/>
    <cellStyle name="Currency 2 6 2 5 2 4 2" xfId="7017" xr:uid="{00000000-0005-0000-0000-0000101A0000}"/>
    <cellStyle name="Currency 2 6 2 5 2 4 2 2" xfId="7018" xr:uid="{00000000-0005-0000-0000-0000111A0000}"/>
    <cellStyle name="Currency 2 6 2 5 2 4 3" xfId="7019" xr:uid="{00000000-0005-0000-0000-0000121A0000}"/>
    <cellStyle name="Currency 2 6 2 5 2 5" xfId="7020" xr:uid="{00000000-0005-0000-0000-0000131A0000}"/>
    <cellStyle name="Currency 2 6 2 5 2 5 2" xfId="7021" xr:uid="{00000000-0005-0000-0000-0000141A0000}"/>
    <cellStyle name="Currency 2 6 2 5 2 5 2 2" xfId="7022" xr:uid="{00000000-0005-0000-0000-0000151A0000}"/>
    <cellStyle name="Currency 2 6 2 5 2 5 3" xfId="7023" xr:uid="{00000000-0005-0000-0000-0000161A0000}"/>
    <cellStyle name="Currency 2 6 2 5 2 6" xfId="7024" xr:uid="{00000000-0005-0000-0000-0000171A0000}"/>
    <cellStyle name="Currency 2 6 2 5 2 6 2" xfId="7025" xr:uid="{00000000-0005-0000-0000-0000181A0000}"/>
    <cellStyle name="Currency 2 6 2 5 2 6 2 2" xfId="7026" xr:uid="{00000000-0005-0000-0000-0000191A0000}"/>
    <cellStyle name="Currency 2 6 2 5 2 6 3" xfId="7027" xr:uid="{00000000-0005-0000-0000-00001A1A0000}"/>
    <cellStyle name="Currency 2 6 2 5 2 7" xfId="7028" xr:uid="{00000000-0005-0000-0000-00001B1A0000}"/>
    <cellStyle name="Currency 2 6 2 5 2 7 2" xfId="7029" xr:uid="{00000000-0005-0000-0000-00001C1A0000}"/>
    <cellStyle name="Currency 2 6 2 5 2 8" xfId="7030" xr:uid="{00000000-0005-0000-0000-00001D1A0000}"/>
    <cellStyle name="Currency 2 6 2 5 2 8 2" xfId="7031" xr:uid="{00000000-0005-0000-0000-00001E1A0000}"/>
    <cellStyle name="Currency 2 6 2 5 2 9" xfId="7032" xr:uid="{00000000-0005-0000-0000-00001F1A0000}"/>
    <cellStyle name="Currency 2 6 2 5 3" xfId="303" xr:uid="{00000000-0005-0000-0000-0000201A0000}"/>
    <cellStyle name="Currency 2 6 2 5 3 2" xfId="7033" xr:uid="{00000000-0005-0000-0000-0000211A0000}"/>
    <cellStyle name="Currency 2 6 2 5 3 2 2" xfId="25522" xr:uid="{00000000-0005-0000-0000-0000221A0000}"/>
    <cellStyle name="Currency 2 6 2 5 3 2 3" xfId="25629" xr:uid="{00000000-0005-0000-0000-0000231A0000}"/>
    <cellStyle name="Currency 2 6 2 5 3 3" xfId="7034" xr:uid="{00000000-0005-0000-0000-0000241A0000}"/>
    <cellStyle name="Currency 2 6 2 5 4" xfId="7035" xr:uid="{00000000-0005-0000-0000-0000251A0000}"/>
    <cellStyle name="Currency 2 6 2 5 4 2" xfId="7036" xr:uid="{00000000-0005-0000-0000-0000261A0000}"/>
    <cellStyle name="Currency 2 6 2 5 4 3" xfId="7037" xr:uid="{00000000-0005-0000-0000-0000271A0000}"/>
    <cellStyle name="Currency 2 6 2 5 4 4" xfId="25520" xr:uid="{00000000-0005-0000-0000-0000281A0000}"/>
    <cellStyle name="Currency 2 6 2 5 5" xfId="7038" xr:uid="{00000000-0005-0000-0000-0000291A0000}"/>
    <cellStyle name="Currency 2 6 2 5 5 2" xfId="7039" xr:uid="{00000000-0005-0000-0000-00002A1A0000}"/>
    <cellStyle name="Currency 2 6 2 5 5 2 2" xfId="7040" xr:uid="{00000000-0005-0000-0000-00002B1A0000}"/>
    <cellStyle name="Currency 2 6 2 5 5 3" xfId="7041" xr:uid="{00000000-0005-0000-0000-00002C1A0000}"/>
    <cellStyle name="Currency 2 6 2 5 6" xfId="7042" xr:uid="{00000000-0005-0000-0000-00002D1A0000}"/>
    <cellStyle name="Currency 2 6 2 5 6 2" xfId="7043" xr:uid="{00000000-0005-0000-0000-00002E1A0000}"/>
    <cellStyle name="Currency 2 6 2 5 6 2 2" xfId="7044" xr:uid="{00000000-0005-0000-0000-00002F1A0000}"/>
    <cellStyle name="Currency 2 6 2 5 6 3" xfId="7045" xr:uid="{00000000-0005-0000-0000-0000301A0000}"/>
    <cellStyle name="Currency 2 6 2 5 7" xfId="7046" xr:uid="{00000000-0005-0000-0000-0000311A0000}"/>
    <cellStyle name="Currency 2 6 2 5 7 2" xfId="7047" xr:uid="{00000000-0005-0000-0000-0000321A0000}"/>
    <cellStyle name="Currency 2 6 2 5 7 2 2" xfId="7048" xr:uid="{00000000-0005-0000-0000-0000331A0000}"/>
    <cellStyle name="Currency 2 6 2 5 7 3" xfId="7049" xr:uid="{00000000-0005-0000-0000-0000341A0000}"/>
    <cellStyle name="Currency 2 6 2 5 8" xfId="7050" xr:uid="{00000000-0005-0000-0000-0000351A0000}"/>
    <cellStyle name="Currency 2 6 2 5 8 2" xfId="7051" xr:uid="{00000000-0005-0000-0000-0000361A0000}"/>
    <cellStyle name="Currency 2 6 2 5 9" xfId="7052" xr:uid="{00000000-0005-0000-0000-0000371A0000}"/>
    <cellStyle name="Currency 2 6 2 5 9 2" xfId="7053" xr:uid="{00000000-0005-0000-0000-0000381A0000}"/>
    <cellStyle name="Currency 2 6 2 6" xfId="304" xr:uid="{00000000-0005-0000-0000-0000391A0000}"/>
    <cellStyle name="Currency 2 6 2 6 2" xfId="305" xr:uid="{00000000-0005-0000-0000-00003A1A0000}"/>
    <cellStyle name="Currency 2 6 2 6 2 10" xfId="7054" xr:uid="{00000000-0005-0000-0000-00003B1A0000}"/>
    <cellStyle name="Currency 2 6 2 6 2 11" xfId="7055" xr:uid="{00000000-0005-0000-0000-00003C1A0000}"/>
    <cellStyle name="Currency 2 6 2 6 2 2" xfId="7056" xr:uid="{00000000-0005-0000-0000-00003D1A0000}"/>
    <cellStyle name="Currency 2 6 2 6 2 2 2" xfId="7057" xr:uid="{00000000-0005-0000-0000-00003E1A0000}"/>
    <cellStyle name="Currency 2 6 2 6 2 2 3" xfId="7058" xr:uid="{00000000-0005-0000-0000-00003F1A0000}"/>
    <cellStyle name="Currency 2 6 2 6 2 3" xfId="7059" xr:uid="{00000000-0005-0000-0000-0000401A0000}"/>
    <cellStyle name="Currency 2 6 2 6 2 3 2" xfId="25524" xr:uid="{00000000-0005-0000-0000-0000411A0000}"/>
    <cellStyle name="Currency 2 6 2 6 2 3 3" xfId="25630" xr:uid="{00000000-0005-0000-0000-0000421A0000}"/>
    <cellStyle name="Currency 2 6 2 6 2 4" xfId="7060" xr:uid="{00000000-0005-0000-0000-0000431A0000}"/>
    <cellStyle name="Currency 2 6 2 6 2 4 2" xfId="7061" xr:uid="{00000000-0005-0000-0000-0000441A0000}"/>
    <cellStyle name="Currency 2 6 2 6 2 4 2 2" xfId="7062" xr:uid="{00000000-0005-0000-0000-0000451A0000}"/>
    <cellStyle name="Currency 2 6 2 6 2 4 3" xfId="7063" xr:uid="{00000000-0005-0000-0000-0000461A0000}"/>
    <cellStyle name="Currency 2 6 2 6 2 5" xfId="7064" xr:uid="{00000000-0005-0000-0000-0000471A0000}"/>
    <cellStyle name="Currency 2 6 2 6 2 5 2" xfId="7065" xr:uid="{00000000-0005-0000-0000-0000481A0000}"/>
    <cellStyle name="Currency 2 6 2 6 2 5 2 2" xfId="7066" xr:uid="{00000000-0005-0000-0000-0000491A0000}"/>
    <cellStyle name="Currency 2 6 2 6 2 5 3" xfId="7067" xr:uid="{00000000-0005-0000-0000-00004A1A0000}"/>
    <cellStyle name="Currency 2 6 2 6 2 6" xfId="7068" xr:uid="{00000000-0005-0000-0000-00004B1A0000}"/>
    <cellStyle name="Currency 2 6 2 6 2 6 2" xfId="7069" xr:uid="{00000000-0005-0000-0000-00004C1A0000}"/>
    <cellStyle name="Currency 2 6 2 6 2 6 2 2" xfId="7070" xr:uid="{00000000-0005-0000-0000-00004D1A0000}"/>
    <cellStyle name="Currency 2 6 2 6 2 6 3" xfId="7071" xr:uid="{00000000-0005-0000-0000-00004E1A0000}"/>
    <cellStyle name="Currency 2 6 2 6 2 7" xfId="7072" xr:uid="{00000000-0005-0000-0000-00004F1A0000}"/>
    <cellStyle name="Currency 2 6 2 6 2 7 2" xfId="7073" xr:uid="{00000000-0005-0000-0000-0000501A0000}"/>
    <cellStyle name="Currency 2 6 2 6 2 8" xfId="7074" xr:uid="{00000000-0005-0000-0000-0000511A0000}"/>
    <cellStyle name="Currency 2 6 2 6 2 8 2" xfId="7075" xr:uid="{00000000-0005-0000-0000-0000521A0000}"/>
    <cellStyle name="Currency 2 6 2 6 2 9" xfId="7076" xr:uid="{00000000-0005-0000-0000-0000531A0000}"/>
    <cellStyle name="Currency 2 6 2 6 3" xfId="306" xr:uid="{00000000-0005-0000-0000-0000541A0000}"/>
    <cellStyle name="Currency 2 6 2 6 3 2" xfId="7077" xr:uid="{00000000-0005-0000-0000-0000551A0000}"/>
    <cellStyle name="Currency 2 6 2 6 3 2 2" xfId="25525" xr:uid="{00000000-0005-0000-0000-0000561A0000}"/>
    <cellStyle name="Currency 2 6 2 6 3 2 3" xfId="25631" xr:uid="{00000000-0005-0000-0000-0000571A0000}"/>
    <cellStyle name="Currency 2 6 2 6 3 3" xfId="7078" xr:uid="{00000000-0005-0000-0000-0000581A0000}"/>
    <cellStyle name="Currency 2 6 2 6 4" xfId="7079" xr:uid="{00000000-0005-0000-0000-0000591A0000}"/>
    <cellStyle name="Currency 2 6 2 6 4 2" xfId="7080" xr:uid="{00000000-0005-0000-0000-00005A1A0000}"/>
    <cellStyle name="Currency 2 6 2 6 4 2 2" xfId="7081" xr:uid="{00000000-0005-0000-0000-00005B1A0000}"/>
    <cellStyle name="Currency 2 6 2 6 4 3" xfId="7082" xr:uid="{00000000-0005-0000-0000-00005C1A0000}"/>
    <cellStyle name="Currency 2 6 2 6 4 4" xfId="25523" xr:uid="{00000000-0005-0000-0000-00005D1A0000}"/>
    <cellStyle name="Currency 2 6 2 6 5" xfId="7083" xr:uid="{00000000-0005-0000-0000-00005E1A0000}"/>
    <cellStyle name="Currency 2 6 2 6 5 2" xfId="7084" xr:uid="{00000000-0005-0000-0000-00005F1A0000}"/>
    <cellStyle name="Currency 2 6 2 6 5 2 2" xfId="7085" xr:uid="{00000000-0005-0000-0000-0000601A0000}"/>
    <cellStyle name="Currency 2 6 2 6 5 3" xfId="7086" xr:uid="{00000000-0005-0000-0000-0000611A0000}"/>
    <cellStyle name="Currency 2 6 2 6 6" xfId="7087" xr:uid="{00000000-0005-0000-0000-0000621A0000}"/>
    <cellStyle name="Currency 2 6 2 6 7" xfId="7088" xr:uid="{00000000-0005-0000-0000-0000631A0000}"/>
    <cellStyle name="Currency 2 6 2 7" xfId="7089" xr:uid="{00000000-0005-0000-0000-0000641A0000}"/>
    <cellStyle name="Currency 2 6 2 7 10" xfId="7090" xr:uid="{00000000-0005-0000-0000-0000651A0000}"/>
    <cellStyle name="Currency 2 6 2 7 2" xfId="7091" xr:uid="{00000000-0005-0000-0000-0000661A0000}"/>
    <cellStyle name="Currency 2 6 2 7 2 2" xfId="7092" xr:uid="{00000000-0005-0000-0000-0000671A0000}"/>
    <cellStyle name="Currency 2 6 2 7 2 3" xfId="7093" xr:uid="{00000000-0005-0000-0000-0000681A0000}"/>
    <cellStyle name="Currency 2 6 2 7 3" xfId="7094" xr:uid="{00000000-0005-0000-0000-0000691A0000}"/>
    <cellStyle name="Currency 2 6 2 7 3 2" xfId="7095" xr:uid="{00000000-0005-0000-0000-00006A1A0000}"/>
    <cellStyle name="Currency 2 6 2 7 3 3" xfId="7096" xr:uid="{00000000-0005-0000-0000-00006B1A0000}"/>
    <cellStyle name="Currency 2 6 2 7 4" xfId="7097" xr:uid="{00000000-0005-0000-0000-00006C1A0000}"/>
    <cellStyle name="Currency 2 6 2 7 4 2" xfId="7098" xr:uid="{00000000-0005-0000-0000-00006D1A0000}"/>
    <cellStyle name="Currency 2 6 2 7 4 2 2" xfId="7099" xr:uid="{00000000-0005-0000-0000-00006E1A0000}"/>
    <cellStyle name="Currency 2 6 2 7 4 3" xfId="7100" xr:uid="{00000000-0005-0000-0000-00006F1A0000}"/>
    <cellStyle name="Currency 2 6 2 7 5" xfId="7101" xr:uid="{00000000-0005-0000-0000-0000701A0000}"/>
    <cellStyle name="Currency 2 6 2 7 5 2" xfId="7102" xr:uid="{00000000-0005-0000-0000-0000711A0000}"/>
    <cellStyle name="Currency 2 6 2 7 5 2 2" xfId="7103" xr:uid="{00000000-0005-0000-0000-0000721A0000}"/>
    <cellStyle name="Currency 2 6 2 7 5 3" xfId="7104" xr:uid="{00000000-0005-0000-0000-0000731A0000}"/>
    <cellStyle name="Currency 2 6 2 7 6" xfId="7105" xr:uid="{00000000-0005-0000-0000-0000741A0000}"/>
    <cellStyle name="Currency 2 6 2 7 6 2" xfId="7106" xr:uid="{00000000-0005-0000-0000-0000751A0000}"/>
    <cellStyle name="Currency 2 6 2 7 6 2 2" xfId="7107" xr:uid="{00000000-0005-0000-0000-0000761A0000}"/>
    <cellStyle name="Currency 2 6 2 7 6 3" xfId="7108" xr:uid="{00000000-0005-0000-0000-0000771A0000}"/>
    <cellStyle name="Currency 2 6 2 7 7" xfId="7109" xr:uid="{00000000-0005-0000-0000-0000781A0000}"/>
    <cellStyle name="Currency 2 6 2 7 7 2" xfId="7110" xr:uid="{00000000-0005-0000-0000-0000791A0000}"/>
    <cellStyle name="Currency 2 6 2 7 8" xfId="7111" xr:uid="{00000000-0005-0000-0000-00007A1A0000}"/>
    <cellStyle name="Currency 2 6 2 7 8 2" xfId="7112" xr:uid="{00000000-0005-0000-0000-00007B1A0000}"/>
    <cellStyle name="Currency 2 6 2 7 9" xfId="7113" xr:uid="{00000000-0005-0000-0000-00007C1A0000}"/>
    <cellStyle name="Currency 2 6 2 8" xfId="7114" xr:uid="{00000000-0005-0000-0000-00007D1A0000}"/>
    <cellStyle name="Currency 2 6 2 8 10" xfId="7115" xr:uid="{00000000-0005-0000-0000-00007E1A0000}"/>
    <cellStyle name="Currency 2 6 2 8 11" xfId="7116" xr:uid="{00000000-0005-0000-0000-00007F1A0000}"/>
    <cellStyle name="Currency 2 6 2 8 12" xfId="7117" xr:uid="{00000000-0005-0000-0000-0000801A0000}"/>
    <cellStyle name="Currency 2 6 2 8 2" xfId="7118" xr:uid="{00000000-0005-0000-0000-0000811A0000}"/>
    <cellStyle name="Currency 2 6 2 8 2 2" xfId="7119" xr:uid="{00000000-0005-0000-0000-0000821A0000}"/>
    <cellStyle name="Currency 2 6 2 8 2 3" xfId="7120" xr:uid="{00000000-0005-0000-0000-0000831A0000}"/>
    <cellStyle name="Currency 2 6 2 8 3" xfId="7121" xr:uid="{00000000-0005-0000-0000-0000841A0000}"/>
    <cellStyle name="Currency 2 6 2 8 3 2" xfId="7122" xr:uid="{00000000-0005-0000-0000-0000851A0000}"/>
    <cellStyle name="Currency 2 6 2 8 3 3" xfId="7123" xr:uid="{00000000-0005-0000-0000-0000861A0000}"/>
    <cellStyle name="Currency 2 6 2 8 4" xfId="7124" xr:uid="{00000000-0005-0000-0000-0000871A0000}"/>
    <cellStyle name="Currency 2 6 2 8 5" xfId="7125" xr:uid="{00000000-0005-0000-0000-0000881A0000}"/>
    <cellStyle name="Currency 2 6 2 8 5 2" xfId="7126" xr:uid="{00000000-0005-0000-0000-0000891A0000}"/>
    <cellStyle name="Currency 2 6 2 8 5 2 2" xfId="7127" xr:uid="{00000000-0005-0000-0000-00008A1A0000}"/>
    <cellStyle name="Currency 2 6 2 8 5 3" xfId="7128" xr:uid="{00000000-0005-0000-0000-00008B1A0000}"/>
    <cellStyle name="Currency 2 6 2 8 6" xfId="7129" xr:uid="{00000000-0005-0000-0000-00008C1A0000}"/>
    <cellStyle name="Currency 2 6 2 8 6 2" xfId="7130" xr:uid="{00000000-0005-0000-0000-00008D1A0000}"/>
    <cellStyle name="Currency 2 6 2 8 6 2 2" xfId="7131" xr:uid="{00000000-0005-0000-0000-00008E1A0000}"/>
    <cellStyle name="Currency 2 6 2 8 6 3" xfId="7132" xr:uid="{00000000-0005-0000-0000-00008F1A0000}"/>
    <cellStyle name="Currency 2 6 2 8 7" xfId="7133" xr:uid="{00000000-0005-0000-0000-0000901A0000}"/>
    <cellStyle name="Currency 2 6 2 8 7 2" xfId="7134" xr:uid="{00000000-0005-0000-0000-0000911A0000}"/>
    <cellStyle name="Currency 2 6 2 8 7 2 2" xfId="7135" xr:uid="{00000000-0005-0000-0000-0000921A0000}"/>
    <cellStyle name="Currency 2 6 2 8 7 3" xfId="7136" xr:uid="{00000000-0005-0000-0000-0000931A0000}"/>
    <cellStyle name="Currency 2 6 2 8 8" xfId="7137" xr:uid="{00000000-0005-0000-0000-0000941A0000}"/>
    <cellStyle name="Currency 2 6 2 8 8 2" xfId="7138" xr:uid="{00000000-0005-0000-0000-0000951A0000}"/>
    <cellStyle name="Currency 2 6 2 8 9" xfId="7139" xr:uid="{00000000-0005-0000-0000-0000961A0000}"/>
    <cellStyle name="Currency 2 6 2 8 9 2" xfId="7140" xr:uid="{00000000-0005-0000-0000-0000971A0000}"/>
    <cellStyle name="Currency 2 6 2 9" xfId="7141" xr:uid="{00000000-0005-0000-0000-0000981A0000}"/>
    <cellStyle name="Currency 2 6 2 9 2" xfId="7142" xr:uid="{00000000-0005-0000-0000-0000991A0000}"/>
    <cellStyle name="Currency 2 6 2 9 3" xfId="7143" xr:uid="{00000000-0005-0000-0000-00009A1A0000}"/>
    <cellStyle name="Currency 2 6 20" xfId="7144" xr:uid="{00000000-0005-0000-0000-00009B1A0000}"/>
    <cellStyle name="Currency 2 6 3" xfId="307" xr:uid="{00000000-0005-0000-0000-00009C1A0000}"/>
    <cellStyle name="Currency 2 6 3 10" xfId="7145" xr:uid="{00000000-0005-0000-0000-00009D1A0000}"/>
    <cellStyle name="Currency 2 6 3 10 2" xfId="7146" xr:uid="{00000000-0005-0000-0000-00009E1A0000}"/>
    <cellStyle name="Currency 2 6 3 10 2 2" xfId="7147" xr:uid="{00000000-0005-0000-0000-00009F1A0000}"/>
    <cellStyle name="Currency 2 6 3 10 3" xfId="7148" xr:uid="{00000000-0005-0000-0000-0000A01A0000}"/>
    <cellStyle name="Currency 2 6 3 10 4" xfId="7149" xr:uid="{00000000-0005-0000-0000-0000A11A0000}"/>
    <cellStyle name="Currency 2 6 3 11" xfId="7150" xr:uid="{00000000-0005-0000-0000-0000A21A0000}"/>
    <cellStyle name="Currency 2 6 3 11 2" xfId="7151" xr:uid="{00000000-0005-0000-0000-0000A31A0000}"/>
    <cellStyle name="Currency 2 6 3 11 2 2" xfId="7152" xr:uid="{00000000-0005-0000-0000-0000A41A0000}"/>
    <cellStyle name="Currency 2 6 3 11 3" xfId="7153" xr:uid="{00000000-0005-0000-0000-0000A51A0000}"/>
    <cellStyle name="Currency 2 6 3 12" xfId="7154" xr:uid="{00000000-0005-0000-0000-0000A61A0000}"/>
    <cellStyle name="Currency 2 6 3 12 2" xfId="7155" xr:uid="{00000000-0005-0000-0000-0000A71A0000}"/>
    <cellStyle name="Currency 2 6 3 12 2 2" xfId="7156" xr:uid="{00000000-0005-0000-0000-0000A81A0000}"/>
    <cellStyle name="Currency 2 6 3 12 3" xfId="7157" xr:uid="{00000000-0005-0000-0000-0000A91A0000}"/>
    <cellStyle name="Currency 2 6 3 13" xfId="7158" xr:uid="{00000000-0005-0000-0000-0000AA1A0000}"/>
    <cellStyle name="Currency 2 6 3 13 2" xfId="7159" xr:uid="{00000000-0005-0000-0000-0000AB1A0000}"/>
    <cellStyle name="Currency 2 6 3 14" xfId="7160" xr:uid="{00000000-0005-0000-0000-0000AC1A0000}"/>
    <cellStyle name="Currency 2 6 3 14 2" xfId="7161" xr:uid="{00000000-0005-0000-0000-0000AD1A0000}"/>
    <cellStyle name="Currency 2 6 3 15" xfId="7162" xr:uid="{00000000-0005-0000-0000-0000AE1A0000}"/>
    <cellStyle name="Currency 2 6 3 16" xfId="7163" xr:uid="{00000000-0005-0000-0000-0000AF1A0000}"/>
    <cellStyle name="Currency 2 6 3 17" xfId="7164" xr:uid="{00000000-0005-0000-0000-0000B01A0000}"/>
    <cellStyle name="Currency 2 6 3 18" xfId="7165" xr:uid="{00000000-0005-0000-0000-0000B11A0000}"/>
    <cellStyle name="Currency 2 6 3 2" xfId="308" xr:uid="{00000000-0005-0000-0000-0000B21A0000}"/>
    <cellStyle name="Currency 2 6 3 2 10" xfId="7166" xr:uid="{00000000-0005-0000-0000-0000B31A0000}"/>
    <cellStyle name="Currency 2 6 3 2 10 2" xfId="7167" xr:uid="{00000000-0005-0000-0000-0000B41A0000}"/>
    <cellStyle name="Currency 2 6 3 2 10 2 2" xfId="7168" xr:uid="{00000000-0005-0000-0000-0000B51A0000}"/>
    <cellStyle name="Currency 2 6 3 2 10 3" xfId="7169" xr:uid="{00000000-0005-0000-0000-0000B61A0000}"/>
    <cellStyle name="Currency 2 6 3 2 11" xfId="7170" xr:uid="{00000000-0005-0000-0000-0000B71A0000}"/>
    <cellStyle name="Currency 2 6 3 2 11 2" xfId="7171" xr:uid="{00000000-0005-0000-0000-0000B81A0000}"/>
    <cellStyle name="Currency 2 6 3 2 12" xfId="7172" xr:uid="{00000000-0005-0000-0000-0000B91A0000}"/>
    <cellStyle name="Currency 2 6 3 2 12 2" xfId="7173" xr:uid="{00000000-0005-0000-0000-0000BA1A0000}"/>
    <cellStyle name="Currency 2 6 3 2 13" xfId="7174" xr:uid="{00000000-0005-0000-0000-0000BB1A0000}"/>
    <cellStyle name="Currency 2 6 3 2 14" xfId="7175" xr:uid="{00000000-0005-0000-0000-0000BC1A0000}"/>
    <cellStyle name="Currency 2 6 3 2 15" xfId="7176" xr:uid="{00000000-0005-0000-0000-0000BD1A0000}"/>
    <cellStyle name="Currency 2 6 3 2 16" xfId="7177" xr:uid="{00000000-0005-0000-0000-0000BE1A0000}"/>
    <cellStyle name="Currency 2 6 3 2 2" xfId="309" xr:uid="{00000000-0005-0000-0000-0000BF1A0000}"/>
    <cellStyle name="Currency 2 6 3 2 2 2" xfId="7178" xr:uid="{00000000-0005-0000-0000-0000C01A0000}"/>
    <cellStyle name="Currency 2 6 3 2 2 2 10" xfId="7179" xr:uid="{00000000-0005-0000-0000-0000C11A0000}"/>
    <cellStyle name="Currency 2 6 3 2 2 2 2" xfId="7180" xr:uid="{00000000-0005-0000-0000-0000C21A0000}"/>
    <cellStyle name="Currency 2 6 3 2 2 2 2 2" xfId="7181" xr:uid="{00000000-0005-0000-0000-0000C31A0000}"/>
    <cellStyle name="Currency 2 6 3 2 2 2 2 3" xfId="7182" xr:uid="{00000000-0005-0000-0000-0000C41A0000}"/>
    <cellStyle name="Currency 2 6 3 2 2 2 3" xfId="7183" xr:uid="{00000000-0005-0000-0000-0000C51A0000}"/>
    <cellStyle name="Currency 2 6 3 2 2 2 3 2" xfId="7184" xr:uid="{00000000-0005-0000-0000-0000C61A0000}"/>
    <cellStyle name="Currency 2 6 3 2 2 2 3 3" xfId="7185" xr:uid="{00000000-0005-0000-0000-0000C71A0000}"/>
    <cellStyle name="Currency 2 6 3 2 2 2 4" xfId="7186" xr:uid="{00000000-0005-0000-0000-0000C81A0000}"/>
    <cellStyle name="Currency 2 6 3 2 2 2 4 2" xfId="7187" xr:uid="{00000000-0005-0000-0000-0000C91A0000}"/>
    <cellStyle name="Currency 2 6 3 2 2 2 4 2 2" xfId="7188" xr:uid="{00000000-0005-0000-0000-0000CA1A0000}"/>
    <cellStyle name="Currency 2 6 3 2 2 2 4 3" xfId="7189" xr:uid="{00000000-0005-0000-0000-0000CB1A0000}"/>
    <cellStyle name="Currency 2 6 3 2 2 2 5" xfId="7190" xr:uid="{00000000-0005-0000-0000-0000CC1A0000}"/>
    <cellStyle name="Currency 2 6 3 2 2 2 5 2" xfId="7191" xr:uid="{00000000-0005-0000-0000-0000CD1A0000}"/>
    <cellStyle name="Currency 2 6 3 2 2 2 5 2 2" xfId="7192" xr:uid="{00000000-0005-0000-0000-0000CE1A0000}"/>
    <cellStyle name="Currency 2 6 3 2 2 2 5 3" xfId="7193" xr:uid="{00000000-0005-0000-0000-0000CF1A0000}"/>
    <cellStyle name="Currency 2 6 3 2 2 2 6" xfId="7194" xr:uid="{00000000-0005-0000-0000-0000D01A0000}"/>
    <cellStyle name="Currency 2 6 3 2 2 2 6 2" xfId="7195" xr:uid="{00000000-0005-0000-0000-0000D11A0000}"/>
    <cellStyle name="Currency 2 6 3 2 2 2 6 2 2" xfId="7196" xr:uid="{00000000-0005-0000-0000-0000D21A0000}"/>
    <cellStyle name="Currency 2 6 3 2 2 2 6 3" xfId="7197" xr:uid="{00000000-0005-0000-0000-0000D31A0000}"/>
    <cellStyle name="Currency 2 6 3 2 2 2 7" xfId="7198" xr:uid="{00000000-0005-0000-0000-0000D41A0000}"/>
    <cellStyle name="Currency 2 6 3 2 2 2 7 2" xfId="7199" xr:uid="{00000000-0005-0000-0000-0000D51A0000}"/>
    <cellStyle name="Currency 2 6 3 2 2 2 8" xfId="7200" xr:uid="{00000000-0005-0000-0000-0000D61A0000}"/>
    <cellStyle name="Currency 2 6 3 2 2 2 8 2" xfId="7201" xr:uid="{00000000-0005-0000-0000-0000D71A0000}"/>
    <cellStyle name="Currency 2 6 3 2 2 2 9" xfId="7202" xr:uid="{00000000-0005-0000-0000-0000D81A0000}"/>
    <cellStyle name="Currency 2 6 3 2 2 3" xfId="7203" xr:uid="{00000000-0005-0000-0000-0000D91A0000}"/>
    <cellStyle name="Currency 2 6 3 2 2 3 10" xfId="7204" xr:uid="{00000000-0005-0000-0000-0000DA1A0000}"/>
    <cellStyle name="Currency 2 6 3 2 2 3 2" xfId="7205" xr:uid="{00000000-0005-0000-0000-0000DB1A0000}"/>
    <cellStyle name="Currency 2 6 3 2 2 3 2 2" xfId="7206" xr:uid="{00000000-0005-0000-0000-0000DC1A0000}"/>
    <cellStyle name="Currency 2 6 3 2 2 3 2 3" xfId="7207" xr:uid="{00000000-0005-0000-0000-0000DD1A0000}"/>
    <cellStyle name="Currency 2 6 3 2 2 3 3" xfId="7208" xr:uid="{00000000-0005-0000-0000-0000DE1A0000}"/>
    <cellStyle name="Currency 2 6 3 2 2 3 3 2" xfId="7209" xr:uid="{00000000-0005-0000-0000-0000DF1A0000}"/>
    <cellStyle name="Currency 2 6 3 2 2 3 3 3" xfId="7210" xr:uid="{00000000-0005-0000-0000-0000E01A0000}"/>
    <cellStyle name="Currency 2 6 3 2 2 3 4" xfId="7211" xr:uid="{00000000-0005-0000-0000-0000E11A0000}"/>
    <cellStyle name="Currency 2 6 3 2 2 3 4 2" xfId="7212" xr:uid="{00000000-0005-0000-0000-0000E21A0000}"/>
    <cellStyle name="Currency 2 6 3 2 2 3 4 2 2" xfId="7213" xr:uid="{00000000-0005-0000-0000-0000E31A0000}"/>
    <cellStyle name="Currency 2 6 3 2 2 3 4 3" xfId="7214" xr:uid="{00000000-0005-0000-0000-0000E41A0000}"/>
    <cellStyle name="Currency 2 6 3 2 2 3 5" xfId="7215" xr:uid="{00000000-0005-0000-0000-0000E51A0000}"/>
    <cellStyle name="Currency 2 6 3 2 2 3 5 2" xfId="7216" xr:uid="{00000000-0005-0000-0000-0000E61A0000}"/>
    <cellStyle name="Currency 2 6 3 2 2 3 5 2 2" xfId="7217" xr:uid="{00000000-0005-0000-0000-0000E71A0000}"/>
    <cellStyle name="Currency 2 6 3 2 2 3 5 3" xfId="7218" xr:uid="{00000000-0005-0000-0000-0000E81A0000}"/>
    <cellStyle name="Currency 2 6 3 2 2 3 6" xfId="7219" xr:uid="{00000000-0005-0000-0000-0000E91A0000}"/>
    <cellStyle name="Currency 2 6 3 2 2 3 6 2" xfId="7220" xr:uid="{00000000-0005-0000-0000-0000EA1A0000}"/>
    <cellStyle name="Currency 2 6 3 2 2 3 6 2 2" xfId="7221" xr:uid="{00000000-0005-0000-0000-0000EB1A0000}"/>
    <cellStyle name="Currency 2 6 3 2 2 3 6 3" xfId="7222" xr:uid="{00000000-0005-0000-0000-0000EC1A0000}"/>
    <cellStyle name="Currency 2 6 3 2 2 3 7" xfId="7223" xr:uid="{00000000-0005-0000-0000-0000ED1A0000}"/>
    <cellStyle name="Currency 2 6 3 2 2 3 7 2" xfId="7224" xr:uid="{00000000-0005-0000-0000-0000EE1A0000}"/>
    <cellStyle name="Currency 2 6 3 2 2 3 8" xfId="7225" xr:uid="{00000000-0005-0000-0000-0000EF1A0000}"/>
    <cellStyle name="Currency 2 6 3 2 2 3 8 2" xfId="7226" xr:uid="{00000000-0005-0000-0000-0000F01A0000}"/>
    <cellStyle name="Currency 2 6 3 2 2 3 9" xfId="7227" xr:uid="{00000000-0005-0000-0000-0000F11A0000}"/>
    <cellStyle name="Currency 2 6 3 2 2 4" xfId="7228" xr:uid="{00000000-0005-0000-0000-0000F21A0000}"/>
    <cellStyle name="Currency 2 6 3 2 2 4 10" xfId="7229" xr:uid="{00000000-0005-0000-0000-0000F31A0000}"/>
    <cellStyle name="Currency 2 6 3 2 2 4 2" xfId="7230" xr:uid="{00000000-0005-0000-0000-0000F41A0000}"/>
    <cellStyle name="Currency 2 6 3 2 2 4 3" xfId="7231" xr:uid="{00000000-0005-0000-0000-0000F51A0000}"/>
    <cellStyle name="Currency 2 6 3 2 2 4 3 2" xfId="7232" xr:uid="{00000000-0005-0000-0000-0000F61A0000}"/>
    <cellStyle name="Currency 2 6 3 2 2 4 3 2 2" xfId="7233" xr:uid="{00000000-0005-0000-0000-0000F71A0000}"/>
    <cellStyle name="Currency 2 6 3 2 2 4 3 3" xfId="7234" xr:uid="{00000000-0005-0000-0000-0000F81A0000}"/>
    <cellStyle name="Currency 2 6 3 2 2 4 4" xfId="7235" xr:uid="{00000000-0005-0000-0000-0000F91A0000}"/>
    <cellStyle name="Currency 2 6 3 2 2 4 4 2" xfId="7236" xr:uid="{00000000-0005-0000-0000-0000FA1A0000}"/>
    <cellStyle name="Currency 2 6 3 2 2 4 4 2 2" xfId="7237" xr:uid="{00000000-0005-0000-0000-0000FB1A0000}"/>
    <cellStyle name="Currency 2 6 3 2 2 4 4 3" xfId="7238" xr:uid="{00000000-0005-0000-0000-0000FC1A0000}"/>
    <cellStyle name="Currency 2 6 3 2 2 4 5" xfId="7239" xr:uid="{00000000-0005-0000-0000-0000FD1A0000}"/>
    <cellStyle name="Currency 2 6 3 2 2 4 5 2" xfId="7240" xr:uid="{00000000-0005-0000-0000-0000FE1A0000}"/>
    <cellStyle name="Currency 2 6 3 2 2 4 5 2 2" xfId="7241" xr:uid="{00000000-0005-0000-0000-0000FF1A0000}"/>
    <cellStyle name="Currency 2 6 3 2 2 4 5 3" xfId="7242" xr:uid="{00000000-0005-0000-0000-0000001B0000}"/>
    <cellStyle name="Currency 2 6 3 2 2 4 6" xfId="7243" xr:uid="{00000000-0005-0000-0000-0000011B0000}"/>
    <cellStyle name="Currency 2 6 3 2 2 4 6 2" xfId="7244" xr:uid="{00000000-0005-0000-0000-0000021B0000}"/>
    <cellStyle name="Currency 2 6 3 2 2 4 7" xfId="7245" xr:uid="{00000000-0005-0000-0000-0000031B0000}"/>
    <cellStyle name="Currency 2 6 3 2 2 4 7 2" xfId="7246" xr:uid="{00000000-0005-0000-0000-0000041B0000}"/>
    <cellStyle name="Currency 2 6 3 2 2 4 8" xfId="7247" xr:uid="{00000000-0005-0000-0000-0000051B0000}"/>
    <cellStyle name="Currency 2 6 3 2 2 4 9" xfId="7248" xr:uid="{00000000-0005-0000-0000-0000061B0000}"/>
    <cellStyle name="Currency 2 6 3 2 2 5" xfId="7249" xr:uid="{00000000-0005-0000-0000-0000071B0000}"/>
    <cellStyle name="Currency 2 6 3 2 2 5 2" xfId="7250" xr:uid="{00000000-0005-0000-0000-0000081B0000}"/>
    <cellStyle name="Currency 2 6 3 2 2 5 3" xfId="7251" xr:uid="{00000000-0005-0000-0000-0000091B0000}"/>
    <cellStyle name="Currency 2 6 3 2 2 5 4" xfId="25526" xr:uid="{00000000-0005-0000-0000-00000A1B0000}"/>
    <cellStyle name="Currency 2 6 3 2 2 6" xfId="7252" xr:uid="{00000000-0005-0000-0000-00000B1B0000}"/>
    <cellStyle name="Currency 2 6 3 2 2 6 2" xfId="7253" xr:uid="{00000000-0005-0000-0000-00000C1B0000}"/>
    <cellStyle name="Currency 2 6 3 2 2 6 2 2" xfId="7254" xr:uid="{00000000-0005-0000-0000-00000D1B0000}"/>
    <cellStyle name="Currency 2 6 3 2 2 6 2 2 2" xfId="7255" xr:uid="{00000000-0005-0000-0000-00000E1B0000}"/>
    <cellStyle name="Currency 2 6 3 2 2 6 2 3" xfId="7256" xr:uid="{00000000-0005-0000-0000-00000F1B0000}"/>
    <cellStyle name="Currency 2 6 3 2 2 6 3" xfId="7257" xr:uid="{00000000-0005-0000-0000-0000101B0000}"/>
    <cellStyle name="Currency 2 6 3 2 2 6 3 2" xfId="7258" xr:uid="{00000000-0005-0000-0000-0000111B0000}"/>
    <cellStyle name="Currency 2 6 3 2 2 6 3 2 2" xfId="7259" xr:uid="{00000000-0005-0000-0000-0000121B0000}"/>
    <cellStyle name="Currency 2 6 3 2 2 6 3 3" xfId="7260" xr:uid="{00000000-0005-0000-0000-0000131B0000}"/>
    <cellStyle name="Currency 2 6 3 2 2 6 4" xfId="7261" xr:uid="{00000000-0005-0000-0000-0000141B0000}"/>
    <cellStyle name="Currency 2 6 3 2 2 6 4 2" xfId="7262" xr:uid="{00000000-0005-0000-0000-0000151B0000}"/>
    <cellStyle name="Currency 2 6 3 2 2 6 4 2 2" xfId="7263" xr:uid="{00000000-0005-0000-0000-0000161B0000}"/>
    <cellStyle name="Currency 2 6 3 2 2 6 4 3" xfId="7264" xr:uid="{00000000-0005-0000-0000-0000171B0000}"/>
    <cellStyle name="Currency 2 6 3 2 2 6 5" xfId="7265" xr:uid="{00000000-0005-0000-0000-0000181B0000}"/>
    <cellStyle name="Currency 2 6 3 2 2 6 5 2" xfId="7266" xr:uid="{00000000-0005-0000-0000-0000191B0000}"/>
    <cellStyle name="Currency 2 6 3 2 2 6 6" xfId="7267" xr:uid="{00000000-0005-0000-0000-00001A1B0000}"/>
    <cellStyle name="Currency 2 6 3 2 2 6 6 2" xfId="7268" xr:uid="{00000000-0005-0000-0000-00001B1B0000}"/>
    <cellStyle name="Currency 2 6 3 2 2 6 7" xfId="7269" xr:uid="{00000000-0005-0000-0000-00001C1B0000}"/>
    <cellStyle name="Currency 2 6 3 2 2 7" xfId="7270" xr:uid="{00000000-0005-0000-0000-00001D1B0000}"/>
    <cellStyle name="Currency 2 6 3 2 2 7 2" xfId="7271" xr:uid="{00000000-0005-0000-0000-00001E1B0000}"/>
    <cellStyle name="Currency 2 6 3 2 2 7 2 2" xfId="7272" xr:uid="{00000000-0005-0000-0000-00001F1B0000}"/>
    <cellStyle name="Currency 2 6 3 2 2 7 3" xfId="7273" xr:uid="{00000000-0005-0000-0000-0000201B0000}"/>
    <cellStyle name="Currency 2 6 3 2 2 8" xfId="7274" xr:uid="{00000000-0005-0000-0000-0000211B0000}"/>
    <cellStyle name="Currency 2 6 3 2 2 8 2" xfId="7275" xr:uid="{00000000-0005-0000-0000-0000221B0000}"/>
    <cellStyle name="Currency 2 6 3 2 2 8 2 2" xfId="7276" xr:uid="{00000000-0005-0000-0000-0000231B0000}"/>
    <cellStyle name="Currency 2 6 3 2 2 8 3" xfId="7277" xr:uid="{00000000-0005-0000-0000-0000241B0000}"/>
    <cellStyle name="Currency 2 6 3 2 2 9" xfId="7278" xr:uid="{00000000-0005-0000-0000-0000251B0000}"/>
    <cellStyle name="Currency 2 6 3 2 3" xfId="310" xr:uid="{00000000-0005-0000-0000-0000261B0000}"/>
    <cellStyle name="Currency 2 6 3 2 3 10" xfId="7279" xr:uid="{00000000-0005-0000-0000-0000271B0000}"/>
    <cellStyle name="Currency 2 6 3 2 3 11" xfId="7280" xr:uid="{00000000-0005-0000-0000-0000281B0000}"/>
    <cellStyle name="Currency 2 6 3 2 3 12" xfId="7281" xr:uid="{00000000-0005-0000-0000-0000291B0000}"/>
    <cellStyle name="Currency 2 6 3 2 3 13" xfId="7282" xr:uid="{00000000-0005-0000-0000-00002A1B0000}"/>
    <cellStyle name="Currency 2 6 3 2 3 2" xfId="311" xr:uid="{00000000-0005-0000-0000-00002B1B0000}"/>
    <cellStyle name="Currency 2 6 3 2 3 2 10" xfId="7283" xr:uid="{00000000-0005-0000-0000-00002C1B0000}"/>
    <cellStyle name="Currency 2 6 3 2 3 2 2" xfId="7284" xr:uid="{00000000-0005-0000-0000-00002D1B0000}"/>
    <cellStyle name="Currency 2 6 3 2 3 2 2 2" xfId="7285" xr:uid="{00000000-0005-0000-0000-00002E1B0000}"/>
    <cellStyle name="Currency 2 6 3 2 3 2 2 3" xfId="7286" xr:uid="{00000000-0005-0000-0000-00002F1B0000}"/>
    <cellStyle name="Currency 2 6 3 2 3 2 3" xfId="7287" xr:uid="{00000000-0005-0000-0000-0000301B0000}"/>
    <cellStyle name="Currency 2 6 3 2 3 2 3 2" xfId="7288" xr:uid="{00000000-0005-0000-0000-0000311B0000}"/>
    <cellStyle name="Currency 2 6 3 2 3 2 3 3" xfId="7289" xr:uid="{00000000-0005-0000-0000-0000321B0000}"/>
    <cellStyle name="Currency 2 6 3 2 3 2 3 4" xfId="25528" xr:uid="{00000000-0005-0000-0000-0000331B0000}"/>
    <cellStyle name="Currency 2 6 3 2 3 2 4" xfId="7290" xr:uid="{00000000-0005-0000-0000-0000341B0000}"/>
    <cellStyle name="Currency 2 6 3 2 3 2 4 2" xfId="7291" xr:uid="{00000000-0005-0000-0000-0000351B0000}"/>
    <cellStyle name="Currency 2 6 3 2 3 2 4 2 2" xfId="7292" xr:uid="{00000000-0005-0000-0000-0000361B0000}"/>
    <cellStyle name="Currency 2 6 3 2 3 2 4 3" xfId="7293" xr:uid="{00000000-0005-0000-0000-0000371B0000}"/>
    <cellStyle name="Currency 2 6 3 2 3 2 5" xfId="7294" xr:uid="{00000000-0005-0000-0000-0000381B0000}"/>
    <cellStyle name="Currency 2 6 3 2 3 2 5 2" xfId="7295" xr:uid="{00000000-0005-0000-0000-0000391B0000}"/>
    <cellStyle name="Currency 2 6 3 2 3 2 5 2 2" xfId="7296" xr:uid="{00000000-0005-0000-0000-00003A1B0000}"/>
    <cellStyle name="Currency 2 6 3 2 3 2 5 3" xfId="7297" xr:uid="{00000000-0005-0000-0000-00003B1B0000}"/>
    <cellStyle name="Currency 2 6 3 2 3 2 6" xfId="7298" xr:uid="{00000000-0005-0000-0000-00003C1B0000}"/>
    <cellStyle name="Currency 2 6 3 2 3 2 6 2" xfId="7299" xr:uid="{00000000-0005-0000-0000-00003D1B0000}"/>
    <cellStyle name="Currency 2 6 3 2 3 2 6 2 2" xfId="7300" xr:uid="{00000000-0005-0000-0000-00003E1B0000}"/>
    <cellStyle name="Currency 2 6 3 2 3 2 6 3" xfId="7301" xr:uid="{00000000-0005-0000-0000-00003F1B0000}"/>
    <cellStyle name="Currency 2 6 3 2 3 2 7" xfId="7302" xr:uid="{00000000-0005-0000-0000-0000401B0000}"/>
    <cellStyle name="Currency 2 6 3 2 3 2 7 2" xfId="7303" xr:uid="{00000000-0005-0000-0000-0000411B0000}"/>
    <cellStyle name="Currency 2 6 3 2 3 2 8" xfId="7304" xr:uid="{00000000-0005-0000-0000-0000421B0000}"/>
    <cellStyle name="Currency 2 6 3 2 3 2 8 2" xfId="7305" xr:uid="{00000000-0005-0000-0000-0000431B0000}"/>
    <cellStyle name="Currency 2 6 3 2 3 2 9" xfId="7306" xr:uid="{00000000-0005-0000-0000-0000441B0000}"/>
    <cellStyle name="Currency 2 6 3 2 3 3" xfId="312" xr:uid="{00000000-0005-0000-0000-0000451B0000}"/>
    <cellStyle name="Currency 2 6 3 2 3 3 2" xfId="7307" xr:uid="{00000000-0005-0000-0000-0000461B0000}"/>
    <cellStyle name="Currency 2 6 3 2 3 3 2 2" xfId="25529" xr:uid="{00000000-0005-0000-0000-0000471B0000}"/>
    <cellStyle name="Currency 2 6 3 2 3 3 2 3" xfId="25632" xr:uid="{00000000-0005-0000-0000-0000481B0000}"/>
    <cellStyle name="Currency 2 6 3 2 3 3 3" xfId="7308" xr:uid="{00000000-0005-0000-0000-0000491B0000}"/>
    <cellStyle name="Currency 2 6 3 2 3 4" xfId="7309" xr:uid="{00000000-0005-0000-0000-00004A1B0000}"/>
    <cellStyle name="Currency 2 6 3 2 3 4 2" xfId="7310" xr:uid="{00000000-0005-0000-0000-00004B1B0000}"/>
    <cellStyle name="Currency 2 6 3 2 3 4 3" xfId="7311" xr:uid="{00000000-0005-0000-0000-00004C1B0000}"/>
    <cellStyle name="Currency 2 6 3 2 3 4 4" xfId="25527" xr:uid="{00000000-0005-0000-0000-00004D1B0000}"/>
    <cellStyle name="Currency 2 6 3 2 3 5" xfId="7312" xr:uid="{00000000-0005-0000-0000-00004E1B0000}"/>
    <cellStyle name="Currency 2 6 3 2 3 5 2" xfId="7313" xr:uid="{00000000-0005-0000-0000-00004F1B0000}"/>
    <cellStyle name="Currency 2 6 3 2 3 5 2 2" xfId="7314" xr:uid="{00000000-0005-0000-0000-0000501B0000}"/>
    <cellStyle name="Currency 2 6 3 2 3 5 3" xfId="7315" xr:uid="{00000000-0005-0000-0000-0000511B0000}"/>
    <cellStyle name="Currency 2 6 3 2 3 6" xfId="7316" xr:uid="{00000000-0005-0000-0000-0000521B0000}"/>
    <cellStyle name="Currency 2 6 3 2 3 6 2" xfId="7317" xr:uid="{00000000-0005-0000-0000-0000531B0000}"/>
    <cellStyle name="Currency 2 6 3 2 3 6 2 2" xfId="7318" xr:uid="{00000000-0005-0000-0000-0000541B0000}"/>
    <cellStyle name="Currency 2 6 3 2 3 6 3" xfId="7319" xr:uid="{00000000-0005-0000-0000-0000551B0000}"/>
    <cellStyle name="Currency 2 6 3 2 3 7" xfId="7320" xr:uid="{00000000-0005-0000-0000-0000561B0000}"/>
    <cellStyle name="Currency 2 6 3 2 3 7 2" xfId="7321" xr:uid="{00000000-0005-0000-0000-0000571B0000}"/>
    <cellStyle name="Currency 2 6 3 2 3 7 2 2" xfId="7322" xr:uid="{00000000-0005-0000-0000-0000581B0000}"/>
    <cellStyle name="Currency 2 6 3 2 3 7 3" xfId="7323" xr:uid="{00000000-0005-0000-0000-0000591B0000}"/>
    <cellStyle name="Currency 2 6 3 2 3 8" xfId="7324" xr:uid="{00000000-0005-0000-0000-00005A1B0000}"/>
    <cellStyle name="Currency 2 6 3 2 3 8 2" xfId="7325" xr:uid="{00000000-0005-0000-0000-00005B1B0000}"/>
    <cellStyle name="Currency 2 6 3 2 3 9" xfId="7326" xr:uid="{00000000-0005-0000-0000-00005C1B0000}"/>
    <cellStyle name="Currency 2 6 3 2 3 9 2" xfId="7327" xr:uid="{00000000-0005-0000-0000-00005D1B0000}"/>
    <cellStyle name="Currency 2 6 3 2 4" xfId="313" xr:uid="{00000000-0005-0000-0000-00005E1B0000}"/>
    <cellStyle name="Currency 2 6 3 2 4 2" xfId="314" xr:uid="{00000000-0005-0000-0000-00005F1B0000}"/>
    <cellStyle name="Currency 2 6 3 2 4 2 10" xfId="7328" xr:uid="{00000000-0005-0000-0000-0000601B0000}"/>
    <cellStyle name="Currency 2 6 3 2 4 2 11" xfId="7329" xr:uid="{00000000-0005-0000-0000-0000611B0000}"/>
    <cellStyle name="Currency 2 6 3 2 4 2 2" xfId="7330" xr:uid="{00000000-0005-0000-0000-0000621B0000}"/>
    <cellStyle name="Currency 2 6 3 2 4 2 2 2" xfId="7331" xr:uid="{00000000-0005-0000-0000-0000631B0000}"/>
    <cellStyle name="Currency 2 6 3 2 4 2 2 3" xfId="7332" xr:uid="{00000000-0005-0000-0000-0000641B0000}"/>
    <cellStyle name="Currency 2 6 3 2 4 2 3" xfId="7333" xr:uid="{00000000-0005-0000-0000-0000651B0000}"/>
    <cellStyle name="Currency 2 6 3 2 4 2 3 2" xfId="25531" xr:uid="{00000000-0005-0000-0000-0000661B0000}"/>
    <cellStyle name="Currency 2 6 3 2 4 2 3 3" xfId="25633" xr:uid="{00000000-0005-0000-0000-0000671B0000}"/>
    <cellStyle name="Currency 2 6 3 2 4 2 4" xfId="7334" xr:uid="{00000000-0005-0000-0000-0000681B0000}"/>
    <cellStyle name="Currency 2 6 3 2 4 2 4 2" xfId="7335" xr:uid="{00000000-0005-0000-0000-0000691B0000}"/>
    <cellStyle name="Currency 2 6 3 2 4 2 4 2 2" xfId="7336" xr:uid="{00000000-0005-0000-0000-00006A1B0000}"/>
    <cellStyle name="Currency 2 6 3 2 4 2 4 3" xfId="7337" xr:uid="{00000000-0005-0000-0000-00006B1B0000}"/>
    <cellStyle name="Currency 2 6 3 2 4 2 5" xfId="7338" xr:uid="{00000000-0005-0000-0000-00006C1B0000}"/>
    <cellStyle name="Currency 2 6 3 2 4 2 5 2" xfId="7339" xr:uid="{00000000-0005-0000-0000-00006D1B0000}"/>
    <cellStyle name="Currency 2 6 3 2 4 2 5 2 2" xfId="7340" xr:uid="{00000000-0005-0000-0000-00006E1B0000}"/>
    <cellStyle name="Currency 2 6 3 2 4 2 5 3" xfId="7341" xr:uid="{00000000-0005-0000-0000-00006F1B0000}"/>
    <cellStyle name="Currency 2 6 3 2 4 2 6" xfId="7342" xr:uid="{00000000-0005-0000-0000-0000701B0000}"/>
    <cellStyle name="Currency 2 6 3 2 4 2 6 2" xfId="7343" xr:uid="{00000000-0005-0000-0000-0000711B0000}"/>
    <cellStyle name="Currency 2 6 3 2 4 2 6 2 2" xfId="7344" xr:uid="{00000000-0005-0000-0000-0000721B0000}"/>
    <cellStyle name="Currency 2 6 3 2 4 2 6 3" xfId="7345" xr:uid="{00000000-0005-0000-0000-0000731B0000}"/>
    <cellStyle name="Currency 2 6 3 2 4 2 7" xfId="7346" xr:uid="{00000000-0005-0000-0000-0000741B0000}"/>
    <cellStyle name="Currency 2 6 3 2 4 2 7 2" xfId="7347" xr:uid="{00000000-0005-0000-0000-0000751B0000}"/>
    <cellStyle name="Currency 2 6 3 2 4 2 8" xfId="7348" xr:uid="{00000000-0005-0000-0000-0000761B0000}"/>
    <cellStyle name="Currency 2 6 3 2 4 2 8 2" xfId="7349" xr:uid="{00000000-0005-0000-0000-0000771B0000}"/>
    <cellStyle name="Currency 2 6 3 2 4 2 9" xfId="7350" xr:uid="{00000000-0005-0000-0000-0000781B0000}"/>
    <cellStyle name="Currency 2 6 3 2 4 3" xfId="315" xr:uid="{00000000-0005-0000-0000-0000791B0000}"/>
    <cellStyle name="Currency 2 6 3 2 4 3 2" xfId="7351" xr:uid="{00000000-0005-0000-0000-00007A1B0000}"/>
    <cellStyle name="Currency 2 6 3 2 4 3 2 2" xfId="25532" xr:uid="{00000000-0005-0000-0000-00007B1B0000}"/>
    <cellStyle name="Currency 2 6 3 2 4 3 2 3" xfId="25634" xr:uid="{00000000-0005-0000-0000-00007C1B0000}"/>
    <cellStyle name="Currency 2 6 3 2 4 3 3" xfId="7352" xr:uid="{00000000-0005-0000-0000-00007D1B0000}"/>
    <cellStyle name="Currency 2 6 3 2 4 4" xfId="7353" xr:uid="{00000000-0005-0000-0000-00007E1B0000}"/>
    <cellStyle name="Currency 2 6 3 2 4 4 2" xfId="7354" xr:uid="{00000000-0005-0000-0000-00007F1B0000}"/>
    <cellStyle name="Currency 2 6 3 2 4 4 2 2" xfId="7355" xr:uid="{00000000-0005-0000-0000-0000801B0000}"/>
    <cellStyle name="Currency 2 6 3 2 4 4 3" xfId="7356" xr:uid="{00000000-0005-0000-0000-0000811B0000}"/>
    <cellStyle name="Currency 2 6 3 2 4 4 4" xfId="25530" xr:uid="{00000000-0005-0000-0000-0000821B0000}"/>
    <cellStyle name="Currency 2 6 3 2 4 5" xfId="7357" xr:uid="{00000000-0005-0000-0000-0000831B0000}"/>
    <cellStyle name="Currency 2 6 3 2 4 5 2" xfId="7358" xr:uid="{00000000-0005-0000-0000-0000841B0000}"/>
    <cellStyle name="Currency 2 6 3 2 4 5 2 2" xfId="7359" xr:uid="{00000000-0005-0000-0000-0000851B0000}"/>
    <cellStyle name="Currency 2 6 3 2 4 5 3" xfId="7360" xr:uid="{00000000-0005-0000-0000-0000861B0000}"/>
    <cellStyle name="Currency 2 6 3 2 4 6" xfId="7361" xr:uid="{00000000-0005-0000-0000-0000871B0000}"/>
    <cellStyle name="Currency 2 6 3 2 4 7" xfId="7362" xr:uid="{00000000-0005-0000-0000-0000881B0000}"/>
    <cellStyle name="Currency 2 6 3 2 5" xfId="7363" xr:uid="{00000000-0005-0000-0000-0000891B0000}"/>
    <cellStyle name="Currency 2 6 3 2 5 10" xfId="7364" xr:uid="{00000000-0005-0000-0000-00008A1B0000}"/>
    <cellStyle name="Currency 2 6 3 2 5 2" xfId="7365" xr:uid="{00000000-0005-0000-0000-00008B1B0000}"/>
    <cellStyle name="Currency 2 6 3 2 5 2 2" xfId="7366" xr:uid="{00000000-0005-0000-0000-00008C1B0000}"/>
    <cellStyle name="Currency 2 6 3 2 5 2 3" xfId="7367" xr:uid="{00000000-0005-0000-0000-00008D1B0000}"/>
    <cellStyle name="Currency 2 6 3 2 5 3" xfId="7368" xr:uid="{00000000-0005-0000-0000-00008E1B0000}"/>
    <cellStyle name="Currency 2 6 3 2 5 3 2" xfId="7369" xr:uid="{00000000-0005-0000-0000-00008F1B0000}"/>
    <cellStyle name="Currency 2 6 3 2 5 3 3" xfId="7370" xr:uid="{00000000-0005-0000-0000-0000901B0000}"/>
    <cellStyle name="Currency 2 6 3 2 5 4" xfId="7371" xr:uid="{00000000-0005-0000-0000-0000911B0000}"/>
    <cellStyle name="Currency 2 6 3 2 5 4 2" xfId="7372" xr:uid="{00000000-0005-0000-0000-0000921B0000}"/>
    <cellStyle name="Currency 2 6 3 2 5 4 2 2" xfId="7373" xr:uid="{00000000-0005-0000-0000-0000931B0000}"/>
    <cellStyle name="Currency 2 6 3 2 5 4 3" xfId="7374" xr:uid="{00000000-0005-0000-0000-0000941B0000}"/>
    <cellStyle name="Currency 2 6 3 2 5 5" xfId="7375" xr:uid="{00000000-0005-0000-0000-0000951B0000}"/>
    <cellStyle name="Currency 2 6 3 2 5 5 2" xfId="7376" xr:uid="{00000000-0005-0000-0000-0000961B0000}"/>
    <cellStyle name="Currency 2 6 3 2 5 5 2 2" xfId="7377" xr:uid="{00000000-0005-0000-0000-0000971B0000}"/>
    <cellStyle name="Currency 2 6 3 2 5 5 3" xfId="7378" xr:uid="{00000000-0005-0000-0000-0000981B0000}"/>
    <cellStyle name="Currency 2 6 3 2 5 6" xfId="7379" xr:uid="{00000000-0005-0000-0000-0000991B0000}"/>
    <cellStyle name="Currency 2 6 3 2 5 6 2" xfId="7380" xr:uid="{00000000-0005-0000-0000-00009A1B0000}"/>
    <cellStyle name="Currency 2 6 3 2 5 6 2 2" xfId="7381" xr:uid="{00000000-0005-0000-0000-00009B1B0000}"/>
    <cellStyle name="Currency 2 6 3 2 5 6 3" xfId="7382" xr:uid="{00000000-0005-0000-0000-00009C1B0000}"/>
    <cellStyle name="Currency 2 6 3 2 5 7" xfId="7383" xr:uid="{00000000-0005-0000-0000-00009D1B0000}"/>
    <cellStyle name="Currency 2 6 3 2 5 7 2" xfId="7384" xr:uid="{00000000-0005-0000-0000-00009E1B0000}"/>
    <cellStyle name="Currency 2 6 3 2 5 8" xfId="7385" xr:uid="{00000000-0005-0000-0000-00009F1B0000}"/>
    <cellStyle name="Currency 2 6 3 2 5 8 2" xfId="7386" xr:uid="{00000000-0005-0000-0000-0000A01B0000}"/>
    <cellStyle name="Currency 2 6 3 2 5 9" xfId="7387" xr:uid="{00000000-0005-0000-0000-0000A11B0000}"/>
    <cellStyle name="Currency 2 6 3 2 6" xfId="7388" xr:uid="{00000000-0005-0000-0000-0000A21B0000}"/>
    <cellStyle name="Currency 2 6 3 2 6 10" xfId="7389" xr:uid="{00000000-0005-0000-0000-0000A31B0000}"/>
    <cellStyle name="Currency 2 6 3 2 6 11" xfId="7390" xr:uid="{00000000-0005-0000-0000-0000A41B0000}"/>
    <cellStyle name="Currency 2 6 3 2 6 12" xfId="7391" xr:uid="{00000000-0005-0000-0000-0000A51B0000}"/>
    <cellStyle name="Currency 2 6 3 2 6 2" xfId="7392" xr:uid="{00000000-0005-0000-0000-0000A61B0000}"/>
    <cellStyle name="Currency 2 6 3 2 6 2 2" xfId="7393" xr:uid="{00000000-0005-0000-0000-0000A71B0000}"/>
    <cellStyle name="Currency 2 6 3 2 6 2 3" xfId="7394" xr:uid="{00000000-0005-0000-0000-0000A81B0000}"/>
    <cellStyle name="Currency 2 6 3 2 6 3" xfId="7395" xr:uid="{00000000-0005-0000-0000-0000A91B0000}"/>
    <cellStyle name="Currency 2 6 3 2 6 3 2" xfId="7396" xr:uid="{00000000-0005-0000-0000-0000AA1B0000}"/>
    <cellStyle name="Currency 2 6 3 2 6 3 3" xfId="7397" xr:uid="{00000000-0005-0000-0000-0000AB1B0000}"/>
    <cellStyle name="Currency 2 6 3 2 6 4" xfId="7398" xr:uid="{00000000-0005-0000-0000-0000AC1B0000}"/>
    <cellStyle name="Currency 2 6 3 2 6 5" xfId="7399" xr:uid="{00000000-0005-0000-0000-0000AD1B0000}"/>
    <cellStyle name="Currency 2 6 3 2 6 5 2" xfId="7400" xr:uid="{00000000-0005-0000-0000-0000AE1B0000}"/>
    <cellStyle name="Currency 2 6 3 2 6 5 2 2" xfId="7401" xr:uid="{00000000-0005-0000-0000-0000AF1B0000}"/>
    <cellStyle name="Currency 2 6 3 2 6 5 3" xfId="7402" xr:uid="{00000000-0005-0000-0000-0000B01B0000}"/>
    <cellStyle name="Currency 2 6 3 2 6 6" xfId="7403" xr:uid="{00000000-0005-0000-0000-0000B11B0000}"/>
    <cellStyle name="Currency 2 6 3 2 6 6 2" xfId="7404" xr:uid="{00000000-0005-0000-0000-0000B21B0000}"/>
    <cellStyle name="Currency 2 6 3 2 6 6 2 2" xfId="7405" xr:uid="{00000000-0005-0000-0000-0000B31B0000}"/>
    <cellStyle name="Currency 2 6 3 2 6 6 3" xfId="7406" xr:uid="{00000000-0005-0000-0000-0000B41B0000}"/>
    <cellStyle name="Currency 2 6 3 2 6 7" xfId="7407" xr:uid="{00000000-0005-0000-0000-0000B51B0000}"/>
    <cellStyle name="Currency 2 6 3 2 6 7 2" xfId="7408" xr:uid="{00000000-0005-0000-0000-0000B61B0000}"/>
    <cellStyle name="Currency 2 6 3 2 6 7 2 2" xfId="7409" xr:uid="{00000000-0005-0000-0000-0000B71B0000}"/>
    <cellStyle name="Currency 2 6 3 2 6 7 3" xfId="7410" xr:uid="{00000000-0005-0000-0000-0000B81B0000}"/>
    <cellStyle name="Currency 2 6 3 2 6 8" xfId="7411" xr:uid="{00000000-0005-0000-0000-0000B91B0000}"/>
    <cellStyle name="Currency 2 6 3 2 6 8 2" xfId="7412" xr:uid="{00000000-0005-0000-0000-0000BA1B0000}"/>
    <cellStyle name="Currency 2 6 3 2 6 9" xfId="7413" xr:uid="{00000000-0005-0000-0000-0000BB1B0000}"/>
    <cellStyle name="Currency 2 6 3 2 6 9 2" xfId="7414" xr:uid="{00000000-0005-0000-0000-0000BC1B0000}"/>
    <cellStyle name="Currency 2 6 3 2 7" xfId="7415" xr:uid="{00000000-0005-0000-0000-0000BD1B0000}"/>
    <cellStyle name="Currency 2 6 3 2 7 2" xfId="7416" xr:uid="{00000000-0005-0000-0000-0000BE1B0000}"/>
    <cellStyle name="Currency 2 6 3 2 7 3" xfId="7417" xr:uid="{00000000-0005-0000-0000-0000BF1B0000}"/>
    <cellStyle name="Currency 2 6 3 2 8" xfId="7418" xr:uid="{00000000-0005-0000-0000-0000C01B0000}"/>
    <cellStyle name="Currency 2 6 3 2 8 2" xfId="7419" xr:uid="{00000000-0005-0000-0000-0000C11B0000}"/>
    <cellStyle name="Currency 2 6 3 2 8 2 2" xfId="7420" xr:uid="{00000000-0005-0000-0000-0000C21B0000}"/>
    <cellStyle name="Currency 2 6 3 2 8 3" xfId="7421" xr:uid="{00000000-0005-0000-0000-0000C31B0000}"/>
    <cellStyle name="Currency 2 6 3 2 8 4" xfId="7422" xr:uid="{00000000-0005-0000-0000-0000C41B0000}"/>
    <cellStyle name="Currency 2 6 3 2 9" xfId="7423" xr:uid="{00000000-0005-0000-0000-0000C51B0000}"/>
    <cellStyle name="Currency 2 6 3 2 9 2" xfId="7424" xr:uid="{00000000-0005-0000-0000-0000C61B0000}"/>
    <cellStyle name="Currency 2 6 3 2 9 2 2" xfId="7425" xr:uid="{00000000-0005-0000-0000-0000C71B0000}"/>
    <cellStyle name="Currency 2 6 3 2 9 3" xfId="7426" xr:uid="{00000000-0005-0000-0000-0000C81B0000}"/>
    <cellStyle name="Currency 2 6 3 3" xfId="316" xr:uid="{00000000-0005-0000-0000-0000C91B0000}"/>
    <cellStyle name="Currency 2 6 3 3 10" xfId="7427" xr:uid="{00000000-0005-0000-0000-0000CA1B0000}"/>
    <cellStyle name="Currency 2 6 3 3 10 2" xfId="7428" xr:uid="{00000000-0005-0000-0000-0000CB1B0000}"/>
    <cellStyle name="Currency 2 6 3 3 10 2 2" xfId="7429" xr:uid="{00000000-0005-0000-0000-0000CC1B0000}"/>
    <cellStyle name="Currency 2 6 3 3 10 3" xfId="7430" xr:uid="{00000000-0005-0000-0000-0000CD1B0000}"/>
    <cellStyle name="Currency 2 6 3 3 11" xfId="7431" xr:uid="{00000000-0005-0000-0000-0000CE1B0000}"/>
    <cellStyle name="Currency 2 6 3 3 11 2" xfId="7432" xr:uid="{00000000-0005-0000-0000-0000CF1B0000}"/>
    <cellStyle name="Currency 2 6 3 3 12" xfId="7433" xr:uid="{00000000-0005-0000-0000-0000D01B0000}"/>
    <cellStyle name="Currency 2 6 3 3 12 2" xfId="7434" xr:uid="{00000000-0005-0000-0000-0000D11B0000}"/>
    <cellStyle name="Currency 2 6 3 3 13" xfId="7435" xr:uid="{00000000-0005-0000-0000-0000D21B0000}"/>
    <cellStyle name="Currency 2 6 3 3 14" xfId="7436" xr:uid="{00000000-0005-0000-0000-0000D31B0000}"/>
    <cellStyle name="Currency 2 6 3 3 15" xfId="7437" xr:uid="{00000000-0005-0000-0000-0000D41B0000}"/>
    <cellStyle name="Currency 2 6 3 3 16" xfId="7438" xr:uid="{00000000-0005-0000-0000-0000D51B0000}"/>
    <cellStyle name="Currency 2 6 3 3 2" xfId="317" xr:uid="{00000000-0005-0000-0000-0000D61B0000}"/>
    <cellStyle name="Currency 2 6 3 3 2 2" xfId="7439" xr:uid="{00000000-0005-0000-0000-0000D71B0000}"/>
    <cellStyle name="Currency 2 6 3 3 2 2 10" xfId="7440" xr:uid="{00000000-0005-0000-0000-0000D81B0000}"/>
    <cellStyle name="Currency 2 6 3 3 2 2 2" xfId="7441" xr:uid="{00000000-0005-0000-0000-0000D91B0000}"/>
    <cellStyle name="Currency 2 6 3 3 2 2 2 2" xfId="7442" xr:uid="{00000000-0005-0000-0000-0000DA1B0000}"/>
    <cellStyle name="Currency 2 6 3 3 2 2 2 3" xfId="7443" xr:uid="{00000000-0005-0000-0000-0000DB1B0000}"/>
    <cellStyle name="Currency 2 6 3 3 2 2 3" xfId="7444" xr:uid="{00000000-0005-0000-0000-0000DC1B0000}"/>
    <cellStyle name="Currency 2 6 3 3 2 2 3 2" xfId="7445" xr:uid="{00000000-0005-0000-0000-0000DD1B0000}"/>
    <cellStyle name="Currency 2 6 3 3 2 2 3 3" xfId="7446" xr:uid="{00000000-0005-0000-0000-0000DE1B0000}"/>
    <cellStyle name="Currency 2 6 3 3 2 2 4" xfId="7447" xr:uid="{00000000-0005-0000-0000-0000DF1B0000}"/>
    <cellStyle name="Currency 2 6 3 3 2 2 4 2" xfId="7448" xr:uid="{00000000-0005-0000-0000-0000E01B0000}"/>
    <cellStyle name="Currency 2 6 3 3 2 2 4 2 2" xfId="7449" xr:uid="{00000000-0005-0000-0000-0000E11B0000}"/>
    <cellStyle name="Currency 2 6 3 3 2 2 4 3" xfId="7450" xr:uid="{00000000-0005-0000-0000-0000E21B0000}"/>
    <cellStyle name="Currency 2 6 3 3 2 2 5" xfId="7451" xr:uid="{00000000-0005-0000-0000-0000E31B0000}"/>
    <cellStyle name="Currency 2 6 3 3 2 2 5 2" xfId="7452" xr:uid="{00000000-0005-0000-0000-0000E41B0000}"/>
    <cellStyle name="Currency 2 6 3 3 2 2 5 2 2" xfId="7453" xr:uid="{00000000-0005-0000-0000-0000E51B0000}"/>
    <cellStyle name="Currency 2 6 3 3 2 2 5 3" xfId="7454" xr:uid="{00000000-0005-0000-0000-0000E61B0000}"/>
    <cellStyle name="Currency 2 6 3 3 2 2 6" xfId="7455" xr:uid="{00000000-0005-0000-0000-0000E71B0000}"/>
    <cellStyle name="Currency 2 6 3 3 2 2 6 2" xfId="7456" xr:uid="{00000000-0005-0000-0000-0000E81B0000}"/>
    <cellStyle name="Currency 2 6 3 3 2 2 6 2 2" xfId="7457" xr:uid="{00000000-0005-0000-0000-0000E91B0000}"/>
    <cellStyle name="Currency 2 6 3 3 2 2 6 3" xfId="7458" xr:uid="{00000000-0005-0000-0000-0000EA1B0000}"/>
    <cellStyle name="Currency 2 6 3 3 2 2 7" xfId="7459" xr:uid="{00000000-0005-0000-0000-0000EB1B0000}"/>
    <cellStyle name="Currency 2 6 3 3 2 2 7 2" xfId="7460" xr:uid="{00000000-0005-0000-0000-0000EC1B0000}"/>
    <cellStyle name="Currency 2 6 3 3 2 2 8" xfId="7461" xr:uid="{00000000-0005-0000-0000-0000ED1B0000}"/>
    <cellStyle name="Currency 2 6 3 3 2 2 8 2" xfId="7462" xr:uid="{00000000-0005-0000-0000-0000EE1B0000}"/>
    <cellStyle name="Currency 2 6 3 3 2 2 9" xfId="7463" xr:uid="{00000000-0005-0000-0000-0000EF1B0000}"/>
    <cellStyle name="Currency 2 6 3 3 2 3" xfId="7464" xr:uid="{00000000-0005-0000-0000-0000F01B0000}"/>
    <cellStyle name="Currency 2 6 3 3 2 3 10" xfId="7465" xr:uid="{00000000-0005-0000-0000-0000F11B0000}"/>
    <cellStyle name="Currency 2 6 3 3 2 3 2" xfId="7466" xr:uid="{00000000-0005-0000-0000-0000F21B0000}"/>
    <cellStyle name="Currency 2 6 3 3 2 3 2 2" xfId="7467" xr:uid="{00000000-0005-0000-0000-0000F31B0000}"/>
    <cellStyle name="Currency 2 6 3 3 2 3 2 3" xfId="7468" xr:uid="{00000000-0005-0000-0000-0000F41B0000}"/>
    <cellStyle name="Currency 2 6 3 3 2 3 3" xfId="7469" xr:uid="{00000000-0005-0000-0000-0000F51B0000}"/>
    <cellStyle name="Currency 2 6 3 3 2 3 3 2" xfId="7470" xr:uid="{00000000-0005-0000-0000-0000F61B0000}"/>
    <cellStyle name="Currency 2 6 3 3 2 3 3 3" xfId="7471" xr:uid="{00000000-0005-0000-0000-0000F71B0000}"/>
    <cellStyle name="Currency 2 6 3 3 2 3 4" xfId="7472" xr:uid="{00000000-0005-0000-0000-0000F81B0000}"/>
    <cellStyle name="Currency 2 6 3 3 2 3 4 2" xfId="7473" xr:uid="{00000000-0005-0000-0000-0000F91B0000}"/>
    <cellStyle name="Currency 2 6 3 3 2 3 4 2 2" xfId="7474" xr:uid="{00000000-0005-0000-0000-0000FA1B0000}"/>
    <cellStyle name="Currency 2 6 3 3 2 3 4 3" xfId="7475" xr:uid="{00000000-0005-0000-0000-0000FB1B0000}"/>
    <cellStyle name="Currency 2 6 3 3 2 3 5" xfId="7476" xr:uid="{00000000-0005-0000-0000-0000FC1B0000}"/>
    <cellStyle name="Currency 2 6 3 3 2 3 5 2" xfId="7477" xr:uid="{00000000-0005-0000-0000-0000FD1B0000}"/>
    <cellStyle name="Currency 2 6 3 3 2 3 5 2 2" xfId="7478" xr:uid="{00000000-0005-0000-0000-0000FE1B0000}"/>
    <cellStyle name="Currency 2 6 3 3 2 3 5 3" xfId="7479" xr:uid="{00000000-0005-0000-0000-0000FF1B0000}"/>
    <cellStyle name="Currency 2 6 3 3 2 3 6" xfId="7480" xr:uid="{00000000-0005-0000-0000-0000001C0000}"/>
    <cellStyle name="Currency 2 6 3 3 2 3 6 2" xfId="7481" xr:uid="{00000000-0005-0000-0000-0000011C0000}"/>
    <cellStyle name="Currency 2 6 3 3 2 3 6 2 2" xfId="7482" xr:uid="{00000000-0005-0000-0000-0000021C0000}"/>
    <cellStyle name="Currency 2 6 3 3 2 3 6 3" xfId="7483" xr:uid="{00000000-0005-0000-0000-0000031C0000}"/>
    <cellStyle name="Currency 2 6 3 3 2 3 7" xfId="7484" xr:uid="{00000000-0005-0000-0000-0000041C0000}"/>
    <cellStyle name="Currency 2 6 3 3 2 3 7 2" xfId="7485" xr:uid="{00000000-0005-0000-0000-0000051C0000}"/>
    <cellStyle name="Currency 2 6 3 3 2 3 8" xfId="7486" xr:uid="{00000000-0005-0000-0000-0000061C0000}"/>
    <cellStyle name="Currency 2 6 3 3 2 3 8 2" xfId="7487" xr:uid="{00000000-0005-0000-0000-0000071C0000}"/>
    <cellStyle name="Currency 2 6 3 3 2 3 9" xfId="7488" xr:uid="{00000000-0005-0000-0000-0000081C0000}"/>
    <cellStyle name="Currency 2 6 3 3 2 4" xfId="7489" xr:uid="{00000000-0005-0000-0000-0000091C0000}"/>
    <cellStyle name="Currency 2 6 3 3 2 4 10" xfId="7490" xr:uid="{00000000-0005-0000-0000-00000A1C0000}"/>
    <cellStyle name="Currency 2 6 3 3 2 4 2" xfId="7491" xr:uid="{00000000-0005-0000-0000-00000B1C0000}"/>
    <cellStyle name="Currency 2 6 3 3 2 4 3" xfId="7492" xr:uid="{00000000-0005-0000-0000-00000C1C0000}"/>
    <cellStyle name="Currency 2 6 3 3 2 4 3 2" xfId="7493" xr:uid="{00000000-0005-0000-0000-00000D1C0000}"/>
    <cellStyle name="Currency 2 6 3 3 2 4 3 2 2" xfId="7494" xr:uid="{00000000-0005-0000-0000-00000E1C0000}"/>
    <cellStyle name="Currency 2 6 3 3 2 4 3 3" xfId="7495" xr:uid="{00000000-0005-0000-0000-00000F1C0000}"/>
    <cellStyle name="Currency 2 6 3 3 2 4 4" xfId="7496" xr:uid="{00000000-0005-0000-0000-0000101C0000}"/>
    <cellStyle name="Currency 2 6 3 3 2 4 4 2" xfId="7497" xr:uid="{00000000-0005-0000-0000-0000111C0000}"/>
    <cellStyle name="Currency 2 6 3 3 2 4 4 2 2" xfId="7498" xr:uid="{00000000-0005-0000-0000-0000121C0000}"/>
    <cellStyle name="Currency 2 6 3 3 2 4 4 3" xfId="7499" xr:uid="{00000000-0005-0000-0000-0000131C0000}"/>
    <cellStyle name="Currency 2 6 3 3 2 4 5" xfId="7500" xr:uid="{00000000-0005-0000-0000-0000141C0000}"/>
    <cellStyle name="Currency 2 6 3 3 2 4 5 2" xfId="7501" xr:uid="{00000000-0005-0000-0000-0000151C0000}"/>
    <cellStyle name="Currency 2 6 3 3 2 4 5 2 2" xfId="7502" xr:uid="{00000000-0005-0000-0000-0000161C0000}"/>
    <cellStyle name="Currency 2 6 3 3 2 4 5 3" xfId="7503" xr:uid="{00000000-0005-0000-0000-0000171C0000}"/>
    <cellStyle name="Currency 2 6 3 3 2 4 6" xfId="7504" xr:uid="{00000000-0005-0000-0000-0000181C0000}"/>
    <cellStyle name="Currency 2 6 3 3 2 4 6 2" xfId="7505" xr:uid="{00000000-0005-0000-0000-0000191C0000}"/>
    <cellStyle name="Currency 2 6 3 3 2 4 7" xfId="7506" xr:uid="{00000000-0005-0000-0000-00001A1C0000}"/>
    <cellStyle name="Currency 2 6 3 3 2 4 7 2" xfId="7507" xr:uid="{00000000-0005-0000-0000-00001B1C0000}"/>
    <cellStyle name="Currency 2 6 3 3 2 4 8" xfId="7508" xr:uid="{00000000-0005-0000-0000-00001C1C0000}"/>
    <cellStyle name="Currency 2 6 3 3 2 4 9" xfId="7509" xr:uid="{00000000-0005-0000-0000-00001D1C0000}"/>
    <cellStyle name="Currency 2 6 3 3 2 5" xfId="7510" xr:uid="{00000000-0005-0000-0000-00001E1C0000}"/>
    <cellStyle name="Currency 2 6 3 3 2 5 2" xfId="7511" xr:uid="{00000000-0005-0000-0000-00001F1C0000}"/>
    <cellStyle name="Currency 2 6 3 3 2 5 3" xfId="7512" xr:uid="{00000000-0005-0000-0000-0000201C0000}"/>
    <cellStyle name="Currency 2 6 3 3 2 5 4" xfId="25533" xr:uid="{00000000-0005-0000-0000-0000211C0000}"/>
    <cellStyle name="Currency 2 6 3 3 2 6" xfId="7513" xr:uid="{00000000-0005-0000-0000-0000221C0000}"/>
    <cellStyle name="Currency 2 6 3 3 2 6 2" xfId="7514" xr:uid="{00000000-0005-0000-0000-0000231C0000}"/>
    <cellStyle name="Currency 2 6 3 3 2 6 2 2" xfId="7515" xr:uid="{00000000-0005-0000-0000-0000241C0000}"/>
    <cellStyle name="Currency 2 6 3 3 2 6 2 2 2" xfId="7516" xr:uid="{00000000-0005-0000-0000-0000251C0000}"/>
    <cellStyle name="Currency 2 6 3 3 2 6 2 3" xfId="7517" xr:uid="{00000000-0005-0000-0000-0000261C0000}"/>
    <cellStyle name="Currency 2 6 3 3 2 6 3" xfId="7518" xr:uid="{00000000-0005-0000-0000-0000271C0000}"/>
    <cellStyle name="Currency 2 6 3 3 2 6 3 2" xfId="7519" xr:uid="{00000000-0005-0000-0000-0000281C0000}"/>
    <cellStyle name="Currency 2 6 3 3 2 6 3 2 2" xfId="7520" xr:uid="{00000000-0005-0000-0000-0000291C0000}"/>
    <cellStyle name="Currency 2 6 3 3 2 6 3 3" xfId="7521" xr:uid="{00000000-0005-0000-0000-00002A1C0000}"/>
    <cellStyle name="Currency 2 6 3 3 2 6 4" xfId="7522" xr:uid="{00000000-0005-0000-0000-00002B1C0000}"/>
    <cellStyle name="Currency 2 6 3 3 2 6 4 2" xfId="7523" xr:uid="{00000000-0005-0000-0000-00002C1C0000}"/>
    <cellStyle name="Currency 2 6 3 3 2 6 4 2 2" xfId="7524" xr:uid="{00000000-0005-0000-0000-00002D1C0000}"/>
    <cellStyle name="Currency 2 6 3 3 2 6 4 3" xfId="7525" xr:uid="{00000000-0005-0000-0000-00002E1C0000}"/>
    <cellStyle name="Currency 2 6 3 3 2 6 5" xfId="7526" xr:uid="{00000000-0005-0000-0000-00002F1C0000}"/>
    <cellStyle name="Currency 2 6 3 3 2 6 5 2" xfId="7527" xr:uid="{00000000-0005-0000-0000-0000301C0000}"/>
    <cellStyle name="Currency 2 6 3 3 2 6 6" xfId="7528" xr:uid="{00000000-0005-0000-0000-0000311C0000}"/>
    <cellStyle name="Currency 2 6 3 3 2 6 6 2" xfId="7529" xr:uid="{00000000-0005-0000-0000-0000321C0000}"/>
    <cellStyle name="Currency 2 6 3 3 2 6 7" xfId="7530" xr:uid="{00000000-0005-0000-0000-0000331C0000}"/>
    <cellStyle name="Currency 2 6 3 3 2 7" xfId="7531" xr:uid="{00000000-0005-0000-0000-0000341C0000}"/>
    <cellStyle name="Currency 2 6 3 3 2 7 2" xfId="7532" xr:uid="{00000000-0005-0000-0000-0000351C0000}"/>
    <cellStyle name="Currency 2 6 3 3 2 7 2 2" xfId="7533" xr:uid="{00000000-0005-0000-0000-0000361C0000}"/>
    <cellStyle name="Currency 2 6 3 3 2 7 3" xfId="7534" xr:uid="{00000000-0005-0000-0000-0000371C0000}"/>
    <cellStyle name="Currency 2 6 3 3 2 8" xfId="7535" xr:uid="{00000000-0005-0000-0000-0000381C0000}"/>
    <cellStyle name="Currency 2 6 3 3 2 8 2" xfId="7536" xr:uid="{00000000-0005-0000-0000-0000391C0000}"/>
    <cellStyle name="Currency 2 6 3 3 2 8 2 2" xfId="7537" xr:uid="{00000000-0005-0000-0000-00003A1C0000}"/>
    <cellStyle name="Currency 2 6 3 3 2 8 3" xfId="7538" xr:uid="{00000000-0005-0000-0000-00003B1C0000}"/>
    <cellStyle name="Currency 2 6 3 3 2 9" xfId="7539" xr:uid="{00000000-0005-0000-0000-00003C1C0000}"/>
    <cellStyle name="Currency 2 6 3 3 3" xfId="318" xr:uid="{00000000-0005-0000-0000-00003D1C0000}"/>
    <cellStyle name="Currency 2 6 3 3 3 10" xfId="7540" xr:uid="{00000000-0005-0000-0000-00003E1C0000}"/>
    <cellStyle name="Currency 2 6 3 3 3 11" xfId="7541" xr:uid="{00000000-0005-0000-0000-00003F1C0000}"/>
    <cellStyle name="Currency 2 6 3 3 3 12" xfId="7542" xr:uid="{00000000-0005-0000-0000-0000401C0000}"/>
    <cellStyle name="Currency 2 6 3 3 3 13" xfId="7543" xr:uid="{00000000-0005-0000-0000-0000411C0000}"/>
    <cellStyle name="Currency 2 6 3 3 3 2" xfId="319" xr:uid="{00000000-0005-0000-0000-0000421C0000}"/>
    <cellStyle name="Currency 2 6 3 3 3 2 10" xfId="7544" xr:uid="{00000000-0005-0000-0000-0000431C0000}"/>
    <cellStyle name="Currency 2 6 3 3 3 2 2" xfId="7545" xr:uid="{00000000-0005-0000-0000-0000441C0000}"/>
    <cellStyle name="Currency 2 6 3 3 3 2 2 2" xfId="7546" xr:uid="{00000000-0005-0000-0000-0000451C0000}"/>
    <cellStyle name="Currency 2 6 3 3 3 2 2 3" xfId="7547" xr:uid="{00000000-0005-0000-0000-0000461C0000}"/>
    <cellStyle name="Currency 2 6 3 3 3 2 3" xfId="7548" xr:uid="{00000000-0005-0000-0000-0000471C0000}"/>
    <cellStyle name="Currency 2 6 3 3 3 2 3 2" xfId="7549" xr:uid="{00000000-0005-0000-0000-0000481C0000}"/>
    <cellStyle name="Currency 2 6 3 3 3 2 3 3" xfId="7550" xr:uid="{00000000-0005-0000-0000-0000491C0000}"/>
    <cellStyle name="Currency 2 6 3 3 3 2 3 4" xfId="25535" xr:uid="{00000000-0005-0000-0000-00004A1C0000}"/>
    <cellStyle name="Currency 2 6 3 3 3 2 4" xfId="7551" xr:uid="{00000000-0005-0000-0000-00004B1C0000}"/>
    <cellStyle name="Currency 2 6 3 3 3 2 4 2" xfId="7552" xr:uid="{00000000-0005-0000-0000-00004C1C0000}"/>
    <cellStyle name="Currency 2 6 3 3 3 2 4 2 2" xfId="7553" xr:uid="{00000000-0005-0000-0000-00004D1C0000}"/>
    <cellStyle name="Currency 2 6 3 3 3 2 4 3" xfId="7554" xr:uid="{00000000-0005-0000-0000-00004E1C0000}"/>
    <cellStyle name="Currency 2 6 3 3 3 2 5" xfId="7555" xr:uid="{00000000-0005-0000-0000-00004F1C0000}"/>
    <cellStyle name="Currency 2 6 3 3 3 2 5 2" xfId="7556" xr:uid="{00000000-0005-0000-0000-0000501C0000}"/>
    <cellStyle name="Currency 2 6 3 3 3 2 5 2 2" xfId="7557" xr:uid="{00000000-0005-0000-0000-0000511C0000}"/>
    <cellStyle name="Currency 2 6 3 3 3 2 5 3" xfId="7558" xr:uid="{00000000-0005-0000-0000-0000521C0000}"/>
    <cellStyle name="Currency 2 6 3 3 3 2 6" xfId="7559" xr:uid="{00000000-0005-0000-0000-0000531C0000}"/>
    <cellStyle name="Currency 2 6 3 3 3 2 6 2" xfId="7560" xr:uid="{00000000-0005-0000-0000-0000541C0000}"/>
    <cellStyle name="Currency 2 6 3 3 3 2 6 2 2" xfId="7561" xr:uid="{00000000-0005-0000-0000-0000551C0000}"/>
    <cellStyle name="Currency 2 6 3 3 3 2 6 3" xfId="7562" xr:uid="{00000000-0005-0000-0000-0000561C0000}"/>
    <cellStyle name="Currency 2 6 3 3 3 2 7" xfId="7563" xr:uid="{00000000-0005-0000-0000-0000571C0000}"/>
    <cellStyle name="Currency 2 6 3 3 3 2 7 2" xfId="7564" xr:uid="{00000000-0005-0000-0000-0000581C0000}"/>
    <cellStyle name="Currency 2 6 3 3 3 2 8" xfId="7565" xr:uid="{00000000-0005-0000-0000-0000591C0000}"/>
    <cellStyle name="Currency 2 6 3 3 3 2 8 2" xfId="7566" xr:uid="{00000000-0005-0000-0000-00005A1C0000}"/>
    <cellStyle name="Currency 2 6 3 3 3 2 9" xfId="7567" xr:uid="{00000000-0005-0000-0000-00005B1C0000}"/>
    <cellStyle name="Currency 2 6 3 3 3 3" xfId="320" xr:uid="{00000000-0005-0000-0000-00005C1C0000}"/>
    <cellStyle name="Currency 2 6 3 3 3 3 2" xfId="7568" xr:uid="{00000000-0005-0000-0000-00005D1C0000}"/>
    <cellStyle name="Currency 2 6 3 3 3 3 2 2" xfId="25536" xr:uid="{00000000-0005-0000-0000-00005E1C0000}"/>
    <cellStyle name="Currency 2 6 3 3 3 3 2 3" xfId="25635" xr:uid="{00000000-0005-0000-0000-00005F1C0000}"/>
    <cellStyle name="Currency 2 6 3 3 3 3 3" xfId="7569" xr:uid="{00000000-0005-0000-0000-0000601C0000}"/>
    <cellStyle name="Currency 2 6 3 3 3 4" xfId="7570" xr:uid="{00000000-0005-0000-0000-0000611C0000}"/>
    <cellStyle name="Currency 2 6 3 3 3 4 2" xfId="7571" xr:uid="{00000000-0005-0000-0000-0000621C0000}"/>
    <cellStyle name="Currency 2 6 3 3 3 4 3" xfId="7572" xr:uid="{00000000-0005-0000-0000-0000631C0000}"/>
    <cellStyle name="Currency 2 6 3 3 3 4 4" xfId="25534" xr:uid="{00000000-0005-0000-0000-0000641C0000}"/>
    <cellStyle name="Currency 2 6 3 3 3 5" xfId="7573" xr:uid="{00000000-0005-0000-0000-0000651C0000}"/>
    <cellStyle name="Currency 2 6 3 3 3 5 2" xfId="7574" xr:uid="{00000000-0005-0000-0000-0000661C0000}"/>
    <cellStyle name="Currency 2 6 3 3 3 5 2 2" xfId="7575" xr:uid="{00000000-0005-0000-0000-0000671C0000}"/>
    <cellStyle name="Currency 2 6 3 3 3 5 3" xfId="7576" xr:uid="{00000000-0005-0000-0000-0000681C0000}"/>
    <cellStyle name="Currency 2 6 3 3 3 6" xfId="7577" xr:uid="{00000000-0005-0000-0000-0000691C0000}"/>
    <cellStyle name="Currency 2 6 3 3 3 6 2" xfId="7578" xr:uid="{00000000-0005-0000-0000-00006A1C0000}"/>
    <cellStyle name="Currency 2 6 3 3 3 6 2 2" xfId="7579" xr:uid="{00000000-0005-0000-0000-00006B1C0000}"/>
    <cellStyle name="Currency 2 6 3 3 3 6 3" xfId="7580" xr:uid="{00000000-0005-0000-0000-00006C1C0000}"/>
    <cellStyle name="Currency 2 6 3 3 3 7" xfId="7581" xr:uid="{00000000-0005-0000-0000-00006D1C0000}"/>
    <cellStyle name="Currency 2 6 3 3 3 7 2" xfId="7582" xr:uid="{00000000-0005-0000-0000-00006E1C0000}"/>
    <cellStyle name="Currency 2 6 3 3 3 7 2 2" xfId="7583" xr:uid="{00000000-0005-0000-0000-00006F1C0000}"/>
    <cellStyle name="Currency 2 6 3 3 3 7 3" xfId="7584" xr:uid="{00000000-0005-0000-0000-0000701C0000}"/>
    <cellStyle name="Currency 2 6 3 3 3 8" xfId="7585" xr:uid="{00000000-0005-0000-0000-0000711C0000}"/>
    <cellStyle name="Currency 2 6 3 3 3 8 2" xfId="7586" xr:uid="{00000000-0005-0000-0000-0000721C0000}"/>
    <cellStyle name="Currency 2 6 3 3 3 9" xfId="7587" xr:uid="{00000000-0005-0000-0000-0000731C0000}"/>
    <cellStyle name="Currency 2 6 3 3 3 9 2" xfId="7588" xr:uid="{00000000-0005-0000-0000-0000741C0000}"/>
    <cellStyle name="Currency 2 6 3 3 4" xfId="321" xr:uid="{00000000-0005-0000-0000-0000751C0000}"/>
    <cellStyle name="Currency 2 6 3 3 4 2" xfId="322" xr:uid="{00000000-0005-0000-0000-0000761C0000}"/>
    <cellStyle name="Currency 2 6 3 3 4 2 10" xfId="7589" xr:uid="{00000000-0005-0000-0000-0000771C0000}"/>
    <cellStyle name="Currency 2 6 3 3 4 2 11" xfId="7590" xr:uid="{00000000-0005-0000-0000-0000781C0000}"/>
    <cellStyle name="Currency 2 6 3 3 4 2 2" xfId="7591" xr:uid="{00000000-0005-0000-0000-0000791C0000}"/>
    <cellStyle name="Currency 2 6 3 3 4 2 2 2" xfId="7592" xr:uid="{00000000-0005-0000-0000-00007A1C0000}"/>
    <cellStyle name="Currency 2 6 3 3 4 2 2 3" xfId="7593" xr:uid="{00000000-0005-0000-0000-00007B1C0000}"/>
    <cellStyle name="Currency 2 6 3 3 4 2 3" xfId="7594" xr:uid="{00000000-0005-0000-0000-00007C1C0000}"/>
    <cellStyle name="Currency 2 6 3 3 4 2 3 2" xfId="25538" xr:uid="{00000000-0005-0000-0000-00007D1C0000}"/>
    <cellStyle name="Currency 2 6 3 3 4 2 3 3" xfId="25636" xr:uid="{00000000-0005-0000-0000-00007E1C0000}"/>
    <cellStyle name="Currency 2 6 3 3 4 2 4" xfId="7595" xr:uid="{00000000-0005-0000-0000-00007F1C0000}"/>
    <cellStyle name="Currency 2 6 3 3 4 2 4 2" xfId="7596" xr:uid="{00000000-0005-0000-0000-0000801C0000}"/>
    <cellStyle name="Currency 2 6 3 3 4 2 4 2 2" xfId="7597" xr:uid="{00000000-0005-0000-0000-0000811C0000}"/>
    <cellStyle name="Currency 2 6 3 3 4 2 4 3" xfId="7598" xr:uid="{00000000-0005-0000-0000-0000821C0000}"/>
    <cellStyle name="Currency 2 6 3 3 4 2 5" xfId="7599" xr:uid="{00000000-0005-0000-0000-0000831C0000}"/>
    <cellStyle name="Currency 2 6 3 3 4 2 5 2" xfId="7600" xr:uid="{00000000-0005-0000-0000-0000841C0000}"/>
    <cellStyle name="Currency 2 6 3 3 4 2 5 2 2" xfId="7601" xr:uid="{00000000-0005-0000-0000-0000851C0000}"/>
    <cellStyle name="Currency 2 6 3 3 4 2 5 3" xfId="7602" xr:uid="{00000000-0005-0000-0000-0000861C0000}"/>
    <cellStyle name="Currency 2 6 3 3 4 2 6" xfId="7603" xr:uid="{00000000-0005-0000-0000-0000871C0000}"/>
    <cellStyle name="Currency 2 6 3 3 4 2 6 2" xfId="7604" xr:uid="{00000000-0005-0000-0000-0000881C0000}"/>
    <cellStyle name="Currency 2 6 3 3 4 2 6 2 2" xfId="7605" xr:uid="{00000000-0005-0000-0000-0000891C0000}"/>
    <cellStyle name="Currency 2 6 3 3 4 2 6 3" xfId="7606" xr:uid="{00000000-0005-0000-0000-00008A1C0000}"/>
    <cellStyle name="Currency 2 6 3 3 4 2 7" xfId="7607" xr:uid="{00000000-0005-0000-0000-00008B1C0000}"/>
    <cellStyle name="Currency 2 6 3 3 4 2 7 2" xfId="7608" xr:uid="{00000000-0005-0000-0000-00008C1C0000}"/>
    <cellStyle name="Currency 2 6 3 3 4 2 8" xfId="7609" xr:uid="{00000000-0005-0000-0000-00008D1C0000}"/>
    <cellStyle name="Currency 2 6 3 3 4 2 8 2" xfId="7610" xr:uid="{00000000-0005-0000-0000-00008E1C0000}"/>
    <cellStyle name="Currency 2 6 3 3 4 2 9" xfId="7611" xr:uid="{00000000-0005-0000-0000-00008F1C0000}"/>
    <cellStyle name="Currency 2 6 3 3 4 3" xfId="323" xr:uid="{00000000-0005-0000-0000-0000901C0000}"/>
    <cellStyle name="Currency 2 6 3 3 4 3 2" xfId="7612" xr:uid="{00000000-0005-0000-0000-0000911C0000}"/>
    <cellStyle name="Currency 2 6 3 3 4 3 2 2" xfId="25539" xr:uid="{00000000-0005-0000-0000-0000921C0000}"/>
    <cellStyle name="Currency 2 6 3 3 4 3 2 3" xfId="25637" xr:uid="{00000000-0005-0000-0000-0000931C0000}"/>
    <cellStyle name="Currency 2 6 3 3 4 3 3" xfId="7613" xr:uid="{00000000-0005-0000-0000-0000941C0000}"/>
    <cellStyle name="Currency 2 6 3 3 4 4" xfId="7614" xr:uid="{00000000-0005-0000-0000-0000951C0000}"/>
    <cellStyle name="Currency 2 6 3 3 4 4 2" xfId="7615" xr:uid="{00000000-0005-0000-0000-0000961C0000}"/>
    <cellStyle name="Currency 2 6 3 3 4 4 2 2" xfId="7616" xr:uid="{00000000-0005-0000-0000-0000971C0000}"/>
    <cellStyle name="Currency 2 6 3 3 4 4 3" xfId="7617" xr:uid="{00000000-0005-0000-0000-0000981C0000}"/>
    <cellStyle name="Currency 2 6 3 3 4 4 4" xfId="25537" xr:uid="{00000000-0005-0000-0000-0000991C0000}"/>
    <cellStyle name="Currency 2 6 3 3 4 5" xfId="7618" xr:uid="{00000000-0005-0000-0000-00009A1C0000}"/>
    <cellStyle name="Currency 2 6 3 3 4 5 2" xfId="7619" xr:uid="{00000000-0005-0000-0000-00009B1C0000}"/>
    <cellStyle name="Currency 2 6 3 3 4 5 2 2" xfId="7620" xr:uid="{00000000-0005-0000-0000-00009C1C0000}"/>
    <cellStyle name="Currency 2 6 3 3 4 5 3" xfId="7621" xr:uid="{00000000-0005-0000-0000-00009D1C0000}"/>
    <cellStyle name="Currency 2 6 3 3 4 6" xfId="7622" xr:uid="{00000000-0005-0000-0000-00009E1C0000}"/>
    <cellStyle name="Currency 2 6 3 3 4 7" xfId="7623" xr:uid="{00000000-0005-0000-0000-00009F1C0000}"/>
    <cellStyle name="Currency 2 6 3 3 5" xfId="7624" xr:uid="{00000000-0005-0000-0000-0000A01C0000}"/>
    <cellStyle name="Currency 2 6 3 3 5 10" xfId="7625" xr:uid="{00000000-0005-0000-0000-0000A11C0000}"/>
    <cellStyle name="Currency 2 6 3 3 5 2" xfId="7626" xr:uid="{00000000-0005-0000-0000-0000A21C0000}"/>
    <cellStyle name="Currency 2 6 3 3 5 2 2" xfId="7627" xr:uid="{00000000-0005-0000-0000-0000A31C0000}"/>
    <cellStyle name="Currency 2 6 3 3 5 2 3" xfId="7628" xr:uid="{00000000-0005-0000-0000-0000A41C0000}"/>
    <cellStyle name="Currency 2 6 3 3 5 3" xfId="7629" xr:uid="{00000000-0005-0000-0000-0000A51C0000}"/>
    <cellStyle name="Currency 2 6 3 3 5 3 2" xfId="7630" xr:uid="{00000000-0005-0000-0000-0000A61C0000}"/>
    <cellStyle name="Currency 2 6 3 3 5 3 3" xfId="7631" xr:uid="{00000000-0005-0000-0000-0000A71C0000}"/>
    <cellStyle name="Currency 2 6 3 3 5 4" xfId="7632" xr:uid="{00000000-0005-0000-0000-0000A81C0000}"/>
    <cellStyle name="Currency 2 6 3 3 5 4 2" xfId="7633" xr:uid="{00000000-0005-0000-0000-0000A91C0000}"/>
    <cellStyle name="Currency 2 6 3 3 5 4 2 2" xfId="7634" xr:uid="{00000000-0005-0000-0000-0000AA1C0000}"/>
    <cellStyle name="Currency 2 6 3 3 5 4 3" xfId="7635" xr:uid="{00000000-0005-0000-0000-0000AB1C0000}"/>
    <cellStyle name="Currency 2 6 3 3 5 5" xfId="7636" xr:uid="{00000000-0005-0000-0000-0000AC1C0000}"/>
    <cellStyle name="Currency 2 6 3 3 5 5 2" xfId="7637" xr:uid="{00000000-0005-0000-0000-0000AD1C0000}"/>
    <cellStyle name="Currency 2 6 3 3 5 5 2 2" xfId="7638" xr:uid="{00000000-0005-0000-0000-0000AE1C0000}"/>
    <cellStyle name="Currency 2 6 3 3 5 5 3" xfId="7639" xr:uid="{00000000-0005-0000-0000-0000AF1C0000}"/>
    <cellStyle name="Currency 2 6 3 3 5 6" xfId="7640" xr:uid="{00000000-0005-0000-0000-0000B01C0000}"/>
    <cellStyle name="Currency 2 6 3 3 5 6 2" xfId="7641" xr:uid="{00000000-0005-0000-0000-0000B11C0000}"/>
    <cellStyle name="Currency 2 6 3 3 5 6 2 2" xfId="7642" xr:uid="{00000000-0005-0000-0000-0000B21C0000}"/>
    <cellStyle name="Currency 2 6 3 3 5 6 3" xfId="7643" xr:uid="{00000000-0005-0000-0000-0000B31C0000}"/>
    <cellStyle name="Currency 2 6 3 3 5 7" xfId="7644" xr:uid="{00000000-0005-0000-0000-0000B41C0000}"/>
    <cellStyle name="Currency 2 6 3 3 5 7 2" xfId="7645" xr:uid="{00000000-0005-0000-0000-0000B51C0000}"/>
    <cellStyle name="Currency 2 6 3 3 5 8" xfId="7646" xr:uid="{00000000-0005-0000-0000-0000B61C0000}"/>
    <cellStyle name="Currency 2 6 3 3 5 8 2" xfId="7647" xr:uid="{00000000-0005-0000-0000-0000B71C0000}"/>
    <cellStyle name="Currency 2 6 3 3 5 9" xfId="7648" xr:uid="{00000000-0005-0000-0000-0000B81C0000}"/>
    <cellStyle name="Currency 2 6 3 3 6" xfId="7649" xr:uid="{00000000-0005-0000-0000-0000B91C0000}"/>
    <cellStyle name="Currency 2 6 3 3 6 10" xfId="7650" xr:uid="{00000000-0005-0000-0000-0000BA1C0000}"/>
    <cellStyle name="Currency 2 6 3 3 6 11" xfId="7651" xr:uid="{00000000-0005-0000-0000-0000BB1C0000}"/>
    <cellStyle name="Currency 2 6 3 3 6 12" xfId="7652" xr:uid="{00000000-0005-0000-0000-0000BC1C0000}"/>
    <cellStyle name="Currency 2 6 3 3 6 2" xfId="7653" xr:uid="{00000000-0005-0000-0000-0000BD1C0000}"/>
    <cellStyle name="Currency 2 6 3 3 6 2 2" xfId="7654" xr:uid="{00000000-0005-0000-0000-0000BE1C0000}"/>
    <cellStyle name="Currency 2 6 3 3 6 2 3" xfId="7655" xr:uid="{00000000-0005-0000-0000-0000BF1C0000}"/>
    <cellStyle name="Currency 2 6 3 3 6 3" xfId="7656" xr:uid="{00000000-0005-0000-0000-0000C01C0000}"/>
    <cellStyle name="Currency 2 6 3 3 6 3 2" xfId="7657" xr:uid="{00000000-0005-0000-0000-0000C11C0000}"/>
    <cellStyle name="Currency 2 6 3 3 6 3 3" xfId="7658" xr:uid="{00000000-0005-0000-0000-0000C21C0000}"/>
    <cellStyle name="Currency 2 6 3 3 6 4" xfId="7659" xr:uid="{00000000-0005-0000-0000-0000C31C0000}"/>
    <cellStyle name="Currency 2 6 3 3 6 5" xfId="7660" xr:uid="{00000000-0005-0000-0000-0000C41C0000}"/>
    <cellStyle name="Currency 2 6 3 3 6 5 2" xfId="7661" xr:uid="{00000000-0005-0000-0000-0000C51C0000}"/>
    <cellStyle name="Currency 2 6 3 3 6 5 2 2" xfId="7662" xr:uid="{00000000-0005-0000-0000-0000C61C0000}"/>
    <cellStyle name="Currency 2 6 3 3 6 5 3" xfId="7663" xr:uid="{00000000-0005-0000-0000-0000C71C0000}"/>
    <cellStyle name="Currency 2 6 3 3 6 6" xfId="7664" xr:uid="{00000000-0005-0000-0000-0000C81C0000}"/>
    <cellStyle name="Currency 2 6 3 3 6 6 2" xfId="7665" xr:uid="{00000000-0005-0000-0000-0000C91C0000}"/>
    <cellStyle name="Currency 2 6 3 3 6 6 2 2" xfId="7666" xr:uid="{00000000-0005-0000-0000-0000CA1C0000}"/>
    <cellStyle name="Currency 2 6 3 3 6 6 3" xfId="7667" xr:uid="{00000000-0005-0000-0000-0000CB1C0000}"/>
    <cellStyle name="Currency 2 6 3 3 6 7" xfId="7668" xr:uid="{00000000-0005-0000-0000-0000CC1C0000}"/>
    <cellStyle name="Currency 2 6 3 3 6 7 2" xfId="7669" xr:uid="{00000000-0005-0000-0000-0000CD1C0000}"/>
    <cellStyle name="Currency 2 6 3 3 6 7 2 2" xfId="7670" xr:uid="{00000000-0005-0000-0000-0000CE1C0000}"/>
    <cellStyle name="Currency 2 6 3 3 6 7 3" xfId="7671" xr:uid="{00000000-0005-0000-0000-0000CF1C0000}"/>
    <cellStyle name="Currency 2 6 3 3 6 8" xfId="7672" xr:uid="{00000000-0005-0000-0000-0000D01C0000}"/>
    <cellStyle name="Currency 2 6 3 3 6 8 2" xfId="7673" xr:uid="{00000000-0005-0000-0000-0000D11C0000}"/>
    <cellStyle name="Currency 2 6 3 3 6 9" xfId="7674" xr:uid="{00000000-0005-0000-0000-0000D21C0000}"/>
    <cellStyle name="Currency 2 6 3 3 6 9 2" xfId="7675" xr:uid="{00000000-0005-0000-0000-0000D31C0000}"/>
    <cellStyle name="Currency 2 6 3 3 7" xfId="7676" xr:uid="{00000000-0005-0000-0000-0000D41C0000}"/>
    <cellStyle name="Currency 2 6 3 3 7 2" xfId="7677" xr:uid="{00000000-0005-0000-0000-0000D51C0000}"/>
    <cellStyle name="Currency 2 6 3 3 7 3" xfId="7678" xr:uid="{00000000-0005-0000-0000-0000D61C0000}"/>
    <cellStyle name="Currency 2 6 3 3 8" xfId="7679" xr:uid="{00000000-0005-0000-0000-0000D71C0000}"/>
    <cellStyle name="Currency 2 6 3 3 8 2" xfId="7680" xr:uid="{00000000-0005-0000-0000-0000D81C0000}"/>
    <cellStyle name="Currency 2 6 3 3 8 2 2" xfId="7681" xr:uid="{00000000-0005-0000-0000-0000D91C0000}"/>
    <cellStyle name="Currency 2 6 3 3 8 3" xfId="7682" xr:uid="{00000000-0005-0000-0000-0000DA1C0000}"/>
    <cellStyle name="Currency 2 6 3 3 8 4" xfId="7683" xr:uid="{00000000-0005-0000-0000-0000DB1C0000}"/>
    <cellStyle name="Currency 2 6 3 3 9" xfId="7684" xr:uid="{00000000-0005-0000-0000-0000DC1C0000}"/>
    <cellStyle name="Currency 2 6 3 3 9 2" xfId="7685" xr:uid="{00000000-0005-0000-0000-0000DD1C0000}"/>
    <cellStyle name="Currency 2 6 3 3 9 2 2" xfId="7686" xr:uid="{00000000-0005-0000-0000-0000DE1C0000}"/>
    <cellStyle name="Currency 2 6 3 3 9 3" xfId="7687" xr:uid="{00000000-0005-0000-0000-0000DF1C0000}"/>
    <cellStyle name="Currency 2 6 3 4" xfId="324" xr:uid="{00000000-0005-0000-0000-0000E01C0000}"/>
    <cellStyle name="Currency 2 6 3 4 2" xfId="7688" xr:uid="{00000000-0005-0000-0000-0000E11C0000}"/>
    <cellStyle name="Currency 2 6 3 4 2 10" xfId="7689" xr:uid="{00000000-0005-0000-0000-0000E21C0000}"/>
    <cellStyle name="Currency 2 6 3 4 2 2" xfId="7690" xr:uid="{00000000-0005-0000-0000-0000E31C0000}"/>
    <cellStyle name="Currency 2 6 3 4 2 2 2" xfId="7691" xr:uid="{00000000-0005-0000-0000-0000E41C0000}"/>
    <cellStyle name="Currency 2 6 3 4 2 2 3" xfId="7692" xr:uid="{00000000-0005-0000-0000-0000E51C0000}"/>
    <cellStyle name="Currency 2 6 3 4 2 3" xfId="7693" xr:uid="{00000000-0005-0000-0000-0000E61C0000}"/>
    <cellStyle name="Currency 2 6 3 4 2 3 2" xfId="7694" xr:uid="{00000000-0005-0000-0000-0000E71C0000}"/>
    <cellStyle name="Currency 2 6 3 4 2 3 3" xfId="7695" xr:uid="{00000000-0005-0000-0000-0000E81C0000}"/>
    <cellStyle name="Currency 2 6 3 4 2 4" xfId="7696" xr:uid="{00000000-0005-0000-0000-0000E91C0000}"/>
    <cellStyle name="Currency 2 6 3 4 2 4 2" xfId="7697" xr:uid="{00000000-0005-0000-0000-0000EA1C0000}"/>
    <cellStyle name="Currency 2 6 3 4 2 4 2 2" xfId="7698" xr:uid="{00000000-0005-0000-0000-0000EB1C0000}"/>
    <cellStyle name="Currency 2 6 3 4 2 4 3" xfId="7699" xr:uid="{00000000-0005-0000-0000-0000EC1C0000}"/>
    <cellStyle name="Currency 2 6 3 4 2 5" xfId="7700" xr:uid="{00000000-0005-0000-0000-0000ED1C0000}"/>
    <cellStyle name="Currency 2 6 3 4 2 5 2" xfId="7701" xr:uid="{00000000-0005-0000-0000-0000EE1C0000}"/>
    <cellStyle name="Currency 2 6 3 4 2 5 2 2" xfId="7702" xr:uid="{00000000-0005-0000-0000-0000EF1C0000}"/>
    <cellStyle name="Currency 2 6 3 4 2 5 3" xfId="7703" xr:uid="{00000000-0005-0000-0000-0000F01C0000}"/>
    <cellStyle name="Currency 2 6 3 4 2 6" xfId="7704" xr:uid="{00000000-0005-0000-0000-0000F11C0000}"/>
    <cellStyle name="Currency 2 6 3 4 2 6 2" xfId="7705" xr:uid="{00000000-0005-0000-0000-0000F21C0000}"/>
    <cellStyle name="Currency 2 6 3 4 2 6 2 2" xfId="7706" xr:uid="{00000000-0005-0000-0000-0000F31C0000}"/>
    <cellStyle name="Currency 2 6 3 4 2 6 3" xfId="7707" xr:uid="{00000000-0005-0000-0000-0000F41C0000}"/>
    <cellStyle name="Currency 2 6 3 4 2 7" xfId="7708" xr:uid="{00000000-0005-0000-0000-0000F51C0000}"/>
    <cellStyle name="Currency 2 6 3 4 2 7 2" xfId="7709" xr:uid="{00000000-0005-0000-0000-0000F61C0000}"/>
    <cellStyle name="Currency 2 6 3 4 2 8" xfId="7710" xr:uid="{00000000-0005-0000-0000-0000F71C0000}"/>
    <cellStyle name="Currency 2 6 3 4 2 8 2" xfId="7711" xr:uid="{00000000-0005-0000-0000-0000F81C0000}"/>
    <cellStyle name="Currency 2 6 3 4 2 9" xfId="7712" xr:uid="{00000000-0005-0000-0000-0000F91C0000}"/>
    <cellStyle name="Currency 2 6 3 4 3" xfId="7713" xr:uid="{00000000-0005-0000-0000-0000FA1C0000}"/>
    <cellStyle name="Currency 2 6 3 4 3 10" xfId="7714" xr:uid="{00000000-0005-0000-0000-0000FB1C0000}"/>
    <cellStyle name="Currency 2 6 3 4 3 2" xfId="7715" xr:uid="{00000000-0005-0000-0000-0000FC1C0000}"/>
    <cellStyle name="Currency 2 6 3 4 3 2 2" xfId="7716" xr:uid="{00000000-0005-0000-0000-0000FD1C0000}"/>
    <cellStyle name="Currency 2 6 3 4 3 2 3" xfId="7717" xr:uid="{00000000-0005-0000-0000-0000FE1C0000}"/>
    <cellStyle name="Currency 2 6 3 4 3 3" xfId="7718" xr:uid="{00000000-0005-0000-0000-0000FF1C0000}"/>
    <cellStyle name="Currency 2 6 3 4 3 3 2" xfId="7719" xr:uid="{00000000-0005-0000-0000-0000001D0000}"/>
    <cellStyle name="Currency 2 6 3 4 3 3 3" xfId="7720" xr:uid="{00000000-0005-0000-0000-0000011D0000}"/>
    <cellStyle name="Currency 2 6 3 4 3 4" xfId="7721" xr:uid="{00000000-0005-0000-0000-0000021D0000}"/>
    <cellStyle name="Currency 2 6 3 4 3 4 2" xfId="7722" xr:uid="{00000000-0005-0000-0000-0000031D0000}"/>
    <cellStyle name="Currency 2 6 3 4 3 4 2 2" xfId="7723" xr:uid="{00000000-0005-0000-0000-0000041D0000}"/>
    <cellStyle name="Currency 2 6 3 4 3 4 3" xfId="7724" xr:uid="{00000000-0005-0000-0000-0000051D0000}"/>
    <cellStyle name="Currency 2 6 3 4 3 5" xfId="7725" xr:uid="{00000000-0005-0000-0000-0000061D0000}"/>
    <cellStyle name="Currency 2 6 3 4 3 5 2" xfId="7726" xr:uid="{00000000-0005-0000-0000-0000071D0000}"/>
    <cellStyle name="Currency 2 6 3 4 3 5 2 2" xfId="7727" xr:uid="{00000000-0005-0000-0000-0000081D0000}"/>
    <cellStyle name="Currency 2 6 3 4 3 5 3" xfId="7728" xr:uid="{00000000-0005-0000-0000-0000091D0000}"/>
    <cellStyle name="Currency 2 6 3 4 3 6" xfId="7729" xr:uid="{00000000-0005-0000-0000-00000A1D0000}"/>
    <cellStyle name="Currency 2 6 3 4 3 6 2" xfId="7730" xr:uid="{00000000-0005-0000-0000-00000B1D0000}"/>
    <cellStyle name="Currency 2 6 3 4 3 6 2 2" xfId="7731" xr:uid="{00000000-0005-0000-0000-00000C1D0000}"/>
    <cellStyle name="Currency 2 6 3 4 3 6 3" xfId="7732" xr:uid="{00000000-0005-0000-0000-00000D1D0000}"/>
    <cellStyle name="Currency 2 6 3 4 3 7" xfId="7733" xr:uid="{00000000-0005-0000-0000-00000E1D0000}"/>
    <cellStyle name="Currency 2 6 3 4 3 7 2" xfId="7734" xr:uid="{00000000-0005-0000-0000-00000F1D0000}"/>
    <cellStyle name="Currency 2 6 3 4 3 8" xfId="7735" xr:uid="{00000000-0005-0000-0000-0000101D0000}"/>
    <cellStyle name="Currency 2 6 3 4 3 8 2" xfId="7736" xr:uid="{00000000-0005-0000-0000-0000111D0000}"/>
    <cellStyle name="Currency 2 6 3 4 3 9" xfId="7737" xr:uid="{00000000-0005-0000-0000-0000121D0000}"/>
    <cellStyle name="Currency 2 6 3 4 4" xfId="7738" xr:uid="{00000000-0005-0000-0000-0000131D0000}"/>
    <cellStyle name="Currency 2 6 3 4 4 10" xfId="7739" xr:uid="{00000000-0005-0000-0000-0000141D0000}"/>
    <cellStyle name="Currency 2 6 3 4 4 2" xfId="7740" xr:uid="{00000000-0005-0000-0000-0000151D0000}"/>
    <cellStyle name="Currency 2 6 3 4 4 3" xfId="7741" xr:uid="{00000000-0005-0000-0000-0000161D0000}"/>
    <cellStyle name="Currency 2 6 3 4 4 3 2" xfId="7742" xr:uid="{00000000-0005-0000-0000-0000171D0000}"/>
    <cellStyle name="Currency 2 6 3 4 4 3 2 2" xfId="7743" xr:uid="{00000000-0005-0000-0000-0000181D0000}"/>
    <cellStyle name="Currency 2 6 3 4 4 3 3" xfId="7744" xr:uid="{00000000-0005-0000-0000-0000191D0000}"/>
    <cellStyle name="Currency 2 6 3 4 4 4" xfId="7745" xr:uid="{00000000-0005-0000-0000-00001A1D0000}"/>
    <cellStyle name="Currency 2 6 3 4 4 4 2" xfId="7746" xr:uid="{00000000-0005-0000-0000-00001B1D0000}"/>
    <cellStyle name="Currency 2 6 3 4 4 4 2 2" xfId="7747" xr:uid="{00000000-0005-0000-0000-00001C1D0000}"/>
    <cellStyle name="Currency 2 6 3 4 4 4 3" xfId="7748" xr:uid="{00000000-0005-0000-0000-00001D1D0000}"/>
    <cellStyle name="Currency 2 6 3 4 4 5" xfId="7749" xr:uid="{00000000-0005-0000-0000-00001E1D0000}"/>
    <cellStyle name="Currency 2 6 3 4 4 5 2" xfId="7750" xr:uid="{00000000-0005-0000-0000-00001F1D0000}"/>
    <cellStyle name="Currency 2 6 3 4 4 5 2 2" xfId="7751" xr:uid="{00000000-0005-0000-0000-0000201D0000}"/>
    <cellStyle name="Currency 2 6 3 4 4 5 3" xfId="7752" xr:uid="{00000000-0005-0000-0000-0000211D0000}"/>
    <cellStyle name="Currency 2 6 3 4 4 6" xfId="7753" xr:uid="{00000000-0005-0000-0000-0000221D0000}"/>
    <cellStyle name="Currency 2 6 3 4 4 6 2" xfId="7754" xr:uid="{00000000-0005-0000-0000-0000231D0000}"/>
    <cellStyle name="Currency 2 6 3 4 4 7" xfId="7755" xr:uid="{00000000-0005-0000-0000-0000241D0000}"/>
    <cellStyle name="Currency 2 6 3 4 4 7 2" xfId="7756" xr:uid="{00000000-0005-0000-0000-0000251D0000}"/>
    <cellStyle name="Currency 2 6 3 4 4 8" xfId="7757" xr:uid="{00000000-0005-0000-0000-0000261D0000}"/>
    <cellStyle name="Currency 2 6 3 4 4 9" xfId="7758" xr:uid="{00000000-0005-0000-0000-0000271D0000}"/>
    <cellStyle name="Currency 2 6 3 4 5" xfId="7759" xr:uid="{00000000-0005-0000-0000-0000281D0000}"/>
    <cellStyle name="Currency 2 6 3 4 5 2" xfId="7760" xr:uid="{00000000-0005-0000-0000-0000291D0000}"/>
    <cellStyle name="Currency 2 6 3 4 5 3" xfId="7761" xr:uid="{00000000-0005-0000-0000-00002A1D0000}"/>
    <cellStyle name="Currency 2 6 3 4 5 4" xfId="25540" xr:uid="{00000000-0005-0000-0000-00002B1D0000}"/>
    <cellStyle name="Currency 2 6 3 4 6" xfId="7762" xr:uid="{00000000-0005-0000-0000-00002C1D0000}"/>
    <cellStyle name="Currency 2 6 3 4 6 2" xfId="7763" xr:uid="{00000000-0005-0000-0000-00002D1D0000}"/>
    <cellStyle name="Currency 2 6 3 4 6 2 2" xfId="7764" xr:uid="{00000000-0005-0000-0000-00002E1D0000}"/>
    <cellStyle name="Currency 2 6 3 4 6 2 2 2" xfId="7765" xr:uid="{00000000-0005-0000-0000-00002F1D0000}"/>
    <cellStyle name="Currency 2 6 3 4 6 2 3" xfId="7766" xr:uid="{00000000-0005-0000-0000-0000301D0000}"/>
    <cellStyle name="Currency 2 6 3 4 6 3" xfId="7767" xr:uid="{00000000-0005-0000-0000-0000311D0000}"/>
    <cellStyle name="Currency 2 6 3 4 6 3 2" xfId="7768" xr:uid="{00000000-0005-0000-0000-0000321D0000}"/>
    <cellStyle name="Currency 2 6 3 4 6 3 2 2" xfId="7769" xr:uid="{00000000-0005-0000-0000-0000331D0000}"/>
    <cellStyle name="Currency 2 6 3 4 6 3 3" xfId="7770" xr:uid="{00000000-0005-0000-0000-0000341D0000}"/>
    <cellStyle name="Currency 2 6 3 4 6 4" xfId="7771" xr:uid="{00000000-0005-0000-0000-0000351D0000}"/>
    <cellStyle name="Currency 2 6 3 4 6 4 2" xfId="7772" xr:uid="{00000000-0005-0000-0000-0000361D0000}"/>
    <cellStyle name="Currency 2 6 3 4 6 4 2 2" xfId="7773" xr:uid="{00000000-0005-0000-0000-0000371D0000}"/>
    <cellStyle name="Currency 2 6 3 4 6 4 3" xfId="7774" xr:uid="{00000000-0005-0000-0000-0000381D0000}"/>
    <cellStyle name="Currency 2 6 3 4 6 5" xfId="7775" xr:uid="{00000000-0005-0000-0000-0000391D0000}"/>
    <cellStyle name="Currency 2 6 3 4 6 5 2" xfId="7776" xr:uid="{00000000-0005-0000-0000-00003A1D0000}"/>
    <cellStyle name="Currency 2 6 3 4 6 6" xfId="7777" xr:uid="{00000000-0005-0000-0000-00003B1D0000}"/>
    <cellStyle name="Currency 2 6 3 4 6 6 2" xfId="7778" xr:uid="{00000000-0005-0000-0000-00003C1D0000}"/>
    <cellStyle name="Currency 2 6 3 4 6 7" xfId="7779" xr:uid="{00000000-0005-0000-0000-00003D1D0000}"/>
    <cellStyle name="Currency 2 6 3 4 7" xfId="7780" xr:uid="{00000000-0005-0000-0000-00003E1D0000}"/>
    <cellStyle name="Currency 2 6 3 4 7 2" xfId="7781" xr:uid="{00000000-0005-0000-0000-00003F1D0000}"/>
    <cellStyle name="Currency 2 6 3 4 7 2 2" xfId="7782" xr:uid="{00000000-0005-0000-0000-0000401D0000}"/>
    <cellStyle name="Currency 2 6 3 4 7 3" xfId="7783" xr:uid="{00000000-0005-0000-0000-0000411D0000}"/>
    <cellStyle name="Currency 2 6 3 4 8" xfId="7784" xr:uid="{00000000-0005-0000-0000-0000421D0000}"/>
    <cellStyle name="Currency 2 6 3 4 8 2" xfId="7785" xr:uid="{00000000-0005-0000-0000-0000431D0000}"/>
    <cellStyle name="Currency 2 6 3 4 8 2 2" xfId="7786" xr:uid="{00000000-0005-0000-0000-0000441D0000}"/>
    <cellStyle name="Currency 2 6 3 4 8 3" xfId="7787" xr:uid="{00000000-0005-0000-0000-0000451D0000}"/>
    <cellStyle name="Currency 2 6 3 4 9" xfId="7788" xr:uid="{00000000-0005-0000-0000-0000461D0000}"/>
    <cellStyle name="Currency 2 6 3 5" xfId="325" xr:uid="{00000000-0005-0000-0000-0000471D0000}"/>
    <cellStyle name="Currency 2 6 3 5 10" xfId="7789" xr:uid="{00000000-0005-0000-0000-0000481D0000}"/>
    <cellStyle name="Currency 2 6 3 5 11" xfId="7790" xr:uid="{00000000-0005-0000-0000-0000491D0000}"/>
    <cellStyle name="Currency 2 6 3 5 12" xfId="7791" xr:uid="{00000000-0005-0000-0000-00004A1D0000}"/>
    <cellStyle name="Currency 2 6 3 5 13" xfId="7792" xr:uid="{00000000-0005-0000-0000-00004B1D0000}"/>
    <cellStyle name="Currency 2 6 3 5 2" xfId="326" xr:uid="{00000000-0005-0000-0000-00004C1D0000}"/>
    <cellStyle name="Currency 2 6 3 5 2 10" xfId="7793" xr:uid="{00000000-0005-0000-0000-00004D1D0000}"/>
    <cellStyle name="Currency 2 6 3 5 2 2" xfId="7794" xr:uid="{00000000-0005-0000-0000-00004E1D0000}"/>
    <cellStyle name="Currency 2 6 3 5 2 2 2" xfId="7795" xr:uid="{00000000-0005-0000-0000-00004F1D0000}"/>
    <cellStyle name="Currency 2 6 3 5 2 2 3" xfId="7796" xr:uid="{00000000-0005-0000-0000-0000501D0000}"/>
    <cellStyle name="Currency 2 6 3 5 2 3" xfId="7797" xr:uid="{00000000-0005-0000-0000-0000511D0000}"/>
    <cellStyle name="Currency 2 6 3 5 2 3 2" xfId="7798" xr:uid="{00000000-0005-0000-0000-0000521D0000}"/>
    <cellStyle name="Currency 2 6 3 5 2 3 3" xfId="7799" xr:uid="{00000000-0005-0000-0000-0000531D0000}"/>
    <cellStyle name="Currency 2 6 3 5 2 3 4" xfId="25542" xr:uid="{00000000-0005-0000-0000-0000541D0000}"/>
    <cellStyle name="Currency 2 6 3 5 2 4" xfId="7800" xr:uid="{00000000-0005-0000-0000-0000551D0000}"/>
    <cellStyle name="Currency 2 6 3 5 2 4 2" xfId="7801" xr:uid="{00000000-0005-0000-0000-0000561D0000}"/>
    <cellStyle name="Currency 2 6 3 5 2 4 2 2" xfId="7802" xr:uid="{00000000-0005-0000-0000-0000571D0000}"/>
    <cellStyle name="Currency 2 6 3 5 2 4 3" xfId="7803" xr:uid="{00000000-0005-0000-0000-0000581D0000}"/>
    <cellStyle name="Currency 2 6 3 5 2 5" xfId="7804" xr:uid="{00000000-0005-0000-0000-0000591D0000}"/>
    <cellStyle name="Currency 2 6 3 5 2 5 2" xfId="7805" xr:uid="{00000000-0005-0000-0000-00005A1D0000}"/>
    <cellStyle name="Currency 2 6 3 5 2 5 2 2" xfId="7806" xr:uid="{00000000-0005-0000-0000-00005B1D0000}"/>
    <cellStyle name="Currency 2 6 3 5 2 5 3" xfId="7807" xr:uid="{00000000-0005-0000-0000-00005C1D0000}"/>
    <cellStyle name="Currency 2 6 3 5 2 6" xfId="7808" xr:uid="{00000000-0005-0000-0000-00005D1D0000}"/>
    <cellStyle name="Currency 2 6 3 5 2 6 2" xfId="7809" xr:uid="{00000000-0005-0000-0000-00005E1D0000}"/>
    <cellStyle name="Currency 2 6 3 5 2 6 2 2" xfId="7810" xr:uid="{00000000-0005-0000-0000-00005F1D0000}"/>
    <cellStyle name="Currency 2 6 3 5 2 6 3" xfId="7811" xr:uid="{00000000-0005-0000-0000-0000601D0000}"/>
    <cellStyle name="Currency 2 6 3 5 2 7" xfId="7812" xr:uid="{00000000-0005-0000-0000-0000611D0000}"/>
    <cellStyle name="Currency 2 6 3 5 2 7 2" xfId="7813" xr:uid="{00000000-0005-0000-0000-0000621D0000}"/>
    <cellStyle name="Currency 2 6 3 5 2 8" xfId="7814" xr:uid="{00000000-0005-0000-0000-0000631D0000}"/>
    <cellStyle name="Currency 2 6 3 5 2 8 2" xfId="7815" xr:uid="{00000000-0005-0000-0000-0000641D0000}"/>
    <cellStyle name="Currency 2 6 3 5 2 9" xfId="7816" xr:uid="{00000000-0005-0000-0000-0000651D0000}"/>
    <cellStyle name="Currency 2 6 3 5 3" xfId="327" xr:uid="{00000000-0005-0000-0000-0000661D0000}"/>
    <cellStyle name="Currency 2 6 3 5 3 2" xfId="7817" xr:uid="{00000000-0005-0000-0000-0000671D0000}"/>
    <cellStyle name="Currency 2 6 3 5 3 2 2" xfId="25543" xr:uid="{00000000-0005-0000-0000-0000681D0000}"/>
    <cellStyle name="Currency 2 6 3 5 3 2 3" xfId="25638" xr:uid="{00000000-0005-0000-0000-0000691D0000}"/>
    <cellStyle name="Currency 2 6 3 5 3 3" xfId="7818" xr:uid="{00000000-0005-0000-0000-00006A1D0000}"/>
    <cellStyle name="Currency 2 6 3 5 4" xfId="7819" xr:uid="{00000000-0005-0000-0000-00006B1D0000}"/>
    <cellStyle name="Currency 2 6 3 5 4 2" xfId="7820" xr:uid="{00000000-0005-0000-0000-00006C1D0000}"/>
    <cellStyle name="Currency 2 6 3 5 4 3" xfId="7821" xr:uid="{00000000-0005-0000-0000-00006D1D0000}"/>
    <cellStyle name="Currency 2 6 3 5 4 4" xfId="25541" xr:uid="{00000000-0005-0000-0000-00006E1D0000}"/>
    <cellStyle name="Currency 2 6 3 5 5" xfId="7822" xr:uid="{00000000-0005-0000-0000-00006F1D0000}"/>
    <cellStyle name="Currency 2 6 3 5 5 2" xfId="7823" xr:uid="{00000000-0005-0000-0000-0000701D0000}"/>
    <cellStyle name="Currency 2 6 3 5 5 2 2" xfId="7824" xr:uid="{00000000-0005-0000-0000-0000711D0000}"/>
    <cellStyle name="Currency 2 6 3 5 5 3" xfId="7825" xr:uid="{00000000-0005-0000-0000-0000721D0000}"/>
    <cellStyle name="Currency 2 6 3 5 6" xfId="7826" xr:uid="{00000000-0005-0000-0000-0000731D0000}"/>
    <cellStyle name="Currency 2 6 3 5 6 2" xfId="7827" xr:uid="{00000000-0005-0000-0000-0000741D0000}"/>
    <cellStyle name="Currency 2 6 3 5 6 2 2" xfId="7828" xr:uid="{00000000-0005-0000-0000-0000751D0000}"/>
    <cellStyle name="Currency 2 6 3 5 6 3" xfId="7829" xr:uid="{00000000-0005-0000-0000-0000761D0000}"/>
    <cellStyle name="Currency 2 6 3 5 7" xfId="7830" xr:uid="{00000000-0005-0000-0000-0000771D0000}"/>
    <cellStyle name="Currency 2 6 3 5 7 2" xfId="7831" xr:uid="{00000000-0005-0000-0000-0000781D0000}"/>
    <cellStyle name="Currency 2 6 3 5 7 2 2" xfId="7832" xr:uid="{00000000-0005-0000-0000-0000791D0000}"/>
    <cellStyle name="Currency 2 6 3 5 7 3" xfId="7833" xr:uid="{00000000-0005-0000-0000-00007A1D0000}"/>
    <cellStyle name="Currency 2 6 3 5 8" xfId="7834" xr:uid="{00000000-0005-0000-0000-00007B1D0000}"/>
    <cellStyle name="Currency 2 6 3 5 8 2" xfId="7835" xr:uid="{00000000-0005-0000-0000-00007C1D0000}"/>
    <cellStyle name="Currency 2 6 3 5 9" xfId="7836" xr:uid="{00000000-0005-0000-0000-00007D1D0000}"/>
    <cellStyle name="Currency 2 6 3 5 9 2" xfId="7837" xr:uid="{00000000-0005-0000-0000-00007E1D0000}"/>
    <cellStyle name="Currency 2 6 3 6" xfId="328" xr:uid="{00000000-0005-0000-0000-00007F1D0000}"/>
    <cellStyle name="Currency 2 6 3 6 2" xfId="329" xr:uid="{00000000-0005-0000-0000-0000801D0000}"/>
    <cellStyle name="Currency 2 6 3 6 2 10" xfId="7838" xr:uid="{00000000-0005-0000-0000-0000811D0000}"/>
    <cellStyle name="Currency 2 6 3 6 2 11" xfId="7839" xr:uid="{00000000-0005-0000-0000-0000821D0000}"/>
    <cellStyle name="Currency 2 6 3 6 2 2" xfId="7840" xr:uid="{00000000-0005-0000-0000-0000831D0000}"/>
    <cellStyle name="Currency 2 6 3 6 2 2 2" xfId="7841" xr:uid="{00000000-0005-0000-0000-0000841D0000}"/>
    <cellStyle name="Currency 2 6 3 6 2 2 3" xfId="7842" xr:uid="{00000000-0005-0000-0000-0000851D0000}"/>
    <cellStyle name="Currency 2 6 3 6 2 3" xfId="7843" xr:uid="{00000000-0005-0000-0000-0000861D0000}"/>
    <cellStyle name="Currency 2 6 3 6 2 3 2" xfId="25545" xr:uid="{00000000-0005-0000-0000-0000871D0000}"/>
    <cellStyle name="Currency 2 6 3 6 2 3 3" xfId="25639" xr:uid="{00000000-0005-0000-0000-0000881D0000}"/>
    <cellStyle name="Currency 2 6 3 6 2 4" xfId="7844" xr:uid="{00000000-0005-0000-0000-0000891D0000}"/>
    <cellStyle name="Currency 2 6 3 6 2 4 2" xfId="7845" xr:uid="{00000000-0005-0000-0000-00008A1D0000}"/>
    <cellStyle name="Currency 2 6 3 6 2 4 2 2" xfId="7846" xr:uid="{00000000-0005-0000-0000-00008B1D0000}"/>
    <cellStyle name="Currency 2 6 3 6 2 4 3" xfId="7847" xr:uid="{00000000-0005-0000-0000-00008C1D0000}"/>
    <cellStyle name="Currency 2 6 3 6 2 5" xfId="7848" xr:uid="{00000000-0005-0000-0000-00008D1D0000}"/>
    <cellStyle name="Currency 2 6 3 6 2 5 2" xfId="7849" xr:uid="{00000000-0005-0000-0000-00008E1D0000}"/>
    <cellStyle name="Currency 2 6 3 6 2 5 2 2" xfId="7850" xr:uid="{00000000-0005-0000-0000-00008F1D0000}"/>
    <cellStyle name="Currency 2 6 3 6 2 5 3" xfId="7851" xr:uid="{00000000-0005-0000-0000-0000901D0000}"/>
    <cellStyle name="Currency 2 6 3 6 2 6" xfId="7852" xr:uid="{00000000-0005-0000-0000-0000911D0000}"/>
    <cellStyle name="Currency 2 6 3 6 2 6 2" xfId="7853" xr:uid="{00000000-0005-0000-0000-0000921D0000}"/>
    <cellStyle name="Currency 2 6 3 6 2 6 2 2" xfId="7854" xr:uid="{00000000-0005-0000-0000-0000931D0000}"/>
    <cellStyle name="Currency 2 6 3 6 2 6 3" xfId="7855" xr:uid="{00000000-0005-0000-0000-0000941D0000}"/>
    <cellStyle name="Currency 2 6 3 6 2 7" xfId="7856" xr:uid="{00000000-0005-0000-0000-0000951D0000}"/>
    <cellStyle name="Currency 2 6 3 6 2 7 2" xfId="7857" xr:uid="{00000000-0005-0000-0000-0000961D0000}"/>
    <cellStyle name="Currency 2 6 3 6 2 8" xfId="7858" xr:uid="{00000000-0005-0000-0000-0000971D0000}"/>
    <cellStyle name="Currency 2 6 3 6 2 8 2" xfId="7859" xr:uid="{00000000-0005-0000-0000-0000981D0000}"/>
    <cellStyle name="Currency 2 6 3 6 2 9" xfId="7860" xr:uid="{00000000-0005-0000-0000-0000991D0000}"/>
    <cellStyle name="Currency 2 6 3 6 3" xfId="330" xr:uid="{00000000-0005-0000-0000-00009A1D0000}"/>
    <cellStyle name="Currency 2 6 3 6 3 2" xfId="7861" xr:uid="{00000000-0005-0000-0000-00009B1D0000}"/>
    <cellStyle name="Currency 2 6 3 6 3 2 2" xfId="25546" xr:uid="{00000000-0005-0000-0000-00009C1D0000}"/>
    <cellStyle name="Currency 2 6 3 6 3 2 3" xfId="25640" xr:uid="{00000000-0005-0000-0000-00009D1D0000}"/>
    <cellStyle name="Currency 2 6 3 6 3 3" xfId="7862" xr:uid="{00000000-0005-0000-0000-00009E1D0000}"/>
    <cellStyle name="Currency 2 6 3 6 4" xfId="7863" xr:uid="{00000000-0005-0000-0000-00009F1D0000}"/>
    <cellStyle name="Currency 2 6 3 6 4 2" xfId="7864" xr:uid="{00000000-0005-0000-0000-0000A01D0000}"/>
    <cellStyle name="Currency 2 6 3 6 4 2 2" xfId="7865" xr:uid="{00000000-0005-0000-0000-0000A11D0000}"/>
    <cellStyle name="Currency 2 6 3 6 4 3" xfId="7866" xr:uid="{00000000-0005-0000-0000-0000A21D0000}"/>
    <cellStyle name="Currency 2 6 3 6 4 4" xfId="25544" xr:uid="{00000000-0005-0000-0000-0000A31D0000}"/>
    <cellStyle name="Currency 2 6 3 6 5" xfId="7867" xr:uid="{00000000-0005-0000-0000-0000A41D0000}"/>
    <cellStyle name="Currency 2 6 3 6 5 2" xfId="7868" xr:uid="{00000000-0005-0000-0000-0000A51D0000}"/>
    <cellStyle name="Currency 2 6 3 6 5 2 2" xfId="7869" xr:uid="{00000000-0005-0000-0000-0000A61D0000}"/>
    <cellStyle name="Currency 2 6 3 6 5 3" xfId="7870" xr:uid="{00000000-0005-0000-0000-0000A71D0000}"/>
    <cellStyle name="Currency 2 6 3 6 6" xfId="7871" xr:uid="{00000000-0005-0000-0000-0000A81D0000}"/>
    <cellStyle name="Currency 2 6 3 6 7" xfId="7872" xr:uid="{00000000-0005-0000-0000-0000A91D0000}"/>
    <cellStyle name="Currency 2 6 3 7" xfId="7873" xr:uid="{00000000-0005-0000-0000-0000AA1D0000}"/>
    <cellStyle name="Currency 2 6 3 7 10" xfId="7874" xr:uid="{00000000-0005-0000-0000-0000AB1D0000}"/>
    <cellStyle name="Currency 2 6 3 7 2" xfId="7875" xr:uid="{00000000-0005-0000-0000-0000AC1D0000}"/>
    <cellStyle name="Currency 2 6 3 7 2 2" xfId="7876" xr:uid="{00000000-0005-0000-0000-0000AD1D0000}"/>
    <cellStyle name="Currency 2 6 3 7 2 3" xfId="7877" xr:uid="{00000000-0005-0000-0000-0000AE1D0000}"/>
    <cellStyle name="Currency 2 6 3 7 3" xfId="7878" xr:uid="{00000000-0005-0000-0000-0000AF1D0000}"/>
    <cellStyle name="Currency 2 6 3 7 3 2" xfId="7879" xr:uid="{00000000-0005-0000-0000-0000B01D0000}"/>
    <cellStyle name="Currency 2 6 3 7 3 3" xfId="7880" xr:uid="{00000000-0005-0000-0000-0000B11D0000}"/>
    <cellStyle name="Currency 2 6 3 7 4" xfId="7881" xr:uid="{00000000-0005-0000-0000-0000B21D0000}"/>
    <cellStyle name="Currency 2 6 3 7 4 2" xfId="7882" xr:uid="{00000000-0005-0000-0000-0000B31D0000}"/>
    <cellStyle name="Currency 2 6 3 7 4 2 2" xfId="7883" xr:uid="{00000000-0005-0000-0000-0000B41D0000}"/>
    <cellStyle name="Currency 2 6 3 7 4 3" xfId="7884" xr:uid="{00000000-0005-0000-0000-0000B51D0000}"/>
    <cellStyle name="Currency 2 6 3 7 5" xfId="7885" xr:uid="{00000000-0005-0000-0000-0000B61D0000}"/>
    <cellStyle name="Currency 2 6 3 7 5 2" xfId="7886" xr:uid="{00000000-0005-0000-0000-0000B71D0000}"/>
    <cellStyle name="Currency 2 6 3 7 5 2 2" xfId="7887" xr:uid="{00000000-0005-0000-0000-0000B81D0000}"/>
    <cellStyle name="Currency 2 6 3 7 5 3" xfId="7888" xr:uid="{00000000-0005-0000-0000-0000B91D0000}"/>
    <cellStyle name="Currency 2 6 3 7 6" xfId="7889" xr:uid="{00000000-0005-0000-0000-0000BA1D0000}"/>
    <cellStyle name="Currency 2 6 3 7 6 2" xfId="7890" xr:uid="{00000000-0005-0000-0000-0000BB1D0000}"/>
    <cellStyle name="Currency 2 6 3 7 6 2 2" xfId="7891" xr:uid="{00000000-0005-0000-0000-0000BC1D0000}"/>
    <cellStyle name="Currency 2 6 3 7 6 3" xfId="7892" xr:uid="{00000000-0005-0000-0000-0000BD1D0000}"/>
    <cellStyle name="Currency 2 6 3 7 7" xfId="7893" xr:uid="{00000000-0005-0000-0000-0000BE1D0000}"/>
    <cellStyle name="Currency 2 6 3 7 7 2" xfId="7894" xr:uid="{00000000-0005-0000-0000-0000BF1D0000}"/>
    <cellStyle name="Currency 2 6 3 7 8" xfId="7895" xr:uid="{00000000-0005-0000-0000-0000C01D0000}"/>
    <cellStyle name="Currency 2 6 3 7 8 2" xfId="7896" xr:uid="{00000000-0005-0000-0000-0000C11D0000}"/>
    <cellStyle name="Currency 2 6 3 7 9" xfId="7897" xr:uid="{00000000-0005-0000-0000-0000C21D0000}"/>
    <cellStyle name="Currency 2 6 3 8" xfId="7898" xr:uid="{00000000-0005-0000-0000-0000C31D0000}"/>
    <cellStyle name="Currency 2 6 3 8 10" xfId="7899" xr:uid="{00000000-0005-0000-0000-0000C41D0000}"/>
    <cellStyle name="Currency 2 6 3 8 11" xfId="7900" xr:uid="{00000000-0005-0000-0000-0000C51D0000}"/>
    <cellStyle name="Currency 2 6 3 8 12" xfId="7901" xr:uid="{00000000-0005-0000-0000-0000C61D0000}"/>
    <cellStyle name="Currency 2 6 3 8 2" xfId="7902" xr:uid="{00000000-0005-0000-0000-0000C71D0000}"/>
    <cellStyle name="Currency 2 6 3 8 2 2" xfId="7903" xr:uid="{00000000-0005-0000-0000-0000C81D0000}"/>
    <cellStyle name="Currency 2 6 3 8 2 3" xfId="7904" xr:uid="{00000000-0005-0000-0000-0000C91D0000}"/>
    <cellStyle name="Currency 2 6 3 8 3" xfId="7905" xr:uid="{00000000-0005-0000-0000-0000CA1D0000}"/>
    <cellStyle name="Currency 2 6 3 8 3 2" xfId="7906" xr:uid="{00000000-0005-0000-0000-0000CB1D0000}"/>
    <cellStyle name="Currency 2 6 3 8 3 3" xfId="7907" xr:uid="{00000000-0005-0000-0000-0000CC1D0000}"/>
    <cellStyle name="Currency 2 6 3 8 4" xfId="7908" xr:uid="{00000000-0005-0000-0000-0000CD1D0000}"/>
    <cellStyle name="Currency 2 6 3 8 5" xfId="7909" xr:uid="{00000000-0005-0000-0000-0000CE1D0000}"/>
    <cellStyle name="Currency 2 6 3 8 5 2" xfId="7910" xr:uid="{00000000-0005-0000-0000-0000CF1D0000}"/>
    <cellStyle name="Currency 2 6 3 8 5 2 2" xfId="7911" xr:uid="{00000000-0005-0000-0000-0000D01D0000}"/>
    <cellStyle name="Currency 2 6 3 8 5 3" xfId="7912" xr:uid="{00000000-0005-0000-0000-0000D11D0000}"/>
    <cellStyle name="Currency 2 6 3 8 6" xfId="7913" xr:uid="{00000000-0005-0000-0000-0000D21D0000}"/>
    <cellStyle name="Currency 2 6 3 8 6 2" xfId="7914" xr:uid="{00000000-0005-0000-0000-0000D31D0000}"/>
    <cellStyle name="Currency 2 6 3 8 6 2 2" xfId="7915" xr:uid="{00000000-0005-0000-0000-0000D41D0000}"/>
    <cellStyle name="Currency 2 6 3 8 6 3" xfId="7916" xr:uid="{00000000-0005-0000-0000-0000D51D0000}"/>
    <cellStyle name="Currency 2 6 3 8 7" xfId="7917" xr:uid="{00000000-0005-0000-0000-0000D61D0000}"/>
    <cellStyle name="Currency 2 6 3 8 7 2" xfId="7918" xr:uid="{00000000-0005-0000-0000-0000D71D0000}"/>
    <cellStyle name="Currency 2 6 3 8 7 2 2" xfId="7919" xr:uid="{00000000-0005-0000-0000-0000D81D0000}"/>
    <cellStyle name="Currency 2 6 3 8 7 3" xfId="7920" xr:uid="{00000000-0005-0000-0000-0000D91D0000}"/>
    <cellStyle name="Currency 2 6 3 8 8" xfId="7921" xr:uid="{00000000-0005-0000-0000-0000DA1D0000}"/>
    <cellStyle name="Currency 2 6 3 8 8 2" xfId="7922" xr:uid="{00000000-0005-0000-0000-0000DB1D0000}"/>
    <cellStyle name="Currency 2 6 3 8 9" xfId="7923" xr:uid="{00000000-0005-0000-0000-0000DC1D0000}"/>
    <cellStyle name="Currency 2 6 3 8 9 2" xfId="7924" xr:uid="{00000000-0005-0000-0000-0000DD1D0000}"/>
    <cellStyle name="Currency 2 6 3 9" xfId="7925" xr:uid="{00000000-0005-0000-0000-0000DE1D0000}"/>
    <cellStyle name="Currency 2 6 3 9 2" xfId="7926" xr:uid="{00000000-0005-0000-0000-0000DF1D0000}"/>
    <cellStyle name="Currency 2 6 3 9 3" xfId="7927" xr:uid="{00000000-0005-0000-0000-0000E01D0000}"/>
    <cellStyle name="Currency 2 6 4" xfId="331" xr:uid="{00000000-0005-0000-0000-0000E11D0000}"/>
    <cellStyle name="Currency 2 6 4 10" xfId="7928" xr:uid="{00000000-0005-0000-0000-0000E21D0000}"/>
    <cellStyle name="Currency 2 6 4 10 2" xfId="7929" xr:uid="{00000000-0005-0000-0000-0000E31D0000}"/>
    <cellStyle name="Currency 2 6 4 10 2 2" xfId="7930" xr:uid="{00000000-0005-0000-0000-0000E41D0000}"/>
    <cellStyle name="Currency 2 6 4 10 3" xfId="7931" xr:uid="{00000000-0005-0000-0000-0000E51D0000}"/>
    <cellStyle name="Currency 2 6 4 11" xfId="7932" xr:uid="{00000000-0005-0000-0000-0000E61D0000}"/>
    <cellStyle name="Currency 2 6 4 11 2" xfId="7933" xr:uid="{00000000-0005-0000-0000-0000E71D0000}"/>
    <cellStyle name="Currency 2 6 4 12" xfId="7934" xr:uid="{00000000-0005-0000-0000-0000E81D0000}"/>
    <cellStyle name="Currency 2 6 4 12 2" xfId="7935" xr:uid="{00000000-0005-0000-0000-0000E91D0000}"/>
    <cellStyle name="Currency 2 6 4 13" xfId="7936" xr:uid="{00000000-0005-0000-0000-0000EA1D0000}"/>
    <cellStyle name="Currency 2 6 4 14" xfId="7937" xr:uid="{00000000-0005-0000-0000-0000EB1D0000}"/>
    <cellStyle name="Currency 2 6 4 15" xfId="7938" xr:uid="{00000000-0005-0000-0000-0000EC1D0000}"/>
    <cellStyle name="Currency 2 6 4 16" xfId="7939" xr:uid="{00000000-0005-0000-0000-0000ED1D0000}"/>
    <cellStyle name="Currency 2 6 4 2" xfId="332" xr:uid="{00000000-0005-0000-0000-0000EE1D0000}"/>
    <cellStyle name="Currency 2 6 4 2 2" xfId="7940" xr:uid="{00000000-0005-0000-0000-0000EF1D0000}"/>
    <cellStyle name="Currency 2 6 4 2 2 10" xfId="7941" xr:uid="{00000000-0005-0000-0000-0000F01D0000}"/>
    <cellStyle name="Currency 2 6 4 2 2 2" xfId="7942" xr:uid="{00000000-0005-0000-0000-0000F11D0000}"/>
    <cellStyle name="Currency 2 6 4 2 2 2 2" xfId="7943" xr:uid="{00000000-0005-0000-0000-0000F21D0000}"/>
    <cellStyle name="Currency 2 6 4 2 2 2 3" xfId="7944" xr:uid="{00000000-0005-0000-0000-0000F31D0000}"/>
    <cellStyle name="Currency 2 6 4 2 2 3" xfId="7945" xr:uid="{00000000-0005-0000-0000-0000F41D0000}"/>
    <cellStyle name="Currency 2 6 4 2 2 3 2" xfId="7946" xr:uid="{00000000-0005-0000-0000-0000F51D0000}"/>
    <cellStyle name="Currency 2 6 4 2 2 3 3" xfId="7947" xr:uid="{00000000-0005-0000-0000-0000F61D0000}"/>
    <cellStyle name="Currency 2 6 4 2 2 4" xfId="7948" xr:uid="{00000000-0005-0000-0000-0000F71D0000}"/>
    <cellStyle name="Currency 2 6 4 2 2 4 2" xfId="7949" xr:uid="{00000000-0005-0000-0000-0000F81D0000}"/>
    <cellStyle name="Currency 2 6 4 2 2 4 2 2" xfId="7950" xr:uid="{00000000-0005-0000-0000-0000F91D0000}"/>
    <cellStyle name="Currency 2 6 4 2 2 4 3" xfId="7951" xr:uid="{00000000-0005-0000-0000-0000FA1D0000}"/>
    <cellStyle name="Currency 2 6 4 2 2 5" xfId="7952" xr:uid="{00000000-0005-0000-0000-0000FB1D0000}"/>
    <cellStyle name="Currency 2 6 4 2 2 5 2" xfId="7953" xr:uid="{00000000-0005-0000-0000-0000FC1D0000}"/>
    <cellStyle name="Currency 2 6 4 2 2 5 2 2" xfId="7954" xr:uid="{00000000-0005-0000-0000-0000FD1D0000}"/>
    <cellStyle name="Currency 2 6 4 2 2 5 3" xfId="7955" xr:uid="{00000000-0005-0000-0000-0000FE1D0000}"/>
    <cellStyle name="Currency 2 6 4 2 2 6" xfId="7956" xr:uid="{00000000-0005-0000-0000-0000FF1D0000}"/>
    <cellStyle name="Currency 2 6 4 2 2 6 2" xfId="7957" xr:uid="{00000000-0005-0000-0000-0000001E0000}"/>
    <cellStyle name="Currency 2 6 4 2 2 6 2 2" xfId="7958" xr:uid="{00000000-0005-0000-0000-0000011E0000}"/>
    <cellStyle name="Currency 2 6 4 2 2 6 3" xfId="7959" xr:uid="{00000000-0005-0000-0000-0000021E0000}"/>
    <cellStyle name="Currency 2 6 4 2 2 7" xfId="7960" xr:uid="{00000000-0005-0000-0000-0000031E0000}"/>
    <cellStyle name="Currency 2 6 4 2 2 7 2" xfId="7961" xr:uid="{00000000-0005-0000-0000-0000041E0000}"/>
    <cellStyle name="Currency 2 6 4 2 2 8" xfId="7962" xr:uid="{00000000-0005-0000-0000-0000051E0000}"/>
    <cellStyle name="Currency 2 6 4 2 2 8 2" xfId="7963" xr:uid="{00000000-0005-0000-0000-0000061E0000}"/>
    <cellStyle name="Currency 2 6 4 2 2 9" xfId="7964" xr:uid="{00000000-0005-0000-0000-0000071E0000}"/>
    <cellStyle name="Currency 2 6 4 2 3" xfId="7965" xr:uid="{00000000-0005-0000-0000-0000081E0000}"/>
    <cellStyle name="Currency 2 6 4 2 3 10" xfId="7966" xr:uid="{00000000-0005-0000-0000-0000091E0000}"/>
    <cellStyle name="Currency 2 6 4 2 3 2" xfId="7967" xr:uid="{00000000-0005-0000-0000-00000A1E0000}"/>
    <cellStyle name="Currency 2 6 4 2 3 2 2" xfId="7968" xr:uid="{00000000-0005-0000-0000-00000B1E0000}"/>
    <cellStyle name="Currency 2 6 4 2 3 2 3" xfId="7969" xr:uid="{00000000-0005-0000-0000-00000C1E0000}"/>
    <cellStyle name="Currency 2 6 4 2 3 3" xfId="7970" xr:uid="{00000000-0005-0000-0000-00000D1E0000}"/>
    <cellStyle name="Currency 2 6 4 2 3 3 2" xfId="7971" xr:uid="{00000000-0005-0000-0000-00000E1E0000}"/>
    <cellStyle name="Currency 2 6 4 2 3 3 3" xfId="7972" xr:uid="{00000000-0005-0000-0000-00000F1E0000}"/>
    <cellStyle name="Currency 2 6 4 2 3 4" xfId="7973" xr:uid="{00000000-0005-0000-0000-0000101E0000}"/>
    <cellStyle name="Currency 2 6 4 2 3 4 2" xfId="7974" xr:uid="{00000000-0005-0000-0000-0000111E0000}"/>
    <cellStyle name="Currency 2 6 4 2 3 4 2 2" xfId="7975" xr:uid="{00000000-0005-0000-0000-0000121E0000}"/>
    <cellStyle name="Currency 2 6 4 2 3 4 3" xfId="7976" xr:uid="{00000000-0005-0000-0000-0000131E0000}"/>
    <cellStyle name="Currency 2 6 4 2 3 5" xfId="7977" xr:uid="{00000000-0005-0000-0000-0000141E0000}"/>
    <cellStyle name="Currency 2 6 4 2 3 5 2" xfId="7978" xr:uid="{00000000-0005-0000-0000-0000151E0000}"/>
    <cellStyle name="Currency 2 6 4 2 3 5 2 2" xfId="7979" xr:uid="{00000000-0005-0000-0000-0000161E0000}"/>
    <cellStyle name="Currency 2 6 4 2 3 5 3" xfId="7980" xr:uid="{00000000-0005-0000-0000-0000171E0000}"/>
    <cellStyle name="Currency 2 6 4 2 3 6" xfId="7981" xr:uid="{00000000-0005-0000-0000-0000181E0000}"/>
    <cellStyle name="Currency 2 6 4 2 3 6 2" xfId="7982" xr:uid="{00000000-0005-0000-0000-0000191E0000}"/>
    <cellStyle name="Currency 2 6 4 2 3 6 2 2" xfId="7983" xr:uid="{00000000-0005-0000-0000-00001A1E0000}"/>
    <cellStyle name="Currency 2 6 4 2 3 6 3" xfId="7984" xr:uid="{00000000-0005-0000-0000-00001B1E0000}"/>
    <cellStyle name="Currency 2 6 4 2 3 7" xfId="7985" xr:uid="{00000000-0005-0000-0000-00001C1E0000}"/>
    <cellStyle name="Currency 2 6 4 2 3 7 2" xfId="7986" xr:uid="{00000000-0005-0000-0000-00001D1E0000}"/>
    <cellStyle name="Currency 2 6 4 2 3 8" xfId="7987" xr:uid="{00000000-0005-0000-0000-00001E1E0000}"/>
    <cellStyle name="Currency 2 6 4 2 3 8 2" xfId="7988" xr:uid="{00000000-0005-0000-0000-00001F1E0000}"/>
    <cellStyle name="Currency 2 6 4 2 3 9" xfId="7989" xr:uid="{00000000-0005-0000-0000-0000201E0000}"/>
    <cellStyle name="Currency 2 6 4 2 4" xfId="7990" xr:uid="{00000000-0005-0000-0000-0000211E0000}"/>
    <cellStyle name="Currency 2 6 4 2 4 10" xfId="7991" xr:uid="{00000000-0005-0000-0000-0000221E0000}"/>
    <cellStyle name="Currency 2 6 4 2 4 2" xfId="7992" xr:uid="{00000000-0005-0000-0000-0000231E0000}"/>
    <cellStyle name="Currency 2 6 4 2 4 3" xfId="7993" xr:uid="{00000000-0005-0000-0000-0000241E0000}"/>
    <cellStyle name="Currency 2 6 4 2 4 3 2" xfId="7994" xr:uid="{00000000-0005-0000-0000-0000251E0000}"/>
    <cellStyle name="Currency 2 6 4 2 4 3 2 2" xfId="7995" xr:uid="{00000000-0005-0000-0000-0000261E0000}"/>
    <cellStyle name="Currency 2 6 4 2 4 3 3" xfId="7996" xr:uid="{00000000-0005-0000-0000-0000271E0000}"/>
    <cellStyle name="Currency 2 6 4 2 4 4" xfId="7997" xr:uid="{00000000-0005-0000-0000-0000281E0000}"/>
    <cellStyle name="Currency 2 6 4 2 4 4 2" xfId="7998" xr:uid="{00000000-0005-0000-0000-0000291E0000}"/>
    <cellStyle name="Currency 2 6 4 2 4 4 2 2" xfId="7999" xr:uid="{00000000-0005-0000-0000-00002A1E0000}"/>
    <cellStyle name="Currency 2 6 4 2 4 4 3" xfId="8000" xr:uid="{00000000-0005-0000-0000-00002B1E0000}"/>
    <cellStyle name="Currency 2 6 4 2 4 5" xfId="8001" xr:uid="{00000000-0005-0000-0000-00002C1E0000}"/>
    <cellStyle name="Currency 2 6 4 2 4 5 2" xfId="8002" xr:uid="{00000000-0005-0000-0000-00002D1E0000}"/>
    <cellStyle name="Currency 2 6 4 2 4 5 2 2" xfId="8003" xr:uid="{00000000-0005-0000-0000-00002E1E0000}"/>
    <cellStyle name="Currency 2 6 4 2 4 5 3" xfId="8004" xr:uid="{00000000-0005-0000-0000-00002F1E0000}"/>
    <cellStyle name="Currency 2 6 4 2 4 6" xfId="8005" xr:uid="{00000000-0005-0000-0000-0000301E0000}"/>
    <cellStyle name="Currency 2 6 4 2 4 6 2" xfId="8006" xr:uid="{00000000-0005-0000-0000-0000311E0000}"/>
    <cellStyle name="Currency 2 6 4 2 4 7" xfId="8007" xr:uid="{00000000-0005-0000-0000-0000321E0000}"/>
    <cellStyle name="Currency 2 6 4 2 4 7 2" xfId="8008" xr:uid="{00000000-0005-0000-0000-0000331E0000}"/>
    <cellStyle name="Currency 2 6 4 2 4 8" xfId="8009" xr:uid="{00000000-0005-0000-0000-0000341E0000}"/>
    <cellStyle name="Currency 2 6 4 2 4 9" xfId="8010" xr:uid="{00000000-0005-0000-0000-0000351E0000}"/>
    <cellStyle name="Currency 2 6 4 2 5" xfId="8011" xr:uid="{00000000-0005-0000-0000-0000361E0000}"/>
    <cellStyle name="Currency 2 6 4 2 5 2" xfId="8012" xr:uid="{00000000-0005-0000-0000-0000371E0000}"/>
    <cellStyle name="Currency 2 6 4 2 5 3" xfId="8013" xr:uid="{00000000-0005-0000-0000-0000381E0000}"/>
    <cellStyle name="Currency 2 6 4 2 5 4" xfId="25547" xr:uid="{00000000-0005-0000-0000-0000391E0000}"/>
    <cellStyle name="Currency 2 6 4 2 6" xfId="8014" xr:uid="{00000000-0005-0000-0000-00003A1E0000}"/>
    <cellStyle name="Currency 2 6 4 2 6 2" xfId="8015" xr:uid="{00000000-0005-0000-0000-00003B1E0000}"/>
    <cellStyle name="Currency 2 6 4 2 6 2 2" xfId="8016" xr:uid="{00000000-0005-0000-0000-00003C1E0000}"/>
    <cellStyle name="Currency 2 6 4 2 6 2 2 2" xfId="8017" xr:uid="{00000000-0005-0000-0000-00003D1E0000}"/>
    <cellStyle name="Currency 2 6 4 2 6 2 3" xfId="8018" xr:uid="{00000000-0005-0000-0000-00003E1E0000}"/>
    <cellStyle name="Currency 2 6 4 2 6 3" xfId="8019" xr:uid="{00000000-0005-0000-0000-00003F1E0000}"/>
    <cellStyle name="Currency 2 6 4 2 6 3 2" xfId="8020" xr:uid="{00000000-0005-0000-0000-0000401E0000}"/>
    <cellStyle name="Currency 2 6 4 2 6 3 2 2" xfId="8021" xr:uid="{00000000-0005-0000-0000-0000411E0000}"/>
    <cellStyle name="Currency 2 6 4 2 6 3 3" xfId="8022" xr:uid="{00000000-0005-0000-0000-0000421E0000}"/>
    <cellStyle name="Currency 2 6 4 2 6 4" xfId="8023" xr:uid="{00000000-0005-0000-0000-0000431E0000}"/>
    <cellStyle name="Currency 2 6 4 2 6 4 2" xfId="8024" xr:uid="{00000000-0005-0000-0000-0000441E0000}"/>
    <cellStyle name="Currency 2 6 4 2 6 4 2 2" xfId="8025" xr:uid="{00000000-0005-0000-0000-0000451E0000}"/>
    <cellStyle name="Currency 2 6 4 2 6 4 3" xfId="8026" xr:uid="{00000000-0005-0000-0000-0000461E0000}"/>
    <cellStyle name="Currency 2 6 4 2 6 5" xfId="8027" xr:uid="{00000000-0005-0000-0000-0000471E0000}"/>
    <cellStyle name="Currency 2 6 4 2 6 5 2" xfId="8028" xr:uid="{00000000-0005-0000-0000-0000481E0000}"/>
    <cellStyle name="Currency 2 6 4 2 6 6" xfId="8029" xr:uid="{00000000-0005-0000-0000-0000491E0000}"/>
    <cellStyle name="Currency 2 6 4 2 6 6 2" xfId="8030" xr:uid="{00000000-0005-0000-0000-00004A1E0000}"/>
    <cellStyle name="Currency 2 6 4 2 6 7" xfId="8031" xr:uid="{00000000-0005-0000-0000-00004B1E0000}"/>
    <cellStyle name="Currency 2 6 4 2 7" xfId="8032" xr:uid="{00000000-0005-0000-0000-00004C1E0000}"/>
    <cellStyle name="Currency 2 6 4 2 7 2" xfId="8033" xr:uid="{00000000-0005-0000-0000-00004D1E0000}"/>
    <cellStyle name="Currency 2 6 4 2 7 2 2" xfId="8034" xr:uid="{00000000-0005-0000-0000-00004E1E0000}"/>
    <cellStyle name="Currency 2 6 4 2 7 3" xfId="8035" xr:uid="{00000000-0005-0000-0000-00004F1E0000}"/>
    <cellStyle name="Currency 2 6 4 2 8" xfId="8036" xr:uid="{00000000-0005-0000-0000-0000501E0000}"/>
    <cellStyle name="Currency 2 6 4 2 8 2" xfId="8037" xr:uid="{00000000-0005-0000-0000-0000511E0000}"/>
    <cellStyle name="Currency 2 6 4 2 8 2 2" xfId="8038" xr:uid="{00000000-0005-0000-0000-0000521E0000}"/>
    <cellStyle name="Currency 2 6 4 2 8 3" xfId="8039" xr:uid="{00000000-0005-0000-0000-0000531E0000}"/>
    <cellStyle name="Currency 2 6 4 2 9" xfId="8040" xr:uid="{00000000-0005-0000-0000-0000541E0000}"/>
    <cellStyle name="Currency 2 6 4 3" xfId="333" xr:uid="{00000000-0005-0000-0000-0000551E0000}"/>
    <cellStyle name="Currency 2 6 4 3 10" xfId="8041" xr:uid="{00000000-0005-0000-0000-0000561E0000}"/>
    <cellStyle name="Currency 2 6 4 3 11" xfId="8042" xr:uid="{00000000-0005-0000-0000-0000571E0000}"/>
    <cellStyle name="Currency 2 6 4 3 12" xfId="8043" xr:uid="{00000000-0005-0000-0000-0000581E0000}"/>
    <cellStyle name="Currency 2 6 4 3 13" xfId="8044" xr:uid="{00000000-0005-0000-0000-0000591E0000}"/>
    <cellStyle name="Currency 2 6 4 3 2" xfId="334" xr:uid="{00000000-0005-0000-0000-00005A1E0000}"/>
    <cellStyle name="Currency 2 6 4 3 2 10" xfId="8045" xr:uid="{00000000-0005-0000-0000-00005B1E0000}"/>
    <cellStyle name="Currency 2 6 4 3 2 2" xfId="8046" xr:uid="{00000000-0005-0000-0000-00005C1E0000}"/>
    <cellStyle name="Currency 2 6 4 3 2 2 2" xfId="8047" xr:uid="{00000000-0005-0000-0000-00005D1E0000}"/>
    <cellStyle name="Currency 2 6 4 3 2 2 3" xfId="8048" xr:uid="{00000000-0005-0000-0000-00005E1E0000}"/>
    <cellStyle name="Currency 2 6 4 3 2 3" xfId="8049" xr:uid="{00000000-0005-0000-0000-00005F1E0000}"/>
    <cellStyle name="Currency 2 6 4 3 2 3 2" xfId="8050" xr:uid="{00000000-0005-0000-0000-0000601E0000}"/>
    <cellStyle name="Currency 2 6 4 3 2 3 3" xfId="8051" xr:uid="{00000000-0005-0000-0000-0000611E0000}"/>
    <cellStyle name="Currency 2 6 4 3 2 3 4" xfId="25549" xr:uid="{00000000-0005-0000-0000-0000621E0000}"/>
    <cellStyle name="Currency 2 6 4 3 2 4" xfId="8052" xr:uid="{00000000-0005-0000-0000-0000631E0000}"/>
    <cellStyle name="Currency 2 6 4 3 2 4 2" xfId="8053" xr:uid="{00000000-0005-0000-0000-0000641E0000}"/>
    <cellStyle name="Currency 2 6 4 3 2 4 2 2" xfId="8054" xr:uid="{00000000-0005-0000-0000-0000651E0000}"/>
    <cellStyle name="Currency 2 6 4 3 2 4 3" xfId="8055" xr:uid="{00000000-0005-0000-0000-0000661E0000}"/>
    <cellStyle name="Currency 2 6 4 3 2 5" xfId="8056" xr:uid="{00000000-0005-0000-0000-0000671E0000}"/>
    <cellStyle name="Currency 2 6 4 3 2 5 2" xfId="8057" xr:uid="{00000000-0005-0000-0000-0000681E0000}"/>
    <cellStyle name="Currency 2 6 4 3 2 5 2 2" xfId="8058" xr:uid="{00000000-0005-0000-0000-0000691E0000}"/>
    <cellStyle name="Currency 2 6 4 3 2 5 3" xfId="8059" xr:uid="{00000000-0005-0000-0000-00006A1E0000}"/>
    <cellStyle name="Currency 2 6 4 3 2 6" xfId="8060" xr:uid="{00000000-0005-0000-0000-00006B1E0000}"/>
    <cellStyle name="Currency 2 6 4 3 2 6 2" xfId="8061" xr:uid="{00000000-0005-0000-0000-00006C1E0000}"/>
    <cellStyle name="Currency 2 6 4 3 2 6 2 2" xfId="8062" xr:uid="{00000000-0005-0000-0000-00006D1E0000}"/>
    <cellStyle name="Currency 2 6 4 3 2 6 3" xfId="8063" xr:uid="{00000000-0005-0000-0000-00006E1E0000}"/>
    <cellStyle name="Currency 2 6 4 3 2 7" xfId="8064" xr:uid="{00000000-0005-0000-0000-00006F1E0000}"/>
    <cellStyle name="Currency 2 6 4 3 2 7 2" xfId="8065" xr:uid="{00000000-0005-0000-0000-0000701E0000}"/>
    <cellStyle name="Currency 2 6 4 3 2 8" xfId="8066" xr:uid="{00000000-0005-0000-0000-0000711E0000}"/>
    <cellStyle name="Currency 2 6 4 3 2 8 2" xfId="8067" xr:uid="{00000000-0005-0000-0000-0000721E0000}"/>
    <cellStyle name="Currency 2 6 4 3 2 9" xfId="8068" xr:uid="{00000000-0005-0000-0000-0000731E0000}"/>
    <cellStyle name="Currency 2 6 4 3 3" xfId="335" xr:uid="{00000000-0005-0000-0000-0000741E0000}"/>
    <cellStyle name="Currency 2 6 4 3 3 2" xfId="8069" xr:uid="{00000000-0005-0000-0000-0000751E0000}"/>
    <cellStyle name="Currency 2 6 4 3 3 2 2" xfId="25550" xr:uid="{00000000-0005-0000-0000-0000761E0000}"/>
    <cellStyle name="Currency 2 6 4 3 3 2 3" xfId="25641" xr:uid="{00000000-0005-0000-0000-0000771E0000}"/>
    <cellStyle name="Currency 2 6 4 3 3 3" xfId="8070" xr:uid="{00000000-0005-0000-0000-0000781E0000}"/>
    <cellStyle name="Currency 2 6 4 3 4" xfId="8071" xr:uid="{00000000-0005-0000-0000-0000791E0000}"/>
    <cellStyle name="Currency 2 6 4 3 4 2" xfId="8072" xr:uid="{00000000-0005-0000-0000-00007A1E0000}"/>
    <cellStyle name="Currency 2 6 4 3 4 3" xfId="8073" xr:uid="{00000000-0005-0000-0000-00007B1E0000}"/>
    <cellStyle name="Currency 2 6 4 3 4 4" xfId="25548" xr:uid="{00000000-0005-0000-0000-00007C1E0000}"/>
    <cellStyle name="Currency 2 6 4 3 5" xfId="8074" xr:uid="{00000000-0005-0000-0000-00007D1E0000}"/>
    <cellStyle name="Currency 2 6 4 3 5 2" xfId="8075" xr:uid="{00000000-0005-0000-0000-00007E1E0000}"/>
    <cellStyle name="Currency 2 6 4 3 5 2 2" xfId="8076" xr:uid="{00000000-0005-0000-0000-00007F1E0000}"/>
    <cellStyle name="Currency 2 6 4 3 5 3" xfId="8077" xr:uid="{00000000-0005-0000-0000-0000801E0000}"/>
    <cellStyle name="Currency 2 6 4 3 6" xfId="8078" xr:uid="{00000000-0005-0000-0000-0000811E0000}"/>
    <cellStyle name="Currency 2 6 4 3 6 2" xfId="8079" xr:uid="{00000000-0005-0000-0000-0000821E0000}"/>
    <cellStyle name="Currency 2 6 4 3 6 2 2" xfId="8080" xr:uid="{00000000-0005-0000-0000-0000831E0000}"/>
    <cellStyle name="Currency 2 6 4 3 6 3" xfId="8081" xr:uid="{00000000-0005-0000-0000-0000841E0000}"/>
    <cellStyle name="Currency 2 6 4 3 7" xfId="8082" xr:uid="{00000000-0005-0000-0000-0000851E0000}"/>
    <cellStyle name="Currency 2 6 4 3 7 2" xfId="8083" xr:uid="{00000000-0005-0000-0000-0000861E0000}"/>
    <cellStyle name="Currency 2 6 4 3 7 2 2" xfId="8084" xr:uid="{00000000-0005-0000-0000-0000871E0000}"/>
    <cellStyle name="Currency 2 6 4 3 7 3" xfId="8085" xr:uid="{00000000-0005-0000-0000-0000881E0000}"/>
    <cellStyle name="Currency 2 6 4 3 8" xfId="8086" xr:uid="{00000000-0005-0000-0000-0000891E0000}"/>
    <cellStyle name="Currency 2 6 4 3 8 2" xfId="8087" xr:uid="{00000000-0005-0000-0000-00008A1E0000}"/>
    <cellStyle name="Currency 2 6 4 3 9" xfId="8088" xr:uid="{00000000-0005-0000-0000-00008B1E0000}"/>
    <cellStyle name="Currency 2 6 4 3 9 2" xfId="8089" xr:uid="{00000000-0005-0000-0000-00008C1E0000}"/>
    <cellStyle name="Currency 2 6 4 4" xfId="336" xr:uid="{00000000-0005-0000-0000-00008D1E0000}"/>
    <cellStyle name="Currency 2 6 4 4 2" xfId="337" xr:uid="{00000000-0005-0000-0000-00008E1E0000}"/>
    <cellStyle name="Currency 2 6 4 4 2 10" xfId="8090" xr:uid="{00000000-0005-0000-0000-00008F1E0000}"/>
    <cellStyle name="Currency 2 6 4 4 2 11" xfId="8091" xr:uid="{00000000-0005-0000-0000-0000901E0000}"/>
    <cellStyle name="Currency 2 6 4 4 2 2" xfId="8092" xr:uid="{00000000-0005-0000-0000-0000911E0000}"/>
    <cellStyle name="Currency 2 6 4 4 2 2 2" xfId="8093" xr:uid="{00000000-0005-0000-0000-0000921E0000}"/>
    <cellStyle name="Currency 2 6 4 4 2 2 3" xfId="8094" xr:uid="{00000000-0005-0000-0000-0000931E0000}"/>
    <cellStyle name="Currency 2 6 4 4 2 3" xfId="8095" xr:uid="{00000000-0005-0000-0000-0000941E0000}"/>
    <cellStyle name="Currency 2 6 4 4 2 3 2" xfId="25552" xr:uid="{00000000-0005-0000-0000-0000951E0000}"/>
    <cellStyle name="Currency 2 6 4 4 2 3 3" xfId="25642" xr:uid="{00000000-0005-0000-0000-0000961E0000}"/>
    <cellStyle name="Currency 2 6 4 4 2 4" xfId="8096" xr:uid="{00000000-0005-0000-0000-0000971E0000}"/>
    <cellStyle name="Currency 2 6 4 4 2 4 2" xfId="8097" xr:uid="{00000000-0005-0000-0000-0000981E0000}"/>
    <cellStyle name="Currency 2 6 4 4 2 4 2 2" xfId="8098" xr:uid="{00000000-0005-0000-0000-0000991E0000}"/>
    <cellStyle name="Currency 2 6 4 4 2 4 3" xfId="8099" xr:uid="{00000000-0005-0000-0000-00009A1E0000}"/>
    <cellStyle name="Currency 2 6 4 4 2 5" xfId="8100" xr:uid="{00000000-0005-0000-0000-00009B1E0000}"/>
    <cellStyle name="Currency 2 6 4 4 2 5 2" xfId="8101" xr:uid="{00000000-0005-0000-0000-00009C1E0000}"/>
    <cellStyle name="Currency 2 6 4 4 2 5 2 2" xfId="8102" xr:uid="{00000000-0005-0000-0000-00009D1E0000}"/>
    <cellStyle name="Currency 2 6 4 4 2 5 3" xfId="8103" xr:uid="{00000000-0005-0000-0000-00009E1E0000}"/>
    <cellStyle name="Currency 2 6 4 4 2 6" xfId="8104" xr:uid="{00000000-0005-0000-0000-00009F1E0000}"/>
    <cellStyle name="Currency 2 6 4 4 2 6 2" xfId="8105" xr:uid="{00000000-0005-0000-0000-0000A01E0000}"/>
    <cellStyle name="Currency 2 6 4 4 2 6 2 2" xfId="8106" xr:uid="{00000000-0005-0000-0000-0000A11E0000}"/>
    <cellStyle name="Currency 2 6 4 4 2 6 3" xfId="8107" xr:uid="{00000000-0005-0000-0000-0000A21E0000}"/>
    <cellStyle name="Currency 2 6 4 4 2 7" xfId="8108" xr:uid="{00000000-0005-0000-0000-0000A31E0000}"/>
    <cellStyle name="Currency 2 6 4 4 2 7 2" xfId="8109" xr:uid="{00000000-0005-0000-0000-0000A41E0000}"/>
    <cellStyle name="Currency 2 6 4 4 2 8" xfId="8110" xr:uid="{00000000-0005-0000-0000-0000A51E0000}"/>
    <cellStyle name="Currency 2 6 4 4 2 8 2" xfId="8111" xr:uid="{00000000-0005-0000-0000-0000A61E0000}"/>
    <cellStyle name="Currency 2 6 4 4 2 9" xfId="8112" xr:uid="{00000000-0005-0000-0000-0000A71E0000}"/>
    <cellStyle name="Currency 2 6 4 4 3" xfId="338" xr:uid="{00000000-0005-0000-0000-0000A81E0000}"/>
    <cellStyle name="Currency 2 6 4 4 3 2" xfId="8113" xr:uid="{00000000-0005-0000-0000-0000A91E0000}"/>
    <cellStyle name="Currency 2 6 4 4 3 2 2" xfId="25553" xr:uid="{00000000-0005-0000-0000-0000AA1E0000}"/>
    <cellStyle name="Currency 2 6 4 4 3 2 3" xfId="25643" xr:uid="{00000000-0005-0000-0000-0000AB1E0000}"/>
    <cellStyle name="Currency 2 6 4 4 3 3" xfId="8114" xr:uid="{00000000-0005-0000-0000-0000AC1E0000}"/>
    <cellStyle name="Currency 2 6 4 4 4" xfId="8115" xr:uid="{00000000-0005-0000-0000-0000AD1E0000}"/>
    <cellStyle name="Currency 2 6 4 4 4 2" xfId="8116" xr:uid="{00000000-0005-0000-0000-0000AE1E0000}"/>
    <cellStyle name="Currency 2 6 4 4 4 2 2" xfId="8117" xr:uid="{00000000-0005-0000-0000-0000AF1E0000}"/>
    <cellStyle name="Currency 2 6 4 4 4 3" xfId="8118" xr:uid="{00000000-0005-0000-0000-0000B01E0000}"/>
    <cellStyle name="Currency 2 6 4 4 4 4" xfId="25551" xr:uid="{00000000-0005-0000-0000-0000B11E0000}"/>
    <cellStyle name="Currency 2 6 4 4 5" xfId="8119" xr:uid="{00000000-0005-0000-0000-0000B21E0000}"/>
    <cellStyle name="Currency 2 6 4 4 5 2" xfId="8120" xr:uid="{00000000-0005-0000-0000-0000B31E0000}"/>
    <cellStyle name="Currency 2 6 4 4 5 2 2" xfId="8121" xr:uid="{00000000-0005-0000-0000-0000B41E0000}"/>
    <cellStyle name="Currency 2 6 4 4 5 3" xfId="8122" xr:uid="{00000000-0005-0000-0000-0000B51E0000}"/>
    <cellStyle name="Currency 2 6 4 4 6" xfId="8123" xr:uid="{00000000-0005-0000-0000-0000B61E0000}"/>
    <cellStyle name="Currency 2 6 4 4 7" xfId="8124" xr:uid="{00000000-0005-0000-0000-0000B71E0000}"/>
    <cellStyle name="Currency 2 6 4 5" xfId="8125" xr:uid="{00000000-0005-0000-0000-0000B81E0000}"/>
    <cellStyle name="Currency 2 6 4 5 10" xfId="8126" xr:uid="{00000000-0005-0000-0000-0000B91E0000}"/>
    <cellStyle name="Currency 2 6 4 5 2" xfId="8127" xr:uid="{00000000-0005-0000-0000-0000BA1E0000}"/>
    <cellStyle name="Currency 2 6 4 5 2 2" xfId="8128" xr:uid="{00000000-0005-0000-0000-0000BB1E0000}"/>
    <cellStyle name="Currency 2 6 4 5 2 3" xfId="8129" xr:uid="{00000000-0005-0000-0000-0000BC1E0000}"/>
    <cellStyle name="Currency 2 6 4 5 3" xfId="8130" xr:uid="{00000000-0005-0000-0000-0000BD1E0000}"/>
    <cellStyle name="Currency 2 6 4 5 3 2" xfId="8131" xr:uid="{00000000-0005-0000-0000-0000BE1E0000}"/>
    <cellStyle name="Currency 2 6 4 5 3 3" xfId="8132" xr:uid="{00000000-0005-0000-0000-0000BF1E0000}"/>
    <cellStyle name="Currency 2 6 4 5 4" xfId="8133" xr:uid="{00000000-0005-0000-0000-0000C01E0000}"/>
    <cellStyle name="Currency 2 6 4 5 4 2" xfId="8134" xr:uid="{00000000-0005-0000-0000-0000C11E0000}"/>
    <cellStyle name="Currency 2 6 4 5 4 2 2" xfId="8135" xr:uid="{00000000-0005-0000-0000-0000C21E0000}"/>
    <cellStyle name="Currency 2 6 4 5 4 3" xfId="8136" xr:uid="{00000000-0005-0000-0000-0000C31E0000}"/>
    <cellStyle name="Currency 2 6 4 5 5" xfId="8137" xr:uid="{00000000-0005-0000-0000-0000C41E0000}"/>
    <cellStyle name="Currency 2 6 4 5 5 2" xfId="8138" xr:uid="{00000000-0005-0000-0000-0000C51E0000}"/>
    <cellStyle name="Currency 2 6 4 5 5 2 2" xfId="8139" xr:uid="{00000000-0005-0000-0000-0000C61E0000}"/>
    <cellStyle name="Currency 2 6 4 5 5 3" xfId="8140" xr:uid="{00000000-0005-0000-0000-0000C71E0000}"/>
    <cellStyle name="Currency 2 6 4 5 6" xfId="8141" xr:uid="{00000000-0005-0000-0000-0000C81E0000}"/>
    <cellStyle name="Currency 2 6 4 5 6 2" xfId="8142" xr:uid="{00000000-0005-0000-0000-0000C91E0000}"/>
    <cellStyle name="Currency 2 6 4 5 6 2 2" xfId="8143" xr:uid="{00000000-0005-0000-0000-0000CA1E0000}"/>
    <cellStyle name="Currency 2 6 4 5 6 3" xfId="8144" xr:uid="{00000000-0005-0000-0000-0000CB1E0000}"/>
    <cellStyle name="Currency 2 6 4 5 7" xfId="8145" xr:uid="{00000000-0005-0000-0000-0000CC1E0000}"/>
    <cellStyle name="Currency 2 6 4 5 7 2" xfId="8146" xr:uid="{00000000-0005-0000-0000-0000CD1E0000}"/>
    <cellStyle name="Currency 2 6 4 5 8" xfId="8147" xr:uid="{00000000-0005-0000-0000-0000CE1E0000}"/>
    <cellStyle name="Currency 2 6 4 5 8 2" xfId="8148" xr:uid="{00000000-0005-0000-0000-0000CF1E0000}"/>
    <cellStyle name="Currency 2 6 4 5 9" xfId="8149" xr:uid="{00000000-0005-0000-0000-0000D01E0000}"/>
    <cellStyle name="Currency 2 6 4 6" xfId="8150" xr:uid="{00000000-0005-0000-0000-0000D11E0000}"/>
    <cellStyle name="Currency 2 6 4 6 10" xfId="8151" xr:uid="{00000000-0005-0000-0000-0000D21E0000}"/>
    <cellStyle name="Currency 2 6 4 6 11" xfId="8152" xr:uid="{00000000-0005-0000-0000-0000D31E0000}"/>
    <cellStyle name="Currency 2 6 4 6 12" xfId="8153" xr:uid="{00000000-0005-0000-0000-0000D41E0000}"/>
    <cellStyle name="Currency 2 6 4 6 2" xfId="8154" xr:uid="{00000000-0005-0000-0000-0000D51E0000}"/>
    <cellStyle name="Currency 2 6 4 6 2 2" xfId="8155" xr:uid="{00000000-0005-0000-0000-0000D61E0000}"/>
    <cellStyle name="Currency 2 6 4 6 2 3" xfId="8156" xr:uid="{00000000-0005-0000-0000-0000D71E0000}"/>
    <cellStyle name="Currency 2 6 4 6 3" xfId="8157" xr:uid="{00000000-0005-0000-0000-0000D81E0000}"/>
    <cellStyle name="Currency 2 6 4 6 3 2" xfId="8158" xr:uid="{00000000-0005-0000-0000-0000D91E0000}"/>
    <cellStyle name="Currency 2 6 4 6 3 3" xfId="8159" xr:uid="{00000000-0005-0000-0000-0000DA1E0000}"/>
    <cellStyle name="Currency 2 6 4 6 4" xfId="8160" xr:uid="{00000000-0005-0000-0000-0000DB1E0000}"/>
    <cellStyle name="Currency 2 6 4 6 5" xfId="8161" xr:uid="{00000000-0005-0000-0000-0000DC1E0000}"/>
    <cellStyle name="Currency 2 6 4 6 5 2" xfId="8162" xr:uid="{00000000-0005-0000-0000-0000DD1E0000}"/>
    <cellStyle name="Currency 2 6 4 6 5 2 2" xfId="8163" xr:uid="{00000000-0005-0000-0000-0000DE1E0000}"/>
    <cellStyle name="Currency 2 6 4 6 5 3" xfId="8164" xr:uid="{00000000-0005-0000-0000-0000DF1E0000}"/>
    <cellStyle name="Currency 2 6 4 6 6" xfId="8165" xr:uid="{00000000-0005-0000-0000-0000E01E0000}"/>
    <cellStyle name="Currency 2 6 4 6 6 2" xfId="8166" xr:uid="{00000000-0005-0000-0000-0000E11E0000}"/>
    <cellStyle name="Currency 2 6 4 6 6 2 2" xfId="8167" xr:uid="{00000000-0005-0000-0000-0000E21E0000}"/>
    <cellStyle name="Currency 2 6 4 6 6 3" xfId="8168" xr:uid="{00000000-0005-0000-0000-0000E31E0000}"/>
    <cellStyle name="Currency 2 6 4 6 7" xfId="8169" xr:uid="{00000000-0005-0000-0000-0000E41E0000}"/>
    <cellStyle name="Currency 2 6 4 6 7 2" xfId="8170" xr:uid="{00000000-0005-0000-0000-0000E51E0000}"/>
    <cellStyle name="Currency 2 6 4 6 7 2 2" xfId="8171" xr:uid="{00000000-0005-0000-0000-0000E61E0000}"/>
    <cellStyle name="Currency 2 6 4 6 7 3" xfId="8172" xr:uid="{00000000-0005-0000-0000-0000E71E0000}"/>
    <cellStyle name="Currency 2 6 4 6 8" xfId="8173" xr:uid="{00000000-0005-0000-0000-0000E81E0000}"/>
    <cellStyle name="Currency 2 6 4 6 8 2" xfId="8174" xr:uid="{00000000-0005-0000-0000-0000E91E0000}"/>
    <cellStyle name="Currency 2 6 4 6 9" xfId="8175" xr:uid="{00000000-0005-0000-0000-0000EA1E0000}"/>
    <cellStyle name="Currency 2 6 4 6 9 2" xfId="8176" xr:uid="{00000000-0005-0000-0000-0000EB1E0000}"/>
    <cellStyle name="Currency 2 6 4 7" xfId="8177" xr:uid="{00000000-0005-0000-0000-0000EC1E0000}"/>
    <cellStyle name="Currency 2 6 4 7 2" xfId="8178" xr:uid="{00000000-0005-0000-0000-0000ED1E0000}"/>
    <cellStyle name="Currency 2 6 4 7 3" xfId="8179" xr:uid="{00000000-0005-0000-0000-0000EE1E0000}"/>
    <cellStyle name="Currency 2 6 4 8" xfId="8180" xr:uid="{00000000-0005-0000-0000-0000EF1E0000}"/>
    <cellStyle name="Currency 2 6 4 8 2" xfId="8181" xr:uid="{00000000-0005-0000-0000-0000F01E0000}"/>
    <cellStyle name="Currency 2 6 4 8 2 2" xfId="8182" xr:uid="{00000000-0005-0000-0000-0000F11E0000}"/>
    <cellStyle name="Currency 2 6 4 8 3" xfId="8183" xr:uid="{00000000-0005-0000-0000-0000F21E0000}"/>
    <cellStyle name="Currency 2 6 4 8 4" xfId="8184" xr:uid="{00000000-0005-0000-0000-0000F31E0000}"/>
    <cellStyle name="Currency 2 6 4 9" xfId="8185" xr:uid="{00000000-0005-0000-0000-0000F41E0000}"/>
    <cellStyle name="Currency 2 6 4 9 2" xfId="8186" xr:uid="{00000000-0005-0000-0000-0000F51E0000}"/>
    <cellStyle name="Currency 2 6 4 9 2 2" xfId="8187" xr:uid="{00000000-0005-0000-0000-0000F61E0000}"/>
    <cellStyle name="Currency 2 6 4 9 3" xfId="8188" xr:uid="{00000000-0005-0000-0000-0000F71E0000}"/>
    <cellStyle name="Currency 2 6 5" xfId="339" xr:uid="{00000000-0005-0000-0000-0000F81E0000}"/>
    <cellStyle name="Currency 2 6 5 10" xfId="8189" xr:uid="{00000000-0005-0000-0000-0000F91E0000}"/>
    <cellStyle name="Currency 2 6 5 10 2" xfId="8190" xr:uid="{00000000-0005-0000-0000-0000FA1E0000}"/>
    <cellStyle name="Currency 2 6 5 10 2 2" xfId="8191" xr:uid="{00000000-0005-0000-0000-0000FB1E0000}"/>
    <cellStyle name="Currency 2 6 5 10 3" xfId="8192" xr:uid="{00000000-0005-0000-0000-0000FC1E0000}"/>
    <cellStyle name="Currency 2 6 5 11" xfId="8193" xr:uid="{00000000-0005-0000-0000-0000FD1E0000}"/>
    <cellStyle name="Currency 2 6 5 11 2" xfId="8194" xr:uid="{00000000-0005-0000-0000-0000FE1E0000}"/>
    <cellStyle name="Currency 2 6 5 12" xfId="8195" xr:uid="{00000000-0005-0000-0000-0000FF1E0000}"/>
    <cellStyle name="Currency 2 6 5 12 2" xfId="8196" xr:uid="{00000000-0005-0000-0000-0000001F0000}"/>
    <cellStyle name="Currency 2 6 5 13" xfId="8197" xr:uid="{00000000-0005-0000-0000-0000011F0000}"/>
    <cellStyle name="Currency 2 6 5 14" xfId="8198" xr:uid="{00000000-0005-0000-0000-0000021F0000}"/>
    <cellStyle name="Currency 2 6 5 15" xfId="8199" xr:uid="{00000000-0005-0000-0000-0000031F0000}"/>
    <cellStyle name="Currency 2 6 5 16" xfId="8200" xr:uid="{00000000-0005-0000-0000-0000041F0000}"/>
    <cellStyle name="Currency 2 6 5 2" xfId="340" xr:uid="{00000000-0005-0000-0000-0000051F0000}"/>
    <cellStyle name="Currency 2 6 5 2 2" xfId="8201" xr:uid="{00000000-0005-0000-0000-0000061F0000}"/>
    <cellStyle name="Currency 2 6 5 2 2 10" xfId="8202" xr:uid="{00000000-0005-0000-0000-0000071F0000}"/>
    <cellStyle name="Currency 2 6 5 2 2 2" xfId="8203" xr:uid="{00000000-0005-0000-0000-0000081F0000}"/>
    <cellStyle name="Currency 2 6 5 2 2 2 2" xfId="8204" xr:uid="{00000000-0005-0000-0000-0000091F0000}"/>
    <cellStyle name="Currency 2 6 5 2 2 2 3" xfId="8205" xr:uid="{00000000-0005-0000-0000-00000A1F0000}"/>
    <cellStyle name="Currency 2 6 5 2 2 3" xfId="8206" xr:uid="{00000000-0005-0000-0000-00000B1F0000}"/>
    <cellStyle name="Currency 2 6 5 2 2 3 2" xfId="8207" xr:uid="{00000000-0005-0000-0000-00000C1F0000}"/>
    <cellStyle name="Currency 2 6 5 2 2 3 3" xfId="8208" xr:uid="{00000000-0005-0000-0000-00000D1F0000}"/>
    <cellStyle name="Currency 2 6 5 2 2 4" xfId="8209" xr:uid="{00000000-0005-0000-0000-00000E1F0000}"/>
    <cellStyle name="Currency 2 6 5 2 2 4 2" xfId="8210" xr:uid="{00000000-0005-0000-0000-00000F1F0000}"/>
    <cellStyle name="Currency 2 6 5 2 2 4 2 2" xfId="8211" xr:uid="{00000000-0005-0000-0000-0000101F0000}"/>
    <cellStyle name="Currency 2 6 5 2 2 4 3" xfId="8212" xr:uid="{00000000-0005-0000-0000-0000111F0000}"/>
    <cellStyle name="Currency 2 6 5 2 2 5" xfId="8213" xr:uid="{00000000-0005-0000-0000-0000121F0000}"/>
    <cellStyle name="Currency 2 6 5 2 2 5 2" xfId="8214" xr:uid="{00000000-0005-0000-0000-0000131F0000}"/>
    <cellStyle name="Currency 2 6 5 2 2 5 2 2" xfId="8215" xr:uid="{00000000-0005-0000-0000-0000141F0000}"/>
    <cellStyle name="Currency 2 6 5 2 2 5 3" xfId="8216" xr:uid="{00000000-0005-0000-0000-0000151F0000}"/>
    <cellStyle name="Currency 2 6 5 2 2 6" xfId="8217" xr:uid="{00000000-0005-0000-0000-0000161F0000}"/>
    <cellStyle name="Currency 2 6 5 2 2 6 2" xfId="8218" xr:uid="{00000000-0005-0000-0000-0000171F0000}"/>
    <cellStyle name="Currency 2 6 5 2 2 6 2 2" xfId="8219" xr:uid="{00000000-0005-0000-0000-0000181F0000}"/>
    <cellStyle name="Currency 2 6 5 2 2 6 3" xfId="8220" xr:uid="{00000000-0005-0000-0000-0000191F0000}"/>
    <cellStyle name="Currency 2 6 5 2 2 7" xfId="8221" xr:uid="{00000000-0005-0000-0000-00001A1F0000}"/>
    <cellStyle name="Currency 2 6 5 2 2 7 2" xfId="8222" xr:uid="{00000000-0005-0000-0000-00001B1F0000}"/>
    <cellStyle name="Currency 2 6 5 2 2 8" xfId="8223" xr:uid="{00000000-0005-0000-0000-00001C1F0000}"/>
    <cellStyle name="Currency 2 6 5 2 2 8 2" xfId="8224" xr:uid="{00000000-0005-0000-0000-00001D1F0000}"/>
    <cellStyle name="Currency 2 6 5 2 2 9" xfId="8225" xr:uid="{00000000-0005-0000-0000-00001E1F0000}"/>
    <cellStyle name="Currency 2 6 5 2 3" xfId="8226" xr:uid="{00000000-0005-0000-0000-00001F1F0000}"/>
    <cellStyle name="Currency 2 6 5 2 3 10" xfId="8227" xr:uid="{00000000-0005-0000-0000-0000201F0000}"/>
    <cellStyle name="Currency 2 6 5 2 3 2" xfId="8228" xr:uid="{00000000-0005-0000-0000-0000211F0000}"/>
    <cellStyle name="Currency 2 6 5 2 3 2 2" xfId="8229" xr:uid="{00000000-0005-0000-0000-0000221F0000}"/>
    <cellStyle name="Currency 2 6 5 2 3 2 3" xfId="8230" xr:uid="{00000000-0005-0000-0000-0000231F0000}"/>
    <cellStyle name="Currency 2 6 5 2 3 3" xfId="8231" xr:uid="{00000000-0005-0000-0000-0000241F0000}"/>
    <cellStyle name="Currency 2 6 5 2 3 3 2" xfId="8232" xr:uid="{00000000-0005-0000-0000-0000251F0000}"/>
    <cellStyle name="Currency 2 6 5 2 3 3 3" xfId="8233" xr:uid="{00000000-0005-0000-0000-0000261F0000}"/>
    <cellStyle name="Currency 2 6 5 2 3 4" xfId="8234" xr:uid="{00000000-0005-0000-0000-0000271F0000}"/>
    <cellStyle name="Currency 2 6 5 2 3 4 2" xfId="8235" xr:uid="{00000000-0005-0000-0000-0000281F0000}"/>
    <cellStyle name="Currency 2 6 5 2 3 4 2 2" xfId="8236" xr:uid="{00000000-0005-0000-0000-0000291F0000}"/>
    <cellStyle name="Currency 2 6 5 2 3 4 3" xfId="8237" xr:uid="{00000000-0005-0000-0000-00002A1F0000}"/>
    <cellStyle name="Currency 2 6 5 2 3 5" xfId="8238" xr:uid="{00000000-0005-0000-0000-00002B1F0000}"/>
    <cellStyle name="Currency 2 6 5 2 3 5 2" xfId="8239" xr:uid="{00000000-0005-0000-0000-00002C1F0000}"/>
    <cellStyle name="Currency 2 6 5 2 3 5 2 2" xfId="8240" xr:uid="{00000000-0005-0000-0000-00002D1F0000}"/>
    <cellStyle name="Currency 2 6 5 2 3 5 3" xfId="8241" xr:uid="{00000000-0005-0000-0000-00002E1F0000}"/>
    <cellStyle name="Currency 2 6 5 2 3 6" xfId="8242" xr:uid="{00000000-0005-0000-0000-00002F1F0000}"/>
    <cellStyle name="Currency 2 6 5 2 3 6 2" xfId="8243" xr:uid="{00000000-0005-0000-0000-0000301F0000}"/>
    <cellStyle name="Currency 2 6 5 2 3 6 2 2" xfId="8244" xr:uid="{00000000-0005-0000-0000-0000311F0000}"/>
    <cellStyle name="Currency 2 6 5 2 3 6 3" xfId="8245" xr:uid="{00000000-0005-0000-0000-0000321F0000}"/>
    <cellStyle name="Currency 2 6 5 2 3 7" xfId="8246" xr:uid="{00000000-0005-0000-0000-0000331F0000}"/>
    <cellStyle name="Currency 2 6 5 2 3 7 2" xfId="8247" xr:uid="{00000000-0005-0000-0000-0000341F0000}"/>
    <cellStyle name="Currency 2 6 5 2 3 8" xfId="8248" xr:uid="{00000000-0005-0000-0000-0000351F0000}"/>
    <cellStyle name="Currency 2 6 5 2 3 8 2" xfId="8249" xr:uid="{00000000-0005-0000-0000-0000361F0000}"/>
    <cellStyle name="Currency 2 6 5 2 3 9" xfId="8250" xr:uid="{00000000-0005-0000-0000-0000371F0000}"/>
    <cellStyle name="Currency 2 6 5 2 4" xfId="8251" xr:uid="{00000000-0005-0000-0000-0000381F0000}"/>
    <cellStyle name="Currency 2 6 5 2 4 10" xfId="8252" xr:uid="{00000000-0005-0000-0000-0000391F0000}"/>
    <cellStyle name="Currency 2 6 5 2 4 2" xfId="8253" xr:uid="{00000000-0005-0000-0000-00003A1F0000}"/>
    <cellStyle name="Currency 2 6 5 2 4 3" xfId="8254" xr:uid="{00000000-0005-0000-0000-00003B1F0000}"/>
    <cellStyle name="Currency 2 6 5 2 4 3 2" xfId="8255" xr:uid="{00000000-0005-0000-0000-00003C1F0000}"/>
    <cellStyle name="Currency 2 6 5 2 4 3 2 2" xfId="8256" xr:uid="{00000000-0005-0000-0000-00003D1F0000}"/>
    <cellStyle name="Currency 2 6 5 2 4 3 3" xfId="8257" xr:uid="{00000000-0005-0000-0000-00003E1F0000}"/>
    <cellStyle name="Currency 2 6 5 2 4 4" xfId="8258" xr:uid="{00000000-0005-0000-0000-00003F1F0000}"/>
    <cellStyle name="Currency 2 6 5 2 4 4 2" xfId="8259" xr:uid="{00000000-0005-0000-0000-0000401F0000}"/>
    <cellStyle name="Currency 2 6 5 2 4 4 2 2" xfId="8260" xr:uid="{00000000-0005-0000-0000-0000411F0000}"/>
    <cellStyle name="Currency 2 6 5 2 4 4 3" xfId="8261" xr:uid="{00000000-0005-0000-0000-0000421F0000}"/>
    <cellStyle name="Currency 2 6 5 2 4 5" xfId="8262" xr:uid="{00000000-0005-0000-0000-0000431F0000}"/>
    <cellStyle name="Currency 2 6 5 2 4 5 2" xfId="8263" xr:uid="{00000000-0005-0000-0000-0000441F0000}"/>
    <cellStyle name="Currency 2 6 5 2 4 5 2 2" xfId="8264" xr:uid="{00000000-0005-0000-0000-0000451F0000}"/>
    <cellStyle name="Currency 2 6 5 2 4 5 3" xfId="8265" xr:uid="{00000000-0005-0000-0000-0000461F0000}"/>
    <cellStyle name="Currency 2 6 5 2 4 6" xfId="8266" xr:uid="{00000000-0005-0000-0000-0000471F0000}"/>
    <cellStyle name="Currency 2 6 5 2 4 6 2" xfId="8267" xr:uid="{00000000-0005-0000-0000-0000481F0000}"/>
    <cellStyle name="Currency 2 6 5 2 4 7" xfId="8268" xr:uid="{00000000-0005-0000-0000-0000491F0000}"/>
    <cellStyle name="Currency 2 6 5 2 4 7 2" xfId="8269" xr:uid="{00000000-0005-0000-0000-00004A1F0000}"/>
    <cellStyle name="Currency 2 6 5 2 4 8" xfId="8270" xr:uid="{00000000-0005-0000-0000-00004B1F0000}"/>
    <cellStyle name="Currency 2 6 5 2 4 9" xfId="8271" xr:uid="{00000000-0005-0000-0000-00004C1F0000}"/>
    <cellStyle name="Currency 2 6 5 2 5" xfId="8272" xr:uid="{00000000-0005-0000-0000-00004D1F0000}"/>
    <cellStyle name="Currency 2 6 5 2 5 2" xfId="8273" xr:uid="{00000000-0005-0000-0000-00004E1F0000}"/>
    <cellStyle name="Currency 2 6 5 2 5 3" xfId="8274" xr:uid="{00000000-0005-0000-0000-00004F1F0000}"/>
    <cellStyle name="Currency 2 6 5 2 5 4" xfId="25554" xr:uid="{00000000-0005-0000-0000-0000501F0000}"/>
    <cellStyle name="Currency 2 6 5 2 6" xfId="8275" xr:uid="{00000000-0005-0000-0000-0000511F0000}"/>
    <cellStyle name="Currency 2 6 5 2 6 2" xfId="8276" xr:uid="{00000000-0005-0000-0000-0000521F0000}"/>
    <cellStyle name="Currency 2 6 5 2 6 2 2" xfId="8277" xr:uid="{00000000-0005-0000-0000-0000531F0000}"/>
    <cellStyle name="Currency 2 6 5 2 6 2 2 2" xfId="8278" xr:uid="{00000000-0005-0000-0000-0000541F0000}"/>
    <cellStyle name="Currency 2 6 5 2 6 2 3" xfId="8279" xr:uid="{00000000-0005-0000-0000-0000551F0000}"/>
    <cellStyle name="Currency 2 6 5 2 6 3" xfId="8280" xr:uid="{00000000-0005-0000-0000-0000561F0000}"/>
    <cellStyle name="Currency 2 6 5 2 6 3 2" xfId="8281" xr:uid="{00000000-0005-0000-0000-0000571F0000}"/>
    <cellStyle name="Currency 2 6 5 2 6 3 2 2" xfId="8282" xr:uid="{00000000-0005-0000-0000-0000581F0000}"/>
    <cellStyle name="Currency 2 6 5 2 6 3 3" xfId="8283" xr:uid="{00000000-0005-0000-0000-0000591F0000}"/>
    <cellStyle name="Currency 2 6 5 2 6 4" xfId="8284" xr:uid="{00000000-0005-0000-0000-00005A1F0000}"/>
    <cellStyle name="Currency 2 6 5 2 6 4 2" xfId="8285" xr:uid="{00000000-0005-0000-0000-00005B1F0000}"/>
    <cellStyle name="Currency 2 6 5 2 6 4 2 2" xfId="8286" xr:uid="{00000000-0005-0000-0000-00005C1F0000}"/>
    <cellStyle name="Currency 2 6 5 2 6 4 3" xfId="8287" xr:uid="{00000000-0005-0000-0000-00005D1F0000}"/>
    <cellStyle name="Currency 2 6 5 2 6 5" xfId="8288" xr:uid="{00000000-0005-0000-0000-00005E1F0000}"/>
    <cellStyle name="Currency 2 6 5 2 6 5 2" xfId="8289" xr:uid="{00000000-0005-0000-0000-00005F1F0000}"/>
    <cellStyle name="Currency 2 6 5 2 6 6" xfId="8290" xr:uid="{00000000-0005-0000-0000-0000601F0000}"/>
    <cellStyle name="Currency 2 6 5 2 6 6 2" xfId="8291" xr:uid="{00000000-0005-0000-0000-0000611F0000}"/>
    <cellStyle name="Currency 2 6 5 2 6 7" xfId="8292" xr:uid="{00000000-0005-0000-0000-0000621F0000}"/>
    <cellStyle name="Currency 2 6 5 2 7" xfId="8293" xr:uid="{00000000-0005-0000-0000-0000631F0000}"/>
    <cellStyle name="Currency 2 6 5 2 7 2" xfId="8294" xr:uid="{00000000-0005-0000-0000-0000641F0000}"/>
    <cellStyle name="Currency 2 6 5 2 7 2 2" xfId="8295" xr:uid="{00000000-0005-0000-0000-0000651F0000}"/>
    <cellStyle name="Currency 2 6 5 2 7 3" xfId="8296" xr:uid="{00000000-0005-0000-0000-0000661F0000}"/>
    <cellStyle name="Currency 2 6 5 2 8" xfId="8297" xr:uid="{00000000-0005-0000-0000-0000671F0000}"/>
    <cellStyle name="Currency 2 6 5 2 8 2" xfId="8298" xr:uid="{00000000-0005-0000-0000-0000681F0000}"/>
    <cellStyle name="Currency 2 6 5 2 8 2 2" xfId="8299" xr:uid="{00000000-0005-0000-0000-0000691F0000}"/>
    <cellStyle name="Currency 2 6 5 2 8 3" xfId="8300" xr:uid="{00000000-0005-0000-0000-00006A1F0000}"/>
    <cellStyle name="Currency 2 6 5 2 9" xfId="8301" xr:uid="{00000000-0005-0000-0000-00006B1F0000}"/>
    <cellStyle name="Currency 2 6 5 3" xfId="341" xr:uid="{00000000-0005-0000-0000-00006C1F0000}"/>
    <cellStyle name="Currency 2 6 5 3 10" xfId="8302" xr:uid="{00000000-0005-0000-0000-00006D1F0000}"/>
    <cellStyle name="Currency 2 6 5 3 11" xfId="8303" xr:uid="{00000000-0005-0000-0000-00006E1F0000}"/>
    <cellStyle name="Currency 2 6 5 3 12" xfId="8304" xr:uid="{00000000-0005-0000-0000-00006F1F0000}"/>
    <cellStyle name="Currency 2 6 5 3 13" xfId="8305" xr:uid="{00000000-0005-0000-0000-0000701F0000}"/>
    <cellStyle name="Currency 2 6 5 3 2" xfId="342" xr:uid="{00000000-0005-0000-0000-0000711F0000}"/>
    <cellStyle name="Currency 2 6 5 3 2 10" xfId="8306" xr:uid="{00000000-0005-0000-0000-0000721F0000}"/>
    <cellStyle name="Currency 2 6 5 3 2 2" xfId="8307" xr:uid="{00000000-0005-0000-0000-0000731F0000}"/>
    <cellStyle name="Currency 2 6 5 3 2 2 2" xfId="8308" xr:uid="{00000000-0005-0000-0000-0000741F0000}"/>
    <cellStyle name="Currency 2 6 5 3 2 2 3" xfId="8309" xr:uid="{00000000-0005-0000-0000-0000751F0000}"/>
    <cellStyle name="Currency 2 6 5 3 2 3" xfId="8310" xr:uid="{00000000-0005-0000-0000-0000761F0000}"/>
    <cellStyle name="Currency 2 6 5 3 2 3 2" xfId="8311" xr:uid="{00000000-0005-0000-0000-0000771F0000}"/>
    <cellStyle name="Currency 2 6 5 3 2 3 3" xfId="8312" xr:uid="{00000000-0005-0000-0000-0000781F0000}"/>
    <cellStyle name="Currency 2 6 5 3 2 3 4" xfId="25556" xr:uid="{00000000-0005-0000-0000-0000791F0000}"/>
    <cellStyle name="Currency 2 6 5 3 2 4" xfId="8313" xr:uid="{00000000-0005-0000-0000-00007A1F0000}"/>
    <cellStyle name="Currency 2 6 5 3 2 4 2" xfId="8314" xr:uid="{00000000-0005-0000-0000-00007B1F0000}"/>
    <cellStyle name="Currency 2 6 5 3 2 4 2 2" xfId="8315" xr:uid="{00000000-0005-0000-0000-00007C1F0000}"/>
    <cellStyle name="Currency 2 6 5 3 2 4 3" xfId="8316" xr:uid="{00000000-0005-0000-0000-00007D1F0000}"/>
    <cellStyle name="Currency 2 6 5 3 2 5" xfId="8317" xr:uid="{00000000-0005-0000-0000-00007E1F0000}"/>
    <cellStyle name="Currency 2 6 5 3 2 5 2" xfId="8318" xr:uid="{00000000-0005-0000-0000-00007F1F0000}"/>
    <cellStyle name="Currency 2 6 5 3 2 5 2 2" xfId="8319" xr:uid="{00000000-0005-0000-0000-0000801F0000}"/>
    <cellStyle name="Currency 2 6 5 3 2 5 3" xfId="8320" xr:uid="{00000000-0005-0000-0000-0000811F0000}"/>
    <cellStyle name="Currency 2 6 5 3 2 6" xfId="8321" xr:uid="{00000000-0005-0000-0000-0000821F0000}"/>
    <cellStyle name="Currency 2 6 5 3 2 6 2" xfId="8322" xr:uid="{00000000-0005-0000-0000-0000831F0000}"/>
    <cellStyle name="Currency 2 6 5 3 2 6 2 2" xfId="8323" xr:uid="{00000000-0005-0000-0000-0000841F0000}"/>
    <cellStyle name="Currency 2 6 5 3 2 6 3" xfId="8324" xr:uid="{00000000-0005-0000-0000-0000851F0000}"/>
    <cellStyle name="Currency 2 6 5 3 2 7" xfId="8325" xr:uid="{00000000-0005-0000-0000-0000861F0000}"/>
    <cellStyle name="Currency 2 6 5 3 2 7 2" xfId="8326" xr:uid="{00000000-0005-0000-0000-0000871F0000}"/>
    <cellStyle name="Currency 2 6 5 3 2 8" xfId="8327" xr:uid="{00000000-0005-0000-0000-0000881F0000}"/>
    <cellStyle name="Currency 2 6 5 3 2 8 2" xfId="8328" xr:uid="{00000000-0005-0000-0000-0000891F0000}"/>
    <cellStyle name="Currency 2 6 5 3 2 9" xfId="8329" xr:uid="{00000000-0005-0000-0000-00008A1F0000}"/>
    <cellStyle name="Currency 2 6 5 3 3" xfId="343" xr:uid="{00000000-0005-0000-0000-00008B1F0000}"/>
    <cellStyle name="Currency 2 6 5 3 3 2" xfId="8330" xr:uid="{00000000-0005-0000-0000-00008C1F0000}"/>
    <cellStyle name="Currency 2 6 5 3 3 2 2" xfId="25557" xr:uid="{00000000-0005-0000-0000-00008D1F0000}"/>
    <cellStyle name="Currency 2 6 5 3 3 2 3" xfId="25644" xr:uid="{00000000-0005-0000-0000-00008E1F0000}"/>
    <cellStyle name="Currency 2 6 5 3 3 3" xfId="8331" xr:uid="{00000000-0005-0000-0000-00008F1F0000}"/>
    <cellStyle name="Currency 2 6 5 3 4" xfId="8332" xr:uid="{00000000-0005-0000-0000-0000901F0000}"/>
    <cellStyle name="Currency 2 6 5 3 4 2" xfId="8333" xr:uid="{00000000-0005-0000-0000-0000911F0000}"/>
    <cellStyle name="Currency 2 6 5 3 4 3" xfId="8334" xr:uid="{00000000-0005-0000-0000-0000921F0000}"/>
    <cellStyle name="Currency 2 6 5 3 4 4" xfId="25555" xr:uid="{00000000-0005-0000-0000-0000931F0000}"/>
    <cellStyle name="Currency 2 6 5 3 5" xfId="8335" xr:uid="{00000000-0005-0000-0000-0000941F0000}"/>
    <cellStyle name="Currency 2 6 5 3 5 2" xfId="8336" xr:uid="{00000000-0005-0000-0000-0000951F0000}"/>
    <cellStyle name="Currency 2 6 5 3 5 2 2" xfId="8337" xr:uid="{00000000-0005-0000-0000-0000961F0000}"/>
    <cellStyle name="Currency 2 6 5 3 5 3" xfId="8338" xr:uid="{00000000-0005-0000-0000-0000971F0000}"/>
    <cellStyle name="Currency 2 6 5 3 6" xfId="8339" xr:uid="{00000000-0005-0000-0000-0000981F0000}"/>
    <cellStyle name="Currency 2 6 5 3 6 2" xfId="8340" xr:uid="{00000000-0005-0000-0000-0000991F0000}"/>
    <cellStyle name="Currency 2 6 5 3 6 2 2" xfId="8341" xr:uid="{00000000-0005-0000-0000-00009A1F0000}"/>
    <cellStyle name="Currency 2 6 5 3 6 3" xfId="8342" xr:uid="{00000000-0005-0000-0000-00009B1F0000}"/>
    <cellStyle name="Currency 2 6 5 3 7" xfId="8343" xr:uid="{00000000-0005-0000-0000-00009C1F0000}"/>
    <cellStyle name="Currency 2 6 5 3 7 2" xfId="8344" xr:uid="{00000000-0005-0000-0000-00009D1F0000}"/>
    <cellStyle name="Currency 2 6 5 3 7 2 2" xfId="8345" xr:uid="{00000000-0005-0000-0000-00009E1F0000}"/>
    <cellStyle name="Currency 2 6 5 3 7 3" xfId="8346" xr:uid="{00000000-0005-0000-0000-00009F1F0000}"/>
    <cellStyle name="Currency 2 6 5 3 8" xfId="8347" xr:uid="{00000000-0005-0000-0000-0000A01F0000}"/>
    <cellStyle name="Currency 2 6 5 3 8 2" xfId="8348" xr:uid="{00000000-0005-0000-0000-0000A11F0000}"/>
    <cellStyle name="Currency 2 6 5 3 9" xfId="8349" xr:uid="{00000000-0005-0000-0000-0000A21F0000}"/>
    <cellStyle name="Currency 2 6 5 3 9 2" xfId="8350" xr:uid="{00000000-0005-0000-0000-0000A31F0000}"/>
    <cellStyle name="Currency 2 6 5 4" xfId="344" xr:uid="{00000000-0005-0000-0000-0000A41F0000}"/>
    <cellStyle name="Currency 2 6 5 4 2" xfId="345" xr:uid="{00000000-0005-0000-0000-0000A51F0000}"/>
    <cellStyle name="Currency 2 6 5 4 2 10" xfId="8351" xr:uid="{00000000-0005-0000-0000-0000A61F0000}"/>
    <cellStyle name="Currency 2 6 5 4 2 11" xfId="8352" xr:uid="{00000000-0005-0000-0000-0000A71F0000}"/>
    <cellStyle name="Currency 2 6 5 4 2 2" xfId="8353" xr:uid="{00000000-0005-0000-0000-0000A81F0000}"/>
    <cellStyle name="Currency 2 6 5 4 2 2 2" xfId="8354" xr:uid="{00000000-0005-0000-0000-0000A91F0000}"/>
    <cellStyle name="Currency 2 6 5 4 2 2 3" xfId="8355" xr:uid="{00000000-0005-0000-0000-0000AA1F0000}"/>
    <cellStyle name="Currency 2 6 5 4 2 3" xfId="8356" xr:uid="{00000000-0005-0000-0000-0000AB1F0000}"/>
    <cellStyle name="Currency 2 6 5 4 2 3 2" xfId="25559" xr:uid="{00000000-0005-0000-0000-0000AC1F0000}"/>
    <cellStyle name="Currency 2 6 5 4 2 3 3" xfId="25645" xr:uid="{00000000-0005-0000-0000-0000AD1F0000}"/>
    <cellStyle name="Currency 2 6 5 4 2 4" xfId="8357" xr:uid="{00000000-0005-0000-0000-0000AE1F0000}"/>
    <cellStyle name="Currency 2 6 5 4 2 4 2" xfId="8358" xr:uid="{00000000-0005-0000-0000-0000AF1F0000}"/>
    <cellStyle name="Currency 2 6 5 4 2 4 2 2" xfId="8359" xr:uid="{00000000-0005-0000-0000-0000B01F0000}"/>
    <cellStyle name="Currency 2 6 5 4 2 4 3" xfId="8360" xr:uid="{00000000-0005-0000-0000-0000B11F0000}"/>
    <cellStyle name="Currency 2 6 5 4 2 5" xfId="8361" xr:uid="{00000000-0005-0000-0000-0000B21F0000}"/>
    <cellStyle name="Currency 2 6 5 4 2 5 2" xfId="8362" xr:uid="{00000000-0005-0000-0000-0000B31F0000}"/>
    <cellStyle name="Currency 2 6 5 4 2 5 2 2" xfId="8363" xr:uid="{00000000-0005-0000-0000-0000B41F0000}"/>
    <cellStyle name="Currency 2 6 5 4 2 5 3" xfId="8364" xr:uid="{00000000-0005-0000-0000-0000B51F0000}"/>
    <cellStyle name="Currency 2 6 5 4 2 6" xfId="8365" xr:uid="{00000000-0005-0000-0000-0000B61F0000}"/>
    <cellStyle name="Currency 2 6 5 4 2 6 2" xfId="8366" xr:uid="{00000000-0005-0000-0000-0000B71F0000}"/>
    <cellStyle name="Currency 2 6 5 4 2 6 2 2" xfId="8367" xr:uid="{00000000-0005-0000-0000-0000B81F0000}"/>
    <cellStyle name="Currency 2 6 5 4 2 6 3" xfId="8368" xr:uid="{00000000-0005-0000-0000-0000B91F0000}"/>
    <cellStyle name="Currency 2 6 5 4 2 7" xfId="8369" xr:uid="{00000000-0005-0000-0000-0000BA1F0000}"/>
    <cellStyle name="Currency 2 6 5 4 2 7 2" xfId="8370" xr:uid="{00000000-0005-0000-0000-0000BB1F0000}"/>
    <cellStyle name="Currency 2 6 5 4 2 8" xfId="8371" xr:uid="{00000000-0005-0000-0000-0000BC1F0000}"/>
    <cellStyle name="Currency 2 6 5 4 2 8 2" xfId="8372" xr:uid="{00000000-0005-0000-0000-0000BD1F0000}"/>
    <cellStyle name="Currency 2 6 5 4 2 9" xfId="8373" xr:uid="{00000000-0005-0000-0000-0000BE1F0000}"/>
    <cellStyle name="Currency 2 6 5 4 3" xfId="346" xr:uid="{00000000-0005-0000-0000-0000BF1F0000}"/>
    <cellStyle name="Currency 2 6 5 4 3 2" xfId="8374" xr:uid="{00000000-0005-0000-0000-0000C01F0000}"/>
    <cellStyle name="Currency 2 6 5 4 3 2 2" xfId="25560" xr:uid="{00000000-0005-0000-0000-0000C11F0000}"/>
    <cellStyle name="Currency 2 6 5 4 3 2 3" xfId="25646" xr:uid="{00000000-0005-0000-0000-0000C21F0000}"/>
    <cellStyle name="Currency 2 6 5 4 3 3" xfId="8375" xr:uid="{00000000-0005-0000-0000-0000C31F0000}"/>
    <cellStyle name="Currency 2 6 5 4 4" xfId="8376" xr:uid="{00000000-0005-0000-0000-0000C41F0000}"/>
    <cellStyle name="Currency 2 6 5 4 4 2" xfId="8377" xr:uid="{00000000-0005-0000-0000-0000C51F0000}"/>
    <cellStyle name="Currency 2 6 5 4 4 2 2" xfId="8378" xr:uid="{00000000-0005-0000-0000-0000C61F0000}"/>
    <cellStyle name="Currency 2 6 5 4 4 3" xfId="8379" xr:uid="{00000000-0005-0000-0000-0000C71F0000}"/>
    <cellStyle name="Currency 2 6 5 4 4 4" xfId="25558" xr:uid="{00000000-0005-0000-0000-0000C81F0000}"/>
    <cellStyle name="Currency 2 6 5 4 5" xfId="8380" xr:uid="{00000000-0005-0000-0000-0000C91F0000}"/>
    <cellStyle name="Currency 2 6 5 4 5 2" xfId="8381" xr:uid="{00000000-0005-0000-0000-0000CA1F0000}"/>
    <cellStyle name="Currency 2 6 5 4 5 2 2" xfId="8382" xr:uid="{00000000-0005-0000-0000-0000CB1F0000}"/>
    <cellStyle name="Currency 2 6 5 4 5 3" xfId="8383" xr:uid="{00000000-0005-0000-0000-0000CC1F0000}"/>
    <cellStyle name="Currency 2 6 5 4 6" xfId="8384" xr:uid="{00000000-0005-0000-0000-0000CD1F0000}"/>
    <cellStyle name="Currency 2 6 5 4 7" xfId="8385" xr:uid="{00000000-0005-0000-0000-0000CE1F0000}"/>
    <cellStyle name="Currency 2 6 5 5" xfId="8386" xr:uid="{00000000-0005-0000-0000-0000CF1F0000}"/>
    <cellStyle name="Currency 2 6 5 5 10" xfId="8387" xr:uid="{00000000-0005-0000-0000-0000D01F0000}"/>
    <cellStyle name="Currency 2 6 5 5 2" xfId="8388" xr:uid="{00000000-0005-0000-0000-0000D11F0000}"/>
    <cellStyle name="Currency 2 6 5 5 2 2" xfId="8389" xr:uid="{00000000-0005-0000-0000-0000D21F0000}"/>
    <cellStyle name="Currency 2 6 5 5 2 3" xfId="8390" xr:uid="{00000000-0005-0000-0000-0000D31F0000}"/>
    <cellStyle name="Currency 2 6 5 5 3" xfId="8391" xr:uid="{00000000-0005-0000-0000-0000D41F0000}"/>
    <cellStyle name="Currency 2 6 5 5 3 2" xfId="8392" xr:uid="{00000000-0005-0000-0000-0000D51F0000}"/>
    <cellStyle name="Currency 2 6 5 5 3 3" xfId="8393" xr:uid="{00000000-0005-0000-0000-0000D61F0000}"/>
    <cellStyle name="Currency 2 6 5 5 4" xfId="8394" xr:uid="{00000000-0005-0000-0000-0000D71F0000}"/>
    <cellStyle name="Currency 2 6 5 5 4 2" xfId="8395" xr:uid="{00000000-0005-0000-0000-0000D81F0000}"/>
    <cellStyle name="Currency 2 6 5 5 4 2 2" xfId="8396" xr:uid="{00000000-0005-0000-0000-0000D91F0000}"/>
    <cellStyle name="Currency 2 6 5 5 4 3" xfId="8397" xr:uid="{00000000-0005-0000-0000-0000DA1F0000}"/>
    <cellStyle name="Currency 2 6 5 5 5" xfId="8398" xr:uid="{00000000-0005-0000-0000-0000DB1F0000}"/>
    <cellStyle name="Currency 2 6 5 5 5 2" xfId="8399" xr:uid="{00000000-0005-0000-0000-0000DC1F0000}"/>
    <cellStyle name="Currency 2 6 5 5 5 2 2" xfId="8400" xr:uid="{00000000-0005-0000-0000-0000DD1F0000}"/>
    <cellStyle name="Currency 2 6 5 5 5 3" xfId="8401" xr:uid="{00000000-0005-0000-0000-0000DE1F0000}"/>
    <cellStyle name="Currency 2 6 5 5 6" xfId="8402" xr:uid="{00000000-0005-0000-0000-0000DF1F0000}"/>
    <cellStyle name="Currency 2 6 5 5 6 2" xfId="8403" xr:uid="{00000000-0005-0000-0000-0000E01F0000}"/>
    <cellStyle name="Currency 2 6 5 5 6 2 2" xfId="8404" xr:uid="{00000000-0005-0000-0000-0000E11F0000}"/>
    <cellStyle name="Currency 2 6 5 5 6 3" xfId="8405" xr:uid="{00000000-0005-0000-0000-0000E21F0000}"/>
    <cellStyle name="Currency 2 6 5 5 7" xfId="8406" xr:uid="{00000000-0005-0000-0000-0000E31F0000}"/>
    <cellStyle name="Currency 2 6 5 5 7 2" xfId="8407" xr:uid="{00000000-0005-0000-0000-0000E41F0000}"/>
    <cellStyle name="Currency 2 6 5 5 8" xfId="8408" xr:uid="{00000000-0005-0000-0000-0000E51F0000}"/>
    <cellStyle name="Currency 2 6 5 5 8 2" xfId="8409" xr:uid="{00000000-0005-0000-0000-0000E61F0000}"/>
    <cellStyle name="Currency 2 6 5 5 9" xfId="8410" xr:uid="{00000000-0005-0000-0000-0000E71F0000}"/>
    <cellStyle name="Currency 2 6 5 6" xfId="8411" xr:uid="{00000000-0005-0000-0000-0000E81F0000}"/>
    <cellStyle name="Currency 2 6 5 6 10" xfId="8412" xr:uid="{00000000-0005-0000-0000-0000E91F0000}"/>
    <cellStyle name="Currency 2 6 5 6 11" xfId="8413" xr:uid="{00000000-0005-0000-0000-0000EA1F0000}"/>
    <cellStyle name="Currency 2 6 5 6 12" xfId="8414" xr:uid="{00000000-0005-0000-0000-0000EB1F0000}"/>
    <cellStyle name="Currency 2 6 5 6 2" xfId="8415" xr:uid="{00000000-0005-0000-0000-0000EC1F0000}"/>
    <cellStyle name="Currency 2 6 5 6 2 2" xfId="8416" xr:uid="{00000000-0005-0000-0000-0000ED1F0000}"/>
    <cellStyle name="Currency 2 6 5 6 2 3" xfId="8417" xr:uid="{00000000-0005-0000-0000-0000EE1F0000}"/>
    <cellStyle name="Currency 2 6 5 6 3" xfId="8418" xr:uid="{00000000-0005-0000-0000-0000EF1F0000}"/>
    <cellStyle name="Currency 2 6 5 6 3 2" xfId="8419" xr:uid="{00000000-0005-0000-0000-0000F01F0000}"/>
    <cellStyle name="Currency 2 6 5 6 3 3" xfId="8420" xr:uid="{00000000-0005-0000-0000-0000F11F0000}"/>
    <cellStyle name="Currency 2 6 5 6 4" xfId="8421" xr:uid="{00000000-0005-0000-0000-0000F21F0000}"/>
    <cellStyle name="Currency 2 6 5 6 5" xfId="8422" xr:uid="{00000000-0005-0000-0000-0000F31F0000}"/>
    <cellStyle name="Currency 2 6 5 6 5 2" xfId="8423" xr:uid="{00000000-0005-0000-0000-0000F41F0000}"/>
    <cellStyle name="Currency 2 6 5 6 5 2 2" xfId="8424" xr:uid="{00000000-0005-0000-0000-0000F51F0000}"/>
    <cellStyle name="Currency 2 6 5 6 5 3" xfId="8425" xr:uid="{00000000-0005-0000-0000-0000F61F0000}"/>
    <cellStyle name="Currency 2 6 5 6 6" xfId="8426" xr:uid="{00000000-0005-0000-0000-0000F71F0000}"/>
    <cellStyle name="Currency 2 6 5 6 6 2" xfId="8427" xr:uid="{00000000-0005-0000-0000-0000F81F0000}"/>
    <cellStyle name="Currency 2 6 5 6 6 2 2" xfId="8428" xr:uid="{00000000-0005-0000-0000-0000F91F0000}"/>
    <cellStyle name="Currency 2 6 5 6 6 3" xfId="8429" xr:uid="{00000000-0005-0000-0000-0000FA1F0000}"/>
    <cellStyle name="Currency 2 6 5 6 7" xfId="8430" xr:uid="{00000000-0005-0000-0000-0000FB1F0000}"/>
    <cellStyle name="Currency 2 6 5 6 7 2" xfId="8431" xr:uid="{00000000-0005-0000-0000-0000FC1F0000}"/>
    <cellStyle name="Currency 2 6 5 6 7 2 2" xfId="8432" xr:uid="{00000000-0005-0000-0000-0000FD1F0000}"/>
    <cellStyle name="Currency 2 6 5 6 7 3" xfId="8433" xr:uid="{00000000-0005-0000-0000-0000FE1F0000}"/>
    <cellStyle name="Currency 2 6 5 6 8" xfId="8434" xr:uid="{00000000-0005-0000-0000-0000FF1F0000}"/>
    <cellStyle name="Currency 2 6 5 6 8 2" xfId="8435" xr:uid="{00000000-0005-0000-0000-000000200000}"/>
    <cellStyle name="Currency 2 6 5 6 9" xfId="8436" xr:uid="{00000000-0005-0000-0000-000001200000}"/>
    <cellStyle name="Currency 2 6 5 6 9 2" xfId="8437" xr:uid="{00000000-0005-0000-0000-000002200000}"/>
    <cellStyle name="Currency 2 6 5 7" xfId="8438" xr:uid="{00000000-0005-0000-0000-000003200000}"/>
    <cellStyle name="Currency 2 6 5 7 2" xfId="8439" xr:uid="{00000000-0005-0000-0000-000004200000}"/>
    <cellStyle name="Currency 2 6 5 7 3" xfId="8440" xr:uid="{00000000-0005-0000-0000-000005200000}"/>
    <cellStyle name="Currency 2 6 5 8" xfId="8441" xr:uid="{00000000-0005-0000-0000-000006200000}"/>
    <cellStyle name="Currency 2 6 5 8 2" xfId="8442" xr:uid="{00000000-0005-0000-0000-000007200000}"/>
    <cellStyle name="Currency 2 6 5 8 2 2" xfId="8443" xr:uid="{00000000-0005-0000-0000-000008200000}"/>
    <cellStyle name="Currency 2 6 5 8 3" xfId="8444" xr:uid="{00000000-0005-0000-0000-000009200000}"/>
    <cellStyle name="Currency 2 6 5 8 4" xfId="8445" xr:uid="{00000000-0005-0000-0000-00000A200000}"/>
    <cellStyle name="Currency 2 6 5 9" xfId="8446" xr:uid="{00000000-0005-0000-0000-00000B200000}"/>
    <cellStyle name="Currency 2 6 5 9 2" xfId="8447" xr:uid="{00000000-0005-0000-0000-00000C200000}"/>
    <cellStyle name="Currency 2 6 5 9 2 2" xfId="8448" xr:uid="{00000000-0005-0000-0000-00000D200000}"/>
    <cellStyle name="Currency 2 6 5 9 3" xfId="8449" xr:uid="{00000000-0005-0000-0000-00000E200000}"/>
    <cellStyle name="Currency 2 6 6" xfId="347" xr:uid="{00000000-0005-0000-0000-00000F200000}"/>
    <cellStyle name="Currency 2 6 6 2" xfId="8450" xr:uid="{00000000-0005-0000-0000-000010200000}"/>
    <cellStyle name="Currency 2 6 6 2 10" xfId="8451" xr:uid="{00000000-0005-0000-0000-000011200000}"/>
    <cellStyle name="Currency 2 6 6 2 2" xfId="8452" xr:uid="{00000000-0005-0000-0000-000012200000}"/>
    <cellStyle name="Currency 2 6 6 2 2 2" xfId="8453" xr:uid="{00000000-0005-0000-0000-000013200000}"/>
    <cellStyle name="Currency 2 6 6 2 2 3" xfId="8454" xr:uid="{00000000-0005-0000-0000-000014200000}"/>
    <cellStyle name="Currency 2 6 6 2 3" xfId="8455" xr:uid="{00000000-0005-0000-0000-000015200000}"/>
    <cellStyle name="Currency 2 6 6 2 3 2" xfId="8456" xr:uid="{00000000-0005-0000-0000-000016200000}"/>
    <cellStyle name="Currency 2 6 6 2 3 3" xfId="8457" xr:uid="{00000000-0005-0000-0000-000017200000}"/>
    <cellStyle name="Currency 2 6 6 2 4" xfId="8458" xr:uid="{00000000-0005-0000-0000-000018200000}"/>
    <cellStyle name="Currency 2 6 6 2 4 2" xfId="8459" xr:uid="{00000000-0005-0000-0000-000019200000}"/>
    <cellStyle name="Currency 2 6 6 2 4 2 2" xfId="8460" xr:uid="{00000000-0005-0000-0000-00001A200000}"/>
    <cellStyle name="Currency 2 6 6 2 4 3" xfId="8461" xr:uid="{00000000-0005-0000-0000-00001B200000}"/>
    <cellStyle name="Currency 2 6 6 2 5" xfId="8462" xr:uid="{00000000-0005-0000-0000-00001C200000}"/>
    <cellStyle name="Currency 2 6 6 2 5 2" xfId="8463" xr:uid="{00000000-0005-0000-0000-00001D200000}"/>
    <cellStyle name="Currency 2 6 6 2 5 2 2" xfId="8464" xr:uid="{00000000-0005-0000-0000-00001E200000}"/>
    <cellStyle name="Currency 2 6 6 2 5 3" xfId="8465" xr:uid="{00000000-0005-0000-0000-00001F200000}"/>
    <cellStyle name="Currency 2 6 6 2 6" xfId="8466" xr:uid="{00000000-0005-0000-0000-000020200000}"/>
    <cellStyle name="Currency 2 6 6 2 6 2" xfId="8467" xr:uid="{00000000-0005-0000-0000-000021200000}"/>
    <cellStyle name="Currency 2 6 6 2 6 2 2" xfId="8468" xr:uid="{00000000-0005-0000-0000-000022200000}"/>
    <cellStyle name="Currency 2 6 6 2 6 3" xfId="8469" xr:uid="{00000000-0005-0000-0000-000023200000}"/>
    <cellStyle name="Currency 2 6 6 2 7" xfId="8470" xr:uid="{00000000-0005-0000-0000-000024200000}"/>
    <cellStyle name="Currency 2 6 6 2 7 2" xfId="8471" xr:uid="{00000000-0005-0000-0000-000025200000}"/>
    <cellStyle name="Currency 2 6 6 2 8" xfId="8472" xr:uid="{00000000-0005-0000-0000-000026200000}"/>
    <cellStyle name="Currency 2 6 6 2 8 2" xfId="8473" xr:uid="{00000000-0005-0000-0000-000027200000}"/>
    <cellStyle name="Currency 2 6 6 2 9" xfId="8474" xr:uid="{00000000-0005-0000-0000-000028200000}"/>
    <cellStyle name="Currency 2 6 6 3" xfId="8475" xr:uid="{00000000-0005-0000-0000-000029200000}"/>
    <cellStyle name="Currency 2 6 6 3 10" xfId="8476" xr:uid="{00000000-0005-0000-0000-00002A200000}"/>
    <cellStyle name="Currency 2 6 6 3 2" xfId="8477" xr:uid="{00000000-0005-0000-0000-00002B200000}"/>
    <cellStyle name="Currency 2 6 6 3 2 2" xfId="8478" xr:uid="{00000000-0005-0000-0000-00002C200000}"/>
    <cellStyle name="Currency 2 6 6 3 2 3" xfId="8479" xr:uid="{00000000-0005-0000-0000-00002D200000}"/>
    <cellStyle name="Currency 2 6 6 3 3" xfId="8480" xr:uid="{00000000-0005-0000-0000-00002E200000}"/>
    <cellStyle name="Currency 2 6 6 3 3 2" xfId="8481" xr:uid="{00000000-0005-0000-0000-00002F200000}"/>
    <cellStyle name="Currency 2 6 6 3 3 3" xfId="8482" xr:uid="{00000000-0005-0000-0000-000030200000}"/>
    <cellStyle name="Currency 2 6 6 3 4" xfId="8483" xr:uid="{00000000-0005-0000-0000-000031200000}"/>
    <cellStyle name="Currency 2 6 6 3 4 2" xfId="8484" xr:uid="{00000000-0005-0000-0000-000032200000}"/>
    <cellStyle name="Currency 2 6 6 3 4 2 2" xfId="8485" xr:uid="{00000000-0005-0000-0000-000033200000}"/>
    <cellStyle name="Currency 2 6 6 3 4 3" xfId="8486" xr:uid="{00000000-0005-0000-0000-000034200000}"/>
    <cellStyle name="Currency 2 6 6 3 5" xfId="8487" xr:uid="{00000000-0005-0000-0000-000035200000}"/>
    <cellStyle name="Currency 2 6 6 3 5 2" xfId="8488" xr:uid="{00000000-0005-0000-0000-000036200000}"/>
    <cellStyle name="Currency 2 6 6 3 5 2 2" xfId="8489" xr:uid="{00000000-0005-0000-0000-000037200000}"/>
    <cellStyle name="Currency 2 6 6 3 5 3" xfId="8490" xr:uid="{00000000-0005-0000-0000-000038200000}"/>
    <cellStyle name="Currency 2 6 6 3 6" xfId="8491" xr:uid="{00000000-0005-0000-0000-000039200000}"/>
    <cellStyle name="Currency 2 6 6 3 6 2" xfId="8492" xr:uid="{00000000-0005-0000-0000-00003A200000}"/>
    <cellStyle name="Currency 2 6 6 3 6 2 2" xfId="8493" xr:uid="{00000000-0005-0000-0000-00003B200000}"/>
    <cellStyle name="Currency 2 6 6 3 6 3" xfId="8494" xr:uid="{00000000-0005-0000-0000-00003C200000}"/>
    <cellStyle name="Currency 2 6 6 3 7" xfId="8495" xr:uid="{00000000-0005-0000-0000-00003D200000}"/>
    <cellStyle name="Currency 2 6 6 3 7 2" xfId="8496" xr:uid="{00000000-0005-0000-0000-00003E200000}"/>
    <cellStyle name="Currency 2 6 6 3 8" xfId="8497" xr:uid="{00000000-0005-0000-0000-00003F200000}"/>
    <cellStyle name="Currency 2 6 6 3 8 2" xfId="8498" xr:uid="{00000000-0005-0000-0000-000040200000}"/>
    <cellStyle name="Currency 2 6 6 3 9" xfId="8499" xr:uid="{00000000-0005-0000-0000-000041200000}"/>
    <cellStyle name="Currency 2 6 6 4" xfId="8500" xr:uid="{00000000-0005-0000-0000-000042200000}"/>
    <cellStyle name="Currency 2 6 6 4 10" xfId="8501" xr:uid="{00000000-0005-0000-0000-000043200000}"/>
    <cellStyle name="Currency 2 6 6 4 2" xfId="8502" xr:uid="{00000000-0005-0000-0000-000044200000}"/>
    <cellStyle name="Currency 2 6 6 4 3" xfId="8503" xr:uid="{00000000-0005-0000-0000-000045200000}"/>
    <cellStyle name="Currency 2 6 6 4 3 2" xfId="8504" xr:uid="{00000000-0005-0000-0000-000046200000}"/>
    <cellStyle name="Currency 2 6 6 4 3 2 2" xfId="8505" xr:uid="{00000000-0005-0000-0000-000047200000}"/>
    <cellStyle name="Currency 2 6 6 4 3 3" xfId="8506" xr:uid="{00000000-0005-0000-0000-000048200000}"/>
    <cellStyle name="Currency 2 6 6 4 4" xfId="8507" xr:uid="{00000000-0005-0000-0000-000049200000}"/>
    <cellStyle name="Currency 2 6 6 4 4 2" xfId="8508" xr:uid="{00000000-0005-0000-0000-00004A200000}"/>
    <cellStyle name="Currency 2 6 6 4 4 2 2" xfId="8509" xr:uid="{00000000-0005-0000-0000-00004B200000}"/>
    <cellStyle name="Currency 2 6 6 4 4 3" xfId="8510" xr:uid="{00000000-0005-0000-0000-00004C200000}"/>
    <cellStyle name="Currency 2 6 6 4 5" xfId="8511" xr:uid="{00000000-0005-0000-0000-00004D200000}"/>
    <cellStyle name="Currency 2 6 6 4 5 2" xfId="8512" xr:uid="{00000000-0005-0000-0000-00004E200000}"/>
    <cellStyle name="Currency 2 6 6 4 5 2 2" xfId="8513" xr:uid="{00000000-0005-0000-0000-00004F200000}"/>
    <cellStyle name="Currency 2 6 6 4 5 3" xfId="8514" xr:uid="{00000000-0005-0000-0000-000050200000}"/>
    <cellStyle name="Currency 2 6 6 4 6" xfId="8515" xr:uid="{00000000-0005-0000-0000-000051200000}"/>
    <cellStyle name="Currency 2 6 6 4 6 2" xfId="8516" xr:uid="{00000000-0005-0000-0000-000052200000}"/>
    <cellStyle name="Currency 2 6 6 4 7" xfId="8517" xr:uid="{00000000-0005-0000-0000-000053200000}"/>
    <cellStyle name="Currency 2 6 6 4 7 2" xfId="8518" xr:uid="{00000000-0005-0000-0000-000054200000}"/>
    <cellStyle name="Currency 2 6 6 4 8" xfId="8519" xr:uid="{00000000-0005-0000-0000-000055200000}"/>
    <cellStyle name="Currency 2 6 6 4 9" xfId="8520" xr:uid="{00000000-0005-0000-0000-000056200000}"/>
    <cellStyle name="Currency 2 6 6 5" xfId="8521" xr:uid="{00000000-0005-0000-0000-000057200000}"/>
    <cellStyle name="Currency 2 6 6 5 2" xfId="8522" xr:uid="{00000000-0005-0000-0000-000058200000}"/>
    <cellStyle name="Currency 2 6 6 5 3" xfId="8523" xr:uid="{00000000-0005-0000-0000-000059200000}"/>
    <cellStyle name="Currency 2 6 6 5 4" xfId="25561" xr:uid="{00000000-0005-0000-0000-00005A200000}"/>
    <cellStyle name="Currency 2 6 6 6" xfId="8524" xr:uid="{00000000-0005-0000-0000-00005B200000}"/>
    <cellStyle name="Currency 2 6 6 6 2" xfId="8525" xr:uid="{00000000-0005-0000-0000-00005C200000}"/>
    <cellStyle name="Currency 2 6 6 6 2 2" xfId="8526" xr:uid="{00000000-0005-0000-0000-00005D200000}"/>
    <cellStyle name="Currency 2 6 6 6 2 2 2" xfId="8527" xr:uid="{00000000-0005-0000-0000-00005E200000}"/>
    <cellStyle name="Currency 2 6 6 6 2 3" xfId="8528" xr:uid="{00000000-0005-0000-0000-00005F200000}"/>
    <cellStyle name="Currency 2 6 6 6 3" xfId="8529" xr:uid="{00000000-0005-0000-0000-000060200000}"/>
    <cellStyle name="Currency 2 6 6 6 3 2" xfId="8530" xr:uid="{00000000-0005-0000-0000-000061200000}"/>
    <cellStyle name="Currency 2 6 6 6 3 2 2" xfId="8531" xr:uid="{00000000-0005-0000-0000-000062200000}"/>
    <cellStyle name="Currency 2 6 6 6 3 3" xfId="8532" xr:uid="{00000000-0005-0000-0000-000063200000}"/>
    <cellStyle name="Currency 2 6 6 6 4" xfId="8533" xr:uid="{00000000-0005-0000-0000-000064200000}"/>
    <cellStyle name="Currency 2 6 6 6 4 2" xfId="8534" xr:uid="{00000000-0005-0000-0000-000065200000}"/>
    <cellStyle name="Currency 2 6 6 6 4 2 2" xfId="8535" xr:uid="{00000000-0005-0000-0000-000066200000}"/>
    <cellStyle name="Currency 2 6 6 6 4 3" xfId="8536" xr:uid="{00000000-0005-0000-0000-000067200000}"/>
    <cellStyle name="Currency 2 6 6 6 5" xfId="8537" xr:uid="{00000000-0005-0000-0000-000068200000}"/>
    <cellStyle name="Currency 2 6 6 6 5 2" xfId="8538" xr:uid="{00000000-0005-0000-0000-000069200000}"/>
    <cellStyle name="Currency 2 6 6 6 6" xfId="8539" xr:uid="{00000000-0005-0000-0000-00006A200000}"/>
    <cellStyle name="Currency 2 6 6 6 6 2" xfId="8540" xr:uid="{00000000-0005-0000-0000-00006B200000}"/>
    <cellStyle name="Currency 2 6 6 6 7" xfId="8541" xr:uid="{00000000-0005-0000-0000-00006C200000}"/>
    <cellStyle name="Currency 2 6 6 7" xfId="8542" xr:uid="{00000000-0005-0000-0000-00006D200000}"/>
    <cellStyle name="Currency 2 6 6 7 2" xfId="8543" xr:uid="{00000000-0005-0000-0000-00006E200000}"/>
    <cellStyle name="Currency 2 6 6 7 2 2" xfId="8544" xr:uid="{00000000-0005-0000-0000-00006F200000}"/>
    <cellStyle name="Currency 2 6 6 7 3" xfId="8545" xr:uid="{00000000-0005-0000-0000-000070200000}"/>
    <cellStyle name="Currency 2 6 6 8" xfId="8546" xr:uid="{00000000-0005-0000-0000-000071200000}"/>
    <cellStyle name="Currency 2 6 6 8 2" xfId="8547" xr:uid="{00000000-0005-0000-0000-000072200000}"/>
    <cellStyle name="Currency 2 6 6 8 2 2" xfId="8548" xr:uid="{00000000-0005-0000-0000-000073200000}"/>
    <cellStyle name="Currency 2 6 6 8 3" xfId="8549" xr:uid="{00000000-0005-0000-0000-000074200000}"/>
    <cellStyle name="Currency 2 6 6 9" xfId="8550" xr:uid="{00000000-0005-0000-0000-000075200000}"/>
    <cellStyle name="Currency 2 6 7" xfId="348" xr:uid="{00000000-0005-0000-0000-000076200000}"/>
    <cellStyle name="Currency 2 6 7 10" xfId="8551" xr:uid="{00000000-0005-0000-0000-000077200000}"/>
    <cellStyle name="Currency 2 6 7 11" xfId="8552" xr:uid="{00000000-0005-0000-0000-000078200000}"/>
    <cellStyle name="Currency 2 6 7 12" xfId="8553" xr:uid="{00000000-0005-0000-0000-000079200000}"/>
    <cellStyle name="Currency 2 6 7 13" xfId="8554" xr:uid="{00000000-0005-0000-0000-00007A200000}"/>
    <cellStyle name="Currency 2 6 7 2" xfId="349" xr:uid="{00000000-0005-0000-0000-00007B200000}"/>
    <cellStyle name="Currency 2 6 7 2 10" xfId="8555" xr:uid="{00000000-0005-0000-0000-00007C200000}"/>
    <cellStyle name="Currency 2 6 7 2 2" xfId="8556" xr:uid="{00000000-0005-0000-0000-00007D200000}"/>
    <cellStyle name="Currency 2 6 7 2 2 2" xfId="8557" xr:uid="{00000000-0005-0000-0000-00007E200000}"/>
    <cellStyle name="Currency 2 6 7 2 2 3" xfId="8558" xr:uid="{00000000-0005-0000-0000-00007F200000}"/>
    <cellStyle name="Currency 2 6 7 2 3" xfId="8559" xr:uid="{00000000-0005-0000-0000-000080200000}"/>
    <cellStyle name="Currency 2 6 7 2 3 2" xfId="8560" xr:uid="{00000000-0005-0000-0000-000081200000}"/>
    <cellStyle name="Currency 2 6 7 2 3 3" xfId="8561" xr:uid="{00000000-0005-0000-0000-000082200000}"/>
    <cellStyle name="Currency 2 6 7 2 3 4" xfId="25563" xr:uid="{00000000-0005-0000-0000-000083200000}"/>
    <cellStyle name="Currency 2 6 7 2 4" xfId="8562" xr:uid="{00000000-0005-0000-0000-000084200000}"/>
    <cellStyle name="Currency 2 6 7 2 4 2" xfId="8563" xr:uid="{00000000-0005-0000-0000-000085200000}"/>
    <cellStyle name="Currency 2 6 7 2 4 2 2" xfId="8564" xr:uid="{00000000-0005-0000-0000-000086200000}"/>
    <cellStyle name="Currency 2 6 7 2 4 3" xfId="8565" xr:uid="{00000000-0005-0000-0000-000087200000}"/>
    <cellStyle name="Currency 2 6 7 2 5" xfId="8566" xr:uid="{00000000-0005-0000-0000-000088200000}"/>
    <cellStyle name="Currency 2 6 7 2 5 2" xfId="8567" xr:uid="{00000000-0005-0000-0000-000089200000}"/>
    <cellStyle name="Currency 2 6 7 2 5 2 2" xfId="8568" xr:uid="{00000000-0005-0000-0000-00008A200000}"/>
    <cellStyle name="Currency 2 6 7 2 5 3" xfId="8569" xr:uid="{00000000-0005-0000-0000-00008B200000}"/>
    <cellStyle name="Currency 2 6 7 2 6" xfId="8570" xr:uid="{00000000-0005-0000-0000-00008C200000}"/>
    <cellStyle name="Currency 2 6 7 2 6 2" xfId="8571" xr:uid="{00000000-0005-0000-0000-00008D200000}"/>
    <cellStyle name="Currency 2 6 7 2 6 2 2" xfId="8572" xr:uid="{00000000-0005-0000-0000-00008E200000}"/>
    <cellStyle name="Currency 2 6 7 2 6 3" xfId="8573" xr:uid="{00000000-0005-0000-0000-00008F200000}"/>
    <cellStyle name="Currency 2 6 7 2 7" xfId="8574" xr:uid="{00000000-0005-0000-0000-000090200000}"/>
    <cellStyle name="Currency 2 6 7 2 7 2" xfId="8575" xr:uid="{00000000-0005-0000-0000-000091200000}"/>
    <cellStyle name="Currency 2 6 7 2 8" xfId="8576" xr:uid="{00000000-0005-0000-0000-000092200000}"/>
    <cellStyle name="Currency 2 6 7 2 8 2" xfId="8577" xr:uid="{00000000-0005-0000-0000-000093200000}"/>
    <cellStyle name="Currency 2 6 7 2 9" xfId="8578" xr:uid="{00000000-0005-0000-0000-000094200000}"/>
    <cellStyle name="Currency 2 6 7 3" xfId="350" xr:uid="{00000000-0005-0000-0000-000095200000}"/>
    <cellStyle name="Currency 2 6 7 3 2" xfId="8579" xr:uid="{00000000-0005-0000-0000-000096200000}"/>
    <cellStyle name="Currency 2 6 7 3 2 2" xfId="25564" xr:uid="{00000000-0005-0000-0000-000097200000}"/>
    <cellStyle name="Currency 2 6 7 3 2 3" xfId="25647" xr:uid="{00000000-0005-0000-0000-000098200000}"/>
    <cellStyle name="Currency 2 6 7 3 3" xfId="8580" xr:uid="{00000000-0005-0000-0000-000099200000}"/>
    <cellStyle name="Currency 2 6 7 4" xfId="8581" xr:uid="{00000000-0005-0000-0000-00009A200000}"/>
    <cellStyle name="Currency 2 6 7 4 2" xfId="8582" xr:uid="{00000000-0005-0000-0000-00009B200000}"/>
    <cellStyle name="Currency 2 6 7 4 3" xfId="8583" xr:uid="{00000000-0005-0000-0000-00009C200000}"/>
    <cellStyle name="Currency 2 6 7 4 4" xfId="25562" xr:uid="{00000000-0005-0000-0000-00009D200000}"/>
    <cellStyle name="Currency 2 6 7 5" xfId="8584" xr:uid="{00000000-0005-0000-0000-00009E200000}"/>
    <cellStyle name="Currency 2 6 7 5 2" xfId="8585" xr:uid="{00000000-0005-0000-0000-00009F200000}"/>
    <cellStyle name="Currency 2 6 7 5 2 2" xfId="8586" xr:uid="{00000000-0005-0000-0000-0000A0200000}"/>
    <cellStyle name="Currency 2 6 7 5 3" xfId="8587" xr:uid="{00000000-0005-0000-0000-0000A1200000}"/>
    <cellStyle name="Currency 2 6 7 6" xfId="8588" xr:uid="{00000000-0005-0000-0000-0000A2200000}"/>
    <cellStyle name="Currency 2 6 7 6 2" xfId="8589" xr:uid="{00000000-0005-0000-0000-0000A3200000}"/>
    <cellStyle name="Currency 2 6 7 6 2 2" xfId="8590" xr:uid="{00000000-0005-0000-0000-0000A4200000}"/>
    <cellStyle name="Currency 2 6 7 6 3" xfId="8591" xr:uid="{00000000-0005-0000-0000-0000A5200000}"/>
    <cellStyle name="Currency 2 6 7 7" xfId="8592" xr:uid="{00000000-0005-0000-0000-0000A6200000}"/>
    <cellStyle name="Currency 2 6 7 7 2" xfId="8593" xr:uid="{00000000-0005-0000-0000-0000A7200000}"/>
    <cellStyle name="Currency 2 6 7 7 2 2" xfId="8594" xr:uid="{00000000-0005-0000-0000-0000A8200000}"/>
    <cellStyle name="Currency 2 6 7 7 3" xfId="8595" xr:uid="{00000000-0005-0000-0000-0000A9200000}"/>
    <cellStyle name="Currency 2 6 7 8" xfId="8596" xr:uid="{00000000-0005-0000-0000-0000AA200000}"/>
    <cellStyle name="Currency 2 6 7 8 2" xfId="8597" xr:uid="{00000000-0005-0000-0000-0000AB200000}"/>
    <cellStyle name="Currency 2 6 7 9" xfId="8598" xr:uid="{00000000-0005-0000-0000-0000AC200000}"/>
    <cellStyle name="Currency 2 6 7 9 2" xfId="8599" xr:uid="{00000000-0005-0000-0000-0000AD200000}"/>
    <cellStyle name="Currency 2 6 8" xfId="351" xr:uid="{00000000-0005-0000-0000-0000AE200000}"/>
    <cellStyle name="Currency 2 6 8 2" xfId="352" xr:uid="{00000000-0005-0000-0000-0000AF200000}"/>
    <cellStyle name="Currency 2 6 8 2 10" xfId="8600" xr:uid="{00000000-0005-0000-0000-0000B0200000}"/>
    <cellStyle name="Currency 2 6 8 2 11" xfId="8601" xr:uid="{00000000-0005-0000-0000-0000B1200000}"/>
    <cellStyle name="Currency 2 6 8 2 2" xfId="8602" xr:uid="{00000000-0005-0000-0000-0000B2200000}"/>
    <cellStyle name="Currency 2 6 8 2 2 2" xfId="8603" xr:uid="{00000000-0005-0000-0000-0000B3200000}"/>
    <cellStyle name="Currency 2 6 8 2 2 3" xfId="8604" xr:uid="{00000000-0005-0000-0000-0000B4200000}"/>
    <cellStyle name="Currency 2 6 8 2 3" xfId="8605" xr:uid="{00000000-0005-0000-0000-0000B5200000}"/>
    <cellStyle name="Currency 2 6 8 2 3 2" xfId="25566" xr:uid="{00000000-0005-0000-0000-0000B6200000}"/>
    <cellStyle name="Currency 2 6 8 2 3 3" xfId="25648" xr:uid="{00000000-0005-0000-0000-0000B7200000}"/>
    <cellStyle name="Currency 2 6 8 2 4" xfId="8606" xr:uid="{00000000-0005-0000-0000-0000B8200000}"/>
    <cellStyle name="Currency 2 6 8 2 4 2" xfId="8607" xr:uid="{00000000-0005-0000-0000-0000B9200000}"/>
    <cellStyle name="Currency 2 6 8 2 4 2 2" xfId="8608" xr:uid="{00000000-0005-0000-0000-0000BA200000}"/>
    <cellStyle name="Currency 2 6 8 2 4 3" xfId="8609" xr:uid="{00000000-0005-0000-0000-0000BB200000}"/>
    <cellStyle name="Currency 2 6 8 2 5" xfId="8610" xr:uid="{00000000-0005-0000-0000-0000BC200000}"/>
    <cellStyle name="Currency 2 6 8 2 5 2" xfId="8611" xr:uid="{00000000-0005-0000-0000-0000BD200000}"/>
    <cellStyle name="Currency 2 6 8 2 5 2 2" xfId="8612" xr:uid="{00000000-0005-0000-0000-0000BE200000}"/>
    <cellStyle name="Currency 2 6 8 2 5 3" xfId="8613" xr:uid="{00000000-0005-0000-0000-0000BF200000}"/>
    <cellStyle name="Currency 2 6 8 2 6" xfId="8614" xr:uid="{00000000-0005-0000-0000-0000C0200000}"/>
    <cellStyle name="Currency 2 6 8 2 6 2" xfId="8615" xr:uid="{00000000-0005-0000-0000-0000C1200000}"/>
    <cellStyle name="Currency 2 6 8 2 6 2 2" xfId="8616" xr:uid="{00000000-0005-0000-0000-0000C2200000}"/>
    <cellStyle name="Currency 2 6 8 2 6 3" xfId="8617" xr:uid="{00000000-0005-0000-0000-0000C3200000}"/>
    <cellStyle name="Currency 2 6 8 2 7" xfId="8618" xr:uid="{00000000-0005-0000-0000-0000C4200000}"/>
    <cellStyle name="Currency 2 6 8 2 7 2" xfId="8619" xr:uid="{00000000-0005-0000-0000-0000C5200000}"/>
    <cellStyle name="Currency 2 6 8 2 8" xfId="8620" xr:uid="{00000000-0005-0000-0000-0000C6200000}"/>
    <cellStyle name="Currency 2 6 8 2 8 2" xfId="8621" xr:uid="{00000000-0005-0000-0000-0000C7200000}"/>
    <cellStyle name="Currency 2 6 8 2 9" xfId="8622" xr:uid="{00000000-0005-0000-0000-0000C8200000}"/>
    <cellStyle name="Currency 2 6 8 3" xfId="353" xr:uid="{00000000-0005-0000-0000-0000C9200000}"/>
    <cellStyle name="Currency 2 6 8 3 2" xfId="8623" xr:uid="{00000000-0005-0000-0000-0000CA200000}"/>
    <cellStyle name="Currency 2 6 8 3 2 2" xfId="25567" xr:uid="{00000000-0005-0000-0000-0000CB200000}"/>
    <cellStyle name="Currency 2 6 8 3 2 3" xfId="25649" xr:uid="{00000000-0005-0000-0000-0000CC200000}"/>
    <cellStyle name="Currency 2 6 8 3 3" xfId="8624" xr:uid="{00000000-0005-0000-0000-0000CD200000}"/>
    <cellStyle name="Currency 2 6 8 4" xfId="8625" xr:uid="{00000000-0005-0000-0000-0000CE200000}"/>
    <cellStyle name="Currency 2 6 8 4 2" xfId="8626" xr:uid="{00000000-0005-0000-0000-0000CF200000}"/>
    <cellStyle name="Currency 2 6 8 4 2 2" xfId="8627" xr:uid="{00000000-0005-0000-0000-0000D0200000}"/>
    <cellStyle name="Currency 2 6 8 4 3" xfId="8628" xr:uid="{00000000-0005-0000-0000-0000D1200000}"/>
    <cellStyle name="Currency 2 6 8 4 4" xfId="25565" xr:uid="{00000000-0005-0000-0000-0000D2200000}"/>
    <cellStyle name="Currency 2 6 8 5" xfId="8629" xr:uid="{00000000-0005-0000-0000-0000D3200000}"/>
    <cellStyle name="Currency 2 6 8 5 2" xfId="8630" xr:uid="{00000000-0005-0000-0000-0000D4200000}"/>
    <cellStyle name="Currency 2 6 8 5 2 2" xfId="8631" xr:uid="{00000000-0005-0000-0000-0000D5200000}"/>
    <cellStyle name="Currency 2 6 8 5 3" xfId="8632" xr:uid="{00000000-0005-0000-0000-0000D6200000}"/>
    <cellStyle name="Currency 2 6 8 6" xfId="8633" xr:uid="{00000000-0005-0000-0000-0000D7200000}"/>
    <cellStyle name="Currency 2 6 8 7" xfId="8634" xr:uid="{00000000-0005-0000-0000-0000D8200000}"/>
    <cellStyle name="Currency 2 6 9" xfId="8635" xr:uid="{00000000-0005-0000-0000-0000D9200000}"/>
    <cellStyle name="Currency 2 6 9 10" xfId="8636" xr:uid="{00000000-0005-0000-0000-0000DA200000}"/>
    <cellStyle name="Currency 2 6 9 2" xfId="8637" xr:uid="{00000000-0005-0000-0000-0000DB200000}"/>
    <cellStyle name="Currency 2 6 9 2 2" xfId="8638" xr:uid="{00000000-0005-0000-0000-0000DC200000}"/>
    <cellStyle name="Currency 2 6 9 2 3" xfId="8639" xr:uid="{00000000-0005-0000-0000-0000DD200000}"/>
    <cellStyle name="Currency 2 6 9 3" xfId="8640" xr:uid="{00000000-0005-0000-0000-0000DE200000}"/>
    <cellStyle name="Currency 2 6 9 3 2" xfId="8641" xr:uid="{00000000-0005-0000-0000-0000DF200000}"/>
    <cellStyle name="Currency 2 6 9 3 3" xfId="8642" xr:uid="{00000000-0005-0000-0000-0000E0200000}"/>
    <cellStyle name="Currency 2 6 9 4" xfId="8643" xr:uid="{00000000-0005-0000-0000-0000E1200000}"/>
    <cellStyle name="Currency 2 6 9 4 2" xfId="8644" xr:uid="{00000000-0005-0000-0000-0000E2200000}"/>
    <cellStyle name="Currency 2 6 9 4 2 2" xfId="8645" xr:uid="{00000000-0005-0000-0000-0000E3200000}"/>
    <cellStyle name="Currency 2 6 9 4 3" xfId="8646" xr:uid="{00000000-0005-0000-0000-0000E4200000}"/>
    <cellStyle name="Currency 2 6 9 5" xfId="8647" xr:uid="{00000000-0005-0000-0000-0000E5200000}"/>
    <cellStyle name="Currency 2 6 9 5 2" xfId="8648" xr:uid="{00000000-0005-0000-0000-0000E6200000}"/>
    <cellStyle name="Currency 2 6 9 5 2 2" xfId="8649" xr:uid="{00000000-0005-0000-0000-0000E7200000}"/>
    <cellStyle name="Currency 2 6 9 5 3" xfId="8650" xr:uid="{00000000-0005-0000-0000-0000E8200000}"/>
    <cellStyle name="Currency 2 6 9 6" xfId="8651" xr:uid="{00000000-0005-0000-0000-0000E9200000}"/>
    <cellStyle name="Currency 2 6 9 6 2" xfId="8652" xr:uid="{00000000-0005-0000-0000-0000EA200000}"/>
    <cellStyle name="Currency 2 6 9 6 2 2" xfId="8653" xr:uid="{00000000-0005-0000-0000-0000EB200000}"/>
    <cellStyle name="Currency 2 6 9 6 3" xfId="8654" xr:uid="{00000000-0005-0000-0000-0000EC200000}"/>
    <cellStyle name="Currency 2 6 9 7" xfId="8655" xr:uid="{00000000-0005-0000-0000-0000ED200000}"/>
    <cellStyle name="Currency 2 6 9 7 2" xfId="8656" xr:uid="{00000000-0005-0000-0000-0000EE200000}"/>
    <cellStyle name="Currency 2 6 9 8" xfId="8657" xr:uid="{00000000-0005-0000-0000-0000EF200000}"/>
    <cellStyle name="Currency 2 6 9 8 2" xfId="8658" xr:uid="{00000000-0005-0000-0000-0000F0200000}"/>
    <cellStyle name="Currency 2 6 9 9" xfId="8659" xr:uid="{00000000-0005-0000-0000-0000F1200000}"/>
    <cellStyle name="Currency 2 7" xfId="354" xr:uid="{00000000-0005-0000-0000-0000F2200000}"/>
    <cellStyle name="Currency 2 7 10" xfId="8660" xr:uid="{00000000-0005-0000-0000-0000F3200000}"/>
    <cellStyle name="Currency 2 7 10 2" xfId="8661" xr:uid="{00000000-0005-0000-0000-0000F4200000}"/>
    <cellStyle name="Currency 2 7 10 2 2" xfId="8662" xr:uid="{00000000-0005-0000-0000-0000F5200000}"/>
    <cellStyle name="Currency 2 7 10 3" xfId="8663" xr:uid="{00000000-0005-0000-0000-0000F6200000}"/>
    <cellStyle name="Currency 2 7 10 4" xfId="8664" xr:uid="{00000000-0005-0000-0000-0000F7200000}"/>
    <cellStyle name="Currency 2 7 11" xfId="8665" xr:uid="{00000000-0005-0000-0000-0000F8200000}"/>
    <cellStyle name="Currency 2 7 11 2" xfId="8666" xr:uid="{00000000-0005-0000-0000-0000F9200000}"/>
    <cellStyle name="Currency 2 7 11 2 2" xfId="8667" xr:uid="{00000000-0005-0000-0000-0000FA200000}"/>
    <cellStyle name="Currency 2 7 11 3" xfId="8668" xr:uid="{00000000-0005-0000-0000-0000FB200000}"/>
    <cellStyle name="Currency 2 7 12" xfId="8669" xr:uid="{00000000-0005-0000-0000-0000FC200000}"/>
    <cellStyle name="Currency 2 7 12 2" xfId="8670" xr:uid="{00000000-0005-0000-0000-0000FD200000}"/>
    <cellStyle name="Currency 2 7 12 2 2" xfId="8671" xr:uid="{00000000-0005-0000-0000-0000FE200000}"/>
    <cellStyle name="Currency 2 7 12 3" xfId="8672" xr:uid="{00000000-0005-0000-0000-0000FF200000}"/>
    <cellStyle name="Currency 2 7 13" xfId="8673" xr:uid="{00000000-0005-0000-0000-000000210000}"/>
    <cellStyle name="Currency 2 7 13 2" xfId="8674" xr:uid="{00000000-0005-0000-0000-000001210000}"/>
    <cellStyle name="Currency 2 7 14" xfId="8675" xr:uid="{00000000-0005-0000-0000-000002210000}"/>
    <cellStyle name="Currency 2 7 14 2" xfId="8676" xr:uid="{00000000-0005-0000-0000-000003210000}"/>
    <cellStyle name="Currency 2 7 15" xfId="8677" xr:uid="{00000000-0005-0000-0000-000004210000}"/>
    <cellStyle name="Currency 2 7 16" xfId="8678" xr:uid="{00000000-0005-0000-0000-000005210000}"/>
    <cellStyle name="Currency 2 7 17" xfId="8679" xr:uid="{00000000-0005-0000-0000-000006210000}"/>
    <cellStyle name="Currency 2 7 2" xfId="355" xr:uid="{00000000-0005-0000-0000-000007210000}"/>
    <cellStyle name="Currency 2 7 2 10" xfId="8680" xr:uid="{00000000-0005-0000-0000-000008210000}"/>
    <cellStyle name="Currency 2 7 2 10 2" xfId="8681" xr:uid="{00000000-0005-0000-0000-000009210000}"/>
    <cellStyle name="Currency 2 7 2 10 2 2" xfId="8682" xr:uid="{00000000-0005-0000-0000-00000A210000}"/>
    <cellStyle name="Currency 2 7 2 10 3" xfId="8683" xr:uid="{00000000-0005-0000-0000-00000B210000}"/>
    <cellStyle name="Currency 2 7 2 11" xfId="8684" xr:uid="{00000000-0005-0000-0000-00000C210000}"/>
    <cellStyle name="Currency 2 7 2 11 2" xfId="8685" xr:uid="{00000000-0005-0000-0000-00000D210000}"/>
    <cellStyle name="Currency 2 7 2 12" xfId="8686" xr:uid="{00000000-0005-0000-0000-00000E210000}"/>
    <cellStyle name="Currency 2 7 2 12 2" xfId="8687" xr:uid="{00000000-0005-0000-0000-00000F210000}"/>
    <cellStyle name="Currency 2 7 2 13" xfId="8688" xr:uid="{00000000-0005-0000-0000-000010210000}"/>
    <cellStyle name="Currency 2 7 2 14" xfId="8689" xr:uid="{00000000-0005-0000-0000-000011210000}"/>
    <cellStyle name="Currency 2 7 2 15" xfId="8690" xr:uid="{00000000-0005-0000-0000-000012210000}"/>
    <cellStyle name="Currency 2 7 2 2" xfId="356" xr:uid="{00000000-0005-0000-0000-000013210000}"/>
    <cellStyle name="Currency 2 7 2 2 2" xfId="8691" xr:uid="{00000000-0005-0000-0000-000014210000}"/>
    <cellStyle name="Currency 2 7 2 2 2 2" xfId="8692" xr:uid="{00000000-0005-0000-0000-000015210000}"/>
    <cellStyle name="Currency 2 7 2 2 2 3" xfId="8693" xr:uid="{00000000-0005-0000-0000-000016210000}"/>
    <cellStyle name="Currency 2 7 2 2 2 3 2" xfId="8694" xr:uid="{00000000-0005-0000-0000-000017210000}"/>
    <cellStyle name="Currency 2 7 2 2 2 3 3" xfId="8695" xr:uid="{00000000-0005-0000-0000-000018210000}"/>
    <cellStyle name="Currency 2 7 2 2 2 4" xfId="8696" xr:uid="{00000000-0005-0000-0000-000019210000}"/>
    <cellStyle name="Currency 2 7 2 2 2 4 2" xfId="8697" xr:uid="{00000000-0005-0000-0000-00001A210000}"/>
    <cellStyle name="Currency 2 7 2 2 2 4 2 2" xfId="8698" xr:uid="{00000000-0005-0000-0000-00001B210000}"/>
    <cellStyle name="Currency 2 7 2 2 2 4 3" xfId="8699" xr:uid="{00000000-0005-0000-0000-00001C210000}"/>
    <cellStyle name="Currency 2 7 2 2 2 5" xfId="8700" xr:uid="{00000000-0005-0000-0000-00001D210000}"/>
    <cellStyle name="Currency 2 7 2 2 2 5 2" xfId="8701" xr:uid="{00000000-0005-0000-0000-00001E210000}"/>
    <cellStyle name="Currency 2 7 2 2 2 5 2 2" xfId="8702" xr:uid="{00000000-0005-0000-0000-00001F210000}"/>
    <cellStyle name="Currency 2 7 2 2 2 5 3" xfId="8703" xr:uid="{00000000-0005-0000-0000-000020210000}"/>
    <cellStyle name="Currency 2 7 2 2 2 6" xfId="8704" xr:uid="{00000000-0005-0000-0000-000021210000}"/>
    <cellStyle name="Currency 2 7 2 2 2 6 2" xfId="8705" xr:uid="{00000000-0005-0000-0000-000022210000}"/>
    <cellStyle name="Currency 2 7 2 2 2 6 2 2" xfId="8706" xr:uid="{00000000-0005-0000-0000-000023210000}"/>
    <cellStyle name="Currency 2 7 2 2 2 6 3" xfId="8707" xr:uid="{00000000-0005-0000-0000-000024210000}"/>
    <cellStyle name="Currency 2 7 2 2 2 7" xfId="8708" xr:uid="{00000000-0005-0000-0000-000025210000}"/>
    <cellStyle name="Currency 2 7 2 2 2 7 2" xfId="8709" xr:uid="{00000000-0005-0000-0000-000026210000}"/>
    <cellStyle name="Currency 2 7 2 2 2 8" xfId="8710" xr:uid="{00000000-0005-0000-0000-000027210000}"/>
    <cellStyle name="Currency 2 7 2 2 2 8 2" xfId="8711" xr:uid="{00000000-0005-0000-0000-000028210000}"/>
    <cellStyle name="Currency 2 7 2 2 2 9" xfId="8712" xr:uid="{00000000-0005-0000-0000-000029210000}"/>
    <cellStyle name="Currency 2 7 2 2 3" xfId="8713" xr:uid="{00000000-0005-0000-0000-00002A210000}"/>
    <cellStyle name="Currency 2 7 2 2 3 2" xfId="8714" xr:uid="{00000000-0005-0000-0000-00002B210000}"/>
    <cellStyle name="Currency 2 7 2 2 3 3" xfId="8715" xr:uid="{00000000-0005-0000-0000-00002C210000}"/>
    <cellStyle name="Currency 2 7 2 2 3 3 2" xfId="8716" xr:uid="{00000000-0005-0000-0000-00002D210000}"/>
    <cellStyle name="Currency 2 7 2 2 3 3 3" xfId="8717" xr:uid="{00000000-0005-0000-0000-00002E210000}"/>
    <cellStyle name="Currency 2 7 2 2 3 4" xfId="8718" xr:uid="{00000000-0005-0000-0000-00002F210000}"/>
    <cellStyle name="Currency 2 7 2 2 3 4 2" xfId="8719" xr:uid="{00000000-0005-0000-0000-000030210000}"/>
    <cellStyle name="Currency 2 7 2 2 3 4 2 2" xfId="8720" xr:uid="{00000000-0005-0000-0000-000031210000}"/>
    <cellStyle name="Currency 2 7 2 2 3 4 3" xfId="8721" xr:uid="{00000000-0005-0000-0000-000032210000}"/>
    <cellStyle name="Currency 2 7 2 2 3 5" xfId="8722" xr:uid="{00000000-0005-0000-0000-000033210000}"/>
    <cellStyle name="Currency 2 7 2 2 3 5 2" xfId="8723" xr:uid="{00000000-0005-0000-0000-000034210000}"/>
    <cellStyle name="Currency 2 7 2 2 3 5 2 2" xfId="8724" xr:uid="{00000000-0005-0000-0000-000035210000}"/>
    <cellStyle name="Currency 2 7 2 2 3 5 3" xfId="8725" xr:uid="{00000000-0005-0000-0000-000036210000}"/>
    <cellStyle name="Currency 2 7 2 2 3 6" xfId="8726" xr:uid="{00000000-0005-0000-0000-000037210000}"/>
    <cellStyle name="Currency 2 7 2 2 3 6 2" xfId="8727" xr:uid="{00000000-0005-0000-0000-000038210000}"/>
    <cellStyle name="Currency 2 7 2 2 3 6 2 2" xfId="8728" xr:uid="{00000000-0005-0000-0000-000039210000}"/>
    <cellStyle name="Currency 2 7 2 2 3 6 3" xfId="8729" xr:uid="{00000000-0005-0000-0000-00003A210000}"/>
    <cellStyle name="Currency 2 7 2 2 3 7" xfId="8730" xr:uid="{00000000-0005-0000-0000-00003B210000}"/>
    <cellStyle name="Currency 2 7 2 2 3 7 2" xfId="8731" xr:uid="{00000000-0005-0000-0000-00003C210000}"/>
    <cellStyle name="Currency 2 7 2 2 3 8" xfId="8732" xr:uid="{00000000-0005-0000-0000-00003D210000}"/>
    <cellStyle name="Currency 2 7 2 2 3 8 2" xfId="8733" xr:uid="{00000000-0005-0000-0000-00003E210000}"/>
    <cellStyle name="Currency 2 7 2 2 3 9" xfId="8734" xr:uid="{00000000-0005-0000-0000-00003F210000}"/>
    <cellStyle name="Currency 2 7 2 2 4" xfId="8735" xr:uid="{00000000-0005-0000-0000-000040210000}"/>
    <cellStyle name="Currency 2 7 2 2 4 2" xfId="8736" xr:uid="{00000000-0005-0000-0000-000041210000}"/>
    <cellStyle name="Currency 2 7 2 2 4 3" xfId="8737" xr:uid="{00000000-0005-0000-0000-000042210000}"/>
    <cellStyle name="Currency 2 7 2 2 4 3 2" xfId="8738" xr:uid="{00000000-0005-0000-0000-000043210000}"/>
    <cellStyle name="Currency 2 7 2 2 4 3 2 2" xfId="8739" xr:uid="{00000000-0005-0000-0000-000044210000}"/>
    <cellStyle name="Currency 2 7 2 2 4 3 3" xfId="8740" xr:uid="{00000000-0005-0000-0000-000045210000}"/>
    <cellStyle name="Currency 2 7 2 2 4 4" xfId="8741" xr:uid="{00000000-0005-0000-0000-000046210000}"/>
    <cellStyle name="Currency 2 7 2 2 4 4 2" xfId="8742" xr:uid="{00000000-0005-0000-0000-000047210000}"/>
    <cellStyle name="Currency 2 7 2 2 4 4 2 2" xfId="8743" xr:uid="{00000000-0005-0000-0000-000048210000}"/>
    <cellStyle name="Currency 2 7 2 2 4 4 3" xfId="8744" xr:uid="{00000000-0005-0000-0000-000049210000}"/>
    <cellStyle name="Currency 2 7 2 2 4 5" xfId="8745" xr:uid="{00000000-0005-0000-0000-00004A210000}"/>
    <cellStyle name="Currency 2 7 2 2 4 5 2" xfId="8746" xr:uid="{00000000-0005-0000-0000-00004B210000}"/>
    <cellStyle name="Currency 2 7 2 2 4 5 2 2" xfId="8747" xr:uid="{00000000-0005-0000-0000-00004C210000}"/>
    <cellStyle name="Currency 2 7 2 2 4 5 3" xfId="8748" xr:uid="{00000000-0005-0000-0000-00004D210000}"/>
    <cellStyle name="Currency 2 7 2 2 4 6" xfId="8749" xr:uid="{00000000-0005-0000-0000-00004E210000}"/>
    <cellStyle name="Currency 2 7 2 2 4 6 2" xfId="8750" xr:uid="{00000000-0005-0000-0000-00004F210000}"/>
    <cellStyle name="Currency 2 7 2 2 4 7" xfId="8751" xr:uid="{00000000-0005-0000-0000-000050210000}"/>
    <cellStyle name="Currency 2 7 2 2 4 7 2" xfId="8752" xr:uid="{00000000-0005-0000-0000-000051210000}"/>
    <cellStyle name="Currency 2 7 2 2 4 8" xfId="8753" xr:uid="{00000000-0005-0000-0000-000052210000}"/>
    <cellStyle name="Currency 2 7 2 2 4 9" xfId="8754" xr:uid="{00000000-0005-0000-0000-000053210000}"/>
    <cellStyle name="Currency 2 7 2 2 5" xfId="8755" xr:uid="{00000000-0005-0000-0000-000054210000}"/>
    <cellStyle name="Currency 2 7 2 2 5 2" xfId="8756" xr:uid="{00000000-0005-0000-0000-000055210000}"/>
    <cellStyle name="Currency 2 7 2 2 5 3" xfId="8757" xr:uid="{00000000-0005-0000-0000-000056210000}"/>
    <cellStyle name="Currency 2 7 2 2 6" xfId="8758" xr:uid="{00000000-0005-0000-0000-000057210000}"/>
    <cellStyle name="Currency 2 7 2 2 6 2" xfId="8759" xr:uid="{00000000-0005-0000-0000-000058210000}"/>
    <cellStyle name="Currency 2 7 2 2 6 2 2" xfId="8760" xr:uid="{00000000-0005-0000-0000-000059210000}"/>
    <cellStyle name="Currency 2 7 2 2 6 2 2 2" xfId="8761" xr:uid="{00000000-0005-0000-0000-00005A210000}"/>
    <cellStyle name="Currency 2 7 2 2 6 2 3" xfId="8762" xr:uid="{00000000-0005-0000-0000-00005B210000}"/>
    <cellStyle name="Currency 2 7 2 2 6 3" xfId="8763" xr:uid="{00000000-0005-0000-0000-00005C210000}"/>
    <cellStyle name="Currency 2 7 2 2 6 3 2" xfId="8764" xr:uid="{00000000-0005-0000-0000-00005D210000}"/>
    <cellStyle name="Currency 2 7 2 2 6 3 2 2" xfId="8765" xr:uid="{00000000-0005-0000-0000-00005E210000}"/>
    <cellStyle name="Currency 2 7 2 2 6 3 3" xfId="8766" xr:uid="{00000000-0005-0000-0000-00005F210000}"/>
    <cellStyle name="Currency 2 7 2 2 6 4" xfId="8767" xr:uid="{00000000-0005-0000-0000-000060210000}"/>
    <cellStyle name="Currency 2 7 2 2 6 4 2" xfId="8768" xr:uid="{00000000-0005-0000-0000-000061210000}"/>
    <cellStyle name="Currency 2 7 2 2 6 4 2 2" xfId="8769" xr:uid="{00000000-0005-0000-0000-000062210000}"/>
    <cellStyle name="Currency 2 7 2 2 6 4 3" xfId="8770" xr:uid="{00000000-0005-0000-0000-000063210000}"/>
    <cellStyle name="Currency 2 7 2 2 6 5" xfId="8771" xr:uid="{00000000-0005-0000-0000-000064210000}"/>
    <cellStyle name="Currency 2 7 2 2 6 5 2" xfId="8772" xr:uid="{00000000-0005-0000-0000-000065210000}"/>
    <cellStyle name="Currency 2 7 2 2 6 6" xfId="8773" xr:uid="{00000000-0005-0000-0000-000066210000}"/>
    <cellStyle name="Currency 2 7 2 2 6 6 2" xfId="8774" xr:uid="{00000000-0005-0000-0000-000067210000}"/>
    <cellStyle name="Currency 2 7 2 2 6 7" xfId="8775" xr:uid="{00000000-0005-0000-0000-000068210000}"/>
    <cellStyle name="Currency 2 7 2 2 7" xfId="8776" xr:uid="{00000000-0005-0000-0000-000069210000}"/>
    <cellStyle name="Currency 2 7 2 2 7 2" xfId="8777" xr:uid="{00000000-0005-0000-0000-00006A210000}"/>
    <cellStyle name="Currency 2 7 2 2 7 2 2" xfId="8778" xr:uid="{00000000-0005-0000-0000-00006B210000}"/>
    <cellStyle name="Currency 2 7 2 2 7 3" xfId="8779" xr:uid="{00000000-0005-0000-0000-00006C210000}"/>
    <cellStyle name="Currency 2 7 2 2 8" xfId="8780" xr:uid="{00000000-0005-0000-0000-00006D210000}"/>
    <cellStyle name="Currency 2 7 2 2 8 2" xfId="8781" xr:uid="{00000000-0005-0000-0000-00006E210000}"/>
    <cellStyle name="Currency 2 7 2 2 8 2 2" xfId="8782" xr:uid="{00000000-0005-0000-0000-00006F210000}"/>
    <cellStyle name="Currency 2 7 2 2 8 3" xfId="8783" xr:uid="{00000000-0005-0000-0000-000070210000}"/>
    <cellStyle name="Currency 2 7 2 3" xfId="357" xr:uid="{00000000-0005-0000-0000-000071210000}"/>
    <cellStyle name="Currency 2 7 2 3 10" xfId="8784" xr:uid="{00000000-0005-0000-0000-000072210000}"/>
    <cellStyle name="Currency 2 7 2 3 2" xfId="358" xr:uid="{00000000-0005-0000-0000-000073210000}"/>
    <cellStyle name="Currency 2 7 2 3 2 2" xfId="8785" xr:uid="{00000000-0005-0000-0000-000074210000}"/>
    <cellStyle name="Currency 2 7 2 3 2 3" xfId="8786" xr:uid="{00000000-0005-0000-0000-000075210000}"/>
    <cellStyle name="Currency 2 7 2 3 2 3 2" xfId="8787" xr:uid="{00000000-0005-0000-0000-000076210000}"/>
    <cellStyle name="Currency 2 7 2 3 2 3 3" xfId="8788" xr:uid="{00000000-0005-0000-0000-000077210000}"/>
    <cellStyle name="Currency 2 7 2 3 2 4" xfId="8789" xr:uid="{00000000-0005-0000-0000-000078210000}"/>
    <cellStyle name="Currency 2 7 2 3 2 4 2" xfId="8790" xr:uid="{00000000-0005-0000-0000-000079210000}"/>
    <cellStyle name="Currency 2 7 2 3 2 4 2 2" xfId="8791" xr:uid="{00000000-0005-0000-0000-00007A210000}"/>
    <cellStyle name="Currency 2 7 2 3 2 4 3" xfId="8792" xr:uid="{00000000-0005-0000-0000-00007B210000}"/>
    <cellStyle name="Currency 2 7 2 3 2 5" xfId="8793" xr:uid="{00000000-0005-0000-0000-00007C210000}"/>
    <cellStyle name="Currency 2 7 2 3 2 5 2" xfId="8794" xr:uid="{00000000-0005-0000-0000-00007D210000}"/>
    <cellStyle name="Currency 2 7 2 3 2 5 2 2" xfId="8795" xr:uid="{00000000-0005-0000-0000-00007E210000}"/>
    <cellStyle name="Currency 2 7 2 3 2 5 3" xfId="8796" xr:uid="{00000000-0005-0000-0000-00007F210000}"/>
    <cellStyle name="Currency 2 7 2 3 2 6" xfId="8797" xr:uid="{00000000-0005-0000-0000-000080210000}"/>
    <cellStyle name="Currency 2 7 2 3 2 6 2" xfId="8798" xr:uid="{00000000-0005-0000-0000-000081210000}"/>
    <cellStyle name="Currency 2 7 2 3 2 6 2 2" xfId="8799" xr:uid="{00000000-0005-0000-0000-000082210000}"/>
    <cellStyle name="Currency 2 7 2 3 2 6 3" xfId="8800" xr:uid="{00000000-0005-0000-0000-000083210000}"/>
    <cellStyle name="Currency 2 7 2 3 2 7" xfId="8801" xr:uid="{00000000-0005-0000-0000-000084210000}"/>
    <cellStyle name="Currency 2 7 2 3 2 7 2" xfId="8802" xr:uid="{00000000-0005-0000-0000-000085210000}"/>
    <cellStyle name="Currency 2 7 2 3 2 8" xfId="8803" xr:uid="{00000000-0005-0000-0000-000086210000}"/>
    <cellStyle name="Currency 2 7 2 3 2 8 2" xfId="8804" xr:uid="{00000000-0005-0000-0000-000087210000}"/>
    <cellStyle name="Currency 2 7 2 3 2 9" xfId="8805" xr:uid="{00000000-0005-0000-0000-000088210000}"/>
    <cellStyle name="Currency 2 7 2 3 3" xfId="359" xr:uid="{00000000-0005-0000-0000-000089210000}"/>
    <cellStyle name="Currency 2 7 2 3 4" xfId="8806" xr:uid="{00000000-0005-0000-0000-00008A210000}"/>
    <cellStyle name="Currency 2 7 2 3 4 2" xfId="8807" xr:uid="{00000000-0005-0000-0000-00008B210000}"/>
    <cellStyle name="Currency 2 7 2 3 4 3" xfId="8808" xr:uid="{00000000-0005-0000-0000-00008C210000}"/>
    <cellStyle name="Currency 2 7 2 3 5" xfId="8809" xr:uid="{00000000-0005-0000-0000-00008D210000}"/>
    <cellStyle name="Currency 2 7 2 3 5 2" xfId="8810" xr:uid="{00000000-0005-0000-0000-00008E210000}"/>
    <cellStyle name="Currency 2 7 2 3 5 2 2" xfId="8811" xr:uid="{00000000-0005-0000-0000-00008F210000}"/>
    <cellStyle name="Currency 2 7 2 3 5 3" xfId="8812" xr:uid="{00000000-0005-0000-0000-000090210000}"/>
    <cellStyle name="Currency 2 7 2 3 6" xfId="8813" xr:uid="{00000000-0005-0000-0000-000091210000}"/>
    <cellStyle name="Currency 2 7 2 3 6 2" xfId="8814" xr:uid="{00000000-0005-0000-0000-000092210000}"/>
    <cellStyle name="Currency 2 7 2 3 6 2 2" xfId="8815" xr:uid="{00000000-0005-0000-0000-000093210000}"/>
    <cellStyle name="Currency 2 7 2 3 6 3" xfId="8816" xr:uid="{00000000-0005-0000-0000-000094210000}"/>
    <cellStyle name="Currency 2 7 2 3 7" xfId="8817" xr:uid="{00000000-0005-0000-0000-000095210000}"/>
    <cellStyle name="Currency 2 7 2 3 7 2" xfId="8818" xr:uid="{00000000-0005-0000-0000-000096210000}"/>
    <cellStyle name="Currency 2 7 2 3 7 2 2" xfId="8819" xr:uid="{00000000-0005-0000-0000-000097210000}"/>
    <cellStyle name="Currency 2 7 2 3 7 3" xfId="8820" xr:uid="{00000000-0005-0000-0000-000098210000}"/>
    <cellStyle name="Currency 2 7 2 3 8" xfId="8821" xr:uid="{00000000-0005-0000-0000-000099210000}"/>
    <cellStyle name="Currency 2 7 2 3 8 2" xfId="8822" xr:uid="{00000000-0005-0000-0000-00009A210000}"/>
    <cellStyle name="Currency 2 7 2 3 9" xfId="8823" xr:uid="{00000000-0005-0000-0000-00009B210000}"/>
    <cellStyle name="Currency 2 7 2 3 9 2" xfId="8824" xr:uid="{00000000-0005-0000-0000-00009C210000}"/>
    <cellStyle name="Currency 2 7 2 4" xfId="360" xr:uid="{00000000-0005-0000-0000-00009D210000}"/>
    <cellStyle name="Currency 2 7 2 4 2" xfId="361" xr:uid="{00000000-0005-0000-0000-00009E210000}"/>
    <cellStyle name="Currency 2 7 2 4 2 10" xfId="8825" xr:uid="{00000000-0005-0000-0000-00009F210000}"/>
    <cellStyle name="Currency 2 7 2 4 2 2" xfId="8826" xr:uid="{00000000-0005-0000-0000-0000A0210000}"/>
    <cellStyle name="Currency 2 7 2 4 2 3" xfId="8827" xr:uid="{00000000-0005-0000-0000-0000A1210000}"/>
    <cellStyle name="Currency 2 7 2 4 2 4" xfId="8828" xr:uid="{00000000-0005-0000-0000-0000A2210000}"/>
    <cellStyle name="Currency 2 7 2 4 2 4 2" xfId="8829" xr:uid="{00000000-0005-0000-0000-0000A3210000}"/>
    <cellStyle name="Currency 2 7 2 4 2 4 2 2" xfId="8830" xr:uid="{00000000-0005-0000-0000-0000A4210000}"/>
    <cellStyle name="Currency 2 7 2 4 2 4 3" xfId="8831" xr:uid="{00000000-0005-0000-0000-0000A5210000}"/>
    <cellStyle name="Currency 2 7 2 4 2 5" xfId="8832" xr:uid="{00000000-0005-0000-0000-0000A6210000}"/>
    <cellStyle name="Currency 2 7 2 4 2 5 2" xfId="8833" xr:uid="{00000000-0005-0000-0000-0000A7210000}"/>
    <cellStyle name="Currency 2 7 2 4 2 5 2 2" xfId="8834" xr:uid="{00000000-0005-0000-0000-0000A8210000}"/>
    <cellStyle name="Currency 2 7 2 4 2 5 3" xfId="8835" xr:uid="{00000000-0005-0000-0000-0000A9210000}"/>
    <cellStyle name="Currency 2 7 2 4 2 6" xfId="8836" xr:uid="{00000000-0005-0000-0000-0000AA210000}"/>
    <cellStyle name="Currency 2 7 2 4 2 6 2" xfId="8837" xr:uid="{00000000-0005-0000-0000-0000AB210000}"/>
    <cellStyle name="Currency 2 7 2 4 2 6 2 2" xfId="8838" xr:uid="{00000000-0005-0000-0000-0000AC210000}"/>
    <cellStyle name="Currency 2 7 2 4 2 6 3" xfId="8839" xr:uid="{00000000-0005-0000-0000-0000AD210000}"/>
    <cellStyle name="Currency 2 7 2 4 2 7" xfId="8840" xr:uid="{00000000-0005-0000-0000-0000AE210000}"/>
    <cellStyle name="Currency 2 7 2 4 2 7 2" xfId="8841" xr:uid="{00000000-0005-0000-0000-0000AF210000}"/>
    <cellStyle name="Currency 2 7 2 4 2 8" xfId="8842" xr:uid="{00000000-0005-0000-0000-0000B0210000}"/>
    <cellStyle name="Currency 2 7 2 4 2 8 2" xfId="8843" xr:uid="{00000000-0005-0000-0000-0000B1210000}"/>
    <cellStyle name="Currency 2 7 2 4 2 9" xfId="8844" xr:uid="{00000000-0005-0000-0000-0000B2210000}"/>
    <cellStyle name="Currency 2 7 2 4 3" xfId="362" xr:uid="{00000000-0005-0000-0000-0000B3210000}"/>
    <cellStyle name="Currency 2 7 2 4 4" xfId="8845" xr:uid="{00000000-0005-0000-0000-0000B4210000}"/>
    <cellStyle name="Currency 2 7 2 4 4 2" xfId="8846" xr:uid="{00000000-0005-0000-0000-0000B5210000}"/>
    <cellStyle name="Currency 2 7 2 4 4 2 2" xfId="8847" xr:uid="{00000000-0005-0000-0000-0000B6210000}"/>
    <cellStyle name="Currency 2 7 2 4 4 3" xfId="8848" xr:uid="{00000000-0005-0000-0000-0000B7210000}"/>
    <cellStyle name="Currency 2 7 2 4 5" xfId="8849" xr:uid="{00000000-0005-0000-0000-0000B8210000}"/>
    <cellStyle name="Currency 2 7 2 4 5 2" xfId="8850" xr:uid="{00000000-0005-0000-0000-0000B9210000}"/>
    <cellStyle name="Currency 2 7 2 4 5 2 2" xfId="8851" xr:uid="{00000000-0005-0000-0000-0000BA210000}"/>
    <cellStyle name="Currency 2 7 2 4 5 3" xfId="8852" xr:uid="{00000000-0005-0000-0000-0000BB210000}"/>
    <cellStyle name="Currency 2 7 2 5" xfId="8853" xr:uid="{00000000-0005-0000-0000-0000BC210000}"/>
    <cellStyle name="Currency 2 7 2 5 2" xfId="8854" xr:uid="{00000000-0005-0000-0000-0000BD210000}"/>
    <cellStyle name="Currency 2 7 2 5 3" xfId="8855" xr:uid="{00000000-0005-0000-0000-0000BE210000}"/>
    <cellStyle name="Currency 2 7 2 5 3 2" xfId="8856" xr:uid="{00000000-0005-0000-0000-0000BF210000}"/>
    <cellStyle name="Currency 2 7 2 5 3 3" xfId="8857" xr:uid="{00000000-0005-0000-0000-0000C0210000}"/>
    <cellStyle name="Currency 2 7 2 5 4" xfId="8858" xr:uid="{00000000-0005-0000-0000-0000C1210000}"/>
    <cellStyle name="Currency 2 7 2 5 4 2" xfId="8859" xr:uid="{00000000-0005-0000-0000-0000C2210000}"/>
    <cellStyle name="Currency 2 7 2 5 4 2 2" xfId="8860" xr:uid="{00000000-0005-0000-0000-0000C3210000}"/>
    <cellStyle name="Currency 2 7 2 5 4 3" xfId="8861" xr:uid="{00000000-0005-0000-0000-0000C4210000}"/>
    <cellStyle name="Currency 2 7 2 5 5" xfId="8862" xr:uid="{00000000-0005-0000-0000-0000C5210000}"/>
    <cellStyle name="Currency 2 7 2 5 5 2" xfId="8863" xr:uid="{00000000-0005-0000-0000-0000C6210000}"/>
    <cellStyle name="Currency 2 7 2 5 5 2 2" xfId="8864" xr:uid="{00000000-0005-0000-0000-0000C7210000}"/>
    <cellStyle name="Currency 2 7 2 5 5 3" xfId="8865" xr:uid="{00000000-0005-0000-0000-0000C8210000}"/>
    <cellStyle name="Currency 2 7 2 5 6" xfId="8866" xr:uid="{00000000-0005-0000-0000-0000C9210000}"/>
    <cellStyle name="Currency 2 7 2 5 6 2" xfId="8867" xr:uid="{00000000-0005-0000-0000-0000CA210000}"/>
    <cellStyle name="Currency 2 7 2 5 6 2 2" xfId="8868" xr:uid="{00000000-0005-0000-0000-0000CB210000}"/>
    <cellStyle name="Currency 2 7 2 5 6 3" xfId="8869" xr:uid="{00000000-0005-0000-0000-0000CC210000}"/>
    <cellStyle name="Currency 2 7 2 5 7" xfId="8870" xr:uid="{00000000-0005-0000-0000-0000CD210000}"/>
    <cellStyle name="Currency 2 7 2 5 7 2" xfId="8871" xr:uid="{00000000-0005-0000-0000-0000CE210000}"/>
    <cellStyle name="Currency 2 7 2 5 8" xfId="8872" xr:uid="{00000000-0005-0000-0000-0000CF210000}"/>
    <cellStyle name="Currency 2 7 2 5 8 2" xfId="8873" xr:uid="{00000000-0005-0000-0000-0000D0210000}"/>
    <cellStyle name="Currency 2 7 2 5 9" xfId="8874" xr:uid="{00000000-0005-0000-0000-0000D1210000}"/>
    <cellStyle name="Currency 2 7 2 6" xfId="8875" xr:uid="{00000000-0005-0000-0000-0000D2210000}"/>
    <cellStyle name="Currency 2 7 2 6 2" xfId="8876" xr:uid="{00000000-0005-0000-0000-0000D3210000}"/>
    <cellStyle name="Currency 2 7 2 6 3" xfId="8877" xr:uid="{00000000-0005-0000-0000-0000D4210000}"/>
    <cellStyle name="Currency 2 7 2 7" xfId="8878" xr:uid="{00000000-0005-0000-0000-0000D5210000}"/>
    <cellStyle name="Currency 2 7 2 8" xfId="8879" xr:uid="{00000000-0005-0000-0000-0000D6210000}"/>
    <cellStyle name="Currency 2 7 2 8 2" xfId="8880" xr:uid="{00000000-0005-0000-0000-0000D7210000}"/>
    <cellStyle name="Currency 2 7 2 8 2 2" xfId="8881" xr:uid="{00000000-0005-0000-0000-0000D8210000}"/>
    <cellStyle name="Currency 2 7 2 8 3" xfId="8882" xr:uid="{00000000-0005-0000-0000-0000D9210000}"/>
    <cellStyle name="Currency 2 7 2 8 4" xfId="8883" xr:uid="{00000000-0005-0000-0000-0000DA210000}"/>
    <cellStyle name="Currency 2 7 2 9" xfId="8884" xr:uid="{00000000-0005-0000-0000-0000DB210000}"/>
    <cellStyle name="Currency 2 7 2 9 2" xfId="8885" xr:uid="{00000000-0005-0000-0000-0000DC210000}"/>
    <cellStyle name="Currency 2 7 2 9 2 2" xfId="8886" xr:uid="{00000000-0005-0000-0000-0000DD210000}"/>
    <cellStyle name="Currency 2 7 2 9 3" xfId="8887" xr:uid="{00000000-0005-0000-0000-0000DE210000}"/>
    <cellStyle name="Currency 2 7 3" xfId="363" xr:uid="{00000000-0005-0000-0000-0000DF210000}"/>
    <cellStyle name="Currency 2 7 3 10" xfId="8888" xr:uid="{00000000-0005-0000-0000-0000E0210000}"/>
    <cellStyle name="Currency 2 7 3 10 2" xfId="8889" xr:uid="{00000000-0005-0000-0000-0000E1210000}"/>
    <cellStyle name="Currency 2 7 3 10 2 2" xfId="8890" xr:uid="{00000000-0005-0000-0000-0000E2210000}"/>
    <cellStyle name="Currency 2 7 3 10 3" xfId="8891" xr:uid="{00000000-0005-0000-0000-0000E3210000}"/>
    <cellStyle name="Currency 2 7 3 11" xfId="8892" xr:uid="{00000000-0005-0000-0000-0000E4210000}"/>
    <cellStyle name="Currency 2 7 3 11 2" xfId="8893" xr:uid="{00000000-0005-0000-0000-0000E5210000}"/>
    <cellStyle name="Currency 2 7 3 12" xfId="8894" xr:uid="{00000000-0005-0000-0000-0000E6210000}"/>
    <cellStyle name="Currency 2 7 3 12 2" xfId="8895" xr:uid="{00000000-0005-0000-0000-0000E7210000}"/>
    <cellStyle name="Currency 2 7 3 13" xfId="8896" xr:uid="{00000000-0005-0000-0000-0000E8210000}"/>
    <cellStyle name="Currency 2 7 3 14" xfId="8897" xr:uid="{00000000-0005-0000-0000-0000E9210000}"/>
    <cellStyle name="Currency 2 7 3 15" xfId="8898" xr:uid="{00000000-0005-0000-0000-0000EA210000}"/>
    <cellStyle name="Currency 2 7 3 2" xfId="364" xr:uid="{00000000-0005-0000-0000-0000EB210000}"/>
    <cellStyle name="Currency 2 7 3 2 2" xfId="8899" xr:uid="{00000000-0005-0000-0000-0000EC210000}"/>
    <cellStyle name="Currency 2 7 3 2 2 2" xfId="8900" xr:uid="{00000000-0005-0000-0000-0000ED210000}"/>
    <cellStyle name="Currency 2 7 3 2 2 3" xfId="8901" xr:uid="{00000000-0005-0000-0000-0000EE210000}"/>
    <cellStyle name="Currency 2 7 3 2 2 3 2" xfId="8902" xr:uid="{00000000-0005-0000-0000-0000EF210000}"/>
    <cellStyle name="Currency 2 7 3 2 2 3 3" xfId="8903" xr:uid="{00000000-0005-0000-0000-0000F0210000}"/>
    <cellStyle name="Currency 2 7 3 2 2 4" xfId="8904" xr:uid="{00000000-0005-0000-0000-0000F1210000}"/>
    <cellStyle name="Currency 2 7 3 2 2 4 2" xfId="8905" xr:uid="{00000000-0005-0000-0000-0000F2210000}"/>
    <cellStyle name="Currency 2 7 3 2 2 4 2 2" xfId="8906" xr:uid="{00000000-0005-0000-0000-0000F3210000}"/>
    <cellStyle name="Currency 2 7 3 2 2 4 3" xfId="8907" xr:uid="{00000000-0005-0000-0000-0000F4210000}"/>
    <cellStyle name="Currency 2 7 3 2 2 5" xfId="8908" xr:uid="{00000000-0005-0000-0000-0000F5210000}"/>
    <cellStyle name="Currency 2 7 3 2 2 5 2" xfId="8909" xr:uid="{00000000-0005-0000-0000-0000F6210000}"/>
    <cellStyle name="Currency 2 7 3 2 2 5 2 2" xfId="8910" xr:uid="{00000000-0005-0000-0000-0000F7210000}"/>
    <cellStyle name="Currency 2 7 3 2 2 5 3" xfId="8911" xr:uid="{00000000-0005-0000-0000-0000F8210000}"/>
    <cellStyle name="Currency 2 7 3 2 2 6" xfId="8912" xr:uid="{00000000-0005-0000-0000-0000F9210000}"/>
    <cellStyle name="Currency 2 7 3 2 2 6 2" xfId="8913" xr:uid="{00000000-0005-0000-0000-0000FA210000}"/>
    <cellStyle name="Currency 2 7 3 2 2 6 2 2" xfId="8914" xr:uid="{00000000-0005-0000-0000-0000FB210000}"/>
    <cellStyle name="Currency 2 7 3 2 2 6 3" xfId="8915" xr:uid="{00000000-0005-0000-0000-0000FC210000}"/>
    <cellStyle name="Currency 2 7 3 2 2 7" xfId="8916" xr:uid="{00000000-0005-0000-0000-0000FD210000}"/>
    <cellStyle name="Currency 2 7 3 2 2 7 2" xfId="8917" xr:uid="{00000000-0005-0000-0000-0000FE210000}"/>
    <cellStyle name="Currency 2 7 3 2 2 8" xfId="8918" xr:uid="{00000000-0005-0000-0000-0000FF210000}"/>
    <cellStyle name="Currency 2 7 3 2 2 8 2" xfId="8919" xr:uid="{00000000-0005-0000-0000-000000220000}"/>
    <cellStyle name="Currency 2 7 3 2 2 9" xfId="8920" xr:uid="{00000000-0005-0000-0000-000001220000}"/>
    <cellStyle name="Currency 2 7 3 2 3" xfId="8921" xr:uid="{00000000-0005-0000-0000-000002220000}"/>
    <cellStyle name="Currency 2 7 3 2 3 2" xfId="8922" xr:uid="{00000000-0005-0000-0000-000003220000}"/>
    <cellStyle name="Currency 2 7 3 2 3 3" xfId="8923" xr:uid="{00000000-0005-0000-0000-000004220000}"/>
    <cellStyle name="Currency 2 7 3 2 3 3 2" xfId="8924" xr:uid="{00000000-0005-0000-0000-000005220000}"/>
    <cellStyle name="Currency 2 7 3 2 3 3 3" xfId="8925" xr:uid="{00000000-0005-0000-0000-000006220000}"/>
    <cellStyle name="Currency 2 7 3 2 3 4" xfId="8926" xr:uid="{00000000-0005-0000-0000-000007220000}"/>
    <cellStyle name="Currency 2 7 3 2 3 4 2" xfId="8927" xr:uid="{00000000-0005-0000-0000-000008220000}"/>
    <cellStyle name="Currency 2 7 3 2 3 4 2 2" xfId="8928" xr:uid="{00000000-0005-0000-0000-000009220000}"/>
    <cellStyle name="Currency 2 7 3 2 3 4 3" xfId="8929" xr:uid="{00000000-0005-0000-0000-00000A220000}"/>
    <cellStyle name="Currency 2 7 3 2 3 5" xfId="8930" xr:uid="{00000000-0005-0000-0000-00000B220000}"/>
    <cellStyle name="Currency 2 7 3 2 3 5 2" xfId="8931" xr:uid="{00000000-0005-0000-0000-00000C220000}"/>
    <cellStyle name="Currency 2 7 3 2 3 5 2 2" xfId="8932" xr:uid="{00000000-0005-0000-0000-00000D220000}"/>
    <cellStyle name="Currency 2 7 3 2 3 5 3" xfId="8933" xr:uid="{00000000-0005-0000-0000-00000E220000}"/>
    <cellStyle name="Currency 2 7 3 2 3 6" xfId="8934" xr:uid="{00000000-0005-0000-0000-00000F220000}"/>
    <cellStyle name="Currency 2 7 3 2 3 6 2" xfId="8935" xr:uid="{00000000-0005-0000-0000-000010220000}"/>
    <cellStyle name="Currency 2 7 3 2 3 6 2 2" xfId="8936" xr:uid="{00000000-0005-0000-0000-000011220000}"/>
    <cellStyle name="Currency 2 7 3 2 3 6 3" xfId="8937" xr:uid="{00000000-0005-0000-0000-000012220000}"/>
    <cellStyle name="Currency 2 7 3 2 3 7" xfId="8938" xr:uid="{00000000-0005-0000-0000-000013220000}"/>
    <cellStyle name="Currency 2 7 3 2 3 7 2" xfId="8939" xr:uid="{00000000-0005-0000-0000-000014220000}"/>
    <cellStyle name="Currency 2 7 3 2 3 8" xfId="8940" xr:uid="{00000000-0005-0000-0000-000015220000}"/>
    <cellStyle name="Currency 2 7 3 2 3 8 2" xfId="8941" xr:uid="{00000000-0005-0000-0000-000016220000}"/>
    <cellStyle name="Currency 2 7 3 2 3 9" xfId="8942" xr:uid="{00000000-0005-0000-0000-000017220000}"/>
    <cellStyle name="Currency 2 7 3 2 4" xfId="8943" xr:uid="{00000000-0005-0000-0000-000018220000}"/>
    <cellStyle name="Currency 2 7 3 2 4 2" xfId="8944" xr:uid="{00000000-0005-0000-0000-000019220000}"/>
    <cellStyle name="Currency 2 7 3 2 4 3" xfId="8945" xr:uid="{00000000-0005-0000-0000-00001A220000}"/>
    <cellStyle name="Currency 2 7 3 2 4 3 2" xfId="8946" xr:uid="{00000000-0005-0000-0000-00001B220000}"/>
    <cellStyle name="Currency 2 7 3 2 4 3 2 2" xfId="8947" xr:uid="{00000000-0005-0000-0000-00001C220000}"/>
    <cellStyle name="Currency 2 7 3 2 4 3 3" xfId="8948" xr:uid="{00000000-0005-0000-0000-00001D220000}"/>
    <cellStyle name="Currency 2 7 3 2 4 4" xfId="8949" xr:uid="{00000000-0005-0000-0000-00001E220000}"/>
    <cellStyle name="Currency 2 7 3 2 4 4 2" xfId="8950" xr:uid="{00000000-0005-0000-0000-00001F220000}"/>
    <cellStyle name="Currency 2 7 3 2 4 4 2 2" xfId="8951" xr:uid="{00000000-0005-0000-0000-000020220000}"/>
    <cellStyle name="Currency 2 7 3 2 4 4 3" xfId="8952" xr:uid="{00000000-0005-0000-0000-000021220000}"/>
    <cellStyle name="Currency 2 7 3 2 4 5" xfId="8953" xr:uid="{00000000-0005-0000-0000-000022220000}"/>
    <cellStyle name="Currency 2 7 3 2 4 5 2" xfId="8954" xr:uid="{00000000-0005-0000-0000-000023220000}"/>
    <cellStyle name="Currency 2 7 3 2 4 5 2 2" xfId="8955" xr:uid="{00000000-0005-0000-0000-000024220000}"/>
    <cellStyle name="Currency 2 7 3 2 4 5 3" xfId="8956" xr:uid="{00000000-0005-0000-0000-000025220000}"/>
    <cellStyle name="Currency 2 7 3 2 4 6" xfId="8957" xr:uid="{00000000-0005-0000-0000-000026220000}"/>
    <cellStyle name="Currency 2 7 3 2 4 6 2" xfId="8958" xr:uid="{00000000-0005-0000-0000-000027220000}"/>
    <cellStyle name="Currency 2 7 3 2 4 7" xfId="8959" xr:uid="{00000000-0005-0000-0000-000028220000}"/>
    <cellStyle name="Currency 2 7 3 2 4 7 2" xfId="8960" xr:uid="{00000000-0005-0000-0000-000029220000}"/>
    <cellStyle name="Currency 2 7 3 2 4 8" xfId="8961" xr:uid="{00000000-0005-0000-0000-00002A220000}"/>
    <cellStyle name="Currency 2 7 3 2 4 9" xfId="8962" xr:uid="{00000000-0005-0000-0000-00002B220000}"/>
    <cellStyle name="Currency 2 7 3 2 5" xfId="8963" xr:uid="{00000000-0005-0000-0000-00002C220000}"/>
    <cellStyle name="Currency 2 7 3 2 5 2" xfId="8964" xr:uid="{00000000-0005-0000-0000-00002D220000}"/>
    <cellStyle name="Currency 2 7 3 2 5 3" xfId="8965" xr:uid="{00000000-0005-0000-0000-00002E220000}"/>
    <cellStyle name="Currency 2 7 3 2 6" xfId="8966" xr:uid="{00000000-0005-0000-0000-00002F220000}"/>
    <cellStyle name="Currency 2 7 3 2 6 2" xfId="8967" xr:uid="{00000000-0005-0000-0000-000030220000}"/>
    <cellStyle name="Currency 2 7 3 2 6 2 2" xfId="8968" xr:uid="{00000000-0005-0000-0000-000031220000}"/>
    <cellStyle name="Currency 2 7 3 2 6 2 2 2" xfId="8969" xr:uid="{00000000-0005-0000-0000-000032220000}"/>
    <cellStyle name="Currency 2 7 3 2 6 2 3" xfId="8970" xr:uid="{00000000-0005-0000-0000-000033220000}"/>
    <cellStyle name="Currency 2 7 3 2 6 3" xfId="8971" xr:uid="{00000000-0005-0000-0000-000034220000}"/>
    <cellStyle name="Currency 2 7 3 2 6 3 2" xfId="8972" xr:uid="{00000000-0005-0000-0000-000035220000}"/>
    <cellStyle name="Currency 2 7 3 2 6 3 2 2" xfId="8973" xr:uid="{00000000-0005-0000-0000-000036220000}"/>
    <cellStyle name="Currency 2 7 3 2 6 3 3" xfId="8974" xr:uid="{00000000-0005-0000-0000-000037220000}"/>
    <cellStyle name="Currency 2 7 3 2 6 4" xfId="8975" xr:uid="{00000000-0005-0000-0000-000038220000}"/>
    <cellStyle name="Currency 2 7 3 2 6 4 2" xfId="8976" xr:uid="{00000000-0005-0000-0000-000039220000}"/>
    <cellStyle name="Currency 2 7 3 2 6 4 2 2" xfId="8977" xr:uid="{00000000-0005-0000-0000-00003A220000}"/>
    <cellStyle name="Currency 2 7 3 2 6 4 3" xfId="8978" xr:uid="{00000000-0005-0000-0000-00003B220000}"/>
    <cellStyle name="Currency 2 7 3 2 6 5" xfId="8979" xr:uid="{00000000-0005-0000-0000-00003C220000}"/>
    <cellStyle name="Currency 2 7 3 2 6 5 2" xfId="8980" xr:uid="{00000000-0005-0000-0000-00003D220000}"/>
    <cellStyle name="Currency 2 7 3 2 6 6" xfId="8981" xr:uid="{00000000-0005-0000-0000-00003E220000}"/>
    <cellStyle name="Currency 2 7 3 2 6 6 2" xfId="8982" xr:uid="{00000000-0005-0000-0000-00003F220000}"/>
    <cellStyle name="Currency 2 7 3 2 6 7" xfId="8983" xr:uid="{00000000-0005-0000-0000-000040220000}"/>
    <cellStyle name="Currency 2 7 3 2 7" xfId="8984" xr:uid="{00000000-0005-0000-0000-000041220000}"/>
    <cellStyle name="Currency 2 7 3 2 7 2" xfId="8985" xr:uid="{00000000-0005-0000-0000-000042220000}"/>
    <cellStyle name="Currency 2 7 3 2 7 2 2" xfId="8986" xr:uid="{00000000-0005-0000-0000-000043220000}"/>
    <cellStyle name="Currency 2 7 3 2 7 3" xfId="8987" xr:uid="{00000000-0005-0000-0000-000044220000}"/>
    <cellStyle name="Currency 2 7 3 2 8" xfId="8988" xr:uid="{00000000-0005-0000-0000-000045220000}"/>
    <cellStyle name="Currency 2 7 3 2 8 2" xfId="8989" xr:uid="{00000000-0005-0000-0000-000046220000}"/>
    <cellStyle name="Currency 2 7 3 2 8 2 2" xfId="8990" xr:uid="{00000000-0005-0000-0000-000047220000}"/>
    <cellStyle name="Currency 2 7 3 2 8 3" xfId="8991" xr:uid="{00000000-0005-0000-0000-000048220000}"/>
    <cellStyle name="Currency 2 7 3 3" xfId="365" xr:uid="{00000000-0005-0000-0000-000049220000}"/>
    <cellStyle name="Currency 2 7 3 3 10" xfId="8992" xr:uid="{00000000-0005-0000-0000-00004A220000}"/>
    <cellStyle name="Currency 2 7 3 3 2" xfId="366" xr:uid="{00000000-0005-0000-0000-00004B220000}"/>
    <cellStyle name="Currency 2 7 3 3 2 2" xfId="8993" xr:uid="{00000000-0005-0000-0000-00004C220000}"/>
    <cellStyle name="Currency 2 7 3 3 2 3" xfId="8994" xr:uid="{00000000-0005-0000-0000-00004D220000}"/>
    <cellStyle name="Currency 2 7 3 3 2 3 2" xfId="8995" xr:uid="{00000000-0005-0000-0000-00004E220000}"/>
    <cellStyle name="Currency 2 7 3 3 2 3 3" xfId="8996" xr:uid="{00000000-0005-0000-0000-00004F220000}"/>
    <cellStyle name="Currency 2 7 3 3 2 4" xfId="8997" xr:uid="{00000000-0005-0000-0000-000050220000}"/>
    <cellStyle name="Currency 2 7 3 3 2 4 2" xfId="8998" xr:uid="{00000000-0005-0000-0000-000051220000}"/>
    <cellStyle name="Currency 2 7 3 3 2 4 2 2" xfId="8999" xr:uid="{00000000-0005-0000-0000-000052220000}"/>
    <cellStyle name="Currency 2 7 3 3 2 4 3" xfId="9000" xr:uid="{00000000-0005-0000-0000-000053220000}"/>
    <cellStyle name="Currency 2 7 3 3 2 5" xfId="9001" xr:uid="{00000000-0005-0000-0000-000054220000}"/>
    <cellStyle name="Currency 2 7 3 3 2 5 2" xfId="9002" xr:uid="{00000000-0005-0000-0000-000055220000}"/>
    <cellStyle name="Currency 2 7 3 3 2 5 2 2" xfId="9003" xr:uid="{00000000-0005-0000-0000-000056220000}"/>
    <cellStyle name="Currency 2 7 3 3 2 5 3" xfId="9004" xr:uid="{00000000-0005-0000-0000-000057220000}"/>
    <cellStyle name="Currency 2 7 3 3 2 6" xfId="9005" xr:uid="{00000000-0005-0000-0000-000058220000}"/>
    <cellStyle name="Currency 2 7 3 3 2 6 2" xfId="9006" xr:uid="{00000000-0005-0000-0000-000059220000}"/>
    <cellStyle name="Currency 2 7 3 3 2 6 2 2" xfId="9007" xr:uid="{00000000-0005-0000-0000-00005A220000}"/>
    <cellStyle name="Currency 2 7 3 3 2 6 3" xfId="9008" xr:uid="{00000000-0005-0000-0000-00005B220000}"/>
    <cellStyle name="Currency 2 7 3 3 2 7" xfId="9009" xr:uid="{00000000-0005-0000-0000-00005C220000}"/>
    <cellStyle name="Currency 2 7 3 3 2 7 2" xfId="9010" xr:uid="{00000000-0005-0000-0000-00005D220000}"/>
    <cellStyle name="Currency 2 7 3 3 2 8" xfId="9011" xr:uid="{00000000-0005-0000-0000-00005E220000}"/>
    <cellStyle name="Currency 2 7 3 3 2 8 2" xfId="9012" xr:uid="{00000000-0005-0000-0000-00005F220000}"/>
    <cellStyle name="Currency 2 7 3 3 2 9" xfId="9013" xr:uid="{00000000-0005-0000-0000-000060220000}"/>
    <cellStyle name="Currency 2 7 3 3 3" xfId="367" xr:uid="{00000000-0005-0000-0000-000061220000}"/>
    <cellStyle name="Currency 2 7 3 3 4" xfId="9014" xr:uid="{00000000-0005-0000-0000-000062220000}"/>
    <cellStyle name="Currency 2 7 3 3 4 2" xfId="9015" xr:uid="{00000000-0005-0000-0000-000063220000}"/>
    <cellStyle name="Currency 2 7 3 3 4 3" xfId="9016" xr:uid="{00000000-0005-0000-0000-000064220000}"/>
    <cellStyle name="Currency 2 7 3 3 5" xfId="9017" xr:uid="{00000000-0005-0000-0000-000065220000}"/>
    <cellStyle name="Currency 2 7 3 3 5 2" xfId="9018" xr:uid="{00000000-0005-0000-0000-000066220000}"/>
    <cellStyle name="Currency 2 7 3 3 5 2 2" xfId="9019" xr:uid="{00000000-0005-0000-0000-000067220000}"/>
    <cellStyle name="Currency 2 7 3 3 5 3" xfId="9020" xr:uid="{00000000-0005-0000-0000-000068220000}"/>
    <cellStyle name="Currency 2 7 3 3 6" xfId="9021" xr:uid="{00000000-0005-0000-0000-000069220000}"/>
    <cellStyle name="Currency 2 7 3 3 6 2" xfId="9022" xr:uid="{00000000-0005-0000-0000-00006A220000}"/>
    <cellStyle name="Currency 2 7 3 3 6 2 2" xfId="9023" xr:uid="{00000000-0005-0000-0000-00006B220000}"/>
    <cellStyle name="Currency 2 7 3 3 6 3" xfId="9024" xr:uid="{00000000-0005-0000-0000-00006C220000}"/>
    <cellStyle name="Currency 2 7 3 3 7" xfId="9025" xr:uid="{00000000-0005-0000-0000-00006D220000}"/>
    <cellStyle name="Currency 2 7 3 3 7 2" xfId="9026" xr:uid="{00000000-0005-0000-0000-00006E220000}"/>
    <cellStyle name="Currency 2 7 3 3 7 2 2" xfId="9027" xr:uid="{00000000-0005-0000-0000-00006F220000}"/>
    <cellStyle name="Currency 2 7 3 3 7 3" xfId="9028" xr:uid="{00000000-0005-0000-0000-000070220000}"/>
    <cellStyle name="Currency 2 7 3 3 8" xfId="9029" xr:uid="{00000000-0005-0000-0000-000071220000}"/>
    <cellStyle name="Currency 2 7 3 3 8 2" xfId="9030" xr:uid="{00000000-0005-0000-0000-000072220000}"/>
    <cellStyle name="Currency 2 7 3 3 9" xfId="9031" xr:uid="{00000000-0005-0000-0000-000073220000}"/>
    <cellStyle name="Currency 2 7 3 3 9 2" xfId="9032" xr:uid="{00000000-0005-0000-0000-000074220000}"/>
    <cellStyle name="Currency 2 7 3 4" xfId="368" xr:uid="{00000000-0005-0000-0000-000075220000}"/>
    <cellStyle name="Currency 2 7 3 4 2" xfId="369" xr:uid="{00000000-0005-0000-0000-000076220000}"/>
    <cellStyle name="Currency 2 7 3 4 2 10" xfId="9033" xr:uid="{00000000-0005-0000-0000-000077220000}"/>
    <cellStyle name="Currency 2 7 3 4 2 2" xfId="9034" xr:uid="{00000000-0005-0000-0000-000078220000}"/>
    <cellStyle name="Currency 2 7 3 4 2 3" xfId="9035" xr:uid="{00000000-0005-0000-0000-000079220000}"/>
    <cellStyle name="Currency 2 7 3 4 2 4" xfId="9036" xr:uid="{00000000-0005-0000-0000-00007A220000}"/>
    <cellStyle name="Currency 2 7 3 4 2 4 2" xfId="9037" xr:uid="{00000000-0005-0000-0000-00007B220000}"/>
    <cellStyle name="Currency 2 7 3 4 2 4 2 2" xfId="9038" xr:uid="{00000000-0005-0000-0000-00007C220000}"/>
    <cellStyle name="Currency 2 7 3 4 2 4 3" xfId="9039" xr:uid="{00000000-0005-0000-0000-00007D220000}"/>
    <cellStyle name="Currency 2 7 3 4 2 5" xfId="9040" xr:uid="{00000000-0005-0000-0000-00007E220000}"/>
    <cellStyle name="Currency 2 7 3 4 2 5 2" xfId="9041" xr:uid="{00000000-0005-0000-0000-00007F220000}"/>
    <cellStyle name="Currency 2 7 3 4 2 5 2 2" xfId="9042" xr:uid="{00000000-0005-0000-0000-000080220000}"/>
    <cellStyle name="Currency 2 7 3 4 2 5 3" xfId="9043" xr:uid="{00000000-0005-0000-0000-000081220000}"/>
    <cellStyle name="Currency 2 7 3 4 2 6" xfId="9044" xr:uid="{00000000-0005-0000-0000-000082220000}"/>
    <cellStyle name="Currency 2 7 3 4 2 6 2" xfId="9045" xr:uid="{00000000-0005-0000-0000-000083220000}"/>
    <cellStyle name="Currency 2 7 3 4 2 6 2 2" xfId="9046" xr:uid="{00000000-0005-0000-0000-000084220000}"/>
    <cellStyle name="Currency 2 7 3 4 2 6 3" xfId="9047" xr:uid="{00000000-0005-0000-0000-000085220000}"/>
    <cellStyle name="Currency 2 7 3 4 2 7" xfId="9048" xr:uid="{00000000-0005-0000-0000-000086220000}"/>
    <cellStyle name="Currency 2 7 3 4 2 7 2" xfId="9049" xr:uid="{00000000-0005-0000-0000-000087220000}"/>
    <cellStyle name="Currency 2 7 3 4 2 8" xfId="9050" xr:uid="{00000000-0005-0000-0000-000088220000}"/>
    <cellStyle name="Currency 2 7 3 4 2 8 2" xfId="9051" xr:uid="{00000000-0005-0000-0000-000089220000}"/>
    <cellStyle name="Currency 2 7 3 4 2 9" xfId="9052" xr:uid="{00000000-0005-0000-0000-00008A220000}"/>
    <cellStyle name="Currency 2 7 3 4 3" xfId="370" xr:uid="{00000000-0005-0000-0000-00008B220000}"/>
    <cellStyle name="Currency 2 7 3 4 4" xfId="9053" xr:uid="{00000000-0005-0000-0000-00008C220000}"/>
    <cellStyle name="Currency 2 7 3 4 4 2" xfId="9054" xr:uid="{00000000-0005-0000-0000-00008D220000}"/>
    <cellStyle name="Currency 2 7 3 4 4 2 2" xfId="9055" xr:uid="{00000000-0005-0000-0000-00008E220000}"/>
    <cellStyle name="Currency 2 7 3 4 4 3" xfId="9056" xr:uid="{00000000-0005-0000-0000-00008F220000}"/>
    <cellStyle name="Currency 2 7 3 4 5" xfId="9057" xr:uid="{00000000-0005-0000-0000-000090220000}"/>
    <cellStyle name="Currency 2 7 3 4 5 2" xfId="9058" xr:uid="{00000000-0005-0000-0000-000091220000}"/>
    <cellStyle name="Currency 2 7 3 4 5 2 2" xfId="9059" xr:uid="{00000000-0005-0000-0000-000092220000}"/>
    <cellStyle name="Currency 2 7 3 4 5 3" xfId="9060" xr:uid="{00000000-0005-0000-0000-000093220000}"/>
    <cellStyle name="Currency 2 7 3 5" xfId="9061" xr:uid="{00000000-0005-0000-0000-000094220000}"/>
    <cellStyle name="Currency 2 7 3 5 2" xfId="9062" xr:uid="{00000000-0005-0000-0000-000095220000}"/>
    <cellStyle name="Currency 2 7 3 5 3" xfId="9063" xr:uid="{00000000-0005-0000-0000-000096220000}"/>
    <cellStyle name="Currency 2 7 3 5 3 2" xfId="9064" xr:uid="{00000000-0005-0000-0000-000097220000}"/>
    <cellStyle name="Currency 2 7 3 5 3 3" xfId="9065" xr:uid="{00000000-0005-0000-0000-000098220000}"/>
    <cellStyle name="Currency 2 7 3 5 4" xfId="9066" xr:uid="{00000000-0005-0000-0000-000099220000}"/>
    <cellStyle name="Currency 2 7 3 5 4 2" xfId="9067" xr:uid="{00000000-0005-0000-0000-00009A220000}"/>
    <cellStyle name="Currency 2 7 3 5 4 2 2" xfId="9068" xr:uid="{00000000-0005-0000-0000-00009B220000}"/>
    <cellStyle name="Currency 2 7 3 5 4 3" xfId="9069" xr:uid="{00000000-0005-0000-0000-00009C220000}"/>
    <cellStyle name="Currency 2 7 3 5 5" xfId="9070" xr:uid="{00000000-0005-0000-0000-00009D220000}"/>
    <cellStyle name="Currency 2 7 3 5 5 2" xfId="9071" xr:uid="{00000000-0005-0000-0000-00009E220000}"/>
    <cellStyle name="Currency 2 7 3 5 5 2 2" xfId="9072" xr:uid="{00000000-0005-0000-0000-00009F220000}"/>
    <cellStyle name="Currency 2 7 3 5 5 3" xfId="9073" xr:uid="{00000000-0005-0000-0000-0000A0220000}"/>
    <cellStyle name="Currency 2 7 3 5 6" xfId="9074" xr:uid="{00000000-0005-0000-0000-0000A1220000}"/>
    <cellStyle name="Currency 2 7 3 5 6 2" xfId="9075" xr:uid="{00000000-0005-0000-0000-0000A2220000}"/>
    <cellStyle name="Currency 2 7 3 5 6 2 2" xfId="9076" xr:uid="{00000000-0005-0000-0000-0000A3220000}"/>
    <cellStyle name="Currency 2 7 3 5 6 3" xfId="9077" xr:uid="{00000000-0005-0000-0000-0000A4220000}"/>
    <cellStyle name="Currency 2 7 3 5 7" xfId="9078" xr:uid="{00000000-0005-0000-0000-0000A5220000}"/>
    <cellStyle name="Currency 2 7 3 5 7 2" xfId="9079" xr:uid="{00000000-0005-0000-0000-0000A6220000}"/>
    <cellStyle name="Currency 2 7 3 5 8" xfId="9080" xr:uid="{00000000-0005-0000-0000-0000A7220000}"/>
    <cellStyle name="Currency 2 7 3 5 8 2" xfId="9081" xr:uid="{00000000-0005-0000-0000-0000A8220000}"/>
    <cellStyle name="Currency 2 7 3 5 9" xfId="9082" xr:uid="{00000000-0005-0000-0000-0000A9220000}"/>
    <cellStyle name="Currency 2 7 3 6" xfId="9083" xr:uid="{00000000-0005-0000-0000-0000AA220000}"/>
    <cellStyle name="Currency 2 7 3 6 2" xfId="9084" xr:uid="{00000000-0005-0000-0000-0000AB220000}"/>
    <cellStyle name="Currency 2 7 3 6 3" xfId="9085" xr:uid="{00000000-0005-0000-0000-0000AC220000}"/>
    <cellStyle name="Currency 2 7 3 7" xfId="9086" xr:uid="{00000000-0005-0000-0000-0000AD220000}"/>
    <cellStyle name="Currency 2 7 3 8" xfId="9087" xr:uid="{00000000-0005-0000-0000-0000AE220000}"/>
    <cellStyle name="Currency 2 7 3 8 2" xfId="9088" xr:uid="{00000000-0005-0000-0000-0000AF220000}"/>
    <cellStyle name="Currency 2 7 3 8 2 2" xfId="9089" xr:uid="{00000000-0005-0000-0000-0000B0220000}"/>
    <cellStyle name="Currency 2 7 3 8 3" xfId="9090" xr:uid="{00000000-0005-0000-0000-0000B1220000}"/>
    <cellStyle name="Currency 2 7 3 8 4" xfId="9091" xr:uid="{00000000-0005-0000-0000-0000B2220000}"/>
    <cellStyle name="Currency 2 7 3 9" xfId="9092" xr:uid="{00000000-0005-0000-0000-0000B3220000}"/>
    <cellStyle name="Currency 2 7 3 9 2" xfId="9093" xr:uid="{00000000-0005-0000-0000-0000B4220000}"/>
    <cellStyle name="Currency 2 7 3 9 2 2" xfId="9094" xr:uid="{00000000-0005-0000-0000-0000B5220000}"/>
    <cellStyle name="Currency 2 7 3 9 3" xfId="9095" xr:uid="{00000000-0005-0000-0000-0000B6220000}"/>
    <cellStyle name="Currency 2 7 4" xfId="371" xr:uid="{00000000-0005-0000-0000-0000B7220000}"/>
    <cellStyle name="Currency 2 7 4 2" xfId="9096" xr:uid="{00000000-0005-0000-0000-0000B8220000}"/>
    <cellStyle name="Currency 2 7 4 2 2" xfId="9097" xr:uid="{00000000-0005-0000-0000-0000B9220000}"/>
    <cellStyle name="Currency 2 7 4 2 3" xfId="9098" xr:uid="{00000000-0005-0000-0000-0000BA220000}"/>
    <cellStyle name="Currency 2 7 4 2 3 2" xfId="9099" xr:uid="{00000000-0005-0000-0000-0000BB220000}"/>
    <cellStyle name="Currency 2 7 4 2 3 3" xfId="9100" xr:uid="{00000000-0005-0000-0000-0000BC220000}"/>
    <cellStyle name="Currency 2 7 4 2 4" xfId="9101" xr:uid="{00000000-0005-0000-0000-0000BD220000}"/>
    <cellStyle name="Currency 2 7 4 2 4 2" xfId="9102" xr:uid="{00000000-0005-0000-0000-0000BE220000}"/>
    <cellStyle name="Currency 2 7 4 2 4 2 2" xfId="9103" xr:uid="{00000000-0005-0000-0000-0000BF220000}"/>
    <cellStyle name="Currency 2 7 4 2 4 3" xfId="9104" xr:uid="{00000000-0005-0000-0000-0000C0220000}"/>
    <cellStyle name="Currency 2 7 4 2 5" xfId="9105" xr:uid="{00000000-0005-0000-0000-0000C1220000}"/>
    <cellStyle name="Currency 2 7 4 2 5 2" xfId="9106" xr:uid="{00000000-0005-0000-0000-0000C2220000}"/>
    <cellStyle name="Currency 2 7 4 2 5 2 2" xfId="9107" xr:uid="{00000000-0005-0000-0000-0000C3220000}"/>
    <cellStyle name="Currency 2 7 4 2 5 3" xfId="9108" xr:uid="{00000000-0005-0000-0000-0000C4220000}"/>
    <cellStyle name="Currency 2 7 4 2 6" xfId="9109" xr:uid="{00000000-0005-0000-0000-0000C5220000}"/>
    <cellStyle name="Currency 2 7 4 2 6 2" xfId="9110" xr:uid="{00000000-0005-0000-0000-0000C6220000}"/>
    <cellStyle name="Currency 2 7 4 2 6 2 2" xfId="9111" xr:uid="{00000000-0005-0000-0000-0000C7220000}"/>
    <cellStyle name="Currency 2 7 4 2 6 3" xfId="9112" xr:uid="{00000000-0005-0000-0000-0000C8220000}"/>
    <cellStyle name="Currency 2 7 4 2 7" xfId="9113" xr:uid="{00000000-0005-0000-0000-0000C9220000}"/>
    <cellStyle name="Currency 2 7 4 2 7 2" xfId="9114" xr:uid="{00000000-0005-0000-0000-0000CA220000}"/>
    <cellStyle name="Currency 2 7 4 2 8" xfId="9115" xr:uid="{00000000-0005-0000-0000-0000CB220000}"/>
    <cellStyle name="Currency 2 7 4 2 8 2" xfId="9116" xr:uid="{00000000-0005-0000-0000-0000CC220000}"/>
    <cellStyle name="Currency 2 7 4 2 9" xfId="9117" xr:uid="{00000000-0005-0000-0000-0000CD220000}"/>
    <cellStyle name="Currency 2 7 4 3" xfId="9118" xr:uid="{00000000-0005-0000-0000-0000CE220000}"/>
    <cellStyle name="Currency 2 7 4 3 2" xfId="9119" xr:uid="{00000000-0005-0000-0000-0000CF220000}"/>
    <cellStyle name="Currency 2 7 4 3 3" xfId="9120" xr:uid="{00000000-0005-0000-0000-0000D0220000}"/>
    <cellStyle name="Currency 2 7 4 3 3 2" xfId="9121" xr:uid="{00000000-0005-0000-0000-0000D1220000}"/>
    <cellStyle name="Currency 2 7 4 3 3 3" xfId="9122" xr:uid="{00000000-0005-0000-0000-0000D2220000}"/>
    <cellStyle name="Currency 2 7 4 3 4" xfId="9123" xr:uid="{00000000-0005-0000-0000-0000D3220000}"/>
    <cellStyle name="Currency 2 7 4 3 4 2" xfId="9124" xr:uid="{00000000-0005-0000-0000-0000D4220000}"/>
    <cellStyle name="Currency 2 7 4 3 4 2 2" xfId="9125" xr:uid="{00000000-0005-0000-0000-0000D5220000}"/>
    <cellStyle name="Currency 2 7 4 3 4 3" xfId="9126" xr:uid="{00000000-0005-0000-0000-0000D6220000}"/>
    <cellStyle name="Currency 2 7 4 3 5" xfId="9127" xr:uid="{00000000-0005-0000-0000-0000D7220000}"/>
    <cellStyle name="Currency 2 7 4 3 5 2" xfId="9128" xr:uid="{00000000-0005-0000-0000-0000D8220000}"/>
    <cellStyle name="Currency 2 7 4 3 5 2 2" xfId="9129" xr:uid="{00000000-0005-0000-0000-0000D9220000}"/>
    <cellStyle name="Currency 2 7 4 3 5 3" xfId="9130" xr:uid="{00000000-0005-0000-0000-0000DA220000}"/>
    <cellStyle name="Currency 2 7 4 3 6" xfId="9131" xr:uid="{00000000-0005-0000-0000-0000DB220000}"/>
    <cellStyle name="Currency 2 7 4 3 6 2" xfId="9132" xr:uid="{00000000-0005-0000-0000-0000DC220000}"/>
    <cellStyle name="Currency 2 7 4 3 6 2 2" xfId="9133" xr:uid="{00000000-0005-0000-0000-0000DD220000}"/>
    <cellStyle name="Currency 2 7 4 3 6 3" xfId="9134" xr:uid="{00000000-0005-0000-0000-0000DE220000}"/>
    <cellStyle name="Currency 2 7 4 3 7" xfId="9135" xr:uid="{00000000-0005-0000-0000-0000DF220000}"/>
    <cellStyle name="Currency 2 7 4 3 7 2" xfId="9136" xr:uid="{00000000-0005-0000-0000-0000E0220000}"/>
    <cellStyle name="Currency 2 7 4 3 8" xfId="9137" xr:uid="{00000000-0005-0000-0000-0000E1220000}"/>
    <cellStyle name="Currency 2 7 4 3 8 2" xfId="9138" xr:uid="{00000000-0005-0000-0000-0000E2220000}"/>
    <cellStyle name="Currency 2 7 4 3 9" xfId="9139" xr:uid="{00000000-0005-0000-0000-0000E3220000}"/>
    <cellStyle name="Currency 2 7 4 4" xfId="9140" xr:uid="{00000000-0005-0000-0000-0000E4220000}"/>
    <cellStyle name="Currency 2 7 4 4 2" xfId="9141" xr:uid="{00000000-0005-0000-0000-0000E5220000}"/>
    <cellStyle name="Currency 2 7 4 4 3" xfId="9142" xr:uid="{00000000-0005-0000-0000-0000E6220000}"/>
    <cellStyle name="Currency 2 7 4 4 3 2" xfId="9143" xr:uid="{00000000-0005-0000-0000-0000E7220000}"/>
    <cellStyle name="Currency 2 7 4 4 3 2 2" xfId="9144" xr:uid="{00000000-0005-0000-0000-0000E8220000}"/>
    <cellStyle name="Currency 2 7 4 4 3 3" xfId="9145" xr:uid="{00000000-0005-0000-0000-0000E9220000}"/>
    <cellStyle name="Currency 2 7 4 4 4" xfId="9146" xr:uid="{00000000-0005-0000-0000-0000EA220000}"/>
    <cellStyle name="Currency 2 7 4 4 4 2" xfId="9147" xr:uid="{00000000-0005-0000-0000-0000EB220000}"/>
    <cellStyle name="Currency 2 7 4 4 4 2 2" xfId="9148" xr:uid="{00000000-0005-0000-0000-0000EC220000}"/>
    <cellStyle name="Currency 2 7 4 4 4 3" xfId="9149" xr:uid="{00000000-0005-0000-0000-0000ED220000}"/>
    <cellStyle name="Currency 2 7 4 4 5" xfId="9150" xr:uid="{00000000-0005-0000-0000-0000EE220000}"/>
    <cellStyle name="Currency 2 7 4 4 5 2" xfId="9151" xr:uid="{00000000-0005-0000-0000-0000EF220000}"/>
    <cellStyle name="Currency 2 7 4 4 5 2 2" xfId="9152" xr:uid="{00000000-0005-0000-0000-0000F0220000}"/>
    <cellStyle name="Currency 2 7 4 4 5 3" xfId="9153" xr:uid="{00000000-0005-0000-0000-0000F1220000}"/>
    <cellStyle name="Currency 2 7 4 4 6" xfId="9154" xr:uid="{00000000-0005-0000-0000-0000F2220000}"/>
    <cellStyle name="Currency 2 7 4 4 6 2" xfId="9155" xr:uid="{00000000-0005-0000-0000-0000F3220000}"/>
    <cellStyle name="Currency 2 7 4 4 7" xfId="9156" xr:uid="{00000000-0005-0000-0000-0000F4220000}"/>
    <cellStyle name="Currency 2 7 4 4 7 2" xfId="9157" xr:uid="{00000000-0005-0000-0000-0000F5220000}"/>
    <cellStyle name="Currency 2 7 4 4 8" xfId="9158" xr:uid="{00000000-0005-0000-0000-0000F6220000}"/>
    <cellStyle name="Currency 2 7 4 4 9" xfId="9159" xr:uid="{00000000-0005-0000-0000-0000F7220000}"/>
    <cellStyle name="Currency 2 7 4 5" xfId="9160" xr:uid="{00000000-0005-0000-0000-0000F8220000}"/>
    <cellStyle name="Currency 2 7 4 5 2" xfId="9161" xr:uid="{00000000-0005-0000-0000-0000F9220000}"/>
    <cellStyle name="Currency 2 7 4 5 3" xfId="9162" xr:uid="{00000000-0005-0000-0000-0000FA220000}"/>
    <cellStyle name="Currency 2 7 4 6" xfId="9163" xr:uid="{00000000-0005-0000-0000-0000FB220000}"/>
    <cellStyle name="Currency 2 7 4 6 2" xfId="9164" xr:uid="{00000000-0005-0000-0000-0000FC220000}"/>
    <cellStyle name="Currency 2 7 4 6 2 2" xfId="9165" xr:uid="{00000000-0005-0000-0000-0000FD220000}"/>
    <cellStyle name="Currency 2 7 4 6 2 2 2" xfId="9166" xr:uid="{00000000-0005-0000-0000-0000FE220000}"/>
    <cellStyle name="Currency 2 7 4 6 2 3" xfId="9167" xr:uid="{00000000-0005-0000-0000-0000FF220000}"/>
    <cellStyle name="Currency 2 7 4 6 3" xfId="9168" xr:uid="{00000000-0005-0000-0000-000000230000}"/>
    <cellStyle name="Currency 2 7 4 6 3 2" xfId="9169" xr:uid="{00000000-0005-0000-0000-000001230000}"/>
    <cellStyle name="Currency 2 7 4 6 3 2 2" xfId="9170" xr:uid="{00000000-0005-0000-0000-000002230000}"/>
    <cellStyle name="Currency 2 7 4 6 3 3" xfId="9171" xr:uid="{00000000-0005-0000-0000-000003230000}"/>
    <cellStyle name="Currency 2 7 4 6 4" xfId="9172" xr:uid="{00000000-0005-0000-0000-000004230000}"/>
    <cellStyle name="Currency 2 7 4 6 4 2" xfId="9173" xr:uid="{00000000-0005-0000-0000-000005230000}"/>
    <cellStyle name="Currency 2 7 4 6 4 2 2" xfId="9174" xr:uid="{00000000-0005-0000-0000-000006230000}"/>
    <cellStyle name="Currency 2 7 4 6 4 3" xfId="9175" xr:uid="{00000000-0005-0000-0000-000007230000}"/>
    <cellStyle name="Currency 2 7 4 6 5" xfId="9176" xr:uid="{00000000-0005-0000-0000-000008230000}"/>
    <cellStyle name="Currency 2 7 4 6 5 2" xfId="9177" xr:uid="{00000000-0005-0000-0000-000009230000}"/>
    <cellStyle name="Currency 2 7 4 6 6" xfId="9178" xr:uid="{00000000-0005-0000-0000-00000A230000}"/>
    <cellStyle name="Currency 2 7 4 6 6 2" xfId="9179" xr:uid="{00000000-0005-0000-0000-00000B230000}"/>
    <cellStyle name="Currency 2 7 4 6 7" xfId="9180" xr:uid="{00000000-0005-0000-0000-00000C230000}"/>
    <cellStyle name="Currency 2 7 4 7" xfId="9181" xr:uid="{00000000-0005-0000-0000-00000D230000}"/>
    <cellStyle name="Currency 2 7 4 7 2" xfId="9182" xr:uid="{00000000-0005-0000-0000-00000E230000}"/>
    <cellStyle name="Currency 2 7 4 7 2 2" xfId="9183" xr:uid="{00000000-0005-0000-0000-00000F230000}"/>
    <cellStyle name="Currency 2 7 4 7 3" xfId="9184" xr:uid="{00000000-0005-0000-0000-000010230000}"/>
    <cellStyle name="Currency 2 7 4 8" xfId="9185" xr:uid="{00000000-0005-0000-0000-000011230000}"/>
    <cellStyle name="Currency 2 7 4 8 2" xfId="9186" xr:uid="{00000000-0005-0000-0000-000012230000}"/>
    <cellStyle name="Currency 2 7 4 8 2 2" xfId="9187" xr:uid="{00000000-0005-0000-0000-000013230000}"/>
    <cellStyle name="Currency 2 7 4 8 3" xfId="9188" xr:uid="{00000000-0005-0000-0000-000014230000}"/>
    <cellStyle name="Currency 2 7 5" xfId="372" xr:uid="{00000000-0005-0000-0000-000015230000}"/>
    <cellStyle name="Currency 2 7 5 10" xfId="9189" xr:uid="{00000000-0005-0000-0000-000016230000}"/>
    <cellStyle name="Currency 2 7 5 2" xfId="373" xr:uid="{00000000-0005-0000-0000-000017230000}"/>
    <cellStyle name="Currency 2 7 5 2 2" xfId="9190" xr:uid="{00000000-0005-0000-0000-000018230000}"/>
    <cellStyle name="Currency 2 7 5 2 3" xfId="9191" xr:uid="{00000000-0005-0000-0000-000019230000}"/>
    <cellStyle name="Currency 2 7 5 2 3 2" xfId="9192" xr:uid="{00000000-0005-0000-0000-00001A230000}"/>
    <cellStyle name="Currency 2 7 5 2 3 3" xfId="9193" xr:uid="{00000000-0005-0000-0000-00001B230000}"/>
    <cellStyle name="Currency 2 7 5 2 4" xfId="9194" xr:uid="{00000000-0005-0000-0000-00001C230000}"/>
    <cellStyle name="Currency 2 7 5 2 4 2" xfId="9195" xr:uid="{00000000-0005-0000-0000-00001D230000}"/>
    <cellStyle name="Currency 2 7 5 2 4 2 2" xfId="9196" xr:uid="{00000000-0005-0000-0000-00001E230000}"/>
    <cellStyle name="Currency 2 7 5 2 4 3" xfId="9197" xr:uid="{00000000-0005-0000-0000-00001F230000}"/>
    <cellStyle name="Currency 2 7 5 2 5" xfId="9198" xr:uid="{00000000-0005-0000-0000-000020230000}"/>
    <cellStyle name="Currency 2 7 5 2 5 2" xfId="9199" xr:uid="{00000000-0005-0000-0000-000021230000}"/>
    <cellStyle name="Currency 2 7 5 2 5 2 2" xfId="9200" xr:uid="{00000000-0005-0000-0000-000022230000}"/>
    <cellStyle name="Currency 2 7 5 2 5 3" xfId="9201" xr:uid="{00000000-0005-0000-0000-000023230000}"/>
    <cellStyle name="Currency 2 7 5 2 6" xfId="9202" xr:uid="{00000000-0005-0000-0000-000024230000}"/>
    <cellStyle name="Currency 2 7 5 2 6 2" xfId="9203" xr:uid="{00000000-0005-0000-0000-000025230000}"/>
    <cellStyle name="Currency 2 7 5 2 6 2 2" xfId="9204" xr:uid="{00000000-0005-0000-0000-000026230000}"/>
    <cellStyle name="Currency 2 7 5 2 6 3" xfId="9205" xr:uid="{00000000-0005-0000-0000-000027230000}"/>
    <cellStyle name="Currency 2 7 5 2 7" xfId="9206" xr:uid="{00000000-0005-0000-0000-000028230000}"/>
    <cellStyle name="Currency 2 7 5 2 7 2" xfId="9207" xr:uid="{00000000-0005-0000-0000-000029230000}"/>
    <cellStyle name="Currency 2 7 5 2 8" xfId="9208" xr:uid="{00000000-0005-0000-0000-00002A230000}"/>
    <cellStyle name="Currency 2 7 5 2 8 2" xfId="9209" xr:uid="{00000000-0005-0000-0000-00002B230000}"/>
    <cellStyle name="Currency 2 7 5 2 9" xfId="9210" xr:uid="{00000000-0005-0000-0000-00002C230000}"/>
    <cellStyle name="Currency 2 7 5 3" xfId="374" xr:uid="{00000000-0005-0000-0000-00002D230000}"/>
    <cellStyle name="Currency 2 7 5 4" xfId="9211" xr:uid="{00000000-0005-0000-0000-00002E230000}"/>
    <cellStyle name="Currency 2 7 5 4 2" xfId="9212" xr:uid="{00000000-0005-0000-0000-00002F230000}"/>
    <cellStyle name="Currency 2 7 5 4 3" xfId="9213" xr:uid="{00000000-0005-0000-0000-000030230000}"/>
    <cellStyle name="Currency 2 7 5 5" xfId="9214" xr:uid="{00000000-0005-0000-0000-000031230000}"/>
    <cellStyle name="Currency 2 7 5 5 2" xfId="9215" xr:uid="{00000000-0005-0000-0000-000032230000}"/>
    <cellStyle name="Currency 2 7 5 5 2 2" xfId="9216" xr:uid="{00000000-0005-0000-0000-000033230000}"/>
    <cellStyle name="Currency 2 7 5 5 3" xfId="9217" xr:uid="{00000000-0005-0000-0000-000034230000}"/>
    <cellStyle name="Currency 2 7 5 6" xfId="9218" xr:uid="{00000000-0005-0000-0000-000035230000}"/>
    <cellStyle name="Currency 2 7 5 6 2" xfId="9219" xr:uid="{00000000-0005-0000-0000-000036230000}"/>
    <cellStyle name="Currency 2 7 5 6 2 2" xfId="9220" xr:uid="{00000000-0005-0000-0000-000037230000}"/>
    <cellStyle name="Currency 2 7 5 6 3" xfId="9221" xr:uid="{00000000-0005-0000-0000-000038230000}"/>
    <cellStyle name="Currency 2 7 5 7" xfId="9222" xr:uid="{00000000-0005-0000-0000-000039230000}"/>
    <cellStyle name="Currency 2 7 5 7 2" xfId="9223" xr:uid="{00000000-0005-0000-0000-00003A230000}"/>
    <cellStyle name="Currency 2 7 5 7 2 2" xfId="9224" xr:uid="{00000000-0005-0000-0000-00003B230000}"/>
    <cellStyle name="Currency 2 7 5 7 3" xfId="9225" xr:uid="{00000000-0005-0000-0000-00003C230000}"/>
    <cellStyle name="Currency 2 7 5 8" xfId="9226" xr:uid="{00000000-0005-0000-0000-00003D230000}"/>
    <cellStyle name="Currency 2 7 5 8 2" xfId="9227" xr:uid="{00000000-0005-0000-0000-00003E230000}"/>
    <cellStyle name="Currency 2 7 5 9" xfId="9228" xr:uid="{00000000-0005-0000-0000-00003F230000}"/>
    <cellStyle name="Currency 2 7 5 9 2" xfId="9229" xr:uid="{00000000-0005-0000-0000-000040230000}"/>
    <cellStyle name="Currency 2 7 6" xfId="375" xr:uid="{00000000-0005-0000-0000-000041230000}"/>
    <cellStyle name="Currency 2 7 6 2" xfId="376" xr:uid="{00000000-0005-0000-0000-000042230000}"/>
    <cellStyle name="Currency 2 7 6 2 10" xfId="9230" xr:uid="{00000000-0005-0000-0000-000043230000}"/>
    <cellStyle name="Currency 2 7 6 2 2" xfId="9231" xr:uid="{00000000-0005-0000-0000-000044230000}"/>
    <cellStyle name="Currency 2 7 6 2 3" xfId="9232" xr:uid="{00000000-0005-0000-0000-000045230000}"/>
    <cellStyle name="Currency 2 7 6 2 4" xfId="9233" xr:uid="{00000000-0005-0000-0000-000046230000}"/>
    <cellStyle name="Currency 2 7 6 2 4 2" xfId="9234" xr:uid="{00000000-0005-0000-0000-000047230000}"/>
    <cellStyle name="Currency 2 7 6 2 4 2 2" xfId="9235" xr:uid="{00000000-0005-0000-0000-000048230000}"/>
    <cellStyle name="Currency 2 7 6 2 4 3" xfId="9236" xr:uid="{00000000-0005-0000-0000-000049230000}"/>
    <cellStyle name="Currency 2 7 6 2 5" xfId="9237" xr:uid="{00000000-0005-0000-0000-00004A230000}"/>
    <cellStyle name="Currency 2 7 6 2 5 2" xfId="9238" xr:uid="{00000000-0005-0000-0000-00004B230000}"/>
    <cellStyle name="Currency 2 7 6 2 5 2 2" xfId="9239" xr:uid="{00000000-0005-0000-0000-00004C230000}"/>
    <cellStyle name="Currency 2 7 6 2 5 3" xfId="9240" xr:uid="{00000000-0005-0000-0000-00004D230000}"/>
    <cellStyle name="Currency 2 7 6 2 6" xfId="9241" xr:uid="{00000000-0005-0000-0000-00004E230000}"/>
    <cellStyle name="Currency 2 7 6 2 6 2" xfId="9242" xr:uid="{00000000-0005-0000-0000-00004F230000}"/>
    <cellStyle name="Currency 2 7 6 2 6 2 2" xfId="9243" xr:uid="{00000000-0005-0000-0000-000050230000}"/>
    <cellStyle name="Currency 2 7 6 2 6 3" xfId="9244" xr:uid="{00000000-0005-0000-0000-000051230000}"/>
    <cellStyle name="Currency 2 7 6 2 7" xfId="9245" xr:uid="{00000000-0005-0000-0000-000052230000}"/>
    <cellStyle name="Currency 2 7 6 2 7 2" xfId="9246" xr:uid="{00000000-0005-0000-0000-000053230000}"/>
    <cellStyle name="Currency 2 7 6 2 8" xfId="9247" xr:uid="{00000000-0005-0000-0000-000054230000}"/>
    <cellStyle name="Currency 2 7 6 2 8 2" xfId="9248" xr:uid="{00000000-0005-0000-0000-000055230000}"/>
    <cellStyle name="Currency 2 7 6 2 9" xfId="9249" xr:uid="{00000000-0005-0000-0000-000056230000}"/>
    <cellStyle name="Currency 2 7 6 3" xfId="377" xr:uid="{00000000-0005-0000-0000-000057230000}"/>
    <cellStyle name="Currency 2 7 6 4" xfId="9250" xr:uid="{00000000-0005-0000-0000-000058230000}"/>
    <cellStyle name="Currency 2 7 6 4 2" xfId="9251" xr:uid="{00000000-0005-0000-0000-000059230000}"/>
    <cellStyle name="Currency 2 7 6 4 2 2" xfId="9252" xr:uid="{00000000-0005-0000-0000-00005A230000}"/>
    <cellStyle name="Currency 2 7 6 4 3" xfId="9253" xr:uid="{00000000-0005-0000-0000-00005B230000}"/>
    <cellStyle name="Currency 2 7 6 5" xfId="9254" xr:uid="{00000000-0005-0000-0000-00005C230000}"/>
    <cellStyle name="Currency 2 7 6 5 2" xfId="9255" xr:uid="{00000000-0005-0000-0000-00005D230000}"/>
    <cellStyle name="Currency 2 7 6 5 2 2" xfId="9256" xr:uid="{00000000-0005-0000-0000-00005E230000}"/>
    <cellStyle name="Currency 2 7 6 5 3" xfId="9257" xr:uid="{00000000-0005-0000-0000-00005F230000}"/>
    <cellStyle name="Currency 2 7 7" xfId="9258" xr:uid="{00000000-0005-0000-0000-000060230000}"/>
    <cellStyle name="Currency 2 7 7 2" xfId="9259" xr:uid="{00000000-0005-0000-0000-000061230000}"/>
    <cellStyle name="Currency 2 7 7 3" xfId="9260" xr:uid="{00000000-0005-0000-0000-000062230000}"/>
    <cellStyle name="Currency 2 7 7 3 2" xfId="9261" xr:uid="{00000000-0005-0000-0000-000063230000}"/>
    <cellStyle name="Currency 2 7 7 3 3" xfId="9262" xr:uid="{00000000-0005-0000-0000-000064230000}"/>
    <cellStyle name="Currency 2 7 7 4" xfId="9263" xr:uid="{00000000-0005-0000-0000-000065230000}"/>
    <cellStyle name="Currency 2 7 7 4 2" xfId="9264" xr:uid="{00000000-0005-0000-0000-000066230000}"/>
    <cellStyle name="Currency 2 7 7 4 2 2" xfId="9265" xr:uid="{00000000-0005-0000-0000-000067230000}"/>
    <cellStyle name="Currency 2 7 7 4 3" xfId="9266" xr:uid="{00000000-0005-0000-0000-000068230000}"/>
    <cellStyle name="Currency 2 7 7 5" xfId="9267" xr:uid="{00000000-0005-0000-0000-000069230000}"/>
    <cellStyle name="Currency 2 7 7 5 2" xfId="9268" xr:uid="{00000000-0005-0000-0000-00006A230000}"/>
    <cellStyle name="Currency 2 7 7 5 2 2" xfId="9269" xr:uid="{00000000-0005-0000-0000-00006B230000}"/>
    <cellStyle name="Currency 2 7 7 5 3" xfId="9270" xr:uid="{00000000-0005-0000-0000-00006C230000}"/>
    <cellStyle name="Currency 2 7 7 6" xfId="9271" xr:uid="{00000000-0005-0000-0000-00006D230000}"/>
    <cellStyle name="Currency 2 7 7 6 2" xfId="9272" xr:uid="{00000000-0005-0000-0000-00006E230000}"/>
    <cellStyle name="Currency 2 7 7 6 2 2" xfId="9273" xr:uid="{00000000-0005-0000-0000-00006F230000}"/>
    <cellStyle name="Currency 2 7 7 6 3" xfId="9274" xr:uid="{00000000-0005-0000-0000-000070230000}"/>
    <cellStyle name="Currency 2 7 7 7" xfId="9275" xr:uid="{00000000-0005-0000-0000-000071230000}"/>
    <cellStyle name="Currency 2 7 7 7 2" xfId="9276" xr:uid="{00000000-0005-0000-0000-000072230000}"/>
    <cellStyle name="Currency 2 7 7 8" xfId="9277" xr:uid="{00000000-0005-0000-0000-000073230000}"/>
    <cellStyle name="Currency 2 7 7 8 2" xfId="9278" xr:uid="{00000000-0005-0000-0000-000074230000}"/>
    <cellStyle name="Currency 2 7 7 9" xfId="9279" xr:uid="{00000000-0005-0000-0000-000075230000}"/>
    <cellStyle name="Currency 2 7 8" xfId="9280" xr:uid="{00000000-0005-0000-0000-000076230000}"/>
    <cellStyle name="Currency 2 7 8 2" xfId="9281" xr:uid="{00000000-0005-0000-0000-000077230000}"/>
    <cellStyle name="Currency 2 7 8 3" xfId="9282" xr:uid="{00000000-0005-0000-0000-000078230000}"/>
    <cellStyle name="Currency 2 7 9" xfId="9283" xr:uid="{00000000-0005-0000-0000-000079230000}"/>
    <cellStyle name="Currency 2 8" xfId="378" xr:uid="{00000000-0005-0000-0000-00007A230000}"/>
    <cellStyle name="Currency 2 8 2" xfId="379" xr:uid="{00000000-0005-0000-0000-00007B230000}"/>
    <cellStyle name="Currency 2 8 2 2" xfId="9284" xr:uid="{00000000-0005-0000-0000-00007C230000}"/>
    <cellStyle name="Currency 2 8 2 2 2" xfId="9285" xr:uid="{00000000-0005-0000-0000-00007D230000}"/>
    <cellStyle name="Currency 2 8 2 3" xfId="9286" xr:uid="{00000000-0005-0000-0000-00007E230000}"/>
    <cellStyle name="Currency 2 8 2 4" xfId="9287" xr:uid="{00000000-0005-0000-0000-00007F230000}"/>
    <cellStyle name="Currency 2 8 3" xfId="380" xr:uid="{00000000-0005-0000-0000-000080230000}"/>
    <cellStyle name="Currency 2 8 3 2" xfId="381" xr:uid="{00000000-0005-0000-0000-000081230000}"/>
    <cellStyle name="Currency 2 8 3 2 2" xfId="25568" xr:uid="{00000000-0005-0000-0000-000082230000}"/>
    <cellStyle name="Currency 2 8 3 3" xfId="382" xr:uid="{00000000-0005-0000-0000-000083230000}"/>
    <cellStyle name="Currency 2 8 3 3 2" xfId="9288" xr:uid="{00000000-0005-0000-0000-000084230000}"/>
    <cellStyle name="Currency 2 8 3 4" xfId="9289" xr:uid="{00000000-0005-0000-0000-000085230000}"/>
    <cellStyle name="Currency 2 8 3 5" xfId="9290" xr:uid="{00000000-0005-0000-0000-000086230000}"/>
    <cellStyle name="Currency 2 8 4" xfId="383" xr:uid="{00000000-0005-0000-0000-000087230000}"/>
    <cellStyle name="Currency 2 8 4 2" xfId="384" xr:uid="{00000000-0005-0000-0000-000088230000}"/>
    <cellStyle name="Currency 2 8 4 3" xfId="385" xr:uid="{00000000-0005-0000-0000-000089230000}"/>
    <cellStyle name="Currency 2 8 5" xfId="9291" xr:uid="{00000000-0005-0000-0000-00008A230000}"/>
    <cellStyle name="Currency 2 8 5 2" xfId="9292" xr:uid="{00000000-0005-0000-0000-00008B230000}"/>
    <cellStyle name="Currency 2 8 6" xfId="9293" xr:uid="{00000000-0005-0000-0000-00008C230000}"/>
    <cellStyle name="Currency 2 8 6 2" xfId="9294" xr:uid="{00000000-0005-0000-0000-00008D230000}"/>
    <cellStyle name="Currency 2 9" xfId="386" xr:uid="{00000000-0005-0000-0000-00008E230000}"/>
    <cellStyle name="Currency 2 9 10" xfId="9295" xr:uid="{00000000-0005-0000-0000-00008F230000}"/>
    <cellStyle name="Currency 2 9 10 2" xfId="9296" xr:uid="{00000000-0005-0000-0000-000090230000}"/>
    <cellStyle name="Currency 2 9 10 2 2" xfId="9297" xr:uid="{00000000-0005-0000-0000-000091230000}"/>
    <cellStyle name="Currency 2 9 10 3" xfId="9298" xr:uid="{00000000-0005-0000-0000-000092230000}"/>
    <cellStyle name="Currency 2 9 11" xfId="9299" xr:uid="{00000000-0005-0000-0000-000093230000}"/>
    <cellStyle name="Currency 2 9 11 2" xfId="9300" xr:uid="{00000000-0005-0000-0000-000094230000}"/>
    <cellStyle name="Currency 2 9 12" xfId="9301" xr:uid="{00000000-0005-0000-0000-000095230000}"/>
    <cellStyle name="Currency 2 9 12 2" xfId="9302" xr:uid="{00000000-0005-0000-0000-000096230000}"/>
    <cellStyle name="Currency 2 9 13" xfId="9303" xr:uid="{00000000-0005-0000-0000-000097230000}"/>
    <cellStyle name="Currency 2 9 14" xfId="9304" xr:uid="{00000000-0005-0000-0000-000098230000}"/>
    <cellStyle name="Currency 2 9 15" xfId="9305" xr:uid="{00000000-0005-0000-0000-000099230000}"/>
    <cellStyle name="Currency 2 9 2" xfId="387" xr:uid="{00000000-0005-0000-0000-00009A230000}"/>
    <cellStyle name="Currency 2 9 2 2" xfId="9306" xr:uid="{00000000-0005-0000-0000-00009B230000}"/>
    <cellStyle name="Currency 2 9 2 2 2" xfId="9307" xr:uid="{00000000-0005-0000-0000-00009C230000}"/>
    <cellStyle name="Currency 2 9 2 2 3" xfId="9308" xr:uid="{00000000-0005-0000-0000-00009D230000}"/>
    <cellStyle name="Currency 2 9 2 2 3 2" xfId="9309" xr:uid="{00000000-0005-0000-0000-00009E230000}"/>
    <cellStyle name="Currency 2 9 2 2 3 3" xfId="9310" xr:uid="{00000000-0005-0000-0000-00009F230000}"/>
    <cellStyle name="Currency 2 9 2 2 4" xfId="9311" xr:uid="{00000000-0005-0000-0000-0000A0230000}"/>
    <cellStyle name="Currency 2 9 2 2 4 2" xfId="9312" xr:uid="{00000000-0005-0000-0000-0000A1230000}"/>
    <cellStyle name="Currency 2 9 2 2 4 2 2" xfId="9313" xr:uid="{00000000-0005-0000-0000-0000A2230000}"/>
    <cellStyle name="Currency 2 9 2 2 4 3" xfId="9314" xr:uid="{00000000-0005-0000-0000-0000A3230000}"/>
    <cellStyle name="Currency 2 9 2 2 5" xfId="9315" xr:uid="{00000000-0005-0000-0000-0000A4230000}"/>
    <cellStyle name="Currency 2 9 2 2 5 2" xfId="9316" xr:uid="{00000000-0005-0000-0000-0000A5230000}"/>
    <cellStyle name="Currency 2 9 2 2 5 2 2" xfId="9317" xr:uid="{00000000-0005-0000-0000-0000A6230000}"/>
    <cellStyle name="Currency 2 9 2 2 5 3" xfId="9318" xr:uid="{00000000-0005-0000-0000-0000A7230000}"/>
    <cellStyle name="Currency 2 9 2 2 6" xfId="9319" xr:uid="{00000000-0005-0000-0000-0000A8230000}"/>
    <cellStyle name="Currency 2 9 2 2 6 2" xfId="9320" xr:uid="{00000000-0005-0000-0000-0000A9230000}"/>
    <cellStyle name="Currency 2 9 2 2 6 2 2" xfId="9321" xr:uid="{00000000-0005-0000-0000-0000AA230000}"/>
    <cellStyle name="Currency 2 9 2 2 6 3" xfId="9322" xr:uid="{00000000-0005-0000-0000-0000AB230000}"/>
    <cellStyle name="Currency 2 9 2 2 7" xfId="9323" xr:uid="{00000000-0005-0000-0000-0000AC230000}"/>
    <cellStyle name="Currency 2 9 2 2 7 2" xfId="9324" xr:uid="{00000000-0005-0000-0000-0000AD230000}"/>
    <cellStyle name="Currency 2 9 2 2 8" xfId="9325" xr:uid="{00000000-0005-0000-0000-0000AE230000}"/>
    <cellStyle name="Currency 2 9 2 2 8 2" xfId="9326" xr:uid="{00000000-0005-0000-0000-0000AF230000}"/>
    <cellStyle name="Currency 2 9 2 2 9" xfId="9327" xr:uid="{00000000-0005-0000-0000-0000B0230000}"/>
    <cellStyle name="Currency 2 9 2 3" xfId="9328" xr:uid="{00000000-0005-0000-0000-0000B1230000}"/>
    <cellStyle name="Currency 2 9 2 3 2" xfId="9329" xr:uid="{00000000-0005-0000-0000-0000B2230000}"/>
    <cellStyle name="Currency 2 9 2 3 3" xfId="9330" xr:uid="{00000000-0005-0000-0000-0000B3230000}"/>
    <cellStyle name="Currency 2 9 2 3 3 2" xfId="9331" xr:uid="{00000000-0005-0000-0000-0000B4230000}"/>
    <cellStyle name="Currency 2 9 2 3 3 3" xfId="9332" xr:uid="{00000000-0005-0000-0000-0000B5230000}"/>
    <cellStyle name="Currency 2 9 2 3 4" xfId="9333" xr:uid="{00000000-0005-0000-0000-0000B6230000}"/>
    <cellStyle name="Currency 2 9 2 3 4 2" xfId="9334" xr:uid="{00000000-0005-0000-0000-0000B7230000}"/>
    <cellStyle name="Currency 2 9 2 3 4 2 2" xfId="9335" xr:uid="{00000000-0005-0000-0000-0000B8230000}"/>
    <cellStyle name="Currency 2 9 2 3 4 3" xfId="9336" xr:uid="{00000000-0005-0000-0000-0000B9230000}"/>
    <cellStyle name="Currency 2 9 2 3 5" xfId="9337" xr:uid="{00000000-0005-0000-0000-0000BA230000}"/>
    <cellStyle name="Currency 2 9 2 3 5 2" xfId="9338" xr:uid="{00000000-0005-0000-0000-0000BB230000}"/>
    <cellStyle name="Currency 2 9 2 3 5 2 2" xfId="9339" xr:uid="{00000000-0005-0000-0000-0000BC230000}"/>
    <cellStyle name="Currency 2 9 2 3 5 3" xfId="9340" xr:uid="{00000000-0005-0000-0000-0000BD230000}"/>
    <cellStyle name="Currency 2 9 2 3 6" xfId="9341" xr:uid="{00000000-0005-0000-0000-0000BE230000}"/>
    <cellStyle name="Currency 2 9 2 3 6 2" xfId="9342" xr:uid="{00000000-0005-0000-0000-0000BF230000}"/>
    <cellStyle name="Currency 2 9 2 3 6 2 2" xfId="9343" xr:uid="{00000000-0005-0000-0000-0000C0230000}"/>
    <cellStyle name="Currency 2 9 2 3 6 3" xfId="9344" xr:uid="{00000000-0005-0000-0000-0000C1230000}"/>
    <cellStyle name="Currency 2 9 2 3 7" xfId="9345" xr:uid="{00000000-0005-0000-0000-0000C2230000}"/>
    <cellStyle name="Currency 2 9 2 3 7 2" xfId="9346" xr:uid="{00000000-0005-0000-0000-0000C3230000}"/>
    <cellStyle name="Currency 2 9 2 3 8" xfId="9347" xr:uid="{00000000-0005-0000-0000-0000C4230000}"/>
    <cellStyle name="Currency 2 9 2 3 8 2" xfId="9348" xr:uid="{00000000-0005-0000-0000-0000C5230000}"/>
    <cellStyle name="Currency 2 9 2 3 9" xfId="9349" xr:uid="{00000000-0005-0000-0000-0000C6230000}"/>
    <cellStyle name="Currency 2 9 2 4" xfId="9350" xr:uid="{00000000-0005-0000-0000-0000C7230000}"/>
    <cellStyle name="Currency 2 9 2 4 2" xfId="9351" xr:uid="{00000000-0005-0000-0000-0000C8230000}"/>
    <cellStyle name="Currency 2 9 2 4 3" xfId="9352" xr:uid="{00000000-0005-0000-0000-0000C9230000}"/>
    <cellStyle name="Currency 2 9 2 4 3 2" xfId="9353" xr:uid="{00000000-0005-0000-0000-0000CA230000}"/>
    <cellStyle name="Currency 2 9 2 4 3 2 2" xfId="9354" xr:uid="{00000000-0005-0000-0000-0000CB230000}"/>
    <cellStyle name="Currency 2 9 2 4 3 3" xfId="9355" xr:uid="{00000000-0005-0000-0000-0000CC230000}"/>
    <cellStyle name="Currency 2 9 2 4 4" xfId="9356" xr:uid="{00000000-0005-0000-0000-0000CD230000}"/>
    <cellStyle name="Currency 2 9 2 4 4 2" xfId="9357" xr:uid="{00000000-0005-0000-0000-0000CE230000}"/>
    <cellStyle name="Currency 2 9 2 4 4 2 2" xfId="9358" xr:uid="{00000000-0005-0000-0000-0000CF230000}"/>
    <cellStyle name="Currency 2 9 2 4 4 3" xfId="9359" xr:uid="{00000000-0005-0000-0000-0000D0230000}"/>
    <cellStyle name="Currency 2 9 2 4 5" xfId="9360" xr:uid="{00000000-0005-0000-0000-0000D1230000}"/>
    <cellStyle name="Currency 2 9 2 4 5 2" xfId="9361" xr:uid="{00000000-0005-0000-0000-0000D2230000}"/>
    <cellStyle name="Currency 2 9 2 4 5 2 2" xfId="9362" xr:uid="{00000000-0005-0000-0000-0000D3230000}"/>
    <cellStyle name="Currency 2 9 2 4 5 3" xfId="9363" xr:uid="{00000000-0005-0000-0000-0000D4230000}"/>
    <cellStyle name="Currency 2 9 2 4 6" xfId="9364" xr:uid="{00000000-0005-0000-0000-0000D5230000}"/>
    <cellStyle name="Currency 2 9 2 4 6 2" xfId="9365" xr:uid="{00000000-0005-0000-0000-0000D6230000}"/>
    <cellStyle name="Currency 2 9 2 4 7" xfId="9366" xr:uid="{00000000-0005-0000-0000-0000D7230000}"/>
    <cellStyle name="Currency 2 9 2 4 7 2" xfId="9367" xr:uid="{00000000-0005-0000-0000-0000D8230000}"/>
    <cellStyle name="Currency 2 9 2 4 8" xfId="9368" xr:uid="{00000000-0005-0000-0000-0000D9230000}"/>
    <cellStyle name="Currency 2 9 2 4 9" xfId="9369" xr:uid="{00000000-0005-0000-0000-0000DA230000}"/>
    <cellStyle name="Currency 2 9 2 5" xfId="9370" xr:uid="{00000000-0005-0000-0000-0000DB230000}"/>
    <cellStyle name="Currency 2 9 2 5 2" xfId="9371" xr:uid="{00000000-0005-0000-0000-0000DC230000}"/>
    <cellStyle name="Currency 2 9 2 5 3" xfId="9372" xr:uid="{00000000-0005-0000-0000-0000DD230000}"/>
    <cellStyle name="Currency 2 9 2 6" xfId="9373" xr:uid="{00000000-0005-0000-0000-0000DE230000}"/>
    <cellStyle name="Currency 2 9 2 6 2" xfId="9374" xr:uid="{00000000-0005-0000-0000-0000DF230000}"/>
    <cellStyle name="Currency 2 9 2 6 2 2" xfId="9375" xr:uid="{00000000-0005-0000-0000-0000E0230000}"/>
    <cellStyle name="Currency 2 9 2 6 2 2 2" xfId="9376" xr:uid="{00000000-0005-0000-0000-0000E1230000}"/>
    <cellStyle name="Currency 2 9 2 6 2 3" xfId="9377" xr:uid="{00000000-0005-0000-0000-0000E2230000}"/>
    <cellStyle name="Currency 2 9 2 6 3" xfId="9378" xr:uid="{00000000-0005-0000-0000-0000E3230000}"/>
    <cellStyle name="Currency 2 9 2 6 3 2" xfId="9379" xr:uid="{00000000-0005-0000-0000-0000E4230000}"/>
    <cellStyle name="Currency 2 9 2 6 3 2 2" xfId="9380" xr:uid="{00000000-0005-0000-0000-0000E5230000}"/>
    <cellStyle name="Currency 2 9 2 6 3 3" xfId="9381" xr:uid="{00000000-0005-0000-0000-0000E6230000}"/>
    <cellStyle name="Currency 2 9 2 6 4" xfId="9382" xr:uid="{00000000-0005-0000-0000-0000E7230000}"/>
    <cellStyle name="Currency 2 9 2 6 4 2" xfId="9383" xr:uid="{00000000-0005-0000-0000-0000E8230000}"/>
    <cellStyle name="Currency 2 9 2 6 4 2 2" xfId="9384" xr:uid="{00000000-0005-0000-0000-0000E9230000}"/>
    <cellStyle name="Currency 2 9 2 6 4 3" xfId="9385" xr:uid="{00000000-0005-0000-0000-0000EA230000}"/>
    <cellStyle name="Currency 2 9 2 6 5" xfId="9386" xr:uid="{00000000-0005-0000-0000-0000EB230000}"/>
    <cellStyle name="Currency 2 9 2 6 5 2" xfId="9387" xr:uid="{00000000-0005-0000-0000-0000EC230000}"/>
    <cellStyle name="Currency 2 9 2 6 6" xfId="9388" xr:uid="{00000000-0005-0000-0000-0000ED230000}"/>
    <cellStyle name="Currency 2 9 2 6 6 2" xfId="9389" xr:uid="{00000000-0005-0000-0000-0000EE230000}"/>
    <cellStyle name="Currency 2 9 2 6 7" xfId="9390" xr:uid="{00000000-0005-0000-0000-0000EF230000}"/>
    <cellStyle name="Currency 2 9 2 7" xfId="9391" xr:uid="{00000000-0005-0000-0000-0000F0230000}"/>
    <cellStyle name="Currency 2 9 2 7 2" xfId="9392" xr:uid="{00000000-0005-0000-0000-0000F1230000}"/>
    <cellStyle name="Currency 2 9 2 7 2 2" xfId="9393" xr:uid="{00000000-0005-0000-0000-0000F2230000}"/>
    <cellStyle name="Currency 2 9 2 7 3" xfId="9394" xr:uid="{00000000-0005-0000-0000-0000F3230000}"/>
    <cellStyle name="Currency 2 9 2 8" xfId="9395" xr:uid="{00000000-0005-0000-0000-0000F4230000}"/>
    <cellStyle name="Currency 2 9 2 8 2" xfId="9396" xr:uid="{00000000-0005-0000-0000-0000F5230000}"/>
    <cellStyle name="Currency 2 9 2 8 2 2" xfId="9397" xr:uid="{00000000-0005-0000-0000-0000F6230000}"/>
    <cellStyle name="Currency 2 9 2 8 3" xfId="9398" xr:uid="{00000000-0005-0000-0000-0000F7230000}"/>
    <cellStyle name="Currency 2 9 3" xfId="388" xr:uid="{00000000-0005-0000-0000-0000F8230000}"/>
    <cellStyle name="Currency 2 9 3 10" xfId="9399" xr:uid="{00000000-0005-0000-0000-0000F9230000}"/>
    <cellStyle name="Currency 2 9 3 2" xfId="389" xr:uid="{00000000-0005-0000-0000-0000FA230000}"/>
    <cellStyle name="Currency 2 9 3 2 2" xfId="9400" xr:uid="{00000000-0005-0000-0000-0000FB230000}"/>
    <cellStyle name="Currency 2 9 3 2 3" xfId="9401" xr:uid="{00000000-0005-0000-0000-0000FC230000}"/>
    <cellStyle name="Currency 2 9 3 2 3 2" xfId="9402" xr:uid="{00000000-0005-0000-0000-0000FD230000}"/>
    <cellStyle name="Currency 2 9 3 2 3 3" xfId="9403" xr:uid="{00000000-0005-0000-0000-0000FE230000}"/>
    <cellStyle name="Currency 2 9 3 2 4" xfId="9404" xr:uid="{00000000-0005-0000-0000-0000FF230000}"/>
    <cellStyle name="Currency 2 9 3 2 4 2" xfId="9405" xr:uid="{00000000-0005-0000-0000-000000240000}"/>
    <cellStyle name="Currency 2 9 3 2 4 2 2" xfId="9406" xr:uid="{00000000-0005-0000-0000-000001240000}"/>
    <cellStyle name="Currency 2 9 3 2 4 3" xfId="9407" xr:uid="{00000000-0005-0000-0000-000002240000}"/>
    <cellStyle name="Currency 2 9 3 2 5" xfId="9408" xr:uid="{00000000-0005-0000-0000-000003240000}"/>
    <cellStyle name="Currency 2 9 3 2 5 2" xfId="9409" xr:uid="{00000000-0005-0000-0000-000004240000}"/>
    <cellStyle name="Currency 2 9 3 2 5 2 2" xfId="9410" xr:uid="{00000000-0005-0000-0000-000005240000}"/>
    <cellStyle name="Currency 2 9 3 2 5 3" xfId="9411" xr:uid="{00000000-0005-0000-0000-000006240000}"/>
    <cellStyle name="Currency 2 9 3 2 6" xfId="9412" xr:uid="{00000000-0005-0000-0000-000007240000}"/>
    <cellStyle name="Currency 2 9 3 2 6 2" xfId="9413" xr:uid="{00000000-0005-0000-0000-000008240000}"/>
    <cellStyle name="Currency 2 9 3 2 6 2 2" xfId="9414" xr:uid="{00000000-0005-0000-0000-000009240000}"/>
    <cellStyle name="Currency 2 9 3 2 6 3" xfId="9415" xr:uid="{00000000-0005-0000-0000-00000A240000}"/>
    <cellStyle name="Currency 2 9 3 2 7" xfId="9416" xr:uid="{00000000-0005-0000-0000-00000B240000}"/>
    <cellStyle name="Currency 2 9 3 2 7 2" xfId="9417" xr:uid="{00000000-0005-0000-0000-00000C240000}"/>
    <cellStyle name="Currency 2 9 3 2 8" xfId="9418" xr:uid="{00000000-0005-0000-0000-00000D240000}"/>
    <cellStyle name="Currency 2 9 3 2 8 2" xfId="9419" xr:uid="{00000000-0005-0000-0000-00000E240000}"/>
    <cellStyle name="Currency 2 9 3 2 9" xfId="9420" xr:uid="{00000000-0005-0000-0000-00000F240000}"/>
    <cellStyle name="Currency 2 9 3 3" xfId="390" xr:uid="{00000000-0005-0000-0000-000010240000}"/>
    <cellStyle name="Currency 2 9 3 4" xfId="9421" xr:uid="{00000000-0005-0000-0000-000011240000}"/>
    <cellStyle name="Currency 2 9 3 4 2" xfId="9422" xr:uid="{00000000-0005-0000-0000-000012240000}"/>
    <cellStyle name="Currency 2 9 3 4 3" xfId="9423" xr:uid="{00000000-0005-0000-0000-000013240000}"/>
    <cellStyle name="Currency 2 9 3 5" xfId="9424" xr:uid="{00000000-0005-0000-0000-000014240000}"/>
    <cellStyle name="Currency 2 9 3 5 2" xfId="9425" xr:uid="{00000000-0005-0000-0000-000015240000}"/>
    <cellStyle name="Currency 2 9 3 5 2 2" xfId="9426" xr:uid="{00000000-0005-0000-0000-000016240000}"/>
    <cellStyle name="Currency 2 9 3 5 3" xfId="9427" xr:uid="{00000000-0005-0000-0000-000017240000}"/>
    <cellStyle name="Currency 2 9 3 6" xfId="9428" xr:uid="{00000000-0005-0000-0000-000018240000}"/>
    <cellStyle name="Currency 2 9 3 6 2" xfId="9429" xr:uid="{00000000-0005-0000-0000-000019240000}"/>
    <cellStyle name="Currency 2 9 3 6 2 2" xfId="9430" xr:uid="{00000000-0005-0000-0000-00001A240000}"/>
    <cellStyle name="Currency 2 9 3 6 3" xfId="9431" xr:uid="{00000000-0005-0000-0000-00001B240000}"/>
    <cellStyle name="Currency 2 9 3 7" xfId="9432" xr:uid="{00000000-0005-0000-0000-00001C240000}"/>
    <cellStyle name="Currency 2 9 3 7 2" xfId="9433" xr:uid="{00000000-0005-0000-0000-00001D240000}"/>
    <cellStyle name="Currency 2 9 3 7 2 2" xfId="9434" xr:uid="{00000000-0005-0000-0000-00001E240000}"/>
    <cellStyle name="Currency 2 9 3 7 3" xfId="9435" xr:uid="{00000000-0005-0000-0000-00001F240000}"/>
    <cellStyle name="Currency 2 9 3 8" xfId="9436" xr:uid="{00000000-0005-0000-0000-000020240000}"/>
    <cellStyle name="Currency 2 9 3 8 2" xfId="9437" xr:uid="{00000000-0005-0000-0000-000021240000}"/>
    <cellStyle name="Currency 2 9 3 9" xfId="9438" xr:uid="{00000000-0005-0000-0000-000022240000}"/>
    <cellStyle name="Currency 2 9 3 9 2" xfId="9439" xr:uid="{00000000-0005-0000-0000-000023240000}"/>
    <cellStyle name="Currency 2 9 4" xfId="391" xr:uid="{00000000-0005-0000-0000-000024240000}"/>
    <cellStyle name="Currency 2 9 4 2" xfId="392" xr:uid="{00000000-0005-0000-0000-000025240000}"/>
    <cellStyle name="Currency 2 9 4 2 10" xfId="9440" xr:uid="{00000000-0005-0000-0000-000026240000}"/>
    <cellStyle name="Currency 2 9 4 2 2" xfId="9441" xr:uid="{00000000-0005-0000-0000-000027240000}"/>
    <cellStyle name="Currency 2 9 4 2 3" xfId="9442" xr:uid="{00000000-0005-0000-0000-000028240000}"/>
    <cellStyle name="Currency 2 9 4 2 4" xfId="9443" xr:uid="{00000000-0005-0000-0000-000029240000}"/>
    <cellStyle name="Currency 2 9 4 2 4 2" xfId="9444" xr:uid="{00000000-0005-0000-0000-00002A240000}"/>
    <cellStyle name="Currency 2 9 4 2 4 2 2" xfId="9445" xr:uid="{00000000-0005-0000-0000-00002B240000}"/>
    <cellStyle name="Currency 2 9 4 2 4 3" xfId="9446" xr:uid="{00000000-0005-0000-0000-00002C240000}"/>
    <cellStyle name="Currency 2 9 4 2 5" xfId="9447" xr:uid="{00000000-0005-0000-0000-00002D240000}"/>
    <cellStyle name="Currency 2 9 4 2 5 2" xfId="9448" xr:uid="{00000000-0005-0000-0000-00002E240000}"/>
    <cellStyle name="Currency 2 9 4 2 5 2 2" xfId="9449" xr:uid="{00000000-0005-0000-0000-00002F240000}"/>
    <cellStyle name="Currency 2 9 4 2 5 3" xfId="9450" xr:uid="{00000000-0005-0000-0000-000030240000}"/>
    <cellStyle name="Currency 2 9 4 2 6" xfId="9451" xr:uid="{00000000-0005-0000-0000-000031240000}"/>
    <cellStyle name="Currency 2 9 4 2 6 2" xfId="9452" xr:uid="{00000000-0005-0000-0000-000032240000}"/>
    <cellStyle name="Currency 2 9 4 2 6 2 2" xfId="9453" xr:uid="{00000000-0005-0000-0000-000033240000}"/>
    <cellStyle name="Currency 2 9 4 2 6 3" xfId="9454" xr:uid="{00000000-0005-0000-0000-000034240000}"/>
    <cellStyle name="Currency 2 9 4 2 7" xfId="9455" xr:uid="{00000000-0005-0000-0000-000035240000}"/>
    <cellStyle name="Currency 2 9 4 2 7 2" xfId="9456" xr:uid="{00000000-0005-0000-0000-000036240000}"/>
    <cellStyle name="Currency 2 9 4 2 8" xfId="9457" xr:uid="{00000000-0005-0000-0000-000037240000}"/>
    <cellStyle name="Currency 2 9 4 2 8 2" xfId="9458" xr:uid="{00000000-0005-0000-0000-000038240000}"/>
    <cellStyle name="Currency 2 9 4 2 9" xfId="9459" xr:uid="{00000000-0005-0000-0000-000039240000}"/>
    <cellStyle name="Currency 2 9 4 3" xfId="393" xr:uid="{00000000-0005-0000-0000-00003A240000}"/>
    <cellStyle name="Currency 2 9 4 4" xfId="9460" xr:uid="{00000000-0005-0000-0000-00003B240000}"/>
    <cellStyle name="Currency 2 9 4 4 2" xfId="9461" xr:uid="{00000000-0005-0000-0000-00003C240000}"/>
    <cellStyle name="Currency 2 9 4 4 2 2" xfId="9462" xr:uid="{00000000-0005-0000-0000-00003D240000}"/>
    <cellStyle name="Currency 2 9 4 4 3" xfId="9463" xr:uid="{00000000-0005-0000-0000-00003E240000}"/>
    <cellStyle name="Currency 2 9 4 5" xfId="9464" xr:uid="{00000000-0005-0000-0000-00003F240000}"/>
    <cellStyle name="Currency 2 9 4 5 2" xfId="9465" xr:uid="{00000000-0005-0000-0000-000040240000}"/>
    <cellStyle name="Currency 2 9 4 5 2 2" xfId="9466" xr:uid="{00000000-0005-0000-0000-000041240000}"/>
    <cellStyle name="Currency 2 9 4 5 3" xfId="9467" xr:uid="{00000000-0005-0000-0000-000042240000}"/>
    <cellStyle name="Currency 2 9 5" xfId="9468" xr:uid="{00000000-0005-0000-0000-000043240000}"/>
    <cellStyle name="Currency 2 9 5 2" xfId="9469" xr:uid="{00000000-0005-0000-0000-000044240000}"/>
    <cellStyle name="Currency 2 9 5 3" xfId="9470" xr:uid="{00000000-0005-0000-0000-000045240000}"/>
    <cellStyle name="Currency 2 9 5 3 2" xfId="9471" xr:uid="{00000000-0005-0000-0000-000046240000}"/>
    <cellStyle name="Currency 2 9 5 3 3" xfId="9472" xr:uid="{00000000-0005-0000-0000-000047240000}"/>
    <cellStyle name="Currency 2 9 5 4" xfId="9473" xr:uid="{00000000-0005-0000-0000-000048240000}"/>
    <cellStyle name="Currency 2 9 5 4 2" xfId="9474" xr:uid="{00000000-0005-0000-0000-000049240000}"/>
    <cellStyle name="Currency 2 9 5 4 2 2" xfId="9475" xr:uid="{00000000-0005-0000-0000-00004A240000}"/>
    <cellStyle name="Currency 2 9 5 4 3" xfId="9476" xr:uid="{00000000-0005-0000-0000-00004B240000}"/>
    <cellStyle name="Currency 2 9 5 5" xfId="9477" xr:uid="{00000000-0005-0000-0000-00004C240000}"/>
    <cellStyle name="Currency 2 9 5 5 2" xfId="9478" xr:uid="{00000000-0005-0000-0000-00004D240000}"/>
    <cellStyle name="Currency 2 9 5 5 2 2" xfId="9479" xr:uid="{00000000-0005-0000-0000-00004E240000}"/>
    <cellStyle name="Currency 2 9 5 5 3" xfId="9480" xr:uid="{00000000-0005-0000-0000-00004F240000}"/>
    <cellStyle name="Currency 2 9 5 6" xfId="9481" xr:uid="{00000000-0005-0000-0000-000050240000}"/>
    <cellStyle name="Currency 2 9 5 6 2" xfId="9482" xr:uid="{00000000-0005-0000-0000-000051240000}"/>
    <cellStyle name="Currency 2 9 5 6 2 2" xfId="9483" xr:uid="{00000000-0005-0000-0000-000052240000}"/>
    <cellStyle name="Currency 2 9 5 6 3" xfId="9484" xr:uid="{00000000-0005-0000-0000-000053240000}"/>
    <cellStyle name="Currency 2 9 5 7" xfId="9485" xr:uid="{00000000-0005-0000-0000-000054240000}"/>
    <cellStyle name="Currency 2 9 5 7 2" xfId="9486" xr:uid="{00000000-0005-0000-0000-000055240000}"/>
    <cellStyle name="Currency 2 9 5 8" xfId="9487" xr:uid="{00000000-0005-0000-0000-000056240000}"/>
    <cellStyle name="Currency 2 9 5 8 2" xfId="9488" xr:uid="{00000000-0005-0000-0000-000057240000}"/>
    <cellStyle name="Currency 2 9 5 9" xfId="9489" xr:uid="{00000000-0005-0000-0000-000058240000}"/>
    <cellStyle name="Currency 2 9 6" xfId="9490" xr:uid="{00000000-0005-0000-0000-000059240000}"/>
    <cellStyle name="Currency 2 9 6 2" xfId="9491" xr:uid="{00000000-0005-0000-0000-00005A240000}"/>
    <cellStyle name="Currency 2 9 6 3" xfId="9492" xr:uid="{00000000-0005-0000-0000-00005B240000}"/>
    <cellStyle name="Currency 2 9 7" xfId="9493" xr:uid="{00000000-0005-0000-0000-00005C240000}"/>
    <cellStyle name="Currency 2 9 8" xfId="9494" xr:uid="{00000000-0005-0000-0000-00005D240000}"/>
    <cellStyle name="Currency 2 9 8 2" xfId="9495" xr:uid="{00000000-0005-0000-0000-00005E240000}"/>
    <cellStyle name="Currency 2 9 8 2 2" xfId="9496" xr:uid="{00000000-0005-0000-0000-00005F240000}"/>
    <cellStyle name="Currency 2 9 8 3" xfId="9497" xr:uid="{00000000-0005-0000-0000-000060240000}"/>
    <cellStyle name="Currency 2 9 8 4" xfId="9498" xr:uid="{00000000-0005-0000-0000-000061240000}"/>
    <cellStyle name="Currency 2 9 9" xfId="9499" xr:uid="{00000000-0005-0000-0000-000062240000}"/>
    <cellStyle name="Currency 2 9 9 2" xfId="9500" xr:uid="{00000000-0005-0000-0000-000063240000}"/>
    <cellStyle name="Currency 2 9 9 2 2" xfId="9501" xr:uid="{00000000-0005-0000-0000-000064240000}"/>
    <cellStyle name="Currency 2 9 9 3" xfId="9502" xr:uid="{00000000-0005-0000-0000-000065240000}"/>
    <cellStyle name="Currency 3" xfId="394" xr:uid="{00000000-0005-0000-0000-000066240000}"/>
    <cellStyle name="Currency 3 2" xfId="395" xr:uid="{00000000-0005-0000-0000-000067240000}"/>
    <cellStyle name="Currency 3 2 2" xfId="396" xr:uid="{00000000-0005-0000-0000-000068240000}"/>
    <cellStyle name="Currency 3 2 2 2" xfId="9503" xr:uid="{00000000-0005-0000-0000-000069240000}"/>
    <cellStyle name="Currency 3 2 2 2 2" xfId="9504" xr:uid="{00000000-0005-0000-0000-00006A240000}"/>
    <cellStyle name="Currency 3 2 2 2 2 2" xfId="9505" xr:uid="{00000000-0005-0000-0000-00006B240000}"/>
    <cellStyle name="Currency 3 2 2 2 2 3" xfId="9506" xr:uid="{00000000-0005-0000-0000-00006C240000}"/>
    <cellStyle name="Currency 3 2 2 2 3" xfId="9507" xr:uid="{00000000-0005-0000-0000-00006D240000}"/>
    <cellStyle name="Currency 3 2 2 2 4" xfId="9508" xr:uid="{00000000-0005-0000-0000-00006E240000}"/>
    <cellStyle name="Currency 3 2 2 3" xfId="9509" xr:uid="{00000000-0005-0000-0000-00006F240000}"/>
    <cellStyle name="Currency 3 2 2 3 2" xfId="9510" xr:uid="{00000000-0005-0000-0000-000070240000}"/>
    <cellStyle name="Currency 3 2 2 3 3" xfId="9511" xr:uid="{00000000-0005-0000-0000-000071240000}"/>
    <cellStyle name="Currency 3 2 2 4" xfId="9512" xr:uid="{00000000-0005-0000-0000-000072240000}"/>
    <cellStyle name="Currency 3 2 2 4 2" xfId="9513" xr:uid="{00000000-0005-0000-0000-000073240000}"/>
    <cellStyle name="Currency 3 2 2 4 3" xfId="9514" xr:uid="{00000000-0005-0000-0000-000074240000}"/>
    <cellStyle name="Currency 3 2 2 4 4" xfId="25569" xr:uid="{00000000-0005-0000-0000-000075240000}"/>
    <cellStyle name="Currency 3 2 3" xfId="397" xr:uid="{00000000-0005-0000-0000-000076240000}"/>
    <cellStyle name="Currency 3 2 3 2" xfId="398" xr:uid="{00000000-0005-0000-0000-000077240000}"/>
    <cellStyle name="Currency 3 2 3 2 2" xfId="9515" xr:uid="{00000000-0005-0000-0000-000078240000}"/>
    <cellStyle name="Currency 3 2 3 2 2 2" xfId="25571" xr:uid="{00000000-0005-0000-0000-000079240000}"/>
    <cellStyle name="Currency 3 2 3 2 2 3" xfId="25650" xr:uid="{00000000-0005-0000-0000-00007A240000}"/>
    <cellStyle name="Currency 3 2 3 2 3" xfId="9516" xr:uid="{00000000-0005-0000-0000-00007B240000}"/>
    <cellStyle name="Currency 3 2 3 3" xfId="399" xr:uid="{00000000-0005-0000-0000-00007C240000}"/>
    <cellStyle name="Currency 3 2 3 3 2" xfId="9517" xr:uid="{00000000-0005-0000-0000-00007D240000}"/>
    <cellStyle name="Currency 3 2 3 3 2 2" xfId="9518" xr:uid="{00000000-0005-0000-0000-00007E240000}"/>
    <cellStyle name="Currency 3 2 3 3 2 3" xfId="9519" xr:uid="{00000000-0005-0000-0000-00007F240000}"/>
    <cellStyle name="Currency 3 2 3 3 3" xfId="9520" xr:uid="{00000000-0005-0000-0000-000080240000}"/>
    <cellStyle name="Currency 3 2 3 3 3 2" xfId="25572" xr:uid="{00000000-0005-0000-0000-000081240000}"/>
    <cellStyle name="Currency 3 2 3 3 3 3" xfId="25651" xr:uid="{00000000-0005-0000-0000-000082240000}"/>
    <cellStyle name="Currency 3 2 3 3 4" xfId="9521" xr:uid="{00000000-0005-0000-0000-000083240000}"/>
    <cellStyle name="Currency 3 2 3 4" xfId="9522" xr:uid="{00000000-0005-0000-0000-000084240000}"/>
    <cellStyle name="Currency 3 2 3 4 2" xfId="25570" xr:uid="{00000000-0005-0000-0000-000085240000}"/>
    <cellStyle name="Currency 3 2 3 4 3" xfId="25652" xr:uid="{00000000-0005-0000-0000-000086240000}"/>
    <cellStyle name="Currency 3 2 3 5" xfId="9523" xr:uid="{00000000-0005-0000-0000-000087240000}"/>
    <cellStyle name="Currency 3 2 3 6" xfId="9524" xr:uid="{00000000-0005-0000-0000-000088240000}"/>
    <cellStyle name="Currency 3 2 3 7" xfId="9525" xr:uid="{00000000-0005-0000-0000-000089240000}"/>
    <cellStyle name="Currency 3 2 4" xfId="400" xr:uid="{00000000-0005-0000-0000-00008A240000}"/>
    <cellStyle name="Currency 3 2 4 2" xfId="401" xr:uid="{00000000-0005-0000-0000-00008B240000}"/>
    <cellStyle name="Currency 3 2 4 3" xfId="402" xr:uid="{00000000-0005-0000-0000-00008C240000}"/>
    <cellStyle name="Currency 3 2 4 4" xfId="25573" xr:uid="{00000000-0005-0000-0000-00008D240000}"/>
    <cellStyle name="Currency 3 2 5" xfId="9526" xr:uid="{00000000-0005-0000-0000-00008E240000}"/>
    <cellStyle name="Currency 3 2 5 2" xfId="9527" xr:uid="{00000000-0005-0000-0000-00008F240000}"/>
    <cellStyle name="Currency 3 2 5 3" xfId="9528" xr:uid="{00000000-0005-0000-0000-000090240000}"/>
    <cellStyle name="Currency 3 2 5 4" xfId="9529" xr:uid="{00000000-0005-0000-0000-000091240000}"/>
    <cellStyle name="Currency 3 2 6" xfId="9530" xr:uid="{00000000-0005-0000-0000-000092240000}"/>
    <cellStyle name="Currency 3 2 7" xfId="9531" xr:uid="{00000000-0005-0000-0000-000093240000}"/>
    <cellStyle name="Currency 3 2 8" xfId="9532" xr:uid="{00000000-0005-0000-0000-000094240000}"/>
    <cellStyle name="Currency 3 3" xfId="403" xr:uid="{00000000-0005-0000-0000-000095240000}"/>
    <cellStyle name="Currency 3 3 2" xfId="9533" xr:uid="{00000000-0005-0000-0000-000096240000}"/>
    <cellStyle name="Currency 3 4" xfId="9534" xr:uid="{00000000-0005-0000-0000-000097240000}"/>
    <cellStyle name="Currency 4" xfId="404" xr:uid="{00000000-0005-0000-0000-000098240000}"/>
    <cellStyle name="Currency 4 2" xfId="405" xr:uid="{00000000-0005-0000-0000-000099240000}"/>
    <cellStyle name="Currency 4 2 2" xfId="9535" xr:uid="{00000000-0005-0000-0000-00009A240000}"/>
    <cellStyle name="Currency 4 3" xfId="9536" xr:uid="{00000000-0005-0000-0000-00009B240000}"/>
    <cellStyle name="Currency 5" xfId="406" xr:uid="{00000000-0005-0000-0000-00009C240000}"/>
    <cellStyle name="Currency 5 2" xfId="9537" xr:uid="{00000000-0005-0000-0000-00009D240000}"/>
    <cellStyle name="Currency 6" xfId="407" xr:uid="{00000000-0005-0000-0000-00009E240000}"/>
    <cellStyle name="Currency 6 2" xfId="408" xr:uid="{00000000-0005-0000-0000-00009F240000}"/>
    <cellStyle name="Currency 6 2 2" xfId="9538" xr:uid="{00000000-0005-0000-0000-0000A0240000}"/>
    <cellStyle name="Currency 6 3" xfId="9539" xr:uid="{00000000-0005-0000-0000-0000A1240000}"/>
    <cellStyle name="Currency 7" xfId="409" xr:uid="{00000000-0005-0000-0000-0000A2240000}"/>
    <cellStyle name="Currency 7 2" xfId="410" xr:uid="{00000000-0005-0000-0000-0000A3240000}"/>
    <cellStyle name="Currency 7 2 2" xfId="411" xr:uid="{00000000-0005-0000-0000-0000A4240000}"/>
    <cellStyle name="Currency 7 2 2 2" xfId="9540" xr:uid="{00000000-0005-0000-0000-0000A5240000}"/>
    <cellStyle name="Currency 7 2 2 2 2" xfId="25576" xr:uid="{00000000-0005-0000-0000-0000A6240000}"/>
    <cellStyle name="Currency 7 2 2 2 3" xfId="25653" xr:uid="{00000000-0005-0000-0000-0000A7240000}"/>
    <cellStyle name="Currency 7 2 2 3" xfId="9541" xr:uid="{00000000-0005-0000-0000-0000A8240000}"/>
    <cellStyle name="Currency 7 2 2 4" xfId="9542" xr:uid="{00000000-0005-0000-0000-0000A9240000}"/>
    <cellStyle name="Currency 7 2 3" xfId="9543" xr:uid="{00000000-0005-0000-0000-0000AA240000}"/>
    <cellStyle name="Currency 7 2 3 2" xfId="25575" xr:uid="{00000000-0005-0000-0000-0000AB240000}"/>
    <cellStyle name="Currency 7 2 3 3" xfId="25654" xr:uid="{00000000-0005-0000-0000-0000AC240000}"/>
    <cellStyle name="Currency 7 2 4" xfId="9544" xr:uid="{00000000-0005-0000-0000-0000AD240000}"/>
    <cellStyle name="Currency 7 2 5" xfId="9545" xr:uid="{00000000-0005-0000-0000-0000AE240000}"/>
    <cellStyle name="Currency 7 3" xfId="9546" xr:uid="{00000000-0005-0000-0000-0000AF240000}"/>
    <cellStyle name="Currency 7 3 2" xfId="25574" xr:uid="{00000000-0005-0000-0000-0000B0240000}"/>
    <cellStyle name="Currency 7 3 3" xfId="25655" xr:uid="{00000000-0005-0000-0000-0000B1240000}"/>
    <cellStyle name="Currency 7 4" xfId="9547" xr:uid="{00000000-0005-0000-0000-0000B2240000}"/>
    <cellStyle name="Currency 7 5" xfId="9548" xr:uid="{00000000-0005-0000-0000-0000B3240000}"/>
    <cellStyle name="Currency 8" xfId="412" xr:uid="{00000000-0005-0000-0000-0000B4240000}"/>
    <cellStyle name="Currency 8 2" xfId="413" xr:uid="{00000000-0005-0000-0000-0000B5240000}"/>
    <cellStyle name="Currency 8 2 2" xfId="9549" xr:uid="{00000000-0005-0000-0000-0000B6240000}"/>
    <cellStyle name="Currency 8 3" xfId="9550" xr:uid="{00000000-0005-0000-0000-0000B7240000}"/>
    <cellStyle name="Currency 9" xfId="414" xr:uid="{00000000-0005-0000-0000-0000B8240000}"/>
    <cellStyle name="Currency 9 2" xfId="9551" xr:uid="{00000000-0005-0000-0000-0000B9240000}"/>
    <cellStyle name="Currency 9 2 2" xfId="25577" xr:uid="{00000000-0005-0000-0000-0000BA240000}"/>
    <cellStyle name="Currency 9 2 3" xfId="25656" xr:uid="{00000000-0005-0000-0000-0000BB240000}"/>
    <cellStyle name="Currency 9 3" xfId="9552" xr:uid="{00000000-0005-0000-0000-0000BC240000}"/>
    <cellStyle name="Currency 9 4" xfId="9553" xr:uid="{00000000-0005-0000-0000-0000BD240000}"/>
    <cellStyle name="Explanatory Text" xfId="25672" builtinId="53" customBuiltin="1"/>
    <cellStyle name="Explanatory Text 2" xfId="9554" xr:uid="{00000000-0005-0000-0000-0000BF240000}"/>
    <cellStyle name="Good" xfId="25663" builtinId="26" customBuiltin="1"/>
    <cellStyle name="Good 2" xfId="9555" xr:uid="{00000000-0005-0000-0000-0000C1240000}"/>
    <cellStyle name="Heading 1" xfId="25659" builtinId="16" customBuiltin="1"/>
    <cellStyle name="Heading 2" xfId="25660" builtinId="17" customBuiltin="1"/>
    <cellStyle name="Heading 3" xfId="25661" builtinId="18" customBuiltin="1"/>
    <cellStyle name="Heading 4" xfId="25662" builtinId="19" customBuiltin="1"/>
    <cellStyle name="hl tb" xfId="415" xr:uid="{00000000-0005-0000-0000-0000C6240000}"/>
    <cellStyle name="hl tb 2" xfId="416" xr:uid="{00000000-0005-0000-0000-0000C7240000}"/>
    <cellStyle name="hl tl" xfId="417" xr:uid="{00000000-0005-0000-0000-0000C8240000}"/>
    <cellStyle name="hl tl 2" xfId="418" xr:uid="{00000000-0005-0000-0000-0000C9240000}"/>
    <cellStyle name="Input" xfId="25666" builtinId="20" customBuiltin="1"/>
    <cellStyle name="Input 2" xfId="9556" xr:uid="{00000000-0005-0000-0000-0000CB240000}"/>
    <cellStyle name="Linked Cell" xfId="25669" builtinId="24" customBuiltin="1"/>
    <cellStyle name="Linked Cell 2" xfId="9557" xr:uid="{00000000-0005-0000-0000-0000CD240000}"/>
    <cellStyle name="Milliers 2" xfId="9558" xr:uid="{00000000-0005-0000-0000-0000CE240000}"/>
    <cellStyle name="Milliers 2 2" xfId="9559" xr:uid="{00000000-0005-0000-0000-0000CF240000}"/>
    <cellStyle name="Milliers 2 2 2" xfId="9560" xr:uid="{00000000-0005-0000-0000-0000D0240000}"/>
    <cellStyle name="Milliers 2 3" xfId="9561" xr:uid="{00000000-0005-0000-0000-0000D1240000}"/>
    <cellStyle name="Neutral" xfId="25665" builtinId="28" customBuiltin="1"/>
    <cellStyle name="Neutral 2" xfId="9562" xr:uid="{00000000-0005-0000-0000-0000D3240000}"/>
    <cellStyle name="Normal" xfId="0" builtinId="0"/>
    <cellStyle name="Normal 10" xfId="419" xr:uid="{00000000-0005-0000-0000-0000D5240000}"/>
    <cellStyle name="Normal 10 2" xfId="420" xr:uid="{00000000-0005-0000-0000-0000D6240000}"/>
    <cellStyle name="Normal 10 4" xfId="25657" xr:uid="{00000000-0005-0000-0000-0000D7240000}"/>
    <cellStyle name="Normal 100" xfId="9563" xr:uid="{00000000-0005-0000-0000-0000D8240000}"/>
    <cellStyle name="Normal 100 2" xfId="9564" xr:uid="{00000000-0005-0000-0000-0000D9240000}"/>
    <cellStyle name="Normal 100 2 2" xfId="9565" xr:uid="{00000000-0005-0000-0000-0000DA240000}"/>
    <cellStyle name="Normal 100 3" xfId="9566" xr:uid="{00000000-0005-0000-0000-0000DB240000}"/>
    <cellStyle name="Normal 101" xfId="9567" xr:uid="{00000000-0005-0000-0000-0000DC240000}"/>
    <cellStyle name="Normal 101 2" xfId="9568" xr:uid="{00000000-0005-0000-0000-0000DD240000}"/>
    <cellStyle name="Normal 101 2 2" xfId="9569" xr:uid="{00000000-0005-0000-0000-0000DE240000}"/>
    <cellStyle name="Normal 101 3" xfId="9570" xr:uid="{00000000-0005-0000-0000-0000DF240000}"/>
    <cellStyle name="Normal 102" xfId="9571" xr:uid="{00000000-0005-0000-0000-0000E0240000}"/>
    <cellStyle name="Normal 102 2" xfId="9572" xr:uid="{00000000-0005-0000-0000-0000E1240000}"/>
    <cellStyle name="Normal 103" xfId="9573" xr:uid="{00000000-0005-0000-0000-0000E2240000}"/>
    <cellStyle name="Normal 103 2" xfId="9574" xr:uid="{00000000-0005-0000-0000-0000E3240000}"/>
    <cellStyle name="Normal 104" xfId="9575" xr:uid="{00000000-0005-0000-0000-0000E4240000}"/>
    <cellStyle name="Normal 105" xfId="9576" xr:uid="{00000000-0005-0000-0000-0000E5240000}"/>
    <cellStyle name="Normal 106" xfId="25592" xr:uid="{00000000-0005-0000-0000-0000E6240000}"/>
    <cellStyle name="Normal 107" xfId="25698" xr:uid="{00000000-0005-0000-0000-0000E7240000}"/>
    <cellStyle name="Normal 11" xfId="421" xr:uid="{00000000-0005-0000-0000-0000E8240000}"/>
    <cellStyle name="Normal 11 2" xfId="422" xr:uid="{00000000-0005-0000-0000-0000E9240000}"/>
    <cellStyle name="Normal 12" xfId="423" xr:uid="{00000000-0005-0000-0000-0000EA240000}"/>
    <cellStyle name="Normal 13" xfId="424" xr:uid="{00000000-0005-0000-0000-0000EB240000}"/>
    <cellStyle name="Normal 14" xfId="425" xr:uid="{00000000-0005-0000-0000-0000EC240000}"/>
    <cellStyle name="Normal 15" xfId="426" xr:uid="{00000000-0005-0000-0000-0000ED240000}"/>
    <cellStyle name="Normal 15 10" xfId="9577" xr:uid="{00000000-0005-0000-0000-0000EE240000}"/>
    <cellStyle name="Normal 15 10 2" xfId="9578" xr:uid="{00000000-0005-0000-0000-0000EF240000}"/>
    <cellStyle name="Normal 15 10 2 2" xfId="9579" xr:uid="{00000000-0005-0000-0000-0000F0240000}"/>
    <cellStyle name="Normal 15 10 2 2 2" xfId="9580" xr:uid="{00000000-0005-0000-0000-0000F1240000}"/>
    <cellStyle name="Normal 15 10 2 3" xfId="9581" xr:uid="{00000000-0005-0000-0000-0000F2240000}"/>
    <cellStyle name="Normal 15 10 3" xfId="9582" xr:uid="{00000000-0005-0000-0000-0000F3240000}"/>
    <cellStyle name="Normal 15 10 3 2" xfId="9583" xr:uid="{00000000-0005-0000-0000-0000F4240000}"/>
    <cellStyle name="Normal 15 10 3 2 2" xfId="9584" xr:uid="{00000000-0005-0000-0000-0000F5240000}"/>
    <cellStyle name="Normal 15 10 3 3" xfId="9585" xr:uid="{00000000-0005-0000-0000-0000F6240000}"/>
    <cellStyle name="Normal 15 10 4" xfId="9586" xr:uid="{00000000-0005-0000-0000-0000F7240000}"/>
    <cellStyle name="Normal 15 10 4 2" xfId="9587" xr:uid="{00000000-0005-0000-0000-0000F8240000}"/>
    <cellStyle name="Normal 15 10 4 2 2" xfId="9588" xr:uid="{00000000-0005-0000-0000-0000F9240000}"/>
    <cellStyle name="Normal 15 10 4 3" xfId="9589" xr:uid="{00000000-0005-0000-0000-0000FA240000}"/>
    <cellStyle name="Normal 15 10 5" xfId="9590" xr:uid="{00000000-0005-0000-0000-0000FB240000}"/>
    <cellStyle name="Normal 15 10 5 2" xfId="9591" xr:uid="{00000000-0005-0000-0000-0000FC240000}"/>
    <cellStyle name="Normal 15 10 6" xfId="9592" xr:uid="{00000000-0005-0000-0000-0000FD240000}"/>
    <cellStyle name="Normal 15 10 6 2" xfId="9593" xr:uid="{00000000-0005-0000-0000-0000FE240000}"/>
    <cellStyle name="Normal 15 10 7" xfId="9594" xr:uid="{00000000-0005-0000-0000-0000FF240000}"/>
    <cellStyle name="Normal 15 11" xfId="9595" xr:uid="{00000000-0005-0000-0000-000000250000}"/>
    <cellStyle name="Normal 15 11 2" xfId="9596" xr:uid="{00000000-0005-0000-0000-000001250000}"/>
    <cellStyle name="Normal 15 11 2 2" xfId="9597" xr:uid="{00000000-0005-0000-0000-000002250000}"/>
    <cellStyle name="Normal 15 11 3" xfId="9598" xr:uid="{00000000-0005-0000-0000-000003250000}"/>
    <cellStyle name="Normal 15 12" xfId="9599" xr:uid="{00000000-0005-0000-0000-000004250000}"/>
    <cellStyle name="Normal 15 12 2" xfId="9600" xr:uid="{00000000-0005-0000-0000-000005250000}"/>
    <cellStyle name="Normal 15 12 2 2" xfId="9601" xr:uid="{00000000-0005-0000-0000-000006250000}"/>
    <cellStyle name="Normal 15 12 3" xfId="9602" xr:uid="{00000000-0005-0000-0000-000007250000}"/>
    <cellStyle name="Normal 15 13" xfId="9603" xr:uid="{00000000-0005-0000-0000-000008250000}"/>
    <cellStyle name="Normal 15 13 2" xfId="9604" xr:uid="{00000000-0005-0000-0000-000009250000}"/>
    <cellStyle name="Normal 15 13 2 2" xfId="9605" xr:uid="{00000000-0005-0000-0000-00000A250000}"/>
    <cellStyle name="Normal 15 13 3" xfId="9606" xr:uid="{00000000-0005-0000-0000-00000B250000}"/>
    <cellStyle name="Normal 15 14" xfId="9607" xr:uid="{00000000-0005-0000-0000-00000C250000}"/>
    <cellStyle name="Normal 15 14 2" xfId="9608" xr:uid="{00000000-0005-0000-0000-00000D250000}"/>
    <cellStyle name="Normal 15 15" xfId="9609" xr:uid="{00000000-0005-0000-0000-00000E250000}"/>
    <cellStyle name="Normal 15 15 2" xfId="9610" xr:uid="{00000000-0005-0000-0000-00000F250000}"/>
    <cellStyle name="Normal 15 16" xfId="9611" xr:uid="{00000000-0005-0000-0000-000010250000}"/>
    <cellStyle name="Normal 15 2" xfId="427" xr:uid="{00000000-0005-0000-0000-000011250000}"/>
    <cellStyle name="Normal 15 2 10" xfId="9612" xr:uid="{00000000-0005-0000-0000-000012250000}"/>
    <cellStyle name="Normal 15 2 10 2" xfId="9613" xr:uid="{00000000-0005-0000-0000-000013250000}"/>
    <cellStyle name="Normal 15 2 10 2 2" xfId="9614" xr:uid="{00000000-0005-0000-0000-000014250000}"/>
    <cellStyle name="Normal 15 2 10 3" xfId="9615" xr:uid="{00000000-0005-0000-0000-000015250000}"/>
    <cellStyle name="Normal 15 2 11" xfId="9616" xr:uid="{00000000-0005-0000-0000-000016250000}"/>
    <cellStyle name="Normal 15 2 11 2" xfId="9617" xr:uid="{00000000-0005-0000-0000-000017250000}"/>
    <cellStyle name="Normal 15 2 11 2 2" xfId="9618" xr:uid="{00000000-0005-0000-0000-000018250000}"/>
    <cellStyle name="Normal 15 2 11 3" xfId="9619" xr:uid="{00000000-0005-0000-0000-000019250000}"/>
    <cellStyle name="Normal 15 2 12" xfId="9620" xr:uid="{00000000-0005-0000-0000-00001A250000}"/>
    <cellStyle name="Normal 15 2 12 2" xfId="9621" xr:uid="{00000000-0005-0000-0000-00001B250000}"/>
    <cellStyle name="Normal 15 2 13" xfId="9622" xr:uid="{00000000-0005-0000-0000-00001C250000}"/>
    <cellStyle name="Normal 15 2 13 2" xfId="9623" xr:uid="{00000000-0005-0000-0000-00001D250000}"/>
    <cellStyle name="Normal 15 2 14" xfId="9624" xr:uid="{00000000-0005-0000-0000-00001E250000}"/>
    <cellStyle name="Normal 15 2 2" xfId="428" xr:uid="{00000000-0005-0000-0000-00001F250000}"/>
    <cellStyle name="Normal 15 2 2 10" xfId="9625" xr:uid="{00000000-0005-0000-0000-000020250000}"/>
    <cellStyle name="Normal 15 2 2 10 2" xfId="9626" xr:uid="{00000000-0005-0000-0000-000021250000}"/>
    <cellStyle name="Normal 15 2 2 11" xfId="9627" xr:uid="{00000000-0005-0000-0000-000022250000}"/>
    <cellStyle name="Normal 15 2 2 11 2" xfId="9628" xr:uid="{00000000-0005-0000-0000-000023250000}"/>
    <cellStyle name="Normal 15 2 2 12" xfId="9629" xr:uid="{00000000-0005-0000-0000-000024250000}"/>
    <cellStyle name="Normal 15 2 2 2" xfId="429" xr:uid="{00000000-0005-0000-0000-000025250000}"/>
    <cellStyle name="Normal 15 2 2 2 10" xfId="9630" xr:uid="{00000000-0005-0000-0000-000026250000}"/>
    <cellStyle name="Normal 15 2 2 2 2" xfId="9631" xr:uid="{00000000-0005-0000-0000-000027250000}"/>
    <cellStyle name="Normal 15 2 2 2 2 2" xfId="9632" xr:uid="{00000000-0005-0000-0000-000028250000}"/>
    <cellStyle name="Normal 15 2 2 2 2 2 2" xfId="9633" xr:uid="{00000000-0005-0000-0000-000029250000}"/>
    <cellStyle name="Normal 15 2 2 2 2 2 2 2" xfId="9634" xr:uid="{00000000-0005-0000-0000-00002A250000}"/>
    <cellStyle name="Normal 15 2 2 2 2 2 2 2 2" xfId="9635" xr:uid="{00000000-0005-0000-0000-00002B250000}"/>
    <cellStyle name="Normal 15 2 2 2 2 2 2 3" xfId="9636" xr:uid="{00000000-0005-0000-0000-00002C250000}"/>
    <cellStyle name="Normal 15 2 2 2 2 2 3" xfId="9637" xr:uid="{00000000-0005-0000-0000-00002D250000}"/>
    <cellStyle name="Normal 15 2 2 2 2 2 3 2" xfId="9638" xr:uid="{00000000-0005-0000-0000-00002E250000}"/>
    <cellStyle name="Normal 15 2 2 2 2 2 3 2 2" xfId="9639" xr:uid="{00000000-0005-0000-0000-00002F250000}"/>
    <cellStyle name="Normal 15 2 2 2 2 2 3 3" xfId="9640" xr:uid="{00000000-0005-0000-0000-000030250000}"/>
    <cellStyle name="Normal 15 2 2 2 2 2 4" xfId="9641" xr:uid="{00000000-0005-0000-0000-000031250000}"/>
    <cellStyle name="Normal 15 2 2 2 2 2 4 2" xfId="9642" xr:uid="{00000000-0005-0000-0000-000032250000}"/>
    <cellStyle name="Normal 15 2 2 2 2 2 4 2 2" xfId="9643" xr:uid="{00000000-0005-0000-0000-000033250000}"/>
    <cellStyle name="Normal 15 2 2 2 2 2 4 3" xfId="9644" xr:uid="{00000000-0005-0000-0000-000034250000}"/>
    <cellStyle name="Normal 15 2 2 2 2 2 5" xfId="9645" xr:uid="{00000000-0005-0000-0000-000035250000}"/>
    <cellStyle name="Normal 15 2 2 2 2 2 5 2" xfId="9646" xr:uid="{00000000-0005-0000-0000-000036250000}"/>
    <cellStyle name="Normal 15 2 2 2 2 2 6" xfId="9647" xr:uid="{00000000-0005-0000-0000-000037250000}"/>
    <cellStyle name="Normal 15 2 2 2 2 2 6 2" xfId="9648" xr:uid="{00000000-0005-0000-0000-000038250000}"/>
    <cellStyle name="Normal 15 2 2 2 2 2 7" xfId="9649" xr:uid="{00000000-0005-0000-0000-000039250000}"/>
    <cellStyle name="Normal 15 2 2 2 2 3" xfId="9650" xr:uid="{00000000-0005-0000-0000-00003A250000}"/>
    <cellStyle name="Normal 15 2 2 2 2 3 2" xfId="9651" xr:uid="{00000000-0005-0000-0000-00003B250000}"/>
    <cellStyle name="Normal 15 2 2 2 2 3 2 2" xfId="9652" xr:uid="{00000000-0005-0000-0000-00003C250000}"/>
    <cellStyle name="Normal 15 2 2 2 2 3 2 2 2" xfId="9653" xr:uid="{00000000-0005-0000-0000-00003D250000}"/>
    <cellStyle name="Normal 15 2 2 2 2 3 2 3" xfId="9654" xr:uid="{00000000-0005-0000-0000-00003E250000}"/>
    <cellStyle name="Normal 15 2 2 2 2 3 3" xfId="9655" xr:uid="{00000000-0005-0000-0000-00003F250000}"/>
    <cellStyle name="Normal 15 2 2 2 2 3 3 2" xfId="9656" xr:uid="{00000000-0005-0000-0000-000040250000}"/>
    <cellStyle name="Normal 15 2 2 2 2 3 3 2 2" xfId="9657" xr:uid="{00000000-0005-0000-0000-000041250000}"/>
    <cellStyle name="Normal 15 2 2 2 2 3 3 3" xfId="9658" xr:uid="{00000000-0005-0000-0000-000042250000}"/>
    <cellStyle name="Normal 15 2 2 2 2 3 4" xfId="9659" xr:uid="{00000000-0005-0000-0000-000043250000}"/>
    <cellStyle name="Normal 15 2 2 2 2 3 4 2" xfId="9660" xr:uid="{00000000-0005-0000-0000-000044250000}"/>
    <cellStyle name="Normal 15 2 2 2 2 3 4 2 2" xfId="9661" xr:uid="{00000000-0005-0000-0000-000045250000}"/>
    <cellStyle name="Normal 15 2 2 2 2 3 4 3" xfId="9662" xr:uid="{00000000-0005-0000-0000-000046250000}"/>
    <cellStyle name="Normal 15 2 2 2 2 3 5" xfId="9663" xr:uid="{00000000-0005-0000-0000-000047250000}"/>
    <cellStyle name="Normal 15 2 2 2 2 3 5 2" xfId="9664" xr:uid="{00000000-0005-0000-0000-000048250000}"/>
    <cellStyle name="Normal 15 2 2 2 2 3 6" xfId="9665" xr:uid="{00000000-0005-0000-0000-000049250000}"/>
    <cellStyle name="Normal 15 2 2 2 2 3 6 2" xfId="9666" xr:uid="{00000000-0005-0000-0000-00004A250000}"/>
    <cellStyle name="Normal 15 2 2 2 2 3 7" xfId="9667" xr:uid="{00000000-0005-0000-0000-00004B250000}"/>
    <cellStyle name="Normal 15 2 2 2 2 4" xfId="9668" xr:uid="{00000000-0005-0000-0000-00004C250000}"/>
    <cellStyle name="Normal 15 2 2 2 2 4 2" xfId="9669" xr:uid="{00000000-0005-0000-0000-00004D250000}"/>
    <cellStyle name="Normal 15 2 2 2 2 4 2 2" xfId="9670" xr:uid="{00000000-0005-0000-0000-00004E250000}"/>
    <cellStyle name="Normal 15 2 2 2 2 4 3" xfId="9671" xr:uid="{00000000-0005-0000-0000-00004F250000}"/>
    <cellStyle name="Normal 15 2 2 2 2 5" xfId="9672" xr:uid="{00000000-0005-0000-0000-000050250000}"/>
    <cellStyle name="Normal 15 2 2 2 2 5 2" xfId="9673" xr:uid="{00000000-0005-0000-0000-000051250000}"/>
    <cellStyle name="Normal 15 2 2 2 2 5 2 2" xfId="9674" xr:uid="{00000000-0005-0000-0000-000052250000}"/>
    <cellStyle name="Normal 15 2 2 2 2 5 3" xfId="9675" xr:uid="{00000000-0005-0000-0000-000053250000}"/>
    <cellStyle name="Normal 15 2 2 2 2 6" xfId="9676" xr:uid="{00000000-0005-0000-0000-000054250000}"/>
    <cellStyle name="Normal 15 2 2 2 2 6 2" xfId="9677" xr:uid="{00000000-0005-0000-0000-000055250000}"/>
    <cellStyle name="Normal 15 2 2 2 2 6 2 2" xfId="9678" xr:uid="{00000000-0005-0000-0000-000056250000}"/>
    <cellStyle name="Normal 15 2 2 2 2 6 3" xfId="9679" xr:uid="{00000000-0005-0000-0000-000057250000}"/>
    <cellStyle name="Normal 15 2 2 2 2 7" xfId="9680" xr:uid="{00000000-0005-0000-0000-000058250000}"/>
    <cellStyle name="Normal 15 2 2 2 2 7 2" xfId="9681" xr:uid="{00000000-0005-0000-0000-000059250000}"/>
    <cellStyle name="Normal 15 2 2 2 2 8" xfId="9682" xr:uid="{00000000-0005-0000-0000-00005A250000}"/>
    <cellStyle name="Normal 15 2 2 2 2 8 2" xfId="9683" xr:uid="{00000000-0005-0000-0000-00005B250000}"/>
    <cellStyle name="Normal 15 2 2 2 2 9" xfId="9684" xr:uid="{00000000-0005-0000-0000-00005C250000}"/>
    <cellStyle name="Normal 15 2 2 2 3" xfId="9685" xr:uid="{00000000-0005-0000-0000-00005D250000}"/>
    <cellStyle name="Normal 15 2 2 2 3 2" xfId="9686" xr:uid="{00000000-0005-0000-0000-00005E250000}"/>
    <cellStyle name="Normal 15 2 2 2 3 2 2" xfId="9687" xr:uid="{00000000-0005-0000-0000-00005F250000}"/>
    <cellStyle name="Normal 15 2 2 2 3 2 2 2" xfId="9688" xr:uid="{00000000-0005-0000-0000-000060250000}"/>
    <cellStyle name="Normal 15 2 2 2 3 2 3" xfId="9689" xr:uid="{00000000-0005-0000-0000-000061250000}"/>
    <cellStyle name="Normal 15 2 2 2 3 3" xfId="9690" xr:uid="{00000000-0005-0000-0000-000062250000}"/>
    <cellStyle name="Normal 15 2 2 2 3 3 2" xfId="9691" xr:uid="{00000000-0005-0000-0000-000063250000}"/>
    <cellStyle name="Normal 15 2 2 2 3 3 2 2" xfId="9692" xr:uid="{00000000-0005-0000-0000-000064250000}"/>
    <cellStyle name="Normal 15 2 2 2 3 3 3" xfId="9693" xr:uid="{00000000-0005-0000-0000-000065250000}"/>
    <cellStyle name="Normal 15 2 2 2 3 4" xfId="9694" xr:uid="{00000000-0005-0000-0000-000066250000}"/>
    <cellStyle name="Normal 15 2 2 2 3 4 2" xfId="9695" xr:uid="{00000000-0005-0000-0000-000067250000}"/>
    <cellStyle name="Normal 15 2 2 2 3 4 2 2" xfId="9696" xr:uid="{00000000-0005-0000-0000-000068250000}"/>
    <cellStyle name="Normal 15 2 2 2 3 4 3" xfId="9697" xr:uid="{00000000-0005-0000-0000-000069250000}"/>
    <cellStyle name="Normal 15 2 2 2 3 5" xfId="9698" xr:uid="{00000000-0005-0000-0000-00006A250000}"/>
    <cellStyle name="Normal 15 2 2 2 3 5 2" xfId="9699" xr:uid="{00000000-0005-0000-0000-00006B250000}"/>
    <cellStyle name="Normal 15 2 2 2 3 6" xfId="9700" xr:uid="{00000000-0005-0000-0000-00006C250000}"/>
    <cellStyle name="Normal 15 2 2 2 3 6 2" xfId="9701" xr:uid="{00000000-0005-0000-0000-00006D250000}"/>
    <cellStyle name="Normal 15 2 2 2 3 7" xfId="9702" xr:uid="{00000000-0005-0000-0000-00006E250000}"/>
    <cellStyle name="Normal 15 2 2 2 4" xfId="9703" xr:uid="{00000000-0005-0000-0000-00006F250000}"/>
    <cellStyle name="Normal 15 2 2 2 4 2" xfId="9704" xr:uid="{00000000-0005-0000-0000-000070250000}"/>
    <cellStyle name="Normal 15 2 2 2 4 2 2" xfId="9705" xr:uid="{00000000-0005-0000-0000-000071250000}"/>
    <cellStyle name="Normal 15 2 2 2 4 2 2 2" xfId="9706" xr:uid="{00000000-0005-0000-0000-000072250000}"/>
    <cellStyle name="Normal 15 2 2 2 4 2 3" xfId="9707" xr:uid="{00000000-0005-0000-0000-000073250000}"/>
    <cellStyle name="Normal 15 2 2 2 4 3" xfId="9708" xr:uid="{00000000-0005-0000-0000-000074250000}"/>
    <cellStyle name="Normal 15 2 2 2 4 3 2" xfId="9709" xr:uid="{00000000-0005-0000-0000-000075250000}"/>
    <cellStyle name="Normal 15 2 2 2 4 3 2 2" xfId="9710" xr:uid="{00000000-0005-0000-0000-000076250000}"/>
    <cellStyle name="Normal 15 2 2 2 4 3 3" xfId="9711" xr:uid="{00000000-0005-0000-0000-000077250000}"/>
    <cellStyle name="Normal 15 2 2 2 4 4" xfId="9712" xr:uid="{00000000-0005-0000-0000-000078250000}"/>
    <cellStyle name="Normal 15 2 2 2 4 4 2" xfId="9713" xr:uid="{00000000-0005-0000-0000-000079250000}"/>
    <cellStyle name="Normal 15 2 2 2 4 4 2 2" xfId="9714" xr:uid="{00000000-0005-0000-0000-00007A250000}"/>
    <cellStyle name="Normal 15 2 2 2 4 4 3" xfId="9715" xr:uid="{00000000-0005-0000-0000-00007B250000}"/>
    <cellStyle name="Normal 15 2 2 2 4 5" xfId="9716" xr:uid="{00000000-0005-0000-0000-00007C250000}"/>
    <cellStyle name="Normal 15 2 2 2 4 5 2" xfId="9717" xr:uid="{00000000-0005-0000-0000-00007D250000}"/>
    <cellStyle name="Normal 15 2 2 2 4 6" xfId="9718" xr:uid="{00000000-0005-0000-0000-00007E250000}"/>
    <cellStyle name="Normal 15 2 2 2 4 6 2" xfId="9719" xr:uid="{00000000-0005-0000-0000-00007F250000}"/>
    <cellStyle name="Normal 15 2 2 2 4 7" xfId="9720" xr:uid="{00000000-0005-0000-0000-000080250000}"/>
    <cellStyle name="Normal 15 2 2 2 5" xfId="9721" xr:uid="{00000000-0005-0000-0000-000081250000}"/>
    <cellStyle name="Normal 15 2 2 2 5 2" xfId="9722" xr:uid="{00000000-0005-0000-0000-000082250000}"/>
    <cellStyle name="Normal 15 2 2 2 5 2 2" xfId="9723" xr:uid="{00000000-0005-0000-0000-000083250000}"/>
    <cellStyle name="Normal 15 2 2 2 5 3" xfId="9724" xr:uid="{00000000-0005-0000-0000-000084250000}"/>
    <cellStyle name="Normal 15 2 2 2 6" xfId="9725" xr:uid="{00000000-0005-0000-0000-000085250000}"/>
    <cellStyle name="Normal 15 2 2 2 6 2" xfId="9726" xr:uid="{00000000-0005-0000-0000-000086250000}"/>
    <cellStyle name="Normal 15 2 2 2 6 2 2" xfId="9727" xr:uid="{00000000-0005-0000-0000-000087250000}"/>
    <cellStyle name="Normal 15 2 2 2 6 3" xfId="9728" xr:uid="{00000000-0005-0000-0000-000088250000}"/>
    <cellStyle name="Normal 15 2 2 2 7" xfId="9729" xr:uid="{00000000-0005-0000-0000-000089250000}"/>
    <cellStyle name="Normal 15 2 2 2 7 2" xfId="9730" xr:uid="{00000000-0005-0000-0000-00008A250000}"/>
    <cellStyle name="Normal 15 2 2 2 7 2 2" xfId="9731" xr:uid="{00000000-0005-0000-0000-00008B250000}"/>
    <cellStyle name="Normal 15 2 2 2 7 3" xfId="9732" xr:uid="{00000000-0005-0000-0000-00008C250000}"/>
    <cellStyle name="Normal 15 2 2 2 8" xfId="9733" xr:uid="{00000000-0005-0000-0000-00008D250000}"/>
    <cellStyle name="Normal 15 2 2 2 8 2" xfId="9734" xr:uid="{00000000-0005-0000-0000-00008E250000}"/>
    <cellStyle name="Normal 15 2 2 2 9" xfId="9735" xr:uid="{00000000-0005-0000-0000-00008F250000}"/>
    <cellStyle name="Normal 15 2 2 2 9 2" xfId="9736" xr:uid="{00000000-0005-0000-0000-000090250000}"/>
    <cellStyle name="Normal 15 2 2 3" xfId="430" xr:uid="{00000000-0005-0000-0000-000091250000}"/>
    <cellStyle name="Normal 15 2 2 3 10" xfId="9737" xr:uid="{00000000-0005-0000-0000-000092250000}"/>
    <cellStyle name="Normal 15 2 2 3 10 2" xfId="9738" xr:uid="{00000000-0005-0000-0000-000093250000}"/>
    <cellStyle name="Normal 15 2 2 3 11" xfId="9739" xr:uid="{00000000-0005-0000-0000-000094250000}"/>
    <cellStyle name="Normal 15 2 2 3 2" xfId="9740" xr:uid="{00000000-0005-0000-0000-000095250000}"/>
    <cellStyle name="Normal 15 2 2 3 2 2" xfId="9741" xr:uid="{00000000-0005-0000-0000-000096250000}"/>
    <cellStyle name="Normal 15 2 2 3 2 2 2" xfId="9742" xr:uid="{00000000-0005-0000-0000-000097250000}"/>
    <cellStyle name="Normal 15 2 2 3 2 2 2 2" xfId="9743" xr:uid="{00000000-0005-0000-0000-000098250000}"/>
    <cellStyle name="Normal 15 2 2 3 2 2 2 2 2" xfId="9744" xr:uid="{00000000-0005-0000-0000-000099250000}"/>
    <cellStyle name="Normal 15 2 2 3 2 2 2 3" xfId="9745" xr:uid="{00000000-0005-0000-0000-00009A250000}"/>
    <cellStyle name="Normal 15 2 2 3 2 2 3" xfId="9746" xr:uid="{00000000-0005-0000-0000-00009B250000}"/>
    <cellStyle name="Normal 15 2 2 3 2 2 3 2" xfId="9747" xr:uid="{00000000-0005-0000-0000-00009C250000}"/>
    <cellStyle name="Normal 15 2 2 3 2 2 3 2 2" xfId="9748" xr:uid="{00000000-0005-0000-0000-00009D250000}"/>
    <cellStyle name="Normal 15 2 2 3 2 2 3 3" xfId="9749" xr:uid="{00000000-0005-0000-0000-00009E250000}"/>
    <cellStyle name="Normal 15 2 2 3 2 2 4" xfId="9750" xr:uid="{00000000-0005-0000-0000-00009F250000}"/>
    <cellStyle name="Normal 15 2 2 3 2 2 4 2" xfId="9751" xr:uid="{00000000-0005-0000-0000-0000A0250000}"/>
    <cellStyle name="Normal 15 2 2 3 2 2 4 2 2" xfId="9752" xr:uid="{00000000-0005-0000-0000-0000A1250000}"/>
    <cellStyle name="Normal 15 2 2 3 2 2 4 3" xfId="9753" xr:uid="{00000000-0005-0000-0000-0000A2250000}"/>
    <cellStyle name="Normal 15 2 2 3 2 2 5" xfId="9754" xr:uid="{00000000-0005-0000-0000-0000A3250000}"/>
    <cellStyle name="Normal 15 2 2 3 2 2 5 2" xfId="9755" xr:uid="{00000000-0005-0000-0000-0000A4250000}"/>
    <cellStyle name="Normal 15 2 2 3 2 2 6" xfId="9756" xr:uid="{00000000-0005-0000-0000-0000A5250000}"/>
    <cellStyle name="Normal 15 2 2 3 2 2 6 2" xfId="9757" xr:uid="{00000000-0005-0000-0000-0000A6250000}"/>
    <cellStyle name="Normal 15 2 2 3 2 2 7" xfId="9758" xr:uid="{00000000-0005-0000-0000-0000A7250000}"/>
    <cellStyle name="Normal 15 2 2 3 2 3" xfId="9759" xr:uid="{00000000-0005-0000-0000-0000A8250000}"/>
    <cellStyle name="Normal 15 2 2 3 2 3 2" xfId="9760" xr:uid="{00000000-0005-0000-0000-0000A9250000}"/>
    <cellStyle name="Normal 15 2 2 3 2 3 2 2" xfId="9761" xr:uid="{00000000-0005-0000-0000-0000AA250000}"/>
    <cellStyle name="Normal 15 2 2 3 2 3 2 2 2" xfId="9762" xr:uid="{00000000-0005-0000-0000-0000AB250000}"/>
    <cellStyle name="Normal 15 2 2 3 2 3 2 3" xfId="9763" xr:uid="{00000000-0005-0000-0000-0000AC250000}"/>
    <cellStyle name="Normal 15 2 2 3 2 3 3" xfId="9764" xr:uid="{00000000-0005-0000-0000-0000AD250000}"/>
    <cellStyle name="Normal 15 2 2 3 2 3 3 2" xfId="9765" xr:uid="{00000000-0005-0000-0000-0000AE250000}"/>
    <cellStyle name="Normal 15 2 2 3 2 3 3 2 2" xfId="9766" xr:uid="{00000000-0005-0000-0000-0000AF250000}"/>
    <cellStyle name="Normal 15 2 2 3 2 3 3 3" xfId="9767" xr:uid="{00000000-0005-0000-0000-0000B0250000}"/>
    <cellStyle name="Normal 15 2 2 3 2 3 4" xfId="9768" xr:uid="{00000000-0005-0000-0000-0000B1250000}"/>
    <cellStyle name="Normal 15 2 2 3 2 3 4 2" xfId="9769" xr:uid="{00000000-0005-0000-0000-0000B2250000}"/>
    <cellStyle name="Normal 15 2 2 3 2 3 4 2 2" xfId="9770" xr:uid="{00000000-0005-0000-0000-0000B3250000}"/>
    <cellStyle name="Normal 15 2 2 3 2 3 4 3" xfId="9771" xr:uid="{00000000-0005-0000-0000-0000B4250000}"/>
    <cellStyle name="Normal 15 2 2 3 2 3 5" xfId="9772" xr:uid="{00000000-0005-0000-0000-0000B5250000}"/>
    <cellStyle name="Normal 15 2 2 3 2 3 5 2" xfId="9773" xr:uid="{00000000-0005-0000-0000-0000B6250000}"/>
    <cellStyle name="Normal 15 2 2 3 2 3 6" xfId="9774" xr:uid="{00000000-0005-0000-0000-0000B7250000}"/>
    <cellStyle name="Normal 15 2 2 3 2 3 6 2" xfId="9775" xr:uid="{00000000-0005-0000-0000-0000B8250000}"/>
    <cellStyle name="Normal 15 2 2 3 2 3 7" xfId="9776" xr:uid="{00000000-0005-0000-0000-0000B9250000}"/>
    <cellStyle name="Normal 15 2 2 3 2 4" xfId="9777" xr:uid="{00000000-0005-0000-0000-0000BA250000}"/>
    <cellStyle name="Normal 15 2 2 3 2 4 2" xfId="9778" xr:uid="{00000000-0005-0000-0000-0000BB250000}"/>
    <cellStyle name="Normal 15 2 2 3 2 4 2 2" xfId="9779" xr:uid="{00000000-0005-0000-0000-0000BC250000}"/>
    <cellStyle name="Normal 15 2 2 3 2 4 3" xfId="9780" xr:uid="{00000000-0005-0000-0000-0000BD250000}"/>
    <cellStyle name="Normal 15 2 2 3 2 5" xfId="9781" xr:uid="{00000000-0005-0000-0000-0000BE250000}"/>
    <cellStyle name="Normal 15 2 2 3 2 5 2" xfId="9782" xr:uid="{00000000-0005-0000-0000-0000BF250000}"/>
    <cellStyle name="Normal 15 2 2 3 2 5 2 2" xfId="9783" xr:uid="{00000000-0005-0000-0000-0000C0250000}"/>
    <cellStyle name="Normal 15 2 2 3 2 5 3" xfId="9784" xr:uid="{00000000-0005-0000-0000-0000C1250000}"/>
    <cellStyle name="Normal 15 2 2 3 2 6" xfId="9785" xr:uid="{00000000-0005-0000-0000-0000C2250000}"/>
    <cellStyle name="Normal 15 2 2 3 2 6 2" xfId="9786" xr:uid="{00000000-0005-0000-0000-0000C3250000}"/>
    <cellStyle name="Normal 15 2 2 3 2 6 2 2" xfId="9787" xr:uid="{00000000-0005-0000-0000-0000C4250000}"/>
    <cellStyle name="Normal 15 2 2 3 2 6 3" xfId="9788" xr:uid="{00000000-0005-0000-0000-0000C5250000}"/>
    <cellStyle name="Normal 15 2 2 3 2 7" xfId="9789" xr:uid="{00000000-0005-0000-0000-0000C6250000}"/>
    <cellStyle name="Normal 15 2 2 3 2 7 2" xfId="9790" xr:uid="{00000000-0005-0000-0000-0000C7250000}"/>
    <cellStyle name="Normal 15 2 2 3 2 8" xfId="9791" xr:uid="{00000000-0005-0000-0000-0000C8250000}"/>
    <cellStyle name="Normal 15 2 2 3 2 8 2" xfId="9792" xr:uid="{00000000-0005-0000-0000-0000C9250000}"/>
    <cellStyle name="Normal 15 2 2 3 2 9" xfId="9793" xr:uid="{00000000-0005-0000-0000-0000CA250000}"/>
    <cellStyle name="Normal 15 2 2 3 3" xfId="9794" xr:uid="{00000000-0005-0000-0000-0000CB250000}"/>
    <cellStyle name="Normal 15 2 2 3 3 2" xfId="9795" xr:uid="{00000000-0005-0000-0000-0000CC250000}"/>
    <cellStyle name="Normal 15 2 2 3 3 2 2" xfId="9796" xr:uid="{00000000-0005-0000-0000-0000CD250000}"/>
    <cellStyle name="Normal 15 2 2 3 3 2 2 2" xfId="9797" xr:uid="{00000000-0005-0000-0000-0000CE250000}"/>
    <cellStyle name="Normal 15 2 2 3 3 2 2 2 2" xfId="9798" xr:uid="{00000000-0005-0000-0000-0000CF250000}"/>
    <cellStyle name="Normal 15 2 2 3 3 2 2 3" xfId="9799" xr:uid="{00000000-0005-0000-0000-0000D0250000}"/>
    <cellStyle name="Normal 15 2 2 3 3 2 3" xfId="9800" xr:uid="{00000000-0005-0000-0000-0000D1250000}"/>
    <cellStyle name="Normal 15 2 2 3 3 2 3 2" xfId="9801" xr:uid="{00000000-0005-0000-0000-0000D2250000}"/>
    <cellStyle name="Normal 15 2 2 3 3 2 3 2 2" xfId="9802" xr:uid="{00000000-0005-0000-0000-0000D3250000}"/>
    <cellStyle name="Normal 15 2 2 3 3 2 3 3" xfId="9803" xr:uid="{00000000-0005-0000-0000-0000D4250000}"/>
    <cellStyle name="Normal 15 2 2 3 3 2 4" xfId="9804" xr:uid="{00000000-0005-0000-0000-0000D5250000}"/>
    <cellStyle name="Normal 15 2 2 3 3 2 4 2" xfId="9805" xr:uid="{00000000-0005-0000-0000-0000D6250000}"/>
    <cellStyle name="Normal 15 2 2 3 3 2 4 2 2" xfId="9806" xr:uid="{00000000-0005-0000-0000-0000D7250000}"/>
    <cellStyle name="Normal 15 2 2 3 3 2 4 3" xfId="9807" xr:uid="{00000000-0005-0000-0000-0000D8250000}"/>
    <cellStyle name="Normal 15 2 2 3 3 2 5" xfId="9808" xr:uid="{00000000-0005-0000-0000-0000D9250000}"/>
    <cellStyle name="Normal 15 2 2 3 3 2 5 2" xfId="9809" xr:uid="{00000000-0005-0000-0000-0000DA250000}"/>
    <cellStyle name="Normal 15 2 2 3 3 2 6" xfId="9810" xr:uid="{00000000-0005-0000-0000-0000DB250000}"/>
    <cellStyle name="Normal 15 2 2 3 3 2 6 2" xfId="9811" xr:uid="{00000000-0005-0000-0000-0000DC250000}"/>
    <cellStyle name="Normal 15 2 2 3 3 2 7" xfId="9812" xr:uid="{00000000-0005-0000-0000-0000DD250000}"/>
    <cellStyle name="Normal 15 2 2 3 3 3" xfId="9813" xr:uid="{00000000-0005-0000-0000-0000DE250000}"/>
    <cellStyle name="Normal 15 2 2 3 3 3 2" xfId="9814" xr:uid="{00000000-0005-0000-0000-0000DF250000}"/>
    <cellStyle name="Normal 15 2 2 3 3 3 2 2" xfId="9815" xr:uid="{00000000-0005-0000-0000-0000E0250000}"/>
    <cellStyle name="Normal 15 2 2 3 3 3 3" xfId="9816" xr:uid="{00000000-0005-0000-0000-0000E1250000}"/>
    <cellStyle name="Normal 15 2 2 3 3 4" xfId="9817" xr:uid="{00000000-0005-0000-0000-0000E2250000}"/>
    <cellStyle name="Normal 15 2 2 3 3 4 2" xfId="9818" xr:uid="{00000000-0005-0000-0000-0000E3250000}"/>
    <cellStyle name="Normal 15 2 2 3 3 4 2 2" xfId="9819" xr:uid="{00000000-0005-0000-0000-0000E4250000}"/>
    <cellStyle name="Normal 15 2 2 3 3 4 3" xfId="9820" xr:uid="{00000000-0005-0000-0000-0000E5250000}"/>
    <cellStyle name="Normal 15 2 2 3 3 5" xfId="9821" xr:uid="{00000000-0005-0000-0000-0000E6250000}"/>
    <cellStyle name="Normal 15 2 2 3 3 5 2" xfId="9822" xr:uid="{00000000-0005-0000-0000-0000E7250000}"/>
    <cellStyle name="Normal 15 2 2 3 3 5 2 2" xfId="9823" xr:uid="{00000000-0005-0000-0000-0000E8250000}"/>
    <cellStyle name="Normal 15 2 2 3 3 5 3" xfId="9824" xr:uid="{00000000-0005-0000-0000-0000E9250000}"/>
    <cellStyle name="Normal 15 2 2 3 3 6" xfId="9825" xr:uid="{00000000-0005-0000-0000-0000EA250000}"/>
    <cellStyle name="Normal 15 2 2 3 3 6 2" xfId="9826" xr:uid="{00000000-0005-0000-0000-0000EB250000}"/>
    <cellStyle name="Normal 15 2 2 3 3 7" xfId="9827" xr:uid="{00000000-0005-0000-0000-0000EC250000}"/>
    <cellStyle name="Normal 15 2 2 3 3 7 2" xfId="9828" xr:uid="{00000000-0005-0000-0000-0000ED250000}"/>
    <cellStyle name="Normal 15 2 2 3 3 8" xfId="9829" xr:uid="{00000000-0005-0000-0000-0000EE250000}"/>
    <cellStyle name="Normal 15 2 2 3 4" xfId="9830" xr:uid="{00000000-0005-0000-0000-0000EF250000}"/>
    <cellStyle name="Normal 15 2 2 3 4 2" xfId="9831" xr:uid="{00000000-0005-0000-0000-0000F0250000}"/>
    <cellStyle name="Normal 15 2 2 3 4 2 2" xfId="9832" xr:uid="{00000000-0005-0000-0000-0000F1250000}"/>
    <cellStyle name="Normal 15 2 2 3 4 2 2 2" xfId="9833" xr:uid="{00000000-0005-0000-0000-0000F2250000}"/>
    <cellStyle name="Normal 15 2 2 3 4 2 3" xfId="9834" xr:uid="{00000000-0005-0000-0000-0000F3250000}"/>
    <cellStyle name="Normal 15 2 2 3 4 3" xfId="9835" xr:uid="{00000000-0005-0000-0000-0000F4250000}"/>
    <cellStyle name="Normal 15 2 2 3 4 3 2" xfId="9836" xr:uid="{00000000-0005-0000-0000-0000F5250000}"/>
    <cellStyle name="Normal 15 2 2 3 4 3 2 2" xfId="9837" xr:uid="{00000000-0005-0000-0000-0000F6250000}"/>
    <cellStyle name="Normal 15 2 2 3 4 3 3" xfId="9838" xr:uid="{00000000-0005-0000-0000-0000F7250000}"/>
    <cellStyle name="Normal 15 2 2 3 4 4" xfId="9839" xr:uid="{00000000-0005-0000-0000-0000F8250000}"/>
    <cellStyle name="Normal 15 2 2 3 4 4 2" xfId="9840" xr:uid="{00000000-0005-0000-0000-0000F9250000}"/>
    <cellStyle name="Normal 15 2 2 3 4 4 2 2" xfId="9841" xr:uid="{00000000-0005-0000-0000-0000FA250000}"/>
    <cellStyle name="Normal 15 2 2 3 4 4 3" xfId="9842" xr:uid="{00000000-0005-0000-0000-0000FB250000}"/>
    <cellStyle name="Normal 15 2 2 3 4 5" xfId="9843" xr:uid="{00000000-0005-0000-0000-0000FC250000}"/>
    <cellStyle name="Normal 15 2 2 3 4 5 2" xfId="9844" xr:uid="{00000000-0005-0000-0000-0000FD250000}"/>
    <cellStyle name="Normal 15 2 2 3 4 6" xfId="9845" xr:uid="{00000000-0005-0000-0000-0000FE250000}"/>
    <cellStyle name="Normal 15 2 2 3 4 6 2" xfId="9846" xr:uid="{00000000-0005-0000-0000-0000FF250000}"/>
    <cellStyle name="Normal 15 2 2 3 4 7" xfId="9847" xr:uid="{00000000-0005-0000-0000-000000260000}"/>
    <cellStyle name="Normal 15 2 2 3 5" xfId="9848" xr:uid="{00000000-0005-0000-0000-000001260000}"/>
    <cellStyle name="Normal 15 2 2 3 5 2" xfId="9849" xr:uid="{00000000-0005-0000-0000-000002260000}"/>
    <cellStyle name="Normal 15 2 2 3 5 2 2" xfId="9850" xr:uid="{00000000-0005-0000-0000-000003260000}"/>
    <cellStyle name="Normal 15 2 2 3 5 2 2 2" xfId="9851" xr:uid="{00000000-0005-0000-0000-000004260000}"/>
    <cellStyle name="Normal 15 2 2 3 5 2 3" xfId="9852" xr:uid="{00000000-0005-0000-0000-000005260000}"/>
    <cellStyle name="Normal 15 2 2 3 5 3" xfId="9853" xr:uid="{00000000-0005-0000-0000-000006260000}"/>
    <cellStyle name="Normal 15 2 2 3 5 3 2" xfId="9854" xr:uid="{00000000-0005-0000-0000-000007260000}"/>
    <cellStyle name="Normal 15 2 2 3 5 3 2 2" xfId="9855" xr:uid="{00000000-0005-0000-0000-000008260000}"/>
    <cellStyle name="Normal 15 2 2 3 5 3 3" xfId="9856" xr:uid="{00000000-0005-0000-0000-000009260000}"/>
    <cellStyle name="Normal 15 2 2 3 5 4" xfId="9857" xr:uid="{00000000-0005-0000-0000-00000A260000}"/>
    <cellStyle name="Normal 15 2 2 3 5 4 2" xfId="9858" xr:uid="{00000000-0005-0000-0000-00000B260000}"/>
    <cellStyle name="Normal 15 2 2 3 5 4 2 2" xfId="9859" xr:uid="{00000000-0005-0000-0000-00000C260000}"/>
    <cellStyle name="Normal 15 2 2 3 5 4 3" xfId="9860" xr:uid="{00000000-0005-0000-0000-00000D260000}"/>
    <cellStyle name="Normal 15 2 2 3 5 5" xfId="9861" xr:uid="{00000000-0005-0000-0000-00000E260000}"/>
    <cellStyle name="Normal 15 2 2 3 5 5 2" xfId="9862" xr:uid="{00000000-0005-0000-0000-00000F260000}"/>
    <cellStyle name="Normal 15 2 2 3 5 6" xfId="9863" xr:uid="{00000000-0005-0000-0000-000010260000}"/>
    <cellStyle name="Normal 15 2 2 3 5 6 2" xfId="9864" xr:uid="{00000000-0005-0000-0000-000011260000}"/>
    <cellStyle name="Normal 15 2 2 3 5 7" xfId="9865" xr:uid="{00000000-0005-0000-0000-000012260000}"/>
    <cellStyle name="Normal 15 2 2 3 6" xfId="9866" xr:uid="{00000000-0005-0000-0000-000013260000}"/>
    <cellStyle name="Normal 15 2 2 3 6 2" xfId="9867" xr:uid="{00000000-0005-0000-0000-000014260000}"/>
    <cellStyle name="Normal 15 2 2 3 6 2 2" xfId="9868" xr:uid="{00000000-0005-0000-0000-000015260000}"/>
    <cellStyle name="Normal 15 2 2 3 6 3" xfId="9869" xr:uid="{00000000-0005-0000-0000-000016260000}"/>
    <cellStyle name="Normal 15 2 2 3 7" xfId="9870" xr:uid="{00000000-0005-0000-0000-000017260000}"/>
    <cellStyle name="Normal 15 2 2 3 7 2" xfId="9871" xr:uid="{00000000-0005-0000-0000-000018260000}"/>
    <cellStyle name="Normal 15 2 2 3 7 2 2" xfId="9872" xr:uid="{00000000-0005-0000-0000-000019260000}"/>
    <cellStyle name="Normal 15 2 2 3 7 3" xfId="9873" xr:uid="{00000000-0005-0000-0000-00001A260000}"/>
    <cellStyle name="Normal 15 2 2 3 8" xfId="9874" xr:uid="{00000000-0005-0000-0000-00001B260000}"/>
    <cellStyle name="Normal 15 2 2 3 8 2" xfId="9875" xr:uid="{00000000-0005-0000-0000-00001C260000}"/>
    <cellStyle name="Normal 15 2 2 3 8 2 2" xfId="9876" xr:uid="{00000000-0005-0000-0000-00001D260000}"/>
    <cellStyle name="Normal 15 2 2 3 8 3" xfId="9877" xr:uid="{00000000-0005-0000-0000-00001E260000}"/>
    <cellStyle name="Normal 15 2 2 3 9" xfId="9878" xr:uid="{00000000-0005-0000-0000-00001F260000}"/>
    <cellStyle name="Normal 15 2 2 3 9 2" xfId="9879" xr:uid="{00000000-0005-0000-0000-000020260000}"/>
    <cellStyle name="Normal 15 2 2 4" xfId="9880" xr:uid="{00000000-0005-0000-0000-000021260000}"/>
    <cellStyle name="Normal 15 2 2 4 2" xfId="9881" xr:uid="{00000000-0005-0000-0000-000022260000}"/>
    <cellStyle name="Normal 15 2 2 4 2 2" xfId="9882" xr:uid="{00000000-0005-0000-0000-000023260000}"/>
    <cellStyle name="Normal 15 2 2 4 2 2 2" xfId="9883" xr:uid="{00000000-0005-0000-0000-000024260000}"/>
    <cellStyle name="Normal 15 2 2 4 2 2 2 2" xfId="9884" xr:uid="{00000000-0005-0000-0000-000025260000}"/>
    <cellStyle name="Normal 15 2 2 4 2 2 3" xfId="9885" xr:uid="{00000000-0005-0000-0000-000026260000}"/>
    <cellStyle name="Normal 15 2 2 4 2 3" xfId="9886" xr:uid="{00000000-0005-0000-0000-000027260000}"/>
    <cellStyle name="Normal 15 2 2 4 2 3 2" xfId="9887" xr:uid="{00000000-0005-0000-0000-000028260000}"/>
    <cellStyle name="Normal 15 2 2 4 2 3 2 2" xfId="9888" xr:uid="{00000000-0005-0000-0000-000029260000}"/>
    <cellStyle name="Normal 15 2 2 4 2 3 3" xfId="9889" xr:uid="{00000000-0005-0000-0000-00002A260000}"/>
    <cellStyle name="Normal 15 2 2 4 2 4" xfId="9890" xr:uid="{00000000-0005-0000-0000-00002B260000}"/>
    <cellStyle name="Normal 15 2 2 4 2 4 2" xfId="9891" xr:uid="{00000000-0005-0000-0000-00002C260000}"/>
    <cellStyle name="Normal 15 2 2 4 2 4 2 2" xfId="9892" xr:uid="{00000000-0005-0000-0000-00002D260000}"/>
    <cellStyle name="Normal 15 2 2 4 2 4 3" xfId="9893" xr:uid="{00000000-0005-0000-0000-00002E260000}"/>
    <cellStyle name="Normal 15 2 2 4 2 5" xfId="9894" xr:uid="{00000000-0005-0000-0000-00002F260000}"/>
    <cellStyle name="Normal 15 2 2 4 2 5 2" xfId="9895" xr:uid="{00000000-0005-0000-0000-000030260000}"/>
    <cellStyle name="Normal 15 2 2 4 2 6" xfId="9896" xr:uid="{00000000-0005-0000-0000-000031260000}"/>
    <cellStyle name="Normal 15 2 2 4 2 6 2" xfId="9897" xr:uid="{00000000-0005-0000-0000-000032260000}"/>
    <cellStyle name="Normal 15 2 2 4 2 7" xfId="9898" xr:uid="{00000000-0005-0000-0000-000033260000}"/>
    <cellStyle name="Normal 15 2 2 4 3" xfId="9899" xr:uid="{00000000-0005-0000-0000-000034260000}"/>
    <cellStyle name="Normal 15 2 2 4 3 2" xfId="9900" xr:uid="{00000000-0005-0000-0000-000035260000}"/>
    <cellStyle name="Normal 15 2 2 4 3 2 2" xfId="9901" xr:uid="{00000000-0005-0000-0000-000036260000}"/>
    <cellStyle name="Normal 15 2 2 4 3 2 2 2" xfId="9902" xr:uid="{00000000-0005-0000-0000-000037260000}"/>
    <cellStyle name="Normal 15 2 2 4 3 2 3" xfId="9903" xr:uid="{00000000-0005-0000-0000-000038260000}"/>
    <cellStyle name="Normal 15 2 2 4 3 3" xfId="9904" xr:uid="{00000000-0005-0000-0000-000039260000}"/>
    <cellStyle name="Normal 15 2 2 4 3 3 2" xfId="9905" xr:uid="{00000000-0005-0000-0000-00003A260000}"/>
    <cellStyle name="Normal 15 2 2 4 3 3 2 2" xfId="9906" xr:uid="{00000000-0005-0000-0000-00003B260000}"/>
    <cellStyle name="Normal 15 2 2 4 3 3 3" xfId="9907" xr:uid="{00000000-0005-0000-0000-00003C260000}"/>
    <cellStyle name="Normal 15 2 2 4 3 4" xfId="9908" xr:uid="{00000000-0005-0000-0000-00003D260000}"/>
    <cellStyle name="Normal 15 2 2 4 3 4 2" xfId="9909" xr:uid="{00000000-0005-0000-0000-00003E260000}"/>
    <cellStyle name="Normal 15 2 2 4 3 4 2 2" xfId="9910" xr:uid="{00000000-0005-0000-0000-00003F260000}"/>
    <cellStyle name="Normal 15 2 2 4 3 4 3" xfId="9911" xr:uid="{00000000-0005-0000-0000-000040260000}"/>
    <cellStyle name="Normal 15 2 2 4 3 5" xfId="9912" xr:uid="{00000000-0005-0000-0000-000041260000}"/>
    <cellStyle name="Normal 15 2 2 4 3 5 2" xfId="9913" xr:uid="{00000000-0005-0000-0000-000042260000}"/>
    <cellStyle name="Normal 15 2 2 4 3 6" xfId="9914" xr:uid="{00000000-0005-0000-0000-000043260000}"/>
    <cellStyle name="Normal 15 2 2 4 3 6 2" xfId="9915" xr:uid="{00000000-0005-0000-0000-000044260000}"/>
    <cellStyle name="Normal 15 2 2 4 3 7" xfId="9916" xr:uid="{00000000-0005-0000-0000-000045260000}"/>
    <cellStyle name="Normal 15 2 2 4 4" xfId="9917" xr:uid="{00000000-0005-0000-0000-000046260000}"/>
    <cellStyle name="Normal 15 2 2 4 4 2" xfId="9918" xr:uid="{00000000-0005-0000-0000-000047260000}"/>
    <cellStyle name="Normal 15 2 2 4 4 2 2" xfId="9919" xr:uid="{00000000-0005-0000-0000-000048260000}"/>
    <cellStyle name="Normal 15 2 2 4 4 3" xfId="9920" xr:uid="{00000000-0005-0000-0000-000049260000}"/>
    <cellStyle name="Normal 15 2 2 4 5" xfId="9921" xr:uid="{00000000-0005-0000-0000-00004A260000}"/>
    <cellStyle name="Normal 15 2 2 4 5 2" xfId="9922" xr:uid="{00000000-0005-0000-0000-00004B260000}"/>
    <cellStyle name="Normal 15 2 2 4 5 2 2" xfId="9923" xr:uid="{00000000-0005-0000-0000-00004C260000}"/>
    <cellStyle name="Normal 15 2 2 4 5 3" xfId="9924" xr:uid="{00000000-0005-0000-0000-00004D260000}"/>
    <cellStyle name="Normal 15 2 2 4 6" xfId="9925" xr:uid="{00000000-0005-0000-0000-00004E260000}"/>
    <cellStyle name="Normal 15 2 2 4 6 2" xfId="9926" xr:uid="{00000000-0005-0000-0000-00004F260000}"/>
    <cellStyle name="Normal 15 2 2 4 6 2 2" xfId="9927" xr:uid="{00000000-0005-0000-0000-000050260000}"/>
    <cellStyle name="Normal 15 2 2 4 6 3" xfId="9928" xr:uid="{00000000-0005-0000-0000-000051260000}"/>
    <cellStyle name="Normal 15 2 2 4 7" xfId="9929" xr:uid="{00000000-0005-0000-0000-000052260000}"/>
    <cellStyle name="Normal 15 2 2 4 7 2" xfId="9930" xr:uid="{00000000-0005-0000-0000-000053260000}"/>
    <cellStyle name="Normal 15 2 2 4 8" xfId="9931" xr:uid="{00000000-0005-0000-0000-000054260000}"/>
    <cellStyle name="Normal 15 2 2 4 8 2" xfId="9932" xr:uid="{00000000-0005-0000-0000-000055260000}"/>
    <cellStyle name="Normal 15 2 2 4 9" xfId="9933" xr:uid="{00000000-0005-0000-0000-000056260000}"/>
    <cellStyle name="Normal 15 2 2 5" xfId="9934" xr:uid="{00000000-0005-0000-0000-000057260000}"/>
    <cellStyle name="Normal 15 2 2 5 2" xfId="9935" xr:uid="{00000000-0005-0000-0000-000058260000}"/>
    <cellStyle name="Normal 15 2 2 5 2 2" xfId="9936" xr:uid="{00000000-0005-0000-0000-000059260000}"/>
    <cellStyle name="Normal 15 2 2 5 2 2 2" xfId="9937" xr:uid="{00000000-0005-0000-0000-00005A260000}"/>
    <cellStyle name="Normal 15 2 2 5 2 3" xfId="9938" xr:uid="{00000000-0005-0000-0000-00005B260000}"/>
    <cellStyle name="Normal 15 2 2 5 3" xfId="9939" xr:uid="{00000000-0005-0000-0000-00005C260000}"/>
    <cellStyle name="Normal 15 2 2 5 3 2" xfId="9940" xr:uid="{00000000-0005-0000-0000-00005D260000}"/>
    <cellStyle name="Normal 15 2 2 5 3 2 2" xfId="9941" xr:uid="{00000000-0005-0000-0000-00005E260000}"/>
    <cellStyle name="Normal 15 2 2 5 3 3" xfId="9942" xr:uid="{00000000-0005-0000-0000-00005F260000}"/>
    <cellStyle name="Normal 15 2 2 5 4" xfId="9943" xr:uid="{00000000-0005-0000-0000-000060260000}"/>
    <cellStyle name="Normal 15 2 2 5 4 2" xfId="9944" xr:uid="{00000000-0005-0000-0000-000061260000}"/>
    <cellStyle name="Normal 15 2 2 5 4 2 2" xfId="9945" xr:uid="{00000000-0005-0000-0000-000062260000}"/>
    <cellStyle name="Normal 15 2 2 5 4 3" xfId="9946" xr:uid="{00000000-0005-0000-0000-000063260000}"/>
    <cellStyle name="Normal 15 2 2 5 5" xfId="9947" xr:uid="{00000000-0005-0000-0000-000064260000}"/>
    <cellStyle name="Normal 15 2 2 5 5 2" xfId="9948" xr:uid="{00000000-0005-0000-0000-000065260000}"/>
    <cellStyle name="Normal 15 2 2 5 6" xfId="9949" xr:uid="{00000000-0005-0000-0000-000066260000}"/>
    <cellStyle name="Normal 15 2 2 5 6 2" xfId="9950" xr:uid="{00000000-0005-0000-0000-000067260000}"/>
    <cellStyle name="Normal 15 2 2 5 7" xfId="9951" xr:uid="{00000000-0005-0000-0000-000068260000}"/>
    <cellStyle name="Normal 15 2 2 6" xfId="9952" xr:uid="{00000000-0005-0000-0000-000069260000}"/>
    <cellStyle name="Normal 15 2 2 6 2" xfId="9953" xr:uid="{00000000-0005-0000-0000-00006A260000}"/>
    <cellStyle name="Normal 15 2 2 6 2 2" xfId="9954" xr:uid="{00000000-0005-0000-0000-00006B260000}"/>
    <cellStyle name="Normal 15 2 2 6 2 2 2" xfId="9955" xr:uid="{00000000-0005-0000-0000-00006C260000}"/>
    <cellStyle name="Normal 15 2 2 6 2 3" xfId="9956" xr:uid="{00000000-0005-0000-0000-00006D260000}"/>
    <cellStyle name="Normal 15 2 2 6 3" xfId="9957" xr:uid="{00000000-0005-0000-0000-00006E260000}"/>
    <cellStyle name="Normal 15 2 2 6 3 2" xfId="9958" xr:uid="{00000000-0005-0000-0000-00006F260000}"/>
    <cellStyle name="Normal 15 2 2 6 3 2 2" xfId="9959" xr:uid="{00000000-0005-0000-0000-000070260000}"/>
    <cellStyle name="Normal 15 2 2 6 3 3" xfId="9960" xr:uid="{00000000-0005-0000-0000-000071260000}"/>
    <cellStyle name="Normal 15 2 2 6 4" xfId="9961" xr:uid="{00000000-0005-0000-0000-000072260000}"/>
    <cellStyle name="Normal 15 2 2 6 4 2" xfId="9962" xr:uid="{00000000-0005-0000-0000-000073260000}"/>
    <cellStyle name="Normal 15 2 2 6 4 2 2" xfId="9963" xr:uid="{00000000-0005-0000-0000-000074260000}"/>
    <cellStyle name="Normal 15 2 2 6 4 3" xfId="9964" xr:uid="{00000000-0005-0000-0000-000075260000}"/>
    <cellStyle name="Normal 15 2 2 6 5" xfId="9965" xr:uid="{00000000-0005-0000-0000-000076260000}"/>
    <cellStyle name="Normal 15 2 2 6 5 2" xfId="9966" xr:uid="{00000000-0005-0000-0000-000077260000}"/>
    <cellStyle name="Normal 15 2 2 6 6" xfId="9967" xr:uid="{00000000-0005-0000-0000-000078260000}"/>
    <cellStyle name="Normal 15 2 2 6 6 2" xfId="9968" xr:uid="{00000000-0005-0000-0000-000079260000}"/>
    <cellStyle name="Normal 15 2 2 6 7" xfId="9969" xr:uid="{00000000-0005-0000-0000-00007A260000}"/>
    <cellStyle name="Normal 15 2 2 7" xfId="9970" xr:uid="{00000000-0005-0000-0000-00007B260000}"/>
    <cellStyle name="Normal 15 2 2 7 2" xfId="9971" xr:uid="{00000000-0005-0000-0000-00007C260000}"/>
    <cellStyle name="Normal 15 2 2 7 2 2" xfId="9972" xr:uid="{00000000-0005-0000-0000-00007D260000}"/>
    <cellStyle name="Normal 15 2 2 7 3" xfId="9973" xr:uid="{00000000-0005-0000-0000-00007E260000}"/>
    <cellStyle name="Normal 15 2 2 8" xfId="9974" xr:uid="{00000000-0005-0000-0000-00007F260000}"/>
    <cellStyle name="Normal 15 2 2 8 2" xfId="9975" xr:uid="{00000000-0005-0000-0000-000080260000}"/>
    <cellStyle name="Normal 15 2 2 8 2 2" xfId="9976" xr:uid="{00000000-0005-0000-0000-000081260000}"/>
    <cellStyle name="Normal 15 2 2 8 3" xfId="9977" xr:uid="{00000000-0005-0000-0000-000082260000}"/>
    <cellStyle name="Normal 15 2 2 9" xfId="9978" xr:uid="{00000000-0005-0000-0000-000083260000}"/>
    <cellStyle name="Normal 15 2 2 9 2" xfId="9979" xr:uid="{00000000-0005-0000-0000-000084260000}"/>
    <cellStyle name="Normal 15 2 2 9 2 2" xfId="9980" xr:uid="{00000000-0005-0000-0000-000085260000}"/>
    <cellStyle name="Normal 15 2 2 9 3" xfId="9981" xr:uid="{00000000-0005-0000-0000-000086260000}"/>
    <cellStyle name="Normal 15 2 2_Confidential Information" xfId="9982" xr:uid="{00000000-0005-0000-0000-000087260000}"/>
    <cellStyle name="Normal 15 2 3" xfId="431" xr:uid="{00000000-0005-0000-0000-000088260000}"/>
    <cellStyle name="Normal 15 2 3 10" xfId="9983" xr:uid="{00000000-0005-0000-0000-000089260000}"/>
    <cellStyle name="Normal 15 2 3 10 2" xfId="9984" xr:uid="{00000000-0005-0000-0000-00008A260000}"/>
    <cellStyle name="Normal 15 2 3 10 2 2" xfId="9985" xr:uid="{00000000-0005-0000-0000-00008B260000}"/>
    <cellStyle name="Normal 15 2 3 10 3" xfId="9986" xr:uid="{00000000-0005-0000-0000-00008C260000}"/>
    <cellStyle name="Normal 15 2 3 11" xfId="9987" xr:uid="{00000000-0005-0000-0000-00008D260000}"/>
    <cellStyle name="Normal 15 2 3 11 2" xfId="9988" xr:uid="{00000000-0005-0000-0000-00008E260000}"/>
    <cellStyle name="Normal 15 2 3 12" xfId="9989" xr:uid="{00000000-0005-0000-0000-00008F260000}"/>
    <cellStyle name="Normal 15 2 3 12 2" xfId="9990" xr:uid="{00000000-0005-0000-0000-000090260000}"/>
    <cellStyle name="Normal 15 2 3 13" xfId="9991" xr:uid="{00000000-0005-0000-0000-000091260000}"/>
    <cellStyle name="Normal 15 2 3 2" xfId="432" xr:uid="{00000000-0005-0000-0000-000092260000}"/>
    <cellStyle name="Normal 15 2 3 2 10" xfId="9992" xr:uid="{00000000-0005-0000-0000-000093260000}"/>
    <cellStyle name="Normal 15 2 3 2 10 2" xfId="9993" xr:uid="{00000000-0005-0000-0000-000094260000}"/>
    <cellStyle name="Normal 15 2 3 2 11" xfId="9994" xr:uid="{00000000-0005-0000-0000-000095260000}"/>
    <cellStyle name="Normal 15 2 3 2 2" xfId="9995" xr:uid="{00000000-0005-0000-0000-000096260000}"/>
    <cellStyle name="Normal 15 2 3 2 2 2" xfId="9996" xr:uid="{00000000-0005-0000-0000-000097260000}"/>
    <cellStyle name="Normal 15 2 3 2 2 2 2" xfId="9997" xr:uid="{00000000-0005-0000-0000-000098260000}"/>
    <cellStyle name="Normal 15 2 3 2 2 2 2 2" xfId="9998" xr:uid="{00000000-0005-0000-0000-000099260000}"/>
    <cellStyle name="Normal 15 2 3 2 2 2 2 2 2" xfId="9999" xr:uid="{00000000-0005-0000-0000-00009A260000}"/>
    <cellStyle name="Normal 15 2 3 2 2 2 2 3" xfId="10000" xr:uid="{00000000-0005-0000-0000-00009B260000}"/>
    <cellStyle name="Normal 15 2 3 2 2 2 3" xfId="10001" xr:uid="{00000000-0005-0000-0000-00009C260000}"/>
    <cellStyle name="Normal 15 2 3 2 2 2 3 2" xfId="10002" xr:uid="{00000000-0005-0000-0000-00009D260000}"/>
    <cellStyle name="Normal 15 2 3 2 2 2 3 2 2" xfId="10003" xr:uid="{00000000-0005-0000-0000-00009E260000}"/>
    <cellStyle name="Normal 15 2 3 2 2 2 3 3" xfId="10004" xr:uid="{00000000-0005-0000-0000-00009F260000}"/>
    <cellStyle name="Normal 15 2 3 2 2 2 4" xfId="10005" xr:uid="{00000000-0005-0000-0000-0000A0260000}"/>
    <cellStyle name="Normal 15 2 3 2 2 2 4 2" xfId="10006" xr:uid="{00000000-0005-0000-0000-0000A1260000}"/>
    <cellStyle name="Normal 15 2 3 2 2 2 4 2 2" xfId="10007" xr:uid="{00000000-0005-0000-0000-0000A2260000}"/>
    <cellStyle name="Normal 15 2 3 2 2 2 4 3" xfId="10008" xr:uid="{00000000-0005-0000-0000-0000A3260000}"/>
    <cellStyle name="Normal 15 2 3 2 2 2 5" xfId="10009" xr:uid="{00000000-0005-0000-0000-0000A4260000}"/>
    <cellStyle name="Normal 15 2 3 2 2 2 5 2" xfId="10010" xr:uid="{00000000-0005-0000-0000-0000A5260000}"/>
    <cellStyle name="Normal 15 2 3 2 2 2 6" xfId="10011" xr:uid="{00000000-0005-0000-0000-0000A6260000}"/>
    <cellStyle name="Normal 15 2 3 2 2 2 6 2" xfId="10012" xr:uid="{00000000-0005-0000-0000-0000A7260000}"/>
    <cellStyle name="Normal 15 2 3 2 2 2 7" xfId="10013" xr:uid="{00000000-0005-0000-0000-0000A8260000}"/>
    <cellStyle name="Normal 15 2 3 2 2 3" xfId="10014" xr:uid="{00000000-0005-0000-0000-0000A9260000}"/>
    <cellStyle name="Normal 15 2 3 2 2 3 2" xfId="10015" xr:uid="{00000000-0005-0000-0000-0000AA260000}"/>
    <cellStyle name="Normal 15 2 3 2 2 3 2 2" xfId="10016" xr:uid="{00000000-0005-0000-0000-0000AB260000}"/>
    <cellStyle name="Normal 15 2 3 2 2 3 2 2 2" xfId="10017" xr:uid="{00000000-0005-0000-0000-0000AC260000}"/>
    <cellStyle name="Normal 15 2 3 2 2 3 2 3" xfId="10018" xr:uid="{00000000-0005-0000-0000-0000AD260000}"/>
    <cellStyle name="Normal 15 2 3 2 2 3 3" xfId="10019" xr:uid="{00000000-0005-0000-0000-0000AE260000}"/>
    <cellStyle name="Normal 15 2 3 2 2 3 3 2" xfId="10020" xr:uid="{00000000-0005-0000-0000-0000AF260000}"/>
    <cellStyle name="Normal 15 2 3 2 2 3 3 2 2" xfId="10021" xr:uid="{00000000-0005-0000-0000-0000B0260000}"/>
    <cellStyle name="Normal 15 2 3 2 2 3 3 3" xfId="10022" xr:uid="{00000000-0005-0000-0000-0000B1260000}"/>
    <cellStyle name="Normal 15 2 3 2 2 3 4" xfId="10023" xr:uid="{00000000-0005-0000-0000-0000B2260000}"/>
    <cellStyle name="Normal 15 2 3 2 2 3 4 2" xfId="10024" xr:uid="{00000000-0005-0000-0000-0000B3260000}"/>
    <cellStyle name="Normal 15 2 3 2 2 3 4 2 2" xfId="10025" xr:uid="{00000000-0005-0000-0000-0000B4260000}"/>
    <cellStyle name="Normal 15 2 3 2 2 3 4 3" xfId="10026" xr:uid="{00000000-0005-0000-0000-0000B5260000}"/>
    <cellStyle name="Normal 15 2 3 2 2 3 5" xfId="10027" xr:uid="{00000000-0005-0000-0000-0000B6260000}"/>
    <cellStyle name="Normal 15 2 3 2 2 3 5 2" xfId="10028" xr:uid="{00000000-0005-0000-0000-0000B7260000}"/>
    <cellStyle name="Normal 15 2 3 2 2 3 6" xfId="10029" xr:uid="{00000000-0005-0000-0000-0000B8260000}"/>
    <cellStyle name="Normal 15 2 3 2 2 3 6 2" xfId="10030" xr:uid="{00000000-0005-0000-0000-0000B9260000}"/>
    <cellStyle name="Normal 15 2 3 2 2 3 7" xfId="10031" xr:uid="{00000000-0005-0000-0000-0000BA260000}"/>
    <cellStyle name="Normal 15 2 3 2 2 4" xfId="10032" xr:uid="{00000000-0005-0000-0000-0000BB260000}"/>
    <cellStyle name="Normal 15 2 3 2 2 4 2" xfId="10033" xr:uid="{00000000-0005-0000-0000-0000BC260000}"/>
    <cellStyle name="Normal 15 2 3 2 2 4 2 2" xfId="10034" xr:uid="{00000000-0005-0000-0000-0000BD260000}"/>
    <cellStyle name="Normal 15 2 3 2 2 4 3" xfId="10035" xr:uid="{00000000-0005-0000-0000-0000BE260000}"/>
    <cellStyle name="Normal 15 2 3 2 2 5" xfId="10036" xr:uid="{00000000-0005-0000-0000-0000BF260000}"/>
    <cellStyle name="Normal 15 2 3 2 2 5 2" xfId="10037" xr:uid="{00000000-0005-0000-0000-0000C0260000}"/>
    <cellStyle name="Normal 15 2 3 2 2 5 2 2" xfId="10038" xr:uid="{00000000-0005-0000-0000-0000C1260000}"/>
    <cellStyle name="Normal 15 2 3 2 2 5 3" xfId="10039" xr:uid="{00000000-0005-0000-0000-0000C2260000}"/>
    <cellStyle name="Normal 15 2 3 2 2 6" xfId="10040" xr:uid="{00000000-0005-0000-0000-0000C3260000}"/>
    <cellStyle name="Normal 15 2 3 2 2 6 2" xfId="10041" xr:uid="{00000000-0005-0000-0000-0000C4260000}"/>
    <cellStyle name="Normal 15 2 3 2 2 6 2 2" xfId="10042" xr:uid="{00000000-0005-0000-0000-0000C5260000}"/>
    <cellStyle name="Normal 15 2 3 2 2 6 3" xfId="10043" xr:uid="{00000000-0005-0000-0000-0000C6260000}"/>
    <cellStyle name="Normal 15 2 3 2 2 7" xfId="10044" xr:uid="{00000000-0005-0000-0000-0000C7260000}"/>
    <cellStyle name="Normal 15 2 3 2 2 7 2" xfId="10045" xr:uid="{00000000-0005-0000-0000-0000C8260000}"/>
    <cellStyle name="Normal 15 2 3 2 2 8" xfId="10046" xr:uid="{00000000-0005-0000-0000-0000C9260000}"/>
    <cellStyle name="Normal 15 2 3 2 2 8 2" xfId="10047" xr:uid="{00000000-0005-0000-0000-0000CA260000}"/>
    <cellStyle name="Normal 15 2 3 2 2 9" xfId="10048" xr:uid="{00000000-0005-0000-0000-0000CB260000}"/>
    <cellStyle name="Normal 15 2 3 2 3" xfId="10049" xr:uid="{00000000-0005-0000-0000-0000CC260000}"/>
    <cellStyle name="Normal 15 2 3 2 3 2" xfId="10050" xr:uid="{00000000-0005-0000-0000-0000CD260000}"/>
    <cellStyle name="Normal 15 2 3 2 3 2 2" xfId="10051" xr:uid="{00000000-0005-0000-0000-0000CE260000}"/>
    <cellStyle name="Normal 15 2 3 2 3 2 2 2" xfId="10052" xr:uid="{00000000-0005-0000-0000-0000CF260000}"/>
    <cellStyle name="Normal 15 2 3 2 3 2 2 2 2" xfId="10053" xr:uid="{00000000-0005-0000-0000-0000D0260000}"/>
    <cellStyle name="Normal 15 2 3 2 3 2 2 3" xfId="10054" xr:uid="{00000000-0005-0000-0000-0000D1260000}"/>
    <cellStyle name="Normal 15 2 3 2 3 2 3" xfId="10055" xr:uid="{00000000-0005-0000-0000-0000D2260000}"/>
    <cellStyle name="Normal 15 2 3 2 3 2 3 2" xfId="10056" xr:uid="{00000000-0005-0000-0000-0000D3260000}"/>
    <cellStyle name="Normal 15 2 3 2 3 2 3 2 2" xfId="10057" xr:uid="{00000000-0005-0000-0000-0000D4260000}"/>
    <cellStyle name="Normal 15 2 3 2 3 2 3 3" xfId="10058" xr:uid="{00000000-0005-0000-0000-0000D5260000}"/>
    <cellStyle name="Normal 15 2 3 2 3 2 4" xfId="10059" xr:uid="{00000000-0005-0000-0000-0000D6260000}"/>
    <cellStyle name="Normal 15 2 3 2 3 2 4 2" xfId="10060" xr:uid="{00000000-0005-0000-0000-0000D7260000}"/>
    <cellStyle name="Normal 15 2 3 2 3 2 4 2 2" xfId="10061" xr:uid="{00000000-0005-0000-0000-0000D8260000}"/>
    <cellStyle name="Normal 15 2 3 2 3 2 4 3" xfId="10062" xr:uid="{00000000-0005-0000-0000-0000D9260000}"/>
    <cellStyle name="Normal 15 2 3 2 3 2 5" xfId="10063" xr:uid="{00000000-0005-0000-0000-0000DA260000}"/>
    <cellStyle name="Normal 15 2 3 2 3 2 5 2" xfId="10064" xr:uid="{00000000-0005-0000-0000-0000DB260000}"/>
    <cellStyle name="Normal 15 2 3 2 3 2 6" xfId="10065" xr:uid="{00000000-0005-0000-0000-0000DC260000}"/>
    <cellStyle name="Normal 15 2 3 2 3 2 6 2" xfId="10066" xr:uid="{00000000-0005-0000-0000-0000DD260000}"/>
    <cellStyle name="Normal 15 2 3 2 3 2 7" xfId="10067" xr:uid="{00000000-0005-0000-0000-0000DE260000}"/>
    <cellStyle name="Normal 15 2 3 2 3 3" xfId="10068" xr:uid="{00000000-0005-0000-0000-0000DF260000}"/>
    <cellStyle name="Normal 15 2 3 2 3 3 2" xfId="10069" xr:uid="{00000000-0005-0000-0000-0000E0260000}"/>
    <cellStyle name="Normal 15 2 3 2 3 3 2 2" xfId="10070" xr:uid="{00000000-0005-0000-0000-0000E1260000}"/>
    <cellStyle name="Normal 15 2 3 2 3 3 3" xfId="10071" xr:uid="{00000000-0005-0000-0000-0000E2260000}"/>
    <cellStyle name="Normal 15 2 3 2 3 4" xfId="10072" xr:uid="{00000000-0005-0000-0000-0000E3260000}"/>
    <cellStyle name="Normal 15 2 3 2 3 4 2" xfId="10073" xr:uid="{00000000-0005-0000-0000-0000E4260000}"/>
    <cellStyle name="Normal 15 2 3 2 3 4 2 2" xfId="10074" xr:uid="{00000000-0005-0000-0000-0000E5260000}"/>
    <cellStyle name="Normal 15 2 3 2 3 4 3" xfId="10075" xr:uid="{00000000-0005-0000-0000-0000E6260000}"/>
    <cellStyle name="Normal 15 2 3 2 3 5" xfId="10076" xr:uid="{00000000-0005-0000-0000-0000E7260000}"/>
    <cellStyle name="Normal 15 2 3 2 3 5 2" xfId="10077" xr:uid="{00000000-0005-0000-0000-0000E8260000}"/>
    <cellStyle name="Normal 15 2 3 2 3 5 2 2" xfId="10078" xr:uid="{00000000-0005-0000-0000-0000E9260000}"/>
    <cellStyle name="Normal 15 2 3 2 3 5 3" xfId="10079" xr:uid="{00000000-0005-0000-0000-0000EA260000}"/>
    <cellStyle name="Normal 15 2 3 2 3 6" xfId="10080" xr:uid="{00000000-0005-0000-0000-0000EB260000}"/>
    <cellStyle name="Normal 15 2 3 2 3 6 2" xfId="10081" xr:uid="{00000000-0005-0000-0000-0000EC260000}"/>
    <cellStyle name="Normal 15 2 3 2 3 7" xfId="10082" xr:uid="{00000000-0005-0000-0000-0000ED260000}"/>
    <cellStyle name="Normal 15 2 3 2 3 7 2" xfId="10083" xr:uid="{00000000-0005-0000-0000-0000EE260000}"/>
    <cellStyle name="Normal 15 2 3 2 3 8" xfId="10084" xr:uid="{00000000-0005-0000-0000-0000EF260000}"/>
    <cellStyle name="Normal 15 2 3 2 4" xfId="10085" xr:uid="{00000000-0005-0000-0000-0000F0260000}"/>
    <cellStyle name="Normal 15 2 3 2 4 2" xfId="10086" xr:uid="{00000000-0005-0000-0000-0000F1260000}"/>
    <cellStyle name="Normal 15 2 3 2 4 2 2" xfId="10087" xr:uid="{00000000-0005-0000-0000-0000F2260000}"/>
    <cellStyle name="Normal 15 2 3 2 4 2 2 2" xfId="10088" xr:uid="{00000000-0005-0000-0000-0000F3260000}"/>
    <cellStyle name="Normal 15 2 3 2 4 2 3" xfId="10089" xr:uid="{00000000-0005-0000-0000-0000F4260000}"/>
    <cellStyle name="Normal 15 2 3 2 4 3" xfId="10090" xr:uid="{00000000-0005-0000-0000-0000F5260000}"/>
    <cellStyle name="Normal 15 2 3 2 4 3 2" xfId="10091" xr:uid="{00000000-0005-0000-0000-0000F6260000}"/>
    <cellStyle name="Normal 15 2 3 2 4 3 2 2" xfId="10092" xr:uid="{00000000-0005-0000-0000-0000F7260000}"/>
    <cellStyle name="Normal 15 2 3 2 4 3 3" xfId="10093" xr:uid="{00000000-0005-0000-0000-0000F8260000}"/>
    <cellStyle name="Normal 15 2 3 2 4 4" xfId="10094" xr:uid="{00000000-0005-0000-0000-0000F9260000}"/>
    <cellStyle name="Normal 15 2 3 2 4 4 2" xfId="10095" xr:uid="{00000000-0005-0000-0000-0000FA260000}"/>
    <cellStyle name="Normal 15 2 3 2 4 4 2 2" xfId="10096" xr:uid="{00000000-0005-0000-0000-0000FB260000}"/>
    <cellStyle name="Normal 15 2 3 2 4 4 3" xfId="10097" xr:uid="{00000000-0005-0000-0000-0000FC260000}"/>
    <cellStyle name="Normal 15 2 3 2 4 5" xfId="10098" xr:uid="{00000000-0005-0000-0000-0000FD260000}"/>
    <cellStyle name="Normal 15 2 3 2 4 5 2" xfId="10099" xr:uid="{00000000-0005-0000-0000-0000FE260000}"/>
    <cellStyle name="Normal 15 2 3 2 4 6" xfId="10100" xr:uid="{00000000-0005-0000-0000-0000FF260000}"/>
    <cellStyle name="Normal 15 2 3 2 4 6 2" xfId="10101" xr:uid="{00000000-0005-0000-0000-000000270000}"/>
    <cellStyle name="Normal 15 2 3 2 4 7" xfId="10102" xr:uid="{00000000-0005-0000-0000-000001270000}"/>
    <cellStyle name="Normal 15 2 3 2 5" xfId="10103" xr:uid="{00000000-0005-0000-0000-000002270000}"/>
    <cellStyle name="Normal 15 2 3 2 5 2" xfId="10104" xr:uid="{00000000-0005-0000-0000-000003270000}"/>
    <cellStyle name="Normal 15 2 3 2 5 2 2" xfId="10105" xr:uid="{00000000-0005-0000-0000-000004270000}"/>
    <cellStyle name="Normal 15 2 3 2 5 2 2 2" xfId="10106" xr:uid="{00000000-0005-0000-0000-000005270000}"/>
    <cellStyle name="Normal 15 2 3 2 5 2 3" xfId="10107" xr:uid="{00000000-0005-0000-0000-000006270000}"/>
    <cellStyle name="Normal 15 2 3 2 5 3" xfId="10108" xr:uid="{00000000-0005-0000-0000-000007270000}"/>
    <cellStyle name="Normal 15 2 3 2 5 3 2" xfId="10109" xr:uid="{00000000-0005-0000-0000-000008270000}"/>
    <cellStyle name="Normal 15 2 3 2 5 3 2 2" xfId="10110" xr:uid="{00000000-0005-0000-0000-000009270000}"/>
    <cellStyle name="Normal 15 2 3 2 5 3 3" xfId="10111" xr:uid="{00000000-0005-0000-0000-00000A270000}"/>
    <cellStyle name="Normal 15 2 3 2 5 4" xfId="10112" xr:uid="{00000000-0005-0000-0000-00000B270000}"/>
    <cellStyle name="Normal 15 2 3 2 5 4 2" xfId="10113" xr:uid="{00000000-0005-0000-0000-00000C270000}"/>
    <cellStyle name="Normal 15 2 3 2 5 4 2 2" xfId="10114" xr:uid="{00000000-0005-0000-0000-00000D270000}"/>
    <cellStyle name="Normal 15 2 3 2 5 4 3" xfId="10115" xr:uid="{00000000-0005-0000-0000-00000E270000}"/>
    <cellStyle name="Normal 15 2 3 2 5 5" xfId="10116" xr:uid="{00000000-0005-0000-0000-00000F270000}"/>
    <cellStyle name="Normal 15 2 3 2 5 5 2" xfId="10117" xr:uid="{00000000-0005-0000-0000-000010270000}"/>
    <cellStyle name="Normal 15 2 3 2 5 6" xfId="10118" xr:uid="{00000000-0005-0000-0000-000011270000}"/>
    <cellStyle name="Normal 15 2 3 2 5 6 2" xfId="10119" xr:uid="{00000000-0005-0000-0000-000012270000}"/>
    <cellStyle name="Normal 15 2 3 2 5 7" xfId="10120" xr:uid="{00000000-0005-0000-0000-000013270000}"/>
    <cellStyle name="Normal 15 2 3 2 6" xfId="10121" xr:uid="{00000000-0005-0000-0000-000014270000}"/>
    <cellStyle name="Normal 15 2 3 2 6 2" xfId="10122" xr:uid="{00000000-0005-0000-0000-000015270000}"/>
    <cellStyle name="Normal 15 2 3 2 6 2 2" xfId="10123" xr:uid="{00000000-0005-0000-0000-000016270000}"/>
    <cellStyle name="Normal 15 2 3 2 6 3" xfId="10124" xr:uid="{00000000-0005-0000-0000-000017270000}"/>
    <cellStyle name="Normal 15 2 3 2 7" xfId="10125" xr:uid="{00000000-0005-0000-0000-000018270000}"/>
    <cellStyle name="Normal 15 2 3 2 7 2" xfId="10126" xr:uid="{00000000-0005-0000-0000-000019270000}"/>
    <cellStyle name="Normal 15 2 3 2 7 2 2" xfId="10127" xr:uid="{00000000-0005-0000-0000-00001A270000}"/>
    <cellStyle name="Normal 15 2 3 2 7 3" xfId="10128" xr:uid="{00000000-0005-0000-0000-00001B270000}"/>
    <cellStyle name="Normal 15 2 3 2 8" xfId="10129" xr:uid="{00000000-0005-0000-0000-00001C270000}"/>
    <cellStyle name="Normal 15 2 3 2 8 2" xfId="10130" xr:uid="{00000000-0005-0000-0000-00001D270000}"/>
    <cellStyle name="Normal 15 2 3 2 8 2 2" xfId="10131" xr:uid="{00000000-0005-0000-0000-00001E270000}"/>
    <cellStyle name="Normal 15 2 3 2 8 3" xfId="10132" xr:uid="{00000000-0005-0000-0000-00001F270000}"/>
    <cellStyle name="Normal 15 2 3 2 9" xfId="10133" xr:uid="{00000000-0005-0000-0000-000020270000}"/>
    <cellStyle name="Normal 15 2 3 2 9 2" xfId="10134" xr:uid="{00000000-0005-0000-0000-000021270000}"/>
    <cellStyle name="Normal 15 2 3 3" xfId="433" xr:uid="{00000000-0005-0000-0000-000022270000}"/>
    <cellStyle name="Normal 15 2 3 3 10" xfId="10135" xr:uid="{00000000-0005-0000-0000-000023270000}"/>
    <cellStyle name="Normal 15 2 3 3 10 2" xfId="10136" xr:uid="{00000000-0005-0000-0000-000024270000}"/>
    <cellStyle name="Normal 15 2 3 3 11" xfId="10137" xr:uid="{00000000-0005-0000-0000-000025270000}"/>
    <cellStyle name="Normal 15 2 3 3 2" xfId="10138" xr:uid="{00000000-0005-0000-0000-000026270000}"/>
    <cellStyle name="Normal 15 2 3 3 2 2" xfId="10139" xr:uid="{00000000-0005-0000-0000-000027270000}"/>
    <cellStyle name="Normal 15 2 3 3 2 2 2" xfId="10140" xr:uid="{00000000-0005-0000-0000-000028270000}"/>
    <cellStyle name="Normal 15 2 3 3 2 2 2 2" xfId="10141" xr:uid="{00000000-0005-0000-0000-000029270000}"/>
    <cellStyle name="Normal 15 2 3 3 2 2 2 2 2" xfId="10142" xr:uid="{00000000-0005-0000-0000-00002A270000}"/>
    <cellStyle name="Normal 15 2 3 3 2 2 2 3" xfId="10143" xr:uid="{00000000-0005-0000-0000-00002B270000}"/>
    <cellStyle name="Normal 15 2 3 3 2 2 3" xfId="10144" xr:uid="{00000000-0005-0000-0000-00002C270000}"/>
    <cellStyle name="Normal 15 2 3 3 2 2 3 2" xfId="10145" xr:uid="{00000000-0005-0000-0000-00002D270000}"/>
    <cellStyle name="Normal 15 2 3 3 2 2 3 2 2" xfId="10146" xr:uid="{00000000-0005-0000-0000-00002E270000}"/>
    <cellStyle name="Normal 15 2 3 3 2 2 3 3" xfId="10147" xr:uid="{00000000-0005-0000-0000-00002F270000}"/>
    <cellStyle name="Normal 15 2 3 3 2 2 4" xfId="10148" xr:uid="{00000000-0005-0000-0000-000030270000}"/>
    <cellStyle name="Normal 15 2 3 3 2 2 4 2" xfId="10149" xr:uid="{00000000-0005-0000-0000-000031270000}"/>
    <cellStyle name="Normal 15 2 3 3 2 2 4 2 2" xfId="10150" xr:uid="{00000000-0005-0000-0000-000032270000}"/>
    <cellStyle name="Normal 15 2 3 3 2 2 4 3" xfId="10151" xr:uid="{00000000-0005-0000-0000-000033270000}"/>
    <cellStyle name="Normal 15 2 3 3 2 2 5" xfId="10152" xr:uid="{00000000-0005-0000-0000-000034270000}"/>
    <cellStyle name="Normal 15 2 3 3 2 2 5 2" xfId="10153" xr:uid="{00000000-0005-0000-0000-000035270000}"/>
    <cellStyle name="Normal 15 2 3 3 2 2 6" xfId="10154" xr:uid="{00000000-0005-0000-0000-000036270000}"/>
    <cellStyle name="Normal 15 2 3 3 2 2 6 2" xfId="10155" xr:uid="{00000000-0005-0000-0000-000037270000}"/>
    <cellStyle name="Normal 15 2 3 3 2 2 7" xfId="10156" xr:uid="{00000000-0005-0000-0000-000038270000}"/>
    <cellStyle name="Normal 15 2 3 3 2 3" xfId="10157" xr:uid="{00000000-0005-0000-0000-000039270000}"/>
    <cellStyle name="Normal 15 2 3 3 2 3 2" xfId="10158" xr:uid="{00000000-0005-0000-0000-00003A270000}"/>
    <cellStyle name="Normal 15 2 3 3 2 3 2 2" xfId="10159" xr:uid="{00000000-0005-0000-0000-00003B270000}"/>
    <cellStyle name="Normal 15 2 3 3 2 3 2 2 2" xfId="10160" xr:uid="{00000000-0005-0000-0000-00003C270000}"/>
    <cellStyle name="Normal 15 2 3 3 2 3 2 3" xfId="10161" xr:uid="{00000000-0005-0000-0000-00003D270000}"/>
    <cellStyle name="Normal 15 2 3 3 2 3 3" xfId="10162" xr:uid="{00000000-0005-0000-0000-00003E270000}"/>
    <cellStyle name="Normal 15 2 3 3 2 3 3 2" xfId="10163" xr:uid="{00000000-0005-0000-0000-00003F270000}"/>
    <cellStyle name="Normal 15 2 3 3 2 3 3 2 2" xfId="10164" xr:uid="{00000000-0005-0000-0000-000040270000}"/>
    <cellStyle name="Normal 15 2 3 3 2 3 3 3" xfId="10165" xr:uid="{00000000-0005-0000-0000-000041270000}"/>
    <cellStyle name="Normal 15 2 3 3 2 3 4" xfId="10166" xr:uid="{00000000-0005-0000-0000-000042270000}"/>
    <cellStyle name="Normal 15 2 3 3 2 3 4 2" xfId="10167" xr:uid="{00000000-0005-0000-0000-000043270000}"/>
    <cellStyle name="Normal 15 2 3 3 2 3 4 2 2" xfId="10168" xr:uid="{00000000-0005-0000-0000-000044270000}"/>
    <cellStyle name="Normal 15 2 3 3 2 3 4 3" xfId="10169" xr:uid="{00000000-0005-0000-0000-000045270000}"/>
    <cellStyle name="Normal 15 2 3 3 2 3 5" xfId="10170" xr:uid="{00000000-0005-0000-0000-000046270000}"/>
    <cellStyle name="Normal 15 2 3 3 2 3 5 2" xfId="10171" xr:uid="{00000000-0005-0000-0000-000047270000}"/>
    <cellStyle name="Normal 15 2 3 3 2 3 6" xfId="10172" xr:uid="{00000000-0005-0000-0000-000048270000}"/>
    <cellStyle name="Normal 15 2 3 3 2 3 6 2" xfId="10173" xr:uid="{00000000-0005-0000-0000-000049270000}"/>
    <cellStyle name="Normal 15 2 3 3 2 3 7" xfId="10174" xr:uid="{00000000-0005-0000-0000-00004A270000}"/>
    <cellStyle name="Normal 15 2 3 3 2 4" xfId="10175" xr:uid="{00000000-0005-0000-0000-00004B270000}"/>
    <cellStyle name="Normal 15 2 3 3 2 4 2" xfId="10176" xr:uid="{00000000-0005-0000-0000-00004C270000}"/>
    <cellStyle name="Normal 15 2 3 3 2 4 2 2" xfId="10177" xr:uid="{00000000-0005-0000-0000-00004D270000}"/>
    <cellStyle name="Normal 15 2 3 3 2 4 3" xfId="10178" xr:uid="{00000000-0005-0000-0000-00004E270000}"/>
    <cellStyle name="Normal 15 2 3 3 2 5" xfId="10179" xr:uid="{00000000-0005-0000-0000-00004F270000}"/>
    <cellStyle name="Normal 15 2 3 3 2 5 2" xfId="10180" xr:uid="{00000000-0005-0000-0000-000050270000}"/>
    <cellStyle name="Normal 15 2 3 3 2 5 2 2" xfId="10181" xr:uid="{00000000-0005-0000-0000-000051270000}"/>
    <cellStyle name="Normal 15 2 3 3 2 5 3" xfId="10182" xr:uid="{00000000-0005-0000-0000-000052270000}"/>
    <cellStyle name="Normal 15 2 3 3 2 6" xfId="10183" xr:uid="{00000000-0005-0000-0000-000053270000}"/>
    <cellStyle name="Normal 15 2 3 3 2 6 2" xfId="10184" xr:uid="{00000000-0005-0000-0000-000054270000}"/>
    <cellStyle name="Normal 15 2 3 3 2 6 2 2" xfId="10185" xr:uid="{00000000-0005-0000-0000-000055270000}"/>
    <cellStyle name="Normal 15 2 3 3 2 6 3" xfId="10186" xr:uid="{00000000-0005-0000-0000-000056270000}"/>
    <cellStyle name="Normal 15 2 3 3 2 7" xfId="10187" xr:uid="{00000000-0005-0000-0000-000057270000}"/>
    <cellStyle name="Normal 15 2 3 3 2 7 2" xfId="10188" xr:uid="{00000000-0005-0000-0000-000058270000}"/>
    <cellStyle name="Normal 15 2 3 3 2 8" xfId="10189" xr:uid="{00000000-0005-0000-0000-000059270000}"/>
    <cellStyle name="Normal 15 2 3 3 2 8 2" xfId="10190" xr:uid="{00000000-0005-0000-0000-00005A270000}"/>
    <cellStyle name="Normal 15 2 3 3 2 9" xfId="10191" xr:uid="{00000000-0005-0000-0000-00005B270000}"/>
    <cellStyle name="Normal 15 2 3 3 3" xfId="10192" xr:uid="{00000000-0005-0000-0000-00005C270000}"/>
    <cellStyle name="Normal 15 2 3 3 3 2" xfId="10193" xr:uid="{00000000-0005-0000-0000-00005D270000}"/>
    <cellStyle name="Normal 15 2 3 3 3 2 2" xfId="10194" xr:uid="{00000000-0005-0000-0000-00005E270000}"/>
    <cellStyle name="Normal 15 2 3 3 3 2 2 2" xfId="10195" xr:uid="{00000000-0005-0000-0000-00005F270000}"/>
    <cellStyle name="Normal 15 2 3 3 3 2 2 2 2" xfId="10196" xr:uid="{00000000-0005-0000-0000-000060270000}"/>
    <cellStyle name="Normal 15 2 3 3 3 2 2 3" xfId="10197" xr:uid="{00000000-0005-0000-0000-000061270000}"/>
    <cellStyle name="Normal 15 2 3 3 3 2 3" xfId="10198" xr:uid="{00000000-0005-0000-0000-000062270000}"/>
    <cellStyle name="Normal 15 2 3 3 3 2 3 2" xfId="10199" xr:uid="{00000000-0005-0000-0000-000063270000}"/>
    <cellStyle name="Normal 15 2 3 3 3 2 3 2 2" xfId="10200" xr:uid="{00000000-0005-0000-0000-000064270000}"/>
    <cellStyle name="Normal 15 2 3 3 3 2 3 3" xfId="10201" xr:uid="{00000000-0005-0000-0000-000065270000}"/>
    <cellStyle name="Normal 15 2 3 3 3 2 4" xfId="10202" xr:uid="{00000000-0005-0000-0000-000066270000}"/>
    <cellStyle name="Normal 15 2 3 3 3 2 4 2" xfId="10203" xr:uid="{00000000-0005-0000-0000-000067270000}"/>
    <cellStyle name="Normal 15 2 3 3 3 2 4 2 2" xfId="10204" xr:uid="{00000000-0005-0000-0000-000068270000}"/>
    <cellStyle name="Normal 15 2 3 3 3 2 4 3" xfId="10205" xr:uid="{00000000-0005-0000-0000-000069270000}"/>
    <cellStyle name="Normal 15 2 3 3 3 2 5" xfId="10206" xr:uid="{00000000-0005-0000-0000-00006A270000}"/>
    <cellStyle name="Normal 15 2 3 3 3 2 5 2" xfId="10207" xr:uid="{00000000-0005-0000-0000-00006B270000}"/>
    <cellStyle name="Normal 15 2 3 3 3 2 6" xfId="10208" xr:uid="{00000000-0005-0000-0000-00006C270000}"/>
    <cellStyle name="Normal 15 2 3 3 3 2 6 2" xfId="10209" xr:uid="{00000000-0005-0000-0000-00006D270000}"/>
    <cellStyle name="Normal 15 2 3 3 3 2 7" xfId="10210" xr:uid="{00000000-0005-0000-0000-00006E270000}"/>
    <cellStyle name="Normal 15 2 3 3 3 3" xfId="10211" xr:uid="{00000000-0005-0000-0000-00006F270000}"/>
    <cellStyle name="Normal 15 2 3 3 3 3 2" xfId="10212" xr:uid="{00000000-0005-0000-0000-000070270000}"/>
    <cellStyle name="Normal 15 2 3 3 3 3 2 2" xfId="10213" xr:uid="{00000000-0005-0000-0000-000071270000}"/>
    <cellStyle name="Normal 15 2 3 3 3 3 3" xfId="10214" xr:uid="{00000000-0005-0000-0000-000072270000}"/>
    <cellStyle name="Normal 15 2 3 3 3 4" xfId="10215" xr:uid="{00000000-0005-0000-0000-000073270000}"/>
    <cellStyle name="Normal 15 2 3 3 3 4 2" xfId="10216" xr:uid="{00000000-0005-0000-0000-000074270000}"/>
    <cellStyle name="Normal 15 2 3 3 3 4 2 2" xfId="10217" xr:uid="{00000000-0005-0000-0000-000075270000}"/>
    <cellStyle name="Normal 15 2 3 3 3 4 3" xfId="10218" xr:uid="{00000000-0005-0000-0000-000076270000}"/>
    <cellStyle name="Normal 15 2 3 3 3 5" xfId="10219" xr:uid="{00000000-0005-0000-0000-000077270000}"/>
    <cellStyle name="Normal 15 2 3 3 3 5 2" xfId="10220" xr:uid="{00000000-0005-0000-0000-000078270000}"/>
    <cellStyle name="Normal 15 2 3 3 3 5 2 2" xfId="10221" xr:uid="{00000000-0005-0000-0000-000079270000}"/>
    <cellStyle name="Normal 15 2 3 3 3 5 3" xfId="10222" xr:uid="{00000000-0005-0000-0000-00007A270000}"/>
    <cellStyle name="Normal 15 2 3 3 3 6" xfId="10223" xr:uid="{00000000-0005-0000-0000-00007B270000}"/>
    <cellStyle name="Normal 15 2 3 3 3 6 2" xfId="10224" xr:uid="{00000000-0005-0000-0000-00007C270000}"/>
    <cellStyle name="Normal 15 2 3 3 3 7" xfId="10225" xr:uid="{00000000-0005-0000-0000-00007D270000}"/>
    <cellStyle name="Normal 15 2 3 3 3 7 2" xfId="10226" xr:uid="{00000000-0005-0000-0000-00007E270000}"/>
    <cellStyle name="Normal 15 2 3 3 3 8" xfId="10227" xr:uid="{00000000-0005-0000-0000-00007F270000}"/>
    <cellStyle name="Normal 15 2 3 3 4" xfId="10228" xr:uid="{00000000-0005-0000-0000-000080270000}"/>
    <cellStyle name="Normal 15 2 3 3 4 2" xfId="10229" xr:uid="{00000000-0005-0000-0000-000081270000}"/>
    <cellStyle name="Normal 15 2 3 3 4 2 2" xfId="10230" xr:uid="{00000000-0005-0000-0000-000082270000}"/>
    <cellStyle name="Normal 15 2 3 3 4 2 2 2" xfId="10231" xr:uid="{00000000-0005-0000-0000-000083270000}"/>
    <cellStyle name="Normal 15 2 3 3 4 2 3" xfId="10232" xr:uid="{00000000-0005-0000-0000-000084270000}"/>
    <cellStyle name="Normal 15 2 3 3 4 3" xfId="10233" xr:uid="{00000000-0005-0000-0000-000085270000}"/>
    <cellStyle name="Normal 15 2 3 3 4 3 2" xfId="10234" xr:uid="{00000000-0005-0000-0000-000086270000}"/>
    <cellStyle name="Normal 15 2 3 3 4 3 2 2" xfId="10235" xr:uid="{00000000-0005-0000-0000-000087270000}"/>
    <cellStyle name="Normal 15 2 3 3 4 3 3" xfId="10236" xr:uid="{00000000-0005-0000-0000-000088270000}"/>
    <cellStyle name="Normal 15 2 3 3 4 4" xfId="10237" xr:uid="{00000000-0005-0000-0000-000089270000}"/>
    <cellStyle name="Normal 15 2 3 3 4 4 2" xfId="10238" xr:uid="{00000000-0005-0000-0000-00008A270000}"/>
    <cellStyle name="Normal 15 2 3 3 4 4 2 2" xfId="10239" xr:uid="{00000000-0005-0000-0000-00008B270000}"/>
    <cellStyle name="Normal 15 2 3 3 4 4 3" xfId="10240" xr:uid="{00000000-0005-0000-0000-00008C270000}"/>
    <cellStyle name="Normal 15 2 3 3 4 5" xfId="10241" xr:uid="{00000000-0005-0000-0000-00008D270000}"/>
    <cellStyle name="Normal 15 2 3 3 4 5 2" xfId="10242" xr:uid="{00000000-0005-0000-0000-00008E270000}"/>
    <cellStyle name="Normal 15 2 3 3 4 6" xfId="10243" xr:uid="{00000000-0005-0000-0000-00008F270000}"/>
    <cellStyle name="Normal 15 2 3 3 4 6 2" xfId="10244" xr:uid="{00000000-0005-0000-0000-000090270000}"/>
    <cellStyle name="Normal 15 2 3 3 4 7" xfId="10245" xr:uid="{00000000-0005-0000-0000-000091270000}"/>
    <cellStyle name="Normal 15 2 3 3 5" xfId="10246" xr:uid="{00000000-0005-0000-0000-000092270000}"/>
    <cellStyle name="Normal 15 2 3 3 5 2" xfId="10247" xr:uid="{00000000-0005-0000-0000-000093270000}"/>
    <cellStyle name="Normal 15 2 3 3 5 2 2" xfId="10248" xr:uid="{00000000-0005-0000-0000-000094270000}"/>
    <cellStyle name="Normal 15 2 3 3 5 2 2 2" xfId="10249" xr:uid="{00000000-0005-0000-0000-000095270000}"/>
    <cellStyle name="Normal 15 2 3 3 5 2 3" xfId="10250" xr:uid="{00000000-0005-0000-0000-000096270000}"/>
    <cellStyle name="Normal 15 2 3 3 5 3" xfId="10251" xr:uid="{00000000-0005-0000-0000-000097270000}"/>
    <cellStyle name="Normal 15 2 3 3 5 3 2" xfId="10252" xr:uid="{00000000-0005-0000-0000-000098270000}"/>
    <cellStyle name="Normal 15 2 3 3 5 3 2 2" xfId="10253" xr:uid="{00000000-0005-0000-0000-000099270000}"/>
    <cellStyle name="Normal 15 2 3 3 5 3 3" xfId="10254" xr:uid="{00000000-0005-0000-0000-00009A270000}"/>
    <cellStyle name="Normal 15 2 3 3 5 4" xfId="10255" xr:uid="{00000000-0005-0000-0000-00009B270000}"/>
    <cellStyle name="Normal 15 2 3 3 5 4 2" xfId="10256" xr:uid="{00000000-0005-0000-0000-00009C270000}"/>
    <cellStyle name="Normal 15 2 3 3 5 4 2 2" xfId="10257" xr:uid="{00000000-0005-0000-0000-00009D270000}"/>
    <cellStyle name="Normal 15 2 3 3 5 4 3" xfId="10258" xr:uid="{00000000-0005-0000-0000-00009E270000}"/>
    <cellStyle name="Normal 15 2 3 3 5 5" xfId="10259" xr:uid="{00000000-0005-0000-0000-00009F270000}"/>
    <cellStyle name="Normal 15 2 3 3 5 5 2" xfId="10260" xr:uid="{00000000-0005-0000-0000-0000A0270000}"/>
    <cellStyle name="Normal 15 2 3 3 5 6" xfId="10261" xr:uid="{00000000-0005-0000-0000-0000A1270000}"/>
    <cellStyle name="Normal 15 2 3 3 5 6 2" xfId="10262" xr:uid="{00000000-0005-0000-0000-0000A2270000}"/>
    <cellStyle name="Normal 15 2 3 3 5 7" xfId="10263" xr:uid="{00000000-0005-0000-0000-0000A3270000}"/>
    <cellStyle name="Normal 15 2 3 3 6" xfId="10264" xr:uid="{00000000-0005-0000-0000-0000A4270000}"/>
    <cellStyle name="Normal 15 2 3 3 6 2" xfId="10265" xr:uid="{00000000-0005-0000-0000-0000A5270000}"/>
    <cellStyle name="Normal 15 2 3 3 6 2 2" xfId="10266" xr:uid="{00000000-0005-0000-0000-0000A6270000}"/>
    <cellStyle name="Normal 15 2 3 3 6 3" xfId="10267" xr:uid="{00000000-0005-0000-0000-0000A7270000}"/>
    <cellStyle name="Normal 15 2 3 3 7" xfId="10268" xr:uid="{00000000-0005-0000-0000-0000A8270000}"/>
    <cellStyle name="Normal 15 2 3 3 7 2" xfId="10269" xr:uid="{00000000-0005-0000-0000-0000A9270000}"/>
    <cellStyle name="Normal 15 2 3 3 7 2 2" xfId="10270" xr:uid="{00000000-0005-0000-0000-0000AA270000}"/>
    <cellStyle name="Normal 15 2 3 3 7 3" xfId="10271" xr:uid="{00000000-0005-0000-0000-0000AB270000}"/>
    <cellStyle name="Normal 15 2 3 3 8" xfId="10272" xr:uid="{00000000-0005-0000-0000-0000AC270000}"/>
    <cellStyle name="Normal 15 2 3 3 8 2" xfId="10273" xr:uid="{00000000-0005-0000-0000-0000AD270000}"/>
    <cellStyle name="Normal 15 2 3 3 8 2 2" xfId="10274" xr:uid="{00000000-0005-0000-0000-0000AE270000}"/>
    <cellStyle name="Normal 15 2 3 3 8 3" xfId="10275" xr:uid="{00000000-0005-0000-0000-0000AF270000}"/>
    <cellStyle name="Normal 15 2 3 3 9" xfId="10276" xr:uid="{00000000-0005-0000-0000-0000B0270000}"/>
    <cellStyle name="Normal 15 2 3 3 9 2" xfId="10277" xr:uid="{00000000-0005-0000-0000-0000B1270000}"/>
    <cellStyle name="Normal 15 2 3 4" xfId="10278" xr:uid="{00000000-0005-0000-0000-0000B2270000}"/>
    <cellStyle name="Normal 15 2 3 4 2" xfId="10279" xr:uid="{00000000-0005-0000-0000-0000B3270000}"/>
    <cellStyle name="Normal 15 2 3 4 2 2" xfId="10280" xr:uid="{00000000-0005-0000-0000-0000B4270000}"/>
    <cellStyle name="Normal 15 2 3 4 2 2 2" xfId="10281" xr:uid="{00000000-0005-0000-0000-0000B5270000}"/>
    <cellStyle name="Normal 15 2 3 4 2 2 2 2" xfId="10282" xr:uid="{00000000-0005-0000-0000-0000B6270000}"/>
    <cellStyle name="Normal 15 2 3 4 2 2 3" xfId="10283" xr:uid="{00000000-0005-0000-0000-0000B7270000}"/>
    <cellStyle name="Normal 15 2 3 4 2 3" xfId="10284" xr:uid="{00000000-0005-0000-0000-0000B8270000}"/>
    <cellStyle name="Normal 15 2 3 4 2 3 2" xfId="10285" xr:uid="{00000000-0005-0000-0000-0000B9270000}"/>
    <cellStyle name="Normal 15 2 3 4 2 3 2 2" xfId="10286" xr:uid="{00000000-0005-0000-0000-0000BA270000}"/>
    <cellStyle name="Normal 15 2 3 4 2 3 3" xfId="10287" xr:uid="{00000000-0005-0000-0000-0000BB270000}"/>
    <cellStyle name="Normal 15 2 3 4 2 4" xfId="10288" xr:uid="{00000000-0005-0000-0000-0000BC270000}"/>
    <cellStyle name="Normal 15 2 3 4 2 4 2" xfId="10289" xr:uid="{00000000-0005-0000-0000-0000BD270000}"/>
    <cellStyle name="Normal 15 2 3 4 2 4 2 2" xfId="10290" xr:uid="{00000000-0005-0000-0000-0000BE270000}"/>
    <cellStyle name="Normal 15 2 3 4 2 4 3" xfId="10291" xr:uid="{00000000-0005-0000-0000-0000BF270000}"/>
    <cellStyle name="Normal 15 2 3 4 2 5" xfId="10292" xr:uid="{00000000-0005-0000-0000-0000C0270000}"/>
    <cellStyle name="Normal 15 2 3 4 2 5 2" xfId="10293" xr:uid="{00000000-0005-0000-0000-0000C1270000}"/>
    <cellStyle name="Normal 15 2 3 4 2 6" xfId="10294" xr:uid="{00000000-0005-0000-0000-0000C2270000}"/>
    <cellStyle name="Normal 15 2 3 4 2 6 2" xfId="10295" xr:uid="{00000000-0005-0000-0000-0000C3270000}"/>
    <cellStyle name="Normal 15 2 3 4 2 7" xfId="10296" xr:uid="{00000000-0005-0000-0000-0000C4270000}"/>
    <cellStyle name="Normal 15 2 3 4 3" xfId="10297" xr:uid="{00000000-0005-0000-0000-0000C5270000}"/>
    <cellStyle name="Normal 15 2 3 4 3 2" xfId="10298" xr:uid="{00000000-0005-0000-0000-0000C6270000}"/>
    <cellStyle name="Normal 15 2 3 4 3 2 2" xfId="10299" xr:uid="{00000000-0005-0000-0000-0000C7270000}"/>
    <cellStyle name="Normal 15 2 3 4 3 2 2 2" xfId="10300" xr:uid="{00000000-0005-0000-0000-0000C8270000}"/>
    <cellStyle name="Normal 15 2 3 4 3 2 3" xfId="10301" xr:uid="{00000000-0005-0000-0000-0000C9270000}"/>
    <cellStyle name="Normal 15 2 3 4 3 3" xfId="10302" xr:uid="{00000000-0005-0000-0000-0000CA270000}"/>
    <cellStyle name="Normal 15 2 3 4 3 3 2" xfId="10303" xr:uid="{00000000-0005-0000-0000-0000CB270000}"/>
    <cellStyle name="Normal 15 2 3 4 3 3 2 2" xfId="10304" xr:uid="{00000000-0005-0000-0000-0000CC270000}"/>
    <cellStyle name="Normal 15 2 3 4 3 3 3" xfId="10305" xr:uid="{00000000-0005-0000-0000-0000CD270000}"/>
    <cellStyle name="Normal 15 2 3 4 3 4" xfId="10306" xr:uid="{00000000-0005-0000-0000-0000CE270000}"/>
    <cellStyle name="Normal 15 2 3 4 3 4 2" xfId="10307" xr:uid="{00000000-0005-0000-0000-0000CF270000}"/>
    <cellStyle name="Normal 15 2 3 4 3 4 2 2" xfId="10308" xr:uid="{00000000-0005-0000-0000-0000D0270000}"/>
    <cellStyle name="Normal 15 2 3 4 3 4 3" xfId="10309" xr:uid="{00000000-0005-0000-0000-0000D1270000}"/>
    <cellStyle name="Normal 15 2 3 4 3 5" xfId="10310" xr:uid="{00000000-0005-0000-0000-0000D2270000}"/>
    <cellStyle name="Normal 15 2 3 4 3 5 2" xfId="10311" xr:uid="{00000000-0005-0000-0000-0000D3270000}"/>
    <cellStyle name="Normal 15 2 3 4 3 6" xfId="10312" xr:uid="{00000000-0005-0000-0000-0000D4270000}"/>
    <cellStyle name="Normal 15 2 3 4 3 6 2" xfId="10313" xr:uid="{00000000-0005-0000-0000-0000D5270000}"/>
    <cellStyle name="Normal 15 2 3 4 3 7" xfId="10314" xr:uid="{00000000-0005-0000-0000-0000D6270000}"/>
    <cellStyle name="Normal 15 2 3 4 4" xfId="10315" xr:uid="{00000000-0005-0000-0000-0000D7270000}"/>
    <cellStyle name="Normal 15 2 3 4 4 2" xfId="10316" xr:uid="{00000000-0005-0000-0000-0000D8270000}"/>
    <cellStyle name="Normal 15 2 3 4 4 2 2" xfId="10317" xr:uid="{00000000-0005-0000-0000-0000D9270000}"/>
    <cellStyle name="Normal 15 2 3 4 4 3" xfId="10318" xr:uid="{00000000-0005-0000-0000-0000DA270000}"/>
    <cellStyle name="Normal 15 2 3 4 5" xfId="10319" xr:uid="{00000000-0005-0000-0000-0000DB270000}"/>
    <cellStyle name="Normal 15 2 3 4 5 2" xfId="10320" xr:uid="{00000000-0005-0000-0000-0000DC270000}"/>
    <cellStyle name="Normal 15 2 3 4 5 2 2" xfId="10321" xr:uid="{00000000-0005-0000-0000-0000DD270000}"/>
    <cellStyle name="Normal 15 2 3 4 5 3" xfId="10322" xr:uid="{00000000-0005-0000-0000-0000DE270000}"/>
    <cellStyle name="Normal 15 2 3 4 6" xfId="10323" xr:uid="{00000000-0005-0000-0000-0000DF270000}"/>
    <cellStyle name="Normal 15 2 3 4 6 2" xfId="10324" xr:uid="{00000000-0005-0000-0000-0000E0270000}"/>
    <cellStyle name="Normal 15 2 3 4 6 2 2" xfId="10325" xr:uid="{00000000-0005-0000-0000-0000E1270000}"/>
    <cellStyle name="Normal 15 2 3 4 6 3" xfId="10326" xr:uid="{00000000-0005-0000-0000-0000E2270000}"/>
    <cellStyle name="Normal 15 2 3 4 7" xfId="10327" xr:uid="{00000000-0005-0000-0000-0000E3270000}"/>
    <cellStyle name="Normal 15 2 3 4 7 2" xfId="10328" xr:uid="{00000000-0005-0000-0000-0000E4270000}"/>
    <cellStyle name="Normal 15 2 3 4 8" xfId="10329" xr:uid="{00000000-0005-0000-0000-0000E5270000}"/>
    <cellStyle name="Normal 15 2 3 4 8 2" xfId="10330" xr:uid="{00000000-0005-0000-0000-0000E6270000}"/>
    <cellStyle name="Normal 15 2 3 4 9" xfId="10331" xr:uid="{00000000-0005-0000-0000-0000E7270000}"/>
    <cellStyle name="Normal 15 2 3 5" xfId="10332" xr:uid="{00000000-0005-0000-0000-0000E8270000}"/>
    <cellStyle name="Normal 15 2 3 5 2" xfId="10333" xr:uid="{00000000-0005-0000-0000-0000E9270000}"/>
    <cellStyle name="Normal 15 2 3 5 2 2" xfId="10334" xr:uid="{00000000-0005-0000-0000-0000EA270000}"/>
    <cellStyle name="Normal 15 2 3 5 2 2 2" xfId="10335" xr:uid="{00000000-0005-0000-0000-0000EB270000}"/>
    <cellStyle name="Normal 15 2 3 5 2 2 2 2" xfId="10336" xr:uid="{00000000-0005-0000-0000-0000EC270000}"/>
    <cellStyle name="Normal 15 2 3 5 2 2 3" xfId="10337" xr:uid="{00000000-0005-0000-0000-0000ED270000}"/>
    <cellStyle name="Normal 15 2 3 5 2 3" xfId="10338" xr:uid="{00000000-0005-0000-0000-0000EE270000}"/>
    <cellStyle name="Normal 15 2 3 5 2 3 2" xfId="10339" xr:uid="{00000000-0005-0000-0000-0000EF270000}"/>
    <cellStyle name="Normal 15 2 3 5 2 3 2 2" xfId="10340" xr:uid="{00000000-0005-0000-0000-0000F0270000}"/>
    <cellStyle name="Normal 15 2 3 5 2 3 3" xfId="10341" xr:uid="{00000000-0005-0000-0000-0000F1270000}"/>
    <cellStyle name="Normal 15 2 3 5 2 4" xfId="10342" xr:uid="{00000000-0005-0000-0000-0000F2270000}"/>
    <cellStyle name="Normal 15 2 3 5 2 4 2" xfId="10343" xr:uid="{00000000-0005-0000-0000-0000F3270000}"/>
    <cellStyle name="Normal 15 2 3 5 2 4 2 2" xfId="10344" xr:uid="{00000000-0005-0000-0000-0000F4270000}"/>
    <cellStyle name="Normal 15 2 3 5 2 4 3" xfId="10345" xr:uid="{00000000-0005-0000-0000-0000F5270000}"/>
    <cellStyle name="Normal 15 2 3 5 2 5" xfId="10346" xr:uid="{00000000-0005-0000-0000-0000F6270000}"/>
    <cellStyle name="Normal 15 2 3 5 2 5 2" xfId="10347" xr:uid="{00000000-0005-0000-0000-0000F7270000}"/>
    <cellStyle name="Normal 15 2 3 5 2 6" xfId="10348" xr:uid="{00000000-0005-0000-0000-0000F8270000}"/>
    <cellStyle name="Normal 15 2 3 5 2 6 2" xfId="10349" xr:uid="{00000000-0005-0000-0000-0000F9270000}"/>
    <cellStyle name="Normal 15 2 3 5 2 7" xfId="10350" xr:uid="{00000000-0005-0000-0000-0000FA270000}"/>
    <cellStyle name="Normal 15 2 3 5 3" xfId="10351" xr:uid="{00000000-0005-0000-0000-0000FB270000}"/>
    <cellStyle name="Normal 15 2 3 5 3 2" xfId="10352" xr:uid="{00000000-0005-0000-0000-0000FC270000}"/>
    <cellStyle name="Normal 15 2 3 5 3 2 2" xfId="10353" xr:uid="{00000000-0005-0000-0000-0000FD270000}"/>
    <cellStyle name="Normal 15 2 3 5 3 3" xfId="10354" xr:uid="{00000000-0005-0000-0000-0000FE270000}"/>
    <cellStyle name="Normal 15 2 3 5 4" xfId="10355" xr:uid="{00000000-0005-0000-0000-0000FF270000}"/>
    <cellStyle name="Normal 15 2 3 5 4 2" xfId="10356" xr:uid="{00000000-0005-0000-0000-000000280000}"/>
    <cellStyle name="Normal 15 2 3 5 4 2 2" xfId="10357" xr:uid="{00000000-0005-0000-0000-000001280000}"/>
    <cellStyle name="Normal 15 2 3 5 4 3" xfId="10358" xr:uid="{00000000-0005-0000-0000-000002280000}"/>
    <cellStyle name="Normal 15 2 3 5 5" xfId="10359" xr:uid="{00000000-0005-0000-0000-000003280000}"/>
    <cellStyle name="Normal 15 2 3 5 5 2" xfId="10360" xr:uid="{00000000-0005-0000-0000-000004280000}"/>
    <cellStyle name="Normal 15 2 3 5 5 2 2" xfId="10361" xr:uid="{00000000-0005-0000-0000-000005280000}"/>
    <cellStyle name="Normal 15 2 3 5 5 3" xfId="10362" xr:uid="{00000000-0005-0000-0000-000006280000}"/>
    <cellStyle name="Normal 15 2 3 5 6" xfId="10363" xr:uid="{00000000-0005-0000-0000-000007280000}"/>
    <cellStyle name="Normal 15 2 3 5 6 2" xfId="10364" xr:uid="{00000000-0005-0000-0000-000008280000}"/>
    <cellStyle name="Normal 15 2 3 5 7" xfId="10365" xr:uid="{00000000-0005-0000-0000-000009280000}"/>
    <cellStyle name="Normal 15 2 3 5 7 2" xfId="10366" xr:uid="{00000000-0005-0000-0000-00000A280000}"/>
    <cellStyle name="Normal 15 2 3 5 8" xfId="10367" xr:uid="{00000000-0005-0000-0000-00000B280000}"/>
    <cellStyle name="Normal 15 2 3 6" xfId="10368" xr:uid="{00000000-0005-0000-0000-00000C280000}"/>
    <cellStyle name="Normal 15 2 3 6 2" xfId="10369" xr:uid="{00000000-0005-0000-0000-00000D280000}"/>
    <cellStyle name="Normal 15 2 3 6 2 2" xfId="10370" xr:uid="{00000000-0005-0000-0000-00000E280000}"/>
    <cellStyle name="Normal 15 2 3 6 2 2 2" xfId="10371" xr:uid="{00000000-0005-0000-0000-00000F280000}"/>
    <cellStyle name="Normal 15 2 3 6 2 3" xfId="10372" xr:uid="{00000000-0005-0000-0000-000010280000}"/>
    <cellStyle name="Normal 15 2 3 6 3" xfId="10373" xr:uid="{00000000-0005-0000-0000-000011280000}"/>
    <cellStyle name="Normal 15 2 3 6 3 2" xfId="10374" xr:uid="{00000000-0005-0000-0000-000012280000}"/>
    <cellStyle name="Normal 15 2 3 6 3 2 2" xfId="10375" xr:uid="{00000000-0005-0000-0000-000013280000}"/>
    <cellStyle name="Normal 15 2 3 6 3 3" xfId="10376" xr:uid="{00000000-0005-0000-0000-000014280000}"/>
    <cellStyle name="Normal 15 2 3 6 4" xfId="10377" xr:uid="{00000000-0005-0000-0000-000015280000}"/>
    <cellStyle name="Normal 15 2 3 6 4 2" xfId="10378" xr:uid="{00000000-0005-0000-0000-000016280000}"/>
    <cellStyle name="Normal 15 2 3 6 4 2 2" xfId="10379" xr:uid="{00000000-0005-0000-0000-000017280000}"/>
    <cellStyle name="Normal 15 2 3 6 4 3" xfId="10380" xr:uid="{00000000-0005-0000-0000-000018280000}"/>
    <cellStyle name="Normal 15 2 3 6 5" xfId="10381" xr:uid="{00000000-0005-0000-0000-000019280000}"/>
    <cellStyle name="Normal 15 2 3 6 5 2" xfId="10382" xr:uid="{00000000-0005-0000-0000-00001A280000}"/>
    <cellStyle name="Normal 15 2 3 6 6" xfId="10383" xr:uid="{00000000-0005-0000-0000-00001B280000}"/>
    <cellStyle name="Normal 15 2 3 6 6 2" xfId="10384" xr:uid="{00000000-0005-0000-0000-00001C280000}"/>
    <cellStyle name="Normal 15 2 3 6 7" xfId="10385" xr:uid="{00000000-0005-0000-0000-00001D280000}"/>
    <cellStyle name="Normal 15 2 3 7" xfId="10386" xr:uid="{00000000-0005-0000-0000-00001E280000}"/>
    <cellStyle name="Normal 15 2 3 7 2" xfId="10387" xr:uid="{00000000-0005-0000-0000-00001F280000}"/>
    <cellStyle name="Normal 15 2 3 7 2 2" xfId="10388" xr:uid="{00000000-0005-0000-0000-000020280000}"/>
    <cellStyle name="Normal 15 2 3 7 2 2 2" xfId="10389" xr:uid="{00000000-0005-0000-0000-000021280000}"/>
    <cellStyle name="Normal 15 2 3 7 2 3" xfId="10390" xr:uid="{00000000-0005-0000-0000-000022280000}"/>
    <cellStyle name="Normal 15 2 3 7 3" xfId="10391" xr:uid="{00000000-0005-0000-0000-000023280000}"/>
    <cellStyle name="Normal 15 2 3 7 3 2" xfId="10392" xr:uid="{00000000-0005-0000-0000-000024280000}"/>
    <cellStyle name="Normal 15 2 3 7 3 2 2" xfId="10393" xr:uid="{00000000-0005-0000-0000-000025280000}"/>
    <cellStyle name="Normal 15 2 3 7 3 3" xfId="10394" xr:uid="{00000000-0005-0000-0000-000026280000}"/>
    <cellStyle name="Normal 15 2 3 7 4" xfId="10395" xr:uid="{00000000-0005-0000-0000-000027280000}"/>
    <cellStyle name="Normal 15 2 3 7 4 2" xfId="10396" xr:uid="{00000000-0005-0000-0000-000028280000}"/>
    <cellStyle name="Normal 15 2 3 7 4 2 2" xfId="10397" xr:uid="{00000000-0005-0000-0000-000029280000}"/>
    <cellStyle name="Normal 15 2 3 7 4 3" xfId="10398" xr:uid="{00000000-0005-0000-0000-00002A280000}"/>
    <cellStyle name="Normal 15 2 3 7 5" xfId="10399" xr:uid="{00000000-0005-0000-0000-00002B280000}"/>
    <cellStyle name="Normal 15 2 3 7 5 2" xfId="10400" xr:uid="{00000000-0005-0000-0000-00002C280000}"/>
    <cellStyle name="Normal 15 2 3 7 6" xfId="10401" xr:uid="{00000000-0005-0000-0000-00002D280000}"/>
    <cellStyle name="Normal 15 2 3 7 6 2" xfId="10402" xr:uid="{00000000-0005-0000-0000-00002E280000}"/>
    <cellStyle name="Normal 15 2 3 7 7" xfId="10403" xr:uid="{00000000-0005-0000-0000-00002F280000}"/>
    <cellStyle name="Normal 15 2 3 8" xfId="10404" xr:uid="{00000000-0005-0000-0000-000030280000}"/>
    <cellStyle name="Normal 15 2 3 8 2" xfId="10405" xr:uid="{00000000-0005-0000-0000-000031280000}"/>
    <cellStyle name="Normal 15 2 3 8 2 2" xfId="10406" xr:uid="{00000000-0005-0000-0000-000032280000}"/>
    <cellStyle name="Normal 15 2 3 8 3" xfId="10407" xr:uid="{00000000-0005-0000-0000-000033280000}"/>
    <cellStyle name="Normal 15 2 3 9" xfId="10408" xr:uid="{00000000-0005-0000-0000-000034280000}"/>
    <cellStyle name="Normal 15 2 3 9 2" xfId="10409" xr:uid="{00000000-0005-0000-0000-000035280000}"/>
    <cellStyle name="Normal 15 2 3 9 2 2" xfId="10410" xr:uid="{00000000-0005-0000-0000-000036280000}"/>
    <cellStyle name="Normal 15 2 3 9 3" xfId="10411" xr:uid="{00000000-0005-0000-0000-000037280000}"/>
    <cellStyle name="Normal 15 2 3_Confidential Information" xfId="10412" xr:uid="{00000000-0005-0000-0000-000038280000}"/>
    <cellStyle name="Normal 15 2 4" xfId="434" xr:uid="{00000000-0005-0000-0000-000039280000}"/>
    <cellStyle name="Normal 15 2 4 10" xfId="10413" xr:uid="{00000000-0005-0000-0000-00003A280000}"/>
    <cellStyle name="Normal 15 2 4 10 2" xfId="10414" xr:uid="{00000000-0005-0000-0000-00003B280000}"/>
    <cellStyle name="Normal 15 2 4 11" xfId="10415" xr:uid="{00000000-0005-0000-0000-00003C280000}"/>
    <cellStyle name="Normal 15 2 4 2" xfId="10416" xr:uid="{00000000-0005-0000-0000-00003D280000}"/>
    <cellStyle name="Normal 15 2 4 2 2" xfId="10417" xr:uid="{00000000-0005-0000-0000-00003E280000}"/>
    <cellStyle name="Normal 15 2 4 2 2 2" xfId="10418" xr:uid="{00000000-0005-0000-0000-00003F280000}"/>
    <cellStyle name="Normal 15 2 4 2 2 2 2" xfId="10419" xr:uid="{00000000-0005-0000-0000-000040280000}"/>
    <cellStyle name="Normal 15 2 4 2 2 2 2 2" xfId="10420" xr:uid="{00000000-0005-0000-0000-000041280000}"/>
    <cellStyle name="Normal 15 2 4 2 2 2 3" xfId="10421" xr:uid="{00000000-0005-0000-0000-000042280000}"/>
    <cellStyle name="Normal 15 2 4 2 2 3" xfId="10422" xr:uid="{00000000-0005-0000-0000-000043280000}"/>
    <cellStyle name="Normal 15 2 4 2 2 3 2" xfId="10423" xr:uid="{00000000-0005-0000-0000-000044280000}"/>
    <cellStyle name="Normal 15 2 4 2 2 3 2 2" xfId="10424" xr:uid="{00000000-0005-0000-0000-000045280000}"/>
    <cellStyle name="Normal 15 2 4 2 2 3 3" xfId="10425" xr:uid="{00000000-0005-0000-0000-000046280000}"/>
    <cellStyle name="Normal 15 2 4 2 2 4" xfId="10426" xr:uid="{00000000-0005-0000-0000-000047280000}"/>
    <cellStyle name="Normal 15 2 4 2 2 4 2" xfId="10427" xr:uid="{00000000-0005-0000-0000-000048280000}"/>
    <cellStyle name="Normal 15 2 4 2 2 4 2 2" xfId="10428" xr:uid="{00000000-0005-0000-0000-000049280000}"/>
    <cellStyle name="Normal 15 2 4 2 2 4 3" xfId="10429" xr:uid="{00000000-0005-0000-0000-00004A280000}"/>
    <cellStyle name="Normal 15 2 4 2 2 5" xfId="10430" xr:uid="{00000000-0005-0000-0000-00004B280000}"/>
    <cellStyle name="Normal 15 2 4 2 2 5 2" xfId="10431" xr:uid="{00000000-0005-0000-0000-00004C280000}"/>
    <cellStyle name="Normal 15 2 4 2 2 6" xfId="10432" xr:uid="{00000000-0005-0000-0000-00004D280000}"/>
    <cellStyle name="Normal 15 2 4 2 2 6 2" xfId="10433" xr:uid="{00000000-0005-0000-0000-00004E280000}"/>
    <cellStyle name="Normal 15 2 4 2 2 7" xfId="10434" xr:uid="{00000000-0005-0000-0000-00004F280000}"/>
    <cellStyle name="Normal 15 2 4 2 3" xfId="10435" xr:uid="{00000000-0005-0000-0000-000050280000}"/>
    <cellStyle name="Normal 15 2 4 2 3 2" xfId="10436" xr:uid="{00000000-0005-0000-0000-000051280000}"/>
    <cellStyle name="Normal 15 2 4 2 3 2 2" xfId="10437" xr:uid="{00000000-0005-0000-0000-000052280000}"/>
    <cellStyle name="Normal 15 2 4 2 3 2 2 2" xfId="10438" xr:uid="{00000000-0005-0000-0000-000053280000}"/>
    <cellStyle name="Normal 15 2 4 2 3 2 3" xfId="10439" xr:uid="{00000000-0005-0000-0000-000054280000}"/>
    <cellStyle name="Normal 15 2 4 2 3 3" xfId="10440" xr:uid="{00000000-0005-0000-0000-000055280000}"/>
    <cellStyle name="Normal 15 2 4 2 3 3 2" xfId="10441" xr:uid="{00000000-0005-0000-0000-000056280000}"/>
    <cellStyle name="Normal 15 2 4 2 3 3 2 2" xfId="10442" xr:uid="{00000000-0005-0000-0000-000057280000}"/>
    <cellStyle name="Normal 15 2 4 2 3 3 3" xfId="10443" xr:uid="{00000000-0005-0000-0000-000058280000}"/>
    <cellStyle name="Normal 15 2 4 2 3 4" xfId="10444" xr:uid="{00000000-0005-0000-0000-000059280000}"/>
    <cellStyle name="Normal 15 2 4 2 3 4 2" xfId="10445" xr:uid="{00000000-0005-0000-0000-00005A280000}"/>
    <cellStyle name="Normal 15 2 4 2 3 4 2 2" xfId="10446" xr:uid="{00000000-0005-0000-0000-00005B280000}"/>
    <cellStyle name="Normal 15 2 4 2 3 4 3" xfId="10447" xr:uid="{00000000-0005-0000-0000-00005C280000}"/>
    <cellStyle name="Normal 15 2 4 2 3 5" xfId="10448" xr:uid="{00000000-0005-0000-0000-00005D280000}"/>
    <cellStyle name="Normal 15 2 4 2 3 5 2" xfId="10449" xr:uid="{00000000-0005-0000-0000-00005E280000}"/>
    <cellStyle name="Normal 15 2 4 2 3 6" xfId="10450" xr:uid="{00000000-0005-0000-0000-00005F280000}"/>
    <cellStyle name="Normal 15 2 4 2 3 6 2" xfId="10451" xr:uid="{00000000-0005-0000-0000-000060280000}"/>
    <cellStyle name="Normal 15 2 4 2 3 7" xfId="10452" xr:uid="{00000000-0005-0000-0000-000061280000}"/>
    <cellStyle name="Normal 15 2 4 2 4" xfId="10453" xr:uid="{00000000-0005-0000-0000-000062280000}"/>
    <cellStyle name="Normal 15 2 4 2 4 2" xfId="10454" xr:uid="{00000000-0005-0000-0000-000063280000}"/>
    <cellStyle name="Normal 15 2 4 2 4 2 2" xfId="10455" xr:uid="{00000000-0005-0000-0000-000064280000}"/>
    <cellStyle name="Normal 15 2 4 2 4 3" xfId="10456" xr:uid="{00000000-0005-0000-0000-000065280000}"/>
    <cellStyle name="Normal 15 2 4 2 5" xfId="10457" xr:uid="{00000000-0005-0000-0000-000066280000}"/>
    <cellStyle name="Normal 15 2 4 2 5 2" xfId="10458" xr:uid="{00000000-0005-0000-0000-000067280000}"/>
    <cellStyle name="Normal 15 2 4 2 5 2 2" xfId="10459" xr:uid="{00000000-0005-0000-0000-000068280000}"/>
    <cellStyle name="Normal 15 2 4 2 5 3" xfId="10460" xr:uid="{00000000-0005-0000-0000-000069280000}"/>
    <cellStyle name="Normal 15 2 4 2 6" xfId="10461" xr:uid="{00000000-0005-0000-0000-00006A280000}"/>
    <cellStyle name="Normal 15 2 4 2 6 2" xfId="10462" xr:uid="{00000000-0005-0000-0000-00006B280000}"/>
    <cellStyle name="Normal 15 2 4 2 6 2 2" xfId="10463" xr:uid="{00000000-0005-0000-0000-00006C280000}"/>
    <cellStyle name="Normal 15 2 4 2 6 3" xfId="10464" xr:uid="{00000000-0005-0000-0000-00006D280000}"/>
    <cellStyle name="Normal 15 2 4 2 7" xfId="10465" xr:uid="{00000000-0005-0000-0000-00006E280000}"/>
    <cellStyle name="Normal 15 2 4 2 7 2" xfId="10466" xr:uid="{00000000-0005-0000-0000-00006F280000}"/>
    <cellStyle name="Normal 15 2 4 2 8" xfId="10467" xr:uid="{00000000-0005-0000-0000-000070280000}"/>
    <cellStyle name="Normal 15 2 4 2 8 2" xfId="10468" xr:uid="{00000000-0005-0000-0000-000071280000}"/>
    <cellStyle name="Normal 15 2 4 2 9" xfId="10469" xr:uid="{00000000-0005-0000-0000-000072280000}"/>
    <cellStyle name="Normal 15 2 4 3" xfId="10470" xr:uid="{00000000-0005-0000-0000-000073280000}"/>
    <cellStyle name="Normal 15 2 4 3 2" xfId="10471" xr:uid="{00000000-0005-0000-0000-000074280000}"/>
    <cellStyle name="Normal 15 2 4 3 2 2" xfId="10472" xr:uid="{00000000-0005-0000-0000-000075280000}"/>
    <cellStyle name="Normal 15 2 4 3 2 2 2" xfId="10473" xr:uid="{00000000-0005-0000-0000-000076280000}"/>
    <cellStyle name="Normal 15 2 4 3 2 2 2 2" xfId="10474" xr:uid="{00000000-0005-0000-0000-000077280000}"/>
    <cellStyle name="Normal 15 2 4 3 2 2 3" xfId="10475" xr:uid="{00000000-0005-0000-0000-000078280000}"/>
    <cellStyle name="Normal 15 2 4 3 2 3" xfId="10476" xr:uid="{00000000-0005-0000-0000-000079280000}"/>
    <cellStyle name="Normal 15 2 4 3 2 3 2" xfId="10477" xr:uid="{00000000-0005-0000-0000-00007A280000}"/>
    <cellStyle name="Normal 15 2 4 3 2 3 2 2" xfId="10478" xr:uid="{00000000-0005-0000-0000-00007B280000}"/>
    <cellStyle name="Normal 15 2 4 3 2 3 3" xfId="10479" xr:uid="{00000000-0005-0000-0000-00007C280000}"/>
    <cellStyle name="Normal 15 2 4 3 2 4" xfId="10480" xr:uid="{00000000-0005-0000-0000-00007D280000}"/>
    <cellStyle name="Normal 15 2 4 3 2 4 2" xfId="10481" xr:uid="{00000000-0005-0000-0000-00007E280000}"/>
    <cellStyle name="Normal 15 2 4 3 2 4 2 2" xfId="10482" xr:uid="{00000000-0005-0000-0000-00007F280000}"/>
    <cellStyle name="Normal 15 2 4 3 2 4 3" xfId="10483" xr:uid="{00000000-0005-0000-0000-000080280000}"/>
    <cellStyle name="Normal 15 2 4 3 2 5" xfId="10484" xr:uid="{00000000-0005-0000-0000-000081280000}"/>
    <cellStyle name="Normal 15 2 4 3 2 5 2" xfId="10485" xr:uid="{00000000-0005-0000-0000-000082280000}"/>
    <cellStyle name="Normal 15 2 4 3 2 6" xfId="10486" xr:uid="{00000000-0005-0000-0000-000083280000}"/>
    <cellStyle name="Normal 15 2 4 3 2 6 2" xfId="10487" xr:uid="{00000000-0005-0000-0000-000084280000}"/>
    <cellStyle name="Normal 15 2 4 3 2 7" xfId="10488" xr:uid="{00000000-0005-0000-0000-000085280000}"/>
    <cellStyle name="Normal 15 2 4 3 3" xfId="10489" xr:uid="{00000000-0005-0000-0000-000086280000}"/>
    <cellStyle name="Normal 15 2 4 3 3 2" xfId="10490" xr:uid="{00000000-0005-0000-0000-000087280000}"/>
    <cellStyle name="Normal 15 2 4 3 3 2 2" xfId="10491" xr:uid="{00000000-0005-0000-0000-000088280000}"/>
    <cellStyle name="Normal 15 2 4 3 3 3" xfId="10492" xr:uid="{00000000-0005-0000-0000-000089280000}"/>
    <cellStyle name="Normal 15 2 4 3 4" xfId="10493" xr:uid="{00000000-0005-0000-0000-00008A280000}"/>
    <cellStyle name="Normal 15 2 4 3 4 2" xfId="10494" xr:uid="{00000000-0005-0000-0000-00008B280000}"/>
    <cellStyle name="Normal 15 2 4 3 4 2 2" xfId="10495" xr:uid="{00000000-0005-0000-0000-00008C280000}"/>
    <cellStyle name="Normal 15 2 4 3 4 3" xfId="10496" xr:uid="{00000000-0005-0000-0000-00008D280000}"/>
    <cellStyle name="Normal 15 2 4 3 5" xfId="10497" xr:uid="{00000000-0005-0000-0000-00008E280000}"/>
    <cellStyle name="Normal 15 2 4 3 5 2" xfId="10498" xr:uid="{00000000-0005-0000-0000-00008F280000}"/>
    <cellStyle name="Normal 15 2 4 3 5 2 2" xfId="10499" xr:uid="{00000000-0005-0000-0000-000090280000}"/>
    <cellStyle name="Normal 15 2 4 3 5 3" xfId="10500" xr:uid="{00000000-0005-0000-0000-000091280000}"/>
    <cellStyle name="Normal 15 2 4 3 6" xfId="10501" xr:uid="{00000000-0005-0000-0000-000092280000}"/>
    <cellStyle name="Normal 15 2 4 3 6 2" xfId="10502" xr:uid="{00000000-0005-0000-0000-000093280000}"/>
    <cellStyle name="Normal 15 2 4 3 7" xfId="10503" xr:uid="{00000000-0005-0000-0000-000094280000}"/>
    <cellStyle name="Normal 15 2 4 3 7 2" xfId="10504" xr:uid="{00000000-0005-0000-0000-000095280000}"/>
    <cellStyle name="Normal 15 2 4 3 8" xfId="10505" xr:uid="{00000000-0005-0000-0000-000096280000}"/>
    <cellStyle name="Normal 15 2 4 4" xfId="10506" xr:uid="{00000000-0005-0000-0000-000097280000}"/>
    <cellStyle name="Normal 15 2 4 4 2" xfId="10507" xr:uid="{00000000-0005-0000-0000-000098280000}"/>
    <cellStyle name="Normal 15 2 4 4 2 2" xfId="10508" xr:uid="{00000000-0005-0000-0000-000099280000}"/>
    <cellStyle name="Normal 15 2 4 4 2 2 2" xfId="10509" xr:uid="{00000000-0005-0000-0000-00009A280000}"/>
    <cellStyle name="Normal 15 2 4 4 2 3" xfId="10510" xr:uid="{00000000-0005-0000-0000-00009B280000}"/>
    <cellStyle name="Normal 15 2 4 4 3" xfId="10511" xr:uid="{00000000-0005-0000-0000-00009C280000}"/>
    <cellStyle name="Normal 15 2 4 4 3 2" xfId="10512" xr:uid="{00000000-0005-0000-0000-00009D280000}"/>
    <cellStyle name="Normal 15 2 4 4 3 2 2" xfId="10513" xr:uid="{00000000-0005-0000-0000-00009E280000}"/>
    <cellStyle name="Normal 15 2 4 4 3 3" xfId="10514" xr:uid="{00000000-0005-0000-0000-00009F280000}"/>
    <cellStyle name="Normal 15 2 4 4 4" xfId="10515" xr:uid="{00000000-0005-0000-0000-0000A0280000}"/>
    <cellStyle name="Normal 15 2 4 4 4 2" xfId="10516" xr:uid="{00000000-0005-0000-0000-0000A1280000}"/>
    <cellStyle name="Normal 15 2 4 4 4 2 2" xfId="10517" xr:uid="{00000000-0005-0000-0000-0000A2280000}"/>
    <cellStyle name="Normal 15 2 4 4 4 3" xfId="10518" xr:uid="{00000000-0005-0000-0000-0000A3280000}"/>
    <cellStyle name="Normal 15 2 4 4 5" xfId="10519" xr:uid="{00000000-0005-0000-0000-0000A4280000}"/>
    <cellStyle name="Normal 15 2 4 4 5 2" xfId="10520" xr:uid="{00000000-0005-0000-0000-0000A5280000}"/>
    <cellStyle name="Normal 15 2 4 4 6" xfId="10521" xr:uid="{00000000-0005-0000-0000-0000A6280000}"/>
    <cellStyle name="Normal 15 2 4 4 6 2" xfId="10522" xr:uid="{00000000-0005-0000-0000-0000A7280000}"/>
    <cellStyle name="Normal 15 2 4 4 7" xfId="10523" xr:uid="{00000000-0005-0000-0000-0000A8280000}"/>
    <cellStyle name="Normal 15 2 4 5" xfId="10524" xr:uid="{00000000-0005-0000-0000-0000A9280000}"/>
    <cellStyle name="Normal 15 2 4 5 2" xfId="10525" xr:uid="{00000000-0005-0000-0000-0000AA280000}"/>
    <cellStyle name="Normal 15 2 4 5 2 2" xfId="10526" xr:uid="{00000000-0005-0000-0000-0000AB280000}"/>
    <cellStyle name="Normal 15 2 4 5 2 2 2" xfId="10527" xr:uid="{00000000-0005-0000-0000-0000AC280000}"/>
    <cellStyle name="Normal 15 2 4 5 2 3" xfId="10528" xr:uid="{00000000-0005-0000-0000-0000AD280000}"/>
    <cellStyle name="Normal 15 2 4 5 3" xfId="10529" xr:uid="{00000000-0005-0000-0000-0000AE280000}"/>
    <cellStyle name="Normal 15 2 4 5 3 2" xfId="10530" xr:uid="{00000000-0005-0000-0000-0000AF280000}"/>
    <cellStyle name="Normal 15 2 4 5 3 2 2" xfId="10531" xr:uid="{00000000-0005-0000-0000-0000B0280000}"/>
    <cellStyle name="Normal 15 2 4 5 3 3" xfId="10532" xr:uid="{00000000-0005-0000-0000-0000B1280000}"/>
    <cellStyle name="Normal 15 2 4 5 4" xfId="10533" xr:uid="{00000000-0005-0000-0000-0000B2280000}"/>
    <cellStyle name="Normal 15 2 4 5 4 2" xfId="10534" xr:uid="{00000000-0005-0000-0000-0000B3280000}"/>
    <cellStyle name="Normal 15 2 4 5 4 2 2" xfId="10535" xr:uid="{00000000-0005-0000-0000-0000B4280000}"/>
    <cellStyle name="Normal 15 2 4 5 4 3" xfId="10536" xr:uid="{00000000-0005-0000-0000-0000B5280000}"/>
    <cellStyle name="Normal 15 2 4 5 5" xfId="10537" xr:uid="{00000000-0005-0000-0000-0000B6280000}"/>
    <cellStyle name="Normal 15 2 4 5 5 2" xfId="10538" xr:uid="{00000000-0005-0000-0000-0000B7280000}"/>
    <cellStyle name="Normal 15 2 4 5 6" xfId="10539" xr:uid="{00000000-0005-0000-0000-0000B8280000}"/>
    <cellStyle name="Normal 15 2 4 5 6 2" xfId="10540" xr:uid="{00000000-0005-0000-0000-0000B9280000}"/>
    <cellStyle name="Normal 15 2 4 5 7" xfId="10541" xr:uid="{00000000-0005-0000-0000-0000BA280000}"/>
    <cellStyle name="Normal 15 2 4 6" xfId="10542" xr:uid="{00000000-0005-0000-0000-0000BB280000}"/>
    <cellStyle name="Normal 15 2 4 6 2" xfId="10543" xr:uid="{00000000-0005-0000-0000-0000BC280000}"/>
    <cellStyle name="Normal 15 2 4 6 2 2" xfId="10544" xr:uid="{00000000-0005-0000-0000-0000BD280000}"/>
    <cellStyle name="Normal 15 2 4 6 3" xfId="10545" xr:uid="{00000000-0005-0000-0000-0000BE280000}"/>
    <cellStyle name="Normal 15 2 4 7" xfId="10546" xr:uid="{00000000-0005-0000-0000-0000BF280000}"/>
    <cellStyle name="Normal 15 2 4 7 2" xfId="10547" xr:uid="{00000000-0005-0000-0000-0000C0280000}"/>
    <cellStyle name="Normal 15 2 4 7 2 2" xfId="10548" xr:uid="{00000000-0005-0000-0000-0000C1280000}"/>
    <cellStyle name="Normal 15 2 4 7 3" xfId="10549" xr:uid="{00000000-0005-0000-0000-0000C2280000}"/>
    <cellStyle name="Normal 15 2 4 8" xfId="10550" xr:uid="{00000000-0005-0000-0000-0000C3280000}"/>
    <cellStyle name="Normal 15 2 4 8 2" xfId="10551" xr:uid="{00000000-0005-0000-0000-0000C4280000}"/>
    <cellStyle name="Normal 15 2 4 8 2 2" xfId="10552" xr:uid="{00000000-0005-0000-0000-0000C5280000}"/>
    <cellStyle name="Normal 15 2 4 8 3" xfId="10553" xr:uid="{00000000-0005-0000-0000-0000C6280000}"/>
    <cellStyle name="Normal 15 2 4 9" xfId="10554" xr:uid="{00000000-0005-0000-0000-0000C7280000}"/>
    <cellStyle name="Normal 15 2 4 9 2" xfId="10555" xr:uid="{00000000-0005-0000-0000-0000C8280000}"/>
    <cellStyle name="Normal 15 2 5" xfId="435" xr:uid="{00000000-0005-0000-0000-0000C9280000}"/>
    <cellStyle name="Normal 15 2 5 10" xfId="10556" xr:uid="{00000000-0005-0000-0000-0000CA280000}"/>
    <cellStyle name="Normal 15 2 5 10 2" xfId="10557" xr:uid="{00000000-0005-0000-0000-0000CB280000}"/>
    <cellStyle name="Normal 15 2 5 11" xfId="10558" xr:uid="{00000000-0005-0000-0000-0000CC280000}"/>
    <cellStyle name="Normal 15 2 5 2" xfId="10559" xr:uid="{00000000-0005-0000-0000-0000CD280000}"/>
    <cellStyle name="Normal 15 2 5 2 2" xfId="10560" xr:uid="{00000000-0005-0000-0000-0000CE280000}"/>
    <cellStyle name="Normal 15 2 5 2 2 2" xfId="10561" xr:uid="{00000000-0005-0000-0000-0000CF280000}"/>
    <cellStyle name="Normal 15 2 5 2 2 2 2" xfId="10562" xr:uid="{00000000-0005-0000-0000-0000D0280000}"/>
    <cellStyle name="Normal 15 2 5 2 2 2 2 2" xfId="10563" xr:uid="{00000000-0005-0000-0000-0000D1280000}"/>
    <cellStyle name="Normal 15 2 5 2 2 2 3" xfId="10564" xr:uid="{00000000-0005-0000-0000-0000D2280000}"/>
    <cellStyle name="Normal 15 2 5 2 2 3" xfId="10565" xr:uid="{00000000-0005-0000-0000-0000D3280000}"/>
    <cellStyle name="Normal 15 2 5 2 2 3 2" xfId="10566" xr:uid="{00000000-0005-0000-0000-0000D4280000}"/>
    <cellStyle name="Normal 15 2 5 2 2 3 2 2" xfId="10567" xr:uid="{00000000-0005-0000-0000-0000D5280000}"/>
    <cellStyle name="Normal 15 2 5 2 2 3 3" xfId="10568" xr:uid="{00000000-0005-0000-0000-0000D6280000}"/>
    <cellStyle name="Normal 15 2 5 2 2 4" xfId="10569" xr:uid="{00000000-0005-0000-0000-0000D7280000}"/>
    <cellStyle name="Normal 15 2 5 2 2 4 2" xfId="10570" xr:uid="{00000000-0005-0000-0000-0000D8280000}"/>
    <cellStyle name="Normal 15 2 5 2 2 4 2 2" xfId="10571" xr:uid="{00000000-0005-0000-0000-0000D9280000}"/>
    <cellStyle name="Normal 15 2 5 2 2 4 3" xfId="10572" xr:uid="{00000000-0005-0000-0000-0000DA280000}"/>
    <cellStyle name="Normal 15 2 5 2 2 5" xfId="10573" xr:uid="{00000000-0005-0000-0000-0000DB280000}"/>
    <cellStyle name="Normal 15 2 5 2 2 5 2" xfId="10574" xr:uid="{00000000-0005-0000-0000-0000DC280000}"/>
    <cellStyle name="Normal 15 2 5 2 2 6" xfId="10575" xr:uid="{00000000-0005-0000-0000-0000DD280000}"/>
    <cellStyle name="Normal 15 2 5 2 2 6 2" xfId="10576" xr:uid="{00000000-0005-0000-0000-0000DE280000}"/>
    <cellStyle name="Normal 15 2 5 2 2 7" xfId="10577" xr:uid="{00000000-0005-0000-0000-0000DF280000}"/>
    <cellStyle name="Normal 15 2 5 2 3" xfId="10578" xr:uid="{00000000-0005-0000-0000-0000E0280000}"/>
    <cellStyle name="Normal 15 2 5 2 3 2" xfId="10579" xr:uid="{00000000-0005-0000-0000-0000E1280000}"/>
    <cellStyle name="Normal 15 2 5 2 3 2 2" xfId="10580" xr:uid="{00000000-0005-0000-0000-0000E2280000}"/>
    <cellStyle name="Normal 15 2 5 2 3 2 2 2" xfId="10581" xr:uid="{00000000-0005-0000-0000-0000E3280000}"/>
    <cellStyle name="Normal 15 2 5 2 3 2 3" xfId="10582" xr:uid="{00000000-0005-0000-0000-0000E4280000}"/>
    <cellStyle name="Normal 15 2 5 2 3 3" xfId="10583" xr:uid="{00000000-0005-0000-0000-0000E5280000}"/>
    <cellStyle name="Normal 15 2 5 2 3 3 2" xfId="10584" xr:uid="{00000000-0005-0000-0000-0000E6280000}"/>
    <cellStyle name="Normal 15 2 5 2 3 3 2 2" xfId="10585" xr:uid="{00000000-0005-0000-0000-0000E7280000}"/>
    <cellStyle name="Normal 15 2 5 2 3 3 3" xfId="10586" xr:uid="{00000000-0005-0000-0000-0000E8280000}"/>
    <cellStyle name="Normal 15 2 5 2 3 4" xfId="10587" xr:uid="{00000000-0005-0000-0000-0000E9280000}"/>
    <cellStyle name="Normal 15 2 5 2 3 4 2" xfId="10588" xr:uid="{00000000-0005-0000-0000-0000EA280000}"/>
    <cellStyle name="Normal 15 2 5 2 3 4 2 2" xfId="10589" xr:uid="{00000000-0005-0000-0000-0000EB280000}"/>
    <cellStyle name="Normal 15 2 5 2 3 4 3" xfId="10590" xr:uid="{00000000-0005-0000-0000-0000EC280000}"/>
    <cellStyle name="Normal 15 2 5 2 3 5" xfId="10591" xr:uid="{00000000-0005-0000-0000-0000ED280000}"/>
    <cellStyle name="Normal 15 2 5 2 3 5 2" xfId="10592" xr:uid="{00000000-0005-0000-0000-0000EE280000}"/>
    <cellStyle name="Normal 15 2 5 2 3 6" xfId="10593" xr:uid="{00000000-0005-0000-0000-0000EF280000}"/>
    <cellStyle name="Normal 15 2 5 2 3 6 2" xfId="10594" xr:uid="{00000000-0005-0000-0000-0000F0280000}"/>
    <cellStyle name="Normal 15 2 5 2 3 7" xfId="10595" xr:uid="{00000000-0005-0000-0000-0000F1280000}"/>
    <cellStyle name="Normal 15 2 5 2 4" xfId="10596" xr:uid="{00000000-0005-0000-0000-0000F2280000}"/>
    <cellStyle name="Normal 15 2 5 2 4 2" xfId="10597" xr:uid="{00000000-0005-0000-0000-0000F3280000}"/>
    <cellStyle name="Normal 15 2 5 2 4 2 2" xfId="10598" xr:uid="{00000000-0005-0000-0000-0000F4280000}"/>
    <cellStyle name="Normal 15 2 5 2 4 3" xfId="10599" xr:uid="{00000000-0005-0000-0000-0000F5280000}"/>
    <cellStyle name="Normal 15 2 5 2 5" xfId="10600" xr:uid="{00000000-0005-0000-0000-0000F6280000}"/>
    <cellStyle name="Normal 15 2 5 2 5 2" xfId="10601" xr:uid="{00000000-0005-0000-0000-0000F7280000}"/>
    <cellStyle name="Normal 15 2 5 2 5 2 2" xfId="10602" xr:uid="{00000000-0005-0000-0000-0000F8280000}"/>
    <cellStyle name="Normal 15 2 5 2 5 3" xfId="10603" xr:uid="{00000000-0005-0000-0000-0000F9280000}"/>
    <cellStyle name="Normal 15 2 5 2 6" xfId="10604" xr:uid="{00000000-0005-0000-0000-0000FA280000}"/>
    <cellStyle name="Normal 15 2 5 2 6 2" xfId="10605" xr:uid="{00000000-0005-0000-0000-0000FB280000}"/>
    <cellStyle name="Normal 15 2 5 2 6 2 2" xfId="10606" xr:uid="{00000000-0005-0000-0000-0000FC280000}"/>
    <cellStyle name="Normal 15 2 5 2 6 3" xfId="10607" xr:uid="{00000000-0005-0000-0000-0000FD280000}"/>
    <cellStyle name="Normal 15 2 5 2 7" xfId="10608" xr:uid="{00000000-0005-0000-0000-0000FE280000}"/>
    <cellStyle name="Normal 15 2 5 2 7 2" xfId="10609" xr:uid="{00000000-0005-0000-0000-0000FF280000}"/>
    <cellStyle name="Normal 15 2 5 2 8" xfId="10610" xr:uid="{00000000-0005-0000-0000-000000290000}"/>
    <cellStyle name="Normal 15 2 5 2 8 2" xfId="10611" xr:uid="{00000000-0005-0000-0000-000001290000}"/>
    <cellStyle name="Normal 15 2 5 2 9" xfId="10612" xr:uid="{00000000-0005-0000-0000-000002290000}"/>
    <cellStyle name="Normal 15 2 5 3" xfId="10613" xr:uid="{00000000-0005-0000-0000-000003290000}"/>
    <cellStyle name="Normal 15 2 5 3 2" xfId="10614" xr:uid="{00000000-0005-0000-0000-000004290000}"/>
    <cellStyle name="Normal 15 2 5 3 2 2" xfId="10615" xr:uid="{00000000-0005-0000-0000-000005290000}"/>
    <cellStyle name="Normal 15 2 5 3 2 2 2" xfId="10616" xr:uid="{00000000-0005-0000-0000-000006290000}"/>
    <cellStyle name="Normal 15 2 5 3 2 2 2 2" xfId="10617" xr:uid="{00000000-0005-0000-0000-000007290000}"/>
    <cellStyle name="Normal 15 2 5 3 2 2 3" xfId="10618" xr:uid="{00000000-0005-0000-0000-000008290000}"/>
    <cellStyle name="Normal 15 2 5 3 2 3" xfId="10619" xr:uid="{00000000-0005-0000-0000-000009290000}"/>
    <cellStyle name="Normal 15 2 5 3 2 3 2" xfId="10620" xr:uid="{00000000-0005-0000-0000-00000A290000}"/>
    <cellStyle name="Normal 15 2 5 3 2 3 2 2" xfId="10621" xr:uid="{00000000-0005-0000-0000-00000B290000}"/>
    <cellStyle name="Normal 15 2 5 3 2 3 3" xfId="10622" xr:uid="{00000000-0005-0000-0000-00000C290000}"/>
    <cellStyle name="Normal 15 2 5 3 2 4" xfId="10623" xr:uid="{00000000-0005-0000-0000-00000D290000}"/>
    <cellStyle name="Normal 15 2 5 3 2 4 2" xfId="10624" xr:uid="{00000000-0005-0000-0000-00000E290000}"/>
    <cellStyle name="Normal 15 2 5 3 2 4 2 2" xfId="10625" xr:uid="{00000000-0005-0000-0000-00000F290000}"/>
    <cellStyle name="Normal 15 2 5 3 2 4 3" xfId="10626" xr:uid="{00000000-0005-0000-0000-000010290000}"/>
    <cellStyle name="Normal 15 2 5 3 2 5" xfId="10627" xr:uid="{00000000-0005-0000-0000-000011290000}"/>
    <cellStyle name="Normal 15 2 5 3 2 5 2" xfId="10628" xr:uid="{00000000-0005-0000-0000-000012290000}"/>
    <cellStyle name="Normal 15 2 5 3 2 6" xfId="10629" xr:uid="{00000000-0005-0000-0000-000013290000}"/>
    <cellStyle name="Normal 15 2 5 3 2 6 2" xfId="10630" xr:uid="{00000000-0005-0000-0000-000014290000}"/>
    <cellStyle name="Normal 15 2 5 3 2 7" xfId="10631" xr:uid="{00000000-0005-0000-0000-000015290000}"/>
    <cellStyle name="Normal 15 2 5 3 3" xfId="10632" xr:uid="{00000000-0005-0000-0000-000016290000}"/>
    <cellStyle name="Normal 15 2 5 3 3 2" xfId="10633" xr:uid="{00000000-0005-0000-0000-000017290000}"/>
    <cellStyle name="Normal 15 2 5 3 3 2 2" xfId="10634" xr:uid="{00000000-0005-0000-0000-000018290000}"/>
    <cellStyle name="Normal 15 2 5 3 3 3" xfId="10635" xr:uid="{00000000-0005-0000-0000-000019290000}"/>
    <cellStyle name="Normal 15 2 5 3 4" xfId="10636" xr:uid="{00000000-0005-0000-0000-00001A290000}"/>
    <cellStyle name="Normal 15 2 5 3 4 2" xfId="10637" xr:uid="{00000000-0005-0000-0000-00001B290000}"/>
    <cellStyle name="Normal 15 2 5 3 4 2 2" xfId="10638" xr:uid="{00000000-0005-0000-0000-00001C290000}"/>
    <cellStyle name="Normal 15 2 5 3 4 3" xfId="10639" xr:uid="{00000000-0005-0000-0000-00001D290000}"/>
    <cellStyle name="Normal 15 2 5 3 5" xfId="10640" xr:uid="{00000000-0005-0000-0000-00001E290000}"/>
    <cellStyle name="Normal 15 2 5 3 5 2" xfId="10641" xr:uid="{00000000-0005-0000-0000-00001F290000}"/>
    <cellStyle name="Normal 15 2 5 3 5 2 2" xfId="10642" xr:uid="{00000000-0005-0000-0000-000020290000}"/>
    <cellStyle name="Normal 15 2 5 3 5 3" xfId="10643" xr:uid="{00000000-0005-0000-0000-000021290000}"/>
    <cellStyle name="Normal 15 2 5 3 6" xfId="10644" xr:uid="{00000000-0005-0000-0000-000022290000}"/>
    <cellStyle name="Normal 15 2 5 3 6 2" xfId="10645" xr:uid="{00000000-0005-0000-0000-000023290000}"/>
    <cellStyle name="Normal 15 2 5 3 7" xfId="10646" xr:uid="{00000000-0005-0000-0000-000024290000}"/>
    <cellStyle name="Normal 15 2 5 3 7 2" xfId="10647" xr:uid="{00000000-0005-0000-0000-000025290000}"/>
    <cellStyle name="Normal 15 2 5 3 8" xfId="10648" xr:uid="{00000000-0005-0000-0000-000026290000}"/>
    <cellStyle name="Normal 15 2 5 4" xfId="10649" xr:uid="{00000000-0005-0000-0000-000027290000}"/>
    <cellStyle name="Normal 15 2 5 4 2" xfId="10650" xr:uid="{00000000-0005-0000-0000-000028290000}"/>
    <cellStyle name="Normal 15 2 5 4 2 2" xfId="10651" xr:uid="{00000000-0005-0000-0000-000029290000}"/>
    <cellStyle name="Normal 15 2 5 4 2 2 2" xfId="10652" xr:uid="{00000000-0005-0000-0000-00002A290000}"/>
    <cellStyle name="Normal 15 2 5 4 2 3" xfId="10653" xr:uid="{00000000-0005-0000-0000-00002B290000}"/>
    <cellStyle name="Normal 15 2 5 4 3" xfId="10654" xr:uid="{00000000-0005-0000-0000-00002C290000}"/>
    <cellStyle name="Normal 15 2 5 4 3 2" xfId="10655" xr:uid="{00000000-0005-0000-0000-00002D290000}"/>
    <cellStyle name="Normal 15 2 5 4 3 2 2" xfId="10656" xr:uid="{00000000-0005-0000-0000-00002E290000}"/>
    <cellStyle name="Normal 15 2 5 4 3 3" xfId="10657" xr:uid="{00000000-0005-0000-0000-00002F290000}"/>
    <cellStyle name="Normal 15 2 5 4 4" xfId="10658" xr:uid="{00000000-0005-0000-0000-000030290000}"/>
    <cellStyle name="Normal 15 2 5 4 4 2" xfId="10659" xr:uid="{00000000-0005-0000-0000-000031290000}"/>
    <cellStyle name="Normal 15 2 5 4 4 2 2" xfId="10660" xr:uid="{00000000-0005-0000-0000-000032290000}"/>
    <cellStyle name="Normal 15 2 5 4 4 3" xfId="10661" xr:uid="{00000000-0005-0000-0000-000033290000}"/>
    <cellStyle name="Normal 15 2 5 4 5" xfId="10662" xr:uid="{00000000-0005-0000-0000-000034290000}"/>
    <cellStyle name="Normal 15 2 5 4 5 2" xfId="10663" xr:uid="{00000000-0005-0000-0000-000035290000}"/>
    <cellStyle name="Normal 15 2 5 4 6" xfId="10664" xr:uid="{00000000-0005-0000-0000-000036290000}"/>
    <cellStyle name="Normal 15 2 5 4 6 2" xfId="10665" xr:uid="{00000000-0005-0000-0000-000037290000}"/>
    <cellStyle name="Normal 15 2 5 4 7" xfId="10666" xr:uid="{00000000-0005-0000-0000-000038290000}"/>
    <cellStyle name="Normal 15 2 5 5" xfId="10667" xr:uid="{00000000-0005-0000-0000-000039290000}"/>
    <cellStyle name="Normal 15 2 5 5 2" xfId="10668" xr:uid="{00000000-0005-0000-0000-00003A290000}"/>
    <cellStyle name="Normal 15 2 5 5 2 2" xfId="10669" xr:uid="{00000000-0005-0000-0000-00003B290000}"/>
    <cellStyle name="Normal 15 2 5 5 2 2 2" xfId="10670" xr:uid="{00000000-0005-0000-0000-00003C290000}"/>
    <cellStyle name="Normal 15 2 5 5 2 3" xfId="10671" xr:uid="{00000000-0005-0000-0000-00003D290000}"/>
    <cellStyle name="Normal 15 2 5 5 3" xfId="10672" xr:uid="{00000000-0005-0000-0000-00003E290000}"/>
    <cellStyle name="Normal 15 2 5 5 3 2" xfId="10673" xr:uid="{00000000-0005-0000-0000-00003F290000}"/>
    <cellStyle name="Normal 15 2 5 5 3 2 2" xfId="10674" xr:uid="{00000000-0005-0000-0000-000040290000}"/>
    <cellStyle name="Normal 15 2 5 5 3 3" xfId="10675" xr:uid="{00000000-0005-0000-0000-000041290000}"/>
    <cellStyle name="Normal 15 2 5 5 4" xfId="10676" xr:uid="{00000000-0005-0000-0000-000042290000}"/>
    <cellStyle name="Normal 15 2 5 5 4 2" xfId="10677" xr:uid="{00000000-0005-0000-0000-000043290000}"/>
    <cellStyle name="Normal 15 2 5 5 4 2 2" xfId="10678" xr:uid="{00000000-0005-0000-0000-000044290000}"/>
    <cellStyle name="Normal 15 2 5 5 4 3" xfId="10679" xr:uid="{00000000-0005-0000-0000-000045290000}"/>
    <cellStyle name="Normal 15 2 5 5 5" xfId="10680" xr:uid="{00000000-0005-0000-0000-000046290000}"/>
    <cellStyle name="Normal 15 2 5 5 5 2" xfId="10681" xr:uid="{00000000-0005-0000-0000-000047290000}"/>
    <cellStyle name="Normal 15 2 5 5 6" xfId="10682" xr:uid="{00000000-0005-0000-0000-000048290000}"/>
    <cellStyle name="Normal 15 2 5 5 6 2" xfId="10683" xr:uid="{00000000-0005-0000-0000-000049290000}"/>
    <cellStyle name="Normal 15 2 5 5 7" xfId="10684" xr:uid="{00000000-0005-0000-0000-00004A290000}"/>
    <cellStyle name="Normal 15 2 5 6" xfId="10685" xr:uid="{00000000-0005-0000-0000-00004B290000}"/>
    <cellStyle name="Normal 15 2 5 6 2" xfId="10686" xr:uid="{00000000-0005-0000-0000-00004C290000}"/>
    <cellStyle name="Normal 15 2 5 6 2 2" xfId="10687" xr:uid="{00000000-0005-0000-0000-00004D290000}"/>
    <cellStyle name="Normal 15 2 5 6 3" xfId="10688" xr:uid="{00000000-0005-0000-0000-00004E290000}"/>
    <cellStyle name="Normal 15 2 5 7" xfId="10689" xr:uid="{00000000-0005-0000-0000-00004F290000}"/>
    <cellStyle name="Normal 15 2 5 7 2" xfId="10690" xr:uid="{00000000-0005-0000-0000-000050290000}"/>
    <cellStyle name="Normal 15 2 5 7 2 2" xfId="10691" xr:uid="{00000000-0005-0000-0000-000051290000}"/>
    <cellStyle name="Normal 15 2 5 7 3" xfId="10692" xr:uid="{00000000-0005-0000-0000-000052290000}"/>
    <cellStyle name="Normal 15 2 5 8" xfId="10693" xr:uid="{00000000-0005-0000-0000-000053290000}"/>
    <cellStyle name="Normal 15 2 5 8 2" xfId="10694" xr:uid="{00000000-0005-0000-0000-000054290000}"/>
    <cellStyle name="Normal 15 2 5 8 2 2" xfId="10695" xr:uid="{00000000-0005-0000-0000-000055290000}"/>
    <cellStyle name="Normal 15 2 5 8 3" xfId="10696" xr:uid="{00000000-0005-0000-0000-000056290000}"/>
    <cellStyle name="Normal 15 2 5 9" xfId="10697" xr:uid="{00000000-0005-0000-0000-000057290000}"/>
    <cellStyle name="Normal 15 2 5 9 2" xfId="10698" xr:uid="{00000000-0005-0000-0000-000058290000}"/>
    <cellStyle name="Normal 15 2 6" xfId="10699" xr:uid="{00000000-0005-0000-0000-000059290000}"/>
    <cellStyle name="Normal 15 2 6 2" xfId="10700" xr:uid="{00000000-0005-0000-0000-00005A290000}"/>
    <cellStyle name="Normal 15 2 6 2 2" xfId="10701" xr:uid="{00000000-0005-0000-0000-00005B290000}"/>
    <cellStyle name="Normal 15 2 6 2 2 2" xfId="10702" xr:uid="{00000000-0005-0000-0000-00005C290000}"/>
    <cellStyle name="Normal 15 2 6 2 2 2 2" xfId="10703" xr:uid="{00000000-0005-0000-0000-00005D290000}"/>
    <cellStyle name="Normal 15 2 6 2 2 3" xfId="10704" xr:uid="{00000000-0005-0000-0000-00005E290000}"/>
    <cellStyle name="Normal 15 2 6 2 3" xfId="10705" xr:uid="{00000000-0005-0000-0000-00005F290000}"/>
    <cellStyle name="Normal 15 2 6 2 3 2" xfId="10706" xr:uid="{00000000-0005-0000-0000-000060290000}"/>
    <cellStyle name="Normal 15 2 6 2 3 2 2" xfId="10707" xr:uid="{00000000-0005-0000-0000-000061290000}"/>
    <cellStyle name="Normal 15 2 6 2 3 3" xfId="10708" xr:uid="{00000000-0005-0000-0000-000062290000}"/>
    <cellStyle name="Normal 15 2 6 2 4" xfId="10709" xr:uid="{00000000-0005-0000-0000-000063290000}"/>
    <cellStyle name="Normal 15 2 6 2 4 2" xfId="10710" xr:uid="{00000000-0005-0000-0000-000064290000}"/>
    <cellStyle name="Normal 15 2 6 2 4 2 2" xfId="10711" xr:uid="{00000000-0005-0000-0000-000065290000}"/>
    <cellStyle name="Normal 15 2 6 2 4 3" xfId="10712" xr:uid="{00000000-0005-0000-0000-000066290000}"/>
    <cellStyle name="Normal 15 2 6 2 5" xfId="10713" xr:uid="{00000000-0005-0000-0000-000067290000}"/>
    <cellStyle name="Normal 15 2 6 2 5 2" xfId="10714" xr:uid="{00000000-0005-0000-0000-000068290000}"/>
    <cellStyle name="Normal 15 2 6 2 6" xfId="10715" xr:uid="{00000000-0005-0000-0000-000069290000}"/>
    <cellStyle name="Normal 15 2 6 2 6 2" xfId="10716" xr:uid="{00000000-0005-0000-0000-00006A290000}"/>
    <cellStyle name="Normal 15 2 6 2 7" xfId="10717" xr:uid="{00000000-0005-0000-0000-00006B290000}"/>
    <cellStyle name="Normal 15 2 6 3" xfId="10718" xr:uid="{00000000-0005-0000-0000-00006C290000}"/>
    <cellStyle name="Normal 15 2 6 3 2" xfId="10719" xr:uid="{00000000-0005-0000-0000-00006D290000}"/>
    <cellStyle name="Normal 15 2 6 3 2 2" xfId="10720" xr:uid="{00000000-0005-0000-0000-00006E290000}"/>
    <cellStyle name="Normal 15 2 6 3 2 2 2" xfId="10721" xr:uid="{00000000-0005-0000-0000-00006F290000}"/>
    <cellStyle name="Normal 15 2 6 3 2 3" xfId="10722" xr:uid="{00000000-0005-0000-0000-000070290000}"/>
    <cellStyle name="Normal 15 2 6 3 3" xfId="10723" xr:uid="{00000000-0005-0000-0000-000071290000}"/>
    <cellStyle name="Normal 15 2 6 3 3 2" xfId="10724" xr:uid="{00000000-0005-0000-0000-000072290000}"/>
    <cellStyle name="Normal 15 2 6 3 3 2 2" xfId="10725" xr:uid="{00000000-0005-0000-0000-000073290000}"/>
    <cellStyle name="Normal 15 2 6 3 3 3" xfId="10726" xr:uid="{00000000-0005-0000-0000-000074290000}"/>
    <cellStyle name="Normal 15 2 6 3 4" xfId="10727" xr:uid="{00000000-0005-0000-0000-000075290000}"/>
    <cellStyle name="Normal 15 2 6 3 4 2" xfId="10728" xr:uid="{00000000-0005-0000-0000-000076290000}"/>
    <cellStyle name="Normal 15 2 6 3 4 2 2" xfId="10729" xr:uid="{00000000-0005-0000-0000-000077290000}"/>
    <cellStyle name="Normal 15 2 6 3 4 3" xfId="10730" xr:uid="{00000000-0005-0000-0000-000078290000}"/>
    <cellStyle name="Normal 15 2 6 3 5" xfId="10731" xr:uid="{00000000-0005-0000-0000-000079290000}"/>
    <cellStyle name="Normal 15 2 6 3 5 2" xfId="10732" xr:uid="{00000000-0005-0000-0000-00007A290000}"/>
    <cellStyle name="Normal 15 2 6 3 6" xfId="10733" xr:uid="{00000000-0005-0000-0000-00007B290000}"/>
    <cellStyle name="Normal 15 2 6 3 6 2" xfId="10734" xr:uid="{00000000-0005-0000-0000-00007C290000}"/>
    <cellStyle name="Normal 15 2 6 3 7" xfId="10735" xr:uid="{00000000-0005-0000-0000-00007D290000}"/>
    <cellStyle name="Normal 15 2 6 4" xfId="10736" xr:uid="{00000000-0005-0000-0000-00007E290000}"/>
    <cellStyle name="Normal 15 2 6 4 2" xfId="10737" xr:uid="{00000000-0005-0000-0000-00007F290000}"/>
    <cellStyle name="Normal 15 2 6 4 2 2" xfId="10738" xr:uid="{00000000-0005-0000-0000-000080290000}"/>
    <cellStyle name="Normal 15 2 6 4 3" xfId="10739" xr:uid="{00000000-0005-0000-0000-000081290000}"/>
    <cellStyle name="Normal 15 2 6 5" xfId="10740" xr:uid="{00000000-0005-0000-0000-000082290000}"/>
    <cellStyle name="Normal 15 2 6 5 2" xfId="10741" xr:uid="{00000000-0005-0000-0000-000083290000}"/>
    <cellStyle name="Normal 15 2 6 5 2 2" xfId="10742" xr:uid="{00000000-0005-0000-0000-000084290000}"/>
    <cellStyle name="Normal 15 2 6 5 3" xfId="10743" xr:uid="{00000000-0005-0000-0000-000085290000}"/>
    <cellStyle name="Normal 15 2 6 6" xfId="10744" xr:uid="{00000000-0005-0000-0000-000086290000}"/>
    <cellStyle name="Normal 15 2 6 6 2" xfId="10745" xr:uid="{00000000-0005-0000-0000-000087290000}"/>
    <cellStyle name="Normal 15 2 6 6 2 2" xfId="10746" xr:uid="{00000000-0005-0000-0000-000088290000}"/>
    <cellStyle name="Normal 15 2 6 6 3" xfId="10747" xr:uid="{00000000-0005-0000-0000-000089290000}"/>
    <cellStyle name="Normal 15 2 6 7" xfId="10748" xr:uid="{00000000-0005-0000-0000-00008A290000}"/>
    <cellStyle name="Normal 15 2 6 7 2" xfId="10749" xr:uid="{00000000-0005-0000-0000-00008B290000}"/>
    <cellStyle name="Normal 15 2 6 8" xfId="10750" xr:uid="{00000000-0005-0000-0000-00008C290000}"/>
    <cellStyle name="Normal 15 2 6 8 2" xfId="10751" xr:uid="{00000000-0005-0000-0000-00008D290000}"/>
    <cellStyle name="Normal 15 2 6 9" xfId="10752" xr:uid="{00000000-0005-0000-0000-00008E290000}"/>
    <cellStyle name="Normal 15 2 7" xfId="10753" xr:uid="{00000000-0005-0000-0000-00008F290000}"/>
    <cellStyle name="Normal 15 2 7 2" xfId="10754" xr:uid="{00000000-0005-0000-0000-000090290000}"/>
    <cellStyle name="Normal 15 2 7 2 2" xfId="10755" xr:uid="{00000000-0005-0000-0000-000091290000}"/>
    <cellStyle name="Normal 15 2 7 2 2 2" xfId="10756" xr:uid="{00000000-0005-0000-0000-000092290000}"/>
    <cellStyle name="Normal 15 2 7 2 3" xfId="10757" xr:uid="{00000000-0005-0000-0000-000093290000}"/>
    <cellStyle name="Normal 15 2 7 3" xfId="10758" xr:uid="{00000000-0005-0000-0000-000094290000}"/>
    <cellStyle name="Normal 15 2 7 3 2" xfId="10759" xr:uid="{00000000-0005-0000-0000-000095290000}"/>
    <cellStyle name="Normal 15 2 7 3 2 2" xfId="10760" xr:uid="{00000000-0005-0000-0000-000096290000}"/>
    <cellStyle name="Normal 15 2 7 3 3" xfId="10761" xr:uid="{00000000-0005-0000-0000-000097290000}"/>
    <cellStyle name="Normal 15 2 7 4" xfId="10762" xr:uid="{00000000-0005-0000-0000-000098290000}"/>
    <cellStyle name="Normal 15 2 7 4 2" xfId="10763" xr:uid="{00000000-0005-0000-0000-000099290000}"/>
    <cellStyle name="Normal 15 2 7 4 2 2" xfId="10764" xr:uid="{00000000-0005-0000-0000-00009A290000}"/>
    <cellStyle name="Normal 15 2 7 4 3" xfId="10765" xr:uid="{00000000-0005-0000-0000-00009B290000}"/>
    <cellStyle name="Normal 15 2 7 5" xfId="10766" xr:uid="{00000000-0005-0000-0000-00009C290000}"/>
    <cellStyle name="Normal 15 2 7 5 2" xfId="10767" xr:uid="{00000000-0005-0000-0000-00009D290000}"/>
    <cellStyle name="Normal 15 2 7 6" xfId="10768" xr:uid="{00000000-0005-0000-0000-00009E290000}"/>
    <cellStyle name="Normal 15 2 7 6 2" xfId="10769" xr:uid="{00000000-0005-0000-0000-00009F290000}"/>
    <cellStyle name="Normal 15 2 7 7" xfId="10770" xr:uid="{00000000-0005-0000-0000-0000A0290000}"/>
    <cellStyle name="Normal 15 2 8" xfId="10771" xr:uid="{00000000-0005-0000-0000-0000A1290000}"/>
    <cellStyle name="Normal 15 2 8 2" xfId="10772" xr:uid="{00000000-0005-0000-0000-0000A2290000}"/>
    <cellStyle name="Normal 15 2 8 2 2" xfId="10773" xr:uid="{00000000-0005-0000-0000-0000A3290000}"/>
    <cellStyle name="Normal 15 2 8 2 2 2" xfId="10774" xr:uid="{00000000-0005-0000-0000-0000A4290000}"/>
    <cellStyle name="Normal 15 2 8 2 3" xfId="10775" xr:uid="{00000000-0005-0000-0000-0000A5290000}"/>
    <cellStyle name="Normal 15 2 8 3" xfId="10776" xr:uid="{00000000-0005-0000-0000-0000A6290000}"/>
    <cellStyle name="Normal 15 2 8 3 2" xfId="10777" xr:uid="{00000000-0005-0000-0000-0000A7290000}"/>
    <cellStyle name="Normal 15 2 8 3 2 2" xfId="10778" xr:uid="{00000000-0005-0000-0000-0000A8290000}"/>
    <cellStyle name="Normal 15 2 8 3 3" xfId="10779" xr:uid="{00000000-0005-0000-0000-0000A9290000}"/>
    <cellStyle name="Normal 15 2 8 4" xfId="10780" xr:uid="{00000000-0005-0000-0000-0000AA290000}"/>
    <cellStyle name="Normal 15 2 8 4 2" xfId="10781" xr:uid="{00000000-0005-0000-0000-0000AB290000}"/>
    <cellStyle name="Normal 15 2 8 4 2 2" xfId="10782" xr:uid="{00000000-0005-0000-0000-0000AC290000}"/>
    <cellStyle name="Normal 15 2 8 4 3" xfId="10783" xr:uid="{00000000-0005-0000-0000-0000AD290000}"/>
    <cellStyle name="Normal 15 2 8 5" xfId="10784" xr:uid="{00000000-0005-0000-0000-0000AE290000}"/>
    <cellStyle name="Normal 15 2 8 5 2" xfId="10785" xr:uid="{00000000-0005-0000-0000-0000AF290000}"/>
    <cellStyle name="Normal 15 2 8 6" xfId="10786" xr:uid="{00000000-0005-0000-0000-0000B0290000}"/>
    <cellStyle name="Normal 15 2 8 6 2" xfId="10787" xr:uid="{00000000-0005-0000-0000-0000B1290000}"/>
    <cellStyle name="Normal 15 2 8 7" xfId="10788" xr:uid="{00000000-0005-0000-0000-0000B2290000}"/>
    <cellStyle name="Normal 15 2 9" xfId="10789" xr:uid="{00000000-0005-0000-0000-0000B3290000}"/>
    <cellStyle name="Normal 15 2 9 2" xfId="10790" xr:uid="{00000000-0005-0000-0000-0000B4290000}"/>
    <cellStyle name="Normal 15 2 9 2 2" xfId="10791" xr:uid="{00000000-0005-0000-0000-0000B5290000}"/>
    <cellStyle name="Normal 15 2 9 3" xfId="10792" xr:uid="{00000000-0005-0000-0000-0000B6290000}"/>
    <cellStyle name="Normal 15 2_Confidential Information" xfId="10793" xr:uid="{00000000-0005-0000-0000-0000B7290000}"/>
    <cellStyle name="Normal 15 3" xfId="436" xr:uid="{00000000-0005-0000-0000-0000B8290000}"/>
    <cellStyle name="Normal 15 3 10" xfId="10794" xr:uid="{00000000-0005-0000-0000-0000B9290000}"/>
    <cellStyle name="Normal 15 3 10 2" xfId="10795" xr:uid="{00000000-0005-0000-0000-0000BA290000}"/>
    <cellStyle name="Normal 15 3 10 2 2" xfId="10796" xr:uid="{00000000-0005-0000-0000-0000BB290000}"/>
    <cellStyle name="Normal 15 3 10 3" xfId="10797" xr:uid="{00000000-0005-0000-0000-0000BC290000}"/>
    <cellStyle name="Normal 15 3 11" xfId="10798" xr:uid="{00000000-0005-0000-0000-0000BD290000}"/>
    <cellStyle name="Normal 15 3 11 2" xfId="10799" xr:uid="{00000000-0005-0000-0000-0000BE290000}"/>
    <cellStyle name="Normal 15 3 12" xfId="10800" xr:uid="{00000000-0005-0000-0000-0000BF290000}"/>
    <cellStyle name="Normal 15 3 12 2" xfId="10801" xr:uid="{00000000-0005-0000-0000-0000C0290000}"/>
    <cellStyle name="Normal 15 3 13" xfId="10802" xr:uid="{00000000-0005-0000-0000-0000C1290000}"/>
    <cellStyle name="Normal 15 3 2" xfId="437" xr:uid="{00000000-0005-0000-0000-0000C2290000}"/>
    <cellStyle name="Normal 15 3 2 10" xfId="10803" xr:uid="{00000000-0005-0000-0000-0000C3290000}"/>
    <cellStyle name="Normal 15 3 2 10 2" xfId="10804" xr:uid="{00000000-0005-0000-0000-0000C4290000}"/>
    <cellStyle name="Normal 15 3 2 11" xfId="10805" xr:uid="{00000000-0005-0000-0000-0000C5290000}"/>
    <cellStyle name="Normal 15 3 2 2" xfId="10806" xr:uid="{00000000-0005-0000-0000-0000C6290000}"/>
    <cellStyle name="Normal 15 3 2 2 2" xfId="10807" xr:uid="{00000000-0005-0000-0000-0000C7290000}"/>
    <cellStyle name="Normal 15 3 2 2 2 2" xfId="10808" xr:uid="{00000000-0005-0000-0000-0000C8290000}"/>
    <cellStyle name="Normal 15 3 2 2 2 2 2" xfId="10809" xr:uid="{00000000-0005-0000-0000-0000C9290000}"/>
    <cellStyle name="Normal 15 3 2 2 2 2 2 2" xfId="10810" xr:uid="{00000000-0005-0000-0000-0000CA290000}"/>
    <cellStyle name="Normal 15 3 2 2 2 2 3" xfId="10811" xr:uid="{00000000-0005-0000-0000-0000CB290000}"/>
    <cellStyle name="Normal 15 3 2 2 2 3" xfId="10812" xr:uid="{00000000-0005-0000-0000-0000CC290000}"/>
    <cellStyle name="Normal 15 3 2 2 2 3 2" xfId="10813" xr:uid="{00000000-0005-0000-0000-0000CD290000}"/>
    <cellStyle name="Normal 15 3 2 2 2 3 2 2" xfId="10814" xr:uid="{00000000-0005-0000-0000-0000CE290000}"/>
    <cellStyle name="Normal 15 3 2 2 2 3 3" xfId="10815" xr:uid="{00000000-0005-0000-0000-0000CF290000}"/>
    <cellStyle name="Normal 15 3 2 2 2 4" xfId="10816" xr:uid="{00000000-0005-0000-0000-0000D0290000}"/>
    <cellStyle name="Normal 15 3 2 2 2 4 2" xfId="10817" xr:uid="{00000000-0005-0000-0000-0000D1290000}"/>
    <cellStyle name="Normal 15 3 2 2 2 4 2 2" xfId="10818" xr:uid="{00000000-0005-0000-0000-0000D2290000}"/>
    <cellStyle name="Normal 15 3 2 2 2 4 3" xfId="10819" xr:uid="{00000000-0005-0000-0000-0000D3290000}"/>
    <cellStyle name="Normal 15 3 2 2 2 5" xfId="10820" xr:uid="{00000000-0005-0000-0000-0000D4290000}"/>
    <cellStyle name="Normal 15 3 2 2 2 5 2" xfId="10821" xr:uid="{00000000-0005-0000-0000-0000D5290000}"/>
    <cellStyle name="Normal 15 3 2 2 2 6" xfId="10822" xr:uid="{00000000-0005-0000-0000-0000D6290000}"/>
    <cellStyle name="Normal 15 3 2 2 2 6 2" xfId="10823" xr:uid="{00000000-0005-0000-0000-0000D7290000}"/>
    <cellStyle name="Normal 15 3 2 2 2 7" xfId="10824" xr:uid="{00000000-0005-0000-0000-0000D8290000}"/>
    <cellStyle name="Normal 15 3 2 2 3" xfId="10825" xr:uid="{00000000-0005-0000-0000-0000D9290000}"/>
    <cellStyle name="Normal 15 3 2 2 3 2" xfId="10826" xr:uid="{00000000-0005-0000-0000-0000DA290000}"/>
    <cellStyle name="Normal 15 3 2 2 3 2 2" xfId="10827" xr:uid="{00000000-0005-0000-0000-0000DB290000}"/>
    <cellStyle name="Normal 15 3 2 2 3 2 2 2" xfId="10828" xr:uid="{00000000-0005-0000-0000-0000DC290000}"/>
    <cellStyle name="Normal 15 3 2 2 3 2 3" xfId="10829" xr:uid="{00000000-0005-0000-0000-0000DD290000}"/>
    <cellStyle name="Normal 15 3 2 2 3 3" xfId="10830" xr:uid="{00000000-0005-0000-0000-0000DE290000}"/>
    <cellStyle name="Normal 15 3 2 2 3 3 2" xfId="10831" xr:uid="{00000000-0005-0000-0000-0000DF290000}"/>
    <cellStyle name="Normal 15 3 2 2 3 3 2 2" xfId="10832" xr:uid="{00000000-0005-0000-0000-0000E0290000}"/>
    <cellStyle name="Normal 15 3 2 2 3 3 3" xfId="10833" xr:uid="{00000000-0005-0000-0000-0000E1290000}"/>
    <cellStyle name="Normal 15 3 2 2 3 4" xfId="10834" xr:uid="{00000000-0005-0000-0000-0000E2290000}"/>
    <cellStyle name="Normal 15 3 2 2 3 4 2" xfId="10835" xr:uid="{00000000-0005-0000-0000-0000E3290000}"/>
    <cellStyle name="Normal 15 3 2 2 3 4 2 2" xfId="10836" xr:uid="{00000000-0005-0000-0000-0000E4290000}"/>
    <cellStyle name="Normal 15 3 2 2 3 4 3" xfId="10837" xr:uid="{00000000-0005-0000-0000-0000E5290000}"/>
    <cellStyle name="Normal 15 3 2 2 3 5" xfId="10838" xr:uid="{00000000-0005-0000-0000-0000E6290000}"/>
    <cellStyle name="Normal 15 3 2 2 3 5 2" xfId="10839" xr:uid="{00000000-0005-0000-0000-0000E7290000}"/>
    <cellStyle name="Normal 15 3 2 2 3 6" xfId="10840" xr:uid="{00000000-0005-0000-0000-0000E8290000}"/>
    <cellStyle name="Normal 15 3 2 2 3 6 2" xfId="10841" xr:uid="{00000000-0005-0000-0000-0000E9290000}"/>
    <cellStyle name="Normal 15 3 2 2 3 7" xfId="10842" xr:uid="{00000000-0005-0000-0000-0000EA290000}"/>
    <cellStyle name="Normal 15 3 2 2 4" xfId="10843" xr:uid="{00000000-0005-0000-0000-0000EB290000}"/>
    <cellStyle name="Normal 15 3 2 2 4 2" xfId="10844" xr:uid="{00000000-0005-0000-0000-0000EC290000}"/>
    <cellStyle name="Normal 15 3 2 2 4 2 2" xfId="10845" xr:uid="{00000000-0005-0000-0000-0000ED290000}"/>
    <cellStyle name="Normal 15 3 2 2 4 3" xfId="10846" xr:uid="{00000000-0005-0000-0000-0000EE290000}"/>
    <cellStyle name="Normal 15 3 2 2 5" xfId="10847" xr:uid="{00000000-0005-0000-0000-0000EF290000}"/>
    <cellStyle name="Normal 15 3 2 2 5 2" xfId="10848" xr:uid="{00000000-0005-0000-0000-0000F0290000}"/>
    <cellStyle name="Normal 15 3 2 2 5 2 2" xfId="10849" xr:uid="{00000000-0005-0000-0000-0000F1290000}"/>
    <cellStyle name="Normal 15 3 2 2 5 3" xfId="10850" xr:uid="{00000000-0005-0000-0000-0000F2290000}"/>
    <cellStyle name="Normal 15 3 2 2 6" xfId="10851" xr:uid="{00000000-0005-0000-0000-0000F3290000}"/>
    <cellStyle name="Normal 15 3 2 2 6 2" xfId="10852" xr:uid="{00000000-0005-0000-0000-0000F4290000}"/>
    <cellStyle name="Normal 15 3 2 2 6 2 2" xfId="10853" xr:uid="{00000000-0005-0000-0000-0000F5290000}"/>
    <cellStyle name="Normal 15 3 2 2 6 3" xfId="10854" xr:uid="{00000000-0005-0000-0000-0000F6290000}"/>
    <cellStyle name="Normal 15 3 2 2 7" xfId="10855" xr:uid="{00000000-0005-0000-0000-0000F7290000}"/>
    <cellStyle name="Normal 15 3 2 2 7 2" xfId="10856" xr:uid="{00000000-0005-0000-0000-0000F8290000}"/>
    <cellStyle name="Normal 15 3 2 2 8" xfId="10857" xr:uid="{00000000-0005-0000-0000-0000F9290000}"/>
    <cellStyle name="Normal 15 3 2 2 8 2" xfId="10858" xr:uid="{00000000-0005-0000-0000-0000FA290000}"/>
    <cellStyle name="Normal 15 3 2 2 9" xfId="10859" xr:uid="{00000000-0005-0000-0000-0000FB290000}"/>
    <cellStyle name="Normal 15 3 2 3" xfId="10860" xr:uid="{00000000-0005-0000-0000-0000FC290000}"/>
    <cellStyle name="Normal 15 3 2 3 2" xfId="10861" xr:uid="{00000000-0005-0000-0000-0000FD290000}"/>
    <cellStyle name="Normal 15 3 2 3 2 2" xfId="10862" xr:uid="{00000000-0005-0000-0000-0000FE290000}"/>
    <cellStyle name="Normal 15 3 2 3 2 2 2" xfId="10863" xr:uid="{00000000-0005-0000-0000-0000FF290000}"/>
    <cellStyle name="Normal 15 3 2 3 2 2 2 2" xfId="10864" xr:uid="{00000000-0005-0000-0000-0000002A0000}"/>
    <cellStyle name="Normal 15 3 2 3 2 2 3" xfId="10865" xr:uid="{00000000-0005-0000-0000-0000012A0000}"/>
    <cellStyle name="Normal 15 3 2 3 2 3" xfId="10866" xr:uid="{00000000-0005-0000-0000-0000022A0000}"/>
    <cellStyle name="Normal 15 3 2 3 2 3 2" xfId="10867" xr:uid="{00000000-0005-0000-0000-0000032A0000}"/>
    <cellStyle name="Normal 15 3 2 3 2 3 2 2" xfId="10868" xr:uid="{00000000-0005-0000-0000-0000042A0000}"/>
    <cellStyle name="Normal 15 3 2 3 2 3 3" xfId="10869" xr:uid="{00000000-0005-0000-0000-0000052A0000}"/>
    <cellStyle name="Normal 15 3 2 3 2 4" xfId="10870" xr:uid="{00000000-0005-0000-0000-0000062A0000}"/>
    <cellStyle name="Normal 15 3 2 3 2 4 2" xfId="10871" xr:uid="{00000000-0005-0000-0000-0000072A0000}"/>
    <cellStyle name="Normal 15 3 2 3 2 4 2 2" xfId="10872" xr:uid="{00000000-0005-0000-0000-0000082A0000}"/>
    <cellStyle name="Normal 15 3 2 3 2 4 3" xfId="10873" xr:uid="{00000000-0005-0000-0000-0000092A0000}"/>
    <cellStyle name="Normal 15 3 2 3 2 5" xfId="10874" xr:uid="{00000000-0005-0000-0000-00000A2A0000}"/>
    <cellStyle name="Normal 15 3 2 3 2 5 2" xfId="10875" xr:uid="{00000000-0005-0000-0000-00000B2A0000}"/>
    <cellStyle name="Normal 15 3 2 3 2 6" xfId="10876" xr:uid="{00000000-0005-0000-0000-00000C2A0000}"/>
    <cellStyle name="Normal 15 3 2 3 2 6 2" xfId="10877" xr:uid="{00000000-0005-0000-0000-00000D2A0000}"/>
    <cellStyle name="Normal 15 3 2 3 2 7" xfId="10878" xr:uid="{00000000-0005-0000-0000-00000E2A0000}"/>
    <cellStyle name="Normal 15 3 2 3 3" xfId="10879" xr:uid="{00000000-0005-0000-0000-00000F2A0000}"/>
    <cellStyle name="Normal 15 3 2 3 3 2" xfId="10880" xr:uid="{00000000-0005-0000-0000-0000102A0000}"/>
    <cellStyle name="Normal 15 3 2 3 3 2 2" xfId="10881" xr:uid="{00000000-0005-0000-0000-0000112A0000}"/>
    <cellStyle name="Normal 15 3 2 3 3 3" xfId="10882" xr:uid="{00000000-0005-0000-0000-0000122A0000}"/>
    <cellStyle name="Normal 15 3 2 3 4" xfId="10883" xr:uid="{00000000-0005-0000-0000-0000132A0000}"/>
    <cellStyle name="Normal 15 3 2 3 4 2" xfId="10884" xr:uid="{00000000-0005-0000-0000-0000142A0000}"/>
    <cellStyle name="Normal 15 3 2 3 4 2 2" xfId="10885" xr:uid="{00000000-0005-0000-0000-0000152A0000}"/>
    <cellStyle name="Normal 15 3 2 3 4 3" xfId="10886" xr:uid="{00000000-0005-0000-0000-0000162A0000}"/>
    <cellStyle name="Normal 15 3 2 3 5" xfId="10887" xr:uid="{00000000-0005-0000-0000-0000172A0000}"/>
    <cellStyle name="Normal 15 3 2 3 5 2" xfId="10888" xr:uid="{00000000-0005-0000-0000-0000182A0000}"/>
    <cellStyle name="Normal 15 3 2 3 5 2 2" xfId="10889" xr:uid="{00000000-0005-0000-0000-0000192A0000}"/>
    <cellStyle name="Normal 15 3 2 3 5 3" xfId="10890" xr:uid="{00000000-0005-0000-0000-00001A2A0000}"/>
    <cellStyle name="Normal 15 3 2 3 6" xfId="10891" xr:uid="{00000000-0005-0000-0000-00001B2A0000}"/>
    <cellStyle name="Normal 15 3 2 3 6 2" xfId="10892" xr:uid="{00000000-0005-0000-0000-00001C2A0000}"/>
    <cellStyle name="Normal 15 3 2 3 7" xfId="10893" xr:uid="{00000000-0005-0000-0000-00001D2A0000}"/>
    <cellStyle name="Normal 15 3 2 3 7 2" xfId="10894" xr:uid="{00000000-0005-0000-0000-00001E2A0000}"/>
    <cellStyle name="Normal 15 3 2 3 8" xfId="10895" xr:uid="{00000000-0005-0000-0000-00001F2A0000}"/>
    <cellStyle name="Normal 15 3 2 4" xfId="10896" xr:uid="{00000000-0005-0000-0000-0000202A0000}"/>
    <cellStyle name="Normal 15 3 2 4 2" xfId="10897" xr:uid="{00000000-0005-0000-0000-0000212A0000}"/>
    <cellStyle name="Normal 15 3 2 4 2 2" xfId="10898" xr:uid="{00000000-0005-0000-0000-0000222A0000}"/>
    <cellStyle name="Normal 15 3 2 4 2 2 2" xfId="10899" xr:uid="{00000000-0005-0000-0000-0000232A0000}"/>
    <cellStyle name="Normal 15 3 2 4 2 3" xfId="10900" xr:uid="{00000000-0005-0000-0000-0000242A0000}"/>
    <cellStyle name="Normal 15 3 2 4 3" xfId="10901" xr:uid="{00000000-0005-0000-0000-0000252A0000}"/>
    <cellStyle name="Normal 15 3 2 4 3 2" xfId="10902" xr:uid="{00000000-0005-0000-0000-0000262A0000}"/>
    <cellStyle name="Normal 15 3 2 4 3 2 2" xfId="10903" xr:uid="{00000000-0005-0000-0000-0000272A0000}"/>
    <cellStyle name="Normal 15 3 2 4 3 3" xfId="10904" xr:uid="{00000000-0005-0000-0000-0000282A0000}"/>
    <cellStyle name="Normal 15 3 2 4 4" xfId="10905" xr:uid="{00000000-0005-0000-0000-0000292A0000}"/>
    <cellStyle name="Normal 15 3 2 4 4 2" xfId="10906" xr:uid="{00000000-0005-0000-0000-00002A2A0000}"/>
    <cellStyle name="Normal 15 3 2 4 4 2 2" xfId="10907" xr:uid="{00000000-0005-0000-0000-00002B2A0000}"/>
    <cellStyle name="Normal 15 3 2 4 4 3" xfId="10908" xr:uid="{00000000-0005-0000-0000-00002C2A0000}"/>
    <cellStyle name="Normal 15 3 2 4 5" xfId="10909" xr:uid="{00000000-0005-0000-0000-00002D2A0000}"/>
    <cellStyle name="Normal 15 3 2 4 5 2" xfId="10910" xr:uid="{00000000-0005-0000-0000-00002E2A0000}"/>
    <cellStyle name="Normal 15 3 2 4 6" xfId="10911" xr:uid="{00000000-0005-0000-0000-00002F2A0000}"/>
    <cellStyle name="Normal 15 3 2 4 6 2" xfId="10912" xr:uid="{00000000-0005-0000-0000-0000302A0000}"/>
    <cellStyle name="Normal 15 3 2 4 7" xfId="10913" xr:uid="{00000000-0005-0000-0000-0000312A0000}"/>
    <cellStyle name="Normal 15 3 2 5" xfId="10914" xr:uid="{00000000-0005-0000-0000-0000322A0000}"/>
    <cellStyle name="Normal 15 3 2 5 2" xfId="10915" xr:uid="{00000000-0005-0000-0000-0000332A0000}"/>
    <cellStyle name="Normal 15 3 2 5 2 2" xfId="10916" xr:uid="{00000000-0005-0000-0000-0000342A0000}"/>
    <cellStyle name="Normal 15 3 2 5 2 2 2" xfId="10917" xr:uid="{00000000-0005-0000-0000-0000352A0000}"/>
    <cellStyle name="Normal 15 3 2 5 2 3" xfId="10918" xr:uid="{00000000-0005-0000-0000-0000362A0000}"/>
    <cellStyle name="Normal 15 3 2 5 3" xfId="10919" xr:uid="{00000000-0005-0000-0000-0000372A0000}"/>
    <cellStyle name="Normal 15 3 2 5 3 2" xfId="10920" xr:uid="{00000000-0005-0000-0000-0000382A0000}"/>
    <cellStyle name="Normal 15 3 2 5 3 2 2" xfId="10921" xr:uid="{00000000-0005-0000-0000-0000392A0000}"/>
    <cellStyle name="Normal 15 3 2 5 3 3" xfId="10922" xr:uid="{00000000-0005-0000-0000-00003A2A0000}"/>
    <cellStyle name="Normal 15 3 2 5 4" xfId="10923" xr:uid="{00000000-0005-0000-0000-00003B2A0000}"/>
    <cellStyle name="Normal 15 3 2 5 4 2" xfId="10924" xr:uid="{00000000-0005-0000-0000-00003C2A0000}"/>
    <cellStyle name="Normal 15 3 2 5 4 2 2" xfId="10925" xr:uid="{00000000-0005-0000-0000-00003D2A0000}"/>
    <cellStyle name="Normal 15 3 2 5 4 3" xfId="10926" xr:uid="{00000000-0005-0000-0000-00003E2A0000}"/>
    <cellStyle name="Normal 15 3 2 5 5" xfId="10927" xr:uid="{00000000-0005-0000-0000-00003F2A0000}"/>
    <cellStyle name="Normal 15 3 2 5 5 2" xfId="10928" xr:uid="{00000000-0005-0000-0000-0000402A0000}"/>
    <cellStyle name="Normal 15 3 2 5 6" xfId="10929" xr:uid="{00000000-0005-0000-0000-0000412A0000}"/>
    <cellStyle name="Normal 15 3 2 5 6 2" xfId="10930" xr:uid="{00000000-0005-0000-0000-0000422A0000}"/>
    <cellStyle name="Normal 15 3 2 5 7" xfId="10931" xr:uid="{00000000-0005-0000-0000-0000432A0000}"/>
    <cellStyle name="Normal 15 3 2 6" xfId="10932" xr:uid="{00000000-0005-0000-0000-0000442A0000}"/>
    <cellStyle name="Normal 15 3 2 6 2" xfId="10933" xr:uid="{00000000-0005-0000-0000-0000452A0000}"/>
    <cellStyle name="Normal 15 3 2 6 2 2" xfId="10934" xr:uid="{00000000-0005-0000-0000-0000462A0000}"/>
    <cellStyle name="Normal 15 3 2 6 3" xfId="10935" xr:uid="{00000000-0005-0000-0000-0000472A0000}"/>
    <cellStyle name="Normal 15 3 2 7" xfId="10936" xr:uid="{00000000-0005-0000-0000-0000482A0000}"/>
    <cellStyle name="Normal 15 3 2 7 2" xfId="10937" xr:uid="{00000000-0005-0000-0000-0000492A0000}"/>
    <cellStyle name="Normal 15 3 2 7 2 2" xfId="10938" xr:uid="{00000000-0005-0000-0000-00004A2A0000}"/>
    <cellStyle name="Normal 15 3 2 7 3" xfId="10939" xr:uid="{00000000-0005-0000-0000-00004B2A0000}"/>
    <cellStyle name="Normal 15 3 2 8" xfId="10940" xr:uid="{00000000-0005-0000-0000-00004C2A0000}"/>
    <cellStyle name="Normal 15 3 2 8 2" xfId="10941" xr:uid="{00000000-0005-0000-0000-00004D2A0000}"/>
    <cellStyle name="Normal 15 3 2 8 2 2" xfId="10942" xr:uid="{00000000-0005-0000-0000-00004E2A0000}"/>
    <cellStyle name="Normal 15 3 2 8 3" xfId="10943" xr:uid="{00000000-0005-0000-0000-00004F2A0000}"/>
    <cellStyle name="Normal 15 3 2 9" xfId="10944" xr:uid="{00000000-0005-0000-0000-0000502A0000}"/>
    <cellStyle name="Normal 15 3 2 9 2" xfId="10945" xr:uid="{00000000-0005-0000-0000-0000512A0000}"/>
    <cellStyle name="Normal 15 3 3" xfId="438" xr:uid="{00000000-0005-0000-0000-0000522A0000}"/>
    <cellStyle name="Normal 15 3 3 10" xfId="10946" xr:uid="{00000000-0005-0000-0000-0000532A0000}"/>
    <cellStyle name="Normal 15 3 3 10 2" xfId="10947" xr:uid="{00000000-0005-0000-0000-0000542A0000}"/>
    <cellStyle name="Normal 15 3 3 11" xfId="10948" xr:uid="{00000000-0005-0000-0000-0000552A0000}"/>
    <cellStyle name="Normal 15 3 3 2" xfId="10949" xr:uid="{00000000-0005-0000-0000-0000562A0000}"/>
    <cellStyle name="Normal 15 3 3 2 2" xfId="10950" xr:uid="{00000000-0005-0000-0000-0000572A0000}"/>
    <cellStyle name="Normal 15 3 3 2 2 2" xfId="10951" xr:uid="{00000000-0005-0000-0000-0000582A0000}"/>
    <cellStyle name="Normal 15 3 3 2 2 2 2" xfId="10952" xr:uid="{00000000-0005-0000-0000-0000592A0000}"/>
    <cellStyle name="Normal 15 3 3 2 2 2 2 2" xfId="10953" xr:uid="{00000000-0005-0000-0000-00005A2A0000}"/>
    <cellStyle name="Normal 15 3 3 2 2 2 3" xfId="10954" xr:uid="{00000000-0005-0000-0000-00005B2A0000}"/>
    <cellStyle name="Normal 15 3 3 2 2 3" xfId="10955" xr:uid="{00000000-0005-0000-0000-00005C2A0000}"/>
    <cellStyle name="Normal 15 3 3 2 2 3 2" xfId="10956" xr:uid="{00000000-0005-0000-0000-00005D2A0000}"/>
    <cellStyle name="Normal 15 3 3 2 2 3 2 2" xfId="10957" xr:uid="{00000000-0005-0000-0000-00005E2A0000}"/>
    <cellStyle name="Normal 15 3 3 2 2 3 3" xfId="10958" xr:uid="{00000000-0005-0000-0000-00005F2A0000}"/>
    <cellStyle name="Normal 15 3 3 2 2 4" xfId="10959" xr:uid="{00000000-0005-0000-0000-0000602A0000}"/>
    <cellStyle name="Normal 15 3 3 2 2 4 2" xfId="10960" xr:uid="{00000000-0005-0000-0000-0000612A0000}"/>
    <cellStyle name="Normal 15 3 3 2 2 4 2 2" xfId="10961" xr:uid="{00000000-0005-0000-0000-0000622A0000}"/>
    <cellStyle name="Normal 15 3 3 2 2 4 3" xfId="10962" xr:uid="{00000000-0005-0000-0000-0000632A0000}"/>
    <cellStyle name="Normal 15 3 3 2 2 5" xfId="10963" xr:uid="{00000000-0005-0000-0000-0000642A0000}"/>
    <cellStyle name="Normal 15 3 3 2 2 5 2" xfId="10964" xr:uid="{00000000-0005-0000-0000-0000652A0000}"/>
    <cellStyle name="Normal 15 3 3 2 2 6" xfId="10965" xr:uid="{00000000-0005-0000-0000-0000662A0000}"/>
    <cellStyle name="Normal 15 3 3 2 2 6 2" xfId="10966" xr:uid="{00000000-0005-0000-0000-0000672A0000}"/>
    <cellStyle name="Normal 15 3 3 2 2 7" xfId="10967" xr:uid="{00000000-0005-0000-0000-0000682A0000}"/>
    <cellStyle name="Normal 15 3 3 2 3" xfId="10968" xr:uid="{00000000-0005-0000-0000-0000692A0000}"/>
    <cellStyle name="Normal 15 3 3 2 3 2" xfId="10969" xr:uid="{00000000-0005-0000-0000-00006A2A0000}"/>
    <cellStyle name="Normal 15 3 3 2 3 2 2" xfId="10970" xr:uid="{00000000-0005-0000-0000-00006B2A0000}"/>
    <cellStyle name="Normal 15 3 3 2 3 2 2 2" xfId="10971" xr:uid="{00000000-0005-0000-0000-00006C2A0000}"/>
    <cellStyle name="Normal 15 3 3 2 3 2 3" xfId="10972" xr:uid="{00000000-0005-0000-0000-00006D2A0000}"/>
    <cellStyle name="Normal 15 3 3 2 3 3" xfId="10973" xr:uid="{00000000-0005-0000-0000-00006E2A0000}"/>
    <cellStyle name="Normal 15 3 3 2 3 3 2" xfId="10974" xr:uid="{00000000-0005-0000-0000-00006F2A0000}"/>
    <cellStyle name="Normal 15 3 3 2 3 3 2 2" xfId="10975" xr:uid="{00000000-0005-0000-0000-0000702A0000}"/>
    <cellStyle name="Normal 15 3 3 2 3 3 3" xfId="10976" xr:uid="{00000000-0005-0000-0000-0000712A0000}"/>
    <cellStyle name="Normal 15 3 3 2 3 4" xfId="10977" xr:uid="{00000000-0005-0000-0000-0000722A0000}"/>
    <cellStyle name="Normal 15 3 3 2 3 4 2" xfId="10978" xr:uid="{00000000-0005-0000-0000-0000732A0000}"/>
    <cellStyle name="Normal 15 3 3 2 3 4 2 2" xfId="10979" xr:uid="{00000000-0005-0000-0000-0000742A0000}"/>
    <cellStyle name="Normal 15 3 3 2 3 4 3" xfId="10980" xr:uid="{00000000-0005-0000-0000-0000752A0000}"/>
    <cellStyle name="Normal 15 3 3 2 3 5" xfId="10981" xr:uid="{00000000-0005-0000-0000-0000762A0000}"/>
    <cellStyle name="Normal 15 3 3 2 3 5 2" xfId="10982" xr:uid="{00000000-0005-0000-0000-0000772A0000}"/>
    <cellStyle name="Normal 15 3 3 2 3 6" xfId="10983" xr:uid="{00000000-0005-0000-0000-0000782A0000}"/>
    <cellStyle name="Normal 15 3 3 2 3 6 2" xfId="10984" xr:uid="{00000000-0005-0000-0000-0000792A0000}"/>
    <cellStyle name="Normal 15 3 3 2 3 7" xfId="10985" xr:uid="{00000000-0005-0000-0000-00007A2A0000}"/>
    <cellStyle name="Normal 15 3 3 2 4" xfId="10986" xr:uid="{00000000-0005-0000-0000-00007B2A0000}"/>
    <cellStyle name="Normal 15 3 3 2 4 2" xfId="10987" xr:uid="{00000000-0005-0000-0000-00007C2A0000}"/>
    <cellStyle name="Normal 15 3 3 2 4 2 2" xfId="10988" xr:uid="{00000000-0005-0000-0000-00007D2A0000}"/>
    <cellStyle name="Normal 15 3 3 2 4 3" xfId="10989" xr:uid="{00000000-0005-0000-0000-00007E2A0000}"/>
    <cellStyle name="Normal 15 3 3 2 5" xfId="10990" xr:uid="{00000000-0005-0000-0000-00007F2A0000}"/>
    <cellStyle name="Normal 15 3 3 2 5 2" xfId="10991" xr:uid="{00000000-0005-0000-0000-0000802A0000}"/>
    <cellStyle name="Normal 15 3 3 2 5 2 2" xfId="10992" xr:uid="{00000000-0005-0000-0000-0000812A0000}"/>
    <cellStyle name="Normal 15 3 3 2 5 3" xfId="10993" xr:uid="{00000000-0005-0000-0000-0000822A0000}"/>
    <cellStyle name="Normal 15 3 3 2 6" xfId="10994" xr:uid="{00000000-0005-0000-0000-0000832A0000}"/>
    <cellStyle name="Normal 15 3 3 2 6 2" xfId="10995" xr:uid="{00000000-0005-0000-0000-0000842A0000}"/>
    <cellStyle name="Normal 15 3 3 2 6 2 2" xfId="10996" xr:uid="{00000000-0005-0000-0000-0000852A0000}"/>
    <cellStyle name="Normal 15 3 3 2 6 3" xfId="10997" xr:uid="{00000000-0005-0000-0000-0000862A0000}"/>
    <cellStyle name="Normal 15 3 3 2 7" xfId="10998" xr:uid="{00000000-0005-0000-0000-0000872A0000}"/>
    <cellStyle name="Normal 15 3 3 2 7 2" xfId="10999" xr:uid="{00000000-0005-0000-0000-0000882A0000}"/>
    <cellStyle name="Normal 15 3 3 2 8" xfId="11000" xr:uid="{00000000-0005-0000-0000-0000892A0000}"/>
    <cellStyle name="Normal 15 3 3 2 8 2" xfId="11001" xr:uid="{00000000-0005-0000-0000-00008A2A0000}"/>
    <cellStyle name="Normal 15 3 3 2 9" xfId="11002" xr:uid="{00000000-0005-0000-0000-00008B2A0000}"/>
    <cellStyle name="Normal 15 3 3 3" xfId="11003" xr:uid="{00000000-0005-0000-0000-00008C2A0000}"/>
    <cellStyle name="Normal 15 3 3 3 2" xfId="11004" xr:uid="{00000000-0005-0000-0000-00008D2A0000}"/>
    <cellStyle name="Normal 15 3 3 3 2 2" xfId="11005" xr:uid="{00000000-0005-0000-0000-00008E2A0000}"/>
    <cellStyle name="Normal 15 3 3 3 2 2 2" xfId="11006" xr:uid="{00000000-0005-0000-0000-00008F2A0000}"/>
    <cellStyle name="Normal 15 3 3 3 2 2 2 2" xfId="11007" xr:uid="{00000000-0005-0000-0000-0000902A0000}"/>
    <cellStyle name="Normal 15 3 3 3 2 2 3" xfId="11008" xr:uid="{00000000-0005-0000-0000-0000912A0000}"/>
    <cellStyle name="Normal 15 3 3 3 2 3" xfId="11009" xr:uid="{00000000-0005-0000-0000-0000922A0000}"/>
    <cellStyle name="Normal 15 3 3 3 2 3 2" xfId="11010" xr:uid="{00000000-0005-0000-0000-0000932A0000}"/>
    <cellStyle name="Normal 15 3 3 3 2 3 2 2" xfId="11011" xr:uid="{00000000-0005-0000-0000-0000942A0000}"/>
    <cellStyle name="Normal 15 3 3 3 2 3 3" xfId="11012" xr:uid="{00000000-0005-0000-0000-0000952A0000}"/>
    <cellStyle name="Normal 15 3 3 3 2 4" xfId="11013" xr:uid="{00000000-0005-0000-0000-0000962A0000}"/>
    <cellStyle name="Normal 15 3 3 3 2 4 2" xfId="11014" xr:uid="{00000000-0005-0000-0000-0000972A0000}"/>
    <cellStyle name="Normal 15 3 3 3 2 4 2 2" xfId="11015" xr:uid="{00000000-0005-0000-0000-0000982A0000}"/>
    <cellStyle name="Normal 15 3 3 3 2 4 3" xfId="11016" xr:uid="{00000000-0005-0000-0000-0000992A0000}"/>
    <cellStyle name="Normal 15 3 3 3 2 5" xfId="11017" xr:uid="{00000000-0005-0000-0000-00009A2A0000}"/>
    <cellStyle name="Normal 15 3 3 3 2 5 2" xfId="11018" xr:uid="{00000000-0005-0000-0000-00009B2A0000}"/>
    <cellStyle name="Normal 15 3 3 3 2 6" xfId="11019" xr:uid="{00000000-0005-0000-0000-00009C2A0000}"/>
    <cellStyle name="Normal 15 3 3 3 2 6 2" xfId="11020" xr:uid="{00000000-0005-0000-0000-00009D2A0000}"/>
    <cellStyle name="Normal 15 3 3 3 2 7" xfId="11021" xr:uid="{00000000-0005-0000-0000-00009E2A0000}"/>
    <cellStyle name="Normal 15 3 3 3 3" xfId="11022" xr:uid="{00000000-0005-0000-0000-00009F2A0000}"/>
    <cellStyle name="Normal 15 3 3 3 3 2" xfId="11023" xr:uid="{00000000-0005-0000-0000-0000A02A0000}"/>
    <cellStyle name="Normal 15 3 3 3 3 2 2" xfId="11024" xr:uid="{00000000-0005-0000-0000-0000A12A0000}"/>
    <cellStyle name="Normal 15 3 3 3 3 3" xfId="11025" xr:uid="{00000000-0005-0000-0000-0000A22A0000}"/>
    <cellStyle name="Normal 15 3 3 3 4" xfId="11026" xr:uid="{00000000-0005-0000-0000-0000A32A0000}"/>
    <cellStyle name="Normal 15 3 3 3 4 2" xfId="11027" xr:uid="{00000000-0005-0000-0000-0000A42A0000}"/>
    <cellStyle name="Normal 15 3 3 3 4 2 2" xfId="11028" xr:uid="{00000000-0005-0000-0000-0000A52A0000}"/>
    <cellStyle name="Normal 15 3 3 3 4 3" xfId="11029" xr:uid="{00000000-0005-0000-0000-0000A62A0000}"/>
    <cellStyle name="Normal 15 3 3 3 5" xfId="11030" xr:uid="{00000000-0005-0000-0000-0000A72A0000}"/>
    <cellStyle name="Normal 15 3 3 3 5 2" xfId="11031" xr:uid="{00000000-0005-0000-0000-0000A82A0000}"/>
    <cellStyle name="Normal 15 3 3 3 5 2 2" xfId="11032" xr:uid="{00000000-0005-0000-0000-0000A92A0000}"/>
    <cellStyle name="Normal 15 3 3 3 5 3" xfId="11033" xr:uid="{00000000-0005-0000-0000-0000AA2A0000}"/>
    <cellStyle name="Normal 15 3 3 3 6" xfId="11034" xr:uid="{00000000-0005-0000-0000-0000AB2A0000}"/>
    <cellStyle name="Normal 15 3 3 3 6 2" xfId="11035" xr:uid="{00000000-0005-0000-0000-0000AC2A0000}"/>
    <cellStyle name="Normal 15 3 3 3 7" xfId="11036" xr:uid="{00000000-0005-0000-0000-0000AD2A0000}"/>
    <cellStyle name="Normal 15 3 3 3 7 2" xfId="11037" xr:uid="{00000000-0005-0000-0000-0000AE2A0000}"/>
    <cellStyle name="Normal 15 3 3 3 8" xfId="11038" xr:uid="{00000000-0005-0000-0000-0000AF2A0000}"/>
    <cellStyle name="Normal 15 3 3 4" xfId="11039" xr:uid="{00000000-0005-0000-0000-0000B02A0000}"/>
    <cellStyle name="Normal 15 3 3 4 2" xfId="11040" xr:uid="{00000000-0005-0000-0000-0000B12A0000}"/>
    <cellStyle name="Normal 15 3 3 4 2 2" xfId="11041" xr:uid="{00000000-0005-0000-0000-0000B22A0000}"/>
    <cellStyle name="Normal 15 3 3 4 2 2 2" xfId="11042" xr:uid="{00000000-0005-0000-0000-0000B32A0000}"/>
    <cellStyle name="Normal 15 3 3 4 2 3" xfId="11043" xr:uid="{00000000-0005-0000-0000-0000B42A0000}"/>
    <cellStyle name="Normal 15 3 3 4 3" xfId="11044" xr:uid="{00000000-0005-0000-0000-0000B52A0000}"/>
    <cellStyle name="Normal 15 3 3 4 3 2" xfId="11045" xr:uid="{00000000-0005-0000-0000-0000B62A0000}"/>
    <cellStyle name="Normal 15 3 3 4 3 2 2" xfId="11046" xr:uid="{00000000-0005-0000-0000-0000B72A0000}"/>
    <cellStyle name="Normal 15 3 3 4 3 3" xfId="11047" xr:uid="{00000000-0005-0000-0000-0000B82A0000}"/>
    <cellStyle name="Normal 15 3 3 4 4" xfId="11048" xr:uid="{00000000-0005-0000-0000-0000B92A0000}"/>
    <cellStyle name="Normal 15 3 3 4 4 2" xfId="11049" xr:uid="{00000000-0005-0000-0000-0000BA2A0000}"/>
    <cellStyle name="Normal 15 3 3 4 4 2 2" xfId="11050" xr:uid="{00000000-0005-0000-0000-0000BB2A0000}"/>
    <cellStyle name="Normal 15 3 3 4 4 3" xfId="11051" xr:uid="{00000000-0005-0000-0000-0000BC2A0000}"/>
    <cellStyle name="Normal 15 3 3 4 5" xfId="11052" xr:uid="{00000000-0005-0000-0000-0000BD2A0000}"/>
    <cellStyle name="Normal 15 3 3 4 5 2" xfId="11053" xr:uid="{00000000-0005-0000-0000-0000BE2A0000}"/>
    <cellStyle name="Normal 15 3 3 4 6" xfId="11054" xr:uid="{00000000-0005-0000-0000-0000BF2A0000}"/>
    <cellStyle name="Normal 15 3 3 4 6 2" xfId="11055" xr:uid="{00000000-0005-0000-0000-0000C02A0000}"/>
    <cellStyle name="Normal 15 3 3 4 7" xfId="11056" xr:uid="{00000000-0005-0000-0000-0000C12A0000}"/>
    <cellStyle name="Normal 15 3 3 5" xfId="11057" xr:uid="{00000000-0005-0000-0000-0000C22A0000}"/>
    <cellStyle name="Normal 15 3 3 5 2" xfId="11058" xr:uid="{00000000-0005-0000-0000-0000C32A0000}"/>
    <cellStyle name="Normal 15 3 3 5 2 2" xfId="11059" xr:uid="{00000000-0005-0000-0000-0000C42A0000}"/>
    <cellStyle name="Normal 15 3 3 5 2 2 2" xfId="11060" xr:uid="{00000000-0005-0000-0000-0000C52A0000}"/>
    <cellStyle name="Normal 15 3 3 5 2 3" xfId="11061" xr:uid="{00000000-0005-0000-0000-0000C62A0000}"/>
    <cellStyle name="Normal 15 3 3 5 3" xfId="11062" xr:uid="{00000000-0005-0000-0000-0000C72A0000}"/>
    <cellStyle name="Normal 15 3 3 5 3 2" xfId="11063" xr:uid="{00000000-0005-0000-0000-0000C82A0000}"/>
    <cellStyle name="Normal 15 3 3 5 3 2 2" xfId="11064" xr:uid="{00000000-0005-0000-0000-0000C92A0000}"/>
    <cellStyle name="Normal 15 3 3 5 3 3" xfId="11065" xr:uid="{00000000-0005-0000-0000-0000CA2A0000}"/>
    <cellStyle name="Normal 15 3 3 5 4" xfId="11066" xr:uid="{00000000-0005-0000-0000-0000CB2A0000}"/>
    <cellStyle name="Normal 15 3 3 5 4 2" xfId="11067" xr:uid="{00000000-0005-0000-0000-0000CC2A0000}"/>
    <cellStyle name="Normal 15 3 3 5 4 2 2" xfId="11068" xr:uid="{00000000-0005-0000-0000-0000CD2A0000}"/>
    <cellStyle name="Normal 15 3 3 5 4 3" xfId="11069" xr:uid="{00000000-0005-0000-0000-0000CE2A0000}"/>
    <cellStyle name="Normal 15 3 3 5 5" xfId="11070" xr:uid="{00000000-0005-0000-0000-0000CF2A0000}"/>
    <cellStyle name="Normal 15 3 3 5 5 2" xfId="11071" xr:uid="{00000000-0005-0000-0000-0000D02A0000}"/>
    <cellStyle name="Normal 15 3 3 5 6" xfId="11072" xr:uid="{00000000-0005-0000-0000-0000D12A0000}"/>
    <cellStyle name="Normal 15 3 3 5 6 2" xfId="11073" xr:uid="{00000000-0005-0000-0000-0000D22A0000}"/>
    <cellStyle name="Normal 15 3 3 5 7" xfId="11074" xr:uid="{00000000-0005-0000-0000-0000D32A0000}"/>
    <cellStyle name="Normal 15 3 3 6" xfId="11075" xr:uid="{00000000-0005-0000-0000-0000D42A0000}"/>
    <cellStyle name="Normal 15 3 3 6 2" xfId="11076" xr:uid="{00000000-0005-0000-0000-0000D52A0000}"/>
    <cellStyle name="Normal 15 3 3 6 2 2" xfId="11077" xr:uid="{00000000-0005-0000-0000-0000D62A0000}"/>
    <cellStyle name="Normal 15 3 3 6 3" xfId="11078" xr:uid="{00000000-0005-0000-0000-0000D72A0000}"/>
    <cellStyle name="Normal 15 3 3 7" xfId="11079" xr:uid="{00000000-0005-0000-0000-0000D82A0000}"/>
    <cellStyle name="Normal 15 3 3 7 2" xfId="11080" xr:uid="{00000000-0005-0000-0000-0000D92A0000}"/>
    <cellStyle name="Normal 15 3 3 7 2 2" xfId="11081" xr:uid="{00000000-0005-0000-0000-0000DA2A0000}"/>
    <cellStyle name="Normal 15 3 3 7 3" xfId="11082" xr:uid="{00000000-0005-0000-0000-0000DB2A0000}"/>
    <cellStyle name="Normal 15 3 3 8" xfId="11083" xr:uid="{00000000-0005-0000-0000-0000DC2A0000}"/>
    <cellStyle name="Normal 15 3 3 8 2" xfId="11084" xr:uid="{00000000-0005-0000-0000-0000DD2A0000}"/>
    <cellStyle name="Normal 15 3 3 8 2 2" xfId="11085" xr:uid="{00000000-0005-0000-0000-0000DE2A0000}"/>
    <cellStyle name="Normal 15 3 3 8 3" xfId="11086" xr:uid="{00000000-0005-0000-0000-0000DF2A0000}"/>
    <cellStyle name="Normal 15 3 3 9" xfId="11087" xr:uid="{00000000-0005-0000-0000-0000E02A0000}"/>
    <cellStyle name="Normal 15 3 3 9 2" xfId="11088" xr:uid="{00000000-0005-0000-0000-0000E12A0000}"/>
    <cellStyle name="Normal 15 3 4" xfId="11089" xr:uid="{00000000-0005-0000-0000-0000E22A0000}"/>
    <cellStyle name="Normal 15 3 4 2" xfId="11090" xr:uid="{00000000-0005-0000-0000-0000E32A0000}"/>
    <cellStyle name="Normal 15 3 4 2 2" xfId="11091" xr:uid="{00000000-0005-0000-0000-0000E42A0000}"/>
    <cellStyle name="Normal 15 3 4 2 2 2" xfId="11092" xr:uid="{00000000-0005-0000-0000-0000E52A0000}"/>
    <cellStyle name="Normal 15 3 4 2 2 2 2" xfId="11093" xr:uid="{00000000-0005-0000-0000-0000E62A0000}"/>
    <cellStyle name="Normal 15 3 4 2 2 3" xfId="11094" xr:uid="{00000000-0005-0000-0000-0000E72A0000}"/>
    <cellStyle name="Normal 15 3 4 2 3" xfId="11095" xr:uid="{00000000-0005-0000-0000-0000E82A0000}"/>
    <cellStyle name="Normal 15 3 4 2 3 2" xfId="11096" xr:uid="{00000000-0005-0000-0000-0000E92A0000}"/>
    <cellStyle name="Normal 15 3 4 2 3 2 2" xfId="11097" xr:uid="{00000000-0005-0000-0000-0000EA2A0000}"/>
    <cellStyle name="Normal 15 3 4 2 3 3" xfId="11098" xr:uid="{00000000-0005-0000-0000-0000EB2A0000}"/>
    <cellStyle name="Normal 15 3 4 2 4" xfId="11099" xr:uid="{00000000-0005-0000-0000-0000EC2A0000}"/>
    <cellStyle name="Normal 15 3 4 2 4 2" xfId="11100" xr:uid="{00000000-0005-0000-0000-0000ED2A0000}"/>
    <cellStyle name="Normal 15 3 4 2 4 2 2" xfId="11101" xr:uid="{00000000-0005-0000-0000-0000EE2A0000}"/>
    <cellStyle name="Normal 15 3 4 2 4 3" xfId="11102" xr:uid="{00000000-0005-0000-0000-0000EF2A0000}"/>
    <cellStyle name="Normal 15 3 4 2 5" xfId="11103" xr:uid="{00000000-0005-0000-0000-0000F02A0000}"/>
    <cellStyle name="Normal 15 3 4 2 5 2" xfId="11104" xr:uid="{00000000-0005-0000-0000-0000F12A0000}"/>
    <cellStyle name="Normal 15 3 4 2 6" xfId="11105" xr:uid="{00000000-0005-0000-0000-0000F22A0000}"/>
    <cellStyle name="Normal 15 3 4 2 6 2" xfId="11106" xr:uid="{00000000-0005-0000-0000-0000F32A0000}"/>
    <cellStyle name="Normal 15 3 4 2 7" xfId="11107" xr:uid="{00000000-0005-0000-0000-0000F42A0000}"/>
    <cellStyle name="Normal 15 3 4 3" xfId="11108" xr:uid="{00000000-0005-0000-0000-0000F52A0000}"/>
    <cellStyle name="Normal 15 3 4 3 2" xfId="11109" xr:uid="{00000000-0005-0000-0000-0000F62A0000}"/>
    <cellStyle name="Normal 15 3 4 3 2 2" xfId="11110" xr:uid="{00000000-0005-0000-0000-0000F72A0000}"/>
    <cellStyle name="Normal 15 3 4 3 2 2 2" xfId="11111" xr:uid="{00000000-0005-0000-0000-0000F82A0000}"/>
    <cellStyle name="Normal 15 3 4 3 2 3" xfId="11112" xr:uid="{00000000-0005-0000-0000-0000F92A0000}"/>
    <cellStyle name="Normal 15 3 4 3 3" xfId="11113" xr:uid="{00000000-0005-0000-0000-0000FA2A0000}"/>
    <cellStyle name="Normal 15 3 4 3 3 2" xfId="11114" xr:uid="{00000000-0005-0000-0000-0000FB2A0000}"/>
    <cellStyle name="Normal 15 3 4 3 3 2 2" xfId="11115" xr:uid="{00000000-0005-0000-0000-0000FC2A0000}"/>
    <cellStyle name="Normal 15 3 4 3 3 3" xfId="11116" xr:uid="{00000000-0005-0000-0000-0000FD2A0000}"/>
    <cellStyle name="Normal 15 3 4 3 4" xfId="11117" xr:uid="{00000000-0005-0000-0000-0000FE2A0000}"/>
    <cellStyle name="Normal 15 3 4 3 4 2" xfId="11118" xr:uid="{00000000-0005-0000-0000-0000FF2A0000}"/>
    <cellStyle name="Normal 15 3 4 3 4 2 2" xfId="11119" xr:uid="{00000000-0005-0000-0000-0000002B0000}"/>
    <cellStyle name="Normal 15 3 4 3 4 3" xfId="11120" xr:uid="{00000000-0005-0000-0000-0000012B0000}"/>
    <cellStyle name="Normal 15 3 4 3 5" xfId="11121" xr:uid="{00000000-0005-0000-0000-0000022B0000}"/>
    <cellStyle name="Normal 15 3 4 3 5 2" xfId="11122" xr:uid="{00000000-0005-0000-0000-0000032B0000}"/>
    <cellStyle name="Normal 15 3 4 3 6" xfId="11123" xr:uid="{00000000-0005-0000-0000-0000042B0000}"/>
    <cellStyle name="Normal 15 3 4 3 6 2" xfId="11124" xr:uid="{00000000-0005-0000-0000-0000052B0000}"/>
    <cellStyle name="Normal 15 3 4 3 7" xfId="11125" xr:uid="{00000000-0005-0000-0000-0000062B0000}"/>
    <cellStyle name="Normal 15 3 4 4" xfId="11126" xr:uid="{00000000-0005-0000-0000-0000072B0000}"/>
    <cellStyle name="Normal 15 3 4 4 2" xfId="11127" xr:uid="{00000000-0005-0000-0000-0000082B0000}"/>
    <cellStyle name="Normal 15 3 4 4 2 2" xfId="11128" xr:uid="{00000000-0005-0000-0000-0000092B0000}"/>
    <cellStyle name="Normal 15 3 4 4 3" xfId="11129" xr:uid="{00000000-0005-0000-0000-00000A2B0000}"/>
    <cellStyle name="Normal 15 3 4 5" xfId="11130" xr:uid="{00000000-0005-0000-0000-00000B2B0000}"/>
    <cellStyle name="Normal 15 3 4 5 2" xfId="11131" xr:uid="{00000000-0005-0000-0000-00000C2B0000}"/>
    <cellStyle name="Normal 15 3 4 5 2 2" xfId="11132" xr:uid="{00000000-0005-0000-0000-00000D2B0000}"/>
    <cellStyle name="Normal 15 3 4 5 3" xfId="11133" xr:uid="{00000000-0005-0000-0000-00000E2B0000}"/>
    <cellStyle name="Normal 15 3 4 6" xfId="11134" xr:uid="{00000000-0005-0000-0000-00000F2B0000}"/>
    <cellStyle name="Normal 15 3 4 6 2" xfId="11135" xr:uid="{00000000-0005-0000-0000-0000102B0000}"/>
    <cellStyle name="Normal 15 3 4 6 2 2" xfId="11136" xr:uid="{00000000-0005-0000-0000-0000112B0000}"/>
    <cellStyle name="Normal 15 3 4 6 3" xfId="11137" xr:uid="{00000000-0005-0000-0000-0000122B0000}"/>
    <cellStyle name="Normal 15 3 4 7" xfId="11138" xr:uid="{00000000-0005-0000-0000-0000132B0000}"/>
    <cellStyle name="Normal 15 3 4 7 2" xfId="11139" xr:uid="{00000000-0005-0000-0000-0000142B0000}"/>
    <cellStyle name="Normal 15 3 4 8" xfId="11140" xr:uid="{00000000-0005-0000-0000-0000152B0000}"/>
    <cellStyle name="Normal 15 3 4 8 2" xfId="11141" xr:uid="{00000000-0005-0000-0000-0000162B0000}"/>
    <cellStyle name="Normal 15 3 4 9" xfId="11142" xr:uid="{00000000-0005-0000-0000-0000172B0000}"/>
    <cellStyle name="Normal 15 3 5" xfId="11143" xr:uid="{00000000-0005-0000-0000-0000182B0000}"/>
    <cellStyle name="Normal 15 3 5 2" xfId="11144" xr:uid="{00000000-0005-0000-0000-0000192B0000}"/>
    <cellStyle name="Normal 15 3 5 2 2" xfId="11145" xr:uid="{00000000-0005-0000-0000-00001A2B0000}"/>
    <cellStyle name="Normal 15 3 5 2 2 2" xfId="11146" xr:uid="{00000000-0005-0000-0000-00001B2B0000}"/>
    <cellStyle name="Normal 15 3 5 2 2 2 2" xfId="11147" xr:uid="{00000000-0005-0000-0000-00001C2B0000}"/>
    <cellStyle name="Normal 15 3 5 2 2 3" xfId="11148" xr:uid="{00000000-0005-0000-0000-00001D2B0000}"/>
    <cellStyle name="Normal 15 3 5 2 3" xfId="11149" xr:uid="{00000000-0005-0000-0000-00001E2B0000}"/>
    <cellStyle name="Normal 15 3 5 2 3 2" xfId="11150" xr:uid="{00000000-0005-0000-0000-00001F2B0000}"/>
    <cellStyle name="Normal 15 3 5 2 3 2 2" xfId="11151" xr:uid="{00000000-0005-0000-0000-0000202B0000}"/>
    <cellStyle name="Normal 15 3 5 2 3 3" xfId="11152" xr:uid="{00000000-0005-0000-0000-0000212B0000}"/>
    <cellStyle name="Normal 15 3 5 2 4" xfId="11153" xr:uid="{00000000-0005-0000-0000-0000222B0000}"/>
    <cellStyle name="Normal 15 3 5 2 4 2" xfId="11154" xr:uid="{00000000-0005-0000-0000-0000232B0000}"/>
    <cellStyle name="Normal 15 3 5 2 4 2 2" xfId="11155" xr:uid="{00000000-0005-0000-0000-0000242B0000}"/>
    <cellStyle name="Normal 15 3 5 2 4 3" xfId="11156" xr:uid="{00000000-0005-0000-0000-0000252B0000}"/>
    <cellStyle name="Normal 15 3 5 2 5" xfId="11157" xr:uid="{00000000-0005-0000-0000-0000262B0000}"/>
    <cellStyle name="Normal 15 3 5 2 5 2" xfId="11158" xr:uid="{00000000-0005-0000-0000-0000272B0000}"/>
    <cellStyle name="Normal 15 3 5 2 6" xfId="11159" xr:uid="{00000000-0005-0000-0000-0000282B0000}"/>
    <cellStyle name="Normal 15 3 5 2 6 2" xfId="11160" xr:uid="{00000000-0005-0000-0000-0000292B0000}"/>
    <cellStyle name="Normal 15 3 5 2 7" xfId="11161" xr:uid="{00000000-0005-0000-0000-00002A2B0000}"/>
    <cellStyle name="Normal 15 3 5 3" xfId="11162" xr:uid="{00000000-0005-0000-0000-00002B2B0000}"/>
    <cellStyle name="Normal 15 3 5 3 2" xfId="11163" xr:uid="{00000000-0005-0000-0000-00002C2B0000}"/>
    <cellStyle name="Normal 15 3 5 3 2 2" xfId="11164" xr:uid="{00000000-0005-0000-0000-00002D2B0000}"/>
    <cellStyle name="Normal 15 3 5 3 3" xfId="11165" xr:uid="{00000000-0005-0000-0000-00002E2B0000}"/>
    <cellStyle name="Normal 15 3 5 4" xfId="11166" xr:uid="{00000000-0005-0000-0000-00002F2B0000}"/>
    <cellStyle name="Normal 15 3 5 4 2" xfId="11167" xr:uid="{00000000-0005-0000-0000-0000302B0000}"/>
    <cellStyle name="Normal 15 3 5 4 2 2" xfId="11168" xr:uid="{00000000-0005-0000-0000-0000312B0000}"/>
    <cellStyle name="Normal 15 3 5 4 3" xfId="11169" xr:uid="{00000000-0005-0000-0000-0000322B0000}"/>
    <cellStyle name="Normal 15 3 5 5" xfId="11170" xr:uid="{00000000-0005-0000-0000-0000332B0000}"/>
    <cellStyle name="Normal 15 3 5 5 2" xfId="11171" xr:uid="{00000000-0005-0000-0000-0000342B0000}"/>
    <cellStyle name="Normal 15 3 5 5 2 2" xfId="11172" xr:uid="{00000000-0005-0000-0000-0000352B0000}"/>
    <cellStyle name="Normal 15 3 5 5 3" xfId="11173" xr:uid="{00000000-0005-0000-0000-0000362B0000}"/>
    <cellStyle name="Normal 15 3 5 6" xfId="11174" xr:uid="{00000000-0005-0000-0000-0000372B0000}"/>
    <cellStyle name="Normal 15 3 5 6 2" xfId="11175" xr:uid="{00000000-0005-0000-0000-0000382B0000}"/>
    <cellStyle name="Normal 15 3 5 7" xfId="11176" xr:uid="{00000000-0005-0000-0000-0000392B0000}"/>
    <cellStyle name="Normal 15 3 5 7 2" xfId="11177" xr:uid="{00000000-0005-0000-0000-00003A2B0000}"/>
    <cellStyle name="Normal 15 3 5 8" xfId="11178" xr:uid="{00000000-0005-0000-0000-00003B2B0000}"/>
    <cellStyle name="Normal 15 3 6" xfId="11179" xr:uid="{00000000-0005-0000-0000-00003C2B0000}"/>
    <cellStyle name="Normal 15 3 6 2" xfId="11180" xr:uid="{00000000-0005-0000-0000-00003D2B0000}"/>
    <cellStyle name="Normal 15 3 6 2 2" xfId="11181" xr:uid="{00000000-0005-0000-0000-00003E2B0000}"/>
    <cellStyle name="Normal 15 3 6 2 2 2" xfId="11182" xr:uid="{00000000-0005-0000-0000-00003F2B0000}"/>
    <cellStyle name="Normal 15 3 6 2 3" xfId="11183" xr:uid="{00000000-0005-0000-0000-0000402B0000}"/>
    <cellStyle name="Normal 15 3 6 3" xfId="11184" xr:uid="{00000000-0005-0000-0000-0000412B0000}"/>
    <cellStyle name="Normal 15 3 6 3 2" xfId="11185" xr:uid="{00000000-0005-0000-0000-0000422B0000}"/>
    <cellStyle name="Normal 15 3 6 3 2 2" xfId="11186" xr:uid="{00000000-0005-0000-0000-0000432B0000}"/>
    <cellStyle name="Normal 15 3 6 3 3" xfId="11187" xr:uid="{00000000-0005-0000-0000-0000442B0000}"/>
    <cellStyle name="Normal 15 3 6 4" xfId="11188" xr:uid="{00000000-0005-0000-0000-0000452B0000}"/>
    <cellStyle name="Normal 15 3 6 4 2" xfId="11189" xr:uid="{00000000-0005-0000-0000-0000462B0000}"/>
    <cellStyle name="Normal 15 3 6 4 2 2" xfId="11190" xr:uid="{00000000-0005-0000-0000-0000472B0000}"/>
    <cellStyle name="Normal 15 3 6 4 3" xfId="11191" xr:uid="{00000000-0005-0000-0000-0000482B0000}"/>
    <cellStyle name="Normal 15 3 6 5" xfId="11192" xr:uid="{00000000-0005-0000-0000-0000492B0000}"/>
    <cellStyle name="Normal 15 3 6 5 2" xfId="11193" xr:uid="{00000000-0005-0000-0000-00004A2B0000}"/>
    <cellStyle name="Normal 15 3 6 6" xfId="11194" xr:uid="{00000000-0005-0000-0000-00004B2B0000}"/>
    <cellStyle name="Normal 15 3 6 6 2" xfId="11195" xr:uid="{00000000-0005-0000-0000-00004C2B0000}"/>
    <cellStyle name="Normal 15 3 6 7" xfId="11196" xr:uid="{00000000-0005-0000-0000-00004D2B0000}"/>
    <cellStyle name="Normal 15 3 7" xfId="11197" xr:uid="{00000000-0005-0000-0000-00004E2B0000}"/>
    <cellStyle name="Normal 15 3 7 2" xfId="11198" xr:uid="{00000000-0005-0000-0000-00004F2B0000}"/>
    <cellStyle name="Normal 15 3 7 2 2" xfId="11199" xr:uid="{00000000-0005-0000-0000-0000502B0000}"/>
    <cellStyle name="Normal 15 3 7 2 2 2" xfId="11200" xr:uid="{00000000-0005-0000-0000-0000512B0000}"/>
    <cellStyle name="Normal 15 3 7 2 3" xfId="11201" xr:uid="{00000000-0005-0000-0000-0000522B0000}"/>
    <cellStyle name="Normal 15 3 7 3" xfId="11202" xr:uid="{00000000-0005-0000-0000-0000532B0000}"/>
    <cellStyle name="Normal 15 3 7 3 2" xfId="11203" xr:uid="{00000000-0005-0000-0000-0000542B0000}"/>
    <cellStyle name="Normal 15 3 7 3 2 2" xfId="11204" xr:uid="{00000000-0005-0000-0000-0000552B0000}"/>
    <cellStyle name="Normal 15 3 7 3 3" xfId="11205" xr:uid="{00000000-0005-0000-0000-0000562B0000}"/>
    <cellStyle name="Normal 15 3 7 4" xfId="11206" xr:uid="{00000000-0005-0000-0000-0000572B0000}"/>
    <cellStyle name="Normal 15 3 7 4 2" xfId="11207" xr:uid="{00000000-0005-0000-0000-0000582B0000}"/>
    <cellStyle name="Normal 15 3 7 4 2 2" xfId="11208" xr:uid="{00000000-0005-0000-0000-0000592B0000}"/>
    <cellStyle name="Normal 15 3 7 4 3" xfId="11209" xr:uid="{00000000-0005-0000-0000-00005A2B0000}"/>
    <cellStyle name="Normal 15 3 7 5" xfId="11210" xr:uid="{00000000-0005-0000-0000-00005B2B0000}"/>
    <cellStyle name="Normal 15 3 7 5 2" xfId="11211" xr:uid="{00000000-0005-0000-0000-00005C2B0000}"/>
    <cellStyle name="Normal 15 3 7 6" xfId="11212" xr:uid="{00000000-0005-0000-0000-00005D2B0000}"/>
    <cellStyle name="Normal 15 3 7 6 2" xfId="11213" xr:uid="{00000000-0005-0000-0000-00005E2B0000}"/>
    <cellStyle name="Normal 15 3 7 7" xfId="11214" xr:uid="{00000000-0005-0000-0000-00005F2B0000}"/>
    <cellStyle name="Normal 15 3 8" xfId="11215" xr:uid="{00000000-0005-0000-0000-0000602B0000}"/>
    <cellStyle name="Normal 15 3 8 2" xfId="11216" xr:uid="{00000000-0005-0000-0000-0000612B0000}"/>
    <cellStyle name="Normal 15 3 8 2 2" xfId="11217" xr:uid="{00000000-0005-0000-0000-0000622B0000}"/>
    <cellStyle name="Normal 15 3 8 3" xfId="11218" xr:uid="{00000000-0005-0000-0000-0000632B0000}"/>
    <cellStyle name="Normal 15 3 9" xfId="11219" xr:uid="{00000000-0005-0000-0000-0000642B0000}"/>
    <cellStyle name="Normal 15 3 9 2" xfId="11220" xr:uid="{00000000-0005-0000-0000-0000652B0000}"/>
    <cellStyle name="Normal 15 3 9 2 2" xfId="11221" xr:uid="{00000000-0005-0000-0000-0000662B0000}"/>
    <cellStyle name="Normal 15 3 9 3" xfId="11222" xr:uid="{00000000-0005-0000-0000-0000672B0000}"/>
    <cellStyle name="Normal 15 3_Confidential Information" xfId="11223" xr:uid="{00000000-0005-0000-0000-0000682B0000}"/>
    <cellStyle name="Normal 15 4" xfId="439" xr:uid="{00000000-0005-0000-0000-0000692B0000}"/>
    <cellStyle name="Normal 15 4 10" xfId="11224" xr:uid="{00000000-0005-0000-0000-00006A2B0000}"/>
    <cellStyle name="Normal 15 4 10 2" xfId="11225" xr:uid="{00000000-0005-0000-0000-00006B2B0000}"/>
    <cellStyle name="Normal 15 4 10 2 2" xfId="11226" xr:uid="{00000000-0005-0000-0000-00006C2B0000}"/>
    <cellStyle name="Normal 15 4 10 3" xfId="11227" xr:uid="{00000000-0005-0000-0000-00006D2B0000}"/>
    <cellStyle name="Normal 15 4 11" xfId="11228" xr:uid="{00000000-0005-0000-0000-00006E2B0000}"/>
    <cellStyle name="Normal 15 4 11 2" xfId="11229" xr:uid="{00000000-0005-0000-0000-00006F2B0000}"/>
    <cellStyle name="Normal 15 4 12" xfId="11230" xr:uid="{00000000-0005-0000-0000-0000702B0000}"/>
    <cellStyle name="Normal 15 4 12 2" xfId="11231" xr:uid="{00000000-0005-0000-0000-0000712B0000}"/>
    <cellStyle name="Normal 15 4 13" xfId="11232" xr:uid="{00000000-0005-0000-0000-0000722B0000}"/>
    <cellStyle name="Normal 15 4 2" xfId="440" xr:uid="{00000000-0005-0000-0000-0000732B0000}"/>
    <cellStyle name="Normal 15 4 2 10" xfId="11233" xr:uid="{00000000-0005-0000-0000-0000742B0000}"/>
    <cellStyle name="Normal 15 4 2 10 2" xfId="11234" xr:uid="{00000000-0005-0000-0000-0000752B0000}"/>
    <cellStyle name="Normal 15 4 2 11" xfId="11235" xr:uid="{00000000-0005-0000-0000-0000762B0000}"/>
    <cellStyle name="Normal 15 4 2 2" xfId="11236" xr:uid="{00000000-0005-0000-0000-0000772B0000}"/>
    <cellStyle name="Normal 15 4 2 2 2" xfId="11237" xr:uid="{00000000-0005-0000-0000-0000782B0000}"/>
    <cellStyle name="Normal 15 4 2 2 2 2" xfId="11238" xr:uid="{00000000-0005-0000-0000-0000792B0000}"/>
    <cellStyle name="Normal 15 4 2 2 2 2 2" xfId="11239" xr:uid="{00000000-0005-0000-0000-00007A2B0000}"/>
    <cellStyle name="Normal 15 4 2 2 2 2 2 2" xfId="11240" xr:uid="{00000000-0005-0000-0000-00007B2B0000}"/>
    <cellStyle name="Normal 15 4 2 2 2 2 3" xfId="11241" xr:uid="{00000000-0005-0000-0000-00007C2B0000}"/>
    <cellStyle name="Normal 15 4 2 2 2 3" xfId="11242" xr:uid="{00000000-0005-0000-0000-00007D2B0000}"/>
    <cellStyle name="Normal 15 4 2 2 2 3 2" xfId="11243" xr:uid="{00000000-0005-0000-0000-00007E2B0000}"/>
    <cellStyle name="Normal 15 4 2 2 2 3 2 2" xfId="11244" xr:uid="{00000000-0005-0000-0000-00007F2B0000}"/>
    <cellStyle name="Normal 15 4 2 2 2 3 3" xfId="11245" xr:uid="{00000000-0005-0000-0000-0000802B0000}"/>
    <cellStyle name="Normal 15 4 2 2 2 4" xfId="11246" xr:uid="{00000000-0005-0000-0000-0000812B0000}"/>
    <cellStyle name="Normal 15 4 2 2 2 4 2" xfId="11247" xr:uid="{00000000-0005-0000-0000-0000822B0000}"/>
    <cellStyle name="Normal 15 4 2 2 2 4 2 2" xfId="11248" xr:uid="{00000000-0005-0000-0000-0000832B0000}"/>
    <cellStyle name="Normal 15 4 2 2 2 4 3" xfId="11249" xr:uid="{00000000-0005-0000-0000-0000842B0000}"/>
    <cellStyle name="Normal 15 4 2 2 2 5" xfId="11250" xr:uid="{00000000-0005-0000-0000-0000852B0000}"/>
    <cellStyle name="Normal 15 4 2 2 2 5 2" xfId="11251" xr:uid="{00000000-0005-0000-0000-0000862B0000}"/>
    <cellStyle name="Normal 15 4 2 2 2 6" xfId="11252" xr:uid="{00000000-0005-0000-0000-0000872B0000}"/>
    <cellStyle name="Normal 15 4 2 2 2 6 2" xfId="11253" xr:uid="{00000000-0005-0000-0000-0000882B0000}"/>
    <cellStyle name="Normal 15 4 2 2 2 7" xfId="11254" xr:uid="{00000000-0005-0000-0000-0000892B0000}"/>
    <cellStyle name="Normal 15 4 2 2 3" xfId="11255" xr:uid="{00000000-0005-0000-0000-00008A2B0000}"/>
    <cellStyle name="Normal 15 4 2 2 3 2" xfId="11256" xr:uid="{00000000-0005-0000-0000-00008B2B0000}"/>
    <cellStyle name="Normal 15 4 2 2 3 2 2" xfId="11257" xr:uid="{00000000-0005-0000-0000-00008C2B0000}"/>
    <cellStyle name="Normal 15 4 2 2 3 2 2 2" xfId="11258" xr:uid="{00000000-0005-0000-0000-00008D2B0000}"/>
    <cellStyle name="Normal 15 4 2 2 3 2 3" xfId="11259" xr:uid="{00000000-0005-0000-0000-00008E2B0000}"/>
    <cellStyle name="Normal 15 4 2 2 3 3" xfId="11260" xr:uid="{00000000-0005-0000-0000-00008F2B0000}"/>
    <cellStyle name="Normal 15 4 2 2 3 3 2" xfId="11261" xr:uid="{00000000-0005-0000-0000-0000902B0000}"/>
    <cellStyle name="Normal 15 4 2 2 3 3 2 2" xfId="11262" xr:uid="{00000000-0005-0000-0000-0000912B0000}"/>
    <cellStyle name="Normal 15 4 2 2 3 3 3" xfId="11263" xr:uid="{00000000-0005-0000-0000-0000922B0000}"/>
    <cellStyle name="Normal 15 4 2 2 3 4" xfId="11264" xr:uid="{00000000-0005-0000-0000-0000932B0000}"/>
    <cellStyle name="Normal 15 4 2 2 3 4 2" xfId="11265" xr:uid="{00000000-0005-0000-0000-0000942B0000}"/>
    <cellStyle name="Normal 15 4 2 2 3 4 2 2" xfId="11266" xr:uid="{00000000-0005-0000-0000-0000952B0000}"/>
    <cellStyle name="Normal 15 4 2 2 3 4 3" xfId="11267" xr:uid="{00000000-0005-0000-0000-0000962B0000}"/>
    <cellStyle name="Normal 15 4 2 2 3 5" xfId="11268" xr:uid="{00000000-0005-0000-0000-0000972B0000}"/>
    <cellStyle name="Normal 15 4 2 2 3 5 2" xfId="11269" xr:uid="{00000000-0005-0000-0000-0000982B0000}"/>
    <cellStyle name="Normal 15 4 2 2 3 6" xfId="11270" xr:uid="{00000000-0005-0000-0000-0000992B0000}"/>
    <cellStyle name="Normal 15 4 2 2 3 6 2" xfId="11271" xr:uid="{00000000-0005-0000-0000-00009A2B0000}"/>
    <cellStyle name="Normal 15 4 2 2 3 7" xfId="11272" xr:uid="{00000000-0005-0000-0000-00009B2B0000}"/>
    <cellStyle name="Normal 15 4 2 2 4" xfId="11273" xr:uid="{00000000-0005-0000-0000-00009C2B0000}"/>
    <cellStyle name="Normal 15 4 2 2 4 2" xfId="11274" xr:uid="{00000000-0005-0000-0000-00009D2B0000}"/>
    <cellStyle name="Normal 15 4 2 2 4 2 2" xfId="11275" xr:uid="{00000000-0005-0000-0000-00009E2B0000}"/>
    <cellStyle name="Normal 15 4 2 2 4 3" xfId="11276" xr:uid="{00000000-0005-0000-0000-00009F2B0000}"/>
    <cellStyle name="Normal 15 4 2 2 5" xfId="11277" xr:uid="{00000000-0005-0000-0000-0000A02B0000}"/>
    <cellStyle name="Normal 15 4 2 2 5 2" xfId="11278" xr:uid="{00000000-0005-0000-0000-0000A12B0000}"/>
    <cellStyle name="Normal 15 4 2 2 5 2 2" xfId="11279" xr:uid="{00000000-0005-0000-0000-0000A22B0000}"/>
    <cellStyle name="Normal 15 4 2 2 5 3" xfId="11280" xr:uid="{00000000-0005-0000-0000-0000A32B0000}"/>
    <cellStyle name="Normal 15 4 2 2 6" xfId="11281" xr:uid="{00000000-0005-0000-0000-0000A42B0000}"/>
    <cellStyle name="Normal 15 4 2 2 6 2" xfId="11282" xr:uid="{00000000-0005-0000-0000-0000A52B0000}"/>
    <cellStyle name="Normal 15 4 2 2 6 2 2" xfId="11283" xr:uid="{00000000-0005-0000-0000-0000A62B0000}"/>
    <cellStyle name="Normal 15 4 2 2 6 3" xfId="11284" xr:uid="{00000000-0005-0000-0000-0000A72B0000}"/>
    <cellStyle name="Normal 15 4 2 2 7" xfId="11285" xr:uid="{00000000-0005-0000-0000-0000A82B0000}"/>
    <cellStyle name="Normal 15 4 2 2 7 2" xfId="11286" xr:uid="{00000000-0005-0000-0000-0000A92B0000}"/>
    <cellStyle name="Normal 15 4 2 2 8" xfId="11287" xr:uid="{00000000-0005-0000-0000-0000AA2B0000}"/>
    <cellStyle name="Normal 15 4 2 2 8 2" xfId="11288" xr:uid="{00000000-0005-0000-0000-0000AB2B0000}"/>
    <cellStyle name="Normal 15 4 2 2 9" xfId="11289" xr:uid="{00000000-0005-0000-0000-0000AC2B0000}"/>
    <cellStyle name="Normal 15 4 2 3" xfId="11290" xr:uid="{00000000-0005-0000-0000-0000AD2B0000}"/>
    <cellStyle name="Normal 15 4 2 3 2" xfId="11291" xr:uid="{00000000-0005-0000-0000-0000AE2B0000}"/>
    <cellStyle name="Normal 15 4 2 3 2 2" xfId="11292" xr:uid="{00000000-0005-0000-0000-0000AF2B0000}"/>
    <cellStyle name="Normal 15 4 2 3 2 2 2" xfId="11293" xr:uid="{00000000-0005-0000-0000-0000B02B0000}"/>
    <cellStyle name="Normal 15 4 2 3 2 2 2 2" xfId="11294" xr:uid="{00000000-0005-0000-0000-0000B12B0000}"/>
    <cellStyle name="Normal 15 4 2 3 2 2 3" xfId="11295" xr:uid="{00000000-0005-0000-0000-0000B22B0000}"/>
    <cellStyle name="Normal 15 4 2 3 2 3" xfId="11296" xr:uid="{00000000-0005-0000-0000-0000B32B0000}"/>
    <cellStyle name="Normal 15 4 2 3 2 3 2" xfId="11297" xr:uid="{00000000-0005-0000-0000-0000B42B0000}"/>
    <cellStyle name="Normal 15 4 2 3 2 3 2 2" xfId="11298" xr:uid="{00000000-0005-0000-0000-0000B52B0000}"/>
    <cellStyle name="Normal 15 4 2 3 2 3 3" xfId="11299" xr:uid="{00000000-0005-0000-0000-0000B62B0000}"/>
    <cellStyle name="Normal 15 4 2 3 2 4" xfId="11300" xr:uid="{00000000-0005-0000-0000-0000B72B0000}"/>
    <cellStyle name="Normal 15 4 2 3 2 4 2" xfId="11301" xr:uid="{00000000-0005-0000-0000-0000B82B0000}"/>
    <cellStyle name="Normal 15 4 2 3 2 4 2 2" xfId="11302" xr:uid="{00000000-0005-0000-0000-0000B92B0000}"/>
    <cellStyle name="Normal 15 4 2 3 2 4 3" xfId="11303" xr:uid="{00000000-0005-0000-0000-0000BA2B0000}"/>
    <cellStyle name="Normal 15 4 2 3 2 5" xfId="11304" xr:uid="{00000000-0005-0000-0000-0000BB2B0000}"/>
    <cellStyle name="Normal 15 4 2 3 2 5 2" xfId="11305" xr:uid="{00000000-0005-0000-0000-0000BC2B0000}"/>
    <cellStyle name="Normal 15 4 2 3 2 6" xfId="11306" xr:uid="{00000000-0005-0000-0000-0000BD2B0000}"/>
    <cellStyle name="Normal 15 4 2 3 2 6 2" xfId="11307" xr:uid="{00000000-0005-0000-0000-0000BE2B0000}"/>
    <cellStyle name="Normal 15 4 2 3 2 7" xfId="11308" xr:uid="{00000000-0005-0000-0000-0000BF2B0000}"/>
    <cellStyle name="Normal 15 4 2 3 3" xfId="11309" xr:uid="{00000000-0005-0000-0000-0000C02B0000}"/>
    <cellStyle name="Normal 15 4 2 3 3 2" xfId="11310" xr:uid="{00000000-0005-0000-0000-0000C12B0000}"/>
    <cellStyle name="Normal 15 4 2 3 3 2 2" xfId="11311" xr:uid="{00000000-0005-0000-0000-0000C22B0000}"/>
    <cellStyle name="Normal 15 4 2 3 3 3" xfId="11312" xr:uid="{00000000-0005-0000-0000-0000C32B0000}"/>
    <cellStyle name="Normal 15 4 2 3 4" xfId="11313" xr:uid="{00000000-0005-0000-0000-0000C42B0000}"/>
    <cellStyle name="Normal 15 4 2 3 4 2" xfId="11314" xr:uid="{00000000-0005-0000-0000-0000C52B0000}"/>
    <cellStyle name="Normal 15 4 2 3 4 2 2" xfId="11315" xr:uid="{00000000-0005-0000-0000-0000C62B0000}"/>
    <cellStyle name="Normal 15 4 2 3 4 3" xfId="11316" xr:uid="{00000000-0005-0000-0000-0000C72B0000}"/>
    <cellStyle name="Normal 15 4 2 3 5" xfId="11317" xr:uid="{00000000-0005-0000-0000-0000C82B0000}"/>
    <cellStyle name="Normal 15 4 2 3 5 2" xfId="11318" xr:uid="{00000000-0005-0000-0000-0000C92B0000}"/>
    <cellStyle name="Normal 15 4 2 3 5 2 2" xfId="11319" xr:uid="{00000000-0005-0000-0000-0000CA2B0000}"/>
    <cellStyle name="Normal 15 4 2 3 5 3" xfId="11320" xr:uid="{00000000-0005-0000-0000-0000CB2B0000}"/>
    <cellStyle name="Normal 15 4 2 3 6" xfId="11321" xr:uid="{00000000-0005-0000-0000-0000CC2B0000}"/>
    <cellStyle name="Normal 15 4 2 3 6 2" xfId="11322" xr:uid="{00000000-0005-0000-0000-0000CD2B0000}"/>
    <cellStyle name="Normal 15 4 2 3 7" xfId="11323" xr:uid="{00000000-0005-0000-0000-0000CE2B0000}"/>
    <cellStyle name="Normal 15 4 2 3 7 2" xfId="11324" xr:uid="{00000000-0005-0000-0000-0000CF2B0000}"/>
    <cellStyle name="Normal 15 4 2 3 8" xfId="11325" xr:uid="{00000000-0005-0000-0000-0000D02B0000}"/>
    <cellStyle name="Normal 15 4 2 4" xfId="11326" xr:uid="{00000000-0005-0000-0000-0000D12B0000}"/>
    <cellStyle name="Normal 15 4 2 4 2" xfId="11327" xr:uid="{00000000-0005-0000-0000-0000D22B0000}"/>
    <cellStyle name="Normal 15 4 2 4 2 2" xfId="11328" xr:uid="{00000000-0005-0000-0000-0000D32B0000}"/>
    <cellStyle name="Normal 15 4 2 4 2 2 2" xfId="11329" xr:uid="{00000000-0005-0000-0000-0000D42B0000}"/>
    <cellStyle name="Normal 15 4 2 4 2 3" xfId="11330" xr:uid="{00000000-0005-0000-0000-0000D52B0000}"/>
    <cellStyle name="Normal 15 4 2 4 3" xfId="11331" xr:uid="{00000000-0005-0000-0000-0000D62B0000}"/>
    <cellStyle name="Normal 15 4 2 4 3 2" xfId="11332" xr:uid="{00000000-0005-0000-0000-0000D72B0000}"/>
    <cellStyle name="Normal 15 4 2 4 3 2 2" xfId="11333" xr:uid="{00000000-0005-0000-0000-0000D82B0000}"/>
    <cellStyle name="Normal 15 4 2 4 3 3" xfId="11334" xr:uid="{00000000-0005-0000-0000-0000D92B0000}"/>
    <cellStyle name="Normal 15 4 2 4 4" xfId="11335" xr:uid="{00000000-0005-0000-0000-0000DA2B0000}"/>
    <cellStyle name="Normal 15 4 2 4 4 2" xfId="11336" xr:uid="{00000000-0005-0000-0000-0000DB2B0000}"/>
    <cellStyle name="Normal 15 4 2 4 4 2 2" xfId="11337" xr:uid="{00000000-0005-0000-0000-0000DC2B0000}"/>
    <cellStyle name="Normal 15 4 2 4 4 3" xfId="11338" xr:uid="{00000000-0005-0000-0000-0000DD2B0000}"/>
    <cellStyle name="Normal 15 4 2 4 5" xfId="11339" xr:uid="{00000000-0005-0000-0000-0000DE2B0000}"/>
    <cellStyle name="Normal 15 4 2 4 5 2" xfId="11340" xr:uid="{00000000-0005-0000-0000-0000DF2B0000}"/>
    <cellStyle name="Normal 15 4 2 4 6" xfId="11341" xr:uid="{00000000-0005-0000-0000-0000E02B0000}"/>
    <cellStyle name="Normal 15 4 2 4 6 2" xfId="11342" xr:uid="{00000000-0005-0000-0000-0000E12B0000}"/>
    <cellStyle name="Normal 15 4 2 4 7" xfId="11343" xr:uid="{00000000-0005-0000-0000-0000E22B0000}"/>
    <cellStyle name="Normal 15 4 2 5" xfId="11344" xr:uid="{00000000-0005-0000-0000-0000E32B0000}"/>
    <cellStyle name="Normal 15 4 2 5 2" xfId="11345" xr:uid="{00000000-0005-0000-0000-0000E42B0000}"/>
    <cellStyle name="Normal 15 4 2 5 2 2" xfId="11346" xr:uid="{00000000-0005-0000-0000-0000E52B0000}"/>
    <cellStyle name="Normal 15 4 2 5 2 2 2" xfId="11347" xr:uid="{00000000-0005-0000-0000-0000E62B0000}"/>
    <cellStyle name="Normal 15 4 2 5 2 3" xfId="11348" xr:uid="{00000000-0005-0000-0000-0000E72B0000}"/>
    <cellStyle name="Normal 15 4 2 5 3" xfId="11349" xr:uid="{00000000-0005-0000-0000-0000E82B0000}"/>
    <cellStyle name="Normal 15 4 2 5 3 2" xfId="11350" xr:uid="{00000000-0005-0000-0000-0000E92B0000}"/>
    <cellStyle name="Normal 15 4 2 5 3 2 2" xfId="11351" xr:uid="{00000000-0005-0000-0000-0000EA2B0000}"/>
    <cellStyle name="Normal 15 4 2 5 3 3" xfId="11352" xr:uid="{00000000-0005-0000-0000-0000EB2B0000}"/>
    <cellStyle name="Normal 15 4 2 5 4" xfId="11353" xr:uid="{00000000-0005-0000-0000-0000EC2B0000}"/>
    <cellStyle name="Normal 15 4 2 5 4 2" xfId="11354" xr:uid="{00000000-0005-0000-0000-0000ED2B0000}"/>
    <cellStyle name="Normal 15 4 2 5 4 2 2" xfId="11355" xr:uid="{00000000-0005-0000-0000-0000EE2B0000}"/>
    <cellStyle name="Normal 15 4 2 5 4 3" xfId="11356" xr:uid="{00000000-0005-0000-0000-0000EF2B0000}"/>
    <cellStyle name="Normal 15 4 2 5 5" xfId="11357" xr:uid="{00000000-0005-0000-0000-0000F02B0000}"/>
    <cellStyle name="Normal 15 4 2 5 5 2" xfId="11358" xr:uid="{00000000-0005-0000-0000-0000F12B0000}"/>
    <cellStyle name="Normal 15 4 2 5 6" xfId="11359" xr:uid="{00000000-0005-0000-0000-0000F22B0000}"/>
    <cellStyle name="Normal 15 4 2 5 6 2" xfId="11360" xr:uid="{00000000-0005-0000-0000-0000F32B0000}"/>
    <cellStyle name="Normal 15 4 2 5 7" xfId="11361" xr:uid="{00000000-0005-0000-0000-0000F42B0000}"/>
    <cellStyle name="Normal 15 4 2 6" xfId="11362" xr:uid="{00000000-0005-0000-0000-0000F52B0000}"/>
    <cellStyle name="Normal 15 4 2 6 2" xfId="11363" xr:uid="{00000000-0005-0000-0000-0000F62B0000}"/>
    <cellStyle name="Normal 15 4 2 6 2 2" xfId="11364" xr:uid="{00000000-0005-0000-0000-0000F72B0000}"/>
    <cellStyle name="Normal 15 4 2 6 3" xfId="11365" xr:uid="{00000000-0005-0000-0000-0000F82B0000}"/>
    <cellStyle name="Normal 15 4 2 7" xfId="11366" xr:uid="{00000000-0005-0000-0000-0000F92B0000}"/>
    <cellStyle name="Normal 15 4 2 7 2" xfId="11367" xr:uid="{00000000-0005-0000-0000-0000FA2B0000}"/>
    <cellStyle name="Normal 15 4 2 7 2 2" xfId="11368" xr:uid="{00000000-0005-0000-0000-0000FB2B0000}"/>
    <cellStyle name="Normal 15 4 2 7 3" xfId="11369" xr:uid="{00000000-0005-0000-0000-0000FC2B0000}"/>
    <cellStyle name="Normal 15 4 2 8" xfId="11370" xr:uid="{00000000-0005-0000-0000-0000FD2B0000}"/>
    <cellStyle name="Normal 15 4 2 8 2" xfId="11371" xr:uid="{00000000-0005-0000-0000-0000FE2B0000}"/>
    <cellStyle name="Normal 15 4 2 8 2 2" xfId="11372" xr:uid="{00000000-0005-0000-0000-0000FF2B0000}"/>
    <cellStyle name="Normal 15 4 2 8 3" xfId="11373" xr:uid="{00000000-0005-0000-0000-0000002C0000}"/>
    <cellStyle name="Normal 15 4 2 9" xfId="11374" xr:uid="{00000000-0005-0000-0000-0000012C0000}"/>
    <cellStyle name="Normal 15 4 2 9 2" xfId="11375" xr:uid="{00000000-0005-0000-0000-0000022C0000}"/>
    <cellStyle name="Normal 15 4 3" xfId="441" xr:uid="{00000000-0005-0000-0000-0000032C0000}"/>
    <cellStyle name="Normal 15 4 3 10" xfId="11376" xr:uid="{00000000-0005-0000-0000-0000042C0000}"/>
    <cellStyle name="Normal 15 4 3 10 2" xfId="11377" xr:uid="{00000000-0005-0000-0000-0000052C0000}"/>
    <cellStyle name="Normal 15 4 3 11" xfId="11378" xr:uid="{00000000-0005-0000-0000-0000062C0000}"/>
    <cellStyle name="Normal 15 4 3 2" xfId="11379" xr:uid="{00000000-0005-0000-0000-0000072C0000}"/>
    <cellStyle name="Normal 15 4 3 2 2" xfId="11380" xr:uid="{00000000-0005-0000-0000-0000082C0000}"/>
    <cellStyle name="Normal 15 4 3 2 2 2" xfId="11381" xr:uid="{00000000-0005-0000-0000-0000092C0000}"/>
    <cellStyle name="Normal 15 4 3 2 2 2 2" xfId="11382" xr:uid="{00000000-0005-0000-0000-00000A2C0000}"/>
    <cellStyle name="Normal 15 4 3 2 2 2 2 2" xfId="11383" xr:uid="{00000000-0005-0000-0000-00000B2C0000}"/>
    <cellStyle name="Normal 15 4 3 2 2 2 3" xfId="11384" xr:uid="{00000000-0005-0000-0000-00000C2C0000}"/>
    <cellStyle name="Normal 15 4 3 2 2 3" xfId="11385" xr:uid="{00000000-0005-0000-0000-00000D2C0000}"/>
    <cellStyle name="Normal 15 4 3 2 2 3 2" xfId="11386" xr:uid="{00000000-0005-0000-0000-00000E2C0000}"/>
    <cellStyle name="Normal 15 4 3 2 2 3 2 2" xfId="11387" xr:uid="{00000000-0005-0000-0000-00000F2C0000}"/>
    <cellStyle name="Normal 15 4 3 2 2 3 3" xfId="11388" xr:uid="{00000000-0005-0000-0000-0000102C0000}"/>
    <cellStyle name="Normal 15 4 3 2 2 4" xfId="11389" xr:uid="{00000000-0005-0000-0000-0000112C0000}"/>
    <cellStyle name="Normal 15 4 3 2 2 4 2" xfId="11390" xr:uid="{00000000-0005-0000-0000-0000122C0000}"/>
    <cellStyle name="Normal 15 4 3 2 2 4 2 2" xfId="11391" xr:uid="{00000000-0005-0000-0000-0000132C0000}"/>
    <cellStyle name="Normal 15 4 3 2 2 4 3" xfId="11392" xr:uid="{00000000-0005-0000-0000-0000142C0000}"/>
    <cellStyle name="Normal 15 4 3 2 2 5" xfId="11393" xr:uid="{00000000-0005-0000-0000-0000152C0000}"/>
    <cellStyle name="Normal 15 4 3 2 2 5 2" xfId="11394" xr:uid="{00000000-0005-0000-0000-0000162C0000}"/>
    <cellStyle name="Normal 15 4 3 2 2 6" xfId="11395" xr:uid="{00000000-0005-0000-0000-0000172C0000}"/>
    <cellStyle name="Normal 15 4 3 2 2 6 2" xfId="11396" xr:uid="{00000000-0005-0000-0000-0000182C0000}"/>
    <cellStyle name="Normal 15 4 3 2 2 7" xfId="11397" xr:uid="{00000000-0005-0000-0000-0000192C0000}"/>
    <cellStyle name="Normal 15 4 3 2 3" xfId="11398" xr:uid="{00000000-0005-0000-0000-00001A2C0000}"/>
    <cellStyle name="Normal 15 4 3 2 3 2" xfId="11399" xr:uid="{00000000-0005-0000-0000-00001B2C0000}"/>
    <cellStyle name="Normal 15 4 3 2 3 2 2" xfId="11400" xr:uid="{00000000-0005-0000-0000-00001C2C0000}"/>
    <cellStyle name="Normal 15 4 3 2 3 2 2 2" xfId="11401" xr:uid="{00000000-0005-0000-0000-00001D2C0000}"/>
    <cellStyle name="Normal 15 4 3 2 3 2 3" xfId="11402" xr:uid="{00000000-0005-0000-0000-00001E2C0000}"/>
    <cellStyle name="Normal 15 4 3 2 3 3" xfId="11403" xr:uid="{00000000-0005-0000-0000-00001F2C0000}"/>
    <cellStyle name="Normal 15 4 3 2 3 3 2" xfId="11404" xr:uid="{00000000-0005-0000-0000-0000202C0000}"/>
    <cellStyle name="Normal 15 4 3 2 3 3 2 2" xfId="11405" xr:uid="{00000000-0005-0000-0000-0000212C0000}"/>
    <cellStyle name="Normal 15 4 3 2 3 3 3" xfId="11406" xr:uid="{00000000-0005-0000-0000-0000222C0000}"/>
    <cellStyle name="Normal 15 4 3 2 3 4" xfId="11407" xr:uid="{00000000-0005-0000-0000-0000232C0000}"/>
    <cellStyle name="Normal 15 4 3 2 3 4 2" xfId="11408" xr:uid="{00000000-0005-0000-0000-0000242C0000}"/>
    <cellStyle name="Normal 15 4 3 2 3 4 2 2" xfId="11409" xr:uid="{00000000-0005-0000-0000-0000252C0000}"/>
    <cellStyle name="Normal 15 4 3 2 3 4 3" xfId="11410" xr:uid="{00000000-0005-0000-0000-0000262C0000}"/>
    <cellStyle name="Normal 15 4 3 2 3 5" xfId="11411" xr:uid="{00000000-0005-0000-0000-0000272C0000}"/>
    <cellStyle name="Normal 15 4 3 2 3 5 2" xfId="11412" xr:uid="{00000000-0005-0000-0000-0000282C0000}"/>
    <cellStyle name="Normal 15 4 3 2 3 6" xfId="11413" xr:uid="{00000000-0005-0000-0000-0000292C0000}"/>
    <cellStyle name="Normal 15 4 3 2 3 6 2" xfId="11414" xr:uid="{00000000-0005-0000-0000-00002A2C0000}"/>
    <cellStyle name="Normal 15 4 3 2 3 7" xfId="11415" xr:uid="{00000000-0005-0000-0000-00002B2C0000}"/>
    <cellStyle name="Normal 15 4 3 2 4" xfId="11416" xr:uid="{00000000-0005-0000-0000-00002C2C0000}"/>
    <cellStyle name="Normal 15 4 3 2 4 2" xfId="11417" xr:uid="{00000000-0005-0000-0000-00002D2C0000}"/>
    <cellStyle name="Normal 15 4 3 2 4 2 2" xfId="11418" xr:uid="{00000000-0005-0000-0000-00002E2C0000}"/>
    <cellStyle name="Normal 15 4 3 2 4 3" xfId="11419" xr:uid="{00000000-0005-0000-0000-00002F2C0000}"/>
    <cellStyle name="Normal 15 4 3 2 5" xfId="11420" xr:uid="{00000000-0005-0000-0000-0000302C0000}"/>
    <cellStyle name="Normal 15 4 3 2 5 2" xfId="11421" xr:uid="{00000000-0005-0000-0000-0000312C0000}"/>
    <cellStyle name="Normal 15 4 3 2 5 2 2" xfId="11422" xr:uid="{00000000-0005-0000-0000-0000322C0000}"/>
    <cellStyle name="Normal 15 4 3 2 5 3" xfId="11423" xr:uid="{00000000-0005-0000-0000-0000332C0000}"/>
    <cellStyle name="Normal 15 4 3 2 6" xfId="11424" xr:uid="{00000000-0005-0000-0000-0000342C0000}"/>
    <cellStyle name="Normal 15 4 3 2 6 2" xfId="11425" xr:uid="{00000000-0005-0000-0000-0000352C0000}"/>
    <cellStyle name="Normal 15 4 3 2 6 2 2" xfId="11426" xr:uid="{00000000-0005-0000-0000-0000362C0000}"/>
    <cellStyle name="Normal 15 4 3 2 6 3" xfId="11427" xr:uid="{00000000-0005-0000-0000-0000372C0000}"/>
    <cellStyle name="Normal 15 4 3 2 7" xfId="11428" xr:uid="{00000000-0005-0000-0000-0000382C0000}"/>
    <cellStyle name="Normal 15 4 3 2 7 2" xfId="11429" xr:uid="{00000000-0005-0000-0000-0000392C0000}"/>
    <cellStyle name="Normal 15 4 3 2 8" xfId="11430" xr:uid="{00000000-0005-0000-0000-00003A2C0000}"/>
    <cellStyle name="Normal 15 4 3 2 8 2" xfId="11431" xr:uid="{00000000-0005-0000-0000-00003B2C0000}"/>
    <cellStyle name="Normal 15 4 3 2 9" xfId="11432" xr:uid="{00000000-0005-0000-0000-00003C2C0000}"/>
    <cellStyle name="Normal 15 4 3 3" xfId="11433" xr:uid="{00000000-0005-0000-0000-00003D2C0000}"/>
    <cellStyle name="Normal 15 4 3 3 2" xfId="11434" xr:uid="{00000000-0005-0000-0000-00003E2C0000}"/>
    <cellStyle name="Normal 15 4 3 3 2 2" xfId="11435" xr:uid="{00000000-0005-0000-0000-00003F2C0000}"/>
    <cellStyle name="Normal 15 4 3 3 2 2 2" xfId="11436" xr:uid="{00000000-0005-0000-0000-0000402C0000}"/>
    <cellStyle name="Normal 15 4 3 3 2 2 2 2" xfId="11437" xr:uid="{00000000-0005-0000-0000-0000412C0000}"/>
    <cellStyle name="Normal 15 4 3 3 2 2 3" xfId="11438" xr:uid="{00000000-0005-0000-0000-0000422C0000}"/>
    <cellStyle name="Normal 15 4 3 3 2 3" xfId="11439" xr:uid="{00000000-0005-0000-0000-0000432C0000}"/>
    <cellStyle name="Normal 15 4 3 3 2 3 2" xfId="11440" xr:uid="{00000000-0005-0000-0000-0000442C0000}"/>
    <cellStyle name="Normal 15 4 3 3 2 3 2 2" xfId="11441" xr:uid="{00000000-0005-0000-0000-0000452C0000}"/>
    <cellStyle name="Normal 15 4 3 3 2 3 3" xfId="11442" xr:uid="{00000000-0005-0000-0000-0000462C0000}"/>
    <cellStyle name="Normal 15 4 3 3 2 4" xfId="11443" xr:uid="{00000000-0005-0000-0000-0000472C0000}"/>
    <cellStyle name="Normal 15 4 3 3 2 4 2" xfId="11444" xr:uid="{00000000-0005-0000-0000-0000482C0000}"/>
    <cellStyle name="Normal 15 4 3 3 2 4 2 2" xfId="11445" xr:uid="{00000000-0005-0000-0000-0000492C0000}"/>
    <cellStyle name="Normal 15 4 3 3 2 4 3" xfId="11446" xr:uid="{00000000-0005-0000-0000-00004A2C0000}"/>
    <cellStyle name="Normal 15 4 3 3 2 5" xfId="11447" xr:uid="{00000000-0005-0000-0000-00004B2C0000}"/>
    <cellStyle name="Normal 15 4 3 3 2 5 2" xfId="11448" xr:uid="{00000000-0005-0000-0000-00004C2C0000}"/>
    <cellStyle name="Normal 15 4 3 3 2 6" xfId="11449" xr:uid="{00000000-0005-0000-0000-00004D2C0000}"/>
    <cellStyle name="Normal 15 4 3 3 2 6 2" xfId="11450" xr:uid="{00000000-0005-0000-0000-00004E2C0000}"/>
    <cellStyle name="Normal 15 4 3 3 2 7" xfId="11451" xr:uid="{00000000-0005-0000-0000-00004F2C0000}"/>
    <cellStyle name="Normal 15 4 3 3 3" xfId="11452" xr:uid="{00000000-0005-0000-0000-0000502C0000}"/>
    <cellStyle name="Normal 15 4 3 3 3 2" xfId="11453" xr:uid="{00000000-0005-0000-0000-0000512C0000}"/>
    <cellStyle name="Normal 15 4 3 3 3 2 2" xfId="11454" xr:uid="{00000000-0005-0000-0000-0000522C0000}"/>
    <cellStyle name="Normal 15 4 3 3 3 3" xfId="11455" xr:uid="{00000000-0005-0000-0000-0000532C0000}"/>
    <cellStyle name="Normal 15 4 3 3 4" xfId="11456" xr:uid="{00000000-0005-0000-0000-0000542C0000}"/>
    <cellStyle name="Normal 15 4 3 3 4 2" xfId="11457" xr:uid="{00000000-0005-0000-0000-0000552C0000}"/>
    <cellStyle name="Normal 15 4 3 3 4 2 2" xfId="11458" xr:uid="{00000000-0005-0000-0000-0000562C0000}"/>
    <cellStyle name="Normal 15 4 3 3 4 3" xfId="11459" xr:uid="{00000000-0005-0000-0000-0000572C0000}"/>
    <cellStyle name="Normal 15 4 3 3 5" xfId="11460" xr:uid="{00000000-0005-0000-0000-0000582C0000}"/>
    <cellStyle name="Normal 15 4 3 3 5 2" xfId="11461" xr:uid="{00000000-0005-0000-0000-0000592C0000}"/>
    <cellStyle name="Normal 15 4 3 3 5 2 2" xfId="11462" xr:uid="{00000000-0005-0000-0000-00005A2C0000}"/>
    <cellStyle name="Normal 15 4 3 3 5 3" xfId="11463" xr:uid="{00000000-0005-0000-0000-00005B2C0000}"/>
    <cellStyle name="Normal 15 4 3 3 6" xfId="11464" xr:uid="{00000000-0005-0000-0000-00005C2C0000}"/>
    <cellStyle name="Normal 15 4 3 3 6 2" xfId="11465" xr:uid="{00000000-0005-0000-0000-00005D2C0000}"/>
    <cellStyle name="Normal 15 4 3 3 7" xfId="11466" xr:uid="{00000000-0005-0000-0000-00005E2C0000}"/>
    <cellStyle name="Normal 15 4 3 3 7 2" xfId="11467" xr:uid="{00000000-0005-0000-0000-00005F2C0000}"/>
    <cellStyle name="Normal 15 4 3 3 8" xfId="11468" xr:uid="{00000000-0005-0000-0000-0000602C0000}"/>
    <cellStyle name="Normal 15 4 3 4" xfId="11469" xr:uid="{00000000-0005-0000-0000-0000612C0000}"/>
    <cellStyle name="Normal 15 4 3 4 2" xfId="11470" xr:uid="{00000000-0005-0000-0000-0000622C0000}"/>
    <cellStyle name="Normal 15 4 3 4 2 2" xfId="11471" xr:uid="{00000000-0005-0000-0000-0000632C0000}"/>
    <cellStyle name="Normal 15 4 3 4 2 2 2" xfId="11472" xr:uid="{00000000-0005-0000-0000-0000642C0000}"/>
    <cellStyle name="Normal 15 4 3 4 2 3" xfId="11473" xr:uid="{00000000-0005-0000-0000-0000652C0000}"/>
    <cellStyle name="Normal 15 4 3 4 3" xfId="11474" xr:uid="{00000000-0005-0000-0000-0000662C0000}"/>
    <cellStyle name="Normal 15 4 3 4 3 2" xfId="11475" xr:uid="{00000000-0005-0000-0000-0000672C0000}"/>
    <cellStyle name="Normal 15 4 3 4 3 2 2" xfId="11476" xr:uid="{00000000-0005-0000-0000-0000682C0000}"/>
    <cellStyle name="Normal 15 4 3 4 3 3" xfId="11477" xr:uid="{00000000-0005-0000-0000-0000692C0000}"/>
    <cellStyle name="Normal 15 4 3 4 4" xfId="11478" xr:uid="{00000000-0005-0000-0000-00006A2C0000}"/>
    <cellStyle name="Normal 15 4 3 4 4 2" xfId="11479" xr:uid="{00000000-0005-0000-0000-00006B2C0000}"/>
    <cellStyle name="Normal 15 4 3 4 4 2 2" xfId="11480" xr:uid="{00000000-0005-0000-0000-00006C2C0000}"/>
    <cellStyle name="Normal 15 4 3 4 4 3" xfId="11481" xr:uid="{00000000-0005-0000-0000-00006D2C0000}"/>
    <cellStyle name="Normal 15 4 3 4 5" xfId="11482" xr:uid="{00000000-0005-0000-0000-00006E2C0000}"/>
    <cellStyle name="Normal 15 4 3 4 5 2" xfId="11483" xr:uid="{00000000-0005-0000-0000-00006F2C0000}"/>
    <cellStyle name="Normal 15 4 3 4 6" xfId="11484" xr:uid="{00000000-0005-0000-0000-0000702C0000}"/>
    <cellStyle name="Normal 15 4 3 4 6 2" xfId="11485" xr:uid="{00000000-0005-0000-0000-0000712C0000}"/>
    <cellStyle name="Normal 15 4 3 4 7" xfId="11486" xr:uid="{00000000-0005-0000-0000-0000722C0000}"/>
    <cellStyle name="Normal 15 4 3 5" xfId="11487" xr:uid="{00000000-0005-0000-0000-0000732C0000}"/>
    <cellStyle name="Normal 15 4 3 5 2" xfId="11488" xr:uid="{00000000-0005-0000-0000-0000742C0000}"/>
    <cellStyle name="Normal 15 4 3 5 2 2" xfId="11489" xr:uid="{00000000-0005-0000-0000-0000752C0000}"/>
    <cellStyle name="Normal 15 4 3 5 2 2 2" xfId="11490" xr:uid="{00000000-0005-0000-0000-0000762C0000}"/>
    <cellStyle name="Normal 15 4 3 5 2 3" xfId="11491" xr:uid="{00000000-0005-0000-0000-0000772C0000}"/>
    <cellStyle name="Normal 15 4 3 5 3" xfId="11492" xr:uid="{00000000-0005-0000-0000-0000782C0000}"/>
    <cellStyle name="Normal 15 4 3 5 3 2" xfId="11493" xr:uid="{00000000-0005-0000-0000-0000792C0000}"/>
    <cellStyle name="Normal 15 4 3 5 3 2 2" xfId="11494" xr:uid="{00000000-0005-0000-0000-00007A2C0000}"/>
    <cellStyle name="Normal 15 4 3 5 3 3" xfId="11495" xr:uid="{00000000-0005-0000-0000-00007B2C0000}"/>
    <cellStyle name="Normal 15 4 3 5 4" xfId="11496" xr:uid="{00000000-0005-0000-0000-00007C2C0000}"/>
    <cellStyle name="Normal 15 4 3 5 4 2" xfId="11497" xr:uid="{00000000-0005-0000-0000-00007D2C0000}"/>
    <cellStyle name="Normal 15 4 3 5 4 2 2" xfId="11498" xr:uid="{00000000-0005-0000-0000-00007E2C0000}"/>
    <cellStyle name="Normal 15 4 3 5 4 3" xfId="11499" xr:uid="{00000000-0005-0000-0000-00007F2C0000}"/>
    <cellStyle name="Normal 15 4 3 5 5" xfId="11500" xr:uid="{00000000-0005-0000-0000-0000802C0000}"/>
    <cellStyle name="Normal 15 4 3 5 5 2" xfId="11501" xr:uid="{00000000-0005-0000-0000-0000812C0000}"/>
    <cellStyle name="Normal 15 4 3 5 6" xfId="11502" xr:uid="{00000000-0005-0000-0000-0000822C0000}"/>
    <cellStyle name="Normal 15 4 3 5 6 2" xfId="11503" xr:uid="{00000000-0005-0000-0000-0000832C0000}"/>
    <cellStyle name="Normal 15 4 3 5 7" xfId="11504" xr:uid="{00000000-0005-0000-0000-0000842C0000}"/>
    <cellStyle name="Normal 15 4 3 6" xfId="11505" xr:uid="{00000000-0005-0000-0000-0000852C0000}"/>
    <cellStyle name="Normal 15 4 3 6 2" xfId="11506" xr:uid="{00000000-0005-0000-0000-0000862C0000}"/>
    <cellStyle name="Normal 15 4 3 6 2 2" xfId="11507" xr:uid="{00000000-0005-0000-0000-0000872C0000}"/>
    <cellStyle name="Normal 15 4 3 6 3" xfId="11508" xr:uid="{00000000-0005-0000-0000-0000882C0000}"/>
    <cellStyle name="Normal 15 4 3 7" xfId="11509" xr:uid="{00000000-0005-0000-0000-0000892C0000}"/>
    <cellStyle name="Normal 15 4 3 7 2" xfId="11510" xr:uid="{00000000-0005-0000-0000-00008A2C0000}"/>
    <cellStyle name="Normal 15 4 3 7 2 2" xfId="11511" xr:uid="{00000000-0005-0000-0000-00008B2C0000}"/>
    <cellStyle name="Normal 15 4 3 7 3" xfId="11512" xr:uid="{00000000-0005-0000-0000-00008C2C0000}"/>
    <cellStyle name="Normal 15 4 3 8" xfId="11513" xr:uid="{00000000-0005-0000-0000-00008D2C0000}"/>
    <cellStyle name="Normal 15 4 3 8 2" xfId="11514" xr:uid="{00000000-0005-0000-0000-00008E2C0000}"/>
    <cellStyle name="Normal 15 4 3 8 2 2" xfId="11515" xr:uid="{00000000-0005-0000-0000-00008F2C0000}"/>
    <cellStyle name="Normal 15 4 3 8 3" xfId="11516" xr:uid="{00000000-0005-0000-0000-0000902C0000}"/>
    <cellStyle name="Normal 15 4 3 9" xfId="11517" xr:uid="{00000000-0005-0000-0000-0000912C0000}"/>
    <cellStyle name="Normal 15 4 3 9 2" xfId="11518" xr:uid="{00000000-0005-0000-0000-0000922C0000}"/>
    <cellStyle name="Normal 15 4 4" xfId="11519" xr:uid="{00000000-0005-0000-0000-0000932C0000}"/>
    <cellStyle name="Normal 15 4 4 2" xfId="11520" xr:uid="{00000000-0005-0000-0000-0000942C0000}"/>
    <cellStyle name="Normal 15 4 4 2 2" xfId="11521" xr:uid="{00000000-0005-0000-0000-0000952C0000}"/>
    <cellStyle name="Normal 15 4 4 2 2 2" xfId="11522" xr:uid="{00000000-0005-0000-0000-0000962C0000}"/>
    <cellStyle name="Normal 15 4 4 2 2 2 2" xfId="11523" xr:uid="{00000000-0005-0000-0000-0000972C0000}"/>
    <cellStyle name="Normal 15 4 4 2 2 3" xfId="11524" xr:uid="{00000000-0005-0000-0000-0000982C0000}"/>
    <cellStyle name="Normal 15 4 4 2 3" xfId="11525" xr:uid="{00000000-0005-0000-0000-0000992C0000}"/>
    <cellStyle name="Normal 15 4 4 2 3 2" xfId="11526" xr:uid="{00000000-0005-0000-0000-00009A2C0000}"/>
    <cellStyle name="Normal 15 4 4 2 3 2 2" xfId="11527" xr:uid="{00000000-0005-0000-0000-00009B2C0000}"/>
    <cellStyle name="Normal 15 4 4 2 3 3" xfId="11528" xr:uid="{00000000-0005-0000-0000-00009C2C0000}"/>
    <cellStyle name="Normal 15 4 4 2 4" xfId="11529" xr:uid="{00000000-0005-0000-0000-00009D2C0000}"/>
    <cellStyle name="Normal 15 4 4 2 4 2" xfId="11530" xr:uid="{00000000-0005-0000-0000-00009E2C0000}"/>
    <cellStyle name="Normal 15 4 4 2 4 2 2" xfId="11531" xr:uid="{00000000-0005-0000-0000-00009F2C0000}"/>
    <cellStyle name="Normal 15 4 4 2 4 3" xfId="11532" xr:uid="{00000000-0005-0000-0000-0000A02C0000}"/>
    <cellStyle name="Normal 15 4 4 2 5" xfId="11533" xr:uid="{00000000-0005-0000-0000-0000A12C0000}"/>
    <cellStyle name="Normal 15 4 4 2 5 2" xfId="11534" xr:uid="{00000000-0005-0000-0000-0000A22C0000}"/>
    <cellStyle name="Normal 15 4 4 2 6" xfId="11535" xr:uid="{00000000-0005-0000-0000-0000A32C0000}"/>
    <cellStyle name="Normal 15 4 4 2 6 2" xfId="11536" xr:uid="{00000000-0005-0000-0000-0000A42C0000}"/>
    <cellStyle name="Normal 15 4 4 2 7" xfId="11537" xr:uid="{00000000-0005-0000-0000-0000A52C0000}"/>
    <cellStyle name="Normal 15 4 4 3" xfId="11538" xr:uid="{00000000-0005-0000-0000-0000A62C0000}"/>
    <cellStyle name="Normal 15 4 4 3 2" xfId="11539" xr:uid="{00000000-0005-0000-0000-0000A72C0000}"/>
    <cellStyle name="Normal 15 4 4 3 2 2" xfId="11540" xr:uid="{00000000-0005-0000-0000-0000A82C0000}"/>
    <cellStyle name="Normal 15 4 4 3 2 2 2" xfId="11541" xr:uid="{00000000-0005-0000-0000-0000A92C0000}"/>
    <cellStyle name="Normal 15 4 4 3 2 3" xfId="11542" xr:uid="{00000000-0005-0000-0000-0000AA2C0000}"/>
    <cellStyle name="Normal 15 4 4 3 3" xfId="11543" xr:uid="{00000000-0005-0000-0000-0000AB2C0000}"/>
    <cellStyle name="Normal 15 4 4 3 3 2" xfId="11544" xr:uid="{00000000-0005-0000-0000-0000AC2C0000}"/>
    <cellStyle name="Normal 15 4 4 3 3 2 2" xfId="11545" xr:uid="{00000000-0005-0000-0000-0000AD2C0000}"/>
    <cellStyle name="Normal 15 4 4 3 3 3" xfId="11546" xr:uid="{00000000-0005-0000-0000-0000AE2C0000}"/>
    <cellStyle name="Normal 15 4 4 3 4" xfId="11547" xr:uid="{00000000-0005-0000-0000-0000AF2C0000}"/>
    <cellStyle name="Normal 15 4 4 3 4 2" xfId="11548" xr:uid="{00000000-0005-0000-0000-0000B02C0000}"/>
    <cellStyle name="Normal 15 4 4 3 4 2 2" xfId="11549" xr:uid="{00000000-0005-0000-0000-0000B12C0000}"/>
    <cellStyle name="Normal 15 4 4 3 4 3" xfId="11550" xr:uid="{00000000-0005-0000-0000-0000B22C0000}"/>
    <cellStyle name="Normal 15 4 4 3 5" xfId="11551" xr:uid="{00000000-0005-0000-0000-0000B32C0000}"/>
    <cellStyle name="Normal 15 4 4 3 5 2" xfId="11552" xr:uid="{00000000-0005-0000-0000-0000B42C0000}"/>
    <cellStyle name="Normal 15 4 4 3 6" xfId="11553" xr:uid="{00000000-0005-0000-0000-0000B52C0000}"/>
    <cellStyle name="Normal 15 4 4 3 6 2" xfId="11554" xr:uid="{00000000-0005-0000-0000-0000B62C0000}"/>
    <cellStyle name="Normal 15 4 4 3 7" xfId="11555" xr:uid="{00000000-0005-0000-0000-0000B72C0000}"/>
    <cellStyle name="Normal 15 4 4 4" xfId="11556" xr:uid="{00000000-0005-0000-0000-0000B82C0000}"/>
    <cellStyle name="Normal 15 4 4 4 2" xfId="11557" xr:uid="{00000000-0005-0000-0000-0000B92C0000}"/>
    <cellStyle name="Normal 15 4 4 4 2 2" xfId="11558" xr:uid="{00000000-0005-0000-0000-0000BA2C0000}"/>
    <cellStyle name="Normal 15 4 4 4 3" xfId="11559" xr:uid="{00000000-0005-0000-0000-0000BB2C0000}"/>
    <cellStyle name="Normal 15 4 4 5" xfId="11560" xr:uid="{00000000-0005-0000-0000-0000BC2C0000}"/>
    <cellStyle name="Normal 15 4 4 5 2" xfId="11561" xr:uid="{00000000-0005-0000-0000-0000BD2C0000}"/>
    <cellStyle name="Normal 15 4 4 5 2 2" xfId="11562" xr:uid="{00000000-0005-0000-0000-0000BE2C0000}"/>
    <cellStyle name="Normal 15 4 4 5 3" xfId="11563" xr:uid="{00000000-0005-0000-0000-0000BF2C0000}"/>
    <cellStyle name="Normal 15 4 4 6" xfId="11564" xr:uid="{00000000-0005-0000-0000-0000C02C0000}"/>
    <cellStyle name="Normal 15 4 4 6 2" xfId="11565" xr:uid="{00000000-0005-0000-0000-0000C12C0000}"/>
    <cellStyle name="Normal 15 4 4 6 2 2" xfId="11566" xr:uid="{00000000-0005-0000-0000-0000C22C0000}"/>
    <cellStyle name="Normal 15 4 4 6 3" xfId="11567" xr:uid="{00000000-0005-0000-0000-0000C32C0000}"/>
    <cellStyle name="Normal 15 4 4 7" xfId="11568" xr:uid="{00000000-0005-0000-0000-0000C42C0000}"/>
    <cellStyle name="Normal 15 4 4 7 2" xfId="11569" xr:uid="{00000000-0005-0000-0000-0000C52C0000}"/>
    <cellStyle name="Normal 15 4 4 8" xfId="11570" xr:uid="{00000000-0005-0000-0000-0000C62C0000}"/>
    <cellStyle name="Normal 15 4 4 8 2" xfId="11571" xr:uid="{00000000-0005-0000-0000-0000C72C0000}"/>
    <cellStyle name="Normal 15 4 4 9" xfId="11572" xr:uid="{00000000-0005-0000-0000-0000C82C0000}"/>
    <cellStyle name="Normal 15 4 5" xfId="11573" xr:uid="{00000000-0005-0000-0000-0000C92C0000}"/>
    <cellStyle name="Normal 15 4 5 2" xfId="11574" xr:uid="{00000000-0005-0000-0000-0000CA2C0000}"/>
    <cellStyle name="Normal 15 4 5 2 2" xfId="11575" xr:uid="{00000000-0005-0000-0000-0000CB2C0000}"/>
    <cellStyle name="Normal 15 4 5 2 2 2" xfId="11576" xr:uid="{00000000-0005-0000-0000-0000CC2C0000}"/>
    <cellStyle name="Normal 15 4 5 2 2 2 2" xfId="11577" xr:uid="{00000000-0005-0000-0000-0000CD2C0000}"/>
    <cellStyle name="Normal 15 4 5 2 2 3" xfId="11578" xr:uid="{00000000-0005-0000-0000-0000CE2C0000}"/>
    <cellStyle name="Normal 15 4 5 2 3" xfId="11579" xr:uid="{00000000-0005-0000-0000-0000CF2C0000}"/>
    <cellStyle name="Normal 15 4 5 2 3 2" xfId="11580" xr:uid="{00000000-0005-0000-0000-0000D02C0000}"/>
    <cellStyle name="Normal 15 4 5 2 3 2 2" xfId="11581" xr:uid="{00000000-0005-0000-0000-0000D12C0000}"/>
    <cellStyle name="Normal 15 4 5 2 3 3" xfId="11582" xr:uid="{00000000-0005-0000-0000-0000D22C0000}"/>
    <cellStyle name="Normal 15 4 5 2 4" xfId="11583" xr:uid="{00000000-0005-0000-0000-0000D32C0000}"/>
    <cellStyle name="Normal 15 4 5 2 4 2" xfId="11584" xr:uid="{00000000-0005-0000-0000-0000D42C0000}"/>
    <cellStyle name="Normal 15 4 5 2 4 2 2" xfId="11585" xr:uid="{00000000-0005-0000-0000-0000D52C0000}"/>
    <cellStyle name="Normal 15 4 5 2 4 3" xfId="11586" xr:uid="{00000000-0005-0000-0000-0000D62C0000}"/>
    <cellStyle name="Normal 15 4 5 2 5" xfId="11587" xr:uid="{00000000-0005-0000-0000-0000D72C0000}"/>
    <cellStyle name="Normal 15 4 5 2 5 2" xfId="11588" xr:uid="{00000000-0005-0000-0000-0000D82C0000}"/>
    <cellStyle name="Normal 15 4 5 2 6" xfId="11589" xr:uid="{00000000-0005-0000-0000-0000D92C0000}"/>
    <cellStyle name="Normal 15 4 5 2 6 2" xfId="11590" xr:uid="{00000000-0005-0000-0000-0000DA2C0000}"/>
    <cellStyle name="Normal 15 4 5 2 7" xfId="11591" xr:uid="{00000000-0005-0000-0000-0000DB2C0000}"/>
    <cellStyle name="Normal 15 4 5 3" xfId="11592" xr:uid="{00000000-0005-0000-0000-0000DC2C0000}"/>
    <cellStyle name="Normal 15 4 5 3 2" xfId="11593" xr:uid="{00000000-0005-0000-0000-0000DD2C0000}"/>
    <cellStyle name="Normal 15 4 5 3 2 2" xfId="11594" xr:uid="{00000000-0005-0000-0000-0000DE2C0000}"/>
    <cellStyle name="Normal 15 4 5 3 3" xfId="11595" xr:uid="{00000000-0005-0000-0000-0000DF2C0000}"/>
    <cellStyle name="Normal 15 4 5 4" xfId="11596" xr:uid="{00000000-0005-0000-0000-0000E02C0000}"/>
    <cellStyle name="Normal 15 4 5 4 2" xfId="11597" xr:uid="{00000000-0005-0000-0000-0000E12C0000}"/>
    <cellStyle name="Normal 15 4 5 4 2 2" xfId="11598" xr:uid="{00000000-0005-0000-0000-0000E22C0000}"/>
    <cellStyle name="Normal 15 4 5 4 3" xfId="11599" xr:uid="{00000000-0005-0000-0000-0000E32C0000}"/>
    <cellStyle name="Normal 15 4 5 5" xfId="11600" xr:uid="{00000000-0005-0000-0000-0000E42C0000}"/>
    <cellStyle name="Normal 15 4 5 5 2" xfId="11601" xr:uid="{00000000-0005-0000-0000-0000E52C0000}"/>
    <cellStyle name="Normal 15 4 5 5 2 2" xfId="11602" xr:uid="{00000000-0005-0000-0000-0000E62C0000}"/>
    <cellStyle name="Normal 15 4 5 5 3" xfId="11603" xr:uid="{00000000-0005-0000-0000-0000E72C0000}"/>
    <cellStyle name="Normal 15 4 5 6" xfId="11604" xr:uid="{00000000-0005-0000-0000-0000E82C0000}"/>
    <cellStyle name="Normal 15 4 5 6 2" xfId="11605" xr:uid="{00000000-0005-0000-0000-0000E92C0000}"/>
    <cellStyle name="Normal 15 4 5 7" xfId="11606" xr:uid="{00000000-0005-0000-0000-0000EA2C0000}"/>
    <cellStyle name="Normal 15 4 5 7 2" xfId="11607" xr:uid="{00000000-0005-0000-0000-0000EB2C0000}"/>
    <cellStyle name="Normal 15 4 5 8" xfId="11608" xr:uid="{00000000-0005-0000-0000-0000EC2C0000}"/>
    <cellStyle name="Normal 15 4 6" xfId="11609" xr:uid="{00000000-0005-0000-0000-0000ED2C0000}"/>
    <cellStyle name="Normal 15 4 6 2" xfId="11610" xr:uid="{00000000-0005-0000-0000-0000EE2C0000}"/>
    <cellStyle name="Normal 15 4 6 2 2" xfId="11611" xr:uid="{00000000-0005-0000-0000-0000EF2C0000}"/>
    <cellStyle name="Normal 15 4 6 2 2 2" xfId="11612" xr:uid="{00000000-0005-0000-0000-0000F02C0000}"/>
    <cellStyle name="Normal 15 4 6 2 3" xfId="11613" xr:uid="{00000000-0005-0000-0000-0000F12C0000}"/>
    <cellStyle name="Normal 15 4 6 3" xfId="11614" xr:uid="{00000000-0005-0000-0000-0000F22C0000}"/>
    <cellStyle name="Normal 15 4 6 3 2" xfId="11615" xr:uid="{00000000-0005-0000-0000-0000F32C0000}"/>
    <cellStyle name="Normal 15 4 6 3 2 2" xfId="11616" xr:uid="{00000000-0005-0000-0000-0000F42C0000}"/>
    <cellStyle name="Normal 15 4 6 3 3" xfId="11617" xr:uid="{00000000-0005-0000-0000-0000F52C0000}"/>
    <cellStyle name="Normal 15 4 6 4" xfId="11618" xr:uid="{00000000-0005-0000-0000-0000F62C0000}"/>
    <cellStyle name="Normal 15 4 6 4 2" xfId="11619" xr:uid="{00000000-0005-0000-0000-0000F72C0000}"/>
    <cellStyle name="Normal 15 4 6 4 2 2" xfId="11620" xr:uid="{00000000-0005-0000-0000-0000F82C0000}"/>
    <cellStyle name="Normal 15 4 6 4 3" xfId="11621" xr:uid="{00000000-0005-0000-0000-0000F92C0000}"/>
    <cellStyle name="Normal 15 4 6 5" xfId="11622" xr:uid="{00000000-0005-0000-0000-0000FA2C0000}"/>
    <cellStyle name="Normal 15 4 6 5 2" xfId="11623" xr:uid="{00000000-0005-0000-0000-0000FB2C0000}"/>
    <cellStyle name="Normal 15 4 6 6" xfId="11624" xr:uid="{00000000-0005-0000-0000-0000FC2C0000}"/>
    <cellStyle name="Normal 15 4 6 6 2" xfId="11625" xr:uid="{00000000-0005-0000-0000-0000FD2C0000}"/>
    <cellStyle name="Normal 15 4 6 7" xfId="11626" xr:uid="{00000000-0005-0000-0000-0000FE2C0000}"/>
    <cellStyle name="Normal 15 4 7" xfId="11627" xr:uid="{00000000-0005-0000-0000-0000FF2C0000}"/>
    <cellStyle name="Normal 15 4 7 2" xfId="11628" xr:uid="{00000000-0005-0000-0000-0000002D0000}"/>
    <cellStyle name="Normal 15 4 7 2 2" xfId="11629" xr:uid="{00000000-0005-0000-0000-0000012D0000}"/>
    <cellStyle name="Normal 15 4 7 2 2 2" xfId="11630" xr:uid="{00000000-0005-0000-0000-0000022D0000}"/>
    <cellStyle name="Normal 15 4 7 2 3" xfId="11631" xr:uid="{00000000-0005-0000-0000-0000032D0000}"/>
    <cellStyle name="Normal 15 4 7 3" xfId="11632" xr:uid="{00000000-0005-0000-0000-0000042D0000}"/>
    <cellStyle name="Normal 15 4 7 3 2" xfId="11633" xr:uid="{00000000-0005-0000-0000-0000052D0000}"/>
    <cellStyle name="Normal 15 4 7 3 2 2" xfId="11634" xr:uid="{00000000-0005-0000-0000-0000062D0000}"/>
    <cellStyle name="Normal 15 4 7 3 3" xfId="11635" xr:uid="{00000000-0005-0000-0000-0000072D0000}"/>
    <cellStyle name="Normal 15 4 7 4" xfId="11636" xr:uid="{00000000-0005-0000-0000-0000082D0000}"/>
    <cellStyle name="Normal 15 4 7 4 2" xfId="11637" xr:uid="{00000000-0005-0000-0000-0000092D0000}"/>
    <cellStyle name="Normal 15 4 7 4 2 2" xfId="11638" xr:uid="{00000000-0005-0000-0000-00000A2D0000}"/>
    <cellStyle name="Normal 15 4 7 4 3" xfId="11639" xr:uid="{00000000-0005-0000-0000-00000B2D0000}"/>
    <cellStyle name="Normal 15 4 7 5" xfId="11640" xr:uid="{00000000-0005-0000-0000-00000C2D0000}"/>
    <cellStyle name="Normal 15 4 7 5 2" xfId="11641" xr:uid="{00000000-0005-0000-0000-00000D2D0000}"/>
    <cellStyle name="Normal 15 4 7 6" xfId="11642" xr:uid="{00000000-0005-0000-0000-00000E2D0000}"/>
    <cellStyle name="Normal 15 4 7 6 2" xfId="11643" xr:uid="{00000000-0005-0000-0000-00000F2D0000}"/>
    <cellStyle name="Normal 15 4 7 7" xfId="11644" xr:uid="{00000000-0005-0000-0000-0000102D0000}"/>
    <cellStyle name="Normal 15 4 8" xfId="11645" xr:uid="{00000000-0005-0000-0000-0000112D0000}"/>
    <cellStyle name="Normal 15 4 8 2" xfId="11646" xr:uid="{00000000-0005-0000-0000-0000122D0000}"/>
    <cellStyle name="Normal 15 4 8 2 2" xfId="11647" xr:uid="{00000000-0005-0000-0000-0000132D0000}"/>
    <cellStyle name="Normal 15 4 8 3" xfId="11648" xr:uid="{00000000-0005-0000-0000-0000142D0000}"/>
    <cellStyle name="Normal 15 4 9" xfId="11649" xr:uid="{00000000-0005-0000-0000-0000152D0000}"/>
    <cellStyle name="Normal 15 4 9 2" xfId="11650" xr:uid="{00000000-0005-0000-0000-0000162D0000}"/>
    <cellStyle name="Normal 15 4 9 2 2" xfId="11651" xr:uid="{00000000-0005-0000-0000-0000172D0000}"/>
    <cellStyle name="Normal 15 4 9 3" xfId="11652" xr:uid="{00000000-0005-0000-0000-0000182D0000}"/>
    <cellStyle name="Normal 15 4_Confidential Information" xfId="11653" xr:uid="{00000000-0005-0000-0000-0000192D0000}"/>
    <cellStyle name="Normal 15 5" xfId="442" xr:uid="{00000000-0005-0000-0000-00001A2D0000}"/>
    <cellStyle name="Normal 15 5 10" xfId="11654" xr:uid="{00000000-0005-0000-0000-00001B2D0000}"/>
    <cellStyle name="Normal 15 5 10 2" xfId="11655" xr:uid="{00000000-0005-0000-0000-00001C2D0000}"/>
    <cellStyle name="Normal 15 5 11" xfId="11656" xr:uid="{00000000-0005-0000-0000-00001D2D0000}"/>
    <cellStyle name="Normal 15 5 2" xfId="11657" xr:uid="{00000000-0005-0000-0000-00001E2D0000}"/>
    <cellStyle name="Normal 15 5 2 2" xfId="11658" xr:uid="{00000000-0005-0000-0000-00001F2D0000}"/>
    <cellStyle name="Normal 15 5 2 2 2" xfId="11659" xr:uid="{00000000-0005-0000-0000-0000202D0000}"/>
    <cellStyle name="Normal 15 5 2 2 2 2" xfId="11660" xr:uid="{00000000-0005-0000-0000-0000212D0000}"/>
    <cellStyle name="Normal 15 5 2 2 2 2 2" xfId="11661" xr:uid="{00000000-0005-0000-0000-0000222D0000}"/>
    <cellStyle name="Normal 15 5 2 2 2 3" xfId="11662" xr:uid="{00000000-0005-0000-0000-0000232D0000}"/>
    <cellStyle name="Normal 15 5 2 2 3" xfId="11663" xr:uid="{00000000-0005-0000-0000-0000242D0000}"/>
    <cellStyle name="Normal 15 5 2 2 3 2" xfId="11664" xr:uid="{00000000-0005-0000-0000-0000252D0000}"/>
    <cellStyle name="Normal 15 5 2 2 3 2 2" xfId="11665" xr:uid="{00000000-0005-0000-0000-0000262D0000}"/>
    <cellStyle name="Normal 15 5 2 2 3 3" xfId="11666" xr:uid="{00000000-0005-0000-0000-0000272D0000}"/>
    <cellStyle name="Normal 15 5 2 2 4" xfId="11667" xr:uid="{00000000-0005-0000-0000-0000282D0000}"/>
    <cellStyle name="Normal 15 5 2 2 4 2" xfId="11668" xr:uid="{00000000-0005-0000-0000-0000292D0000}"/>
    <cellStyle name="Normal 15 5 2 2 4 2 2" xfId="11669" xr:uid="{00000000-0005-0000-0000-00002A2D0000}"/>
    <cellStyle name="Normal 15 5 2 2 4 3" xfId="11670" xr:uid="{00000000-0005-0000-0000-00002B2D0000}"/>
    <cellStyle name="Normal 15 5 2 2 5" xfId="11671" xr:uid="{00000000-0005-0000-0000-00002C2D0000}"/>
    <cellStyle name="Normal 15 5 2 2 5 2" xfId="11672" xr:uid="{00000000-0005-0000-0000-00002D2D0000}"/>
    <cellStyle name="Normal 15 5 2 2 6" xfId="11673" xr:uid="{00000000-0005-0000-0000-00002E2D0000}"/>
    <cellStyle name="Normal 15 5 2 2 6 2" xfId="11674" xr:uid="{00000000-0005-0000-0000-00002F2D0000}"/>
    <cellStyle name="Normal 15 5 2 2 7" xfId="11675" xr:uid="{00000000-0005-0000-0000-0000302D0000}"/>
    <cellStyle name="Normal 15 5 2 3" xfId="11676" xr:uid="{00000000-0005-0000-0000-0000312D0000}"/>
    <cellStyle name="Normal 15 5 2 3 2" xfId="11677" xr:uid="{00000000-0005-0000-0000-0000322D0000}"/>
    <cellStyle name="Normal 15 5 2 3 2 2" xfId="11678" xr:uid="{00000000-0005-0000-0000-0000332D0000}"/>
    <cellStyle name="Normal 15 5 2 3 2 2 2" xfId="11679" xr:uid="{00000000-0005-0000-0000-0000342D0000}"/>
    <cellStyle name="Normal 15 5 2 3 2 3" xfId="11680" xr:uid="{00000000-0005-0000-0000-0000352D0000}"/>
    <cellStyle name="Normal 15 5 2 3 3" xfId="11681" xr:uid="{00000000-0005-0000-0000-0000362D0000}"/>
    <cellStyle name="Normal 15 5 2 3 3 2" xfId="11682" xr:uid="{00000000-0005-0000-0000-0000372D0000}"/>
    <cellStyle name="Normal 15 5 2 3 3 2 2" xfId="11683" xr:uid="{00000000-0005-0000-0000-0000382D0000}"/>
    <cellStyle name="Normal 15 5 2 3 3 3" xfId="11684" xr:uid="{00000000-0005-0000-0000-0000392D0000}"/>
    <cellStyle name="Normal 15 5 2 3 4" xfId="11685" xr:uid="{00000000-0005-0000-0000-00003A2D0000}"/>
    <cellStyle name="Normal 15 5 2 3 4 2" xfId="11686" xr:uid="{00000000-0005-0000-0000-00003B2D0000}"/>
    <cellStyle name="Normal 15 5 2 3 4 2 2" xfId="11687" xr:uid="{00000000-0005-0000-0000-00003C2D0000}"/>
    <cellStyle name="Normal 15 5 2 3 4 3" xfId="11688" xr:uid="{00000000-0005-0000-0000-00003D2D0000}"/>
    <cellStyle name="Normal 15 5 2 3 5" xfId="11689" xr:uid="{00000000-0005-0000-0000-00003E2D0000}"/>
    <cellStyle name="Normal 15 5 2 3 5 2" xfId="11690" xr:uid="{00000000-0005-0000-0000-00003F2D0000}"/>
    <cellStyle name="Normal 15 5 2 3 6" xfId="11691" xr:uid="{00000000-0005-0000-0000-0000402D0000}"/>
    <cellStyle name="Normal 15 5 2 3 6 2" xfId="11692" xr:uid="{00000000-0005-0000-0000-0000412D0000}"/>
    <cellStyle name="Normal 15 5 2 3 7" xfId="11693" xr:uid="{00000000-0005-0000-0000-0000422D0000}"/>
    <cellStyle name="Normal 15 5 2 4" xfId="11694" xr:uid="{00000000-0005-0000-0000-0000432D0000}"/>
    <cellStyle name="Normal 15 5 2 4 2" xfId="11695" xr:uid="{00000000-0005-0000-0000-0000442D0000}"/>
    <cellStyle name="Normal 15 5 2 4 2 2" xfId="11696" xr:uid="{00000000-0005-0000-0000-0000452D0000}"/>
    <cellStyle name="Normal 15 5 2 4 3" xfId="11697" xr:uid="{00000000-0005-0000-0000-0000462D0000}"/>
    <cellStyle name="Normal 15 5 2 5" xfId="11698" xr:uid="{00000000-0005-0000-0000-0000472D0000}"/>
    <cellStyle name="Normal 15 5 2 5 2" xfId="11699" xr:uid="{00000000-0005-0000-0000-0000482D0000}"/>
    <cellStyle name="Normal 15 5 2 5 2 2" xfId="11700" xr:uid="{00000000-0005-0000-0000-0000492D0000}"/>
    <cellStyle name="Normal 15 5 2 5 3" xfId="11701" xr:uid="{00000000-0005-0000-0000-00004A2D0000}"/>
    <cellStyle name="Normal 15 5 2 6" xfId="11702" xr:uid="{00000000-0005-0000-0000-00004B2D0000}"/>
    <cellStyle name="Normal 15 5 2 6 2" xfId="11703" xr:uid="{00000000-0005-0000-0000-00004C2D0000}"/>
    <cellStyle name="Normal 15 5 2 6 2 2" xfId="11704" xr:uid="{00000000-0005-0000-0000-00004D2D0000}"/>
    <cellStyle name="Normal 15 5 2 6 3" xfId="11705" xr:uid="{00000000-0005-0000-0000-00004E2D0000}"/>
    <cellStyle name="Normal 15 5 2 7" xfId="11706" xr:uid="{00000000-0005-0000-0000-00004F2D0000}"/>
    <cellStyle name="Normal 15 5 2 7 2" xfId="11707" xr:uid="{00000000-0005-0000-0000-0000502D0000}"/>
    <cellStyle name="Normal 15 5 2 8" xfId="11708" xr:uid="{00000000-0005-0000-0000-0000512D0000}"/>
    <cellStyle name="Normal 15 5 2 8 2" xfId="11709" xr:uid="{00000000-0005-0000-0000-0000522D0000}"/>
    <cellStyle name="Normal 15 5 2 9" xfId="11710" xr:uid="{00000000-0005-0000-0000-0000532D0000}"/>
    <cellStyle name="Normal 15 5 3" xfId="11711" xr:uid="{00000000-0005-0000-0000-0000542D0000}"/>
    <cellStyle name="Normal 15 5 3 2" xfId="11712" xr:uid="{00000000-0005-0000-0000-0000552D0000}"/>
    <cellStyle name="Normal 15 5 3 2 2" xfId="11713" xr:uid="{00000000-0005-0000-0000-0000562D0000}"/>
    <cellStyle name="Normal 15 5 3 2 2 2" xfId="11714" xr:uid="{00000000-0005-0000-0000-0000572D0000}"/>
    <cellStyle name="Normal 15 5 3 2 2 2 2" xfId="11715" xr:uid="{00000000-0005-0000-0000-0000582D0000}"/>
    <cellStyle name="Normal 15 5 3 2 2 3" xfId="11716" xr:uid="{00000000-0005-0000-0000-0000592D0000}"/>
    <cellStyle name="Normal 15 5 3 2 3" xfId="11717" xr:uid="{00000000-0005-0000-0000-00005A2D0000}"/>
    <cellStyle name="Normal 15 5 3 2 3 2" xfId="11718" xr:uid="{00000000-0005-0000-0000-00005B2D0000}"/>
    <cellStyle name="Normal 15 5 3 2 3 2 2" xfId="11719" xr:uid="{00000000-0005-0000-0000-00005C2D0000}"/>
    <cellStyle name="Normal 15 5 3 2 3 3" xfId="11720" xr:uid="{00000000-0005-0000-0000-00005D2D0000}"/>
    <cellStyle name="Normal 15 5 3 2 4" xfId="11721" xr:uid="{00000000-0005-0000-0000-00005E2D0000}"/>
    <cellStyle name="Normal 15 5 3 2 4 2" xfId="11722" xr:uid="{00000000-0005-0000-0000-00005F2D0000}"/>
    <cellStyle name="Normal 15 5 3 2 4 2 2" xfId="11723" xr:uid="{00000000-0005-0000-0000-0000602D0000}"/>
    <cellStyle name="Normal 15 5 3 2 4 3" xfId="11724" xr:uid="{00000000-0005-0000-0000-0000612D0000}"/>
    <cellStyle name="Normal 15 5 3 2 5" xfId="11725" xr:uid="{00000000-0005-0000-0000-0000622D0000}"/>
    <cellStyle name="Normal 15 5 3 2 5 2" xfId="11726" xr:uid="{00000000-0005-0000-0000-0000632D0000}"/>
    <cellStyle name="Normal 15 5 3 2 6" xfId="11727" xr:uid="{00000000-0005-0000-0000-0000642D0000}"/>
    <cellStyle name="Normal 15 5 3 2 6 2" xfId="11728" xr:uid="{00000000-0005-0000-0000-0000652D0000}"/>
    <cellStyle name="Normal 15 5 3 2 7" xfId="11729" xr:uid="{00000000-0005-0000-0000-0000662D0000}"/>
    <cellStyle name="Normal 15 5 3 3" xfId="11730" xr:uid="{00000000-0005-0000-0000-0000672D0000}"/>
    <cellStyle name="Normal 15 5 3 3 2" xfId="11731" xr:uid="{00000000-0005-0000-0000-0000682D0000}"/>
    <cellStyle name="Normal 15 5 3 3 2 2" xfId="11732" xr:uid="{00000000-0005-0000-0000-0000692D0000}"/>
    <cellStyle name="Normal 15 5 3 3 3" xfId="11733" xr:uid="{00000000-0005-0000-0000-00006A2D0000}"/>
    <cellStyle name="Normal 15 5 3 4" xfId="11734" xr:uid="{00000000-0005-0000-0000-00006B2D0000}"/>
    <cellStyle name="Normal 15 5 3 4 2" xfId="11735" xr:uid="{00000000-0005-0000-0000-00006C2D0000}"/>
    <cellStyle name="Normal 15 5 3 4 2 2" xfId="11736" xr:uid="{00000000-0005-0000-0000-00006D2D0000}"/>
    <cellStyle name="Normal 15 5 3 4 3" xfId="11737" xr:uid="{00000000-0005-0000-0000-00006E2D0000}"/>
    <cellStyle name="Normal 15 5 3 5" xfId="11738" xr:uid="{00000000-0005-0000-0000-00006F2D0000}"/>
    <cellStyle name="Normal 15 5 3 5 2" xfId="11739" xr:uid="{00000000-0005-0000-0000-0000702D0000}"/>
    <cellStyle name="Normal 15 5 3 5 2 2" xfId="11740" xr:uid="{00000000-0005-0000-0000-0000712D0000}"/>
    <cellStyle name="Normal 15 5 3 5 3" xfId="11741" xr:uid="{00000000-0005-0000-0000-0000722D0000}"/>
    <cellStyle name="Normal 15 5 3 6" xfId="11742" xr:uid="{00000000-0005-0000-0000-0000732D0000}"/>
    <cellStyle name="Normal 15 5 3 6 2" xfId="11743" xr:uid="{00000000-0005-0000-0000-0000742D0000}"/>
    <cellStyle name="Normal 15 5 3 7" xfId="11744" xr:uid="{00000000-0005-0000-0000-0000752D0000}"/>
    <cellStyle name="Normal 15 5 3 7 2" xfId="11745" xr:uid="{00000000-0005-0000-0000-0000762D0000}"/>
    <cellStyle name="Normal 15 5 3 8" xfId="11746" xr:uid="{00000000-0005-0000-0000-0000772D0000}"/>
    <cellStyle name="Normal 15 5 4" xfId="11747" xr:uid="{00000000-0005-0000-0000-0000782D0000}"/>
    <cellStyle name="Normal 15 5 4 2" xfId="11748" xr:uid="{00000000-0005-0000-0000-0000792D0000}"/>
    <cellStyle name="Normal 15 5 4 2 2" xfId="11749" xr:uid="{00000000-0005-0000-0000-00007A2D0000}"/>
    <cellStyle name="Normal 15 5 4 2 2 2" xfId="11750" xr:uid="{00000000-0005-0000-0000-00007B2D0000}"/>
    <cellStyle name="Normal 15 5 4 2 3" xfId="11751" xr:uid="{00000000-0005-0000-0000-00007C2D0000}"/>
    <cellStyle name="Normal 15 5 4 3" xfId="11752" xr:uid="{00000000-0005-0000-0000-00007D2D0000}"/>
    <cellStyle name="Normal 15 5 4 3 2" xfId="11753" xr:uid="{00000000-0005-0000-0000-00007E2D0000}"/>
    <cellStyle name="Normal 15 5 4 3 2 2" xfId="11754" xr:uid="{00000000-0005-0000-0000-00007F2D0000}"/>
    <cellStyle name="Normal 15 5 4 3 3" xfId="11755" xr:uid="{00000000-0005-0000-0000-0000802D0000}"/>
    <cellStyle name="Normal 15 5 4 4" xfId="11756" xr:uid="{00000000-0005-0000-0000-0000812D0000}"/>
    <cellStyle name="Normal 15 5 4 4 2" xfId="11757" xr:uid="{00000000-0005-0000-0000-0000822D0000}"/>
    <cellStyle name="Normal 15 5 4 4 2 2" xfId="11758" xr:uid="{00000000-0005-0000-0000-0000832D0000}"/>
    <cellStyle name="Normal 15 5 4 4 3" xfId="11759" xr:uid="{00000000-0005-0000-0000-0000842D0000}"/>
    <cellStyle name="Normal 15 5 4 5" xfId="11760" xr:uid="{00000000-0005-0000-0000-0000852D0000}"/>
    <cellStyle name="Normal 15 5 4 5 2" xfId="11761" xr:uid="{00000000-0005-0000-0000-0000862D0000}"/>
    <cellStyle name="Normal 15 5 4 6" xfId="11762" xr:uid="{00000000-0005-0000-0000-0000872D0000}"/>
    <cellStyle name="Normal 15 5 4 6 2" xfId="11763" xr:uid="{00000000-0005-0000-0000-0000882D0000}"/>
    <cellStyle name="Normal 15 5 4 7" xfId="11764" xr:uid="{00000000-0005-0000-0000-0000892D0000}"/>
    <cellStyle name="Normal 15 5 5" xfId="11765" xr:uid="{00000000-0005-0000-0000-00008A2D0000}"/>
    <cellStyle name="Normal 15 5 5 2" xfId="11766" xr:uid="{00000000-0005-0000-0000-00008B2D0000}"/>
    <cellStyle name="Normal 15 5 5 2 2" xfId="11767" xr:uid="{00000000-0005-0000-0000-00008C2D0000}"/>
    <cellStyle name="Normal 15 5 5 2 2 2" xfId="11768" xr:uid="{00000000-0005-0000-0000-00008D2D0000}"/>
    <cellStyle name="Normal 15 5 5 2 3" xfId="11769" xr:uid="{00000000-0005-0000-0000-00008E2D0000}"/>
    <cellStyle name="Normal 15 5 5 3" xfId="11770" xr:uid="{00000000-0005-0000-0000-00008F2D0000}"/>
    <cellStyle name="Normal 15 5 5 3 2" xfId="11771" xr:uid="{00000000-0005-0000-0000-0000902D0000}"/>
    <cellStyle name="Normal 15 5 5 3 2 2" xfId="11772" xr:uid="{00000000-0005-0000-0000-0000912D0000}"/>
    <cellStyle name="Normal 15 5 5 3 3" xfId="11773" xr:uid="{00000000-0005-0000-0000-0000922D0000}"/>
    <cellStyle name="Normal 15 5 5 4" xfId="11774" xr:uid="{00000000-0005-0000-0000-0000932D0000}"/>
    <cellStyle name="Normal 15 5 5 4 2" xfId="11775" xr:uid="{00000000-0005-0000-0000-0000942D0000}"/>
    <cellStyle name="Normal 15 5 5 4 2 2" xfId="11776" xr:uid="{00000000-0005-0000-0000-0000952D0000}"/>
    <cellStyle name="Normal 15 5 5 4 3" xfId="11777" xr:uid="{00000000-0005-0000-0000-0000962D0000}"/>
    <cellStyle name="Normal 15 5 5 5" xfId="11778" xr:uid="{00000000-0005-0000-0000-0000972D0000}"/>
    <cellStyle name="Normal 15 5 5 5 2" xfId="11779" xr:uid="{00000000-0005-0000-0000-0000982D0000}"/>
    <cellStyle name="Normal 15 5 5 6" xfId="11780" xr:uid="{00000000-0005-0000-0000-0000992D0000}"/>
    <cellStyle name="Normal 15 5 5 6 2" xfId="11781" xr:uid="{00000000-0005-0000-0000-00009A2D0000}"/>
    <cellStyle name="Normal 15 5 5 7" xfId="11782" xr:uid="{00000000-0005-0000-0000-00009B2D0000}"/>
    <cellStyle name="Normal 15 5 6" xfId="11783" xr:uid="{00000000-0005-0000-0000-00009C2D0000}"/>
    <cellStyle name="Normal 15 5 6 2" xfId="11784" xr:uid="{00000000-0005-0000-0000-00009D2D0000}"/>
    <cellStyle name="Normal 15 5 6 2 2" xfId="11785" xr:uid="{00000000-0005-0000-0000-00009E2D0000}"/>
    <cellStyle name="Normal 15 5 6 3" xfId="11786" xr:uid="{00000000-0005-0000-0000-00009F2D0000}"/>
    <cellStyle name="Normal 15 5 7" xfId="11787" xr:uid="{00000000-0005-0000-0000-0000A02D0000}"/>
    <cellStyle name="Normal 15 5 7 2" xfId="11788" xr:uid="{00000000-0005-0000-0000-0000A12D0000}"/>
    <cellStyle name="Normal 15 5 7 2 2" xfId="11789" xr:uid="{00000000-0005-0000-0000-0000A22D0000}"/>
    <cellStyle name="Normal 15 5 7 3" xfId="11790" xr:uid="{00000000-0005-0000-0000-0000A32D0000}"/>
    <cellStyle name="Normal 15 5 8" xfId="11791" xr:uid="{00000000-0005-0000-0000-0000A42D0000}"/>
    <cellStyle name="Normal 15 5 8 2" xfId="11792" xr:uid="{00000000-0005-0000-0000-0000A52D0000}"/>
    <cellStyle name="Normal 15 5 8 2 2" xfId="11793" xr:uid="{00000000-0005-0000-0000-0000A62D0000}"/>
    <cellStyle name="Normal 15 5 8 3" xfId="11794" xr:uid="{00000000-0005-0000-0000-0000A72D0000}"/>
    <cellStyle name="Normal 15 5 9" xfId="11795" xr:uid="{00000000-0005-0000-0000-0000A82D0000}"/>
    <cellStyle name="Normal 15 5 9 2" xfId="11796" xr:uid="{00000000-0005-0000-0000-0000A92D0000}"/>
    <cellStyle name="Normal 15 6" xfId="443" xr:uid="{00000000-0005-0000-0000-0000AA2D0000}"/>
    <cellStyle name="Normal 15 6 10" xfId="11797" xr:uid="{00000000-0005-0000-0000-0000AB2D0000}"/>
    <cellStyle name="Normal 15 6 10 2" xfId="11798" xr:uid="{00000000-0005-0000-0000-0000AC2D0000}"/>
    <cellStyle name="Normal 15 6 11" xfId="11799" xr:uid="{00000000-0005-0000-0000-0000AD2D0000}"/>
    <cellStyle name="Normal 15 6 2" xfId="11800" xr:uid="{00000000-0005-0000-0000-0000AE2D0000}"/>
    <cellStyle name="Normal 15 6 2 2" xfId="11801" xr:uid="{00000000-0005-0000-0000-0000AF2D0000}"/>
    <cellStyle name="Normal 15 6 2 2 2" xfId="11802" xr:uid="{00000000-0005-0000-0000-0000B02D0000}"/>
    <cellStyle name="Normal 15 6 2 2 2 2" xfId="11803" xr:uid="{00000000-0005-0000-0000-0000B12D0000}"/>
    <cellStyle name="Normal 15 6 2 2 2 2 2" xfId="11804" xr:uid="{00000000-0005-0000-0000-0000B22D0000}"/>
    <cellStyle name="Normal 15 6 2 2 2 3" xfId="11805" xr:uid="{00000000-0005-0000-0000-0000B32D0000}"/>
    <cellStyle name="Normal 15 6 2 2 3" xfId="11806" xr:uid="{00000000-0005-0000-0000-0000B42D0000}"/>
    <cellStyle name="Normal 15 6 2 2 3 2" xfId="11807" xr:uid="{00000000-0005-0000-0000-0000B52D0000}"/>
    <cellStyle name="Normal 15 6 2 2 3 2 2" xfId="11808" xr:uid="{00000000-0005-0000-0000-0000B62D0000}"/>
    <cellStyle name="Normal 15 6 2 2 3 3" xfId="11809" xr:uid="{00000000-0005-0000-0000-0000B72D0000}"/>
    <cellStyle name="Normal 15 6 2 2 4" xfId="11810" xr:uid="{00000000-0005-0000-0000-0000B82D0000}"/>
    <cellStyle name="Normal 15 6 2 2 4 2" xfId="11811" xr:uid="{00000000-0005-0000-0000-0000B92D0000}"/>
    <cellStyle name="Normal 15 6 2 2 4 2 2" xfId="11812" xr:uid="{00000000-0005-0000-0000-0000BA2D0000}"/>
    <cellStyle name="Normal 15 6 2 2 4 3" xfId="11813" xr:uid="{00000000-0005-0000-0000-0000BB2D0000}"/>
    <cellStyle name="Normal 15 6 2 2 5" xfId="11814" xr:uid="{00000000-0005-0000-0000-0000BC2D0000}"/>
    <cellStyle name="Normal 15 6 2 2 5 2" xfId="11815" xr:uid="{00000000-0005-0000-0000-0000BD2D0000}"/>
    <cellStyle name="Normal 15 6 2 2 6" xfId="11816" xr:uid="{00000000-0005-0000-0000-0000BE2D0000}"/>
    <cellStyle name="Normal 15 6 2 2 6 2" xfId="11817" xr:uid="{00000000-0005-0000-0000-0000BF2D0000}"/>
    <cellStyle name="Normal 15 6 2 2 7" xfId="11818" xr:uid="{00000000-0005-0000-0000-0000C02D0000}"/>
    <cellStyle name="Normal 15 6 2 3" xfId="11819" xr:uid="{00000000-0005-0000-0000-0000C12D0000}"/>
    <cellStyle name="Normal 15 6 2 3 2" xfId="11820" xr:uid="{00000000-0005-0000-0000-0000C22D0000}"/>
    <cellStyle name="Normal 15 6 2 3 2 2" xfId="11821" xr:uid="{00000000-0005-0000-0000-0000C32D0000}"/>
    <cellStyle name="Normal 15 6 2 3 2 2 2" xfId="11822" xr:uid="{00000000-0005-0000-0000-0000C42D0000}"/>
    <cellStyle name="Normal 15 6 2 3 2 3" xfId="11823" xr:uid="{00000000-0005-0000-0000-0000C52D0000}"/>
    <cellStyle name="Normal 15 6 2 3 3" xfId="11824" xr:uid="{00000000-0005-0000-0000-0000C62D0000}"/>
    <cellStyle name="Normal 15 6 2 3 3 2" xfId="11825" xr:uid="{00000000-0005-0000-0000-0000C72D0000}"/>
    <cellStyle name="Normal 15 6 2 3 3 2 2" xfId="11826" xr:uid="{00000000-0005-0000-0000-0000C82D0000}"/>
    <cellStyle name="Normal 15 6 2 3 3 3" xfId="11827" xr:uid="{00000000-0005-0000-0000-0000C92D0000}"/>
    <cellStyle name="Normal 15 6 2 3 4" xfId="11828" xr:uid="{00000000-0005-0000-0000-0000CA2D0000}"/>
    <cellStyle name="Normal 15 6 2 3 4 2" xfId="11829" xr:uid="{00000000-0005-0000-0000-0000CB2D0000}"/>
    <cellStyle name="Normal 15 6 2 3 4 2 2" xfId="11830" xr:uid="{00000000-0005-0000-0000-0000CC2D0000}"/>
    <cellStyle name="Normal 15 6 2 3 4 3" xfId="11831" xr:uid="{00000000-0005-0000-0000-0000CD2D0000}"/>
    <cellStyle name="Normal 15 6 2 3 5" xfId="11832" xr:uid="{00000000-0005-0000-0000-0000CE2D0000}"/>
    <cellStyle name="Normal 15 6 2 3 5 2" xfId="11833" xr:uid="{00000000-0005-0000-0000-0000CF2D0000}"/>
    <cellStyle name="Normal 15 6 2 3 6" xfId="11834" xr:uid="{00000000-0005-0000-0000-0000D02D0000}"/>
    <cellStyle name="Normal 15 6 2 3 6 2" xfId="11835" xr:uid="{00000000-0005-0000-0000-0000D12D0000}"/>
    <cellStyle name="Normal 15 6 2 3 7" xfId="11836" xr:uid="{00000000-0005-0000-0000-0000D22D0000}"/>
    <cellStyle name="Normal 15 6 2 4" xfId="11837" xr:uid="{00000000-0005-0000-0000-0000D32D0000}"/>
    <cellStyle name="Normal 15 6 2 4 2" xfId="11838" xr:uid="{00000000-0005-0000-0000-0000D42D0000}"/>
    <cellStyle name="Normal 15 6 2 4 2 2" xfId="11839" xr:uid="{00000000-0005-0000-0000-0000D52D0000}"/>
    <cellStyle name="Normal 15 6 2 4 3" xfId="11840" xr:uid="{00000000-0005-0000-0000-0000D62D0000}"/>
    <cellStyle name="Normal 15 6 2 5" xfId="11841" xr:uid="{00000000-0005-0000-0000-0000D72D0000}"/>
    <cellStyle name="Normal 15 6 2 5 2" xfId="11842" xr:uid="{00000000-0005-0000-0000-0000D82D0000}"/>
    <cellStyle name="Normal 15 6 2 5 2 2" xfId="11843" xr:uid="{00000000-0005-0000-0000-0000D92D0000}"/>
    <cellStyle name="Normal 15 6 2 5 3" xfId="11844" xr:uid="{00000000-0005-0000-0000-0000DA2D0000}"/>
    <cellStyle name="Normal 15 6 2 6" xfId="11845" xr:uid="{00000000-0005-0000-0000-0000DB2D0000}"/>
    <cellStyle name="Normal 15 6 2 6 2" xfId="11846" xr:uid="{00000000-0005-0000-0000-0000DC2D0000}"/>
    <cellStyle name="Normal 15 6 2 6 2 2" xfId="11847" xr:uid="{00000000-0005-0000-0000-0000DD2D0000}"/>
    <cellStyle name="Normal 15 6 2 6 3" xfId="11848" xr:uid="{00000000-0005-0000-0000-0000DE2D0000}"/>
    <cellStyle name="Normal 15 6 2 7" xfId="11849" xr:uid="{00000000-0005-0000-0000-0000DF2D0000}"/>
    <cellStyle name="Normal 15 6 2 7 2" xfId="11850" xr:uid="{00000000-0005-0000-0000-0000E02D0000}"/>
    <cellStyle name="Normal 15 6 2 8" xfId="11851" xr:uid="{00000000-0005-0000-0000-0000E12D0000}"/>
    <cellStyle name="Normal 15 6 2 8 2" xfId="11852" xr:uid="{00000000-0005-0000-0000-0000E22D0000}"/>
    <cellStyle name="Normal 15 6 2 9" xfId="11853" xr:uid="{00000000-0005-0000-0000-0000E32D0000}"/>
    <cellStyle name="Normal 15 6 3" xfId="11854" xr:uid="{00000000-0005-0000-0000-0000E42D0000}"/>
    <cellStyle name="Normal 15 6 3 2" xfId="11855" xr:uid="{00000000-0005-0000-0000-0000E52D0000}"/>
    <cellStyle name="Normal 15 6 3 2 2" xfId="11856" xr:uid="{00000000-0005-0000-0000-0000E62D0000}"/>
    <cellStyle name="Normal 15 6 3 2 2 2" xfId="11857" xr:uid="{00000000-0005-0000-0000-0000E72D0000}"/>
    <cellStyle name="Normal 15 6 3 2 2 2 2" xfId="11858" xr:uid="{00000000-0005-0000-0000-0000E82D0000}"/>
    <cellStyle name="Normal 15 6 3 2 2 3" xfId="11859" xr:uid="{00000000-0005-0000-0000-0000E92D0000}"/>
    <cellStyle name="Normal 15 6 3 2 3" xfId="11860" xr:uid="{00000000-0005-0000-0000-0000EA2D0000}"/>
    <cellStyle name="Normal 15 6 3 2 3 2" xfId="11861" xr:uid="{00000000-0005-0000-0000-0000EB2D0000}"/>
    <cellStyle name="Normal 15 6 3 2 3 2 2" xfId="11862" xr:uid="{00000000-0005-0000-0000-0000EC2D0000}"/>
    <cellStyle name="Normal 15 6 3 2 3 3" xfId="11863" xr:uid="{00000000-0005-0000-0000-0000ED2D0000}"/>
    <cellStyle name="Normal 15 6 3 2 4" xfId="11864" xr:uid="{00000000-0005-0000-0000-0000EE2D0000}"/>
    <cellStyle name="Normal 15 6 3 2 4 2" xfId="11865" xr:uid="{00000000-0005-0000-0000-0000EF2D0000}"/>
    <cellStyle name="Normal 15 6 3 2 4 2 2" xfId="11866" xr:uid="{00000000-0005-0000-0000-0000F02D0000}"/>
    <cellStyle name="Normal 15 6 3 2 4 3" xfId="11867" xr:uid="{00000000-0005-0000-0000-0000F12D0000}"/>
    <cellStyle name="Normal 15 6 3 2 5" xfId="11868" xr:uid="{00000000-0005-0000-0000-0000F22D0000}"/>
    <cellStyle name="Normal 15 6 3 2 5 2" xfId="11869" xr:uid="{00000000-0005-0000-0000-0000F32D0000}"/>
    <cellStyle name="Normal 15 6 3 2 6" xfId="11870" xr:uid="{00000000-0005-0000-0000-0000F42D0000}"/>
    <cellStyle name="Normal 15 6 3 2 6 2" xfId="11871" xr:uid="{00000000-0005-0000-0000-0000F52D0000}"/>
    <cellStyle name="Normal 15 6 3 2 7" xfId="11872" xr:uid="{00000000-0005-0000-0000-0000F62D0000}"/>
    <cellStyle name="Normal 15 6 3 3" xfId="11873" xr:uid="{00000000-0005-0000-0000-0000F72D0000}"/>
    <cellStyle name="Normal 15 6 3 3 2" xfId="11874" xr:uid="{00000000-0005-0000-0000-0000F82D0000}"/>
    <cellStyle name="Normal 15 6 3 3 2 2" xfId="11875" xr:uid="{00000000-0005-0000-0000-0000F92D0000}"/>
    <cellStyle name="Normal 15 6 3 3 3" xfId="11876" xr:uid="{00000000-0005-0000-0000-0000FA2D0000}"/>
    <cellStyle name="Normal 15 6 3 4" xfId="11877" xr:uid="{00000000-0005-0000-0000-0000FB2D0000}"/>
    <cellStyle name="Normal 15 6 3 4 2" xfId="11878" xr:uid="{00000000-0005-0000-0000-0000FC2D0000}"/>
    <cellStyle name="Normal 15 6 3 4 2 2" xfId="11879" xr:uid="{00000000-0005-0000-0000-0000FD2D0000}"/>
    <cellStyle name="Normal 15 6 3 4 3" xfId="11880" xr:uid="{00000000-0005-0000-0000-0000FE2D0000}"/>
    <cellStyle name="Normal 15 6 3 5" xfId="11881" xr:uid="{00000000-0005-0000-0000-0000FF2D0000}"/>
    <cellStyle name="Normal 15 6 3 5 2" xfId="11882" xr:uid="{00000000-0005-0000-0000-0000002E0000}"/>
    <cellStyle name="Normal 15 6 3 5 2 2" xfId="11883" xr:uid="{00000000-0005-0000-0000-0000012E0000}"/>
    <cellStyle name="Normal 15 6 3 5 3" xfId="11884" xr:uid="{00000000-0005-0000-0000-0000022E0000}"/>
    <cellStyle name="Normal 15 6 3 6" xfId="11885" xr:uid="{00000000-0005-0000-0000-0000032E0000}"/>
    <cellStyle name="Normal 15 6 3 6 2" xfId="11886" xr:uid="{00000000-0005-0000-0000-0000042E0000}"/>
    <cellStyle name="Normal 15 6 3 7" xfId="11887" xr:uid="{00000000-0005-0000-0000-0000052E0000}"/>
    <cellStyle name="Normal 15 6 3 7 2" xfId="11888" xr:uid="{00000000-0005-0000-0000-0000062E0000}"/>
    <cellStyle name="Normal 15 6 3 8" xfId="11889" xr:uid="{00000000-0005-0000-0000-0000072E0000}"/>
    <cellStyle name="Normal 15 6 4" xfId="11890" xr:uid="{00000000-0005-0000-0000-0000082E0000}"/>
    <cellStyle name="Normal 15 6 4 2" xfId="11891" xr:uid="{00000000-0005-0000-0000-0000092E0000}"/>
    <cellStyle name="Normal 15 6 4 2 2" xfId="11892" xr:uid="{00000000-0005-0000-0000-00000A2E0000}"/>
    <cellStyle name="Normal 15 6 4 2 2 2" xfId="11893" xr:uid="{00000000-0005-0000-0000-00000B2E0000}"/>
    <cellStyle name="Normal 15 6 4 2 3" xfId="11894" xr:uid="{00000000-0005-0000-0000-00000C2E0000}"/>
    <cellStyle name="Normal 15 6 4 3" xfId="11895" xr:uid="{00000000-0005-0000-0000-00000D2E0000}"/>
    <cellStyle name="Normal 15 6 4 3 2" xfId="11896" xr:uid="{00000000-0005-0000-0000-00000E2E0000}"/>
    <cellStyle name="Normal 15 6 4 3 2 2" xfId="11897" xr:uid="{00000000-0005-0000-0000-00000F2E0000}"/>
    <cellStyle name="Normal 15 6 4 3 3" xfId="11898" xr:uid="{00000000-0005-0000-0000-0000102E0000}"/>
    <cellStyle name="Normal 15 6 4 4" xfId="11899" xr:uid="{00000000-0005-0000-0000-0000112E0000}"/>
    <cellStyle name="Normal 15 6 4 4 2" xfId="11900" xr:uid="{00000000-0005-0000-0000-0000122E0000}"/>
    <cellStyle name="Normal 15 6 4 4 2 2" xfId="11901" xr:uid="{00000000-0005-0000-0000-0000132E0000}"/>
    <cellStyle name="Normal 15 6 4 4 3" xfId="11902" xr:uid="{00000000-0005-0000-0000-0000142E0000}"/>
    <cellStyle name="Normal 15 6 4 5" xfId="11903" xr:uid="{00000000-0005-0000-0000-0000152E0000}"/>
    <cellStyle name="Normal 15 6 4 5 2" xfId="11904" xr:uid="{00000000-0005-0000-0000-0000162E0000}"/>
    <cellStyle name="Normal 15 6 4 6" xfId="11905" xr:uid="{00000000-0005-0000-0000-0000172E0000}"/>
    <cellStyle name="Normal 15 6 4 6 2" xfId="11906" xr:uid="{00000000-0005-0000-0000-0000182E0000}"/>
    <cellStyle name="Normal 15 6 4 7" xfId="11907" xr:uid="{00000000-0005-0000-0000-0000192E0000}"/>
    <cellStyle name="Normal 15 6 5" xfId="11908" xr:uid="{00000000-0005-0000-0000-00001A2E0000}"/>
    <cellStyle name="Normal 15 6 5 2" xfId="11909" xr:uid="{00000000-0005-0000-0000-00001B2E0000}"/>
    <cellStyle name="Normal 15 6 5 2 2" xfId="11910" xr:uid="{00000000-0005-0000-0000-00001C2E0000}"/>
    <cellStyle name="Normal 15 6 5 2 2 2" xfId="11911" xr:uid="{00000000-0005-0000-0000-00001D2E0000}"/>
    <cellStyle name="Normal 15 6 5 2 3" xfId="11912" xr:uid="{00000000-0005-0000-0000-00001E2E0000}"/>
    <cellStyle name="Normal 15 6 5 3" xfId="11913" xr:uid="{00000000-0005-0000-0000-00001F2E0000}"/>
    <cellStyle name="Normal 15 6 5 3 2" xfId="11914" xr:uid="{00000000-0005-0000-0000-0000202E0000}"/>
    <cellStyle name="Normal 15 6 5 3 2 2" xfId="11915" xr:uid="{00000000-0005-0000-0000-0000212E0000}"/>
    <cellStyle name="Normal 15 6 5 3 3" xfId="11916" xr:uid="{00000000-0005-0000-0000-0000222E0000}"/>
    <cellStyle name="Normal 15 6 5 4" xfId="11917" xr:uid="{00000000-0005-0000-0000-0000232E0000}"/>
    <cellStyle name="Normal 15 6 5 4 2" xfId="11918" xr:uid="{00000000-0005-0000-0000-0000242E0000}"/>
    <cellStyle name="Normal 15 6 5 4 2 2" xfId="11919" xr:uid="{00000000-0005-0000-0000-0000252E0000}"/>
    <cellStyle name="Normal 15 6 5 4 3" xfId="11920" xr:uid="{00000000-0005-0000-0000-0000262E0000}"/>
    <cellStyle name="Normal 15 6 5 5" xfId="11921" xr:uid="{00000000-0005-0000-0000-0000272E0000}"/>
    <cellStyle name="Normal 15 6 5 5 2" xfId="11922" xr:uid="{00000000-0005-0000-0000-0000282E0000}"/>
    <cellStyle name="Normal 15 6 5 6" xfId="11923" xr:uid="{00000000-0005-0000-0000-0000292E0000}"/>
    <cellStyle name="Normal 15 6 5 6 2" xfId="11924" xr:uid="{00000000-0005-0000-0000-00002A2E0000}"/>
    <cellStyle name="Normal 15 6 5 7" xfId="11925" xr:uid="{00000000-0005-0000-0000-00002B2E0000}"/>
    <cellStyle name="Normal 15 6 6" xfId="11926" xr:uid="{00000000-0005-0000-0000-00002C2E0000}"/>
    <cellStyle name="Normal 15 6 6 2" xfId="11927" xr:uid="{00000000-0005-0000-0000-00002D2E0000}"/>
    <cellStyle name="Normal 15 6 6 2 2" xfId="11928" xr:uid="{00000000-0005-0000-0000-00002E2E0000}"/>
    <cellStyle name="Normal 15 6 6 3" xfId="11929" xr:uid="{00000000-0005-0000-0000-00002F2E0000}"/>
    <cellStyle name="Normal 15 6 7" xfId="11930" xr:uid="{00000000-0005-0000-0000-0000302E0000}"/>
    <cellStyle name="Normal 15 6 7 2" xfId="11931" xr:uid="{00000000-0005-0000-0000-0000312E0000}"/>
    <cellStyle name="Normal 15 6 7 2 2" xfId="11932" xr:uid="{00000000-0005-0000-0000-0000322E0000}"/>
    <cellStyle name="Normal 15 6 7 3" xfId="11933" xr:uid="{00000000-0005-0000-0000-0000332E0000}"/>
    <cellStyle name="Normal 15 6 8" xfId="11934" xr:uid="{00000000-0005-0000-0000-0000342E0000}"/>
    <cellStyle name="Normal 15 6 8 2" xfId="11935" xr:uid="{00000000-0005-0000-0000-0000352E0000}"/>
    <cellStyle name="Normal 15 6 8 2 2" xfId="11936" xr:uid="{00000000-0005-0000-0000-0000362E0000}"/>
    <cellStyle name="Normal 15 6 8 3" xfId="11937" xr:uid="{00000000-0005-0000-0000-0000372E0000}"/>
    <cellStyle name="Normal 15 6 9" xfId="11938" xr:uid="{00000000-0005-0000-0000-0000382E0000}"/>
    <cellStyle name="Normal 15 6 9 2" xfId="11939" xr:uid="{00000000-0005-0000-0000-0000392E0000}"/>
    <cellStyle name="Normal 15 7" xfId="444" xr:uid="{00000000-0005-0000-0000-00003A2E0000}"/>
    <cellStyle name="Normal 15 7 2" xfId="11940" xr:uid="{00000000-0005-0000-0000-00003B2E0000}"/>
    <cellStyle name="Normal 15 7 2 2" xfId="11941" xr:uid="{00000000-0005-0000-0000-00003C2E0000}"/>
    <cellStyle name="Normal 15 7 2 2 2" xfId="11942" xr:uid="{00000000-0005-0000-0000-00003D2E0000}"/>
    <cellStyle name="Normal 15 7 2 2 2 2" xfId="11943" xr:uid="{00000000-0005-0000-0000-00003E2E0000}"/>
    <cellStyle name="Normal 15 7 2 2 3" xfId="11944" xr:uid="{00000000-0005-0000-0000-00003F2E0000}"/>
    <cellStyle name="Normal 15 7 2 3" xfId="11945" xr:uid="{00000000-0005-0000-0000-0000402E0000}"/>
    <cellStyle name="Normal 15 7 2 3 2" xfId="11946" xr:uid="{00000000-0005-0000-0000-0000412E0000}"/>
    <cellStyle name="Normal 15 7 2 3 2 2" xfId="11947" xr:uid="{00000000-0005-0000-0000-0000422E0000}"/>
    <cellStyle name="Normal 15 7 2 3 3" xfId="11948" xr:uid="{00000000-0005-0000-0000-0000432E0000}"/>
    <cellStyle name="Normal 15 7 2 4" xfId="11949" xr:uid="{00000000-0005-0000-0000-0000442E0000}"/>
    <cellStyle name="Normal 15 7 2 4 2" xfId="11950" xr:uid="{00000000-0005-0000-0000-0000452E0000}"/>
    <cellStyle name="Normal 15 7 2 4 2 2" xfId="11951" xr:uid="{00000000-0005-0000-0000-0000462E0000}"/>
    <cellStyle name="Normal 15 7 2 4 3" xfId="11952" xr:uid="{00000000-0005-0000-0000-0000472E0000}"/>
    <cellStyle name="Normal 15 7 2 5" xfId="11953" xr:uid="{00000000-0005-0000-0000-0000482E0000}"/>
    <cellStyle name="Normal 15 7 2 5 2" xfId="11954" xr:uid="{00000000-0005-0000-0000-0000492E0000}"/>
    <cellStyle name="Normal 15 7 2 6" xfId="11955" xr:uid="{00000000-0005-0000-0000-00004A2E0000}"/>
    <cellStyle name="Normal 15 7 2 6 2" xfId="11956" xr:uid="{00000000-0005-0000-0000-00004B2E0000}"/>
    <cellStyle name="Normal 15 7 2 7" xfId="11957" xr:uid="{00000000-0005-0000-0000-00004C2E0000}"/>
    <cellStyle name="Normal 15 7 3" xfId="11958" xr:uid="{00000000-0005-0000-0000-00004D2E0000}"/>
    <cellStyle name="Normal 15 7 3 2" xfId="11959" xr:uid="{00000000-0005-0000-0000-00004E2E0000}"/>
    <cellStyle name="Normal 15 7 3 2 2" xfId="11960" xr:uid="{00000000-0005-0000-0000-00004F2E0000}"/>
    <cellStyle name="Normal 15 7 3 2 2 2" xfId="11961" xr:uid="{00000000-0005-0000-0000-0000502E0000}"/>
    <cellStyle name="Normal 15 7 3 2 3" xfId="11962" xr:uid="{00000000-0005-0000-0000-0000512E0000}"/>
    <cellStyle name="Normal 15 7 3 3" xfId="11963" xr:uid="{00000000-0005-0000-0000-0000522E0000}"/>
    <cellStyle name="Normal 15 7 3 3 2" xfId="11964" xr:uid="{00000000-0005-0000-0000-0000532E0000}"/>
    <cellStyle name="Normal 15 7 3 3 2 2" xfId="11965" xr:uid="{00000000-0005-0000-0000-0000542E0000}"/>
    <cellStyle name="Normal 15 7 3 3 3" xfId="11966" xr:uid="{00000000-0005-0000-0000-0000552E0000}"/>
    <cellStyle name="Normal 15 7 3 4" xfId="11967" xr:uid="{00000000-0005-0000-0000-0000562E0000}"/>
    <cellStyle name="Normal 15 7 3 4 2" xfId="11968" xr:uid="{00000000-0005-0000-0000-0000572E0000}"/>
    <cellStyle name="Normal 15 7 3 4 2 2" xfId="11969" xr:uid="{00000000-0005-0000-0000-0000582E0000}"/>
    <cellStyle name="Normal 15 7 3 4 3" xfId="11970" xr:uid="{00000000-0005-0000-0000-0000592E0000}"/>
    <cellStyle name="Normal 15 7 3 5" xfId="11971" xr:uid="{00000000-0005-0000-0000-00005A2E0000}"/>
    <cellStyle name="Normal 15 7 3 5 2" xfId="11972" xr:uid="{00000000-0005-0000-0000-00005B2E0000}"/>
    <cellStyle name="Normal 15 7 3 6" xfId="11973" xr:uid="{00000000-0005-0000-0000-00005C2E0000}"/>
    <cellStyle name="Normal 15 7 3 6 2" xfId="11974" xr:uid="{00000000-0005-0000-0000-00005D2E0000}"/>
    <cellStyle name="Normal 15 7 3 7" xfId="11975" xr:uid="{00000000-0005-0000-0000-00005E2E0000}"/>
    <cellStyle name="Normal 15 7 4" xfId="11976" xr:uid="{00000000-0005-0000-0000-00005F2E0000}"/>
    <cellStyle name="Normal 15 7 4 2" xfId="11977" xr:uid="{00000000-0005-0000-0000-0000602E0000}"/>
    <cellStyle name="Normal 15 7 4 2 2" xfId="11978" xr:uid="{00000000-0005-0000-0000-0000612E0000}"/>
    <cellStyle name="Normal 15 7 4 3" xfId="11979" xr:uid="{00000000-0005-0000-0000-0000622E0000}"/>
    <cellStyle name="Normal 15 7 5" xfId="11980" xr:uid="{00000000-0005-0000-0000-0000632E0000}"/>
    <cellStyle name="Normal 15 7 5 2" xfId="11981" xr:uid="{00000000-0005-0000-0000-0000642E0000}"/>
    <cellStyle name="Normal 15 7 5 2 2" xfId="11982" xr:uid="{00000000-0005-0000-0000-0000652E0000}"/>
    <cellStyle name="Normal 15 7 5 3" xfId="11983" xr:uid="{00000000-0005-0000-0000-0000662E0000}"/>
    <cellStyle name="Normal 15 7 6" xfId="11984" xr:uid="{00000000-0005-0000-0000-0000672E0000}"/>
    <cellStyle name="Normal 15 7 6 2" xfId="11985" xr:uid="{00000000-0005-0000-0000-0000682E0000}"/>
    <cellStyle name="Normal 15 7 6 2 2" xfId="11986" xr:uid="{00000000-0005-0000-0000-0000692E0000}"/>
    <cellStyle name="Normal 15 7 6 3" xfId="11987" xr:uid="{00000000-0005-0000-0000-00006A2E0000}"/>
    <cellStyle name="Normal 15 7 7" xfId="11988" xr:uid="{00000000-0005-0000-0000-00006B2E0000}"/>
    <cellStyle name="Normal 15 7 7 2" xfId="11989" xr:uid="{00000000-0005-0000-0000-00006C2E0000}"/>
    <cellStyle name="Normal 15 7 8" xfId="11990" xr:uid="{00000000-0005-0000-0000-00006D2E0000}"/>
    <cellStyle name="Normal 15 7 8 2" xfId="11991" xr:uid="{00000000-0005-0000-0000-00006E2E0000}"/>
    <cellStyle name="Normal 15 7 9" xfId="11992" xr:uid="{00000000-0005-0000-0000-00006F2E0000}"/>
    <cellStyle name="Normal 15 8" xfId="11993" xr:uid="{00000000-0005-0000-0000-0000702E0000}"/>
    <cellStyle name="Normal 15 8 2" xfId="11994" xr:uid="{00000000-0005-0000-0000-0000712E0000}"/>
    <cellStyle name="Normal 15 8 2 2" xfId="11995" xr:uid="{00000000-0005-0000-0000-0000722E0000}"/>
    <cellStyle name="Normal 15 8 2 2 2" xfId="11996" xr:uid="{00000000-0005-0000-0000-0000732E0000}"/>
    <cellStyle name="Normal 15 8 2 2 2 2" xfId="11997" xr:uid="{00000000-0005-0000-0000-0000742E0000}"/>
    <cellStyle name="Normal 15 8 2 2 3" xfId="11998" xr:uid="{00000000-0005-0000-0000-0000752E0000}"/>
    <cellStyle name="Normal 15 8 2 3" xfId="11999" xr:uid="{00000000-0005-0000-0000-0000762E0000}"/>
    <cellStyle name="Normal 15 8 2 3 2" xfId="12000" xr:uid="{00000000-0005-0000-0000-0000772E0000}"/>
    <cellStyle name="Normal 15 8 2 3 2 2" xfId="12001" xr:uid="{00000000-0005-0000-0000-0000782E0000}"/>
    <cellStyle name="Normal 15 8 2 3 3" xfId="12002" xr:uid="{00000000-0005-0000-0000-0000792E0000}"/>
    <cellStyle name="Normal 15 8 2 4" xfId="12003" xr:uid="{00000000-0005-0000-0000-00007A2E0000}"/>
    <cellStyle name="Normal 15 8 2 4 2" xfId="12004" xr:uid="{00000000-0005-0000-0000-00007B2E0000}"/>
    <cellStyle name="Normal 15 8 2 4 2 2" xfId="12005" xr:uid="{00000000-0005-0000-0000-00007C2E0000}"/>
    <cellStyle name="Normal 15 8 2 4 3" xfId="12006" xr:uid="{00000000-0005-0000-0000-00007D2E0000}"/>
    <cellStyle name="Normal 15 8 2 5" xfId="12007" xr:uid="{00000000-0005-0000-0000-00007E2E0000}"/>
    <cellStyle name="Normal 15 8 2 5 2" xfId="12008" xr:uid="{00000000-0005-0000-0000-00007F2E0000}"/>
    <cellStyle name="Normal 15 8 2 6" xfId="12009" xr:uid="{00000000-0005-0000-0000-0000802E0000}"/>
    <cellStyle name="Normal 15 8 2 6 2" xfId="12010" xr:uid="{00000000-0005-0000-0000-0000812E0000}"/>
    <cellStyle name="Normal 15 8 2 7" xfId="12011" xr:uid="{00000000-0005-0000-0000-0000822E0000}"/>
    <cellStyle name="Normal 15 8 3" xfId="12012" xr:uid="{00000000-0005-0000-0000-0000832E0000}"/>
    <cellStyle name="Normal 15 8 3 2" xfId="12013" xr:uid="{00000000-0005-0000-0000-0000842E0000}"/>
    <cellStyle name="Normal 15 8 3 2 2" xfId="12014" xr:uid="{00000000-0005-0000-0000-0000852E0000}"/>
    <cellStyle name="Normal 15 8 3 2 2 2" xfId="12015" xr:uid="{00000000-0005-0000-0000-0000862E0000}"/>
    <cellStyle name="Normal 15 8 3 2 3" xfId="12016" xr:uid="{00000000-0005-0000-0000-0000872E0000}"/>
    <cellStyle name="Normal 15 8 3 3" xfId="12017" xr:uid="{00000000-0005-0000-0000-0000882E0000}"/>
    <cellStyle name="Normal 15 8 3 3 2" xfId="12018" xr:uid="{00000000-0005-0000-0000-0000892E0000}"/>
    <cellStyle name="Normal 15 8 3 3 2 2" xfId="12019" xr:uid="{00000000-0005-0000-0000-00008A2E0000}"/>
    <cellStyle name="Normal 15 8 3 3 3" xfId="12020" xr:uid="{00000000-0005-0000-0000-00008B2E0000}"/>
    <cellStyle name="Normal 15 8 3 4" xfId="12021" xr:uid="{00000000-0005-0000-0000-00008C2E0000}"/>
    <cellStyle name="Normal 15 8 3 4 2" xfId="12022" xr:uid="{00000000-0005-0000-0000-00008D2E0000}"/>
    <cellStyle name="Normal 15 8 3 4 2 2" xfId="12023" xr:uid="{00000000-0005-0000-0000-00008E2E0000}"/>
    <cellStyle name="Normal 15 8 3 4 3" xfId="12024" xr:uid="{00000000-0005-0000-0000-00008F2E0000}"/>
    <cellStyle name="Normal 15 8 3 5" xfId="12025" xr:uid="{00000000-0005-0000-0000-0000902E0000}"/>
    <cellStyle name="Normal 15 8 3 5 2" xfId="12026" xr:uid="{00000000-0005-0000-0000-0000912E0000}"/>
    <cellStyle name="Normal 15 8 3 6" xfId="12027" xr:uid="{00000000-0005-0000-0000-0000922E0000}"/>
    <cellStyle name="Normal 15 8 3 6 2" xfId="12028" xr:uid="{00000000-0005-0000-0000-0000932E0000}"/>
    <cellStyle name="Normal 15 8 3 7" xfId="12029" xr:uid="{00000000-0005-0000-0000-0000942E0000}"/>
    <cellStyle name="Normal 15 8 4" xfId="12030" xr:uid="{00000000-0005-0000-0000-0000952E0000}"/>
    <cellStyle name="Normal 15 8 4 2" xfId="12031" xr:uid="{00000000-0005-0000-0000-0000962E0000}"/>
    <cellStyle name="Normal 15 8 4 2 2" xfId="12032" xr:uid="{00000000-0005-0000-0000-0000972E0000}"/>
    <cellStyle name="Normal 15 8 4 3" xfId="12033" xr:uid="{00000000-0005-0000-0000-0000982E0000}"/>
    <cellStyle name="Normal 15 8 5" xfId="12034" xr:uid="{00000000-0005-0000-0000-0000992E0000}"/>
    <cellStyle name="Normal 15 8 5 2" xfId="12035" xr:uid="{00000000-0005-0000-0000-00009A2E0000}"/>
    <cellStyle name="Normal 15 8 5 2 2" xfId="12036" xr:uid="{00000000-0005-0000-0000-00009B2E0000}"/>
    <cellStyle name="Normal 15 8 5 3" xfId="12037" xr:uid="{00000000-0005-0000-0000-00009C2E0000}"/>
    <cellStyle name="Normal 15 8 6" xfId="12038" xr:uid="{00000000-0005-0000-0000-00009D2E0000}"/>
    <cellStyle name="Normal 15 8 6 2" xfId="12039" xr:uid="{00000000-0005-0000-0000-00009E2E0000}"/>
    <cellStyle name="Normal 15 8 6 2 2" xfId="12040" xr:uid="{00000000-0005-0000-0000-00009F2E0000}"/>
    <cellStyle name="Normal 15 8 6 3" xfId="12041" xr:uid="{00000000-0005-0000-0000-0000A02E0000}"/>
    <cellStyle name="Normal 15 8 7" xfId="12042" xr:uid="{00000000-0005-0000-0000-0000A12E0000}"/>
    <cellStyle name="Normal 15 8 7 2" xfId="12043" xr:uid="{00000000-0005-0000-0000-0000A22E0000}"/>
    <cellStyle name="Normal 15 8 8" xfId="12044" xr:uid="{00000000-0005-0000-0000-0000A32E0000}"/>
    <cellStyle name="Normal 15 8 8 2" xfId="12045" xr:uid="{00000000-0005-0000-0000-0000A42E0000}"/>
    <cellStyle name="Normal 15 8 9" xfId="12046" xr:uid="{00000000-0005-0000-0000-0000A52E0000}"/>
    <cellStyle name="Normal 15 9" xfId="12047" xr:uid="{00000000-0005-0000-0000-0000A62E0000}"/>
    <cellStyle name="Normal 15 9 2" xfId="12048" xr:uid="{00000000-0005-0000-0000-0000A72E0000}"/>
    <cellStyle name="Normal 15 9 2 2" xfId="12049" xr:uid="{00000000-0005-0000-0000-0000A82E0000}"/>
    <cellStyle name="Normal 15 9 2 2 2" xfId="12050" xr:uid="{00000000-0005-0000-0000-0000A92E0000}"/>
    <cellStyle name="Normal 15 9 2 3" xfId="12051" xr:uid="{00000000-0005-0000-0000-0000AA2E0000}"/>
    <cellStyle name="Normal 15 9 3" xfId="12052" xr:uid="{00000000-0005-0000-0000-0000AB2E0000}"/>
    <cellStyle name="Normal 15 9 3 2" xfId="12053" xr:uid="{00000000-0005-0000-0000-0000AC2E0000}"/>
    <cellStyle name="Normal 15 9 3 2 2" xfId="12054" xr:uid="{00000000-0005-0000-0000-0000AD2E0000}"/>
    <cellStyle name="Normal 15 9 3 3" xfId="12055" xr:uid="{00000000-0005-0000-0000-0000AE2E0000}"/>
    <cellStyle name="Normal 15 9 4" xfId="12056" xr:uid="{00000000-0005-0000-0000-0000AF2E0000}"/>
    <cellStyle name="Normal 15 9 4 2" xfId="12057" xr:uid="{00000000-0005-0000-0000-0000B02E0000}"/>
    <cellStyle name="Normal 15 9 4 2 2" xfId="12058" xr:uid="{00000000-0005-0000-0000-0000B12E0000}"/>
    <cellStyle name="Normal 15 9 4 3" xfId="12059" xr:uid="{00000000-0005-0000-0000-0000B22E0000}"/>
    <cellStyle name="Normal 15 9 5" xfId="12060" xr:uid="{00000000-0005-0000-0000-0000B32E0000}"/>
    <cellStyle name="Normal 15 9 5 2" xfId="12061" xr:uid="{00000000-0005-0000-0000-0000B42E0000}"/>
    <cellStyle name="Normal 15 9 6" xfId="12062" xr:uid="{00000000-0005-0000-0000-0000B52E0000}"/>
    <cellStyle name="Normal 15 9 6 2" xfId="12063" xr:uid="{00000000-0005-0000-0000-0000B62E0000}"/>
    <cellStyle name="Normal 15 9 7" xfId="12064" xr:uid="{00000000-0005-0000-0000-0000B72E0000}"/>
    <cellStyle name="Normal 15_Confidential Information" xfId="12065" xr:uid="{00000000-0005-0000-0000-0000B82E0000}"/>
    <cellStyle name="Normal 16" xfId="445" xr:uid="{00000000-0005-0000-0000-0000B92E0000}"/>
    <cellStyle name="Normal 17" xfId="446" xr:uid="{00000000-0005-0000-0000-0000BA2E0000}"/>
    <cellStyle name="Normal 18" xfId="447" xr:uid="{00000000-0005-0000-0000-0000BB2E0000}"/>
    <cellStyle name="Normal 18 2" xfId="448" xr:uid="{00000000-0005-0000-0000-0000BC2E0000}"/>
    <cellStyle name="Normal 18 2 10" xfId="12066" xr:uid="{00000000-0005-0000-0000-0000BD2E0000}"/>
    <cellStyle name="Normal 18 2 10 2" xfId="12067" xr:uid="{00000000-0005-0000-0000-0000BE2E0000}"/>
    <cellStyle name="Normal 18 2 10 2 2" xfId="12068" xr:uid="{00000000-0005-0000-0000-0000BF2E0000}"/>
    <cellStyle name="Normal 18 2 10 3" xfId="12069" xr:uid="{00000000-0005-0000-0000-0000C02E0000}"/>
    <cellStyle name="Normal 18 2 11" xfId="12070" xr:uid="{00000000-0005-0000-0000-0000C12E0000}"/>
    <cellStyle name="Normal 18 2 11 2" xfId="12071" xr:uid="{00000000-0005-0000-0000-0000C22E0000}"/>
    <cellStyle name="Normal 18 2 11 2 2" xfId="12072" xr:uid="{00000000-0005-0000-0000-0000C32E0000}"/>
    <cellStyle name="Normal 18 2 11 3" xfId="12073" xr:uid="{00000000-0005-0000-0000-0000C42E0000}"/>
    <cellStyle name="Normal 18 2 12" xfId="12074" xr:uid="{00000000-0005-0000-0000-0000C52E0000}"/>
    <cellStyle name="Normal 18 2 12 2" xfId="12075" xr:uid="{00000000-0005-0000-0000-0000C62E0000}"/>
    <cellStyle name="Normal 18 2 12 2 2" xfId="12076" xr:uid="{00000000-0005-0000-0000-0000C72E0000}"/>
    <cellStyle name="Normal 18 2 12 3" xfId="12077" xr:uid="{00000000-0005-0000-0000-0000C82E0000}"/>
    <cellStyle name="Normal 18 2 13" xfId="12078" xr:uid="{00000000-0005-0000-0000-0000C92E0000}"/>
    <cellStyle name="Normal 18 2 13 2" xfId="12079" xr:uid="{00000000-0005-0000-0000-0000CA2E0000}"/>
    <cellStyle name="Normal 18 2 14" xfId="12080" xr:uid="{00000000-0005-0000-0000-0000CB2E0000}"/>
    <cellStyle name="Normal 18 2 14 2" xfId="12081" xr:uid="{00000000-0005-0000-0000-0000CC2E0000}"/>
    <cellStyle name="Normal 18 2 15" xfId="12082" xr:uid="{00000000-0005-0000-0000-0000CD2E0000}"/>
    <cellStyle name="Normal 18 2 2" xfId="449" xr:uid="{00000000-0005-0000-0000-0000CE2E0000}"/>
    <cellStyle name="Normal 18 2 2 10" xfId="12083" xr:uid="{00000000-0005-0000-0000-0000CF2E0000}"/>
    <cellStyle name="Normal 18 2 2 10 2" xfId="12084" xr:uid="{00000000-0005-0000-0000-0000D02E0000}"/>
    <cellStyle name="Normal 18 2 2 10 2 2" xfId="12085" xr:uid="{00000000-0005-0000-0000-0000D12E0000}"/>
    <cellStyle name="Normal 18 2 2 10 3" xfId="12086" xr:uid="{00000000-0005-0000-0000-0000D22E0000}"/>
    <cellStyle name="Normal 18 2 2 11" xfId="12087" xr:uid="{00000000-0005-0000-0000-0000D32E0000}"/>
    <cellStyle name="Normal 18 2 2 11 2" xfId="12088" xr:uid="{00000000-0005-0000-0000-0000D42E0000}"/>
    <cellStyle name="Normal 18 2 2 12" xfId="12089" xr:uid="{00000000-0005-0000-0000-0000D52E0000}"/>
    <cellStyle name="Normal 18 2 2 12 2" xfId="12090" xr:uid="{00000000-0005-0000-0000-0000D62E0000}"/>
    <cellStyle name="Normal 18 2 2 13" xfId="12091" xr:uid="{00000000-0005-0000-0000-0000D72E0000}"/>
    <cellStyle name="Normal 18 2 2 2" xfId="450" xr:uid="{00000000-0005-0000-0000-0000D82E0000}"/>
    <cellStyle name="Normal 18 2 2 2 10" xfId="12092" xr:uid="{00000000-0005-0000-0000-0000D92E0000}"/>
    <cellStyle name="Normal 18 2 2 2 10 2" xfId="12093" xr:uid="{00000000-0005-0000-0000-0000DA2E0000}"/>
    <cellStyle name="Normal 18 2 2 2 11" xfId="12094" xr:uid="{00000000-0005-0000-0000-0000DB2E0000}"/>
    <cellStyle name="Normal 18 2 2 2 2" xfId="12095" xr:uid="{00000000-0005-0000-0000-0000DC2E0000}"/>
    <cellStyle name="Normal 18 2 2 2 2 2" xfId="12096" xr:uid="{00000000-0005-0000-0000-0000DD2E0000}"/>
    <cellStyle name="Normal 18 2 2 2 2 2 2" xfId="12097" xr:uid="{00000000-0005-0000-0000-0000DE2E0000}"/>
    <cellStyle name="Normal 18 2 2 2 2 2 2 2" xfId="12098" xr:uid="{00000000-0005-0000-0000-0000DF2E0000}"/>
    <cellStyle name="Normal 18 2 2 2 2 2 2 2 2" xfId="12099" xr:uid="{00000000-0005-0000-0000-0000E02E0000}"/>
    <cellStyle name="Normal 18 2 2 2 2 2 2 3" xfId="12100" xr:uid="{00000000-0005-0000-0000-0000E12E0000}"/>
    <cellStyle name="Normal 18 2 2 2 2 2 3" xfId="12101" xr:uid="{00000000-0005-0000-0000-0000E22E0000}"/>
    <cellStyle name="Normal 18 2 2 2 2 2 3 2" xfId="12102" xr:uid="{00000000-0005-0000-0000-0000E32E0000}"/>
    <cellStyle name="Normal 18 2 2 2 2 2 3 2 2" xfId="12103" xr:uid="{00000000-0005-0000-0000-0000E42E0000}"/>
    <cellStyle name="Normal 18 2 2 2 2 2 3 3" xfId="12104" xr:uid="{00000000-0005-0000-0000-0000E52E0000}"/>
    <cellStyle name="Normal 18 2 2 2 2 2 4" xfId="12105" xr:uid="{00000000-0005-0000-0000-0000E62E0000}"/>
    <cellStyle name="Normal 18 2 2 2 2 2 4 2" xfId="12106" xr:uid="{00000000-0005-0000-0000-0000E72E0000}"/>
    <cellStyle name="Normal 18 2 2 2 2 2 4 2 2" xfId="12107" xr:uid="{00000000-0005-0000-0000-0000E82E0000}"/>
    <cellStyle name="Normal 18 2 2 2 2 2 4 3" xfId="12108" xr:uid="{00000000-0005-0000-0000-0000E92E0000}"/>
    <cellStyle name="Normal 18 2 2 2 2 2 5" xfId="12109" xr:uid="{00000000-0005-0000-0000-0000EA2E0000}"/>
    <cellStyle name="Normal 18 2 2 2 2 2 5 2" xfId="12110" xr:uid="{00000000-0005-0000-0000-0000EB2E0000}"/>
    <cellStyle name="Normal 18 2 2 2 2 2 6" xfId="12111" xr:uid="{00000000-0005-0000-0000-0000EC2E0000}"/>
    <cellStyle name="Normal 18 2 2 2 2 2 6 2" xfId="12112" xr:uid="{00000000-0005-0000-0000-0000ED2E0000}"/>
    <cellStyle name="Normal 18 2 2 2 2 2 7" xfId="12113" xr:uid="{00000000-0005-0000-0000-0000EE2E0000}"/>
    <cellStyle name="Normal 18 2 2 2 2 3" xfId="12114" xr:uid="{00000000-0005-0000-0000-0000EF2E0000}"/>
    <cellStyle name="Normal 18 2 2 2 2 3 2" xfId="12115" xr:uid="{00000000-0005-0000-0000-0000F02E0000}"/>
    <cellStyle name="Normal 18 2 2 2 2 3 2 2" xfId="12116" xr:uid="{00000000-0005-0000-0000-0000F12E0000}"/>
    <cellStyle name="Normal 18 2 2 2 2 3 2 2 2" xfId="12117" xr:uid="{00000000-0005-0000-0000-0000F22E0000}"/>
    <cellStyle name="Normal 18 2 2 2 2 3 2 3" xfId="12118" xr:uid="{00000000-0005-0000-0000-0000F32E0000}"/>
    <cellStyle name="Normal 18 2 2 2 2 3 3" xfId="12119" xr:uid="{00000000-0005-0000-0000-0000F42E0000}"/>
    <cellStyle name="Normal 18 2 2 2 2 3 3 2" xfId="12120" xr:uid="{00000000-0005-0000-0000-0000F52E0000}"/>
    <cellStyle name="Normal 18 2 2 2 2 3 3 2 2" xfId="12121" xr:uid="{00000000-0005-0000-0000-0000F62E0000}"/>
    <cellStyle name="Normal 18 2 2 2 2 3 3 3" xfId="12122" xr:uid="{00000000-0005-0000-0000-0000F72E0000}"/>
    <cellStyle name="Normal 18 2 2 2 2 3 4" xfId="12123" xr:uid="{00000000-0005-0000-0000-0000F82E0000}"/>
    <cellStyle name="Normal 18 2 2 2 2 3 4 2" xfId="12124" xr:uid="{00000000-0005-0000-0000-0000F92E0000}"/>
    <cellStyle name="Normal 18 2 2 2 2 3 4 2 2" xfId="12125" xr:uid="{00000000-0005-0000-0000-0000FA2E0000}"/>
    <cellStyle name="Normal 18 2 2 2 2 3 4 3" xfId="12126" xr:uid="{00000000-0005-0000-0000-0000FB2E0000}"/>
    <cellStyle name="Normal 18 2 2 2 2 3 5" xfId="12127" xr:uid="{00000000-0005-0000-0000-0000FC2E0000}"/>
    <cellStyle name="Normal 18 2 2 2 2 3 5 2" xfId="12128" xr:uid="{00000000-0005-0000-0000-0000FD2E0000}"/>
    <cellStyle name="Normal 18 2 2 2 2 3 6" xfId="12129" xr:uid="{00000000-0005-0000-0000-0000FE2E0000}"/>
    <cellStyle name="Normal 18 2 2 2 2 3 6 2" xfId="12130" xr:uid="{00000000-0005-0000-0000-0000FF2E0000}"/>
    <cellStyle name="Normal 18 2 2 2 2 3 7" xfId="12131" xr:uid="{00000000-0005-0000-0000-0000002F0000}"/>
    <cellStyle name="Normal 18 2 2 2 2 4" xfId="12132" xr:uid="{00000000-0005-0000-0000-0000012F0000}"/>
    <cellStyle name="Normal 18 2 2 2 2 4 2" xfId="12133" xr:uid="{00000000-0005-0000-0000-0000022F0000}"/>
    <cellStyle name="Normal 18 2 2 2 2 4 2 2" xfId="12134" xr:uid="{00000000-0005-0000-0000-0000032F0000}"/>
    <cellStyle name="Normal 18 2 2 2 2 4 3" xfId="12135" xr:uid="{00000000-0005-0000-0000-0000042F0000}"/>
    <cellStyle name="Normal 18 2 2 2 2 5" xfId="12136" xr:uid="{00000000-0005-0000-0000-0000052F0000}"/>
    <cellStyle name="Normal 18 2 2 2 2 5 2" xfId="12137" xr:uid="{00000000-0005-0000-0000-0000062F0000}"/>
    <cellStyle name="Normal 18 2 2 2 2 5 2 2" xfId="12138" xr:uid="{00000000-0005-0000-0000-0000072F0000}"/>
    <cellStyle name="Normal 18 2 2 2 2 5 3" xfId="12139" xr:uid="{00000000-0005-0000-0000-0000082F0000}"/>
    <cellStyle name="Normal 18 2 2 2 2 6" xfId="12140" xr:uid="{00000000-0005-0000-0000-0000092F0000}"/>
    <cellStyle name="Normal 18 2 2 2 2 6 2" xfId="12141" xr:uid="{00000000-0005-0000-0000-00000A2F0000}"/>
    <cellStyle name="Normal 18 2 2 2 2 6 2 2" xfId="12142" xr:uid="{00000000-0005-0000-0000-00000B2F0000}"/>
    <cellStyle name="Normal 18 2 2 2 2 6 3" xfId="12143" xr:uid="{00000000-0005-0000-0000-00000C2F0000}"/>
    <cellStyle name="Normal 18 2 2 2 2 7" xfId="12144" xr:uid="{00000000-0005-0000-0000-00000D2F0000}"/>
    <cellStyle name="Normal 18 2 2 2 2 7 2" xfId="12145" xr:uid="{00000000-0005-0000-0000-00000E2F0000}"/>
    <cellStyle name="Normal 18 2 2 2 2 8" xfId="12146" xr:uid="{00000000-0005-0000-0000-00000F2F0000}"/>
    <cellStyle name="Normal 18 2 2 2 2 8 2" xfId="12147" xr:uid="{00000000-0005-0000-0000-0000102F0000}"/>
    <cellStyle name="Normal 18 2 2 2 2 9" xfId="12148" xr:uid="{00000000-0005-0000-0000-0000112F0000}"/>
    <cellStyle name="Normal 18 2 2 2 3" xfId="12149" xr:uid="{00000000-0005-0000-0000-0000122F0000}"/>
    <cellStyle name="Normal 18 2 2 2 3 2" xfId="12150" xr:uid="{00000000-0005-0000-0000-0000132F0000}"/>
    <cellStyle name="Normal 18 2 2 2 3 2 2" xfId="12151" xr:uid="{00000000-0005-0000-0000-0000142F0000}"/>
    <cellStyle name="Normal 18 2 2 2 3 2 2 2" xfId="12152" xr:uid="{00000000-0005-0000-0000-0000152F0000}"/>
    <cellStyle name="Normal 18 2 2 2 3 2 2 2 2" xfId="12153" xr:uid="{00000000-0005-0000-0000-0000162F0000}"/>
    <cellStyle name="Normal 18 2 2 2 3 2 2 3" xfId="12154" xr:uid="{00000000-0005-0000-0000-0000172F0000}"/>
    <cellStyle name="Normal 18 2 2 2 3 2 3" xfId="12155" xr:uid="{00000000-0005-0000-0000-0000182F0000}"/>
    <cellStyle name="Normal 18 2 2 2 3 2 3 2" xfId="12156" xr:uid="{00000000-0005-0000-0000-0000192F0000}"/>
    <cellStyle name="Normal 18 2 2 2 3 2 3 2 2" xfId="12157" xr:uid="{00000000-0005-0000-0000-00001A2F0000}"/>
    <cellStyle name="Normal 18 2 2 2 3 2 3 3" xfId="12158" xr:uid="{00000000-0005-0000-0000-00001B2F0000}"/>
    <cellStyle name="Normal 18 2 2 2 3 2 4" xfId="12159" xr:uid="{00000000-0005-0000-0000-00001C2F0000}"/>
    <cellStyle name="Normal 18 2 2 2 3 2 4 2" xfId="12160" xr:uid="{00000000-0005-0000-0000-00001D2F0000}"/>
    <cellStyle name="Normal 18 2 2 2 3 2 4 2 2" xfId="12161" xr:uid="{00000000-0005-0000-0000-00001E2F0000}"/>
    <cellStyle name="Normal 18 2 2 2 3 2 4 3" xfId="12162" xr:uid="{00000000-0005-0000-0000-00001F2F0000}"/>
    <cellStyle name="Normal 18 2 2 2 3 2 5" xfId="12163" xr:uid="{00000000-0005-0000-0000-0000202F0000}"/>
    <cellStyle name="Normal 18 2 2 2 3 2 5 2" xfId="12164" xr:uid="{00000000-0005-0000-0000-0000212F0000}"/>
    <cellStyle name="Normal 18 2 2 2 3 2 6" xfId="12165" xr:uid="{00000000-0005-0000-0000-0000222F0000}"/>
    <cellStyle name="Normal 18 2 2 2 3 2 6 2" xfId="12166" xr:uid="{00000000-0005-0000-0000-0000232F0000}"/>
    <cellStyle name="Normal 18 2 2 2 3 2 7" xfId="12167" xr:uid="{00000000-0005-0000-0000-0000242F0000}"/>
    <cellStyle name="Normal 18 2 2 2 3 3" xfId="12168" xr:uid="{00000000-0005-0000-0000-0000252F0000}"/>
    <cellStyle name="Normal 18 2 2 2 3 3 2" xfId="12169" xr:uid="{00000000-0005-0000-0000-0000262F0000}"/>
    <cellStyle name="Normal 18 2 2 2 3 3 2 2" xfId="12170" xr:uid="{00000000-0005-0000-0000-0000272F0000}"/>
    <cellStyle name="Normal 18 2 2 2 3 3 3" xfId="12171" xr:uid="{00000000-0005-0000-0000-0000282F0000}"/>
    <cellStyle name="Normal 18 2 2 2 3 4" xfId="12172" xr:uid="{00000000-0005-0000-0000-0000292F0000}"/>
    <cellStyle name="Normal 18 2 2 2 3 4 2" xfId="12173" xr:uid="{00000000-0005-0000-0000-00002A2F0000}"/>
    <cellStyle name="Normal 18 2 2 2 3 4 2 2" xfId="12174" xr:uid="{00000000-0005-0000-0000-00002B2F0000}"/>
    <cellStyle name="Normal 18 2 2 2 3 4 3" xfId="12175" xr:uid="{00000000-0005-0000-0000-00002C2F0000}"/>
    <cellStyle name="Normal 18 2 2 2 3 5" xfId="12176" xr:uid="{00000000-0005-0000-0000-00002D2F0000}"/>
    <cellStyle name="Normal 18 2 2 2 3 5 2" xfId="12177" xr:uid="{00000000-0005-0000-0000-00002E2F0000}"/>
    <cellStyle name="Normal 18 2 2 2 3 5 2 2" xfId="12178" xr:uid="{00000000-0005-0000-0000-00002F2F0000}"/>
    <cellStyle name="Normal 18 2 2 2 3 5 3" xfId="12179" xr:uid="{00000000-0005-0000-0000-0000302F0000}"/>
    <cellStyle name="Normal 18 2 2 2 3 6" xfId="12180" xr:uid="{00000000-0005-0000-0000-0000312F0000}"/>
    <cellStyle name="Normal 18 2 2 2 3 6 2" xfId="12181" xr:uid="{00000000-0005-0000-0000-0000322F0000}"/>
    <cellStyle name="Normal 18 2 2 2 3 7" xfId="12182" xr:uid="{00000000-0005-0000-0000-0000332F0000}"/>
    <cellStyle name="Normal 18 2 2 2 3 7 2" xfId="12183" xr:uid="{00000000-0005-0000-0000-0000342F0000}"/>
    <cellStyle name="Normal 18 2 2 2 3 8" xfId="12184" xr:uid="{00000000-0005-0000-0000-0000352F0000}"/>
    <cellStyle name="Normal 18 2 2 2 4" xfId="12185" xr:uid="{00000000-0005-0000-0000-0000362F0000}"/>
    <cellStyle name="Normal 18 2 2 2 4 2" xfId="12186" xr:uid="{00000000-0005-0000-0000-0000372F0000}"/>
    <cellStyle name="Normal 18 2 2 2 4 2 2" xfId="12187" xr:uid="{00000000-0005-0000-0000-0000382F0000}"/>
    <cellStyle name="Normal 18 2 2 2 4 2 2 2" xfId="12188" xr:uid="{00000000-0005-0000-0000-0000392F0000}"/>
    <cellStyle name="Normal 18 2 2 2 4 2 3" xfId="12189" xr:uid="{00000000-0005-0000-0000-00003A2F0000}"/>
    <cellStyle name="Normal 18 2 2 2 4 3" xfId="12190" xr:uid="{00000000-0005-0000-0000-00003B2F0000}"/>
    <cellStyle name="Normal 18 2 2 2 4 3 2" xfId="12191" xr:uid="{00000000-0005-0000-0000-00003C2F0000}"/>
    <cellStyle name="Normal 18 2 2 2 4 3 2 2" xfId="12192" xr:uid="{00000000-0005-0000-0000-00003D2F0000}"/>
    <cellStyle name="Normal 18 2 2 2 4 3 3" xfId="12193" xr:uid="{00000000-0005-0000-0000-00003E2F0000}"/>
    <cellStyle name="Normal 18 2 2 2 4 4" xfId="12194" xr:uid="{00000000-0005-0000-0000-00003F2F0000}"/>
    <cellStyle name="Normal 18 2 2 2 4 4 2" xfId="12195" xr:uid="{00000000-0005-0000-0000-0000402F0000}"/>
    <cellStyle name="Normal 18 2 2 2 4 4 2 2" xfId="12196" xr:uid="{00000000-0005-0000-0000-0000412F0000}"/>
    <cellStyle name="Normal 18 2 2 2 4 4 3" xfId="12197" xr:uid="{00000000-0005-0000-0000-0000422F0000}"/>
    <cellStyle name="Normal 18 2 2 2 4 5" xfId="12198" xr:uid="{00000000-0005-0000-0000-0000432F0000}"/>
    <cellStyle name="Normal 18 2 2 2 4 5 2" xfId="12199" xr:uid="{00000000-0005-0000-0000-0000442F0000}"/>
    <cellStyle name="Normal 18 2 2 2 4 6" xfId="12200" xr:uid="{00000000-0005-0000-0000-0000452F0000}"/>
    <cellStyle name="Normal 18 2 2 2 4 6 2" xfId="12201" xr:uid="{00000000-0005-0000-0000-0000462F0000}"/>
    <cellStyle name="Normal 18 2 2 2 4 7" xfId="12202" xr:uid="{00000000-0005-0000-0000-0000472F0000}"/>
    <cellStyle name="Normal 18 2 2 2 5" xfId="12203" xr:uid="{00000000-0005-0000-0000-0000482F0000}"/>
    <cellStyle name="Normal 18 2 2 2 5 2" xfId="12204" xr:uid="{00000000-0005-0000-0000-0000492F0000}"/>
    <cellStyle name="Normal 18 2 2 2 5 2 2" xfId="12205" xr:uid="{00000000-0005-0000-0000-00004A2F0000}"/>
    <cellStyle name="Normal 18 2 2 2 5 2 2 2" xfId="12206" xr:uid="{00000000-0005-0000-0000-00004B2F0000}"/>
    <cellStyle name="Normal 18 2 2 2 5 2 3" xfId="12207" xr:uid="{00000000-0005-0000-0000-00004C2F0000}"/>
    <cellStyle name="Normal 18 2 2 2 5 3" xfId="12208" xr:uid="{00000000-0005-0000-0000-00004D2F0000}"/>
    <cellStyle name="Normal 18 2 2 2 5 3 2" xfId="12209" xr:uid="{00000000-0005-0000-0000-00004E2F0000}"/>
    <cellStyle name="Normal 18 2 2 2 5 3 2 2" xfId="12210" xr:uid="{00000000-0005-0000-0000-00004F2F0000}"/>
    <cellStyle name="Normal 18 2 2 2 5 3 3" xfId="12211" xr:uid="{00000000-0005-0000-0000-0000502F0000}"/>
    <cellStyle name="Normal 18 2 2 2 5 4" xfId="12212" xr:uid="{00000000-0005-0000-0000-0000512F0000}"/>
    <cellStyle name="Normal 18 2 2 2 5 4 2" xfId="12213" xr:uid="{00000000-0005-0000-0000-0000522F0000}"/>
    <cellStyle name="Normal 18 2 2 2 5 4 2 2" xfId="12214" xr:uid="{00000000-0005-0000-0000-0000532F0000}"/>
    <cellStyle name="Normal 18 2 2 2 5 4 3" xfId="12215" xr:uid="{00000000-0005-0000-0000-0000542F0000}"/>
    <cellStyle name="Normal 18 2 2 2 5 5" xfId="12216" xr:uid="{00000000-0005-0000-0000-0000552F0000}"/>
    <cellStyle name="Normal 18 2 2 2 5 5 2" xfId="12217" xr:uid="{00000000-0005-0000-0000-0000562F0000}"/>
    <cellStyle name="Normal 18 2 2 2 5 6" xfId="12218" xr:uid="{00000000-0005-0000-0000-0000572F0000}"/>
    <cellStyle name="Normal 18 2 2 2 5 6 2" xfId="12219" xr:uid="{00000000-0005-0000-0000-0000582F0000}"/>
    <cellStyle name="Normal 18 2 2 2 5 7" xfId="12220" xr:uid="{00000000-0005-0000-0000-0000592F0000}"/>
    <cellStyle name="Normal 18 2 2 2 6" xfId="12221" xr:uid="{00000000-0005-0000-0000-00005A2F0000}"/>
    <cellStyle name="Normal 18 2 2 2 6 2" xfId="12222" xr:uid="{00000000-0005-0000-0000-00005B2F0000}"/>
    <cellStyle name="Normal 18 2 2 2 6 2 2" xfId="12223" xr:uid="{00000000-0005-0000-0000-00005C2F0000}"/>
    <cellStyle name="Normal 18 2 2 2 6 3" xfId="12224" xr:uid="{00000000-0005-0000-0000-00005D2F0000}"/>
    <cellStyle name="Normal 18 2 2 2 7" xfId="12225" xr:uid="{00000000-0005-0000-0000-00005E2F0000}"/>
    <cellStyle name="Normal 18 2 2 2 7 2" xfId="12226" xr:uid="{00000000-0005-0000-0000-00005F2F0000}"/>
    <cellStyle name="Normal 18 2 2 2 7 2 2" xfId="12227" xr:uid="{00000000-0005-0000-0000-0000602F0000}"/>
    <cellStyle name="Normal 18 2 2 2 7 3" xfId="12228" xr:uid="{00000000-0005-0000-0000-0000612F0000}"/>
    <cellStyle name="Normal 18 2 2 2 8" xfId="12229" xr:uid="{00000000-0005-0000-0000-0000622F0000}"/>
    <cellStyle name="Normal 18 2 2 2 8 2" xfId="12230" xr:uid="{00000000-0005-0000-0000-0000632F0000}"/>
    <cellStyle name="Normal 18 2 2 2 8 2 2" xfId="12231" xr:uid="{00000000-0005-0000-0000-0000642F0000}"/>
    <cellStyle name="Normal 18 2 2 2 8 3" xfId="12232" xr:uid="{00000000-0005-0000-0000-0000652F0000}"/>
    <cellStyle name="Normal 18 2 2 2 9" xfId="12233" xr:uid="{00000000-0005-0000-0000-0000662F0000}"/>
    <cellStyle name="Normal 18 2 2 2 9 2" xfId="12234" xr:uid="{00000000-0005-0000-0000-0000672F0000}"/>
    <cellStyle name="Normal 18 2 2 3" xfId="451" xr:uid="{00000000-0005-0000-0000-0000682F0000}"/>
    <cellStyle name="Normal 18 2 2 3 10" xfId="12235" xr:uid="{00000000-0005-0000-0000-0000692F0000}"/>
    <cellStyle name="Normal 18 2 2 3 10 2" xfId="12236" xr:uid="{00000000-0005-0000-0000-00006A2F0000}"/>
    <cellStyle name="Normal 18 2 2 3 11" xfId="12237" xr:uid="{00000000-0005-0000-0000-00006B2F0000}"/>
    <cellStyle name="Normal 18 2 2 3 2" xfId="12238" xr:uid="{00000000-0005-0000-0000-00006C2F0000}"/>
    <cellStyle name="Normal 18 2 2 3 2 2" xfId="12239" xr:uid="{00000000-0005-0000-0000-00006D2F0000}"/>
    <cellStyle name="Normal 18 2 2 3 2 2 2" xfId="12240" xr:uid="{00000000-0005-0000-0000-00006E2F0000}"/>
    <cellStyle name="Normal 18 2 2 3 2 2 2 2" xfId="12241" xr:uid="{00000000-0005-0000-0000-00006F2F0000}"/>
    <cellStyle name="Normal 18 2 2 3 2 2 2 2 2" xfId="12242" xr:uid="{00000000-0005-0000-0000-0000702F0000}"/>
    <cellStyle name="Normal 18 2 2 3 2 2 2 3" xfId="12243" xr:uid="{00000000-0005-0000-0000-0000712F0000}"/>
    <cellStyle name="Normal 18 2 2 3 2 2 3" xfId="12244" xr:uid="{00000000-0005-0000-0000-0000722F0000}"/>
    <cellStyle name="Normal 18 2 2 3 2 2 3 2" xfId="12245" xr:uid="{00000000-0005-0000-0000-0000732F0000}"/>
    <cellStyle name="Normal 18 2 2 3 2 2 3 2 2" xfId="12246" xr:uid="{00000000-0005-0000-0000-0000742F0000}"/>
    <cellStyle name="Normal 18 2 2 3 2 2 3 3" xfId="12247" xr:uid="{00000000-0005-0000-0000-0000752F0000}"/>
    <cellStyle name="Normal 18 2 2 3 2 2 4" xfId="12248" xr:uid="{00000000-0005-0000-0000-0000762F0000}"/>
    <cellStyle name="Normal 18 2 2 3 2 2 4 2" xfId="12249" xr:uid="{00000000-0005-0000-0000-0000772F0000}"/>
    <cellStyle name="Normal 18 2 2 3 2 2 4 2 2" xfId="12250" xr:uid="{00000000-0005-0000-0000-0000782F0000}"/>
    <cellStyle name="Normal 18 2 2 3 2 2 4 3" xfId="12251" xr:uid="{00000000-0005-0000-0000-0000792F0000}"/>
    <cellStyle name="Normal 18 2 2 3 2 2 5" xfId="12252" xr:uid="{00000000-0005-0000-0000-00007A2F0000}"/>
    <cellStyle name="Normal 18 2 2 3 2 2 5 2" xfId="12253" xr:uid="{00000000-0005-0000-0000-00007B2F0000}"/>
    <cellStyle name="Normal 18 2 2 3 2 2 6" xfId="12254" xr:uid="{00000000-0005-0000-0000-00007C2F0000}"/>
    <cellStyle name="Normal 18 2 2 3 2 2 6 2" xfId="12255" xr:uid="{00000000-0005-0000-0000-00007D2F0000}"/>
    <cellStyle name="Normal 18 2 2 3 2 2 7" xfId="12256" xr:uid="{00000000-0005-0000-0000-00007E2F0000}"/>
    <cellStyle name="Normal 18 2 2 3 2 3" xfId="12257" xr:uid="{00000000-0005-0000-0000-00007F2F0000}"/>
    <cellStyle name="Normal 18 2 2 3 2 3 2" xfId="12258" xr:uid="{00000000-0005-0000-0000-0000802F0000}"/>
    <cellStyle name="Normal 18 2 2 3 2 3 2 2" xfId="12259" xr:uid="{00000000-0005-0000-0000-0000812F0000}"/>
    <cellStyle name="Normal 18 2 2 3 2 3 2 2 2" xfId="12260" xr:uid="{00000000-0005-0000-0000-0000822F0000}"/>
    <cellStyle name="Normal 18 2 2 3 2 3 2 3" xfId="12261" xr:uid="{00000000-0005-0000-0000-0000832F0000}"/>
    <cellStyle name="Normal 18 2 2 3 2 3 3" xfId="12262" xr:uid="{00000000-0005-0000-0000-0000842F0000}"/>
    <cellStyle name="Normal 18 2 2 3 2 3 3 2" xfId="12263" xr:uid="{00000000-0005-0000-0000-0000852F0000}"/>
    <cellStyle name="Normal 18 2 2 3 2 3 3 2 2" xfId="12264" xr:uid="{00000000-0005-0000-0000-0000862F0000}"/>
    <cellStyle name="Normal 18 2 2 3 2 3 3 3" xfId="12265" xr:uid="{00000000-0005-0000-0000-0000872F0000}"/>
    <cellStyle name="Normal 18 2 2 3 2 3 4" xfId="12266" xr:uid="{00000000-0005-0000-0000-0000882F0000}"/>
    <cellStyle name="Normal 18 2 2 3 2 3 4 2" xfId="12267" xr:uid="{00000000-0005-0000-0000-0000892F0000}"/>
    <cellStyle name="Normal 18 2 2 3 2 3 4 2 2" xfId="12268" xr:uid="{00000000-0005-0000-0000-00008A2F0000}"/>
    <cellStyle name="Normal 18 2 2 3 2 3 4 3" xfId="12269" xr:uid="{00000000-0005-0000-0000-00008B2F0000}"/>
    <cellStyle name="Normal 18 2 2 3 2 3 5" xfId="12270" xr:uid="{00000000-0005-0000-0000-00008C2F0000}"/>
    <cellStyle name="Normal 18 2 2 3 2 3 5 2" xfId="12271" xr:uid="{00000000-0005-0000-0000-00008D2F0000}"/>
    <cellStyle name="Normal 18 2 2 3 2 3 6" xfId="12272" xr:uid="{00000000-0005-0000-0000-00008E2F0000}"/>
    <cellStyle name="Normal 18 2 2 3 2 3 6 2" xfId="12273" xr:uid="{00000000-0005-0000-0000-00008F2F0000}"/>
    <cellStyle name="Normal 18 2 2 3 2 3 7" xfId="12274" xr:uid="{00000000-0005-0000-0000-0000902F0000}"/>
    <cellStyle name="Normal 18 2 2 3 2 4" xfId="12275" xr:uid="{00000000-0005-0000-0000-0000912F0000}"/>
    <cellStyle name="Normal 18 2 2 3 2 4 2" xfId="12276" xr:uid="{00000000-0005-0000-0000-0000922F0000}"/>
    <cellStyle name="Normal 18 2 2 3 2 4 2 2" xfId="12277" xr:uid="{00000000-0005-0000-0000-0000932F0000}"/>
    <cellStyle name="Normal 18 2 2 3 2 4 3" xfId="12278" xr:uid="{00000000-0005-0000-0000-0000942F0000}"/>
    <cellStyle name="Normal 18 2 2 3 2 5" xfId="12279" xr:uid="{00000000-0005-0000-0000-0000952F0000}"/>
    <cellStyle name="Normal 18 2 2 3 2 5 2" xfId="12280" xr:uid="{00000000-0005-0000-0000-0000962F0000}"/>
    <cellStyle name="Normal 18 2 2 3 2 5 2 2" xfId="12281" xr:uid="{00000000-0005-0000-0000-0000972F0000}"/>
    <cellStyle name="Normal 18 2 2 3 2 5 3" xfId="12282" xr:uid="{00000000-0005-0000-0000-0000982F0000}"/>
    <cellStyle name="Normal 18 2 2 3 2 6" xfId="12283" xr:uid="{00000000-0005-0000-0000-0000992F0000}"/>
    <cellStyle name="Normal 18 2 2 3 2 6 2" xfId="12284" xr:uid="{00000000-0005-0000-0000-00009A2F0000}"/>
    <cellStyle name="Normal 18 2 2 3 2 6 2 2" xfId="12285" xr:uid="{00000000-0005-0000-0000-00009B2F0000}"/>
    <cellStyle name="Normal 18 2 2 3 2 6 3" xfId="12286" xr:uid="{00000000-0005-0000-0000-00009C2F0000}"/>
    <cellStyle name="Normal 18 2 2 3 2 7" xfId="12287" xr:uid="{00000000-0005-0000-0000-00009D2F0000}"/>
    <cellStyle name="Normal 18 2 2 3 2 7 2" xfId="12288" xr:uid="{00000000-0005-0000-0000-00009E2F0000}"/>
    <cellStyle name="Normal 18 2 2 3 2 8" xfId="12289" xr:uid="{00000000-0005-0000-0000-00009F2F0000}"/>
    <cellStyle name="Normal 18 2 2 3 2 8 2" xfId="12290" xr:uid="{00000000-0005-0000-0000-0000A02F0000}"/>
    <cellStyle name="Normal 18 2 2 3 2 9" xfId="12291" xr:uid="{00000000-0005-0000-0000-0000A12F0000}"/>
    <cellStyle name="Normal 18 2 2 3 3" xfId="12292" xr:uid="{00000000-0005-0000-0000-0000A22F0000}"/>
    <cellStyle name="Normal 18 2 2 3 3 2" xfId="12293" xr:uid="{00000000-0005-0000-0000-0000A32F0000}"/>
    <cellStyle name="Normal 18 2 2 3 3 2 2" xfId="12294" xr:uid="{00000000-0005-0000-0000-0000A42F0000}"/>
    <cellStyle name="Normal 18 2 2 3 3 2 2 2" xfId="12295" xr:uid="{00000000-0005-0000-0000-0000A52F0000}"/>
    <cellStyle name="Normal 18 2 2 3 3 2 2 2 2" xfId="12296" xr:uid="{00000000-0005-0000-0000-0000A62F0000}"/>
    <cellStyle name="Normal 18 2 2 3 3 2 2 3" xfId="12297" xr:uid="{00000000-0005-0000-0000-0000A72F0000}"/>
    <cellStyle name="Normal 18 2 2 3 3 2 3" xfId="12298" xr:uid="{00000000-0005-0000-0000-0000A82F0000}"/>
    <cellStyle name="Normal 18 2 2 3 3 2 3 2" xfId="12299" xr:uid="{00000000-0005-0000-0000-0000A92F0000}"/>
    <cellStyle name="Normal 18 2 2 3 3 2 3 2 2" xfId="12300" xr:uid="{00000000-0005-0000-0000-0000AA2F0000}"/>
    <cellStyle name="Normal 18 2 2 3 3 2 3 3" xfId="12301" xr:uid="{00000000-0005-0000-0000-0000AB2F0000}"/>
    <cellStyle name="Normal 18 2 2 3 3 2 4" xfId="12302" xr:uid="{00000000-0005-0000-0000-0000AC2F0000}"/>
    <cellStyle name="Normal 18 2 2 3 3 2 4 2" xfId="12303" xr:uid="{00000000-0005-0000-0000-0000AD2F0000}"/>
    <cellStyle name="Normal 18 2 2 3 3 2 4 2 2" xfId="12304" xr:uid="{00000000-0005-0000-0000-0000AE2F0000}"/>
    <cellStyle name="Normal 18 2 2 3 3 2 4 3" xfId="12305" xr:uid="{00000000-0005-0000-0000-0000AF2F0000}"/>
    <cellStyle name="Normal 18 2 2 3 3 2 5" xfId="12306" xr:uid="{00000000-0005-0000-0000-0000B02F0000}"/>
    <cellStyle name="Normal 18 2 2 3 3 2 5 2" xfId="12307" xr:uid="{00000000-0005-0000-0000-0000B12F0000}"/>
    <cellStyle name="Normal 18 2 2 3 3 2 6" xfId="12308" xr:uid="{00000000-0005-0000-0000-0000B22F0000}"/>
    <cellStyle name="Normal 18 2 2 3 3 2 6 2" xfId="12309" xr:uid="{00000000-0005-0000-0000-0000B32F0000}"/>
    <cellStyle name="Normal 18 2 2 3 3 2 7" xfId="12310" xr:uid="{00000000-0005-0000-0000-0000B42F0000}"/>
    <cellStyle name="Normal 18 2 2 3 3 3" xfId="12311" xr:uid="{00000000-0005-0000-0000-0000B52F0000}"/>
    <cellStyle name="Normal 18 2 2 3 3 3 2" xfId="12312" xr:uid="{00000000-0005-0000-0000-0000B62F0000}"/>
    <cellStyle name="Normal 18 2 2 3 3 3 2 2" xfId="12313" xr:uid="{00000000-0005-0000-0000-0000B72F0000}"/>
    <cellStyle name="Normal 18 2 2 3 3 3 3" xfId="12314" xr:uid="{00000000-0005-0000-0000-0000B82F0000}"/>
    <cellStyle name="Normal 18 2 2 3 3 4" xfId="12315" xr:uid="{00000000-0005-0000-0000-0000B92F0000}"/>
    <cellStyle name="Normal 18 2 2 3 3 4 2" xfId="12316" xr:uid="{00000000-0005-0000-0000-0000BA2F0000}"/>
    <cellStyle name="Normal 18 2 2 3 3 4 2 2" xfId="12317" xr:uid="{00000000-0005-0000-0000-0000BB2F0000}"/>
    <cellStyle name="Normal 18 2 2 3 3 4 3" xfId="12318" xr:uid="{00000000-0005-0000-0000-0000BC2F0000}"/>
    <cellStyle name="Normal 18 2 2 3 3 5" xfId="12319" xr:uid="{00000000-0005-0000-0000-0000BD2F0000}"/>
    <cellStyle name="Normal 18 2 2 3 3 5 2" xfId="12320" xr:uid="{00000000-0005-0000-0000-0000BE2F0000}"/>
    <cellStyle name="Normal 18 2 2 3 3 5 2 2" xfId="12321" xr:uid="{00000000-0005-0000-0000-0000BF2F0000}"/>
    <cellStyle name="Normal 18 2 2 3 3 5 3" xfId="12322" xr:uid="{00000000-0005-0000-0000-0000C02F0000}"/>
    <cellStyle name="Normal 18 2 2 3 3 6" xfId="12323" xr:uid="{00000000-0005-0000-0000-0000C12F0000}"/>
    <cellStyle name="Normal 18 2 2 3 3 6 2" xfId="12324" xr:uid="{00000000-0005-0000-0000-0000C22F0000}"/>
    <cellStyle name="Normal 18 2 2 3 3 7" xfId="12325" xr:uid="{00000000-0005-0000-0000-0000C32F0000}"/>
    <cellStyle name="Normal 18 2 2 3 3 7 2" xfId="12326" xr:uid="{00000000-0005-0000-0000-0000C42F0000}"/>
    <cellStyle name="Normal 18 2 2 3 3 8" xfId="12327" xr:uid="{00000000-0005-0000-0000-0000C52F0000}"/>
    <cellStyle name="Normal 18 2 2 3 4" xfId="12328" xr:uid="{00000000-0005-0000-0000-0000C62F0000}"/>
    <cellStyle name="Normal 18 2 2 3 4 2" xfId="12329" xr:uid="{00000000-0005-0000-0000-0000C72F0000}"/>
    <cellStyle name="Normal 18 2 2 3 4 2 2" xfId="12330" xr:uid="{00000000-0005-0000-0000-0000C82F0000}"/>
    <cellStyle name="Normal 18 2 2 3 4 2 2 2" xfId="12331" xr:uid="{00000000-0005-0000-0000-0000C92F0000}"/>
    <cellStyle name="Normal 18 2 2 3 4 2 3" xfId="12332" xr:uid="{00000000-0005-0000-0000-0000CA2F0000}"/>
    <cellStyle name="Normal 18 2 2 3 4 3" xfId="12333" xr:uid="{00000000-0005-0000-0000-0000CB2F0000}"/>
    <cellStyle name="Normal 18 2 2 3 4 3 2" xfId="12334" xr:uid="{00000000-0005-0000-0000-0000CC2F0000}"/>
    <cellStyle name="Normal 18 2 2 3 4 3 2 2" xfId="12335" xr:uid="{00000000-0005-0000-0000-0000CD2F0000}"/>
    <cellStyle name="Normal 18 2 2 3 4 3 3" xfId="12336" xr:uid="{00000000-0005-0000-0000-0000CE2F0000}"/>
    <cellStyle name="Normal 18 2 2 3 4 4" xfId="12337" xr:uid="{00000000-0005-0000-0000-0000CF2F0000}"/>
    <cellStyle name="Normal 18 2 2 3 4 4 2" xfId="12338" xr:uid="{00000000-0005-0000-0000-0000D02F0000}"/>
    <cellStyle name="Normal 18 2 2 3 4 4 2 2" xfId="12339" xr:uid="{00000000-0005-0000-0000-0000D12F0000}"/>
    <cellStyle name="Normal 18 2 2 3 4 4 3" xfId="12340" xr:uid="{00000000-0005-0000-0000-0000D22F0000}"/>
    <cellStyle name="Normal 18 2 2 3 4 5" xfId="12341" xr:uid="{00000000-0005-0000-0000-0000D32F0000}"/>
    <cellStyle name="Normal 18 2 2 3 4 5 2" xfId="12342" xr:uid="{00000000-0005-0000-0000-0000D42F0000}"/>
    <cellStyle name="Normal 18 2 2 3 4 6" xfId="12343" xr:uid="{00000000-0005-0000-0000-0000D52F0000}"/>
    <cellStyle name="Normal 18 2 2 3 4 6 2" xfId="12344" xr:uid="{00000000-0005-0000-0000-0000D62F0000}"/>
    <cellStyle name="Normal 18 2 2 3 4 7" xfId="12345" xr:uid="{00000000-0005-0000-0000-0000D72F0000}"/>
    <cellStyle name="Normal 18 2 2 3 5" xfId="12346" xr:uid="{00000000-0005-0000-0000-0000D82F0000}"/>
    <cellStyle name="Normal 18 2 2 3 5 2" xfId="12347" xr:uid="{00000000-0005-0000-0000-0000D92F0000}"/>
    <cellStyle name="Normal 18 2 2 3 5 2 2" xfId="12348" xr:uid="{00000000-0005-0000-0000-0000DA2F0000}"/>
    <cellStyle name="Normal 18 2 2 3 5 2 2 2" xfId="12349" xr:uid="{00000000-0005-0000-0000-0000DB2F0000}"/>
    <cellStyle name="Normal 18 2 2 3 5 2 3" xfId="12350" xr:uid="{00000000-0005-0000-0000-0000DC2F0000}"/>
    <cellStyle name="Normal 18 2 2 3 5 3" xfId="12351" xr:uid="{00000000-0005-0000-0000-0000DD2F0000}"/>
    <cellStyle name="Normal 18 2 2 3 5 3 2" xfId="12352" xr:uid="{00000000-0005-0000-0000-0000DE2F0000}"/>
    <cellStyle name="Normal 18 2 2 3 5 3 2 2" xfId="12353" xr:uid="{00000000-0005-0000-0000-0000DF2F0000}"/>
    <cellStyle name="Normal 18 2 2 3 5 3 3" xfId="12354" xr:uid="{00000000-0005-0000-0000-0000E02F0000}"/>
    <cellStyle name="Normal 18 2 2 3 5 4" xfId="12355" xr:uid="{00000000-0005-0000-0000-0000E12F0000}"/>
    <cellStyle name="Normal 18 2 2 3 5 4 2" xfId="12356" xr:uid="{00000000-0005-0000-0000-0000E22F0000}"/>
    <cellStyle name="Normal 18 2 2 3 5 4 2 2" xfId="12357" xr:uid="{00000000-0005-0000-0000-0000E32F0000}"/>
    <cellStyle name="Normal 18 2 2 3 5 4 3" xfId="12358" xr:uid="{00000000-0005-0000-0000-0000E42F0000}"/>
    <cellStyle name="Normal 18 2 2 3 5 5" xfId="12359" xr:uid="{00000000-0005-0000-0000-0000E52F0000}"/>
    <cellStyle name="Normal 18 2 2 3 5 5 2" xfId="12360" xr:uid="{00000000-0005-0000-0000-0000E62F0000}"/>
    <cellStyle name="Normal 18 2 2 3 5 6" xfId="12361" xr:uid="{00000000-0005-0000-0000-0000E72F0000}"/>
    <cellStyle name="Normal 18 2 2 3 5 6 2" xfId="12362" xr:uid="{00000000-0005-0000-0000-0000E82F0000}"/>
    <cellStyle name="Normal 18 2 2 3 5 7" xfId="12363" xr:uid="{00000000-0005-0000-0000-0000E92F0000}"/>
    <cellStyle name="Normal 18 2 2 3 6" xfId="12364" xr:uid="{00000000-0005-0000-0000-0000EA2F0000}"/>
    <cellStyle name="Normal 18 2 2 3 6 2" xfId="12365" xr:uid="{00000000-0005-0000-0000-0000EB2F0000}"/>
    <cellStyle name="Normal 18 2 2 3 6 2 2" xfId="12366" xr:uid="{00000000-0005-0000-0000-0000EC2F0000}"/>
    <cellStyle name="Normal 18 2 2 3 6 3" xfId="12367" xr:uid="{00000000-0005-0000-0000-0000ED2F0000}"/>
    <cellStyle name="Normal 18 2 2 3 7" xfId="12368" xr:uid="{00000000-0005-0000-0000-0000EE2F0000}"/>
    <cellStyle name="Normal 18 2 2 3 7 2" xfId="12369" xr:uid="{00000000-0005-0000-0000-0000EF2F0000}"/>
    <cellStyle name="Normal 18 2 2 3 7 2 2" xfId="12370" xr:uid="{00000000-0005-0000-0000-0000F02F0000}"/>
    <cellStyle name="Normal 18 2 2 3 7 3" xfId="12371" xr:uid="{00000000-0005-0000-0000-0000F12F0000}"/>
    <cellStyle name="Normal 18 2 2 3 8" xfId="12372" xr:uid="{00000000-0005-0000-0000-0000F22F0000}"/>
    <cellStyle name="Normal 18 2 2 3 8 2" xfId="12373" xr:uid="{00000000-0005-0000-0000-0000F32F0000}"/>
    <cellStyle name="Normal 18 2 2 3 8 2 2" xfId="12374" xr:uid="{00000000-0005-0000-0000-0000F42F0000}"/>
    <cellStyle name="Normal 18 2 2 3 8 3" xfId="12375" xr:uid="{00000000-0005-0000-0000-0000F52F0000}"/>
    <cellStyle name="Normal 18 2 2 3 9" xfId="12376" xr:uid="{00000000-0005-0000-0000-0000F62F0000}"/>
    <cellStyle name="Normal 18 2 2 3 9 2" xfId="12377" xr:uid="{00000000-0005-0000-0000-0000F72F0000}"/>
    <cellStyle name="Normal 18 2 2 4" xfId="12378" xr:uid="{00000000-0005-0000-0000-0000F82F0000}"/>
    <cellStyle name="Normal 18 2 2 4 2" xfId="12379" xr:uid="{00000000-0005-0000-0000-0000F92F0000}"/>
    <cellStyle name="Normal 18 2 2 4 2 2" xfId="12380" xr:uid="{00000000-0005-0000-0000-0000FA2F0000}"/>
    <cellStyle name="Normal 18 2 2 4 2 2 2" xfId="12381" xr:uid="{00000000-0005-0000-0000-0000FB2F0000}"/>
    <cellStyle name="Normal 18 2 2 4 2 2 2 2" xfId="12382" xr:uid="{00000000-0005-0000-0000-0000FC2F0000}"/>
    <cellStyle name="Normal 18 2 2 4 2 2 3" xfId="12383" xr:uid="{00000000-0005-0000-0000-0000FD2F0000}"/>
    <cellStyle name="Normal 18 2 2 4 2 3" xfId="12384" xr:uid="{00000000-0005-0000-0000-0000FE2F0000}"/>
    <cellStyle name="Normal 18 2 2 4 2 3 2" xfId="12385" xr:uid="{00000000-0005-0000-0000-0000FF2F0000}"/>
    <cellStyle name="Normal 18 2 2 4 2 3 2 2" xfId="12386" xr:uid="{00000000-0005-0000-0000-000000300000}"/>
    <cellStyle name="Normal 18 2 2 4 2 3 3" xfId="12387" xr:uid="{00000000-0005-0000-0000-000001300000}"/>
    <cellStyle name="Normal 18 2 2 4 2 4" xfId="12388" xr:uid="{00000000-0005-0000-0000-000002300000}"/>
    <cellStyle name="Normal 18 2 2 4 2 4 2" xfId="12389" xr:uid="{00000000-0005-0000-0000-000003300000}"/>
    <cellStyle name="Normal 18 2 2 4 2 4 2 2" xfId="12390" xr:uid="{00000000-0005-0000-0000-000004300000}"/>
    <cellStyle name="Normal 18 2 2 4 2 4 3" xfId="12391" xr:uid="{00000000-0005-0000-0000-000005300000}"/>
    <cellStyle name="Normal 18 2 2 4 2 5" xfId="12392" xr:uid="{00000000-0005-0000-0000-000006300000}"/>
    <cellStyle name="Normal 18 2 2 4 2 5 2" xfId="12393" xr:uid="{00000000-0005-0000-0000-000007300000}"/>
    <cellStyle name="Normal 18 2 2 4 2 6" xfId="12394" xr:uid="{00000000-0005-0000-0000-000008300000}"/>
    <cellStyle name="Normal 18 2 2 4 2 6 2" xfId="12395" xr:uid="{00000000-0005-0000-0000-000009300000}"/>
    <cellStyle name="Normal 18 2 2 4 2 7" xfId="12396" xr:uid="{00000000-0005-0000-0000-00000A300000}"/>
    <cellStyle name="Normal 18 2 2 4 3" xfId="12397" xr:uid="{00000000-0005-0000-0000-00000B300000}"/>
    <cellStyle name="Normal 18 2 2 4 3 2" xfId="12398" xr:uid="{00000000-0005-0000-0000-00000C300000}"/>
    <cellStyle name="Normal 18 2 2 4 3 2 2" xfId="12399" xr:uid="{00000000-0005-0000-0000-00000D300000}"/>
    <cellStyle name="Normal 18 2 2 4 3 2 2 2" xfId="12400" xr:uid="{00000000-0005-0000-0000-00000E300000}"/>
    <cellStyle name="Normal 18 2 2 4 3 2 3" xfId="12401" xr:uid="{00000000-0005-0000-0000-00000F300000}"/>
    <cellStyle name="Normal 18 2 2 4 3 3" xfId="12402" xr:uid="{00000000-0005-0000-0000-000010300000}"/>
    <cellStyle name="Normal 18 2 2 4 3 3 2" xfId="12403" xr:uid="{00000000-0005-0000-0000-000011300000}"/>
    <cellStyle name="Normal 18 2 2 4 3 3 2 2" xfId="12404" xr:uid="{00000000-0005-0000-0000-000012300000}"/>
    <cellStyle name="Normal 18 2 2 4 3 3 3" xfId="12405" xr:uid="{00000000-0005-0000-0000-000013300000}"/>
    <cellStyle name="Normal 18 2 2 4 3 4" xfId="12406" xr:uid="{00000000-0005-0000-0000-000014300000}"/>
    <cellStyle name="Normal 18 2 2 4 3 4 2" xfId="12407" xr:uid="{00000000-0005-0000-0000-000015300000}"/>
    <cellStyle name="Normal 18 2 2 4 3 4 2 2" xfId="12408" xr:uid="{00000000-0005-0000-0000-000016300000}"/>
    <cellStyle name="Normal 18 2 2 4 3 4 3" xfId="12409" xr:uid="{00000000-0005-0000-0000-000017300000}"/>
    <cellStyle name="Normal 18 2 2 4 3 5" xfId="12410" xr:uid="{00000000-0005-0000-0000-000018300000}"/>
    <cellStyle name="Normal 18 2 2 4 3 5 2" xfId="12411" xr:uid="{00000000-0005-0000-0000-000019300000}"/>
    <cellStyle name="Normal 18 2 2 4 3 6" xfId="12412" xr:uid="{00000000-0005-0000-0000-00001A300000}"/>
    <cellStyle name="Normal 18 2 2 4 3 6 2" xfId="12413" xr:uid="{00000000-0005-0000-0000-00001B300000}"/>
    <cellStyle name="Normal 18 2 2 4 3 7" xfId="12414" xr:uid="{00000000-0005-0000-0000-00001C300000}"/>
    <cellStyle name="Normal 18 2 2 4 4" xfId="12415" xr:uid="{00000000-0005-0000-0000-00001D300000}"/>
    <cellStyle name="Normal 18 2 2 4 4 2" xfId="12416" xr:uid="{00000000-0005-0000-0000-00001E300000}"/>
    <cellStyle name="Normal 18 2 2 4 4 2 2" xfId="12417" xr:uid="{00000000-0005-0000-0000-00001F300000}"/>
    <cellStyle name="Normal 18 2 2 4 4 3" xfId="12418" xr:uid="{00000000-0005-0000-0000-000020300000}"/>
    <cellStyle name="Normal 18 2 2 4 5" xfId="12419" xr:uid="{00000000-0005-0000-0000-000021300000}"/>
    <cellStyle name="Normal 18 2 2 4 5 2" xfId="12420" xr:uid="{00000000-0005-0000-0000-000022300000}"/>
    <cellStyle name="Normal 18 2 2 4 5 2 2" xfId="12421" xr:uid="{00000000-0005-0000-0000-000023300000}"/>
    <cellStyle name="Normal 18 2 2 4 5 3" xfId="12422" xr:uid="{00000000-0005-0000-0000-000024300000}"/>
    <cellStyle name="Normal 18 2 2 4 6" xfId="12423" xr:uid="{00000000-0005-0000-0000-000025300000}"/>
    <cellStyle name="Normal 18 2 2 4 6 2" xfId="12424" xr:uid="{00000000-0005-0000-0000-000026300000}"/>
    <cellStyle name="Normal 18 2 2 4 6 2 2" xfId="12425" xr:uid="{00000000-0005-0000-0000-000027300000}"/>
    <cellStyle name="Normal 18 2 2 4 6 3" xfId="12426" xr:uid="{00000000-0005-0000-0000-000028300000}"/>
    <cellStyle name="Normal 18 2 2 4 7" xfId="12427" xr:uid="{00000000-0005-0000-0000-000029300000}"/>
    <cellStyle name="Normal 18 2 2 4 7 2" xfId="12428" xr:uid="{00000000-0005-0000-0000-00002A300000}"/>
    <cellStyle name="Normal 18 2 2 4 8" xfId="12429" xr:uid="{00000000-0005-0000-0000-00002B300000}"/>
    <cellStyle name="Normal 18 2 2 4 8 2" xfId="12430" xr:uid="{00000000-0005-0000-0000-00002C300000}"/>
    <cellStyle name="Normal 18 2 2 4 9" xfId="12431" xr:uid="{00000000-0005-0000-0000-00002D300000}"/>
    <cellStyle name="Normal 18 2 2 5" xfId="12432" xr:uid="{00000000-0005-0000-0000-00002E300000}"/>
    <cellStyle name="Normal 18 2 2 5 2" xfId="12433" xr:uid="{00000000-0005-0000-0000-00002F300000}"/>
    <cellStyle name="Normal 18 2 2 5 2 2" xfId="12434" xr:uid="{00000000-0005-0000-0000-000030300000}"/>
    <cellStyle name="Normal 18 2 2 5 2 2 2" xfId="12435" xr:uid="{00000000-0005-0000-0000-000031300000}"/>
    <cellStyle name="Normal 18 2 2 5 2 2 2 2" xfId="12436" xr:uid="{00000000-0005-0000-0000-000032300000}"/>
    <cellStyle name="Normal 18 2 2 5 2 2 3" xfId="12437" xr:uid="{00000000-0005-0000-0000-000033300000}"/>
    <cellStyle name="Normal 18 2 2 5 2 3" xfId="12438" xr:uid="{00000000-0005-0000-0000-000034300000}"/>
    <cellStyle name="Normal 18 2 2 5 2 3 2" xfId="12439" xr:uid="{00000000-0005-0000-0000-000035300000}"/>
    <cellStyle name="Normal 18 2 2 5 2 3 2 2" xfId="12440" xr:uid="{00000000-0005-0000-0000-000036300000}"/>
    <cellStyle name="Normal 18 2 2 5 2 3 3" xfId="12441" xr:uid="{00000000-0005-0000-0000-000037300000}"/>
    <cellStyle name="Normal 18 2 2 5 2 4" xfId="12442" xr:uid="{00000000-0005-0000-0000-000038300000}"/>
    <cellStyle name="Normal 18 2 2 5 2 4 2" xfId="12443" xr:uid="{00000000-0005-0000-0000-000039300000}"/>
    <cellStyle name="Normal 18 2 2 5 2 4 2 2" xfId="12444" xr:uid="{00000000-0005-0000-0000-00003A300000}"/>
    <cellStyle name="Normal 18 2 2 5 2 4 3" xfId="12445" xr:uid="{00000000-0005-0000-0000-00003B300000}"/>
    <cellStyle name="Normal 18 2 2 5 2 5" xfId="12446" xr:uid="{00000000-0005-0000-0000-00003C300000}"/>
    <cellStyle name="Normal 18 2 2 5 2 5 2" xfId="12447" xr:uid="{00000000-0005-0000-0000-00003D300000}"/>
    <cellStyle name="Normal 18 2 2 5 2 6" xfId="12448" xr:uid="{00000000-0005-0000-0000-00003E300000}"/>
    <cellStyle name="Normal 18 2 2 5 2 6 2" xfId="12449" xr:uid="{00000000-0005-0000-0000-00003F300000}"/>
    <cellStyle name="Normal 18 2 2 5 2 7" xfId="12450" xr:uid="{00000000-0005-0000-0000-000040300000}"/>
    <cellStyle name="Normal 18 2 2 5 3" xfId="12451" xr:uid="{00000000-0005-0000-0000-000041300000}"/>
    <cellStyle name="Normal 18 2 2 5 3 2" xfId="12452" xr:uid="{00000000-0005-0000-0000-000042300000}"/>
    <cellStyle name="Normal 18 2 2 5 3 2 2" xfId="12453" xr:uid="{00000000-0005-0000-0000-000043300000}"/>
    <cellStyle name="Normal 18 2 2 5 3 3" xfId="12454" xr:uid="{00000000-0005-0000-0000-000044300000}"/>
    <cellStyle name="Normal 18 2 2 5 4" xfId="12455" xr:uid="{00000000-0005-0000-0000-000045300000}"/>
    <cellStyle name="Normal 18 2 2 5 4 2" xfId="12456" xr:uid="{00000000-0005-0000-0000-000046300000}"/>
    <cellStyle name="Normal 18 2 2 5 4 2 2" xfId="12457" xr:uid="{00000000-0005-0000-0000-000047300000}"/>
    <cellStyle name="Normal 18 2 2 5 4 3" xfId="12458" xr:uid="{00000000-0005-0000-0000-000048300000}"/>
    <cellStyle name="Normal 18 2 2 5 5" xfId="12459" xr:uid="{00000000-0005-0000-0000-000049300000}"/>
    <cellStyle name="Normal 18 2 2 5 5 2" xfId="12460" xr:uid="{00000000-0005-0000-0000-00004A300000}"/>
    <cellStyle name="Normal 18 2 2 5 5 2 2" xfId="12461" xr:uid="{00000000-0005-0000-0000-00004B300000}"/>
    <cellStyle name="Normal 18 2 2 5 5 3" xfId="12462" xr:uid="{00000000-0005-0000-0000-00004C300000}"/>
    <cellStyle name="Normal 18 2 2 5 6" xfId="12463" xr:uid="{00000000-0005-0000-0000-00004D300000}"/>
    <cellStyle name="Normal 18 2 2 5 6 2" xfId="12464" xr:uid="{00000000-0005-0000-0000-00004E300000}"/>
    <cellStyle name="Normal 18 2 2 5 7" xfId="12465" xr:uid="{00000000-0005-0000-0000-00004F300000}"/>
    <cellStyle name="Normal 18 2 2 5 7 2" xfId="12466" xr:uid="{00000000-0005-0000-0000-000050300000}"/>
    <cellStyle name="Normal 18 2 2 5 8" xfId="12467" xr:uid="{00000000-0005-0000-0000-000051300000}"/>
    <cellStyle name="Normal 18 2 2 6" xfId="12468" xr:uid="{00000000-0005-0000-0000-000052300000}"/>
    <cellStyle name="Normal 18 2 2 6 2" xfId="12469" xr:uid="{00000000-0005-0000-0000-000053300000}"/>
    <cellStyle name="Normal 18 2 2 6 2 2" xfId="12470" xr:uid="{00000000-0005-0000-0000-000054300000}"/>
    <cellStyle name="Normal 18 2 2 6 2 2 2" xfId="12471" xr:uid="{00000000-0005-0000-0000-000055300000}"/>
    <cellStyle name="Normal 18 2 2 6 2 3" xfId="12472" xr:uid="{00000000-0005-0000-0000-000056300000}"/>
    <cellStyle name="Normal 18 2 2 6 3" xfId="12473" xr:uid="{00000000-0005-0000-0000-000057300000}"/>
    <cellStyle name="Normal 18 2 2 6 3 2" xfId="12474" xr:uid="{00000000-0005-0000-0000-000058300000}"/>
    <cellStyle name="Normal 18 2 2 6 3 2 2" xfId="12475" xr:uid="{00000000-0005-0000-0000-000059300000}"/>
    <cellStyle name="Normal 18 2 2 6 3 3" xfId="12476" xr:uid="{00000000-0005-0000-0000-00005A300000}"/>
    <cellStyle name="Normal 18 2 2 6 4" xfId="12477" xr:uid="{00000000-0005-0000-0000-00005B300000}"/>
    <cellStyle name="Normal 18 2 2 6 4 2" xfId="12478" xr:uid="{00000000-0005-0000-0000-00005C300000}"/>
    <cellStyle name="Normal 18 2 2 6 4 2 2" xfId="12479" xr:uid="{00000000-0005-0000-0000-00005D300000}"/>
    <cellStyle name="Normal 18 2 2 6 4 3" xfId="12480" xr:uid="{00000000-0005-0000-0000-00005E300000}"/>
    <cellStyle name="Normal 18 2 2 6 5" xfId="12481" xr:uid="{00000000-0005-0000-0000-00005F300000}"/>
    <cellStyle name="Normal 18 2 2 6 5 2" xfId="12482" xr:uid="{00000000-0005-0000-0000-000060300000}"/>
    <cellStyle name="Normal 18 2 2 6 6" xfId="12483" xr:uid="{00000000-0005-0000-0000-000061300000}"/>
    <cellStyle name="Normal 18 2 2 6 6 2" xfId="12484" xr:uid="{00000000-0005-0000-0000-000062300000}"/>
    <cellStyle name="Normal 18 2 2 6 7" xfId="12485" xr:uid="{00000000-0005-0000-0000-000063300000}"/>
    <cellStyle name="Normal 18 2 2 7" xfId="12486" xr:uid="{00000000-0005-0000-0000-000064300000}"/>
    <cellStyle name="Normal 18 2 2 7 2" xfId="12487" xr:uid="{00000000-0005-0000-0000-000065300000}"/>
    <cellStyle name="Normal 18 2 2 7 2 2" xfId="12488" xr:uid="{00000000-0005-0000-0000-000066300000}"/>
    <cellStyle name="Normal 18 2 2 7 2 2 2" xfId="12489" xr:uid="{00000000-0005-0000-0000-000067300000}"/>
    <cellStyle name="Normal 18 2 2 7 2 3" xfId="12490" xr:uid="{00000000-0005-0000-0000-000068300000}"/>
    <cellStyle name="Normal 18 2 2 7 3" xfId="12491" xr:uid="{00000000-0005-0000-0000-000069300000}"/>
    <cellStyle name="Normal 18 2 2 7 3 2" xfId="12492" xr:uid="{00000000-0005-0000-0000-00006A300000}"/>
    <cellStyle name="Normal 18 2 2 7 3 2 2" xfId="12493" xr:uid="{00000000-0005-0000-0000-00006B300000}"/>
    <cellStyle name="Normal 18 2 2 7 3 3" xfId="12494" xr:uid="{00000000-0005-0000-0000-00006C300000}"/>
    <cellStyle name="Normal 18 2 2 7 4" xfId="12495" xr:uid="{00000000-0005-0000-0000-00006D300000}"/>
    <cellStyle name="Normal 18 2 2 7 4 2" xfId="12496" xr:uid="{00000000-0005-0000-0000-00006E300000}"/>
    <cellStyle name="Normal 18 2 2 7 4 2 2" xfId="12497" xr:uid="{00000000-0005-0000-0000-00006F300000}"/>
    <cellStyle name="Normal 18 2 2 7 4 3" xfId="12498" xr:uid="{00000000-0005-0000-0000-000070300000}"/>
    <cellStyle name="Normal 18 2 2 7 5" xfId="12499" xr:uid="{00000000-0005-0000-0000-000071300000}"/>
    <cellStyle name="Normal 18 2 2 7 5 2" xfId="12500" xr:uid="{00000000-0005-0000-0000-000072300000}"/>
    <cellStyle name="Normal 18 2 2 7 6" xfId="12501" xr:uid="{00000000-0005-0000-0000-000073300000}"/>
    <cellStyle name="Normal 18 2 2 7 6 2" xfId="12502" xr:uid="{00000000-0005-0000-0000-000074300000}"/>
    <cellStyle name="Normal 18 2 2 7 7" xfId="12503" xr:uid="{00000000-0005-0000-0000-000075300000}"/>
    <cellStyle name="Normal 18 2 2 8" xfId="12504" xr:uid="{00000000-0005-0000-0000-000076300000}"/>
    <cellStyle name="Normal 18 2 2 8 2" xfId="12505" xr:uid="{00000000-0005-0000-0000-000077300000}"/>
    <cellStyle name="Normal 18 2 2 8 2 2" xfId="12506" xr:uid="{00000000-0005-0000-0000-000078300000}"/>
    <cellStyle name="Normal 18 2 2 8 3" xfId="12507" xr:uid="{00000000-0005-0000-0000-000079300000}"/>
    <cellStyle name="Normal 18 2 2 9" xfId="12508" xr:uid="{00000000-0005-0000-0000-00007A300000}"/>
    <cellStyle name="Normal 18 2 2 9 2" xfId="12509" xr:uid="{00000000-0005-0000-0000-00007B300000}"/>
    <cellStyle name="Normal 18 2 2 9 2 2" xfId="12510" xr:uid="{00000000-0005-0000-0000-00007C300000}"/>
    <cellStyle name="Normal 18 2 2 9 3" xfId="12511" xr:uid="{00000000-0005-0000-0000-00007D300000}"/>
    <cellStyle name="Normal 18 2 2_Confidential Information" xfId="12512" xr:uid="{00000000-0005-0000-0000-00007E300000}"/>
    <cellStyle name="Normal 18 2 3" xfId="452" xr:uid="{00000000-0005-0000-0000-00007F300000}"/>
    <cellStyle name="Normal 18 2 3 10" xfId="12513" xr:uid="{00000000-0005-0000-0000-000080300000}"/>
    <cellStyle name="Normal 18 2 3 10 2" xfId="12514" xr:uid="{00000000-0005-0000-0000-000081300000}"/>
    <cellStyle name="Normal 18 2 3 10 2 2" xfId="12515" xr:uid="{00000000-0005-0000-0000-000082300000}"/>
    <cellStyle name="Normal 18 2 3 10 3" xfId="12516" xr:uid="{00000000-0005-0000-0000-000083300000}"/>
    <cellStyle name="Normal 18 2 3 11" xfId="12517" xr:uid="{00000000-0005-0000-0000-000084300000}"/>
    <cellStyle name="Normal 18 2 3 11 2" xfId="12518" xr:uid="{00000000-0005-0000-0000-000085300000}"/>
    <cellStyle name="Normal 18 2 3 12" xfId="12519" xr:uid="{00000000-0005-0000-0000-000086300000}"/>
    <cellStyle name="Normal 18 2 3 12 2" xfId="12520" xr:uid="{00000000-0005-0000-0000-000087300000}"/>
    <cellStyle name="Normal 18 2 3 13" xfId="12521" xr:uid="{00000000-0005-0000-0000-000088300000}"/>
    <cellStyle name="Normal 18 2 3 2" xfId="453" xr:uid="{00000000-0005-0000-0000-000089300000}"/>
    <cellStyle name="Normal 18 2 3 2 10" xfId="12522" xr:uid="{00000000-0005-0000-0000-00008A300000}"/>
    <cellStyle name="Normal 18 2 3 2 10 2" xfId="12523" xr:uid="{00000000-0005-0000-0000-00008B300000}"/>
    <cellStyle name="Normal 18 2 3 2 11" xfId="12524" xr:uid="{00000000-0005-0000-0000-00008C300000}"/>
    <cellStyle name="Normal 18 2 3 2 2" xfId="12525" xr:uid="{00000000-0005-0000-0000-00008D300000}"/>
    <cellStyle name="Normal 18 2 3 2 2 2" xfId="12526" xr:uid="{00000000-0005-0000-0000-00008E300000}"/>
    <cellStyle name="Normal 18 2 3 2 2 2 2" xfId="12527" xr:uid="{00000000-0005-0000-0000-00008F300000}"/>
    <cellStyle name="Normal 18 2 3 2 2 2 2 2" xfId="12528" xr:uid="{00000000-0005-0000-0000-000090300000}"/>
    <cellStyle name="Normal 18 2 3 2 2 2 2 2 2" xfId="12529" xr:uid="{00000000-0005-0000-0000-000091300000}"/>
    <cellStyle name="Normal 18 2 3 2 2 2 2 3" xfId="12530" xr:uid="{00000000-0005-0000-0000-000092300000}"/>
    <cellStyle name="Normal 18 2 3 2 2 2 3" xfId="12531" xr:uid="{00000000-0005-0000-0000-000093300000}"/>
    <cellStyle name="Normal 18 2 3 2 2 2 3 2" xfId="12532" xr:uid="{00000000-0005-0000-0000-000094300000}"/>
    <cellStyle name="Normal 18 2 3 2 2 2 3 2 2" xfId="12533" xr:uid="{00000000-0005-0000-0000-000095300000}"/>
    <cellStyle name="Normal 18 2 3 2 2 2 3 3" xfId="12534" xr:uid="{00000000-0005-0000-0000-000096300000}"/>
    <cellStyle name="Normal 18 2 3 2 2 2 4" xfId="12535" xr:uid="{00000000-0005-0000-0000-000097300000}"/>
    <cellStyle name="Normal 18 2 3 2 2 2 4 2" xfId="12536" xr:uid="{00000000-0005-0000-0000-000098300000}"/>
    <cellStyle name="Normal 18 2 3 2 2 2 4 2 2" xfId="12537" xr:uid="{00000000-0005-0000-0000-000099300000}"/>
    <cellStyle name="Normal 18 2 3 2 2 2 4 3" xfId="12538" xr:uid="{00000000-0005-0000-0000-00009A300000}"/>
    <cellStyle name="Normal 18 2 3 2 2 2 5" xfId="12539" xr:uid="{00000000-0005-0000-0000-00009B300000}"/>
    <cellStyle name="Normal 18 2 3 2 2 2 5 2" xfId="12540" xr:uid="{00000000-0005-0000-0000-00009C300000}"/>
    <cellStyle name="Normal 18 2 3 2 2 2 6" xfId="12541" xr:uid="{00000000-0005-0000-0000-00009D300000}"/>
    <cellStyle name="Normal 18 2 3 2 2 2 6 2" xfId="12542" xr:uid="{00000000-0005-0000-0000-00009E300000}"/>
    <cellStyle name="Normal 18 2 3 2 2 2 7" xfId="12543" xr:uid="{00000000-0005-0000-0000-00009F300000}"/>
    <cellStyle name="Normal 18 2 3 2 2 3" xfId="12544" xr:uid="{00000000-0005-0000-0000-0000A0300000}"/>
    <cellStyle name="Normal 18 2 3 2 2 3 2" xfId="12545" xr:uid="{00000000-0005-0000-0000-0000A1300000}"/>
    <cellStyle name="Normal 18 2 3 2 2 3 2 2" xfId="12546" xr:uid="{00000000-0005-0000-0000-0000A2300000}"/>
    <cellStyle name="Normal 18 2 3 2 2 3 2 2 2" xfId="12547" xr:uid="{00000000-0005-0000-0000-0000A3300000}"/>
    <cellStyle name="Normal 18 2 3 2 2 3 2 3" xfId="12548" xr:uid="{00000000-0005-0000-0000-0000A4300000}"/>
    <cellStyle name="Normal 18 2 3 2 2 3 3" xfId="12549" xr:uid="{00000000-0005-0000-0000-0000A5300000}"/>
    <cellStyle name="Normal 18 2 3 2 2 3 3 2" xfId="12550" xr:uid="{00000000-0005-0000-0000-0000A6300000}"/>
    <cellStyle name="Normal 18 2 3 2 2 3 3 2 2" xfId="12551" xr:uid="{00000000-0005-0000-0000-0000A7300000}"/>
    <cellStyle name="Normal 18 2 3 2 2 3 3 3" xfId="12552" xr:uid="{00000000-0005-0000-0000-0000A8300000}"/>
    <cellStyle name="Normal 18 2 3 2 2 3 4" xfId="12553" xr:uid="{00000000-0005-0000-0000-0000A9300000}"/>
    <cellStyle name="Normal 18 2 3 2 2 3 4 2" xfId="12554" xr:uid="{00000000-0005-0000-0000-0000AA300000}"/>
    <cellStyle name="Normal 18 2 3 2 2 3 4 2 2" xfId="12555" xr:uid="{00000000-0005-0000-0000-0000AB300000}"/>
    <cellStyle name="Normal 18 2 3 2 2 3 4 3" xfId="12556" xr:uid="{00000000-0005-0000-0000-0000AC300000}"/>
    <cellStyle name="Normal 18 2 3 2 2 3 5" xfId="12557" xr:uid="{00000000-0005-0000-0000-0000AD300000}"/>
    <cellStyle name="Normal 18 2 3 2 2 3 5 2" xfId="12558" xr:uid="{00000000-0005-0000-0000-0000AE300000}"/>
    <cellStyle name="Normal 18 2 3 2 2 3 6" xfId="12559" xr:uid="{00000000-0005-0000-0000-0000AF300000}"/>
    <cellStyle name="Normal 18 2 3 2 2 3 6 2" xfId="12560" xr:uid="{00000000-0005-0000-0000-0000B0300000}"/>
    <cellStyle name="Normal 18 2 3 2 2 3 7" xfId="12561" xr:uid="{00000000-0005-0000-0000-0000B1300000}"/>
    <cellStyle name="Normal 18 2 3 2 2 4" xfId="12562" xr:uid="{00000000-0005-0000-0000-0000B2300000}"/>
    <cellStyle name="Normal 18 2 3 2 2 4 2" xfId="12563" xr:uid="{00000000-0005-0000-0000-0000B3300000}"/>
    <cellStyle name="Normal 18 2 3 2 2 4 2 2" xfId="12564" xr:uid="{00000000-0005-0000-0000-0000B4300000}"/>
    <cellStyle name="Normal 18 2 3 2 2 4 3" xfId="12565" xr:uid="{00000000-0005-0000-0000-0000B5300000}"/>
    <cellStyle name="Normal 18 2 3 2 2 5" xfId="12566" xr:uid="{00000000-0005-0000-0000-0000B6300000}"/>
    <cellStyle name="Normal 18 2 3 2 2 5 2" xfId="12567" xr:uid="{00000000-0005-0000-0000-0000B7300000}"/>
    <cellStyle name="Normal 18 2 3 2 2 5 2 2" xfId="12568" xr:uid="{00000000-0005-0000-0000-0000B8300000}"/>
    <cellStyle name="Normal 18 2 3 2 2 5 3" xfId="12569" xr:uid="{00000000-0005-0000-0000-0000B9300000}"/>
    <cellStyle name="Normal 18 2 3 2 2 6" xfId="12570" xr:uid="{00000000-0005-0000-0000-0000BA300000}"/>
    <cellStyle name="Normal 18 2 3 2 2 6 2" xfId="12571" xr:uid="{00000000-0005-0000-0000-0000BB300000}"/>
    <cellStyle name="Normal 18 2 3 2 2 6 2 2" xfId="12572" xr:uid="{00000000-0005-0000-0000-0000BC300000}"/>
    <cellStyle name="Normal 18 2 3 2 2 6 3" xfId="12573" xr:uid="{00000000-0005-0000-0000-0000BD300000}"/>
    <cellStyle name="Normal 18 2 3 2 2 7" xfId="12574" xr:uid="{00000000-0005-0000-0000-0000BE300000}"/>
    <cellStyle name="Normal 18 2 3 2 2 7 2" xfId="12575" xr:uid="{00000000-0005-0000-0000-0000BF300000}"/>
    <cellStyle name="Normal 18 2 3 2 2 8" xfId="12576" xr:uid="{00000000-0005-0000-0000-0000C0300000}"/>
    <cellStyle name="Normal 18 2 3 2 2 8 2" xfId="12577" xr:uid="{00000000-0005-0000-0000-0000C1300000}"/>
    <cellStyle name="Normal 18 2 3 2 2 9" xfId="12578" xr:uid="{00000000-0005-0000-0000-0000C2300000}"/>
    <cellStyle name="Normal 18 2 3 2 3" xfId="12579" xr:uid="{00000000-0005-0000-0000-0000C3300000}"/>
    <cellStyle name="Normal 18 2 3 2 3 2" xfId="12580" xr:uid="{00000000-0005-0000-0000-0000C4300000}"/>
    <cellStyle name="Normal 18 2 3 2 3 2 2" xfId="12581" xr:uid="{00000000-0005-0000-0000-0000C5300000}"/>
    <cellStyle name="Normal 18 2 3 2 3 2 2 2" xfId="12582" xr:uid="{00000000-0005-0000-0000-0000C6300000}"/>
    <cellStyle name="Normal 18 2 3 2 3 2 2 2 2" xfId="12583" xr:uid="{00000000-0005-0000-0000-0000C7300000}"/>
    <cellStyle name="Normal 18 2 3 2 3 2 2 3" xfId="12584" xr:uid="{00000000-0005-0000-0000-0000C8300000}"/>
    <cellStyle name="Normal 18 2 3 2 3 2 3" xfId="12585" xr:uid="{00000000-0005-0000-0000-0000C9300000}"/>
    <cellStyle name="Normal 18 2 3 2 3 2 3 2" xfId="12586" xr:uid="{00000000-0005-0000-0000-0000CA300000}"/>
    <cellStyle name="Normal 18 2 3 2 3 2 3 2 2" xfId="12587" xr:uid="{00000000-0005-0000-0000-0000CB300000}"/>
    <cellStyle name="Normal 18 2 3 2 3 2 3 3" xfId="12588" xr:uid="{00000000-0005-0000-0000-0000CC300000}"/>
    <cellStyle name="Normal 18 2 3 2 3 2 4" xfId="12589" xr:uid="{00000000-0005-0000-0000-0000CD300000}"/>
    <cellStyle name="Normal 18 2 3 2 3 2 4 2" xfId="12590" xr:uid="{00000000-0005-0000-0000-0000CE300000}"/>
    <cellStyle name="Normal 18 2 3 2 3 2 4 2 2" xfId="12591" xr:uid="{00000000-0005-0000-0000-0000CF300000}"/>
    <cellStyle name="Normal 18 2 3 2 3 2 4 3" xfId="12592" xr:uid="{00000000-0005-0000-0000-0000D0300000}"/>
    <cellStyle name="Normal 18 2 3 2 3 2 5" xfId="12593" xr:uid="{00000000-0005-0000-0000-0000D1300000}"/>
    <cellStyle name="Normal 18 2 3 2 3 2 5 2" xfId="12594" xr:uid="{00000000-0005-0000-0000-0000D2300000}"/>
    <cellStyle name="Normal 18 2 3 2 3 2 6" xfId="12595" xr:uid="{00000000-0005-0000-0000-0000D3300000}"/>
    <cellStyle name="Normal 18 2 3 2 3 2 6 2" xfId="12596" xr:uid="{00000000-0005-0000-0000-0000D4300000}"/>
    <cellStyle name="Normal 18 2 3 2 3 2 7" xfId="12597" xr:uid="{00000000-0005-0000-0000-0000D5300000}"/>
    <cellStyle name="Normal 18 2 3 2 3 3" xfId="12598" xr:uid="{00000000-0005-0000-0000-0000D6300000}"/>
    <cellStyle name="Normal 18 2 3 2 3 3 2" xfId="12599" xr:uid="{00000000-0005-0000-0000-0000D7300000}"/>
    <cellStyle name="Normal 18 2 3 2 3 3 2 2" xfId="12600" xr:uid="{00000000-0005-0000-0000-0000D8300000}"/>
    <cellStyle name="Normal 18 2 3 2 3 3 3" xfId="12601" xr:uid="{00000000-0005-0000-0000-0000D9300000}"/>
    <cellStyle name="Normal 18 2 3 2 3 4" xfId="12602" xr:uid="{00000000-0005-0000-0000-0000DA300000}"/>
    <cellStyle name="Normal 18 2 3 2 3 4 2" xfId="12603" xr:uid="{00000000-0005-0000-0000-0000DB300000}"/>
    <cellStyle name="Normal 18 2 3 2 3 4 2 2" xfId="12604" xr:uid="{00000000-0005-0000-0000-0000DC300000}"/>
    <cellStyle name="Normal 18 2 3 2 3 4 3" xfId="12605" xr:uid="{00000000-0005-0000-0000-0000DD300000}"/>
    <cellStyle name="Normal 18 2 3 2 3 5" xfId="12606" xr:uid="{00000000-0005-0000-0000-0000DE300000}"/>
    <cellStyle name="Normal 18 2 3 2 3 5 2" xfId="12607" xr:uid="{00000000-0005-0000-0000-0000DF300000}"/>
    <cellStyle name="Normal 18 2 3 2 3 5 2 2" xfId="12608" xr:uid="{00000000-0005-0000-0000-0000E0300000}"/>
    <cellStyle name="Normal 18 2 3 2 3 5 3" xfId="12609" xr:uid="{00000000-0005-0000-0000-0000E1300000}"/>
    <cellStyle name="Normal 18 2 3 2 3 6" xfId="12610" xr:uid="{00000000-0005-0000-0000-0000E2300000}"/>
    <cellStyle name="Normal 18 2 3 2 3 6 2" xfId="12611" xr:uid="{00000000-0005-0000-0000-0000E3300000}"/>
    <cellStyle name="Normal 18 2 3 2 3 7" xfId="12612" xr:uid="{00000000-0005-0000-0000-0000E4300000}"/>
    <cellStyle name="Normal 18 2 3 2 3 7 2" xfId="12613" xr:uid="{00000000-0005-0000-0000-0000E5300000}"/>
    <cellStyle name="Normal 18 2 3 2 3 8" xfId="12614" xr:uid="{00000000-0005-0000-0000-0000E6300000}"/>
    <cellStyle name="Normal 18 2 3 2 4" xfId="12615" xr:uid="{00000000-0005-0000-0000-0000E7300000}"/>
    <cellStyle name="Normal 18 2 3 2 4 2" xfId="12616" xr:uid="{00000000-0005-0000-0000-0000E8300000}"/>
    <cellStyle name="Normal 18 2 3 2 4 2 2" xfId="12617" xr:uid="{00000000-0005-0000-0000-0000E9300000}"/>
    <cellStyle name="Normal 18 2 3 2 4 2 2 2" xfId="12618" xr:uid="{00000000-0005-0000-0000-0000EA300000}"/>
    <cellStyle name="Normal 18 2 3 2 4 2 3" xfId="12619" xr:uid="{00000000-0005-0000-0000-0000EB300000}"/>
    <cellStyle name="Normal 18 2 3 2 4 3" xfId="12620" xr:uid="{00000000-0005-0000-0000-0000EC300000}"/>
    <cellStyle name="Normal 18 2 3 2 4 3 2" xfId="12621" xr:uid="{00000000-0005-0000-0000-0000ED300000}"/>
    <cellStyle name="Normal 18 2 3 2 4 3 2 2" xfId="12622" xr:uid="{00000000-0005-0000-0000-0000EE300000}"/>
    <cellStyle name="Normal 18 2 3 2 4 3 3" xfId="12623" xr:uid="{00000000-0005-0000-0000-0000EF300000}"/>
    <cellStyle name="Normal 18 2 3 2 4 4" xfId="12624" xr:uid="{00000000-0005-0000-0000-0000F0300000}"/>
    <cellStyle name="Normal 18 2 3 2 4 4 2" xfId="12625" xr:uid="{00000000-0005-0000-0000-0000F1300000}"/>
    <cellStyle name="Normal 18 2 3 2 4 4 2 2" xfId="12626" xr:uid="{00000000-0005-0000-0000-0000F2300000}"/>
    <cellStyle name="Normal 18 2 3 2 4 4 3" xfId="12627" xr:uid="{00000000-0005-0000-0000-0000F3300000}"/>
    <cellStyle name="Normal 18 2 3 2 4 5" xfId="12628" xr:uid="{00000000-0005-0000-0000-0000F4300000}"/>
    <cellStyle name="Normal 18 2 3 2 4 5 2" xfId="12629" xr:uid="{00000000-0005-0000-0000-0000F5300000}"/>
    <cellStyle name="Normal 18 2 3 2 4 6" xfId="12630" xr:uid="{00000000-0005-0000-0000-0000F6300000}"/>
    <cellStyle name="Normal 18 2 3 2 4 6 2" xfId="12631" xr:uid="{00000000-0005-0000-0000-0000F7300000}"/>
    <cellStyle name="Normal 18 2 3 2 4 7" xfId="12632" xr:uid="{00000000-0005-0000-0000-0000F8300000}"/>
    <cellStyle name="Normal 18 2 3 2 5" xfId="12633" xr:uid="{00000000-0005-0000-0000-0000F9300000}"/>
    <cellStyle name="Normal 18 2 3 2 5 2" xfId="12634" xr:uid="{00000000-0005-0000-0000-0000FA300000}"/>
    <cellStyle name="Normal 18 2 3 2 5 2 2" xfId="12635" xr:uid="{00000000-0005-0000-0000-0000FB300000}"/>
    <cellStyle name="Normal 18 2 3 2 5 2 2 2" xfId="12636" xr:uid="{00000000-0005-0000-0000-0000FC300000}"/>
    <cellStyle name="Normal 18 2 3 2 5 2 3" xfId="12637" xr:uid="{00000000-0005-0000-0000-0000FD300000}"/>
    <cellStyle name="Normal 18 2 3 2 5 3" xfId="12638" xr:uid="{00000000-0005-0000-0000-0000FE300000}"/>
    <cellStyle name="Normal 18 2 3 2 5 3 2" xfId="12639" xr:uid="{00000000-0005-0000-0000-0000FF300000}"/>
    <cellStyle name="Normal 18 2 3 2 5 3 2 2" xfId="12640" xr:uid="{00000000-0005-0000-0000-000000310000}"/>
    <cellStyle name="Normal 18 2 3 2 5 3 3" xfId="12641" xr:uid="{00000000-0005-0000-0000-000001310000}"/>
    <cellStyle name="Normal 18 2 3 2 5 4" xfId="12642" xr:uid="{00000000-0005-0000-0000-000002310000}"/>
    <cellStyle name="Normal 18 2 3 2 5 4 2" xfId="12643" xr:uid="{00000000-0005-0000-0000-000003310000}"/>
    <cellStyle name="Normal 18 2 3 2 5 4 2 2" xfId="12644" xr:uid="{00000000-0005-0000-0000-000004310000}"/>
    <cellStyle name="Normal 18 2 3 2 5 4 3" xfId="12645" xr:uid="{00000000-0005-0000-0000-000005310000}"/>
    <cellStyle name="Normal 18 2 3 2 5 5" xfId="12646" xr:uid="{00000000-0005-0000-0000-000006310000}"/>
    <cellStyle name="Normal 18 2 3 2 5 5 2" xfId="12647" xr:uid="{00000000-0005-0000-0000-000007310000}"/>
    <cellStyle name="Normal 18 2 3 2 5 6" xfId="12648" xr:uid="{00000000-0005-0000-0000-000008310000}"/>
    <cellStyle name="Normal 18 2 3 2 5 6 2" xfId="12649" xr:uid="{00000000-0005-0000-0000-000009310000}"/>
    <cellStyle name="Normal 18 2 3 2 5 7" xfId="12650" xr:uid="{00000000-0005-0000-0000-00000A310000}"/>
    <cellStyle name="Normal 18 2 3 2 6" xfId="12651" xr:uid="{00000000-0005-0000-0000-00000B310000}"/>
    <cellStyle name="Normal 18 2 3 2 6 2" xfId="12652" xr:uid="{00000000-0005-0000-0000-00000C310000}"/>
    <cellStyle name="Normal 18 2 3 2 6 2 2" xfId="12653" xr:uid="{00000000-0005-0000-0000-00000D310000}"/>
    <cellStyle name="Normal 18 2 3 2 6 3" xfId="12654" xr:uid="{00000000-0005-0000-0000-00000E310000}"/>
    <cellStyle name="Normal 18 2 3 2 7" xfId="12655" xr:uid="{00000000-0005-0000-0000-00000F310000}"/>
    <cellStyle name="Normal 18 2 3 2 7 2" xfId="12656" xr:uid="{00000000-0005-0000-0000-000010310000}"/>
    <cellStyle name="Normal 18 2 3 2 7 2 2" xfId="12657" xr:uid="{00000000-0005-0000-0000-000011310000}"/>
    <cellStyle name="Normal 18 2 3 2 7 3" xfId="12658" xr:uid="{00000000-0005-0000-0000-000012310000}"/>
    <cellStyle name="Normal 18 2 3 2 8" xfId="12659" xr:uid="{00000000-0005-0000-0000-000013310000}"/>
    <cellStyle name="Normal 18 2 3 2 8 2" xfId="12660" xr:uid="{00000000-0005-0000-0000-000014310000}"/>
    <cellStyle name="Normal 18 2 3 2 8 2 2" xfId="12661" xr:uid="{00000000-0005-0000-0000-000015310000}"/>
    <cellStyle name="Normal 18 2 3 2 8 3" xfId="12662" xr:uid="{00000000-0005-0000-0000-000016310000}"/>
    <cellStyle name="Normal 18 2 3 2 9" xfId="12663" xr:uid="{00000000-0005-0000-0000-000017310000}"/>
    <cellStyle name="Normal 18 2 3 2 9 2" xfId="12664" xr:uid="{00000000-0005-0000-0000-000018310000}"/>
    <cellStyle name="Normal 18 2 3 3" xfId="454" xr:uid="{00000000-0005-0000-0000-000019310000}"/>
    <cellStyle name="Normal 18 2 3 3 10" xfId="12665" xr:uid="{00000000-0005-0000-0000-00001A310000}"/>
    <cellStyle name="Normal 18 2 3 3 10 2" xfId="12666" xr:uid="{00000000-0005-0000-0000-00001B310000}"/>
    <cellStyle name="Normal 18 2 3 3 11" xfId="12667" xr:uid="{00000000-0005-0000-0000-00001C310000}"/>
    <cellStyle name="Normal 18 2 3 3 2" xfId="12668" xr:uid="{00000000-0005-0000-0000-00001D310000}"/>
    <cellStyle name="Normal 18 2 3 3 2 2" xfId="12669" xr:uid="{00000000-0005-0000-0000-00001E310000}"/>
    <cellStyle name="Normal 18 2 3 3 2 2 2" xfId="12670" xr:uid="{00000000-0005-0000-0000-00001F310000}"/>
    <cellStyle name="Normal 18 2 3 3 2 2 2 2" xfId="12671" xr:uid="{00000000-0005-0000-0000-000020310000}"/>
    <cellStyle name="Normal 18 2 3 3 2 2 2 2 2" xfId="12672" xr:uid="{00000000-0005-0000-0000-000021310000}"/>
    <cellStyle name="Normal 18 2 3 3 2 2 2 3" xfId="12673" xr:uid="{00000000-0005-0000-0000-000022310000}"/>
    <cellStyle name="Normal 18 2 3 3 2 2 3" xfId="12674" xr:uid="{00000000-0005-0000-0000-000023310000}"/>
    <cellStyle name="Normal 18 2 3 3 2 2 3 2" xfId="12675" xr:uid="{00000000-0005-0000-0000-000024310000}"/>
    <cellStyle name="Normal 18 2 3 3 2 2 3 2 2" xfId="12676" xr:uid="{00000000-0005-0000-0000-000025310000}"/>
    <cellStyle name="Normal 18 2 3 3 2 2 3 3" xfId="12677" xr:uid="{00000000-0005-0000-0000-000026310000}"/>
    <cellStyle name="Normal 18 2 3 3 2 2 4" xfId="12678" xr:uid="{00000000-0005-0000-0000-000027310000}"/>
    <cellStyle name="Normal 18 2 3 3 2 2 4 2" xfId="12679" xr:uid="{00000000-0005-0000-0000-000028310000}"/>
    <cellStyle name="Normal 18 2 3 3 2 2 4 2 2" xfId="12680" xr:uid="{00000000-0005-0000-0000-000029310000}"/>
    <cellStyle name="Normal 18 2 3 3 2 2 4 3" xfId="12681" xr:uid="{00000000-0005-0000-0000-00002A310000}"/>
    <cellStyle name="Normal 18 2 3 3 2 2 5" xfId="12682" xr:uid="{00000000-0005-0000-0000-00002B310000}"/>
    <cellStyle name="Normal 18 2 3 3 2 2 5 2" xfId="12683" xr:uid="{00000000-0005-0000-0000-00002C310000}"/>
    <cellStyle name="Normal 18 2 3 3 2 2 6" xfId="12684" xr:uid="{00000000-0005-0000-0000-00002D310000}"/>
    <cellStyle name="Normal 18 2 3 3 2 2 6 2" xfId="12685" xr:uid="{00000000-0005-0000-0000-00002E310000}"/>
    <cellStyle name="Normal 18 2 3 3 2 2 7" xfId="12686" xr:uid="{00000000-0005-0000-0000-00002F310000}"/>
    <cellStyle name="Normal 18 2 3 3 2 3" xfId="12687" xr:uid="{00000000-0005-0000-0000-000030310000}"/>
    <cellStyle name="Normal 18 2 3 3 2 3 2" xfId="12688" xr:uid="{00000000-0005-0000-0000-000031310000}"/>
    <cellStyle name="Normal 18 2 3 3 2 3 2 2" xfId="12689" xr:uid="{00000000-0005-0000-0000-000032310000}"/>
    <cellStyle name="Normal 18 2 3 3 2 3 2 2 2" xfId="12690" xr:uid="{00000000-0005-0000-0000-000033310000}"/>
    <cellStyle name="Normal 18 2 3 3 2 3 2 3" xfId="12691" xr:uid="{00000000-0005-0000-0000-000034310000}"/>
    <cellStyle name="Normal 18 2 3 3 2 3 3" xfId="12692" xr:uid="{00000000-0005-0000-0000-000035310000}"/>
    <cellStyle name="Normal 18 2 3 3 2 3 3 2" xfId="12693" xr:uid="{00000000-0005-0000-0000-000036310000}"/>
    <cellStyle name="Normal 18 2 3 3 2 3 3 2 2" xfId="12694" xr:uid="{00000000-0005-0000-0000-000037310000}"/>
    <cellStyle name="Normal 18 2 3 3 2 3 3 3" xfId="12695" xr:uid="{00000000-0005-0000-0000-000038310000}"/>
    <cellStyle name="Normal 18 2 3 3 2 3 4" xfId="12696" xr:uid="{00000000-0005-0000-0000-000039310000}"/>
    <cellStyle name="Normal 18 2 3 3 2 3 4 2" xfId="12697" xr:uid="{00000000-0005-0000-0000-00003A310000}"/>
    <cellStyle name="Normal 18 2 3 3 2 3 4 2 2" xfId="12698" xr:uid="{00000000-0005-0000-0000-00003B310000}"/>
    <cellStyle name="Normal 18 2 3 3 2 3 4 3" xfId="12699" xr:uid="{00000000-0005-0000-0000-00003C310000}"/>
    <cellStyle name="Normal 18 2 3 3 2 3 5" xfId="12700" xr:uid="{00000000-0005-0000-0000-00003D310000}"/>
    <cellStyle name="Normal 18 2 3 3 2 3 5 2" xfId="12701" xr:uid="{00000000-0005-0000-0000-00003E310000}"/>
    <cellStyle name="Normal 18 2 3 3 2 3 6" xfId="12702" xr:uid="{00000000-0005-0000-0000-00003F310000}"/>
    <cellStyle name="Normal 18 2 3 3 2 3 6 2" xfId="12703" xr:uid="{00000000-0005-0000-0000-000040310000}"/>
    <cellStyle name="Normal 18 2 3 3 2 3 7" xfId="12704" xr:uid="{00000000-0005-0000-0000-000041310000}"/>
    <cellStyle name="Normal 18 2 3 3 2 4" xfId="12705" xr:uid="{00000000-0005-0000-0000-000042310000}"/>
    <cellStyle name="Normal 18 2 3 3 2 4 2" xfId="12706" xr:uid="{00000000-0005-0000-0000-000043310000}"/>
    <cellStyle name="Normal 18 2 3 3 2 4 2 2" xfId="12707" xr:uid="{00000000-0005-0000-0000-000044310000}"/>
    <cellStyle name="Normal 18 2 3 3 2 4 3" xfId="12708" xr:uid="{00000000-0005-0000-0000-000045310000}"/>
    <cellStyle name="Normal 18 2 3 3 2 5" xfId="12709" xr:uid="{00000000-0005-0000-0000-000046310000}"/>
    <cellStyle name="Normal 18 2 3 3 2 5 2" xfId="12710" xr:uid="{00000000-0005-0000-0000-000047310000}"/>
    <cellStyle name="Normal 18 2 3 3 2 5 2 2" xfId="12711" xr:uid="{00000000-0005-0000-0000-000048310000}"/>
    <cellStyle name="Normal 18 2 3 3 2 5 3" xfId="12712" xr:uid="{00000000-0005-0000-0000-000049310000}"/>
    <cellStyle name="Normal 18 2 3 3 2 6" xfId="12713" xr:uid="{00000000-0005-0000-0000-00004A310000}"/>
    <cellStyle name="Normal 18 2 3 3 2 6 2" xfId="12714" xr:uid="{00000000-0005-0000-0000-00004B310000}"/>
    <cellStyle name="Normal 18 2 3 3 2 6 2 2" xfId="12715" xr:uid="{00000000-0005-0000-0000-00004C310000}"/>
    <cellStyle name="Normal 18 2 3 3 2 6 3" xfId="12716" xr:uid="{00000000-0005-0000-0000-00004D310000}"/>
    <cellStyle name="Normal 18 2 3 3 2 7" xfId="12717" xr:uid="{00000000-0005-0000-0000-00004E310000}"/>
    <cellStyle name="Normal 18 2 3 3 2 7 2" xfId="12718" xr:uid="{00000000-0005-0000-0000-00004F310000}"/>
    <cellStyle name="Normal 18 2 3 3 2 8" xfId="12719" xr:uid="{00000000-0005-0000-0000-000050310000}"/>
    <cellStyle name="Normal 18 2 3 3 2 8 2" xfId="12720" xr:uid="{00000000-0005-0000-0000-000051310000}"/>
    <cellStyle name="Normal 18 2 3 3 2 9" xfId="12721" xr:uid="{00000000-0005-0000-0000-000052310000}"/>
    <cellStyle name="Normal 18 2 3 3 3" xfId="12722" xr:uid="{00000000-0005-0000-0000-000053310000}"/>
    <cellStyle name="Normal 18 2 3 3 3 2" xfId="12723" xr:uid="{00000000-0005-0000-0000-000054310000}"/>
    <cellStyle name="Normal 18 2 3 3 3 2 2" xfId="12724" xr:uid="{00000000-0005-0000-0000-000055310000}"/>
    <cellStyle name="Normal 18 2 3 3 3 2 2 2" xfId="12725" xr:uid="{00000000-0005-0000-0000-000056310000}"/>
    <cellStyle name="Normal 18 2 3 3 3 2 2 2 2" xfId="12726" xr:uid="{00000000-0005-0000-0000-000057310000}"/>
    <cellStyle name="Normal 18 2 3 3 3 2 2 3" xfId="12727" xr:uid="{00000000-0005-0000-0000-000058310000}"/>
    <cellStyle name="Normal 18 2 3 3 3 2 3" xfId="12728" xr:uid="{00000000-0005-0000-0000-000059310000}"/>
    <cellStyle name="Normal 18 2 3 3 3 2 3 2" xfId="12729" xr:uid="{00000000-0005-0000-0000-00005A310000}"/>
    <cellStyle name="Normal 18 2 3 3 3 2 3 2 2" xfId="12730" xr:uid="{00000000-0005-0000-0000-00005B310000}"/>
    <cellStyle name="Normal 18 2 3 3 3 2 3 3" xfId="12731" xr:uid="{00000000-0005-0000-0000-00005C310000}"/>
    <cellStyle name="Normal 18 2 3 3 3 2 4" xfId="12732" xr:uid="{00000000-0005-0000-0000-00005D310000}"/>
    <cellStyle name="Normal 18 2 3 3 3 2 4 2" xfId="12733" xr:uid="{00000000-0005-0000-0000-00005E310000}"/>
    <cellStyle name="Normal 18 2 3 3 3 2 4 2 2" xfId="12734" xr:uid="{00000000-0005-0000-0000-00005F310000}"/>
    <cellStyle name="Normal 18 2 3 3 3 2 4 3" xfId="12735" xr:uid="{00000000-0005-0000-0000-000060310000}"/>
    <cellStyle name="Normal 18 2 3 3 3 2 5" xfId="12736" xr:uid="{00000000-0005-0000-0000-000061310000}"/>
    <cellStyle name="Normal 18 2 3 3 3 2 5 2" xfId="12737" xr:uid="{00000000-0005-0000-0000-000062310000}"/>
    <cellStyle name="Normal 18 2 3 3 3 2 6" xfId="12738" xr:uid="{00000000-0005-0000-0000-000063310000}"/>
    <cellStyle name="Normal 18 2 3 3 3 2 6 2" xfId="12739" xr:uid="{00000000-0005-0000-0000-000064310000}"/>
    <cellStyle name="Normal 18 2 3 3 3 2 7" xfId="12740" xr:uid="{00000000-0005-0000-0000-000065310000}"/>
    <cellStyle name="Normal 18 2 3 3 3 3" xfId="12741" xr:uid="{00000000-0005-0000-0000-000066310000}"/>
    <cellStyle name="Normal 18 2 3 3 3 3 2" xfId="12742" xr:uid="{00000000-0005-0000-0000-000067310000}"/>
    <cellStyle name="Normal 18 2 3 3 3 3 2 2" xfId="12743" xr:uid="{00000000-0005-0000-0000-000068310000}"/>
    <cellStyle name="Normal 18 2 3 3 3 3 3" xfId="12744" xr:uid="{00000000-0005-0000-0000-000069310000}"/>
    <cellStyle name="Normal 18 2 3 3 3 4" xfId="12745" xr:uid="{00000000-0005-0000-0000-00006A310000}"/>
    <cellStyle name="Normal 18 2 3 3 3 4 2" xfId="12746" xr:uid="{00000000-0005-0000-0000-00006B310000}"/>
    <cellStyle name="Normal 18 2 3 3 3 4 2 2" xfId="12747" xr:uid="{00000000-0005-0000-0000-00006C310000}"/>
    <cellStyle name="Normal 18 2 3 3 3 4 3" xfId="12748" xr:uid="{00000000-0005-0000-0000-00006D310000}"/>
    <cellStyle name="Normal 18 2 3 3 3 5" xfId="12749" xr:uid="{00000000-0005-0000-0000-00006E310000}"/>
    <cellStyle name="Normal 18 2 3 3 3 5 2" xfId="12750" xr:uid="{00000000-0005-0000-0000-00006F310000}"/>
    <cellStyle name="Normal 18 2 3 3 3 5 2 2" xfId="12751" xr:uid="{00000000-0005-0000-0000-000070310000}"/>
    <cellStyle name="Normal 18 2 3 3 3 5 3" xfId="12752" xr:uid="{00000000-0005-0000-0000-000071310000}"/>
    <cellStyle name="Normal 18 2 3 3 3 6" xfId="12753" xr:uid="{00000000-0005-0000-0000-000072310000}"/>
    <cellStyle name="Normal 18 2 3 3 3 6 2" xfId="12754" xr:uid="{00000000-0005-0000-0000-000073310000}"/>
    <cellStyle name="Normal 18 2 3 3 3 7" xfId="12755" xr:uid="{00000000-0005-0000-0000-000074310000}"/>
    <cellStyle name="Normal 18 2 3 3 3 7 2" xfId="12756" xr:uid="{00000000-0005-0000-0000-000075310000}"/>
    <cellStyle name="Normal 18 2 3 3 3 8" xfId="12757" xr:uid="{00000000-0005-0000-0000-000076310000}"/>
    <cellStyle name="Normal 18 2 3 3 4" xfId="12758" xr:uid="{00000000-0005-0000-0000-000077310000}"/>
    <cellStyle name="Normal 18 2 3 3 4 2" xfId="12759" xr:uid="{00000000-0005-0000-0000-000078310000}"/>
    <cellStyle name="Normal 18 2 3 3 4 2 2" xfId="12760" xr:uid="{00000000-0005-0000-0000-000079310000}"/>
    <cellStyle name="Normal 18 2 3 3 4 2 2 2" xfId="12761" xr:uid="{00000000-0005-0000-0000-00007A310000}"/>
    <cellStyle name="Normal 18 2 3 3 4 2 3" xfId="12762" xr:uid="{00000000-0005-0000-0000-00007B310000}"/>
    <cellStyle name="Normal 18 2 3 3 4 3" xfId="12763" xr:uid="{00000000-0005-0000-0000-00007C310000}"/>
    <cellStyle name="Normal 18 2 3 3 4 3 2" xfId="12764" xr:uid="{00000000-0005-0000-0000-00007D310000}"/>
    <cellStyle name="Normal 18 2 3 3 4 3 2 2" xfId="12765" xr:uid="{00000000-0005-0000-0000-00007E310000}"/>
    <cellStyle name="Normal 18 2 3 3 4 3 3" xfId="12766" xr:uid="{00000000-0005-0000-0000-00007F310000}"/>
    <cellStyle name="Normal 18 2 3 3 4 4" xfId="12767" xr:uid="{00000000-0005-0000-0000-000080310000}"/>
    <cellStyle name="Normal 18 2 3 3 4 4 2" xfId="12768" xr:uid="{00000000-0005-0000-0000-000081310000}"/>
    <cellStyle name="Normal 18 2 3 3 4 4 2 2" xfId="12769" xr:uid="{00000000-0005-0000-0000-000082310000}"/>
    <cellStyle name="Normal 18 2 3 3 4 4 3" xfId="12770" xr:uid="{00000000-0005-0000-0000-000083310000}"/>
    <cellStyle name="Normal 18 2 3 3 4 5" xfId="12771" xr:uid="{00000000-0005-0000-0000-000084310000}"/>
    <cellStyle name="Normal 18 2 3 3 4 5 2" xfId="12772" xr:uid="{00000000-0005-0000-0000-000085310000}"/>
    <cellStyle name="Normal 18 2 3 3 4 6" xfId="12773" xr:uid="{00000000-0005-0000-0000-000086310000}"/>
    <cellStyle name="Normal 18 2 3 3 4 6 2" xfId="12774" xr:uid="{00000000-0005-0000-0000-000087310000}"/>
    <cellStyle name="Normal 18 2 3 3 4 7" xfId="12775" xr:uid="{00000000-0005-0000-0000-000088310000}"/>
    <cellStyle name="Normal 18 2 3 3 5" xfId="12776" xr:uid="{00000000-0005-0000-0000-000089310000}"/>
    <cellStyle name="Normal 18 2 3 3 5 2" xfId="12777" xr:uid="{00000000-0005-0000-0000-00008A310000}"/>
    <cellStyle name="Normal 18 2 3 3 5 2 2" xfId="12778" xr:uid="{00000000-0005-0000-0000-00008B310000}"/>
    <cellStyle name="Normal 18 2 3 3 5 2 2 2" xfId="12779" xr:uid="{00000000-0005-0000-0000-00008C310000}"/>
    <cellStyle name="Normal 18 2 3 3 5 2 3" xfId="12780" xr:uid="{00000000-0005-0000-0000-00008D310000}"/>
    <cellStyle name="Normal 18 2 3 3 5 3" xfId="12781" xr:uid="{00000000-0005-0000-0000-00008E310000}"/>
    <cellStyle name="Normal 18 2 3 3 5 3 2" xfId="12782" xr:uid="{00000000-0005-0000-0000-00008F310000}"/>
    <cellStyle name="Normal 18 2 3 3 5 3 2 2" xfId="12783" xr:uid="{00000000-0005-0000-0000-000090310000}"/>
    <cellStyle name="Normal 18 2 3 3 5 3 3" xfId="12784" xr:uid="{00000000-0005-0000-0000-000091310000}"/>
    <cellStyle name="Normal 18 2 3 3 5 4" xfId="12785" xr:uid="{00000000-0005-0000-0000-000092310000}"/>
    <cellStyle name="Normal 18 2 3 3 5 4 2" xfId="12786" xr:uid="{00000000-0005-0000-0000-000093310000}"/>
    <cellStyle name="Normal 18 2 3 3 5 4 2 2" xfId="12787" xr:uid="{00000000-0005-0000-0000-000094310000}"/>
    <cellStyle name="Normal 18 2 3 3 5 4 3" xfId="12788" xr:uid="{00000000-0005-0000-0000-000095310000}"/>
    <cellStyle name="Normal 18 2 3 3 5 5" xfId="12789" xr:uid="{00000000-0005-0000-0000-000096310000}"/>
    <cellStyle name="Normal 18 2 3 3 5 5 2" xfId="12790" xr:uid="{00000000-0005-0000-0000-000097310000}"/>
    <cellStyle name="Normal 18 2 3 3 5 6" xfId="12791" xr:uid="{00000000-0005-0000-0000-000098310000}"/>
    <cellStyle name="Normal 18 2 3 3 5 6 2" xfId="12792" xr:uid="{00000000-0005-0000-0000-000099310000}"/>
    <cellStyle name="Normal 18 2 3 3 5 7" xfId="12793" xr:uid="{00000000-0005-0000-0000-00009A310000}"/>
    <cellStyle name="Normal 18 2 3 3 6" xfId="12794" xr:uid="{00000000-0005-0000-0000-00009B310000}"/>
    <cellStyle name="Normal 18 2 3 3 6 2" xfId="12795" xr:uid="{00000000-0005-0000-0000-00009C310000}"/>
    <cellStyle name="Normal 18 2 3 3 6 2 2" xfId="12796" xr:uid="{00000000-0005-0000-0000-00009D310000}"/>
    <cellStyle name="Normal 18 2 3 3 6 3" xfId="12797" xr:uid="{00000000-0005-0000-0000-00009E310000}"/>
    <cellStyle name="Normal 18 2 3 3 7" xfId="12798" xr:uid="{00000000-0005-0000-0000-00009F310000}"/>
    <cellStyle name="Normal 18 2 3 3 7 2" xfId="12799" xr:uid="{00000000-0005-0000-0000-0000A0310000}"/>
    <cellStyle name="Normal 18 2 3 3 7 2 2" xfId="12800" xr:uid="{00000000-0005-0000-0000-0000A1310000}"/>
    <cellStyle name="Normal 18 2 3 3 7 3" xfId="12801" xr:uid="{00000000-0005-0000-0000-0000A2310000}"/>
    <cellStyle name="Normal 18 2 3 3 8" xfId="12802" xr:uid="{00000000-0005-0000-0000-0000A3310000}"/>
    <cellStyle name="Normal 18 2 3 3 8 2" xfId="12803" xr:uid="{00000000-0005-0000-0000-0000A4310000}"/>
    <cellStyle name="Normal 18 2 3 3 8 2 2" xfId="12804" xr:uid="{00000000-0005-0000-0000-0000A5310000}"/>
    <cellStyle name="Normal 18 2 3 3 8 3" xfId="12805" xr:uid="{00000000-0005-0000-0000-0000A6310000}"/>
    <cellStyle name="Normal 18 2 3 3 9" xfId="12806" xr:uid="{00000000-0005-0000-0000-0000A7310000}"/>
    <cellStyle name="Normal 18 2 3 3 9 2" xfId="12807" xr:uid="{00000000-0005-0000-0000-0000A8310000}"/>
    <cellStyle name="Normal 18 2 3 4" xfId="12808" xr:uid="{00000000-0005-0000-0000-0000A9310000}"/>
    <cellStyle name="Normal 18 2 3 4 2" xfId="12809" xr:uid="{00000000-0005-0000-0000-0000AA310000}"/>
    <cellStyle name="Normal 18 2 3 4 2 2" xfId="12810" xr:uid="{00000000-0005-0000-0000-0000AB310000}"/>
    <cellStyle name="Normal 18 2 3 4 2 2 2" xfId="12811" xr:uid="{00000000-0005-0000-0000-0000AC310000}"/>
    <cellStyle name="Normal 18 2 3 4 2 2 2 2" xfId="12812" xr:uid="{00000000-0005-0000-0000-0000AD310000}"/>
    <cellStyle name="Normal 18 2 3 4 2 2 3" xfId="12813" xr:uid="{00000000-0005-0000-0000-0000AE310000}"/>
    <cellStyle name="Normal 18 2 3 4 2 3" xfId="12814" xr:uid="{00000000-0005-0000-0000-0000AF310000}"/>
    <cellStyle name="Normal 18 2 3 4 2 3 2" xfId="12815" xr:uid="{00000000-0005-0000-0000-0000B0310000}"/>
    <cellStyle name="Normal 18 2 3 4 2 3 2 2" xfId="12816" xr:uid="{00000000-0005-0000-0000-0000B1310000}"/>
    <cellStyle name="Normal 18 2 3 4 2 3 3" xfId="12817" xr:uid="{00000000-0005-0000-0000-0000B2310000}"/>
    <cellStyle name="Normal 18 2 3 4 2 4" xfId="12818" xr:uid="{00000000-0005-0000-0000-0000B3310000}"/>
    <cellStyle name="Normal 18 2 3 4 2 4 2" xfId="12819" xr:uid="{00000000-0005-0000-0000-0000B4310000}"/>
    <cellStyle name="Normal 18 2 3 4 2 4 2 2" xfId="12820" xr:uid="{00000000-0005-0000-0000-0000B5310000}"/>
    <cellStyle name="Normal 18 2 3 4 2 4 3" xfId="12821" xr:uid="{00000000-0005-0000-0000-0000B6310000}"/>
    <cellStyle name="Normal 18 2 3 4 2 5" xfId="12822" xr:uid="{00000000-0005-0000-0000-0000B7310000}"/>
    <cellStyle name="Normal 18 2 3 4 2 5 2" xfId="12823" xr:uid="{00000000-0005-0000-0000-0000B8310000}"/>
    <cellStyle name="Normal 18 2 3 4 2 6" xfId="12824" xr:uid="{00000000-0005-0000-0000-0000B9310000}"/>
    <cellStyle name="Normal 18 2 3 4 2 6 2" xfId="12825" xr:uid="{00000000-0005-0000-0000-0000BA310000}"/>
    <cellStyle name="Normal 18 2 3 4 2 7" xfId="12826" xr:uid="{00000000-0005-0000-0000-0000BB310000}"/>
    <cellStyle name="Normal 18 2 3 4 3" xfId="12827" xr:uid="{00000000-0005-0000-0000-0000BC310000}"/>
    <cellStyle name="Normal 18 2 3 4 3 2" xfId="12828" xr:uid="{00000000-0005-0000-0000-0000BD310000}"/>
    <cellStyle name="Normal 18 2 3 4 3 2 2" xfId="12829" xr:uid="{00000000-0005-0000-0000-0000BE310000}"/>
    <cellStyle name="Normal 18 2 3 4 3 2 2 2" xfId="12830" xr:uid="{00000000-0005-0000-0000-0000BF310000}"/>
    <cellStyle name="Normal 18 2 3 4 3 2 3" xfId="12831" xr:uid="{00000000-0005-0000-0000-0000C0310000}"/>
    <cellStyle name="Normal 18 2 3 4 3 3" xfId="12832" xr:uid="{00000000-0005-0000-0000-0000C1310000}"/>
    <cellStyle name="Normal 18 2 3 4 3 3 2" xfId="12833" xr:uid="{00000000-0005-0000-0000-0000C2310000}"/>
    <cellStyle name="Normal 18 2 3 4 3 3 2 2" xfId="12834" xr:uid="{00000000-0005-0000-0000-0000C3310000}"/>
    <cellStyle name="Normal 18 2 3 4 3 3 3" xfId="12835" xr:uid="{00000000-0005-0000-0000-0000C4310000}"/>
    <cellStyle name="Normal 18 2 3 4 3 4" xfId="12836" xr:uid="{00000000-0005-0000-0000-0000C5310000}"/>
    <cellStyle name="Normal 18 2 3 4 3 4 2" xfId="12837" xr:uid="{00000000-0005-0000-0000-0000C6310000}"/>
    <cellStyle name="Normal 18 2 3 4 3 4 2 2" xfId="12838" xr:uid="{00000000-0005-0000-0000-0000C7310000}"/>
    <cellStyle name="Normal 18 2 3 4 3 4 3" xfId="12839" xr:uid="{00000000-0005-0000-0000-0000C8310000}"/>
    <cellStyle name="Normal 18 2 3 4 3 5" xfId="12840" xr:uid="{00000000-0005-0000-0000-0000C9310000}"/>
    <cellStyle name="Normal 18 2 3 4 3 5 2" xfId="12841" xr:uid="{00000000-0005-0000-0000-0000CA310000}"/>
    <cellStyle name="Normal 18 2 3 4 3 6" xfId="12842" xr:uid="{00000000-0005-0000-0000-0000CB310000}"/>
    <cellStyle name="Normal 18 2 3 4 3 6 2" xfId="12843" xr:uid="{00000000-0005-0000-0000-0000CC310000}"/>
    <cellStyle name="Normal 18 2 3 4 3 7" xfId="12844" xr:uid="{00000000-0005-0000-0000-0000CD310000}"/>
    <cellStyle name="Normal 18 2 3 4 4" xfId="12845" xr:uid="{00000000-0005-0000-0000-0000CE310000}"/>
    <cellStyle name="Normal 18 2 3 4 4 2" xfId="12846" xr:uid="{00000000-0005-0000-0000-0000CF310000}"/>
    <cellStyle name="Normal 18 2 3 4 4 2 2" xfId="12847" xr:uid="{00000000-0005-0000-0000-0000D0310000}"/>
    <cellStyle name="Normal 18 2 3 4 4 3" xfId="12848" xr:uid="{00000000-0005-0000-0000-0000D1310000}"/>
    <cellStyle name="Normal 18 2 3 4 5" xfId="12849" xr:uid="{00000000-0005-0000-0000-0000D2310000}"/>
    <cellStyle name="Normal 18 2 3 4 5 2" xfId="12850" xr:uid="{00000000-0005-0000-0000-0000D3310000}"/>
    <cellStyle name="Normal 18 2 3 4 5 2 2" xfId="12851" xr:uid="{00000000-0005-0000-0000-0000D4310000}"/>
    <cellStyle name="Normal 18 2 3 4 5 3" xfId="12852" xr:uid="{00000000-0005-0000-0000-0000D5310000}"/>
    <cellStyle name="Normal 18 2 3 4 6" xfId="12853" xr:uid="{00000000-0005-0000-0000-0000D6310000}"/>
    <cellStyle name="Normal 18 2 3 4 6 2" xfId="12854" xr:uid="{00000000-0005-0000-0000-0000D7310000}"/>
    <cellStyle name="Normal 18 2 3 4 6 2 2" xfId="12855" xr:uid="{00000000-0005-0000-0000-0000D8310000}"/>
    <cellStyle name="Normal 18 2 3 4 6 3" xfId="12856" xr:uid="{00000000-0005-0000-0000-0000D9310000}"/>
    <cellStyle name="Normal 18 2 3 4 7" xfId="12857" xr:uid="{00000000-0005-0000-0000-0000DA310000}"/>
    <cellStyle name="Normal 18 2 3 4 7 2" xfId="12858" xr:uid="{00000000-0005-0000-0000-0000DB310000}"/>
    <cellStyle name="Normal 18 2 3 4 8" xfId="12859" xr:uid="{00000000-0005-0000-0000-0000DC310000}"/>
    <cellStyle name="Normal 18 2 3 4 8 2" xfId="12860" xr:uid="{00000000-0005-0000-0000-0000DD310000}"/>
    <cellStyle name="Normal 18 2 3 4 9" xfId="12861" xr:uid="{00000000-0005-0000-0000-0000DE310000}"/>
    <cellStyle name="Normal 18 2 3 5" xfId="12862" xr:uid="{00000000-0005-0000-0000-0000DF310000}"/>
    <cellStyle name="Normal 18 2 3 5 2" xfId="12863" xr:uid="{00000000-0005-0000-0000-0000E0310000}"/>
    <cellStyle name="Normal 18 2 3 5 2 2" xfId="12864" xr:uid="{00000000-0005-0000-0000-0000E1310000}"/>
    <cellStyle name="Normal 18 2 3 5 2 2 2" xfId="12865" xr:uid="{00000000-0005-0000-0000-0000E2310000}"/>
    <cellStyle name="Normal 18 2 3 5 2 2 2 2" xfId="12866" xr:uid="{00000000-0005-0000-0000-0000E3310000}"/>
    <cellStyle name="Normal 18 2 3 5 2 2 3" xfId="12867" xr:uid="{00000000-0005-0000-0000-0000E4310000}"/>
    <cellStyle name="Normal 18 2 3 5 2 3" xfId="12868" xr:uid="{00000000-0005-0000-0000-0000E5310000}"/>
    <cellStyle name="Normal 18 2 3 5 2 3 2" xfId="12869" xr:uid="{00000000-0005-0000-0000-0000E6310000}"/>
    <cellStyle name="Normal 18 2 3 5 2 3 2 2" xfId="12870" xr:uid="{00000000-0005-0000-0000-0000E7310000}"/>
    <cellStyle name="Normal 18 2 3 5 2 3 3" xfId="12871" xr:uid="{00000000-0005-0000-0000-0000E8310000}"/>
    <cellStyle name="Normal 18 2 3 5 2 4" xfId="12872" xr:uid="{00000000-0005-0000-0000-0000E9310000}"/>
    <cellStyle name="Normal 18 2 3 5 2 4 2" xfId="12873" xr:uid="{00000000-0005-0000-0000-0000EA310000}"/>
    <cellStyle name="Normal 18 2 3 5 2 4 2 2" xfId="12874" xr:uid="{00000000-0005-0000-0000-0000EB310000}"/>
    <cellStyle name="Normal 18 2 3 5 2 4 3" xfId="12875" xr:uid="{00000000-0005-0000-0000-0000EC310000}"/>
    <cellStyle name="Normal 18 2 3 5 2 5" xfId="12876" xr:uid="{00000000-0005-0000-0000-0000ED310000}"/>
    <cellStyle name="Normal 18 2 3 5 2 5 2" xfId="12877" xr:uid="{00000000-0005-0000-0000-0000EE310000}"/>
    <cellStyle name="Normal 18 2 3 5 2 6" xfId="12878" xr:uid="{00000000-0005-0000-0000-0000EF310000}"/>
    <cellStyle name="Normal 18 2 3 5 2 6 2" xfId="12879" xr:uid="{00000000-0005-0000-0000-0000F0310000}"/>
    <cellStyle name="Normal 18 2 3 5 2 7" xfId="12880" xr:uid="{00000000-0005-0000-0000-0000F1310000}"/>
    <cellStyle name="Normal 18 2 3 5 3" xfId="12881" xr:uid="{00000000-0005-0000-0000-0000F2310000}"/>
    <cellStyle name="Normal 18 2 3 5 3 2" xfId="12882" xr:uid="{00000000-0005-0000-0000-0000F3310000}"/>
    <cellStyle name="Normal 18 2 3 5 3 2 2" xfId="12883" xr:uid="{00000000-0005-0000-0000-0000F4310000}"/>
    <cellStyle name="Normal 18 2 3 5 3 3" xfId="12884" xr:uid="{00000000-0005-0000-0000-0000F5310000}"/>
    <cellStyle name="Normal 18 2 3 5 4" xfId="12885" xr:uid="{00000000-0005-0000-0000-0000F6310000}"/>
    <cellStyle name="Normal 18 2 3 5 4 2" xfId="12886" xr:uid="{00000000-0005-0000-0000-0000F7310000}"/>
    <cellStyle name="Normal 18 2 3 5 4 2 2" xfId="12887" xr:uid="{00000000-0005-0000-0000-0000F8310000}"/>
    <cellStyle name="Normal 18 2 3 5 4 3" xfId="12888" xr:uid="{00000000-0005-0000-0000-0000F9310000}"/>
    <cellStyle name="Normal 18 2 3 5 5" xfId="12889" xr:uid="{00000000-0005-0000-0000-0000FA310000}"/>
    <cellStyle name="Normal 18 2 3 5 5 2" xfId="12890" xr:uid="{00000000-0005-0000-0000-0000FB310000}"/>
    <cellStyle name="Normal 18 2 3 5 5 2 2" xfId="12891" xr:uid="{00000000-0005-0000-0000-0000FC310000}"/>
    <cellStyle name="Normal 18 2 3 5 5 3" xfId="12892" xr:uid="{00000000-0005-0000-0000-0000FD310000}"/>
    <cellStyle name="Normal 18 2 3 5 6" xfId="12893" xr:uid="{00000000-0005-0000-0000-0000FE310000}"/>
    <cellStyle name="Normal 18 2 3 5 6 2" xfId="12894" xr:uid="{00000000-0005-0000-0000-0000FF310000}"/>
    <cellStyle name="Normal 18 2 3 5 7" xfId="12895" xr:uid="{00000000-0005-0000-0000-000000320000}"/>
    <cellStyle name="Normal 18 2 3 5 7 2" xfId="12896" xr:uid="{00000000-0005-0000-0000-000001320000}"/>
    <cellStyle name="Normal 18 2 3 5 8" xfId="12897" xr:uid="{00000000-0005-0000-0000-000002320000}"/>
    <cellStyle name="Normal 18 2 3 6" xfId="12898" xr:uid="{00000000-0005-0000-0000-000003320000}"/>
    <cellStyle name="Normal 18 2 3 6 2" xfId="12899" xr:uid="{00000000-0005-0000-0000-000004320000}"/>
    <cellStyle name="Normal 18 2 3 6 2 2" xfId="12900" xr:uid="{00000000-0005-0000-0000-000005320000}"/>
    <cellStyle name="Normal 18 2 3 6 2 2 2" xfId="12901" xr:uid="{00000000-0005-0000-0000-000006320000}"/>
    <cellStyle name="Normal 18 2 3 6 2 3" xfId="12902" xr:uid="{00000000-0005-0000-0000-000007320000}"/>
    <cellStyle name="Normal 18 2 3 6 3" xfId="12903" xr:uid="{00000000-0005-0000-0000-000008320000}"/>
    <cellStyle name="Normal 18 2 3 6 3 2" xfId="12904" xr:uid="{00000000-0005-0000-0000-000009320000}"/>
    <cellStyle name="Normal 18 2 3 6 3 2 2" xfId="12905" xr:uid="{00000000-0005-0000-0000-00000A320000}"/>
    <cellStyle name="Normal 18 2 3 6 3 3" xfId="12906" xr:uid="{00000000-0005-0000-0000-00000B320000}"/>
    <cellStyle name="Normal 18 2 3 6 4" xfId="12907" xr:uid="{00000000-0005-0000-0000-00000C320000}"/>
    <cellStyle name="Normal 18 2 3 6 4 2" xfId="12908" xr:uid="{00000000-0005-0000-0000-00000D320000}"/>
    <cellStyle name="Normal 18 2 3 6 4 2 2" xfId="12909" xr:uid="{00000000-0005-0000-0000-00000E320000}"/>
    <cellStyle name="Normal 18 2 3 6 4 3" xfId="12910" xr:uid="{00000000-0005-0000-0000-00000F320000}"/>
    <cellStyle name="Normal 18 2 3 6 5" xfId="12911" xr:uid="{00000000-0005-0000-0000-000010320000}"/>
    <cellStyle name="Normal 18 2 3 6 5 2" xfId="12912" xr:uid="{00000000-0005-0000-0000-000011320000}"/>
    <cellStyle name="Normal 18 2 3 6 6" xfId="12913" xr:uid="{00000000-0005-0000-0000-000012320000}"/>
    <cellStyle name="Normal 18 2 3 6 6 2" xfId="12914" xr:uid="{00000000-0005-0000-0000-000013320000}"/>
    <cellStyle name="Normal 18 2 3 6 7" xfId="12915" xr:uid="{00000000-0005-0000-0000-000014320000}"/>
    <cellStyle name="Normal 18 2 3 7" xfId="12916" xr:uid="{00000000-0005-0000-0000-000015320000}"/>
    <cellStyle name="Normal 18 2 3 7 2" xfId="12917" xr:uid="{00000000-0005-0000-0000-000016320000}"/>
    <cellStyle name="Normal 18 2 3 7 2 2" xfId="12918" xr:uid="{00000000-0005-0000-0000-000017320000}"/>
    <cellStyle name="Normal 18 2 3 7 2 2 2" xfId="12919" xr:uid="{00000000-0005-0000-0000-000018320000}"/>
    <cellStyle name="Normal 18 2 3 7 2 3" xfId="12920" xr:uid="{00000000-0005-0000-0000-000019320000}"/>
    <cellStyle name="Normal 18 2 3 7 3" xfId="12921" xr:uid="{00000000-0005-0000-0000-00001A320000}"/>
    <cellStyle name="Normal 18 2 3 7 3 2" xfId="12922" xr:uid="{00000000-0005-0000-0000-00001B320000}"/>
    <cellStyle name="Normal 18 2 3 7 3 2 2" xfId="12923" xr:uid="{00000000-0005-0000-0000-00001C320000}"/>
    <cellStyle name="Normal 18 2 3 7 3 3" xfId="12924" xr:uid="{00000000-0005-0000-0000-00001D320000}"/>
    <cellStyle name="Normal 18 2 3 7 4" xfId="12925" xr:uid="{00000000-0005-0000-0000-00001E320000}"/>
    <cellStyle name="Normal 18 2 3 7 4 2" xfId="12926" xr:uid="{00000000-0005-0000-0000-00001F320000}"/>
    <cellStyle name="Normal 18 2 3 7 4 2 2" xfId="12927" xr:uid="{00000000-0005-0000-0000-000020320000}"/>
    <cellStyle name="Normal 18 2 3 7 4 3" xfId="12928" xr:uid="{00000000-0005-0000-0000-000021320000}"/>
    <cellStyle name="Normal 18 2 3 7 5" xfId="12929" xr:uid="{00000000-0005-0000-0000-000022320000}"/>
    <cellStyle name="Normal 18 2 3 7 5 2" xfId="12930" xr:uid="{00000000-0005-0000-0000-000023320000}"/>
    <cellStyle name="Normal 18 2 3 7 6" xfId="12931" xr:uid="{00000000-0005-0000-0000-000024320000}"/>
    <cellStyle name="Normal 18 2 3 7 6 2" xfId="12932" xr:uid="{00000000-0005-0000-0000-000025320000}"/>
    <cellStyle name="Normal 18 2 3 7 7" xfId="12933" xr:uid="{00000000-0005-0000-0000-000026320000}"/>
    <cellStyle name="Normal 18 2 3 8" xfId="12934" xr:uid="{00000000-0005-0000-0000-000027320000}"/>
    <cellStyle name="Normal 18 2 3 8 2" xfId="12935" xr:uid="{00000000-0005-0000-0000-000028320000}"/>
    <cellStyle name="Normal 18 2 3 8 2 2" xfId="12936" xr:uid="{00000000-0005-0000-0000-000029320000}"/>
    <cellStyle name="Normal 18 2 3 8 3" xfId="12937" xr:uid="{00000000-0005-0000-0000-00002A320000}"/>
    <cellStyle name="Normal 18 2 3 9" xfId="12938" xr:uid="{00000000-0005-0000-0000-00002B320000}"/>
    <cellStyle name="Normal 18 2 3 9 2" xfId="12939" xr:uid="{00000000-0005-0000-0000-00002C320000}"/>
    <cellStyle name="Normal 18 2 3 9 2 2" xfId="12940" xr:uid="{00000000-0005-0000-0000-00002D320000}"/>
    <cellStyle name="Normal 18 2 3 9 3" xfId="12941" xr:uid="{00000000-0005-0000-0000-00002E320000}"/>
    <cellStyle name="Normal 18 2 3_Confidential Information" xfId="12942" xr:uid="{00000000-0005-0000-0000-00002F320000}"/>
    <cellStyle name="Normal 18 2 4" xfId="455" xr:uid="{00000000-0005-0000-0000-000030320000}"/>
    <cellStyle name="Normal 18 2 4 10" xfId="12943" xr:uid="{00000000-0005-0000-0000-000031320000}"/>
    <cellStyle name="Normal 18 2 4 10 2" xfId="12944" xr:uid="{00000000-0005-0000-0000-000032320000}"/>
    <cellStyle name="Normal 18 2 4 11" xfId="12945" xr:uid="{00000000-0005-0000-0000-000033320000}"/>
    <cellStyle name="Normal 18 2 4 2" xfId="12946" xr:uid="{00000000-0005-0000-0000-000034320000}"/>
    <cellStyle name="Normal 18 2 4 2 2" xfId="12947" xr:uid="{00000000-0005-0000-0000-000035320000}"/>
    <cellStyle name="Normal 18 2 4 2 2 2" xfId="12948" xr:uid="{00000000-0005-0000-0000-000036320000}"/>
    <cellStyle name="Normal 18 2 4 2 2 2 2" xfId="12949" xr:uid="{00000000-0005-0000-0000-000037320000}"/>
    <cellStyle name="Normal 18 2 4 2 2 2 2 2" xfId="12950" xr:uid="{00000000-0005-0000-0000-000038320000}"/>
    <cellStyle name="Normal 18 2 4 2 2 2 3" xfId="12951" xr:uid="{00000000-0005-0000-0000-000039320000}"/>
    <cellStyle name="Normal 18 2 4 2 2 3" xfId="12952" xr:uid="{00000000-0005-0000-0000-00003A320000}"/>
    <cellStyle name="Normal 18 2 4 2 2 3 2" xfId="12953" xr:uid="{00000000-0005-0000-0000-00003B320000}"/>
    <cellStyle name="Normal 18 2 4 2 2 3 2 2" xfId="12954" xr:uid="{00000000-0005-0000-0000-00003C320000}"/>
    <cellStyle name="Normal 18 2 4 2 2 3 3" xfId="12955" xr:uid="{00000000-0005-0000-0000-00003D320000}"/>
    <cellStyle name="Normal 18 2 4 2 2 4" xfId="12956" xr:uid="{00000000-0005-0000-0000-00003E320000}"/>
    <cellStyle name="Normal 18 2 4 2 2 4 2" xfId="12957" xr:uid="{00000000-0005-0000-0000-00003F320000}"/>
    <cellStyle name="Normal 18 2 4 2 2 4 2 2" xfId="12958" xr:uid="{00000000-0005-0000-0000-000040320000}"/>
    <cellStyle name="Normal 18 2 4 2 2 4 3" xfId="12959" xr:uid="{00000000-0005-0000-0000-000041320000}"/>
    <cellStyle name="Normal 18 2 4 2 2 5" xfId="12960" xr:uid="{00000000-0005-0000-0000-000042320000}"/>
    <cellStyle name="Normal 18 2 4 2 2 5 2" xfId="12961" xr:uid="{00000000-0005-0000-0000-000043320000}"/>
    <cellStyle name="Normal 18 2 4 2 2 6" xfId="12962" xr:uid="{00000000-0005-0000-0000-000044320000}"/>
    <cellStyle name="Normal 18 2 4 2 2 6 2" xfId="12963" xr:uid="{00000000-0005-0000-0000-000045320000}"/>
    <cellStyle name="Normal 18 2 4 2 2 7" xfId="12964" xr:uid="{00000000-0005-0000-0000-000046320000}"/>
    <cellStyle name="Normal 18 2 4 2 3" xfId="12965" xr:uid="{00000000-0005-0000-0000-000047320000}"/>
    <cellStyle name="Normal 18 2 4 2 3 2" xfId="12966" xr:uid="{00000000-0005-0000-0000-000048320000}"/>
    <cellStyle name="Normal 18 2 4 2 3 2 2" xfId="12967" xr:uid="{00000000-0005-0000-0000-000049320000}"/>
    <cellStyle name="Normal 18 2 4 2 3 2 2 2" xfId="12968" xr:uid="{00000000-0005-0000-0000-00004A320000}"/>
    <cellStyle name="Normal 18 2 4 2 3 2 3" xfId="12969" xr:uid="{00000000-0005-0000-0000-00004B320000}"/>
    <cellStyle name="Normal 18 2 4 2 3 3" xfId="12970" xr:uid="{00000000-0005-0000-0000-00004C320000}"/>
    <cellStyle name="Normal 18 2 4 2 3 3 2" xfId="12971" xr:uid="{00000000-0005-0000-0000-00004D320000}"/>
    <cellStyle name="Normal 18 2 4 2 3 3 2 2" xfId="12972" xr:uid="{00000000-0005-0000-0000-00004E320000}"/>
    <cellStyle name="Normal 18 2 4 2 3 3 3" xfId="12973" xr:uid="{00000000-0005-0000-0000-00004F320000}"/>
    <cellStyle name="Normal 18 2 4 2 3 4" xfId="12974" xr:uid="{00000000-0005-0000-0000-000050320000}"/>
    <cellStyle name="Normal 18 2 4 2 3 4 2" xfId="12975" xr:uid="{00000000-0005-0000-0000-000051320000}"/>
    <cellStyle name="Normal 18 2 4 2 3 4 2 2" xfId="12976" xr:uid="{00000000-0005-0000-0000-000052320000}"/>
    <cellStyle name="Normal 18 2 4 2 3 4 3" xfId="12977" xr:uid="{00000000-0005-0000-0000-000053320000}"/>
    <cellStyle name="Normal 18 2 4 2 3 5" xfId="12978" xr:uid="{00000000-0005-0000-0000-000054320000}"/>
    <cellStyle name="Normal 18 2 4 2 3 5 2" xfId="12979" xr:uid="{00000000-0005-0000-0000-000055320000}"/>
    <cellStyle name="Normal 18 2 4 2 3 6" xfId="12980" xr:uid="{00000000-0005-0000-0000-000056320000}"/>
    <cellStyle name="Normal 18 2 4 2 3 6 2" xfId="12981" xr:uid="{00000000-0005-0000-0000-000057320000}"/>
    <cellStyle name="Normal 18 2 4 2 3 7" xfId="12982" xr:uid="{00000000-0005-0000-0000-000058320000}"/>
    <cellStyle name="Normal 18 2 4 2 4" xfId="12983" xr:uid="{00000000-0005-0000-0000-000059320000}"/>
    <cellStyle name="Normal 18 2 4 2 4 2" xfId="12984" xr:uid="{00000000-0005-0000-0000-00005A320000}"/>
    <cellStyle name="Normal 18 2 4 2 4 2 2" xfId="12985" xr:uid="{00000000-0005-0000-0000-00005B320000}"/>
    <cellStyle name="Normal 18 2 4 2 4 3" xfId="12986" xr:uid="{00000000-0005-0000-0000-00005C320000}"/>
    <cellStyle name="Normal 18 2 4 2 5" xfId="12987" xr:uid="{00000000-0005-0000-0000-00005D320000}"/>
    <cellStyle name="Normal 18 2 4 2 5 2" xfId="12988" xr:uid="{00000000-0005-0000-0000-00005E320000}"/>
    <cellStyle name="Normal 18 2 4 2 5 2 2" xfId="12989" xr:uid="{00000000-0005-0000-0000-00005F320000}"/>
    <cellStyle name="Normal 18 2 4 2 5 3" xfId="12990" xr:uid="{00000000-0005-0000-0000-000060320000}"/>
    <cellStyle name="Normal 18 2 4 2 6" xfId="12991" xr:uid="{00000000-0005-0000-0000-000061320000}"/>
    <cellStyle name="Normal 18 2 4 2 6 2" xfId="12992" xr:uid="{00000000-0005-0000-0000-000062320000}"/>
    <cellStyle name="Normal 18 2 4 2 6 2 2" xfId="12993" xr:uid="{00000000-0005-0000-0000-000063320000}"/>
    <cellStyle name="Normal 18 2 4 2 6 3" xfId="12994" xr:uid="{00000000-0005-0000-0000-000064320000}"/>
    <cellStyle name="Normal 18 2 4 2 7" xfId="12995" xr:uid="{00000000-0005-0000-0000-000065320000}"/>
    <cellStyle name="Normal 18 2 4 2 7 2" xfId="12996" xr:uid="{00000000-0005-0000-0000-000066320000}"/>
    <cellStyle name="Normal 18 2 4 2 8" xfId="12997" xr:uid="{00000000-0005-0000-0000-000067320000}"/>
    <cellStyle name="Normal 18 2 4 2 8 2" xfId="12998" xr:uid="{00000000-0005-0000-0000-000068320000}"/>
    <cellStyle name="Normal 18 2 4 2 9" xfId="12999" xr:uid="{00000000-0005-0000-0000-000069320000}"/>
    <cellStyle name="Normal 18 2 4 3" xfId="13000" xr:uid="{00000000-0005-0000-0000-00006A320000}"/>
    <cellStyle name="Normal 18 2 4 3 2" xfId="13001" xr:uid="{00000000-0005-0000-0000-00006B320000}"/>
    <cellStyle name="Normal 18 2 4 3 2 2" xfId="13002" xr:uid="{00000000-0005-0000-0000-00006C320000}"/>
    <cellStyle name="Normal 18 2 4 3 2 2 2" xfId="13003" xr:uid="{00000000-0005-0000-0000-00006D320000}"/>
    <cellStyle name="Normal 18 2 4 3 2 2 2 2" xfId="13004" xr:uid="{00000000-0005-0000-0000-00006E320000}"/>
    <cellStyle name="Normal 18 2 4 3 2 2 3" xfId="13005" xr:uid="{00000000-0005-0000-0000-00006F320000}"/>
    <cellStyle name="Normal 18 2 4 3 2 3" xfId="13006" xr:uid="{00000000-0005-0000-0000-000070320000}"/>
    <cellStyle name="Normal 18 2 4 3 2 3 2" xfId="13007" xr:uid="{00000000-0005-0000-0000-000071320000}"/>
    <cellStyle name="Normal 18 2 4 3 2 3 2 2" xfId="13008" xr:uid="{00000000-0005-0000-0000-000072320000}"/>
    <cellStyle name="Normal 18 2 4 3 2 3 3" xfId="13009" xr:uid="{00000000-0005-0000-0000-000073320000}"/>
    <cellStyle name="Normal 18 2 4 3 2 4" xfId="13010" xr:uid="{00000000-0005-0000-0000-000074320000}"/>
    <cellStyle name="Normal 18 2 4 3 2 4 2" xfId="13011" xr:uid="{00000000-0005-0000-0000-000075320000}"/>
    <cellStyle name="Normal 18 2 4 3 2 4 2 2" xfId="13012" xr:uid="{00000000-0005-0000-0000-000076320000}"/>
    <cellStyle name="Normal 18 2 4 3 2 4 3" xfId="13013" xr:uid="{00000000-0005-0000-0000-000077320000}"/>
    <cellStyle name="Normal 18 2 4 3 2 5" xfId="13014" xr:uid="{00000000-0005-0000-0000-000078320000}"/>
    <cellStyle name="Normal 18 2 4 3 2 5 2" xfId="13015" xr:uid="{00000000-0005-0000-0000-000079320000}"/>
    <cellStyle name="Normal 18 2 4 3 2 6" xfId="13016" xr:uid="{00000000-0005-0000-0000-00007A320000}"/>
    <cellStyle name="Normal 18 2 4 3 2 6 2" xfId="13017" xr:uid="{00000000-0005-0000-0000-00007B320000}"/>
    <cellStyle name="Normal 18 2 4 3 2 7" xfId="13018" xr:uid="{00000000-0005-0000-0000-00007C320000}"/>
    <cellStyle name="Normal 18 2 4 3 3" xfId="13019" xr:uid="{00000000-0005-0000-0000-00007D320000}"/>
    <cellStyle name="Normal 18 2 4 3 3 2" xfId="13020" xr:uid="{00000000-0005-0000-0000-00007E320000}"/>
    <cellStyle name="Normal 18 2 4 3 3 2 2" xfId="13021" xr:uid="{00000000-0005-0000-0000-00007F320000}"/>
    <cellStyle name="Normal 18 2 4 3 3 3" xfId="13022" xr:uid="{00000000-0005-0000-0000-000080320000}"/>
    <cellStyle name="Normal 18 2 4 3 4" xfId="13023" xr:uid="{00000000-0005-0000-0000-000081320000}"/>
    <cellStyle name="Normal 18 2 4 3 4 2" xfId="13024" xr:uid="{00000000-0005-0000-0000-000082320000}"/>
    <cellStyle name="Normal 18 2 4 3 4 2 2" xfId="13025" xr:uid="{00000000-0005-0000-0000-000083320000}"/>
    <cellStyle name="Normal 18 2 4 3 4 3" xfId="13026" xr:uid="{00000000-0005-0000-0000-000084320000}"/>
    <cellStyle name="Normal 18 2 4 3 5" xfId="13027" xr:uid="{00000000-0005-0000-0000-000085320000}"/>
    <cellStyle name="Normal 18 2 4 3 5 2" xfId="13028" xr:uid="{00000000-0005-0000-0000-000086320000}"/>
    <cellStyle name="Normal 18 2 4 3 5 2 2" xfId="13029" xr:uid="{00000000-0005-0000-0000-000087320000}"/>
    <cellStyle name="Normal 18 2 4 3 5 3" xfId="13030" xr:uid="{00000000-0005-0000-0000-000088320000}"/>
    <cellStyle name="Normal 18 2 4 3 6" xfId="13031" xr:uid="{00000000-0005-0000-0000-000089320000}"/>
    <cellStyle name="Normal 18 2 4 3 6 2" xfId="13032" xr:uid="{00000000-0005-0000-0000-00008A320000}"/>
    <cellStyle name="Normal 18 2 4 3 7" xfId="13033" xr:uid="{00000000-0005-0000-0000-00008B320000}"/>
    <cellStyle name="Normal 18 2 4 3 7 2" xfId="13034" xr:uid="{00000000-0005-0000-0000-00008C320000}"/>
    <cellStyle name="Normal 18 2 4 3 8" xfId="13035" xr:uid="{00000000-0005-0000-0000-00008D320000}"/>
    <cellStyle name="Normal 18 2 4 4" xfId="13036" xr:uid="{00000000-0005-0000-0000-00008E320000}"/>
    <cellStyle name="Normal 18 2 4 4 2" xfId="13037" xr:uid="{00000000-0005-0000-0000-00008F320000}"/>
    <cellStyle name="Normal 18 2 4 4 2 2" xfId="13038" xr:uid="{00000000-0005-0000-0000-000090320000}"/>
    <cellStyle name="Normal 18 2 4 4 2 2 2" xfId="13039" xr:uid="{00000000-0005-0000-0000-000091320000}"/>
    <cellStyle name="Normal 18 2 4 4 2 3" xfId="13040" xr:uid="{00000000-0005-0000-0000-000092320000}"/>
    <cellStyle name="Normal 18 2 4 4 3" xfId="13041" xr:uid="{00000000-0005-0000-0000-000093320000}"/>
    <cellStyle name="Normal 18 2 4 4 3 2" xfId="13042" xr:uid="{00000000-0005-0000-0000-000094320000}"/>
    <cellStyle name="Normal 18 2 4 4 3 2 2" xfId="13043" xr:uid="{00000000-0005-0000-0000-000095320000}"/>
    <cellStyle name="Normal 18 2 4 4 3 3" xfId="13044" xr:uid="{00000000-0005-0000-0000-000096320000}"/>
    <cellStyle name="Normal 18 2 4 4 4" xfId="13045" xr:uid="{00000000-0005-0000-0000-000097320000}"/>
    <cellStyle name="Normal 18 2 4 4 4 2" xfId="13046" xr:uid="{00000000-0005-0000-0000-000098320000}"/>
    <cellStyle name="Normal 18 2 4 4 4 2 2" xfId="13047" xr:uid="{00000000-0005-0000-0000-000099320000}"/>
    <cellStyle name="Normal 18 2 4 4 4 3" xfId="13048" xr:uid="{00000000-0005-0000-0000-00009A320000}"/>
    <cellStyle name="Normal 18 2 4 4 5" xfId="13049" xr:uid="{00000000-0005-0000-0000-00009B320000}"/>
    <cellStyle name="Normal 18 2 4 4 5 2" xfId="13050" xr:uid="{00000000-0005-0000-0000-00009C320000}"/>
    <cellStyle name="Normal 18 2 4 4 6" xfId="13051" xr:uid="{00000000-0005-0000-0000-00009D320000}"/>
    <cellStyle name="Normal 18 2 4 4 6 2" xfId="13052" xr:uid="{00000000-0005-0000-0000-00009E320000}"/>
    <cellStyle name="Normal 18 2 4 4 7" xfId="13053" xr:uid="{00000000-0005-0000-0000-00009F320000}"/>
    <cellStyle name="Normal 18 2 4 5" xfId="13054" xr:uid="{00000000-0005-0000-0000-0000A0320000}"/>
    <cellStyle name="Normal 18 2 4 5 2" xfId="13055" xr:uid="{00000000-0005-0000-0000-0000A1320000}"/>
    <cellStyle name="Normal 18 2 4 5 2 2" xfId="13056" xr:uid="{00000000-0005-0000-0000-0000A2320000}"/>
    <cellStyle name="Normal 18 2 4 5 2 2 2" xfId="13057" xr:uid="{00000000-0005-0000-0000-0000A3320000}"/>
    <cellStyle name="Normal 18 2 4 5 2 3" xfId="13058" xr:uid="{00000000-0005-0000-0000-0000A4320000}"/>
    <cellStyle name="Normal 18 2 4 5 3" xfId="13059" xr:uid="{00000000-0005-0000-0000-0000A5320000}"/>
    <cellStyle name="Normal 18 2 4 5 3 2" xfId="13060" xr:uid="{00000000-0005-0000-0000-0000A6320000}"/>
    <cellStyle name="Normal 18 2 4 5 3 2 2" xfId="13061" xr:uid="{00000000-0005-0000-0000-0000A7320000}"/>
    <cellStyle name="Normal 18 2 4 5 3 3" xfId="13062" xr:uid="{00000000-0005-0000-0000-0000A8320000}"/>
    <cellStyle name="Normal 18 2 4 5 4" xfId="13063" xr:uid="{00000000-0005-0000-0000-0000A9320000}"/>
    <cellStyle name="Normal 18 2 4 5 4 2" xfId="13064" xr:uid="{00000000-0005-0000-0000-0000AA320000}"/>
    <cellStyle name="Normal 18 2 4 5 4 2 2" xfId="13065" xr:uid="{00000000-0005-0000-0000-0000AB320000}"/>
    <cellStyle name="Normal 18 2 4 5 4 3" xfId="13066" xr:uid="{00000000-0005-0000-0000-0000AC320000}"/>
    <cellStyle name="Normal 18 2 4 5 5" xfId="13067" xr:uid="{00000000-0005-0000-0000-0000AD320000}"/>
    <cellStyle name="Normal 18 2 4 5 5 2" xfId="13068" xr:uid="{00000000-0005-0000-0000-0000AE320000}"/>
    <cellStyle name="Normal 18 2 4 5 6" xfId="13069" xr:uid="{00000000-0005-0000-0000-0000AF320000}"/>
    <cellStyle name="Normal 18 2 4 5 6 2" xfId="13070" xr:uid="{00000000-0005-0000-0000-0000B0320000}"/>
    <cellStyle name="Normal 18 2 4 5 7" xfId="13071" xr:uid="{00000000-0005-0000-0000-0000B1320000}"/>
    <cellStyle name="Normal 18 2 4 6" xfId="13072" xr:uid="{00000000-0005-0000-0000-0000B2320000}"/>
    <cellStyle name="Normal 18 2 4 6 2" xfId="13073" xr:uid="{00000000-0005-0000-0000-0000B3320000}"/>
    <cellStyle name="Normal 18 2 4 6 2 2" xfId="13074" xr:uid="{00000000-0005-0000-0000-0000B4320000}"/>
    <cellStyle name="Normal 18 2 4 6 3" xfId="13075" xr:uid="{00000000-0005-0000-0000-0000B5320000}"/>
    <cellStyle name="Normal 18 2 4 7" xfId="13076" xr:uid="{00000000-0005-0000-0000-0000B6320000}"/>
    <cellStyle name="Normal 18 2 4 7 2" xfId="13077" xr:uid="{00000000-0005-0000-0000-0000B7320000}"/>
    <cellStyle name="Normal 18 2 4 7 2 2" xfId="13078" xr:uid="{00000000-0005-0000-0000-0000B8320000}"/>
    <cellStyle name="Normal 18 2 4 7 3" xfId="13079" xr:uid="{00000000-0005-0000-0000-0000B9320000}"/>
    <cellStyle name="Normal 18 2 4 8" xfId="13080" xr:uid="{00000000-0005-0000-0000-0000BA320000}"/>
    <cellStyle name="Normal 18 2 4 8 2" xfId="13081" xr:uid="{00000000-0005-0000-0000-0000BB320000}"/>
    <cellStyle name="Normal 18 2 4 8 2 2" xfId="13082" xr:uid="{00000000-0005-0000-0000-0000BC320000}"/>
    <cellStyle name="Normal 18 2 4 8 3" xfId="13083" xr:uid="{00000000-0005-0000-0000-0000BD320000}"/>
    <cellStyle name="Normal 18 2 4 9" xfId="13084" xr:uid="{00000000-0005-0000-0000-0000BE320000}"/>
    <cellStyle name="Normal 18 2 4 9 2" xfId="13085" xr:uid="{00000000-0005-0000-0000-0000BF320000}"/>
    <cellStyle name="Normal 18 2 5" xfId="456" xr:uid="{00000000-0005-0000-0000-0000C0320000}"/>
    <cellStyle name="Normal 18 2 5 10" xfId="13086" xr:uid="{00000000-0005-0000-0000-0000C1320000}"/>
    <cellStyle name="Normal 18 2 5 10 2" xfId="13087" xr:uid="{00000000-0005-0000-0000-0000C2320000}"/>
    <cellStyle name="Normal 18 2 5 11" xfId="13088" xr:uid="{00000000-0005-0000-0000-0000C3320000}"/>
    <cellStyle name="Normal 18 2 5 2" xfId="13089" xr:uid="{00000000-0005-0000-0000-0000C4320000}"/>
    <cellStyle name="Normal 18 2 5 2 2" xfId="13090" xr:uid="{00000000-0005-0000-0000-0000C5320000}"/>
    <cellStyle name="Normal 18 2 5 2 2 2" xfId="13091" xr:uid="{00000000-0005-0000-0000-0000C6320000}"/>
    <cellStyle name="Normal 18 2 5 2 2 2 2" xfId="13092" xr:uid="{00000000-0005-0000-0000-0000C7320000}"/>
    <cellStyle name="Normal 18 2 5 2 2 2 2 2" xfId="13093" xr:uid="{00000000-0005-0000-0000-0000C8320000}"/>
    <cellStyle name="Normal 18 2 5 2 2 2 3" xfId="13094" xr:uid="{00000000-0005-0000-0000-0000C9320000}"/>
    <cellStyle name="Normal 18 2 5 2 2 3" xfId="13095" xr:uid="{00000000-0005-0000-0000-0000CA320000}"/>
    <cellStyle name="Normal 18 2 5 2 2 3 2" xfId="13096" xr:uid="{00000000-0005-0000-0000-0000CB320000}"/>
    <cellStyle name="Normal 18 2 5 2 2 3 2 2" xfId="13097" xr:uid="{00000000-0005-0000-0000-0000CC320000}"/>
    <cellStyle name="Normal 18 2 5 2 2 3 3" xfId="13098" xr:uid="{00000000-0005-0000-0000-0000CD320000}"/>
    <cellStyle name="Normal 18 2 5 2 2 4" xfId="13099" xr:uid="{00000000-0005-0000-0000-0000CE320000}"/>
    <cellStyle name="Normal 18 2 5 2 2 4 2" xfId="13100" xr:uid="{00000000-0005-0000-0000-0000CF320000}"/>
    <cellStyle name="Normal 18 2 5 2 2 4 2 2" xfId="13101" xr:uid="{00000000-0005-0000-0000-0000D0320000}"/>
    <cellStyle name="Normal 18 2 5 2 2 4 3" xfId="13102" xr:uid="{00000000-0005-0000-0000-0000D1320000}"/>
    <cellStyle name="Normal 18 2 5 2 2 5" xfId="13103" xr:uid="{00000000-0005-0000-0000-0000D2320000}"/>
    <cellStyle name="Normal 18 2 5 2 2 5 2" xfId="13104" xr:uid="{00000000-0005-0000-0000-0000D3320000}"/>
    <cellStyle name="Normal 18 2 5 2 2 6" xfId="13105" xr:uid="{00000000-0005-0000-0000-0000D4320000}"/>
    <cellStyle name="Normal 18 2 5 2 2 6 2" xfId="13106" xr:uid="{00000000-0005-0000-0000-0000D5320000}"/>
    <cellStyle name="Normal 18 2 5 2 2 7" xfId="13107" xr:uid="{00000000-0005-0000-0000-0000D6320000}"/>
    <cellStyle name="Normal 18 2 5 2 3" xfId="13108" xr:uid="{00000000-0005-0000-0000-0000D7320000}"/>
    <cellStyle name="Normal 18 2 5 2 3 2" xfId="13109" xr:uid="{00000000-0005-0000-0000-0000D8320000}"/>
    <cellStyle name="Normal 18 2 5 2 3 2 2" xfId="13110" xr:uid="{00000000-0005-0000-0000-0000D9320000}"/>
    <cellStyle name="Normal 18 2 5 2 3 2 2 2" xfId="13111" xr:uid="{00000000-0005-0000-0000-0000DA320000}"/>
    <cellStyle name="Normal 18 2 5 2 3 2 3" xfId="13112" xr:uid="{00000000-0005-0000-0000-0000DB320000}"/>
    <cellStyle name="Normal 18 2 5 2 3 3" xfId="13113" xr:uid="{00000000-0005-0000-0000-0000DC320000}"/>
    <cellStyle name="Normal 18 2 5 2 3 3 2" xfId="13114" xr:uid="{00000000-0005-0000-0000-0000DD320000}"/>
    <cellStyle name="Normal 18 2 5 2 3 3 2 2" xfId="13115" xr:uid="{00000000-0005-0000-0000-0000DE320000}"/>
    <cellStyle name="Normal 18 2 5 2 3 3 3" xfId="13116" xr:uid="{00000000-0005-0000-0000-0000DF320000}"/>
    <cellStyle name="Normal 18 2 5 2 3 4" xfId="13117" xr:uid="{00000000-0005-0000-0000-0000E0320000}"/>
    <cellStyle name="Normal 18 2 5 2 3 4 2" xfId="13118" xr:uid="{00000000-0005-0000-0000-0000E1320000}"/>
    <cellStyle name="Normal 18 2 5 2 3 4 2 2" xfId="13119" xr:uid="{00000000-0005-0000-0000-0000E2320000}"/>
    <cellStyle name="Normal 18 2 5 2 3 4 3" xfId="13120" xr:uid="{00000000-0005-0000-0000-0000E3320000}"/>
    <cellStyle name="Normal 18 2 5 2 3 5" xfId="13121" xr:uid="{00000000-0005-0000-0000-0000E4320000}"/>
    <cellStyle name="Normal 18 2 5 2 3 5 2" xfId="13122" xr:uid="{00000000-0005-0000-0000-0000E5320000}"/>
    <cellStyle name="Normal 18 2 5 2 3 6" xfId="13123" xr:uid="{00000000-0005-0000-0000-0000E6320000}"/>
    <cellStyle name="Normal 18 2 5 2 3 6 2" xfId="13124" xr:uid="{00000000-0005-0000-0000-0000E7320000}"/>
    <cellStyle name="Normal 18 2 5 2 3 7" xfId="13125" xr:uid="{00000000-0005-0000-0000-0000E8320000}"/>
    <cellStyle name="Normal 18 2 5 2 4" xfId="13126" xr:uid="{00000000-0005-0000-0000-0000E9320000}"/>
    <cellStyle name="Normal 18 2 5 2 4 2" xfId="13127" xr:uid="{00000000-0005-0000-0000-0000EA320000}"/>
    <cellStyle name="Normal 18 2 5 2 4 2 2" xfId="13128" xr:uid="{00000000-0005-0000-0000-0000EB320000}"/>
    <cellStyle name="Normal 18 2 5 2 4 3" xfId="13129" xr:uid="{00000000-0005-0000-0000-0000EC320000}"/>
    <cellStyle name="Normal 18 2 5 2 5" xfId="13130" xr:uid="{00000000-0005-0000-0000-0000ED320000}"/>
    <cellStyle name="Normal 18 2 5 2 5 2" xfId="13131" xr:uid="{00000000-0005-0000-0000-0000EE320000}"/>
    <cellStyle name="Normal 18 2 5 2 5 2 2" xfId="13132" xr:uid="{00000000-0005-0000-0000-0000EF320000}"/>
    <cellStyle name="Normal 18 2 5 2 5 3" xfId="13133" xr:uid="{00000000-0005-0000-0000-0000F0320000}"/>
    <cellStyle name="Normal 18 2 5 2 6" xfId="13134" xr:uid="{00000000-0005-0000-0000-0000F1320000}"/>
    <cellStyle name="Normal 18 2 5 2 6 2" xfId="13135" xr:uid="{00000000-0005-0000-0000-0000F2320000}"/>
    <cellStyle name="Normal 18 2 5 2 6 2 2" xfId="13136" xr:uid="{00000000-0005-0000-0000-0000F3320000}"/>
    <cellStyle name="Normal 18 2 5 2 6 3" xfId="13137" xr:uid="{00000000-0005-0000-0000-0000F4320000}"/>
    <cellStyle name="Normal 18 2 5 2 7" xfId="13138" xr:uid="{00000000-0005-0000-0000-0000F5320000}"/>
    <cellStyle name="Normal 18 2 5 2 7 2" xfId="13139" xr:uid="{00000000-0005-0000-0000-0000F6320000}"/>
    <cellStyle name="Normal 18 2 5 2 8" xfId="13140" xr:uid="{00000000-0005-0000-0000-0000F7320000}"/>
    <cellStyle name="Normal 18 2 5 2 8 2" xfId="13141" xr:uid="{00000000-0005-0000-0000-0000F8320000}"/>
    <cellStyle name="Normal 18 2 5 2 9" xfId="13142" xr:uid="{00000000-0005-0000-0000-0000F9320000}"/>
    <cellStyle name="Normal 18 2 5 3" xfId="13143" xr:uid="{00000000-0005-0000-0000-0000FA320000}"/>
    <cellStyle name="Normal 18 2 5 3 2" xfId="13144" xr:uid="{00000000-0005-0000-0000-0000FB320000}"/>
    <cellStyle name="Normal 18 2 5 3 2 2" xfId="13145" xr:uid="{00000000-0005-0000-0000-0000FC320000}"/>
    <cellStyle name="Normal 18 2 5 3 2 2 2" xfId="13146" xr:uid="{00000000-0005-0000-0000-0000FD320000}"/>
    <cellStyle name="Normal 18 2 5 3 2 2 2 2" xfId="13147" xr:uid="{00000000-0005-0000-0000-0000FE320000}"/>
    <cellStyle name="Normal 18 2 5 3 2 2 3" xfId="13148" xr:uid="{00000000-0005-0000-0000-0000FF320000}"/>
    <cellStyle name="Normal 18 2 5 3 2 3" xfId="13149" xr:uid="{00000000-0005-0000-0000-000000330000}"/>
    <cellStyle name="Normal 18 2 5 3 2 3 2" xfId="13150" xr:uid="{00000000-0005-0000-0000-000001330000}"/>
    <cellStyle name="Normal 18 2 5 3 2 3 2 2" xfId="13151" xr:uid="{00000000-0005-0000-0000-000002330000}"/>
    <cellStyle name="Normal 18 2 5 3 2 3 3" xfId="13152" xr:uid="{00000000-0005-0000-0000-000003330000}"/>
    <cellStyle name="Normal 18 2 5 3 2 4" xfId="13153" xr:uid="{00000000-0005-0000-0000-000004330000}"/>
    <cellStyle name="Normal 18 2 5 3 2 4 2" xfId="13154" xr:uid="{00000000-0005-0000-0000-000005330000}"/>
    <cellStyle name="Normal 18 2 5 3 2 4 2 2" xfId="13155" xr:uid="{00000000-0005-0000-0000-000006330000}"/>
    <cellStyle name="Normal 18 2 5 3 2 4 3" xfId="13156" xr:uid="{00000000-0005-0000-0000-000007330000}"/>
    <cellStyle name="Normal 18 2 5 3 2 5" xfId="13157" xr:uid="{00000000-0005-0000-0000-000008330000}"/>
    <cellStyle name="Normal 18 2 5 3 2 5 2" xfId="13158" xr:uid="{00000000-0005-0000-0000-000009330000}"/>
    <cellStyle name="Normal 18 2 5 3 2 6" xfId="13159" xr:uid="{00000000-0005-0000-0000-00000A330000}"/>
    <cellStyle name="Normal 18 2 5 3 2 6 2" xfId="13160" xr:uid="{00000000-0005-0000-0000-00000B330000}"/>
    <cellStyle name="Normal 18 2 5 3 2 7" xfId="13161" xr:uid="{00000000-0005-0000-0000-00000C330000}"/>
    <cellStyle name="Normal 18 2 5 3 3" xfId="13162" xr:uid="{00000000-0005-0000-0000-00000D330000}"/>
    <cellStyle name="Normal 18 2 5 3 3 2" xfId="13163" xr:uid="{00000000-0005-0000-0000-00000E330000}"/>
    <cellStyle name="Normal 18 2 5 3 3 2 2" xfId="13164" xr:uid="{00000000-0005-0000-0000-00000F330000}"/>
    <cellStyle name="Normal 18 2 5 3 3 3" xfId="13165" xr:uid="{00000000-0005-0000-0000-000010330000}"/>
    <cellStyle name="Normal 18 2 5 3 4" xfId="13166" xr:uid="{00000000-0005-0000-0000-000011330000}"/>
    <cellStyle name="Normal 18 2 5 3 4 2" xfId="13167" xr:uid="{00000000-0005-0000-0000-000012330000}"/>
    <cellStyle name="Normal 18 2 5 3 4 2 2" xfId="13168" xr:uid="{00000000-0005-0000-0000-000013330000}"/>
    <cellStyle name="Normal 18 2 5 3 4 3" xfId="13169" xr:uid="{00000000-0005-0000-0000-000014330000}"/>
    <cellStyle name="Normal 18 2 5 3 5" xfId="13170" xr:uid="{00000000-0005-0000-0000-000015330000}"/>
    <cellStyle name="Normal 18 2 5 3 5 2" xfId="13171" xr:uid="{00000000-0005-0000-0000-000016330000}"/>
    <cellStyle name="Normal 18 2 5 3 5 2 2" xfId="13172" xr:uid="{00000000-0005-0000-0000-000017330000}"/>
    <cellStyle name="Normal 18 2 5 3 5 3" xfId="13173" xr:uid="{00000000-0005-0000-0000-000018330000}"/>
    <cellStyle name="Normal 18 2 5 3 6" xfId="13174" xr:uid="{00000000-0005-0000-0000-000019330000}"/>
    <cellStyle name="Normal 18 2 5 3 6 2" xfId="13175" xr:uid="{00000000-0005-0000-0000-00001A330000}"/>
    <cellStyle name="Normal 18 2 5 3 7" xfId="13176" xr:uid="{00000000-0005-0000-0000-00001B330000}"/>
    <cellStyle name="Normal 18 2 5 3 7 2" xfId="13177" xr:uid="{00000000-0005-0000-0000-00001C330000}"/>
    <cellStyle name="Normal 18 2 5 3 8" xfId="13178" xr:uid="{00000000-0005-0000-0000-00001D330000}"/>
    <cellStyle name="Normal 18 2 5 4" xfId="13179" xr:uid="{00000000-0005-0000-0000-00001E330000}"/>
    <cellStyle name="Normal 18 2 5 4 2" xfId="13180" xr:uid="{00000000-0005-0000-0000-00001F330000}"/>
    <cellStyle name="Normal 18 2 5 4 2 2" xfId="13181" xr:uid="{00000000-0005-0000-0000-000020330000}"/>
    <cellStyle name="Normal 18 2 5 4 2 2 2" xfId="13182" xr:uid="{00000000-0005-0000-0000-000021330000}"/>
    <cellStyle name="Normal 18 2 5 4 2 3" xfId="13183" xr:uid="{00000000-0005-0000-0000-000022330000}"/>
    <cellStyle name="Normal 18 2 5 4 3" xfId="13184" xr:uid="{00000000-0005-0000-0000-000023330000}"/>
    <cellStyle name="Normal 18 2 5 4 3 2" xfId="13185" xr:uid="{00000000-0005-0000-0000-000024330000}"/>
    <cellStyle name="Normal 18 2 5 4 3 2 2" xfId="13186" xr:uid="{00000000-0005-0000-0000-000025330000}"/>
    <cellStyle name="Normal 18 2 5 4 3 3" xfId="13187" xr:uid="{00000000-0005-0000-0000-000026330000}"/>
    <cellStyle name="Normal 18 2 5 4 4" xfId="13188" xr:uid="{00000000-0005-0000-0000-000027330000}"/>
    <cellStyle name="Normal 18 2 5 4 4 2" xfId="13189" xr:uid="{00000000-0005-0000-0000-000028330000}"/>
    <cellStyle name="Normal 18 2 5 4 4 2 2" xfId="13190" xr:uid="{00000000-0005-0000-0000-000029330000}"/>
    <cellStyle name="Normal 18 2 5 4 4 3" xfId="13191" xr:uid="{00000000-0005-0000-0000-00002A330000}"/>
    <cellStyle name="Normal 18 2 5 4 5" xfId="13192" xr:uid="{00000000-0005-0000-0000-00002B330000}"/>
    <cellStyle name="Normal 18 2 5 4 5 2" xfId="13193" xr:uid="{00000000-0005-0000-0000-00002C330000}"/>
    <cellStyle name="Normal 18 2 5 4 6" xfId="13194" xr:uid="{00000000-0005-0000-0000-00002D330000}"/>
    <cellStyle name="Normal 18 2 5 4 6 2" xfId="13195" xr:uid="{00000000-0005-0000-0000-00002E330000}"/>
    <cellStyle name="Normal 18 2 5 4 7" xfId="13196" xr:uid="{00000000-0005-0000-0000-00002F330000}"/>
    <cellStyle name="Normal 18 2 5 5" xfId="13197" xr:uid="{00000000-0005-0000-0000-000030330000}"/>
    <cellStyle name="Normal 18 2 5 5 2" xfId="13198" xr:uid="{00000000-0005-0000-0000-000031330000}"/>
    <cellStyle name="Normal 18 2 5 5 2 2" xfId="13199" xr:uid="{00000000-0005-0000-0000-000032330000}"/>
    <cellStyle name="Normal 18 2 5 5 2 2 2" xfId="13200" xr:uid="{00000000-0005-0000-0000-000033330000}"/>
    <cellStyle name="Normal 18 2 5 5 2 3" xfId="13201" xr:uid="{00000000-0005-0000-0000-000034330000}"/>
    <cellStyle name="Normal 18 2 5 5 3" xfId="13202" xr:uid="{00000000-0005-0000-0000-000035330000}"/>
    <cellStyle name="Normal 18 2 5 5 3 2" xfId="13203" xr:uid="{00000000-0005-0000-0000-000036330000}"/>
    <cellStyle name="Normal 18 2 5 5 3 2 2" xfId="13204" xr:uid="{00000000-0005-0000-0000-000037330000}"/>
    <cellStyle name="Normal 18 2 5 5 3 3" xfId="13205" xr:uid="{00000000-0005-0000-0000-000038330000}"/>
    <cellStyle name="Normal 18 2 5 5 4" xfId="13206" xr:uid="{00000000-0005-0000-0000-000039330000}"/>
    <cellStyle name="Normal 18 2 5 5 4 2" xfId="13207" xr:uid="{00000000-0005-0000-0000-00003A330000}"/>
    <cellStyle name="Normal 18 2 5 5 4 2 2" xfId="13208" xr:uid="{00000000-0005-0000-0000-00003B330000}"/>
    <cellStyle name="Normal 18 2 5 5 4 3" xfId="13209" xr:uid="{00000000-0005-0000-0000-00003C330000}"/>
    <cellStyle name="Normal 18 2 5 5 5" xfId="13210" xr:uid="{00000000-0005-0000-0000-00003D330000}"/>
    <cellStyle name="Normal 18 2 5 5 5 2" xfId="13211" xr:uid="{00000000-0005-0000-0000-00003E330000}"/>
    <cellStyle name="Normal 18 2 5 5 6" xfId="13212" xr:uid="{00000000-0005-0000-0000-00003F330000}"/>
    <cellStyle name="Normal 18 2 5 5 6 2" xfId="13213" xr:uid="{00000000-0005-0000-0000-000040330000}"/>
    <cellStyle name="Normal 18 2 5 5 7" xfId="13214" xr:uid="{00000000-0005-0000-0000-000041330000}"/>
    <cellStyle name="Normal 18 2 5 6" xfId="13215" xr:uid="{00000000-0005-0000-0000-000042330000}"/>
    <cellStyle name="Normal 18 2 5 6 2" xfId="13216" xr:uid="{00000000-0005-0000-0000-000043330000}"/>
    <cellStyle name="Normal 18 2 5 6 2 2" xfId="13217" xr:uid="{00000000-0005-0000-0000-000044330000}"/>
    <cellStyle name="Normal 18 2 5 6 3" xfId="13218" xr:uid="{00000000-0005-0000-0000-000045330000}"/>
    <cellStyle name="Normal 18 2 5 7" xfId="13219" xr:uid="{00000000-0005-0000-0000-000046330000}"/>
    <cellStyle name="Normal 18 2 5 7 2" xfId="13220" xr:uid="{00000000-0005-0000-0000-000047330000}"/>
    <cellStyle name="Normal 18 2 5 7 2 2" xfId="13221" xr:uid="{00000000-0005-0000-0000-000048330000}"/>
    <cellStyle name="Normal 18 2 5 7 3" xfId="13222" xr:uid="{00000000-0005-0000-0000-000049330000}"/>
    <cellStyle name="Normal 18 2 5 8" xfId="13223" xr:uid="{00000000-0005-0000-0000-00004A330000}"/>
    <cellStyle name="Normal 18 2 5 8 2" xfId="13224" xr:uid="{00000000-0005-0000-0000-00004B330000}"/>
    <cellStyle name="Normal 18 2 5 8 2 2" xfId="13225" xr:uid="{00000000-0005-0000-0000-00004C330000}"/>
    <cellStyle name="Normal 18 2 5 8 3" xfId="13226" xr:uid="{00000000-0005-0000-0000-00004D330000}"/>
    <cellStyle name="Normal 18 2 5 9" xfId="13227" xr:uid="{00000000-0005-0000-0000-00004E330000}"/>
    <cellStyle name="Normal 18 2 5 9 2" xfId="13228" xr:uid="{00000000-0005-0000-0000-00004F330000}"/>
    <cellStyle name="Normal 18 2 6" xfId="13229" xr:uid="{00000000-0005-0000-0000-000050330000}"/>
    <cellStyle name="Normal 18 2 6 2" xfId="13230" xr:uid="{00000000-0005-0000-0000-000051330000}"/>
    <cellStyle name="Normal 18 2 6 2 2" xfId="13231" xr:uid="{00000000-0005-0000-0000-000052330000}"/>
    <cellStyle name="Normal 18 2 6 2 2 2" xfId="13232" xr:uid="{00000000-0005-0000-0000-000053330000}"/>
    <cellStyle name="Normal 18 2 6 2 2 2 2" xfId="13233" xr:uid="{00000000-0005-0000-0000-000054330000}"/>
    <cellStyle name="Normal 18 2 6 2 2 3" xfId="13234" xr:uid="{00000000-0005-0000-0000-000055330000}"/>
    <cellStyle name="Normal 18 2 6 2 3" xfId="13235" xr:uid="{00000000-0005-0000-0000-000056330000}"/>
    <cellStyle name="Normal 18 2 6 2 3 2" xfId="13236" xr:uid="{00000000-0005-0000-0000-000057330000}"/>
    <cellStyle name="Normal 18 2 6 2 3 2 2" xfId="13237" xr:uid="{00000000-0005-0000-0000-000058330000}"/>
    <cellStyle name="Normal 18 2 6 2 3 3" xfId="13238" xr:uid="{00000000-0005-0000-0000-000059330000}"/>
    <cellStyle name="Normal 18 2 6 2 4" xfId="13239" xr:uid="{00000000-0005-0000-0000-00005A330000}"/>
    <cellStyle name="Normal 18 2 6 2 4 2" xfId="13240" xr:uid="{00000000-0005-0000-0000-00005B330000}"/>
    <cellStyle name="Normal 18 2 6 2 4 2 2" xfId="13241" xr:uid="{00000000-0005-0000-0000-00005C330000}"/>
    <cellStyle name="Normal 18 2 6 2 4 3" xfId="13242" xr:uid="{00000000-0005-0000-0000-00005D330000}"/>
    <cellStyle name="Normal 18 2 6 2 5" xfId="13243" xr:uid="{00000000-0005-0000-0000-00005E330000}"/>
    <cellStyle name="Normal 18 2 6 2 5 2" xfId="13244" xr:uid="{00000000-0005-0000-0000-00005F330000}"/>
    <cellStyle name="Normal 18 2 6 2 6" xfId="13245" xr:uid="{00000000-0005-0000-0000-000060330000}"/>
    <cellStyle name="Normal 18 2 6 2 6 2" xfId="13246" xr:uid="{00000000-0005-0000-0000-000061330000}"/>
    <cellStyle name="Normal 18 2 6 2 7" xfId="13247" xr:uid="{00000000-0005-0000-0000-000062330000}"/>
    <cellStyle name="Normal 18 2 6 3" xfId="13248" xr:uid="{00000000-0005-0000-0000-000063330000}"/>
    <cellStyle name="Normal 18 2 6 3 2" xfId="13249" xr:uid="{00000000-0005-0000-0000-000064330000}"/>
    <cellStyle name="Normal 18 2 6 3 2 2" xfId="13250" xr:uid="{00000000-0005-0000-0000-000065330000}"/>
    <cellStyle name="Normal 18 2 6 3 2 2 2" xfId="13251" xr:uid="{00000000-0005-0000-0000-000066330000}"/>
    <cellStyle name="Normal 18 2 6 3 2 3" xfId="13252" xr:uid="{00000000-0005-0000-0000-000067330000}"/>
    <cellStyle name="Normal 18 2 6 3 3" xfId="13253" xr:uid="{00000000-0005-0000-0000-000068330000}"/>
    <cellStyle name="Normal 18 2 6 3 3 2" xfId="13254" xr:uid="{00000000-0005-0000-0000-000069330000}"/>
    <cellStyle name="Normal 18 2 6 3 3 2 2" xfId="13255" xr:uid="{00000000-0005-0000-0000-00006A330000}"/>
    <cellStyle name="Normal 18 2 6 3 3 3" xfId="13256" xr:uid="{00000000-0005-0000-0000-00006B330000}"/>
    <cellStyle name="Normal 18 2 6 3 4" xfId="13257" xr:uid="{00000000-0005-0000-0000-00006C330000}"/>
    <cellStyle name="Normal 18 2 6 3 4 2" xfId="13258" xr:uid="{00000000-0005-0000-0000-00006D330000}"/>
    <cellStyle name="Normal 18 2 6 3 4 2 2" xfId="13259" xr:uid="{00000000-0005-0000-0000-00006E330000}"/>
    <cellStyle name="Normal 18 2 6 3 4 3" xfId="13260" xr:uid="{00000000-0005-0000-0000-00006F330000}"/>
    <cellStyle name="Normal 18 2 6 3 5" xfId="13261" xr:uid="{00000000-0005-0000-0000-000070330000}"/>
    <cellStyle name="Normal 18 2 6 3 5 2" xfId="13262" xr:uid="{00000000-0005-0000-0000-000071330000}"/>
    <cellStyle name="Normal 18 2 6 3 6" xfId="13263" xr:uid="{00000000-0005-0000-0000-000072330000}"/>
    <cellStyle name="Normal 18 2 6 3 6 2" xfId="13264" xr:uid="{00000000-0005-0000-0000-000073330000}"/>
    <cellStyle name="Normal 18 2 6 3 7" xfId="13265" xr:uid="{00000000-0005-0000-0000-000074330000}"/>
    <cellStyle name="Normal 18 2 6 4" xfId="13266" xr:uid="{00000000-0005-0000-0000-000075330000}"/>
    <cellStyle name="Normal 18 2 6 4 2" xfId="13267" xr:uid="{00000000-0005-0000-0000-000076330000}"/>
    <cellStyle name="Normal 18 2 6 4 2 2" xfId="13268" xr:uid="{00000000-0005-0000-0000-000077330000}"/>
    <cellStyle name="Normal 18 2 6 4 3" xfId="13269" xr:uid="{00000000-0005-0000-0000-000078330000}"/>
    <cellStyle name="Normal 18 2 6 5" xfId="13270" xr:uid="{00000000-0005-0000-0000-000079330000}"/>
    <cellStyle name="Normal 18 2 6 5 2" xfId="13271" xr:uid="{00000000-0005-0000-0000-00007A330000}"/>
    <cellStyle name="Normal 18 2 6 5 2 2" xfId="13272" xr:uid="{00000000-0005-0000-0000-00007B330000}"/>
    <cellStyle name="Normal 18 2 6 5 3" xfId="13273" xr:uid="{00000000-0005-0000-0000-00007C330000}"/>
    <cellStyle name="Normal 18 2 6 6" xfId="13274" xr:uid="{00000000-0005-0000-0000-00007D330000}"/>
    <cellStyle name="Normal 18 2 6 6 2" xfId="13275" xr:uid="{00000000-0005-0000-0000-00007E330000}"/>
    <cellStyle name="Normal 18 2 6 6 2 2" xfId="13276" xr:uid="{00000000-0005-0000-0000-00007F330000}"/>
    <cellStyle name="Normal 18 2 6 6 3" xfId="13277" xr:uid="{00000000-0005-0000-0000-000080330000}"/>
    <cellStyle name="Normal 18 2 6 7" xfId="13278" xr:uid="{00000000-0005-0000-0000-000081330000}"/>
    <cellStyle name="Normal 18 2 6 7 2" xfId="13279" xr:uid="{00000000-0005-0000-0000-000082330000}"/>
    <cellStyle name="Normal 18 2 6 8" xfId="13280" xr:uid="{00000000-0005-0000-0000-000083330000}"/>
    <cellStyle name="Normal 18 2 6 8 2" xfId="13281" xr:uid="{00000000-0005-0000-0000-000084330000}"/>
    <cellStyle name="Normal 18 2 6 9" xfId="13282" xr:uid="{00000000-0005-0000-0000-000085330000}"/>
    <cellStyle name="Normal 18 2 7" xfId="13283" xr:uid="{00000000-0005-0000-0000-000086330000}"/>
    <cellStyle name="Normal 18 2 7 2" xfId="13284" xr:uid="{00000000-0005-0000-0000-000087330000}"/>
    <cellStyle name="Normal 18 2 7 2 2" xfId="13285" xr:uid="{00000000-0005-0000-0000-000088330000}"/>
    <cellStyle name="Normal 18 2 7 2 2 2" xfId="13286" xr:uid="{00000000-0005-0000-0000-000089330000}"/>
    <cellStyle name="Normal 18 2 7 2 2 2 2" xfId="13287" xr:uid="{00000000-0005-0000-0000-00008A330000}"/>
    <cellStyle name="Normal 18 2 7 2 2 3" xfId="13288" xr:uid="{00000000-0005-0000-0000-00008B330000}"/>
    <cellStyle name="Normal 18 2 7 2 3" xfId="13289" xr:uid="{00000000-0005-0000-0000-00008C330000}"/>
    <cellStyle name="Normal 18 2 7 2 3 2" xfId="13290" xr:uid="{00000000-0005-0000-0000-00008D330000}"/>
    <cellStyle name="Normal 18 2 7 2 3 2 2" xfId="13291" xr:uid="{00000000-0005-0000-0000-00008E330000}"/>
    <cellStyle name="Normal 18 2 7 2 3 3" xfId="13292" xr:uid="{00000000-0005-0000-0000-00008F330000}"/>
    <cellStyle name="Normal 18 2 7 2 4" xfId="13293" xr:uid="{00000000-0005-0000-0000-000090330000}"/>
    <cellStyle name="Normal 18 2 7 2 4 2" xfId="13294" xr:uid="{00000000-0005-0000-0000-000091330000}"/>
    <cellStyle name="Normal 18 2 7 2 4 2 2" xfId="13295" xr:uid="{00000000-0005-0000-0000-000092330000}"/>
    <cellStyle name="Normal 18 2 7 2 4 3" xfId="13296" xr:uid="{00000000-0005-0000-0000-000093330000}"/>
    <cellStyle name="Normal 18 2 7 2 5" xfId="13297" xr:uid="{00000000-0005-0000-0000-000094330000}"/>
    <cellStyle name="Normal 18 2 7 2 5 2" xfId="13298" xr:uid="{00000000-0005-0000-0000-000095330000}"/>
    <cellStyle name="Normal 18 2 7 2 6" xfId="13299" xr:uid="{00000000-0005-0000-0000-000096330000}"/>
    <cellStyle name="Normal 18 2 7 2 6 2" xfId="13300" xr:uid="{00000000-0005-0000-0000-000097330000}"/>
    <cellStyle name="Normal 18 2 7 2 7" xfId="13301" xr:uid="{00000000-0005-0000-0000-000098330000}"/>
    <cellStyle name="Normal 18 2 7 3" xfId="13302" xr:uid="{00000000-0005-0000-0000-000099330000}"/>
    <cellStyle name="Normal 18 2 7 3 2" xfId="13303" xr:uid="{00000000-0005-0000-0000-00009A330000}"/>
    <cellStyle name="Normal 18 2 7 3 2 2" xfId="13304" xr:uid="{00000000-0005-0000-0000-00009B330000}"/>
    <cellStyle name="Normal 18 2 7 3 3" xfId="13305" xr:uid="{00000000-0005-0000-0000-00009C330000}"/>
    <cellStyle name="Normal 18 2 7 4" xfId="13306" xr:uid="{00000000-0005-0000-0000-00009D330000}"/>
    <cellStyle name="Normal 18 2 7 4 2" xfId="13307" xr:uid="{00000000-0005-0000-0000-00009E330000}"/>
    <cellStyle name="Normal 18 2 7 4 2 2" xfId="13308" xr:uid="{00000000-0005-0000-0000-00009F330000}"/>
    <cellStyle name="Normal 18 2 7 4 3" xfId="13309" xr:uid="{00000000-0005-0000-0000-0000A0330000}"/>
    <cellStyle name="Normal 18 2 7 5" xfId="13310" xr:uid="{00000000-0005-0000-0000-0000A1330000}"/>
    <cellStyle name="Normal 18 2 7 5 2" xfId="13311" xr:uid="{00000000-0005-0000-0000-0000A2330000}"/>
    <cellStyle name="Normal 18 2 7 5 2 2" xfId="13312" xr:uid="{00000000-0005-0000-0000-0000A3330000}"/>
    <cellStyle name="Normal 18 2 7 5 3" xfId="13313" xr:uid="{00000000-0005-0000-0000-0000A4330000}"/>
    <cellStyle name="Normal 18 2 7 6" xfId="13314" xr:uid="{00000000-0005-0000-0000-0000A5330000}"/>
    <cellStyle name="Normal 18 2 7 6 2" xfId="13315" xr:uid="{00000000-0005-0000-0000-0000A6330000}"/>
    <cellStyle name="Normal 18 2 7 7" xfId="13316" xr:uid="{00000000-0005-0000-0000-0000A7330000}"/>
    <cellStyle name="Normal 18 2 7 7 2" xfId="13317" xr:uid="{00000000-0005-0000-0000-0000A8330000}"/>
    <cellStyle name="Normal 18 2 7 8" xfId="13318" xr:uid="{00000000-0005-0000-0000-0000A9330000}"/>
    <cellStyle name="Normal 18 2 8" xfId="13319" xr:uid="{00000000-0005-0000-0000-0000AA330000}"/>
    <cellStyle name="Normal 18 2 8 2" xfId="13320" xr:uid="{00000000-0005-0000-0000-0000AB330000}"/>
    <cellStyle name="Normal 18 2 8 2 2" xfId="13321" xr:uid="{00000000-0005-0000-0000-0000AC330000}"/>
    <cellStyle name="Normal 18 2 8 2 2 2" xfId="13322" xr:uid="{00000000-0005-0000-0000-0000AD330000}"/>
    <cellStyle name="Normal 18 2 8 2 3" xfId="13323" xr:uid="{00000000-0005-0000-0000-0000AE330000}"/>
    <cellStyle name="Normal 18 2 8 3" xfId="13324" xr:uid="{00000000-0005-0000-0000-0000AF330000}"/>
    <cellStyle name="Normal 18 2 8 3 2" xfId="13325" xr:uid="{00000000-0005-0000-0000-0000B0330000}"/>
    <cellStyle name="Normal 18 2 8 3 2 2" xfId="13326" xr:uid="{00000000-0005-0000-0000-0000B1330000}"/>
    <cellStyle name="Normal 18 2 8 3 3" xfId="13327" xr:uid="{00000000-0005-0000-0000-0000B2330000}"/>
    <cellStyle name="Normal 18 2 8 4" xfId="13328" xr:uid="{00000000-0005-0000-0000-0000B3330000}"/>
    <cellStyle name="Normal 18 2 8 4 2" xfId="13329" xr:uid="{00000000-0005-0000-0000-0000B4330000}"/>
    <cellStyle name="Normal 18 2 8 4 2 2" xfId="13330" xr:uid="{00000000-0005-0000-0000-0000B5330000}"/>
    <cellStyle name="Normal 18 2 8 4 3" xfId="13331" xr:uid="{00000000-0005-0000-0000-0000B6330000}"/>
    <cellStyle name="Normal 18 2 8 5" xfId="13332" xr:uid="{00000000-0005-0000-0000-0000B7330000}"/>
    <cellStyle name="Normal 18 2 8 5 2" xfId="13333" xr:uid="{00000000-0005-0000-0000-0000B8330000}"/>
    <cellStyle name="Normal 18 2 8 6" xfId="13334" xr:uid="{00000000-0005-0000-0000-0000B9330000}"/>
    <cellStyle name="Normal 18 2 8 6 2" xfId="13335" xr:uid="{00000000-0005-0000-0000-0000BA330000}"/>
    <cellStyle name="Normal 18 2 8 7" xfId="13336" xr:uid="{00000000-0005-0000-0000-0000BB330000}"/>
    <cellStyle name="Normal 18 2 9" xfId="13337" xr:uid="{00000000-0005-0000-0000-0000BC330000}"/>
    <cellStyle name="Normal 18 2 9 2" xfId="13338" xr:uid="{00000000-0005-0000-0000-0000BD330000}"/>
    <cellStyle name="Normal 18 2 9 2 2" xfId="13339" xr:uid="{00000000-0005-0000-0000-0000BE330000}"/>
    <cellStyle name="Normal 18 2 9 2 2 2" xfId="13340" xr:uid="{00000000-0005-0000-0000-0000BF330000}"/>
    <cellStyle name="Normal 18 2 9 2 3" xfId="13341" xr:uid="{00000000-0005-0000-0000-0000C0330000}"/>
    <cellStyle name="Normal 18 2 9 3" xfId="13342" xr:uid="{00000000-0005-0000-0000-0000C1330000}"/>
    <cellStyle name="Normal 18 2 9 3 2" xfId="13343" xr:uid="{00000000-0005-0000-0000-0000C2330000}"/>
    <cellStyle name="Normal 18 2 9 3 2 2" xfId="13344" xr:uid="{00000000-0005-0000-0000-0000C3330000}"/>
    <cellStyle name="Normal 18 2 9 3 3" xfId="13345" xr:uid="{00000000-0005-0000-0000-0000C4330000}"/>
    <cellStyle name="Normal 18 2 9 4" xfId="13346" xr:uid="{00000000-0005-0000-0000-0000C5330000}"/>
    <cellStyle name="Normal 18 2 9 4 2" xfId="13347" xr:uid="{00000000-0005-0000-0000-0000C6330000}"/>
    <cellStyle name="Normal 18 2 9 4 2 2" xfId="13348" xr:uid="{00000000-0005-0000-0000-0000C7330000}"/>
    <cellStyle name="Normal 18 2 9 4 3" xfId="13349" xr:uid="{00000000-0005-0000-0000-0000C8330000}"/>
    <cellStyle name="Normal 18 2 9 5" xfId="13350" xr:uid="{00000000-0005-0000-0000-0000C9330000}"/>
    <cellStyle name="Normal 18 2 9 5 2" xfId="13351" xr:uid="{00000000-0005-0000-0000-0000CA330000}"/>
    <cellStyle name="Normal 18 2 9 6" xfId="13352" xr:uid="{00000000-0005-0000-0000-0000CB330000}"/>
    <cellStyle name="Normal 18 2 9 6 2" xfId="13353" xr:uid="{00000000-0005-0000-0000-0000CC330000}"/>
    <cellStyle name="Normal 18 2 9 7" xfId="13354" xr:uid="{00000000-0005-0000-0000-0000CD330000}"/>
    <cellStyle name="Normal 18 2_Confidential Information" xfId="13355" xr:uid="{00000000-0005-0000-0000-0000CE330000}"/>
    <cellStyle name="Normal 19" xfId="457" xr:uid="{00000000-0005-0000-0000-0000CF330000}"/>
    <cellStyle name="Normal 19 10" xfId="13356" xr:uid="{00000000-0005-0000-0000-0000D0330000}"/>
    <cellStyle name="Normal 19 10 2" xfId="13357" xr:uid="{00000000-0005-0000-0000-0000D1330000}"/>
    <cellStyle name="Normal 19 10 2 2" xfId="13358" xr:uid="{00000000-0005-0000-0000-0000D2330000}"/>
    <cellStyle name="Normal 19 10 3" xfId="13359" xr:uid="{00000000-0005-0000-0000-0000D3330000}"/>
    <cellStyle name="Normal 19 11" xfId="13360" xr:uid="{00000000-0005-0000-0000-0000D4330000}"/>
    <cellStyle name="Normal 19 11 2" xfId="13361" xr:uid="{00000000-0005-0000-0000-0000D5330000}"/>
    <cellStyle name="Normal 19 11 2 2" xfId="13362" xr:uid="{00000000-0005-0000-0000-0000D6330000}"/>
    <cellStyle name="Normal 19 11 3" xfId="13363" xr:uid="{00000000-0005-0000-0000-0000D7330000}"/>
    <cellStyle name="Normal 19 12" xfId="13364" xr:uid="{00000000-0005-0000-0000-0000D8330000}"/>
    <cellStyle name="Normal 19 12 2" xfId="13365" xr:uid="{00000000-0005-0000-0000-0000D9330000}"/>
    <cellStyle name="Normal 19 12 2 2" xfId="13366" xr:uid="{00000000-0005-0000-0000-0000DA330000}"/>
    <cellStyle name="Normal 19 12 3" xfId="13367" xr:uid="{00000000-0005-0000-0000-0000DB330000}"/>
    <cellStyle name="Normal 19 13" xfId="13368" xr:uid="{00000000-0005-0000-0000-0000DC330000}"/>
    <cellStyle name="Normal 19 13 2" xfId="13369" xr:uid="{00000000-0005-0000-0000-0000DD330000}"/>
    <cellStyle name="Normal 19 14" xfId="13370" xr:uid="{00000000-0005-0000-0000-0000DE330000}"/>
    <cellStyle name="Normal 19 14 2" xfId="13371" xr:uid="{00000000-0005-0000-0000-0000DF330000}"/>
    <cellStyle name="Normal 19 15" xfId="13372" xr:uid="{00000000-0005-0000-0000-0000E0330000}"/>
    <cellStyle name="Normal 19 2" xfId="458" xr:uid="{00000000-0005-0000-0000-0000E1330000}"/>
    <cellStyle name="Normal 19 2 10" xfId="13373" xr:uid="{00000000-0005-0000-0000-0000E2330000}"/>
    <cellStyle name="Normal 19 2 10 2" xfId="13374" xr:uid="{00000000-0005-0000-0000-0000E3330000}"/>
    <cellStyle name="Normal 19 2 10 2 2" xfId="13375" xr:uid="{00000000-0005-0000-0000-0000E4330000}"/>
    <cellStyle name="Normal 19 2 10 3" xfId="13376" xr:uid="{00000000-0005-0000-0000-0000E5330000}"/>
    <cellStyle name="Normal 19 2 11" xfId="13377" xr:uid="{00000000-0005-0000-0000-0000E6330000}"/>
    <cellStyle name="Normal 19 2 11 2" xfId="13378" xr:uid="{00000000-0005-0000-0000-0000E7330000}"/>
    <cellStyle name="Normal 19 2 12" xfId="13379" xr:uid="{00000000-0005-0000-0000-0000E8330000}"/>
    <cellStyle name="Normal 19 2 12 2" xfId="13380" xr:uid="{00000000-0005-0000-0000-0000E9330000}"/>
    <cellStyle name="Normal 19 2 13" xfId="13381" xr:uid="{00000000-0005-0000-0000-0000EA330000}"/>
    <cellStyle name="Normal 19 2 2" xfId="459" xr:uid="{00000000-0005-0000-0000-0000EB330000}"/>
    <cellStyle name="Normal 19 2 2 10" xfId="13382" xr:uid="{00000000-0005-0000-0000-0000EC330000}"/>
    <cellStyle name="Normal 19 2 2 10 2" xfId="13383" xr:uid="{00000000-0005-0000-0000-0000ED330000}"/>
    <cellStyle name="Normal 19 2 2 11" xfId="13384" xr:uid="{00000000-0005-0000-0000-0000EE330000}"/>
    <cellStyle name="Normal 19 2 2 2" xfId="13385" xr:uid="{00000000-0005-0000-0000-0000EF330000}"/>
    <cellStyle name="Normal 19 2 2 2 2" xfId="13386" xr:uid="{00000000-0005-0000-0000-0000F0330000}"/>
    <cellStyle name="Normal 19 2 2 2 2 2" xfId="13387" xr:uid="{00000000-0005-0000-0000-0000F1330000}"/>
    <cellStyle name="Normal 19 2 2 2 2 2 2" xfId="13388" xr:uid="{00000000-0005-0000-0000-0000F2330000}"/>
    <cellStyle name="Normal 19 2 2 2 2 2 2 2" xfId="13389" xr:uid="{00000000-0005-0000-0000-0000F3330000}"/>
    <cellStyle name="Normal 19 2 2 2 2 2 3" xfId="13390" xr:uid="{00000000-0005-0000-0000-0000F4330000}"/>
    <cellStyle name="Normal 19 2 2 2 2 3" xfId="13391" xr:uid="{00000000-0005-0000-0000-0000F5330000}"/>
    <cellStyle name="Normal 19 2 2 2 2 3 2" xfId="13392" xr:uid="{00000000-0005-0000-0000-0000F6330000}"/>
    <cellStyle name="Normal 19 2 2 2 2 3 2 2" xfId="13393" xr:uid="{00000000-0005-0000-0000-0000F7330000}"/>
    <cellStyle name="Normal 19 2 2 2 2 3 3" xfId="13394" xr:uid="{00000000-0005-0000-0000-0000F8330000}"/>
    <cellStyle name="Normal 19 2 2 2 2 4" xfId="13395" xr:uid="{00000000-0005-0000-0000-0000F9330000}"/>
    <cellStyle name="Normal 19 2 2 2 2 4 2" xfId="13396" xr:uid="{00000000-0005-0000-0000-0000FA330000}"/>
    <cellStyle name="Normal 19 2 2 2 2 4 2 2" xfId="13397" xr:uid="{00000000-0005-0000-0000-0000FB330000}"/>
    <cellStyle name="Normal 19 2 2 2 2 4 3" xfId="13398" xr:uid="{00000000-0005-0000-0000-0000FC330000}"/>
    <cellStyle name="Normal 19 2 2 2 2 5" xfId="13399" xr:uid="{00000000-0005-0000-0000-0000FD330000}"/>
    <cellStyle name="Normal 19 2 2 2 2 5 2" xfId="13400" xr:uid="{00000000-0005-0000-0000-0000FE330000}"/>
    <cellStyle name="Normal 19 2 2 2 2 6" xfId="13401" xr:uid="{00000000-0005-0000-0000-0000FF330000}"/>
    <cellStyle name="Normal 19 2 2 2 2 6 2" xfId="13402" xr:uid="{00000000-0005-0000-0000-000000340000}"/>
    <cellStyle name="Normal 19 2 2 2 2 7" xfId="13403" xr:uid="{00000000-0005-0000-0000-000001340000}"/>
    <cellStyle name="Normal 19 2 2 2 3" xfId="13404" xr:uid="{00000000-0005-0000-0000-000002340000}"/>
    <cellStyle name="Normal 19 2 2 2 3 2" xfId="13405" xr:uid="{00000000-0005-0000-0000-000003340000}"/>
    <cellStyle name="Normal 19 2 2 2 3 2 2" xfId="13406" xr:uid="{00000000-0005-0000-0000-000004340000}"/>
    <cellStyle name="Normal 19 2 2 2 3 2 2 2" xfId="13407" xr:uid="{00000000-0005-0000-0000-000005340000}"/>
    <cellStyle name="Normal 19 2 2 2 3 2 3" xfId="13408" xr:uid="{00000000-0005-0000-0000-000006340000}"/>
    <cellStyle name="Normal 19 2 2 2 3 3" xfId="13409" xr:uid="{00000000-0005-0000-0000-000007340000}"/>
    <cellStyle name="Normal 19 2 2 2 3 3 2" xfId="13410" xr:uid="{00000000-0005-0000-0000-000008340000}"/>
    <cellStyle name="Normal 19 2 2 2 3 3 2 2" xfId="13411" xr:uid="{00000000-0005-0000-0000-000009340000}"/>
    <cellStyle name="Normal 19 2 2 2 3 3 3" xfId="13412" xr:uid="{00000000-0005-0000-0000-00000A340000}"/>
    <cellStyle name="Normal 19 2 2 2 3 4" xfId="13413" xr:uid="{00000000-0005-0000-0000-00000B340000}"/>
    <cellStyle name="Normal 19 2 2 2 3 4 2" xfId="13414" xr:uid="{00000000-0005-0000-0000-00000C340000}"/>
    <cellStyle name="Normal 19 2 2 2 3 4 2 2" xfId="13415" xr:uid="{00000000-0005-0000-0000-00000D340000}"/>
    <cellStyle name="Normal 19 2 2 2 3 4 3" xfId="13416" xr:uid="{00000000-0005-0000-0000-00000E340000}"/>
    <cellStyle name="Normal 19 2 2 2 3 5" xfId="13417" xr:uid="{00000000-0005-0000-0000-00000F340000}"/>
    <cellStyle name="Normal 19 2 2 2 3 5 2" xfId="13418" xr:uid="{00000000-0005-0000-0000-000010340000}"/>
    <cellStyle name="Normal 19 2 2 2 3 6" xfId="13419" xr:uid="{00000000-0005-0000-0000-000011340000}"/>
    <cellStyle name="Normal 19 2 2 2 3 6 2" xfId="13420" xr:uid="{00000000-0005-0000-0000-000012340000}"/>
    <cellStyle name="Normal 19 2 2 2 3 7" xfId="13421" xr:uid="{00000000-0005-0000-0000-000013340000}"/>
    <cellStyle name="Normal 19 2 2 2 4" xfId="13422" xr:uid="{00000000-0005-0000-0000-000014340000}"/>
    <cellStyle name="Normal 19 2 2 2 4 2" xfId="13423" xr:uid="{00000000-0005-0000-0000-000015340000}"/>
    <cellStyle name="Normal 19 2 2 2 4 2 2" xfId="13424" xr:uid="{00000000-0005-0000-0000-000016340000}"/>
    <cellStyle name="Normal 19 2 2 2 4 3" xfId="13425" xr:uid="{00000000-0005-0000-0000-000017340000}"/>
    <cellStyle name="Normal 19 2 2 2 5" xfId="13426" xr:uid="{00000000-0005-0000-0000-000018340000}"/>
    <cellStyle name="Normal 19 2 2 2 5 2" xfId="13427" xr:uid="{00000000-0005-0000-0000-000019340000}"/>
    <cellStyle name="Normal 19 2 2 2 5 2 2" xfId="13428" xr:uid="{00000000-0005-0000-0000-00001A340000}"/>
    <cellStyle name="Normal 19 2 2 2 5 3" xfId="13429" xr:uid="{00000000-0005-0000-0000-00001B340000}"/>
    <cellStyle name="Normal 19 2 2 2 6" xfId="13430" xr:uid="{00000000-0005-0000-0000-00001C340000}"/>
    <cellStyle name="Normal 19 2 2 2 6 2" xfId="13431" xr:uid="{00000000-0005-0000-0000-00001D340000}"/>
    <cellStyle name="Normal 19 2 2 2 6 2 2" xfId="13432" xr:uid="{00000000-0005-0000-0000-00001E340000}"/>
    <cellStyle name="Normal 19 2 2 2 6 3" xfId="13433" xr:uid="{00000000-0005-0000-0000-00001F340000}"/>
    <cellStyle name="Normal 19 2 2 2 7" xfId="13434" xr:uid="{00000000-0005-0000-0000-000020340000}"/>
    <cellStyle name="Normal 19 2 2 2 7 2" xfId="13435" xr:uid="{00000000-0005-0000-0000-000021340000}"/>
    <cellStyle name="Normal 19 2 2 2 8" xfId="13436" xr:uid="{00000000-0005-0000-0000-000022340000}"/>
    <cellStyle name="Normal 19 2 2 2 8 2" xfId="13437" xr:uid="{00000000-0005-0000-0000-000023340000}"/>
    <cellStyle name="Normal 19 2 2 2 9" xfId="13438" xr:uid="{00000000-0005-0000-0000-000024340000}"/>
    <cellStyle name="Normal 19 2 2 3" xfId="13439" xr:uid="{00000000-0005-0000-0000-000025340000}"/>
    <cellStyle name="Normal 19 2 2 3 2" xfId="13440" xr:uid="{00000000-0005-0000-0000-000026340000}"/>
    <cellStyle name="Normal 19 2 2 3 2 2" xfId="13441" xr:uid="{00000000-0005-0000-0000-000027340000}"/>
    <cellStyle name="Normal 19 2 2 3 2 2 2" xfId="13442" xr:uid="{00000000-0005-0000-0000-000028340000}"/>
    <cellStyle name="Normal 19 2 2 3 2 2 2 2" xfId="13443" xr:uid="{00000000-0005-0000-0000-000029340000}"/>
    <cellStyle name="Normal 19 2 2 3 2 2 3" xfId="13444" xr:uid="{00000000-0005-0000-0000-00002A340000}"/>
    <cellStyle name="Normal 19 2 2 3 2 3" xfId="13445" xr:uid="{00000000-0005-0000-0000-00002B340000}"/>
    <cellStyle name="Normal 19 2 2 3 2 3 2" xfId="13446" xr:uid="{00000000-0005-0000-0000-00002C340000}"/>
    <cellStyle name="Normal 19 2 2 3 2 3 2 2" xfId="13447" xr:uid="{00000000-0005-0000-0000-00002D340000}"/>
    <cellStyle name="Normal 19 2 2 3 2 3 3" xfId="13448" xr:uid="{00000000-0005-0000-0000-00002E340000}"/>
    <cellStyle name="Normal 19 2 2 3 2 4" xfId="13449" xr:uid="{00000000-0005-0000-0000-00002F340000}"/>
    <cellStyle name="Normal 19 2 2 3 2 4 2" xfId="13450" xr:uid="{00000000-0005-0000-0000-000030340000}"/>
    <cellStyle name="Normal 19 2 2 3 2 4 2 2" xfId="13451" xr:uid="{00000000-0005-0000-0000-000031340000}"/>
    <cellStyle name="Normal 19 2 2 3 2 4 3" xfId="13452" xr:uid="{00000000-0005-0000-0000-000032340000}"/>
    <cellStyle name="Normal 19 2 2 3 2 5" xfId="13453" xr:uid="{00000000-0005-0000-0000-000033340000}"/>
    <cellStyle name="Normal 19 2 2 3 2 5 2" xfId="13454" xr:uid="{00000000-0005-0000-0000-000034340000}"/>
    <cellStyle name="Normal 19 2 2 3 2 6" xfId="13455" xr:uid="{00000000-0005-0000-0000-000035340000}"/>
    <cellStyle name="Normal 19 2 2 3 2 6 2" xfId="13456" xr:uid="{00000000-0005-0000-0000-000036340000}"/>
    <cellStyle name="Normal 19 2 2 3 2 7" xfId="13457" xr:uid="{00000000-0005-0000-0000-000037340000}"/>
    <cellStyle name="Normal 19 2 2 3 3" xfId="13458" xr:uid="{00000000-0005-0000-0000-000038340000}"/>
    <cellStyle name="Normal 19 2 2 3 3 2" xfId="13459" xr:uid="{00000000-0005-0000-0000-000039340000}"/>
    <cellStyle name="Normal 19 2 2 3 3 2 2" xfId="13460" xr:uid="{00000000-0005-0000-0000-00003A340000}"/>
    <cellStyle name="Normal 19 2 2 3 3 3" xfId="13461" xr:uid="{00000000-0005-0000-0000-00003B340000}"/>
    <cellStyle name="Normal 19 2 2 3 4" xfId="13462" xr:uid="{00000000-0005-0000-0000-00003C340000}"/>
    <cellStyle name="Normal 19 2 2 3 4 2" xfId="13463" xr:uid="{00000000-0005-0000-0000-00003D340000}"/>
    <cellStyle name="Normal 19 2 2 3 4 2 2" xfId="13464" xr:uid="{00000000-0005-0000-0000-00003E340000}"/>
    <cellStyle name="Normal 19 2 2 3 4 3" xfId="13465" xr:uid="{00000000-0005-0000-0000-00003F340000}"/>
    <cellStyle name="Normal 19 2 2 3 5" xfId="13466" xr:uid="{00000000-0005-0000-0000-000040340000}"/>
    <cellStyle name="Normal 19 2 2 3 5 2" xfId="13467" xr:uid="{00000000-0005-0000-0000-000041340000}"/>
    <cellStyle name="Normal 19 2 2 3 5 2 2" xfId="13468" xr:uid="{00000000-0005-0000-0000-000042340000}"/>
    <cellStyle name="Normal 19 2 2 3 5 3" xfId="13469" xr:uid="{00000000-0005-0000-0000-000043340000}"/>
    <cellStyle name="Normal 19 2 2 3 6" xfId="13470" xr:uid="{00000000-0005-0000-0000-000044340000}"/>
    <cellStyle name="Normal 19 2 2 3 6 2" xfId="13471" xr:uid="{00000000-0005-0000-0000-000045340000}"/>
    <cellStyle name="Normal 19 2 2 3 7" xfId="13472" xr:uid="{00000000-0005-0000-0000-000046340000}"/>
    <cellStyle name="Normal 19 2 2 3 7 2" xfId="13473" xr:uid="{00000000-0005-0000-0000-000047340000}"/>
    <cellStyle name="Normal 19 2 2 3 8" xfId="13474" xr:uid="{00000000-0005-0000-0000-000048340000}"/>
    <cellStyle name="Normal 19 2 2 4" xfId="13475" xr:uid="{00000000-0005-0000-0000-000049340000}"/>
    <cellStyle name="Normal 19 2 2 4 2" xfId="13476" xr:uid="{00000000-0005-0000-0000-00004A340000}"/>
    <cellStyle name="Normal 19 2 2 4 2 2" xfId="13477" xr:uid="{00000000-0005-0000-0000-00004B340000}"/>
    <cellStyle name="Normal 19 2 2 4 2 2 2" xfId="13478" xr:uid="{00000000-0005-0000-0000-00004C340000}"/>
    <cellStyle name="Normal 19 2 2 4 2 3" xfId="13479" xr:uid="{00000000-0005-0000-0000-00004D340000}"/>
    <cellStyle name="Normal 19 2 2 4 3" xfId="13480" xr:uid="{00000000-0005-0000-0000-00004E340000}"/>
    <cellStyle name="Normal 19 2 2 4 3 2" xfId="13481" xr:uid="{00000000-0005-0000-0000-00004F340000}"/>
    <cellStyle name="Normal 19 2 2 4 3 2 2" xfId="13482" xr:uid="{00000000-0005-0000-0000-000050340000}"/>
    <cellStyle name="Normal 19 2 2 4 3 3" xfId="13483" xr:uid="{00000000-0005-0000-0000-000051340000}"/>
    <cellStyle name="Normal 19 2 2 4 4" xfId="13484" xr:uid="{00000000-0005-0000-0000-000052340000}"/>
    <cellStyle name="Normal 19 2 2 4 4 2" xfId="13485" xr:uid="{00000000-0005-0000-0000-000053340000}"/>
    <cellStyle name="Normal 19 2 2 4 4 2 2" xfId="13486" xr:uid="{00000000-0005-0000-0000-000054340000}"/>
    <cellStyle name="Normal 19 2 2 4 4 3" xfId="13487" xr:uid="{00000000-0005-0000-0000-000055340000}"/>
    <cellStyle name="Normal 19 2 2 4 5" xfId="13488" xr:uid="{00000000-0005-0000-0000-000056340000}"/>
    <cellStyle name="Normal 19 2 2 4 5 2" xfId="13489" xr:uid="{00000000-0005-0000-0000-000057340000}"/>
    <cellStyle name="Normal 19 2 2 4 6" xfId="13490" xr:uid="{00000000-0005-0000-0000-000058340000}"/>
    <cellStyle name="Normal 19 2 2 4 6 2" xfId="13491" xr:uid="{00000000-0005-0000-0000-000059340000}"/>
    <cellStyle name="Normal 19 2 2 4 7" xfId="13492" xr:uid="{00000000-0005-0000-0000-00005A340000}"/>
    <cellStyle name="Normal 19 2 2 5" xfId="13493" xr:uid="{00000000-0005-0000-0000-00005B340000}"/>
    <cellStyle name="Normal 19 2 2 5 2" xfId="13494" xr:uid="{00000000-0005-0000-0000-00005C340000}"/>
    <cellStyle name="Normal 19 2 2 5 2 2" xfId="13495" xr:uid="{00000000-0005-0000-0000-00005D340000}"/>
    <cellStyle name="Normal 19 2 2 5 2 2 2" xfId="13496" xr:uid="{00000000-0005-0000-0000-00005E340000}"/>
    <cellStyle name="Normal 19 2 2 5 2 3" xfId="13497" xr:uid="{00000000-0005-0000-0000-00005F340000}"/>
    <cellStyle name="Normal 19 2 2 5 3" xfId="13498" xr:uid="{00000000-0005-0000-0000-000060340000}"/>
    <cellStyle name="Normal 19 2 2 5 3 2" xfId="13499" xr:uid="{00000000-0005-0000-0000-000061340000}"/>
    <cellStyle name="Normal 19 2 2 5 3 2 2" xfId="13500" xr:uid="{00000000-0005-0000-0000-000062340000}"/>
    <cellStyle name="Normal 19 2 2 5 3 3" xfId="13501" xr:uid="{00000000-0005-0000-0000-000063340000}"/>
    <cellStyle name="Normal 19 2 2 5 4" xfId="13502" xr:uid="{00000000-0005-0000-0000-000064340000}"/>
    <cellStyle name="Normal 19 2 2 5 4 2" xfId="13503" xr:uid="{00000000-0005-0000-0000-000065340000}"/>
    <cellStyle name="Normal 19 2 2 5 4 2 2" xfId="13504" xr:uid="{00000000-0005-0000-0000-000066340000}"/>
    <cellStyle name="Normal 19 2 2 5 4 3" xfId="13505" xr:uid="{00000000-0005-0000-0000-000067340000}"/>
    <cellStyle name="Normal 19 2 2 5 5" xfId="13506" xr:uid="{00000000-0005-0000-0000-000068340000}"/>
    <cellStyle name="Normal 19 2 2 5 5 2" xfId="13507" xr:uid="{00000000-0005-0000-0000-000069340000}"/>
    <cellStyle name="Normal 19 2 2 5 6" xfId="13508" xr:uid="{00000000-0005-0000-0000-00006A340000}"/>
    <cellStyle name="Normal 19 2 2 5 6 2" xfId="13509" xr:uid="{00000000-0005-0000-0000-00006B340000}"/>
    <cellStyle name="Normal 19 2 2 5 7" xfId="13510" xr:uid="{00000000-0005-0000-0000-00006C340000}"/>
    <cellStyle name="Normal 19 2 2 6" xfId="13511" xr:uid="{00000000-0005-0000-0000-00006D340000}"/>
    <cellStyle name="Normal 19 2 2 6 2" xfId="13512" xr:uid="{00000000-0005-0000-0000-00006E340000}"/>
    <cellStyle name="Normal 19 2 2 6 2 2" xfId="13513" xr:uid="{00000000-0005-0000-0000-00006F340000}"/>
    <cellStyle name="Normal 19 2 2 6 3" xfId="13514" xr:uid="{00000000-0005-0000-0000-000070340000}"/>
    <cellStyle name="Normal 19 2 2 7" xfId="13515" xr:uid="{00000000-0005-0000-0000-000071340000}"/>
    <cellStyle name="Normal 19 2 2 7 2" xfId="13516" xr:uid="{00000000-0005-0000-0000-000072340000}"/>
    <cellStyle name="Normal 19 2 2 7 2 2" xfId="13517" xr:uid="{00000000-0005-0000-0000-000073340000}"/>
    <cellStyle name="Normal 19 2 2 7 3" xfId="13518" xr:uid="{00000000-0005-0000-0000-000074340000}"/>
    <cellStyle name="Normal 19 2 2 8" xfId="13519" xr:uid="{00000000-0005-0000-0000-000075340000}"/>
    <cellStyle name="Normal 19 2 2 8 2" xfId="13520" xr:uid="{00000000-0005-0000-0000-000076340000}"/>
    <cellStyle name="Normal 19 2 2 8 2 2" xfId="13521" xr:uid="{00000000-0005-0000-0000-000077340000}"/>
    <cellStyle name="Normal 19 2 2 8 3" xfId="13522" xr:uid="{00000000-0005-0000-0000-000078340000}"/>
    <cellStyle name="Normal 19 2 2 9" xfId="13523" xr:uid="{00000000-0005-0000-0000-000079340000}"/>
    <cellStyle name="Normal 19 2 2 9 2" xfId="13524" xr:uid="{00000000-0005-0000-0000-00007A340000}"/>
    <cellStyle name="Normal 19 2 3" xfId="460" xr:uid="{00000000-0005-0000-0000-00007B340000}"/>
    <cellStyle name="Normal 19 2 3 10" xfId="13525" xr:uid="{00000000-0005-0000-0000-00007C340000}"/>
    <cellStyle name="Normal 19 2 3 10 2" xfId="13526" xr:uid="{00000000-0005-0000-0000-00007D340000}"/>
    <cellStyle name="Normal 19 2 3 11" xfId="13527" xr:uid="{00000000-0005-0000-0000-00007E340000}"/>
    <cellStyle name="Normal 19 2 3 2" xfId="13528" xr:uid="{00000000-0005-0000-0000-00007F340000}"/>
    <cellStyle name="Normal 19 2 3 2 2" xfId="13529" xr:uid="{00000000-0005-0000-0000-000080340000}"/>
    <cellStyle name="Normal 19 2 3 2 2 2" xfId="13530" xr:uid="{00000000-0005-0000-0000-000081340000}"/>
    <cellStyle name="Normal 19 2 3 2 2 2 2" xfId="13531" xr:uid="{00000000-0005-0000-0000-000082340000}"/>
    <cellStyle name="Normal 19 2 3 2 2 2 2 2" xfId="13532" xr:uid="{00000000-0005-0000-0000-000083340000}"/>
    <cellStyle name="Normal 19 2 3 2 2 2 3" xfId="13533" xr:uid="{00000000-0005-0000-0000-000084340000}"/>
    <cellStyle name="Normal 19 2 3 2 2 3" xfId="13534" xr:uid="{00000000-0005-0000-0000-000085340000}"/>
    <cellStyle name="Normal 19 2 3 2 2 3 2" xfId="13535" xr:uid="{00000000-0005-0000-0000-000086340000}"/>
    <cellStyle name="Normal 19 2 3 2 2 3 2 2" xfId="13536" xr:uid="{00000000-0005-0000-0000-000087340000}"/>
    <cellStyle name="Normal 19 2 3 2 2 3 3" xfId="13537" xr:uid="{00000000-0005-0000-0000-000088340000}"/>
    <cellStyle name="Normal 19 2 3 2 2 4" xfId="13538" xr:uid="{00000000-0005-0000-0000-000089340000}"/>
    <cellStyle name="Normal 19 2 3 2 2 4 2" xfId="13539" xr:uid="{00000000-0005-0000-0000-00008A340000}"/>
    <cellStyle name="Normal 19 2 3 2 2 4 2 2" xfId="13540" xr:uid="{00000000-0005-0000-0000-00008B340000}"/>
    <cellStyle name="Normal 19 2 3 2 2 4 3" xfId="13541" xr:uid="{00000000-0005-0000-0000-00008C340000}"/>
    <cellStyle name="Normal 19 2 3 2 2 5" xfId="13542" xr:uid="{00000000-0005-0000-0000-00008D340000}"/>
    <cellStyle name="Normal 19 2 3 2 2 5 2" xfId="13543" xr:uid="{00000000-0005-0000-0000-00008E340000}"/>
    <cellStyle name="Normal 19 2 3 2 2 6" xfId="13544" xr:uid="{00000000-0005-0000-0000-00008F340000}"/>
    <cellStyle name="Normal 19 2 3 2 2 6 2" xfId="13545" xr:uid="{00000000-0005-0000-0000-000090340000}"/>
    <cellStyle name="Normal 19 2 3 2 2 7" xfId="13546" xr:uid="{00000000-0005-0000-0000-000091340000}"/>
    <cellStyle name="Normal 19 2 3 2 3" xfId="13547" xr:uid="{00000000-0005-0000-0000-000092340000}"/>
    <cellStyle name="Normal 19 2 3 2 3 2" xfId="13548" xr:uid="{00000000-0005-0000-0000-000093340000}"/>
    <cellStyle name="Normal 19 2 3 2 3 2 2" xfId="13549" xr:uid="{00000000-0005-0000-0000-000094340000}"/>
    <cellStyle name="Normal 19 2 3 2 3 2 2 2" xfId="13550" xr:uid="{00000000-0005-0000-0000-000095340000}"/>
    <cellStyle name="Normal 19 2 3 2 3 2 3" xfId="13551" xr:uid="{00000000-0005-0000-0000-000096340000}"/>
    <cellStyle name="Normal 19 2 3 2 3 3" xfId="13552" xr:uid="{00000000-0005-0000-0000-000097340000}"/>
    <cellStyle name="Normal 19 2 3 2 3 3 2" xfId="13553" xr:uid="{00000000-0005-0000-0000-000098340000}"/>
    <cellStyle name="Normal 19 2 3 2 3 3 2 2" xfId="13554" xr:uid="{00000000-0005-0000-0000-000099340000}"/>
    <cellStyle name="Normal 19 2 3 2 3 3 3" xfId="13555" xr:uid="{00000000-0005-0000-0000-00009A340000}"/>
    <cellStyle name="Normal 19 2 3 2 3 4" xfId="13556" xr:uid="{00000000-0005-0000-0000-00009B340000}"/>
    <cellStyle name="Normal 19 2 3 2 3 4 2" xfId="13557" xr:uid="{00000000-0005-0000-0000-00009C340000}"/>
    <cellStyle name="Normal 19 2 3 2 3 4 2 2" xfId="13558" xr:uid="{00000000-0005-0000-0000-00009D340000}"/>
    <cellStyle name="Normal 19 2 3 2 3 4 3" xfId="13559" xr:uid="{00000000-0005-0000-0000-00009E340000}"/>
    <cellStyle name="Normal 19 2 3 2 3 5" xfId="13560" xr:uid="{00000000-0005-0000-0000-00009F340000}"/>
    <cellStyle name="Normal 19 2 3 2 3 5 2" xfId="13561" xr:uid="{00000000-0005-0000-0000-0000A0340000}"/>
    <cellStyle name="Normal 19 2 3 2 3 6" xfId="13562" xr:uid="{00000000-0005-0000-0000-0000A1340000}"/>
    <cellStyle name="Normal 19 2 3 2 3 6 2" xfId="13563" xr:uid="{00000000-0005-0000-0000-0000A2340000}"/>
    <cellStyle name="Normal 19 2 3 2 3 7" xfId="13564" xr:uid="{00000000-0005-0000-0000-0000A3340000}"/>
    <cellStyle name="Normal 19 2 3 2 4" xfId="13565" xr:uid="{00000000-0005-0000-0000-0000A4340000}"/>
    <cellStyle name="Normal 19 2 3 2 4 2" xfId="13566" xr:uid="{00000000-0005-0000-0000-0000A5340000}"/>
    <cellStyle name="Normal 19 2 3 2 4 2 2" xfId="13567" xr:uid="{00000000-0005-0000-0000-0000A6340000}"/>
    <cellStyle name="Normal 19 2 3 2 4 3" xfId="13568" xr:uid="{00000000-0005-0000-0000-0000A7340000}"/>
    <cellStyle name="Normal 19 2 3 2 5" xfId="13569" xr:uid="{00000000-0005-0000-0000-0000A8340000}"/>
    <cellStyle name="Normal 19 2 3 2 5 2" xfId="13570" xr:uid="{00000000-0005-0000-0000-0000A9340000}"/>
    <cellStyle name="Normal 19 2 3 2 5 2 2" xfId="13571" xr:uid="{00000000-0005-0000-0000-0000AA340000}"/>
    <cellStyle name="Normal 19 2 3 2 5 3" xfId="13572" xr:uid="{00000000-0005-0000-0000-0000AB340000}"/>
    <cellStyle name="Normal 19 2 3 2 6" xfId="13573" xr:uid="{00000000-0005-0000-0000-0000AC340000}"/>
    <cellStyle name="Normal 19 2 3 2 6 2" xfId="13574" xr:uid="{00000000-0005-0000-0000-0000AD340000}"/>
    <cellStyle name="Normal 19 2 3 2 6 2 2" xfId="13575" xr:uid="{00000000-0005-0000-0000-0000AE340000}"/>
    <cellStyle name="Normal 19 2 3 2 6 3" xfId="13576" xr:uid="{00000000-0005-0000-0000-0000AF340000}"/>
    <cellStyle name="Normal 19 2 3 2 7" xfId="13577" xr:uid="{00000000-0005-0000-0000-0000B0340000}"/>
    <cellStyle name="Normal 19 2 3 2 7 2" xfId="13578" xr:uid="{00000000-0005-0000-0000-0000B1340000}"/>
    <cellStyle name="Normal 19 2 3 2 8" xfId="13579" xr:uid="{00000000-0005-0000-0000-0000B2340000}"/>
    <cellStyle name="Normal 19 2 3 2 8 2" xfId="13580" xr:uid="{00000000-0005-0000-0000-0000B3340000}"/>
    <cellStyle name="Normal 19 2 3 2 9" xfId="13581" xr:uid="{00000000-0005-0000-0000-0000B4340000}"/>
    <cellStyle name="Normal 19 2 3 3" xfId="13582" xr:uid="{00000000-0005-0000-0000-0000B5340000}"/>
    <cellStyle name="Normal 19 2 3 3 2" xfId="13583" xr:uid="{00000000-0005-0000-0000-0000B6340000}"/>
    <cellStyle name="Normal 19 2 3 3 2 2" xfId="13584" xr:uid="{00000000-0005-0000-0000-0000B7340000}"/>
    <cellStyle name="Normal 19 2 3 3 2 2 2" xfId="13585" xr:uid="{00000000-0005-0000-0000-0000B8340000}"/>
    <cellStyle name="Normal 19 2 3 3 2 2 2 2" xfId="13586" xr:uid="{00000000-0005-0000-0000-0000B9340000}"/>
    <cellStyle name="Normal 19 2 3 3 2 2 3" xfId="13587" xr:uid="{00000000-0005-0000-0000-0000BA340000}"/>
    <cellStyle name="Normal 19 2 3 3 2 3" xfId="13588" xr:uid="{00000000-0005-0000-0000-0000BB340000}"/>
    <cellStyle name="Normal 19 2 3 3 2 3 2" xfId="13589" xr:uid="{00000000-0005-0000-0000-0000BC340000}"/>
    <cellStyle name="Normal 19 2 3 3 2 3 2 2" xfId="13590" xr:uid="{00000000-0005-0000-0000-0000BD340000}"/>
    <cellStyle name="Normal 19 2 3 3 2 3 3" xfId="13591" xr:uid="{00000000-0005-0000-0000-0000BE340000}"/>
    <cellStyle name="Normal 19 2 3 3 2 4" xfId="13592" xr:uid="{00000000-0005-0000-0000-0000BF340000}"/>
    <cellStyle name="Normal 19 2 3 3 2 4 2" xfId="13593" xr:uid="{00000000-0005-0000-0000-0000C0340000}"/>
    <cellStyle name="Normal 19 2 3 3 2 4 2 2" xfId="13594" xr:uid="{00000000-0005-0000-0000-0000C1340000}"/>
    <cellStyle name="Normal 19 2 3 3 2 4 3" xfId="13595" xr:uid="{00000000-0005-0000-0000-0000C2340000}"/>
    <cellStyle name="Normal 19 2 3 3 2 5" xfId="13596" xr:uid="{00000000-0005-0000-0000-0000C3340000}"/>
    <cellStyle name="Normal 19 2 3 3 2 5 2" xfId="13597" xr:uid="{00000000-0005-0000-0000-0000C4340000}"/>
    <cellStyle name="Normal 19 2 3 3 2 6" xfId="13598" xr:uid="{00000000-0005-0000-0000-0000C5340000}"/>
    <cellStyle name="Normal 19 2 3 3 2 6 2" xfId="13599" xr:uid="{00000000-0005-0000-0000-0000C6340000}"/>
    <cellStyle name="Normal 19 2 3 3 2 7" xfId="13600" xr:uid="{00000000-0005-0000-0000-0000C7340000}"/>
    <cellStyle name="Normal 19 2 3 3 3" xfId="13601" xr:uid="{00000000-0005-0000-0000-0000C8340000}"/>
    <cellStyle name="Normal 19 2 3 3 3 2" xfId="13602" xr:uid="{00000000-0005-0000-0000-0000C9340000}"/>
    <cellStyle name="Normal 19 2 3 3 3 2 2" xfId="13603" xr:uid="{00000000-0005-0000-0000-0000CA340000}"/>
    <cellStyle name="Normal 19 2 3 3 3 3" xfId="13604" xr:uid="{00000000-0005-0000-0000-0000CB340000}"/>
    <cellStyle name="Normal 19 2 3 3 4" xfId="13605" xr:uid="{00000000-0005-0000-0000-0000CC340000}"/>
    <cellStyle name="Normal 19 2 3 3 4 2" xfId="13606" xr:uid="{00000000-0005-0000-0000-0000CD340000}"/>
    <cellStyle name="Normal 19 2 3 3 4 2 2" xfId="13607" xr:uid="{00000000-0005-0000-0000-0000CE340000}"/>
    <cellStyle name="Normal 19 2 3 3 4 3" xfId="13608" xr:uid="{00000000-0005-0000-0000-0000CF340000}"/>
    <cellStyle name="Normal 19 2 3 3 5" xfId="13609" xr:uid="{00000000-0005-0000-0000-0000D0340000}"/>
    <cellStyle name="Normal 19 2 3 3 5 2" xfId="13610" xr:uid="{00000000-0005-0000-0000-0000D1340000}"/>
    <cellStyle name="Normal 19 2 3 3 5 2 2" xfId="13611" xr:uid="{00000000-0005-0000-0000-0000D2340000}"/>
    <cellStyle name="Normal 19 2 3 3 5 3" xfId="13612" xr:uid="{00000000-0005-0000-0000-0000D3340000}"/>
    <cellStyle name="Normal 19 2 3 3 6" xfId="13613" xr:uid="{00000000-0005-0000-0000-0000D4340000}"/>
    <cellStyle name="Normal 19 2 3 3 6 2" xfId="13614" xr:uid="{00000000-0005-0000-0000-0000D5340000}"/>
    <cellStyle name="Normal 19 2 3 3 7" xfId="13615" xr:uid="{00000000-0005-0000-0000-0000D6340000}"/>
    <cellStyle name="Normal 19 2 3 3 7 2" xfId="13616" xr:uid="{00000000-0005-0000-0000-0000D7340000}"/>
    <cellStyle name="Normal 19 2 3 3 8" xfId="13617" xr:uid="{00000000-0005-0000-0000-0000D8340000}"/>
    <cellStyle name="Normal 19 2 3 4" xfId="13618" xr:uid="{00000000-0005-0000-0000-0000D9340000}"/>
    <cellStyle name="Normal 19 2 3 4 2" xfId="13619" xr:uid="{00000000-0005-0000-0000-0000DA340000}"/>
    <cellStyle name="Normal 19 2 3 4 2 2" xfId="13620" xr:uid="{00000000-0005-0000-0000-0000DB340000}"/>
    <cellStyle name="Normal 19 2 3 4 2 2 2" xfId="13621" xr:uid="{00000000-0005-0000-0000-0000DC340000}"/>
    <cellStyle name="Normal 19 2 3 4 2 3" xfId="13622" xr:uid="{00000000-0005-0000-0000-0000DD340000}"/>
    <cellStyle name="Normal 19 2 3 4 3" xfId="13623" xr:uid="{00000000-0005-0000-0000-0000DE340000}"/>
    <cellStyle name="Normal 19 2 3 4 3 2" xfId="13624" xr:uid="{00000000-0005-0000-0000-0000DF340000}"/>
    <cellStyle name="Normal 19 2 3 4 3 2 2" xfId="13625" xr:uid="{00000000-0005-0000-0000-0000E0340000}"/>
    <cellStyle name="Normal 19 2 3 4 3 3" xfId="13626" xr:uid="{00000000-0005-0000-0000-0000E1340000}"/>
    <cellStyle name="Normal 19 2 3 4 4" xfId="13627" xr:uid="{00000000-0005-0000-0000-0000E2340000}"/>
    <cellStyle name="Normal 19 2 3 4 4 2" xfId="13628" xr:uid="{00000000-0005-0000-0000-0000E3340000}"/>
    <cellStyle name="Normal 19 2 3 4 4 2 2" xfId="13629" xr:uid="{00000000-0005-0000-0000-0000E4340000}"/>
    <cellStyle name="Normal 19 2 3 4 4 3" xfId="13630" xr:uid="{00000000-0005-0000-0000-0000E5340000}"/>
    <cellStyle name="Normal 19 2 3 4 5" xfId="13631" xr:uid="{00000000-0005-0000-0000-0000E6340000}"/>
    <cellStyle name="Normal 19 2 3 4 5 2" xfId="13632" xr:uid="{00000000-0005-0000-0000-0000E7340000}"/>
    <cellStyle name="Normal 19 2 3 4 6" xfId="13633" xr:uid="{00000000-0005-0000-0000-0000E8340000}"/>
    <cellStyle name="Normal 19 2 3 4 6 2" xfId="13634" xr:uid="{00000000-0005-0000-0000-0000E9340000}"/>
    <cellStyle name="Normal 19 2 3 4 7" xfId="13635" xr:uid="{00000000-0005-0000-0000-0000EA340000}"/>
    <cellStyle name="Normal 19 2 3 5" xfId="13636" xr:uid="{00000000-0005-0000-0000-0000EB340000}"/>
    <cellStyle name="Normal 19 2 3 5 2" xfId="13637" xr:uid="{00000000-0005-0000-0000-0000EC340000}"/>
    <cellStyle name="Normal 19 2 3 5 2 2" xfId="13638" xr:uid="{00000000-0005-0000-0000-0000ED340000}"/>
    <cellStyle name="Normal 19 2 3 5 2 2 2" xfId="13639" xr:uid="{00000000-0005-0000-0000-0000EE340000}"/>
    <cellStyle name="Normal 19 2 3 5 2 3" xfId="13640" xr:uid="{00000000-0005-0000-0000-0000EF340000}"/>
    <cellStyle name="Normal 19 2 3 5 3" xfId="13641" xr:uid="{00000000-0005-0000-0000-0000F0340000}"/>
    <cellStyle name="Normal 19 2 3 5 3 2" xfId="13642" xr:uid="{00000000-0005-0000-0000-0000F1340000}"/>
    <cellStyle name="Normal 19 2 3 5 3 2 2" xfId="13643" xr:uid="{00000000-0005-0000-0000-0000F2340000}"/>
    <cellStyle name="Normal 19 2 3 5 3 3" xfId="13644" xr:uid="{00000000-0005-0000-0000-0000F3340000}"/>
    <cellStyle name="Normal 19 2 3 5 4" xfId="13645" xr:uid="{00000000-0005-0000-0000-0000F4340000}"/>
    <cellStyle name="Normal 19 2 3 5 4 2" xfId="13646" xr:uid="{00000000-0005-0000-0000-0000F5340000}"/>
    <cellStyle name="Normal 19 2 3 5 4 2 2" xfId="13647" xr:uid="{00000000-0005-0000-0000-0000F6340000}"/>
    <cellStyle name="Normal 19 2 3 5 4 3" xfId="13648" xr:uid="{00000000-0005-0000-0000-0000F7340000}"/>
    <cellStyle name="Normal 19 2 3 5 5" xfId="13649" xr:uid="{00000000-0005-0000-0000-0000F8340000}"/>
    <cellStyle name="Normal 19 2 3 5 5 2" xfId="13650" xr:uid="{00000000-0005-0000-0000-0000F9340000}"/>
    <cellStyle name="Normal 19 2 3 5 6" xfId="13651" xr:uid="{00000000-0005-0000-0000-0000FA340000}"/>
    <cellStyle name="Normal 19 2 3 5 6 2" xfId="13652" xr:uid="{00000000-0005-0000-0000-0000FB340000}"/>
    <cellStyle name="Normal 19 2 3 5 7" xfId="13653" xr:uid="{00000000-0005-0000-0000-0000FC340000}"/>
    <cellStyle name="Normal 19 2 3 6" xfId="13654" xr:uid="{00000000-0005-0000-0000-0000FD340000}"/>
    <cellStyle name="Normal 19 2 3 6 2" xfId="13655" xr:uid="{00000000-0005-0000-0000-0000FE340000}"/>
    <cellStyle name="Normal 19 2 3 6 2 2" xfId="13656" xr:uid="{00000000-0005-0000-0000-0000FF340000}"/>
    <cellStyle name="Normal 19 2 3 6 3" xfId="13657" xr:uid="{00000000-0005-0000-0000-000000350000}"/>
    <cellStyle name="Normal 19 2 3 7" xfId="13658" xr:uid="{00000000-0005-0000-0000-000001350000}"/>
    <cellStyle name="Normal 19 2 3 7 2" xfId="13659" xr:uid="{00000000-0005-0000-0000-000002350000}"/>
    <cellStyle name="Normal 19 2 3 7 2 2" xfId="13660" xr:uid="{00000000-0005-0000-0000-000003350000}"/>
    <cellStyle name="Normal 19 2 3 7 3" xfId="13661" xr:uid="{00000000-0005-0000-0000-000004350000}"/>
    <cellStyle name="Normal 19 2 3 8" xfId="13662" xr:uid="{00000000-0005-0000-0000-000005350000}"/>
    <cellStyle name="Normal 19 2 3 8 2" xfId="13663" xr:uid="{00000000-0005-0000-0000-000006350000}"/>
    <cellStyle name="Normal 19 2 3 8 2 2" xfId="13664" xr:uid="{00000000-0005-0000-0000-000007350000}"/>
    <cellStyle name="Normal 19 2 3 8 3" xfId="13665" xr:uid="{00000000-0005-0000-0000-000008350000}"/>
    <cellStyle name="Normal 19 2 3 9" xfId="13666" xr:uid="{00000000-0005-0000-0000-000009350000}"/>
    <cellStyle name="Normal 19 2 3 9 2" xfId="13667" xr:uid="{00000000-0005-0000-0000-00000A350000}"/>
    <cellStyle name="Normal 19 2 4" xfId="13668" xr:uid="{00000000-0005-0000-0000-00000B350000}"/>
    <cellStyle name="Normal 19 2 4 2" xfId="13669" xr:uid="{00000000-0005-0000-0000-00000C350000}"/>
    <cellStyle name="Normal 19 2 4 2 2" xfId="13670" xr:uid="{00000000-0005-0000-0000-00000D350000}"/>
    <cellStyle name="Normal 19 2 4 2 2 2" xfId="13671" xr:uid="{00000000-0005-0000-0000-00000E350000}"/>
    <cellStyle name="Normal 19 2 4 2 2 2 2" xfId="13672" xr:uid="{00000000-0005-0000-0000-00000F350000}"/>
    <cellStyle name="Normal 19 2 4 2 2 3" xfId="13673" xr:uid="{00000000-0005-0000-0000-000010350000}"/>
    <cellStyle name="Normal 19 2 4 2 3" xfId="13674" xr:uid="{00000000-0005-0000-0000-000011350000}"/>
    <cellStyle name="Normal 19 2 4 2 3 2" xfId="13675" xr:uid="{00000000-0005-0000-0000-000012350000}"/>
    <cellStyle name="Normal 19 2 4 2 3 2 2" xfId="13676" xr:uid="{00000000-0005-0000-0000-000013350000}"/>
    <cellStyle name="Normal 19 2 4 2 3 3" xfId="13677" xr:uid="{00000000-0005-0000-0000-000014350000}"/>
    <cellStyle name="Normal 19 2 4 2 4" xfId="13678" xr:uid="{00000000-0005-0000-0000-000015350000}"/>
    <cellStyle name="Normal 19 2 4 2 4 2" xfId="13679" xr:uid="{00000000-0005-0000-0000-000016350000}"/>
    <cellStyle name="Normal 19 2 4 2 4 2 2" xfId="13680" xr:uid="{00000000-0005-0000-0000-000017350000}"/>
    <cellStyle name="Normal 19 2 4 2 4 3" xfId="13681" xr:uid="{00000000-0005-0000-0000-000018350000}"/>
    <cellStyle name="Normal 19 2 4 2 5" xfId="13682" xr:uid="{00000000-0005-0000-0000-000019350000}"/>
    <cellStyle name="Normal 19 2 4 2 5 2" xfId="13683" xr:uid="{00000000-0005-0000-0000-00001A350000}"/>
    <cellStyle name="Normal 19 2 4 2 6" xfId="13684" xr:uid="{00000000-0005-0000-0000-00001B350000}"/>
    <cellStyle name="Normal 19 2 4 2 6 2" xfId="13685" xr:uid="{00000000-0005-0000-0000-00001C350000}"/>
    <cellStyle name="Normal 19 2 4 2 7" xfId="13686" xr:uid="{00000000-0005-0000-0000-00001D350000}"/>
    <cellStyle name="Normal 19 2 4 3" xfId="13687" xr:uid="{00000000-0005-0000-0000-00001E350000}"/>
    <cellStyle name="Normal 19 2 4 3 2" xfId="13688" xr:uid="{00000000-0005-0000-0000-00001F350000}"/>
    <cellStyle name="Normal 19 2 4 3 2 2" xfId="13689" xr:uid="{00000000-0005-0000-0000-000020350000}"/>
    <cellStyle name="Normal 19 2 4 3 2 2 2" xfId="13690" xr:uid="{00000000-0005-0000-0000-000021350000}"/>
    <cellStyle name="Normal 19 2 4 3 2 3" xfId="13691" xr:uid="{00000000-0005-0000-0000-000022350000}"/>
    <cellStyle name="Normal 19 2 4 3 3" xfId="13692" xr:uid="{00000000-0005-0000-0000-000023350000}"/>
    <cellStyle name="Normal 19 2 4 3 3 2" xfId="13693" xr:uid="{00000000-0005-0000-0000-000024350000}"/>
    <cellStyle name="Normal 19 2 4 3 3 2 2" xfId="13694" xr:uid="{00000000-0005-0000-0000-000025350000}"/>
    <cellStyle name="Normal 19 2 4 3 3 3" xfId="13695" xr:uid="{00000000-0005-0000-0000-000026350000}"/>
    <cellStyle name="Normal 19 2 4 3 4" xfId="13696" xr:uid="{00000000-0005-0000-0000-000027350000}"/>
    <cellStyle name="Normal 19 2 4 3 4 2" xfId="13697" xr:uid="{00000000-0005-0000-0000-000028350000}"/>
    <cellStyle name="Normal 19 2 4 3 4 2 2" xfId="13698" xr:uid="{00000000-0005-0000-0000-000029350000}"/>
    <cellStyle name="Normal 19 2 4 3 4 3" xfId="13699" xr:uid="{00000000-0005-0000-0000-00002A350000}"/>
    <cellStyle name="Normal 19 2 4 3 5" xfId="13700" xr:uid="{00000000-0005-0000-0000-00002B350000}"/>
    <cellStyle name="Normal 19 2 4 3 5 2" xfId="13701" xr:uid="{00000000-0005-0000-0000-00002C350000}"/>
    <cellStyle name="Normal 19 2 4 3 6" xfId="13702" xr:uid="{00000000-0005-0000-0000-00002D350000}"/>
    <cellStyle name="Normal 19 2 4 3 6 2" xfId="13703" xr:uid="{00000000-0005-0000-0000-00002E350000}"/>
    <cellStyle name="Normal 19 2 4 3 7" xfId="13704" xr:uid="{00000000-0005-0000-0000-00002F350000}"/>
    <cellStyle name="Normal 19 2 4 4" xfId="13705" xr:uid="{00000000-0005-0000-0000-000030350000}"/>
    <cellStyle name="Normal 19 2 4 4 2" xfId="13706" xr:uid="{00000000-0005-0000-0000-000031350000}"/>
    <cellStyle name="Normal 19 2 4 4 2 2" xfId="13707" xr:uid="{00000000-0005-0000-0000-000032350000}"/>
    <cellStyle name="Normal 19 2 4 4 3" xfId="13708" xr:uid="{00000000-0005-0000-0000-000033350000}"/>
    <cellStyle name="Normal 19 2 4 5" xfId="13709" xr:uid="{00000000-0005-0000-0000-000034350000}"/>
    <cellStyle name="Normal 19 2 4 5 2" xfId="13710" xr:uid="{00000000-0005-0000-0000-000035350000}"/>
    <cellStyle name="Normal 19 2 4 5 2 2" xfId="13711" xr:uid="{00000000-0005-0000-0000-000036350000}"/>
    <cellStyle name="Normal 19 2 4 5 3" xfId="13712" xr:uid="{00000000-0005-0000-0000-000037350000}"/>
    <cellStyle name="Normal 19 2 4 6" xfId="13713" xr:uid="{00000000-0005-0000-0000-000038350000}"/>
    <cellStyle name="Normal 19 2 4 6 2" xfId="13714" xr:uid="{00000000-0005-0000-0000-000039350000}"/>
    <cellStyle name="Normal 19 2 4 6 2 2" xfId="13715" xr:uid="{00000000-0005-0000-0000-00003A350000}"/>
    <cellStyle name="Normal 19 2 4 6 3" xfId="13716" xr:uid="{00000000-0005-0000-0000-00003B350000}"/>
    <cellStyle name="Normal 19 2 4 7" xfId="13717" xr:uid="{00000000-0005-0000-0000-00003C350000}"/>
    <cellStyle name="Normal 19 2 4 7 2" xfId="13718" xr:uid="{00000000-0005-0000-0000-00003D350000}"/>
    <cellStyle name="Normal 19 2 4 8" xfId="13719" xr:uid="{00000000-0005-0000-0000-00003E350000}"/>
    <cellStyle name="Normal 19 2 4 8 2" xfId="13720" xr:uid="{00000000-0005-0000-0000-00003F350000}"/>
    <cellStyle name="Normal 19 2 4 9" xfId="13721" xr:uid="{00000000-0005-0000-0000-000040350000}"/>
    <cellStyle name="Normal 19 2 5" xfId="13722" xr:uid="{00000000-0005-0000-0000-000041350000}"/>
    <cellStyle name="Normal 19 2 5 2" xfId="13723" xr:uid="{00000000-0005-0000-0000-000042350000}"/>
    <cellStyle name="Normal 19 2 5 2 2" xfId="13724" xr:uid="{00000000-0005-0000-0000-000043350000}"/>
    <cellStyle name="Normal 19 2 5 2 2 2" xfId="13725" xr:uid="{00000000-0005-0000-0000-000044350000}"/>
    <cellStyle name="Normal 19 2 5 2 2 2 2" xfId="13726" xr:uid="{00000000-0005-0000-0000-000045350000}"/>
    <cellStyle name="Normal 19 2 5 2 2 3" xfId="13727" xr:uid="{00000000-0005-0000-0000-000046350000}"/>
    <cellStyle name="Normal 19 2 5 2 3" xfId="13728" xr:uid="{00000000-0005-0000-0000-000047350000}"/>
    <cellStyle name="Normal 19 2 5 2 3 2" xfId="13729" xr:uid="{00000000-0005-0000-0000-000048350000}"/>
    <cellStyle name="Normal 19 2 5 2 3 2 2" xfId="13730" xr:uid="{00000000-0005-0000-0000-000049350000}"/>
    <cellStyle name="Normal 19 2 5 2 3 3" xfId="13731" xr:uid="{00000000-0005-0000-0000-00004A350000}"/>
    <cellStyle name="Normal 19 2 5 2 4" xfId="13732" xr:uid="{00000000-0005-0000-0000-00004B350000}"/>
    <cellStyle name="Normal 19 2 5 2 4 2" xfId="13733" xr:uid="{00000000-0005-0000-0000-00004C350000}"/>
    <cellStyle name="Normal 19 2 5 2 4 2 2" xfId="13734" xr:uid="{00000000-0005-0000-0000-00004D350000}"/>
    <cellStyle name="Normal 19 2 5 2 4 3" xfId="13735" xr:uid="{00000000-0005-0000-0000-00004E350000}"/>
    <cellStyle name="Normal 19 2 5 2 5" xfId="13736" xr:uid="{00000000-0005-0000-0000-00004F350000}"/>
    <cellStyle name="Normal 19 2 5 2 5 2" xfId="13737" xr:uid="{00000000-0005-0000-0000-000050350000}"/>
    <cellStyle name="Normal 19 2 5 2 6" xfId="13738" xr:uid="{00000000-0005-0000-0000-000051350000}"/>
    <cellStyle name="Normal 19 2 5 2 6 2" xfId="13739" xr:uid="{00000000-0005-0000-0000-000052350000}"/>
    <cellStyle name="Normal 19 2 5 2 7" xfId="13740" xr:uid="{00000000-0005-0000-0000-000053350000}"/>
    <cellStyle name="Normal 19 2 5 3" xfId="13741" xr:uid="{00000000-0005-0000-0000-000054350000}"/>
    <cellStyle name="Normal 19 2 5 3 2" xfId="13742" xr:uid="{00000000-0005-0000-0000-000055350000}"/>
    <cellStyle name="Normal 19 2 5 3 2 2" xfId="13743" xr:uid="{00000000-0005-0000-0000-000056350000}"/>
    <cellStyle name="Normal 19 2 5 3 3" xfId="13744" xr:uid="{00000000-0005-0000-0000-000057350000}"/>
    <cellStyle name="Normal 19 2 5 4" xfId="13745" xr:uid="{00000000-0005-0000-0000-000058350000}"/>
    <cellStyle name="Normal 19 2 5 4 2" xfId="13746" xr:uid="{00000000-0005-0000-0000-000059350000}"/>
    <cellStyle name="Normal 19 2 5 4 2 2" xfId="13747" xr:uid="{00000000-0005-0000-0000-00005A350000}"/>
    <cellStyle name="Normal 19 2 5 4 3" xfId="13748" xr:uid="{00000000-0005-0000-0000-00005B350000}"/>
    <cellStyle name="Normal 19 2 5 5" xfId="13749" xr:uid="{00000000-0005-0000-0000-00005C350000}"/>
    <cellStyle name="Normal 19 2 5 5 2" xfId="13750" xr:uid="{00000000-0005-0000-0000-00005D350000}"/>
    <cellStyle name="Normal 19 2 5 5 2 2" xfId="13751" xr:uid="{00000000-0005-0000-0000-00005E350000}"/>
    <cellStyle name="Normal 19 2 5 5 3" xfId="13752" xr:uid="{00000000-0005-0000-0000-00005F350000}"/>
    <cellStyle name="Normal 19 2 5 6" xfId="13753" xr:uid="{00000000-0005-0000-0000-000060350000}"/>
    <cellStyle name="Normal 19 2 5 6 2" xfId="13754" xr:uid="{00000000-0005-0000-0000-000061350000}"/>
    <cellStyle name="Normal 19 2 5 7" xfId="13755" xr:uid="{00000000-0005-0000-0000-000062350000}"/>
    <cellStyle name="Normal 19 2 5 7 2" xfId="13756" xr:uid="{00000000-0005-0000-0000-000063350000}"/>
    <cellStyle name="Normal 19 2 5 8" xfId="13757" xr:uid="{00000000-0005-0000-0000-000064350000}"/>
    <cellStyle name="Normal 19 2 6" xfId="13758" xr:uid="{00000000-0005-0000-0000-000065350000}"/>
    <cellStyle name="Normal 19 2 6 2" xfId="13759" xr:uid="{00000000-0005-0000-0000-000066350000}"/>
    <cellStyle name="Normal 19 2 6 2 2" xfId="13760" xr:uid="{00000000-0005-0000-0000-000067350000}"/>
    <cellStyle name="Normal 19 2 6 2 2 2" xfId="13761" xr:uid="{00000000-0005-0000-0000-000068350000}"/>
    <cellStyle name="Normal 19 2 6 2 3" xfId="13762" xr:uid="{00000000-0005-0000-0000-000069350000}"/>
    <cellStyle name="Normal 19 2 6 3" xfId="13763" xr:uid="{00000000-0005-0000-0000-00006A350000}"/>
    <cellStyle name="Normal 19 2 6 3 2" xfId="13764" xr:uid="{00000000-0005-0000-0000-00006B350000}"/>
    <cellStyle name="Normal 19 2 6 3 2 2" xfId="13765" xr:uid="{00000000-0005-0000-0000-00006C350000}"/>
    <cellStyle name="Normal 19 2 6 3 3" xfId="13766" xr:uid="{00000000-0005-0000-0000-00006D350000}"/>
    <cellStyle name="Normal 19 2 6 4" xfId="13767" xr:uid="{00000000-0005-0000-0000-00006E350000}"/>
    <cellStyle name="Normal 19 2 6 4 2" xfId="13768" xr:uid="{00000000-0005-0000-0000-00006F350000}"/>
    <cellStyle name="Normal 19 2 6 4 2 2" xfId="13769" xr:uid="{00000000-0005-0000-0000-000070350000}"/>
    <cellStyle name="Normal 19 2 6 4 3" xfId="13770" xr:uid="{00000000-0005-0000-0000-000071350000}"/>
    <cellStyle name="Normal 19 2 6 5" xfId="13771" xr:uid="{00000000-0005-0000-0000-000072350000}"/>
    <cellStyle name="Normal 19 2 6 5 2" xfId="13772" xr:uid="{00000000-0005-0000-0000-000073350000}"/>
    <cellStyle name="Normal 19 2 6 6" xfId="13773" xr:uid="{00000000-0005-0000-0000-000074350000}"/>
    <cellStyle name="Normal 19 2 6 6 2" xfId="13774" xr:uid="{00000000-0005-0000-0000-000075350000}"/>
    <cellStyle name="Normal 19 2 6 7" xfId="13775" xr:uid="{00000000-0005-0000-0000-000076350000}"/>
    <cellStyle name="Normal 19 2 7" xfId="13776" xr:uid="{00000000-0005-0000-0000-000077350000}"/>
    <cellStyle name="Normal 19 2 7 2" xfId="13777" xr:uid="{00000000-0005-0000-0000-000078350000}"/>
    <cellStyle name="Normal 19 2 7 2 2" xfId="13778" xr:uid="{00000000-0005-0000-0000-000079350000}"/>
    <cellStyle name="Normal 19 2 7 2 2 2" xfId="13779" xr:uid="{00000000-0005-0000-0000-00007A350000}"/>
    <cellStyle name="Normal 19 2 7 2 3" xfId="13780" xr:uid="{00000000-0005-0000-0000-00007B350000}"/>
    <cellStyle name="Normal 19 2 7 3" xfId="13781" xr:uid="{00000000-0005-0000-0000-00007C350000}"/>
    <cellStyle name="Normal 19 2 7 3 2" xfId="13782" xr:uid="{00000000-0005-0000-0000-00007D350000}"/>
    <cellStyle name="Normal 19 2 7 3 2 2" xfId="13783" xr:uid="{00000000-0005-0000-0000-00007E350000}"/>
    <cellStyle name="Normal 19 2 7 3 3" xfId="13784" xr:uid="{00000000-0005-0000-0000-00007F350000}"/>
    <cellStyle name="Normal 19 2 7 4" xfId="13785" xr:uid="{00000000-0005-0000-0000-000080350000}"/>
    <cellStyle name="Normal 19 2 7 4 2" xfId="13786" xr:uid="{00000000-0005-0000-0000-000081350000}"/>
    <cellStyle name="Normal 19 2 7 4 2 2" xfId="13787" xr:uid="{00000000-0005-0000-0000-000082350000}"/>
    <cellStyle name="Normal 19 2 7 4 3" xfId="13788" xr:uid="{00000000-0005-0000-0000-000083350000}"/>
    <cellStyle name="Normal 19 2 7 5" xfId="13789" xr:uid="{00000000-0005-0000-0000-000084350000}"/>
    <cellStyle name="Normal 19 2 7 5 2" xfId="13790" xr:uid="{00000000-0005-0000-0000-000085350000}"/>
    <cellStyle name="Normal 19 2 7 6" xfId="13791" xr:uid="{00000000-0005-0000-0000-000086350000}"/>
    <cellStyle name="Normal 19 2 7 6 2" xfId="13792" xr:uid="{00000000-0005-0000-0000-000087350000}"/>
    <cellStyle name="Normal 19 2 7 7" xfId="13793" xr:uid="{00000000-0005-0000-0000-000088350000}"/>
    <cellStyle name="Normal 19 2 8" xfId="13794" xr:uid="{00000000-0005-0000-0000-000089350000}"/>
    <cellStyle name="Normal 19 2 8 2" xfId="13795" xr:uid="{00000000-0005-0000-0000-00008A350000}"/>
    <cellStyle name="Normal 19 2 8 2 2" xfId="13796" xr:uid="{00000000-0005-0000-0000-00008B350000}"/>
    <cellStyle name="Normal 19 2 8 3" xfId="13797" xr:uid="{00000000-0005-0000-0000-00008C350000}"/>
    <cellStyle name="Normal 19 2 9" xfId="13798" xr:uid="{00000000-0005-0000-0000-00008D350000}"/>
    <cellStyle name="Normal 19 2 9 2" xfId="13799" xr:uid="{00000000-0005-0000-0000-00008E350000}"/>
    <cellStyle name="Normal 19 2 9 2 2" xfId="13800" xr:uid="{00000000-0005-0000-0000-00008F350000}"/>
    <cellStyle name="Normal 19 2 9 3" xfId="13801" xr:uid="{00000000-0005-0000-0000-000090350000}"/>
    <cellStyle name="Normal 19 2_Confidential Information" xfId="13802" xr:uid="{00000000-0005-0000-0000-000091350000}"/>
    <cellStyle name="Normal 19 3" xfId="461" xr:uid="{00000000-0005-0000-0000-000092350000}"/>
    <cellStyle name="Normal 19 3 10" xfId="13803" xr:uid="{00000000-0005-0000-0000-000093350000}"/>
    <cellStyle name="Normal 19 3 10 2" xfId="13804" xr:uid="{00000000-0005-0000-0000-000094350000}"/>
    <cellStyle name="Normal 19 3 10 2 2" xfId="13805" xr:uid="{00000000-0005-0000-0000-000095350000}"/>
    <cellStyle name="Normal 19 3 10 3" xfId="13806" xr:uid="{00000000-0005-0000-0000-000096350000}"/>
    <cellStyle name="Normal 19 3 11" xfId="13807" xr:uid="{00000000-0005-0000-0000-000097350000}"/>
    <cellStyle name="Normal 19 3 11 2" xfId="13808" xr:uid="{00000000-0005-0000-0000-000098350000}"/>
    <cellStyle name="Normal 19 3 12" xfId="13809" xr:uid="{00000000-0005-0000-0000-000099350000}"/>
    <cellStyle name="Normal 19 3 12 2" xfId="13810" xr:uid="{00000000-0005-0000-0000-00009A350000}"/>
    <cellStyle name="Normal 19 3 13" xfId="13811" xr:uid="{00000000-0005-0000-0000-00009B350000}"/>
    <cellStyle name="Normal 19 3 2" xfId="462" xr:uid="{00000000-0005-0000-0000-00009C350000}"/>
    <cellStyle name="Normal 19 3 2 10" xfId="13812" xr:uid="{00000000-0005-0000-0000-00009D350000}"/>
    <cellStyle name="Normal 19 3 2 10 2" xfId="13813" xr:uid="{00000000-0005-0000-0000-00009E350000}"/>
    <cellStyle name="Normal 19 3 2 11" xfId="13814" xr:uid="{00000000-0005-0000-0000-00009F350000}"/>
    <cellStyle name="Normal 19 3 2 2" xfId="13815" xr:uid="{00000000-0005-0000-0000-0000A0350000}"/>
    <cellStyle name="Normal 19 3 2 2 2" xfId="13816" xr:uid="{00000000-0005-0000-0000-0000A1350000}"/>
    <cellStyle name="Normal 19 3 2 2 2 2" xfId="13817" xr:uid="{00000000-0005-0000-0000-0000A2350000}"/>
    <cellStyle name="Normal 19 3 2 2 2 2 2" xfId="13818" xr:uid="{00000000-0005-0000-0000-0000A3350000}"/>
    <cellStyle name="Normal 19 3 2 2 2 2 2 2" xfId="13819" xr:uid="{00000000-0005-0000-0000-0000A4350000}"/>
    <cellStyle name="Normal 19 3 2 2 2 2 3" xfId="13820" xr:uid="{00000000-0005-0000-0000-0000A5350000}"/>
    <cellStyle name="Normal 19 3 2 2 2 3" xfId="13821" xr:uid="{00000000-0005-0000-0000-0000A6350000}"/>
    <cellStyle name="Normal 19 3 2 2 2 3 2" xfId="13822" xr:uid="{00000000-0005-0000-0000-0000A7350000}"/>
    <cellStyle name="Normal 19 3 2 2 2 3 2 2" xfId="13823" xr:uid="{00000000-0005-0000-0000-0000A8350000}"/>
    <cellStyle name="Normal 19 3 2 2 2 3 3" xfId="13824" xr:uid="{00000000-0005-0000-0000-0000A9350000}"/>
    <cellStyle name="Normal 19 3 2 2 2 4" xfId="13825" xr:uid="{00000000-0005-0000-0000-0000AA350000}"/>
    <cellStyle name="Normal 19 3 2 2 2 4 2" xfId="13826" xr:uid="{00000000-0005-0000-0000-0000AB350000}"/>
    <cellStyle name="Normal 19 3 2 2 2 4 2 2" xfId="13827" xr:uid="{00000000-0005-0000-0000-0000AC350000}"/>
    <cellStyle name="Normal 19 3 2 2 2 4 3" xfId="13828" xr:uid="{00000000-0005-0000-0000-0000AD350000}"/>
    <cellStyle name="Normal 19 3 2 2 2 5" xfId="13829" xr:uid="{00000000-0005-0000-0000-0000AE350000}"/>
    <cellStyle name="Normal 19 3 2 2 2 5 2" xfId="13830" xr:uid="{00000000-0005-0000-0000-0000AF350000}"/>
    <cellStyle name="Normal 19 3 2 2 2 6" xfId="13831" xr:uid="{00000000-0005-0000-0000-0000B0350000}"/>
    <cellStyle name="Normal 19 3 2 2 2 6 2" xfId="13832" xr:uid="{00000000-0005-0000-0000-0000B1350000}"/>
    <cellStyle name="Normal 19 3 2 2 2 7" xfId="13833" xr:uid="{00000000-0005-0000-0000-0000B2350000}"/>
    <cellStyle name="Normal 19 3 2 2 3" xfId="13834" xr:uid="{00000000-0005-0000-0000-0000B3350000}"/>
    <cellStyle name="Normal 19 3 2 2 3 2" xfId="13835" xr:uid="{00000000-0005-0000-0000-0000B4350000}"/>
    <cellStyle name="Normal 19 3 2 2 3 2 2" xfId="13836" xr:uid="{00000000-0005-0000-0000-0000B5350000}"/>
    <cellStyle name="Normal 19 3 2 2 3 2 2 2" xfId="13837" xr:uid="{00000000-0005-0000-0000-0000B6350000}"/>
    <cellStyle name="Normal 19 3 2 2 3 2 3" xfId="13838" xr:uid="{00000000-0005-0000-0000-0000B7350000}"/>
    <cellStyle name="Normal 19 3 2 2 3 3" xfId="13839" xr:uid="{00000000-0005-0000-0000-0000B8350000}"/>
    <cellStyle name="Normal 19 3 2 2 3 3 2" xfId="13840" xr:uid="{00000000-0005-0000-0000-0000B9350000}"/>
    <cellStyle name="Normal 19 3 2 2 3 3 2 2" xfId="13841" xr:uid="{00000000-0005-0000-0000-0000BA350000}"/>
    <cellStyle name="Normal 19 3 2 2 3 3 3" xfId="13842" xr:uid="{00000000-0005-0000-0000-0000BB350000}"/>
    <cellStyle name="Normal 19 3 2 2 3 4" xfId="13843" xr:uid="{00000000-0005-0000-0000-0000BC350000}"/>
    <cellStyle name="Normal 19 3 2 2 3 4 2" xfId="13844" xr:uid="{00000000-0005-0000-0000-0000BD350000}"/>
    <cellStyle name="Normal 19 3 2 2 3 4 2 2" xfId="13845" xr:uid="{00000000-0005-0000-0000-0000BE350000}"/>
    <cellStyle name="Normal 19 3 2 2 3 4 3" xfId="13846" xr:uid="{00000000-0005-0000-0000-0000BF350000}"/>
    <cellStyle name="Normal 19 3 2 2 3 5" xfId="13847" xr:uid="{00000000-0005-0000-0000-0000C0350000}"/>
    <cellStyle name="Normal 19 3 2 2 3 5 2" xfId="13848" xr:uid="{00000000-0005-0000-0000-0000C1350000}"/>
    <cellStyle name="Normal 19 3 2 2 3 6" xfId="13849" xr:uid="{00000000-0005-0000-0000-0000C2350000}"/>
    <cellStyle name="Normal 19 3 2 2 3 6 2" xfId="13850" xr:uid="{00000000-0005-0000-0000-0000C3350000}"/>
    <cellStyle name="Normal 19 3 2 2 3 7" xfId="13851" xr:uid="{00000000-0005-0000-0000-0000C4350000}"/>
    <cellStyle name="Normal 19 3 2 2 4" xfId="13852" xr:uid="{00000000-0005-0000-0000-0000C5350000}"/>
    <cellStyle name="Normal 19 3 2 2 4 2" xfId="13853" xr:uid="{00000000-0005-0000-0000-0000C6350000}"/>
    <cellStyle name="Normal 19 3 2 2 4 2 2" xfId="13854" xr:uid="{00000000-0005-0000-0000-0000C7350000}"/>
    <cellStyle name="Normal 19 3 2 2 4 3" xfId="13855" xr:uid="{00000000-0005-0000-0000-0000C8350000}"/>
    <cellStyle name="Normal 19 3 2 2 5" xfId="13856" xr:uid="{00000000-0005-0000-0000-0000C9350000}"/>
    <cellStyle name="Normal 19 3 2 2 5 2" xfId="13857" xr:uid="{00000000-0005-0000-0000-0000CA350000}"/>
    <cellStyle name="Normal 19 3 2 2 5 2 2" xfId="13858" xr:uid="{00000000-0005-0000-0000-0000CB350000}"/>
    <cellStyle name="Normal 19 3 2 2 5 3" xfId="13859" xr:uid="{00000000-0005-0000-0000-0000CC350000}"/>
    <cellStyle name="Normal 19 3 2 2 6" xfId="13860" xr:uid="{00000000-0005-0000-0000-0000CD350000}"/>
    <cellStyle name="Normal 19 3 2 2 6 2" xfId="13861" xr:uid="{00000000-0005-0000-0000-0000CE350000}"/>
    <cellStyle name="Normal 19 3 2 2 6 2 2" xfId="13862" xr:uid="{00000000-0005-0000-0000-0000CF350000}"/>
    <cellStyle name="Normal 19 3 2 2 6 3" xfId="13863" xr:uid="{00000000-0005-0000-0000-0000D0350000}"/>
    <cellStyle name="Normal 19 3 2 2 7" xfId="13864" xr:uid="{00000000-0005-0000-0000-0000D1350000}"/>
    <cellStyle name="Normal 19 3 2 2 7 2" xfId="13865" xr:uid="{00000000-0005-0000-0000-0000D2350000}"/>
    <cellStyle name="Normal 19 3 2 2 8" xfId="13866" xr:uid="{00000000-0005-0000-0000-0000D3350000}"/>
    <cellStyle name="Normal 19 3 2 2 8 2" xfId="13867" xr:uid="{00000000-0005-0000-0000-0000D4350000}"/>
    <cellStyle name="Normal 19 3 2 2 9" xfId="13868" xr:uid="{00000000-0005-0000-0000-0000D5350000}"/>
    <cellStyle name="Normal 19 3 2 3" xfId="13869" xr:uid="{00000000-0005-0000-0000-0000D6350000}"/>
    <cellStyle name="Normal 19 3 2 3 2" xfId="13870" xr:uid="{00000000-0005-0000-0000-0000D7350000}"/>
    <cellStyle name="Normal 19 3 2 3 2 2" xfId="13871" xr:uid="{00000000-0005-0000-0000-0000D8350000}"/>
    <cellStyle name="Normal 19 3 2 3 2 2 2" xfId="13872" xr:uid="{00000000-0005-0000-0000-0000D9350000}"/>
    <cellStyle name="Normal 19 3 2 3 2 2 2 2" xfId="13873" xr:uid="{00000000-0005-0000-0000-0000DA350000}"/>
    <cellStyle name="Normal 19 3 2 3 2 2 3" xfId="13874" xr:uid="{00000000-0005-0000-0000-0000DB350000}"/>
    <cellStyle name="Normal 19 3 2 3 2 3" xfId="13875" xr:uid="{00000000-0005-0000-0000-0000DC350000}"/>
    <cellStyle name="Normal 19 3 2 3 2 3 2" xfId="13876" xr:uid="{00000000-0005-0000-0000-0000DD350000}"/>
    <cellStyle name="Normal 19 3 2 3 2 3 2 2" xfId="13877" xr:uid="{00000000-0005-0000-0000-0000DE350000}"/>
    <cellStyle name="Normal 19 3 2 3 2 3 3" xfId="13878" xr:uid="{00000000-0005-0000-0000-0000DF350000}"/>
    <cellStyle name="Normal 19 3 2 3 2 4" xfId="13879" xr:uid="{00000000-0005-0000-0000-0000E0350000}"/>
    <cellStyle name="Normal 19 3 2 3 2 4 2" xfId="13880" xr:uid="{00000000-0005-0000-0000-0000E1350000}"/>
    <cellStyle name="Normal 19 3 2 3 2 4 2 2" xfId="13881" xr:uid="{00000000-0005-0000-0000-0000E2350000}"/>
    <cellStyle name="Normal 19 3 2 3 2 4 3" xfId="13882" xr:uid="{00000000-0005-0000-0000-0000E3350000}"/>
    <cellStyle name="Normal 19 3 2 3 2 5" xfId="13883" xr:uid="{00000000-0005-0000-0000-0000E4350000}"/>
    <cellStyle name="Normal 19 3 2 3 2 5 2" xfId="13884" xr:uid="{00000000-0005-0000-0000-0000E5350000}"/>
    <cellStyle name="Normal 19 3 2 3 2 6" xfId="13885" xr:uid="{00000000-0005-0000-0000-0000E6350000}"/>
    <cellStyle name="Normal 19 3 2 3 2 6 2" xfId="13886" xr:uid="{00000000-0005-0000-0000-0000E7350000}"/>
    <cellStyle name="Normal 19 3 2 3 2 7" xfId="13887" xr:uid="{00000000-0005-0000-0000-0000E8350000}"/>
    <cellStyle name="Normal 19 3 2 3 3" xfId="13888" xr:uid="{00000000-0005-0000-0000-0000E9350000}"/>
    <cellStyle name="Normal 19 3 2 3 3 2" xfId="13889" xr:uid="{00000000-0005-0000-0000-0000EA350000}"/>
    <cellStyle name="Normal 19 3 2 3 3 2 2" xfId="13890" xr:uid="{00000000-0005-0000-0000-0000EB350000}"/>
    <cellStyle name="Normal 19 3 2 3 3 3" xfId="13891" xr:uid="{00000000-0005-0000-0000-0000EC350000}"/>
    <cellStyle name="Normal 19 3 2 3 4" xfId="13892" xr:uid="{00000000-0005-0000-0000-0000ED350000}"/>
    <cellStyle name="Normal 19 3 2 3 4 2" xfId="13893" xr:uid="{00000000-0005-0000-0000-0000EE350000}"/>
    <cellStyle name="Normal 19 3 2 3 4 2 2" xfId="13894" xr:uid="{00000000-0005-0000-0000-0000EF350000}"/>
    <cellStyle name="Normal 19 3 2 3 4 3" xfId="13895" xr:uid="{00000000-0005-0000-0000-0000F0350000}"/>
    <cellStyle name="Normal 19 3 2 3 5" xfId="13896" xr:uid="{00000000-0005-0000-0000-0000F1350000}"/>
    <cellStyle name="Normal 19 3 2 3 5 2" xfId="13897" xr:uid="{00000000-0005-0000-0000-0000F2350000}"/>
    <cellStyle name="Normal 19 3 2 3 5 2 2" xfId="13898" xr:uid="{00000000-0005-0000-0000-0000F3350000}"/>
    <cellStyle name="Normal 19 3 2 3 5 3" xfId="13899" xr:uid="{00000000-0005-0000-0000-0000F4350000}"/>
    <cellStyle name="Normal 19 3 2 3 6" xfId="13900" xr:uid="{00000000-0005-0000-0000-0000F5350000}"/>
    <cellStyle name="Normal 19 3 2 3 6 2" xfId="13901" xr:uid="{00000000-0005-0000-0000-0000F6350000}"/>
    <cellStyle name="Normal 19 3 2 3 7" xfId="13902" xr:uid="{00000000-0005-0000-0000-0000F7350000}"/>
    <cellStyle name="Normal 19 3 2 3 7 2" xfId="13903" xr:uid="{00000000-0005-0000-0000-0000F8350000}"/>
    <cellStyle name="Normal 19 3 2 3 8" xfId="13904" xr:uid="{00000000-0005-0000-0000-0000F9350000}"/>
    <cellStyle name="Normal 19 3 2 4" xfId="13905" xr:uid="{00000000-0005-0000-0000-0000FA350000}"/>
    <cellStyle name="Normal 19 3 2 4 2" xfId="13906" xr:uid="{00000000-0005-0000-0000-0000FB350000}"/>
    <cellStyle name="Normal 19 3 2 4 2 2" xfId="13907" xr:uid="{00000000-0005-0000-0000-0000FC350000}"/>
    <cellStyle name="Normal 19 3 2 4 2 2 2" xfId="13908" xr:uid="{00000000-0005-0000-0000-0000FD350000}"/>
    <cellStyle name="Normal 19 3 2 4 2 3" xfId="13909" xr:uid="{00000000-0005-0000-0000-0000FE350000}"/>
    <cellStyle name="Normal 19 3 2 4 3" xfId="13910" xr:uid="{00000000-0005-0000-0000-0000FF350000}"/>
    <cellStyle name="Normal 19 3 2 4 3 2" xfId="13911" xr:uid="{00000000-0005-0000-0000-000000360000}"/>
    <cellStyle name="Normal 19 3 2 4 3 2 2" xfId="13912" xr:uid="{00000000-0005-0000-0000-000001360000}"/>
    <cellStyle name="Normal 19 3 2 4 3 3" xfId="13913" xr:uid="{00000000-0005-0000-0000-000002360000}"/>
    <cellStyle name="Normal 19 3 2 4 4" xfId="13914" xr:uid="{00000000-0005-0000-0000-000003360000}"/>
    <cellStyle name="Normal 19 3 2 4 4 2" xfId="13915" xr:uid="{00000000-0005-0000-0000-000004360000}"/>
    <cellStyle name="Normal 19 3 2 4 4 2 2" xfId="13916" xr:uid="{00000000-0005-0000-0000-000005360000}"/>
    <cellStyle name="Normal 19 3 2 4 4 3" xfId="13917" xr:uid="{00000000-0005-0000-0000-000006360000}"/>
    <cellStyle name="Normal 19 3 2 4 5" xfId="13918" xr:uid="{00000000-0005-0000-0000-000007360000}"/>
    <cellStyle name="Normal 19 3 2 4 5 2" xfId="13919" xr:uid="{00000000-0005-0000-0000-000008360000}"/>
    <cellStyle name="Normal 19 3 2 4 6" xfId="13920" xr:uid="{00000000-0005-0000-0000-000009360000}"/>
    <cellStyle name="Normal 19 3 2 4 6 2" xfId="13921" xr:uid="{00000000-0005-0000-0000-00000A360000}"/>
    <cellStyle name="Normal 19 3 2 4 7" xfId="13922" xr:uid="{00000000-0005-0000-0000-00000B360000}"/>
    <cellStyle name="Normal 19 3 2 5" xfId="13923" xr:uid="{00000000-0005-0000-0000-00000C360000}"/>
    <cellStyle name="Normal 19 3 2 5 2" xfId="13924" xr:uid="{00000000-0005-0000-0000-00000D360000}"/>
    <cellStyle name="Normal 19 3 2 5 2 2" xfId="13925" xr:uid="{00000000-0005-0000-0000-00000E360000}"/>
    <cellStyle name="Normal 19 3 2 5 2 2 2" xfId="13926" xr:uid="{00000000-0005-0000-0000-00000F360000}"/>
    <cellStyle name="Normal 19 3 2 5 2 3" xfId="13927" xr:uid="{00000000-0005-0000-0000-000010360000}"/>
    <cellStyle name="Normal 19 3 2 5 3" xfId="13928" xr:uid="{00000000-0005-0000-0000-000011360000}"/>
    <cellStyle name="Normal 19 3 2 5 3 2" xfId="13929" xr:uid="{00000000-0005-0000-0000-000012360000}"/>
    <cellStyle name="Normal 19 3 2 5 3 2 2" xfId="13930" xr:uid="{00000000-0005-0000-0000-000013360000}"/>
    <cellStyle name="Normal 19 3 2 5 3 3" xfId="13931" xr:uid="{00000000-0005-0000-0000-000014360000}"/>
    <cellStyle name="Normal 19 3 2 5 4" xfId="13932" xr:uid="{00000000-0005-0000-0000-000015360000}"/>
    <cellStyle name="Normal 19 3 2 5 4 2" xfId="13933" xr:uid="{00000000-0005-0000-0000-000016360000}"/>
    <cellStyle name="Normal 19 3 2 5 4 2 2" xfId="13934" xr:uid="{00000000-0005-0000-0000-000017360000}"/>
    <cellStyle name="Normal 19 3 2 5 4 3" xfId="13935" xr:uid="{00000000-0005-0000-0000-000018360000}"/>
    <cellStyle name="Normal 19 3 2 5 5" xfId="13936" xr:uid="{00000000-0005-0000-0000-000019360000}"/>
    <cellStyle name="Normal 19 3 2 5 5 2" xfId="13937" xr:uid="{00000000-0005-0000-0000-00001A360000}"/>
    <cellStyle name="Normal 19 3 2 5 6" xfId="13938" xr:uid="{00000000-0005-0000-0000-00001B360000}"/>
    <cellStyle name="Normal 19 3 2 5 6 2" xfId="13939" xr:uid="{00000000-0005-0000-0000-00001C360000}"/>
    <cellStyle name="Normal 19 3 2 5 7" xfId="13940" xr:uid="{00000000-0005-0000-0000-00001D360000}"/>
    <cellStyle name="Normal 19 3 2 6" xfId="13941" xr:uid="{00000000-0005-0000-0000-00001E360000}"/>
    <cellStyle name="Normal 19 3 2 6 2" xfId="13942" xr:uid="{00000000-0005-0000-0000-00001F360000}"/>
    <cellStyle name="Normal 19 3 2 6 2 2" xfId="13943" xr:uid="{00000000-0005-0000-0000-000020360000}"/>
    <cellStyle name="Normal 19 3 2 6 3" xfId="13944" xr:uid="{00000000-0005-0000-0000-000021360000}"/>
    <cellStyle name="Normal 19 3 2 7" xfId="13945" xr:uid="{00000000-0005-0000-0000-000022360000}"/>
    <cellStyle name="Normal 19 3 2 7 2" xfId="13946" xr:uid="{00000000-0005-0000-0000-000023360000}"/>
    <cellStyle name="Normal 19 3 2 7 2 2" xfId="13947" xr:uid="{00000000-0005-0000-0000-000024360000}"/>
    <cellStyle name="Normal 19 3 2 7 3" xfId="13948" xr:uid="{00000000-0005-0000-0000-000025360000}"/>
    <cellStyle name="Normal 19 3 2 8" xfId="13949" xr:uid="{00000000-0005-0000-0000-000026360000}"/>
    <cellStyle name="Normal 19 3 2 8 2" xfId="13950" xr:uid="{00000000-0005-0000-0000-000027360000}"/>
    <cellStyle name="Normal 19 3 2 8 2 2" xfId="13951" xr:uid="{00000000-0005-0000-0000-000028360000}"/>
    <cellStyle name="Normal 19 3 2 8 3" xfId="13952" xr:uid="{00000000-0005-0000-0000-000029360000}"/>
    <cellStyle name="Normal 19 3 2 9" xfId="13953" xr:uid="{00000000-0005-0000-0000-00002A360000}"/>
    <cellStyle name="Normal 19 3 2 9 2" xfId="13954" xr:uid="{00000000-0005-0000-0000-00002B360000}"/>
    <cellStyle name="Normal 19 3 3" xfId="463" xr:uid="{00000000-0005-0000-0000-00002C360000}"/>
    <cellStyle name="Normal 19 3 3 10" xfId="13955" xr:uid="{00000000-0005-0000-0000-00002D360000}"/>
    <cellStyle name="Normal 19 3 3 10 2" xfId="13956" xr:uid="{00000000-0005-0000-0000-00002E360000}"/>
    <cellStyle name="Normal 19 3 3 11" xfId="13957" xr:uid="{00000000-0005-0000-0000-00002F360000}"/>
    <cellStyle name="Normal 19 3 3 2" xfId="13958" xr:uid="{00000000-0005-0000-0000-000030360000}"/>
    <cellStyle name="Normal 19 3 3 2 2" xfId="13959" xr:uid="{00000000-0005-0000-0000-000031360000}"/>
    <cellStyle name="Normal 19 3 3 2 2 2" xfId="13960" xr:uid="{00000000-0005-0000-0000-000032360000}"/>
    <cellStyle name="Normal 19 3 3 2 2 2 2" xfId="13961" xr:uid="{00000000-0005-0000-0000-000033360000}"/>
    <cellStyle name="Normal 19 3 3 2 2 2 2 2" xfId="13962" xr:uid="{00000000-0005-0000-0000-000034360000}"/>
    <cellStyle name="Normal 19 3 3 2 2 2 3" xfId="13963" xr:uid="{00000000-0005-0000-0000-000035360000}"/>
    <cellStyle name="Normal 19 3 3 2 2 3" xfId="13964" xr:uid="{00000000-0005-0000-0000-000036360000}"/>
    <cellStyle name="Normal 19 3 3 2 2 3 2" xfId="13965" xr:uid="{00000000-0005-0000-0000-000037360000}"/>
    <cellStyle name="Normal 19 3 3 2 2 3 2 2" xfId="13966" xr:uid="{00000000-0005-0000-0000-000038360000}"/>
    <cellStyle name="Normal 19 3 3 2 2 3 3" xfId="13967" xr:uid="{00000000-0005-0000-0000-000039360000}"/>
    <cellStyle name="Normal 19 3 3 2 2 4" xfId="13968" xr:uid="{00000000-0005-0000-0000-00003A360000}"/>
    <cellStyle name="Normal 19 3 3 2 2 4 2" xfId="13969" xr:uid="{00000000-0005-0000-0000-00003B360000}"/>
    <cellStyle name="Normal 19 3 3 2 2 4 2 2" xfId="13970" xr:uid="{00000000-0005-0000-0000-00003C360000}"/>
    <cellStyle name="Normal 19 3 3 2 2 4 3" xfId="13971" xr:uid="{00000000-0005-0000-0000-00003D360000}"/>
    <cellStyle name="Normal 19 3 3 2 2 5" xfId="13972" xr:uid="{00000000-0005-0000-0000-00003E360000}"/>
    <cellStyle name="Normal 19 3 3 2 2 5 2" xfId="13973" xr:uid="{00000000-0005-0000-0000-00003F360000}"/>
    <cellStyle name="Normal 19 3 3 2 2 6" xfId="13974" xr:uid="{00000000-0005-0000-0000-000040360000}"/>
    <cellStyle name="Normal 19 3 3 2 2 6 2" xfId="13975" xr:uid="{00000000-0005-0000-0000-000041360000}"/>
    <cellStyle name="Normal 19 3 3 2 2 7" xfId="13976" xr:uid="{00000000-0005-0000-0000-000042360000}"/>
    <cellStyle name="Normal 19 3 3 2 3" xfId="13977" xr:uid="{00000000-0005-0000-0000-000043360000}"/>
    <cellStyle name="Normal 19 3 3 2 3 2" xfId="13978" xr:uid="{00000000-0005-0000-0000-000044360000}"/>
    <cellStyle name="Normal 19 3 3 2 3 2 2" xfId="13979" xr:uid="{00000000-0005-0000-0000-000045360000}"/>
    <cellStyle name="Normal 19 3 3 2 3 2 2 2" xfId="13980" xr:uid="{00000000-0005-0000-0000-000046360000}"/>
    <cellStyle name="Normal 19 3 3 2 3 2 3" xfId="13981" xr:uid="{00000000-0005-0000-0000-000047360000}"/>
    <cellStyle name="Normal 19 3 3 2 3 3" xfId="13982" xr:uid="{00000000-0005-0000-0000-000048360000}"/>
    <cellStyle name="Normal 19 3 3 2 3 3 2" xfId="13983" xr:uid="{00000000-0005-0000-0000-000049360000}"/>
    <cellStyle name="Normal 19 3 3 2 3 3 2 2" xfId="13984" xr:uid="{00000000-0005-0000-0000-00004A360000}"/>
    <cellStyle name="Normal 19 3 3 2 3 3 3" xfId="13985" xr:uid="{00000000-0005-0000-0000-00004B360000}"/>
    <cellStyle name="Normal 19 3 3 2 3 4" xfId="13986" xr:uid="{00000000-0005-0000-0000-00004C360000}"/>
    <cellStyle name="Normal 19 3 3 2 3 4 2" xfId="13987" xr:uid="{00000000-0005-0000-0000-00004D360000}"/>
    <cellStyle name="Normal 19 3 3 2 3 4 2 2" xfId="13988" xr:uid="{00000000-0005-0000-0000-00004E360000}"/>
    <cellStyle name="Normal 19 3 3 2 3 4 3" xfId="13989" xr:uid="{00000000-0005-0000-0000-00004F360000}"/>
    <cellStyle name="Normal 19 3 3 2 3 5" xfId="13990" xr:uid="{00000000-0005-0000-0000-000050360000}"/>
    <cellStyle name="Normal 19 3 3 2 3 5 2" xfId="13991" xr:uid="{00000000-0005-0000-0000-000051360000}"/>
    <cellStyle name="Normal 19 3 3 2 3 6" xfId="13992" xr:uid="{00000000-0005-0000-0000-000052360000}"/>
    <cellStyle name="Normal 19 3 3 2 3 6 2" xfId="13993" xr:uid="{00000000-0005-0000-0000-000053360000}"/>
    <cellStyle name="Normal 19 3 3 2 3 7" xfId="13994" xr:uid="{00000000-0005-0000-0000-000054360000}"/>
    <cellStyle name="Normal 19 3 3 2 4" xfId="13995" xr:uid="{00000000-0005-0000-0000-000055360000}"/>
    <cellStyle name="Normal 19 3 3 2 4 2" xfId="13996" xr:uid="{00000000-0005-0000-0000-000056360000}"/>
    <cellStyle name="Normal 19 3 3 2 4 2 2" xfId="13997" xr:uid="{00000000-0005-0000-0000-000057360000}"/>
    <cellStyle name="Normal 19 3 3 2 4 3" xfId="13998" xr:uid="{00000000-0005-0000-0000-000058360000}"/>
    <cellStyle name="Normal 19 3 3 2 5" xfId="13999" xr:uid="{00000000-0005-0000-0000-000059360000}"/>
    <cellStyle name="Normal 19 3 3 2 5 2" xfId="14000" xr:uid="{00000000-0005-0000-0000-00005A360000}"/>
    <cellStyle name="Normal 19 3 3 2 5 2 2" xfId="14001" xr:uid="{00000000-0005-0000-0000-00005B360000}"/>
    <cellStyle name="Normal 19 3 3 2 5 3" xfId="14002" xr:uid="{00000000-0005-0000-0000-00005C360000}"/>
    <cellStyle name="Normal 19 3 3 2 6" xfId="14003" xr:uid="{00000000-0005-0000-0000-00005D360000}"/>
    <cellStyle name="Normal 19 3 3 2 6 2" xfId="14004" xr:uid="{00000000-0005-0000-0000-00005E360000}"/>
    <cellStyle name="Normal 19 3 3 2 6 2 2" xfId="14005" xr:uid="{00000000-0005-0000-0000-00005F360000}"/>
    <cellStyle name="Normal 19 3 3 2 6 3" xfId="14006" xr:uid="{00000000-0005-0000-0000-000060360000}"/>
    <cellStyle name="Normal 19 3 3 2 7" xfId="14007" xr:uid="{00000000-0005-0000-0000-000061360000}"/>
    <cellStyle name="Normal 19 3 3 2 7 2" xfId="14008" xr:uid="{00000000-0005-0000-0000-000062360000}"/>
    <cellStyle name="Normal 19 3 3 2 8" xfId="14009" xr:uid="{00000000-0005-0000-0000-000063360000}"/>
    <cellStyle name="Normal 19 3 3 2 8 2" xfId="14010" xr:uid="{00000000-0005-0000-0000-000064360000}"/>
    <cellStyle name="Normal 19 3 3 2 9" xfId="14011" xr:uid="{00000000-0005-0000-0000-000065360000}"/>
    <cellStyle name="Normal 19 3 3 3" xfId="14012" xr:uid="{00000000-0005-0000-0000-000066360000}"/>
    <cellStyle name="Normal 19 3 3 3 2" xfId="14013" xr:uid="{00000000-0005-0000-0000-000067360000}"/>
    <cellStyle name="Normal 19 3 3 3 2 2" xfId="14014" xr:uid="{00000000-0005-0000-0000-000068360000}"/>
    <cellStyle name="Normal 19 3 3 3 2 2 2" xfId="14015" xr:uid="{00000000-0005-0000-0000-000069360000}"/>
    <cellStyle name="Normal 19 3 3 3 2 2 2 2" xfId="14016" xr:uid="{00000000-0005-0000-0000-00006A360000}"/>
    <cellStyle name="Normal 19 3 3 3 2 2 3" xfId="14017" xr:uid="{00000000-0005-0000-0000-00006B360000}"/>
    <cellStyle name="Normal 19 3 3 3 2 3" xfId="14018" xr:uid="{00000000-0005-0000-0000-00006C360000}"/>
    <cellStyle name="Normal 19 3 3 3 2 3 2" xfId="14019" xr:uid="{00000000-0005-0000-0000-00006D360000}"/>
    <cellStyle name="Normal 19 3 3 3 2 3 2 2" xfId="14020" xr:uid="{00000000-0005-0000-0000-00006E360000}"/>
    <cellStyle name="Normal 19 3 3 3 2 3 3" xfId="14021" xr:uid="{00000000-0005-0000-0000-00006F360000}"/>
    <cellStyle name="Normal 19 3 3 3 2 4" xfId="14022" xr:uid="{00000000-0005-0000-0000-000070360000}"/>
    <cellStyle name="Normal 19 3 3 3 2 4 2" xfId="14023" xr:uid="{00000000-0005-0000-0000-000071360000}"/>
    <cellStyle name="Normal 19 3 3 3 2 4 2 2" xfId="14024" xr:uid="{00000000-0005-0000-0000-000072360000}"/>
    <cellStyle name="Normal 19 3 3 3 2 4 3" xfId="14025" xr:uid="{00000000-0005-0000-0000-000073360000}"/>
    <cellStyle name="Normal 19 3 3 3 2 5" xfId="14026" xr:uid="{00000000-0005-0000-0000-000074360000}"/>
    <cellStyle name="Normal 19 3 3 3 2 5 2" xfId="14027" xr:uid="{00000000-0005-0000-0000-000075360000}"/>
    <cellStyle name="Normal 19 3 3 3 2 6" xfId="14028" xr:uid="{00000000-0005-0000-0000-000076360000}"/>
    <cellStyle name="Normal 19 3 3 3 2 6 2" xfId="14029" xr:uid="{00000000-0005-0000-0000-000077360000}"/>
    <cellStyle name="Normal 19 3 3 3 2 7" xfId="14030" xr:uid="{00000000-0005-0000-0000-000078360000}"/>
    <cellStyle name="Normal 19 3 3 3 3" xfId="14031" xr:uid="{00000000-0005-0000-0000-000079360000}"/>
    <cellStyle name="Normal 19 3 3 3 3 2" xfId="14032" xr:uid="{00000000-0005-0000-0000-00007A360000}"/>
    <cellStyle name="Normal 19 3 3 3 3 2 2" xfId="14033" xr:uid="{00000000-0005-0000-0000-00007B360000}"/>
    <cellStyle name="Normal 19 3 3 3 3 3" xfId="14034" xr:uid="{00000000-0005-0000-0000-00007C360000}"/>
    <cellStyle name="Normal 19 3 3 3 4" xfId="14035" xr:uid="{00000000-0005-0000-0000-00007D360000}"/>
    <cellStyle name="Normal 19 3 3 3 4 2" xfId="14036" xr:uid="{00000000-0005-0000-0000-00007E360000}"/>
    <cellStyle name="Normal 19 3 3 3 4 2 2" xfId="14037" xr:uid="{00000000-0005-0000-0000-00007F360000}"/>
    <cellStyle name="Normal 19 3 3 3 4 3" xfId="14038" xr:uid="{00000000-0005-0000-0000-000080360000}"/>
    <cellStyle name="Normal 19 3 3 3 5" xfId="14039" xr:uid="{00000000-0005-0000-0000-000081360000}"/>
    <cellStyle name="Normal 19 3 3 3 5 2" xfId="14040" xr:uid="{00000000-0005-0000-0000-000082360000}"/>
    <cellStyle name="Normal 19 3 3 3 5 2 2" xfId="14041" xr:uid="{00000000-0005-0000-0000-000083360000}"/>
    <cellStyle name="Normal 19 3 3 3 5 3" xfId="14042" xr:uid="{00000000-0005-0000-0000-000084360000}"/>
    <cellStyle name="Normal 19 3 3 3 6" xfId="14043" xr:uid="{00000000-0005-0000-0000-000085360000}"/>
    <cellStyle name="Normal 19 3 3 3 6 2" xfId="14044" xr:uid="{00000000-0005-0000-0000-000086360000}"/>
    <cellStyle name="Normal 19 3 3 3 7" xfId="14045" xr:uid="{00000000-0005-0000-0000-000087360000}"/>
    <cellStyle name="Normal 19 3 3 3 7 2" xfId="14046" xr:uid="{00000000-0005-0000-0000-000088360000}"/>
    <cellStyle name="Normal 19 3 3 3 8" xfId="14047" xr:uid="{00000000-0005-0000-0000-000089360000}"/>
    <cellStyle name="Normal 19 3 3 4" xfId="14048" xr:uid="{00000000-0005-0000-0000-00008A360000}"/>
    <cellStyle name="Normal 19 3 3 4 2" xfId="14049" xr:uid="{00000000-0005-0000-0000-00008B360000}"/>
    <cellStyle name="Normal 19 3 3 4 2 2" xfId="14050" xr:uid="{00000000-0005-0000-0000-00008C360000}"/>
    <cellStyle name="Normal 19 3 3 4 2 2 2" xfId="14051" xr:uid="{00000000-0005-0000-0000-00008D360000}"/>
    <cellStyle name="Normal 19 3 3 4 2 3" xfId="14052" xr:uid="{00000000-0005-0000-0000-00008E360000}"/>
    <cellStyle name="Normal 19 3 3 4 3" xfId="14053" xr:uid="{00000000-0005-0000-0000-00008F360000}"/>
    <cellStyle name="Normal 19 3 3 4 3 2" xfId="14054" xr:uid="{00000000-0005-0000-0000-000090360000}"/>
    <cellStyle name="Normal 19 3 3 4 3 2 2" xfId="14055" xr:uid="{00000000-0005-0000-0000-000091360000}"/>
    <cellStyle name="Normal 19 3 3 4 3 3" xfId="14056" xr:uid="{00000000-0005-0000-0000-000092360000}"/>
    <cellStyle name="Normal 19 3 3 4 4" xfId="14057" xr:uid="{00000000-0005-0000-0000-000093360000}"/>
    <cellStyle name="Normal 19 3 3 4 4 2" xfId="14058" xr:uid="{00000000-0005-0000-0000-000094360000}"/>
    <cellStyle name="Normal 19 3 3 4 4 2 2" xfId="14059" xr:uid="{00000000-0005-0000-0000-000095360000}"/>
    <cellStyle name="Normal 19 3 3 4 4 3" xfId="14060" xr:uid="{00000000-0005-0000-0000-000096360000}"/>
    <cellStyle name="Normal 19 3 3 4 5" xfId="14061" xr:uid="{00000000-0005-0000-0000-000097360000}"/>
    <cellStyle name="Normal 19 3 3 4 5 2" xfId="14062" xr:uid="{00000000-0005-0000-0000-000098360000}"/>
    <cellStyle name="Normal 19 3 3 4 6" xfId="14063" xr:uid="{00000000-0005-0000-0000-000099360000}"/>
    <cellStyle name="Normal 19 3 3 4 6 2" xfId="14064" xr:uid="{00000000-0005-0000-0000-00009A360000}"/>
    <cellStyle name="Normal 19 3 3 4 7" xfId="14065" xr:uid="{00000000-0005-0000-0000-00009B360000}"/>
    <cellStyle name="Normal 19 3 3 5" xfId="14066" xr:uid="{00000000-0005-0000-0000-00009C360000}"/>
    <cellStyle name="Normal 19 3 3 5 2" xfId="14067" xr:uid="{00000000-0005-0000-0000-00009D360000}"/>
    <cellStyle name="Normal 19 3 3 5 2 2" xfId="14068" xr:uid="{00000000-0005-0000-0000-00009E360000}"/>
    <cellStyle name="Normal 19 3 3 5 2 2 2" xfId="14069" xr:uid="{00000000-0005-0000-0000-00009F360000}"/>
    <cellStyle name="Normal 19 3 3 5 2 3" xfId="14070" xr:uid="{00000000-0005-0000-0000-0000A0360000}"/>
    <cellStyle name="Normal 19 3 3 5 3" xfId="14071" xr:uid="{00000000-0005-0000-0000-0000A1360000}"/>
    <cellStyle name="Normal 19 3 3 5 3 2" xfId="14072" xr:uid="{00000000-0005-0000-0000-0000A2360000}"/>
    <cellStyle name="Normal 19 3 3 5 3 2 2" xfId="14073" xr:uid="{00000000-0005-0000-0000-0000A3360000}"/>
    <cellStyle name="Normal 19 3 3 5 3 3" xfId="14074" xr:uid="{00000000-0005-0000-0000-0000A4360000}"/>
    <cellStyle name="Normal 19 3 3 5 4" xfId="14075" xr:uid="{00000000-0005-0000-0000-0000A5360000}"/>
    <cellStyle name="Normal 19 3 3 5 4 2" xfId="14076" xr:uid="{00000000-0005-0000-0000-0000A6360000}"/>
    <cellStyle name="Normal 19 3 3 5 4 2 2" xfId="14077" xr:uid="{00000000-0005-0000-0000-0000A7360000}"/>
    <cellStyle name="Normal 19 3 3 5 4 3" xfId="14078" xr:uid="{00000000-0005-0000-0000-0000A8360000}"/>
    <cellStyle name="Normal 19 3 3 5 5" xfId="14079" xr:uid="{00000000-0005-0000-0000-0000A9360000}"/>
    <cellStyle name="Normal 19 3 3 5 5 2" xfId="14080" xr:uid="{00000000-0005-0000-0000-0000AA360000}"/>
    <cellStyle name="Normal 19 3 3 5 6" xfId="14081" xr:uid="{00000000-0005-0000-0000-0000AB360000}"/>
    <cellStyle name="Normal 19 3 3 5 6 2" xfId="14082" xr:uid="{00000000-0005-0000-0000-0000AC360000}"/>
    <cellStyle name="Normal 19 3 3 5 7" xfId="14083" xr:uid="{00000000-0005-0000-0000-0000AD360000}"/>
    <cellStyle name="Normal 19 3 3 6" xfId="14084" xr:uid="{00000000-0005-0000-0000-0000AE360000}"/>
    <cellStyle name="Normal 19 3 3 6 2" xfId="14085" xr:uid="{00000000-0005-0000-0000-0000AF360000}"/>
    <cellStyle name="Normal 19 3 3 6 2 2" xfId="14086" xr:uid="{00000000-0005-0000-0000-0000B0360000}"/>
    <cellStyle name="Normal 19 3 3 6 3" xfId="14087" xr:uid="{00000000-0005-0000-0000-0000B1360000}"/>
    <cellStyle name="Normal 19 3 3 7" xfId="14088" xr:uid="{00000000-0005-0000-0000-0000B2360000}"/>
    <cellStyle name="Normal 19 3 3 7 2" xfId="14089" xr:uid="{00000000-0005-0000-0000-0000B3360000}"/>
    <cellStyle name="Normal 19 3 3 7 2 2" xfId="14090" xr:uid="{00000000-0005-0000-0000-0000B4360000}"/>
    <cellStyle name="Normal 19 3 3 7 3" xfId="14091" xr:uid="{00000000-0005-0000-0000-0000B5360000}"/>
    <cellStyle name="Normal 19 3 3 8" xfId="14092" xr:uid="{00000000-0005-0000-0000-0000B6360000}"/>
    <cellStyle name="Normal 19 3 3 8 2" xfId="14093" xr:uid="{00000000-0005-0000-0000-0000B7360000}"/>
    <cellStyle name="Normal 19 3 3 8 2 2" xfId="14094" xr:uid="{00000000-0005-0000-0000-0000B8360000}"/>
    <cellStyle name="Normal 19 3 3 8 3" xfId="14095" xr:uid="{00000000-0005-0000-0000-0000B9360000}"/>
    <cellStyle name="Normal 19 3 3 9" xfId="14096" xr:uid="{00000000-0005-0000-0000-0000BA360000}"/>
    <cellStyle name="Normal 19 3 3 9 2" xfId="14097" xr:uid="{00000000-0005-0000-0000-0000BB360000}"/>
    <cellStyle name="Normal 19 3 4" xfId="14098" xr:uid="{00000000-0005-0000-0000-0000BC360000}"/>
    <cellStyle name="Normal 19 3 4 2" xfId="14099" xr:uid="{00000000-0005-0000-0000-0000BD360000}"/>
    <cellStyle name="Normal 19 3 4 2 2" xfId="14100" xr:uid="{00000000-0005-0000-0000-0000BE360000}"/>
    <cellStyle name="Normal 19 3 4 2 2 2" xfId="14101" xr:uid="{00000000-0005-0000-0000-0000BF360000}"/>
    <cellStyle name="Normal 19 3 4 2 2 2 2" xfId="14102" xr:uid="{00000000-0005-0000-0000-0000C0360000}"/>
    <cellStyle name="Normal 19 3 4 2 2 3" xfId="14103" xr:uid="{00000000-0005-0000-0000-0000C1360000}"/>
    <cellStyle name="Normal 19 3 4 2 3" xfId="14104" xr:uid="{00000000-0005-0000-0000-0000C2360000}"/>
    <cellStyle name="Normal 19 3 4 2 3 2" xfId="14105" xr:uid="{00000000-0005-0000-0000-0000C3360000}"/>
    <cellStyle name="Normal 19 3 4 2 3 2 2" xfId="14106" xr:uid="{00000000-0005-0000-0000-0000C4360000}"/>
    <cellStyle name="Normal 19 3 4 2 3 3" xfId="14107" xr:uid="{00000000-0005-0000-0000-0000C5360000}"/>
    <cellStyle name="Normal 19 3 4 2 4" xfId="14108" xr:uid="{00000000-0005-0000-0000-0000C6360000}"/>
    <cellStyle name="Normal 19 3 4 2 4 2" xfId="14109" xr:uid="{00000000-0005-0000-0000-0000C7360000}"/>
    <cellStyle name="Normal 19 3 4 2 4 2 2" xfId="14110" xr:uid="{00000000-0005-0000-0000-0000C8360000}"/>
    <cellStyle name="Normal 19 3 4 2 4 3" xfId="14111" xr:uid="{00000000-0005-0000-0000-0000C9360000}"/>
    <cellStyle name="Normal 19 3 4 2 5" xfId="14112" xr:uid="{00000000-0005-0000-0000-0000CA360000}"/>
    <cellStyle name="Normal 19 3 4 2 5 2" xfId="14113" xr:uid="{00000000-0005-0000-0000-0000CB360000}"/>
    <cellStyle name="Normal 19 3 4 2 6" xfId="14114" xr:uid="{00000000-0005-0000-0000-0000CC360000}"/>
    <cellStyle name="Normal 19 3 4 2 6 2" xfId="14115" xr:uid="{00000000-0005-0000-0000-0000CD360000}"/>
    <cellStyle name="Normal 19 3 4 2 7" xfId="14116" xr:uid="{00000000-0005-0000-0000-0000CE360000}"/>
    <cellStyle name="Normal 19 3 4 3" xfId="14117" xr:uid="{00000000-0005-0000-0000-0000CF360000}"/>
    <cellStyle name="Normal 19 3 4 3 2" xfId="14118" xr:uid="{00000000-0005-0000-0000-0000D0360000}"/>
    <cellStyle name="Normal 19 3 4 3 2 2" xfId="14119" xr:uid="{00000000-0005-0000-0000-0000D1360000}"/>
    <cellStyle name="Normal 19 3 4 3 2 2 2" xfId="14120" xr:uid="{00000000-0005-0000-0000-0000D2360000}"/>
    <cellStyle name="Normal 19 3 4 3 2 3" xfId="14121" xr:uid="{00000000-0005-0000-0000-0000D3360000}"/>
    <cellStyle name="Normal 19 3 4 3 3" xfId="14122" xr:uid="{00000000-0005-0000-0000-0000D4360000}"/>
    <cellStyle name="Normal 19 3 4 3 3 2" xfId="14123" xr:uid="{00000000-0005-0000-0000-0000D5360000}"/>
    <cellStyle name="Normal 19 3 4 3 3 2 2" xfId="14124" xr:uid="{00000000-0005-0000-0000-0000D6360000}"/>
    <cellStyle name="Normal 19 3 4 3 3 3" xfId="14125" xr:uid="{00000000-0005-0000-0000-0000D7360000}"/>
    <cellStyle name="Normal 19 3 4 3 4" xfId="14126" xr:uid="{00000000-0005-0000-0000-0000D8360000}"/>
    <cellStyle name="Normal 19 3 4 3 4 2" xfId="14127" xr:uid="{00000000-0005-0000-0000-0000D9360000}"/>
    <cellStyle name="Normal 19 3 4 3 4 2 2" xfId="14128" xr:uid="{00000000-0005-0000-0000-0000DA360000}"/>
    <cellStyle name="Normal 19 3 4 3 4 3" xfId="14129" xr:uid="{00000000-0005-0000-0000-0000DB360000}"/>
    <cellStyle name="Normal 19 3 4 3 5" xfId="14130" xr:uid="{00000000-0005-0000-0000-0000DC360000}"/>
    <cellStyle name="Normal 19 3 4 3 5 2" xfId="14131" xr:uid="{00000000-0005-0000-0000-0000DD360000}"/>
    <cellStyle name="Normal 19 3 4 3 6" xfId="14132" xr:uid="{00000000-0005-0000-0000-0000DE360000}"/>
    <cellStyle name="Normal 19 3 4 3 6 2" xfId="14133" xr:uid="{00000000-0005-0000-0000-0000DF360000}"/>
    <cellStyle name="Normal 19 3 4 3 7" xfId="14134" xr:uid="{00000000-0005-0000-0000-0000E0360000}"/>
    <cellStyle name="Normal 19 3 4 4" xfId="14135" xr:uid="{00000000-0005-0000-0000-0000E1360000}"/>
    <cellStyle name="Normal 19 3 4 4 2" xfId="14136" xr:uid="{00000000-0005-0000-0000-0000E2360000}"/>
    <cellStyle name="Normal 19 3 4 4 2 2" xfId="14137" xr:uid="{00000000-0005-0000-0000-0000E3360000}"/>
    <cellStyle name="Normal 19 3 4 4 3" xfId="14138" xr:uid="{00000000-0005-0000-0000-0000E4360000}"/>
    <cellStyle name="Normal 19 3 4 5" xfId="14139" xr:uid="{00000000-0005-0000-0000-0000E5360000}"/>
    <cellStyle name="Normal 19 3 4 5 2" xfId="14140" xr:uid="{00000000-0005-0000-0000-0000E6360000}"/>
    <cellStyle name="Normal 19 3 4 5 2 2" xfId="14141" xr:uid="{00000000-0005-0000-0000-0000E7360000}"/>
    <cellStyle name="Normal 19 3 4 5 3" xfId="14142" xr:uid="{00000000-0005-0000-0000-0000E8360000}"/>
    <cellStyle name="Normal 19 3 4 6" xfId="14143" xr:uid="{00000000-0005-0000-0000-0000E9360000}"/>
    <cellStyle name="Normal 19 3 4 6 2" xfId="14144" xr:uid="{00000000-0005-0000-0000-0000EA360000}"/>
    <cellStyle name="Normal 19 3 4 6 2 2" xfId="14145" xr:uid="{00000000-0005-0000-0000-0000EB360000}"/>
    <cellStyle name="Normal 19 3 4 6 3" xfId="14146" xr:uid="{00000000-0005-0000-0000-0000EC360000}"/>
    <cellStyle name="Normal 19 3 4 7" xfId="14147" xr:uid="{00000000-0005-0000-0000-0000ED360000}"/>
    <cellStyle name="Normal 19 3 4 7 2" xfId="14148" xr:uid="{00000000-0005-0000-0000-0000EE360000}"/>
    <cellStyle name="Normal 19 3 4 8" xfId="14149" xr:uid="{00000000-0005-0000-0000-0000EF360000}"/>
    <cellStyle name="Normal 19 3 4 8 2" xfId="14150" xr:uid="{00000000-0005-0000-0000-0000F0360000}"/>
    <cellStyle name="Normal 19 3 4 9" xfId="14151" xr:uid="{00000000-0005-0000-0000-0000F1360000}"/>
    <cellStyle name="Normal 19 3 5" xfId="14152" xr:uid="{00000000-0005-0000-0000-0000F2360000}"/>
    <cellStyle name="Normal 19 3 5 2" xfId="14153" xr:uid="{00000000-0005-0000-0000-0000F3360000}"/>
    <cellStyle name="Normal 19 3 5 2 2" xfId="14154" xr:uid="{00000000-0005-0000-0000-0000F4360000}"/>
    <cellStyle name="Normal 19 3 5 2 2 2" xfId="14155" xr:uid="{00000000-0005-0000-0000-0000F5360000}"/>
    <cellStyle name="Normal 19 3 5 2 2 2 2" xfId="14156" xr:uid="{00000000-0005-0000-0000-0000F6360000}"/>
    <cellStyle name="Normal 19 3 5 2 2 3" xfId="14157" xr:uid="{00000000-0005-0000-0000-0000F7360000}"/>
    <cellStyle name="Normal 19 3 5 2 3" xfId="14158" xr:uid="{00000000-0005-0000-0000-0000F8360000}"/>
    <cellStyle name="Normal 19 3 5 2 3 2" xfId="14159" xr:uid="{00000000-0005-0000-0000-0000F9360000}"/>
    <cellStyle name="Normal 19 3 5 2 3 2 2" xfId="14160" xr:uid="{00000000-0005-0000-0000-0000FA360000}"/>
    <cellStyle name="Normal 19 3 5 2 3 3" xfId="14161" xr:uid="{00000000-0005-0000-0000-0000FB360000}"/>
    <cellStyle name="Normal 19 3 5 2 4" xfId="14162" xr:uid="{00000000-0005-0000-0000-0000FC360000}"/>
    <cellStyle name="Normal 19 3 5 2 4 2" xfId="14163" xr:uid="{00000000-0005-0000-0000-0000FD360000}"/>
    <cellStyle name="Normal 19 3 5 2 4 2 2" xfId="14164" xr:uid="{00000000-0005-0000-0000-0000FE360000}"/>
    <cellStyle name="Normal 19 3 5 2 4 3" xfId="14165" xr:uid="{00000000-0005-0000-0000-0000FF360000}"/>
    <cellStyle name="Normal 19 3 5 2 5" xfId="14166" xr:uid="{00000000-0005-0000-0000-000000370000}"/>
    <cellStyle name="Normal 19 3 5 2 5 2" xfId="14167" xr:uid="{00000000-0005-0000-0000-000001370000}"/>
    <cellStyle name="Normal 19 3 5 2 6" xfId="14168" xr:uid="{00000000-0005-0000-0000-000002370000}"/>
    <cellStyle name="Normal 19 3 5 2 6 2" xfId="14169" xr:uid="{00000000-0005-0000-0000-000003370000}"/>
    <cellStyle name="Normal 19 3 5 2 7" xfId="14170" xr:uid="{00000000-0005-0000-0000-000004370000}"/>
    <cellStyle name="Normal 19 3 5 3" xfId="14171" xr:uid="{00000000-0005-0000-0000-000005370000}"/>
    <cellStyle name="Normal 19 3 5 3 2" xfId="14172" xr:uid="{00000000-0005-0000-0000-000006370000}"/>
    <cellStyle name="Normal 19 3 5 3 2 2" xfId="14173" xr:uid="{00000000-0005-0000-0000-000007370000}"/>
    <cellStyle name="Normal 19 3 5 3 3" xfId="14174" xr:uid="{00000000-0005-0000-0000-000008370000}"/>
    <cellStyle name="Normal 19 3 5 4" xfId="14175" xr:uid="{00000000-0005-0000-0000-000009370000}"/>
    <cellStyle name="Normal 19 3 5 4 2" xfId="14176" xr:uid="{00000000-0005-0000-0000-00000A370000}"/>
    <cellStyle name="Normal 19 3 5 4 2 2" xfId="14177" xr:uid="{00000000-0005-0000-0000-00000B370000}"/>
    <cellStyle name="Normal 19 3 5 4 3" xfId="14178" xr:uid="{00000000-0005-0000-0000-00000C370000}"/>
    <cellStyle name="Normal 19 3 5 5" xfId="14179" xr:uid="{00000000-0005-0000-0000-00000D370000}"/>
    <cellStyle name="Normal 19 3 5 5 2" xfId="14180" xr:uid="{00000000-0005-0000-0000-00000E370000}"/>
    <cellStyle name="Normal 19 3 5 5 2 2" xfId="14181" xr:uid="{00000000-0005-0000-0000-00000F370000}"/>
    <cellStyle name="Normal 19 3 5 5 3" xfId="14182" xr:uid="{00000000-0005-0000-0000-000010370000}"/>
    <cellStyle name="Normal 19 3 5 6" xfId="14183" xr:uid="{00000000-0005-0000-0000-000011370000}"/>
    <cellStyle name="Normal 19 3 5 6 2" xfId="14184" xr:uid="{00000000-0005-0000-0000-000012370000}"/>
    <cellStyle name="Normal 19 3 5 7" xfId="14185" xr:uid="{00000000-0005-0000-0000-000013370000}"/>
    <cellStyle name="Normal 19 3 5 7 2" xfId="14186" xr:uid="{00000000-0005-0000-0000-000014370000}"/>
    <cellStyle name="Normal 19 3 5 8" xfId="14187" xr:uid="{00000000-0005-0000-0000-000015370000}"/>
    <cellStyle name="Normal 19 3 6" xfId="14188" xr:uid="{00000000-0005-0000-0000-000016370000}"/>
    <cellStyle name="Normal 19 3 6 2" xfId="14189" xr:uid="{00000000-0005-0000-0000-000017370000}"/>
    <cellStyle name="Normal 19 3 6 2 2" xfId="14190" xr:uid="{00000000-0005-0000-0000-000018370000}"/>
    <cellStyle name="Normal 19 3 6 2 2 2" xfId="14191" xr:uid="{00000000-0005-0000-0000-000019370000}"/>
    <cellStyle name="Normal 19 3 6 2 3" xfId="14192" xr:uid="{00000000-0005-0000-0000-00001A370000}"/>
    <cellStyle name="Normal 19 3 6 3" xfId="14193" xr:uid="{00000000-0005-0000-0000-00001B370000}"/>
    <cellStyle name="Normal 19 3 6 3 2" xfId="14194" xr:uid="{00000000-0005-0000-0000-00001C370000}"/>
    <cellStyle name="Normal 19 3 6 3 2 2" xfId="14195" xr:uid="{00000000-0005-0000-0000-00001D370000}"/>
    <cellStyle name="Normal 19 3 6 3 3" xfId="14196" xr:uid="{00000000-0005-0000-0000-00001E370000}"/>
    <cellStyle name="Normal 19 3 6 4" xfId="14197" xr:uid="{00000000-0005-0000-0000-00001F370000}"/>
    <cellStyle name="Normal 19 3 6 4 2" xfId="14198" xr:uid="{00000000-0005-0000-0000-000020370000}"/>
    <cellStyle name="Normal 19 3 6 4 2 2" xfId="14199" xr:uid="{00000000-0005-0000-0000-000021370000}"/>
    <cellStyle name="Normal 19 3 6 4 3" xfId="14200" xr:uid="{00000000-0005-0000-0000-000022370000}"/>
    <cellStyle name="Normal 19 3 6 5" xfId="14201" xr:uid="{00000000-0005-0000-0000-000023370000}"/>
    <cellStyle name="Normal 19 3 6 5 2" xfId="14202" xr:uid="{00000000-0005-0000-0000-000024370000}"/>
    <cellStyle name="Normal 19 3 6 6" xfId="14203" xr:uid="{00000000-0005-0000-0000-000025370000}"/>
    <cellStyle name="Normal 19 3 6 6 2" xfId="14204" xr:uid="{00000000-0005-0000-0000-000026370000}"/>
    <cellStyle name="Normal 19 3 6 7" xfId="14205" xr:uid="{00000000-0005-0000-0000-000027370000}"/>
    <cellStyle name="Normal 19 3 7" xfId="14206" xr:uid="{00000000-0005-0000-0000-000028370000}"/>
    <cellStyle name="Normal 19 3 7 2" xfId="14207" xr:uid="{00000000-0005-0000-0000-000029370000}"/>
    <cellStyle name="Normal 19 3 7 2 2" xfId="14208" xr:uid="{00000000-0005-0000-0000-00002A370000}"/>
    <cellStyle name="Normal 19 3 7 2 2 2" xfId="14209" xr:uid="{00000000-0005-0000-0000-00002B370000}"/>
    <cellStyle name="Normal 19 3 7 2 3" xfId="14210" xr:uid="{00000000-0005-0000-0000-00002C370000}"/>
    <cellStyle name="Normal 19 3 7 3" xfId="14211" xr:uid="{00000000-0005-0000-0000-00002D370000}"/>
    <cellStyle name="Normal 19 3 7 3 2" xfId="14212" xr:uid="{00000000-0005-0000-0000-00002E370000}"/>
    <cellStyle name="Normal 19 3 7 3 2 2" xfId="14213" xr:uid="{00000000-0005-0000-0000-00002F370000}"/>
    <cellStyle name="Normal 19 3 7 3 3" xfId="14214" xr:uid="{00000000-0005-0000-0000-000030370000}"/>
    <cellStyle name="Normal 19 3 7 4" xfId="14215" xr:uid="{00000000-0005-0000-0000-000031370000}"/>
    <cellStyle name="Normal 19 3 7 4 2" xfId="14216" xr:uid="{00000000-0005-0000-0000-000032370000}"/>
    <cellStyle name="Normal 19 3 7 4 2 2" xfId="14217" xr:uid="{00000000-0005-0000-0000-000033370000}"/>
    <cellStyle name="Normal 19 3 7 4 3" xfId="14218" xr:uid="{00000000-0005-0000-0000-000034370000}"/>
    <cellStyle name="Normal 19 3 7 5" xfId="14219" xr:uid="{00000000-0005-0000-0000-000035370000}"/>
    <cellStyle name="Normal 19 3 7 5 2" xfId="14220" xr:uid="{00000000-0005-0000-0000-000036370000}"/>
    <cellStyle name="Normal 19 3 7 6" xfId="14221" xr:uid="{00000000-0005-0000-0000-000037370000}"/>
    <cellStyle name="Normal 19 3 7 6 2" xfId="14222" xr:uid="{00000000-0005-0000-0000-000038370000}"/>
    <cellStyle name="Normal 19 3 7 7" xfId="14223" xr:uid="{00000000-0005-0000-0000-000039370000}"/>
    <cellStyle name="Normal 19 3 8" xfId="14224" xr:uid="{00000000-0005-0000-0000-00003A370000}"/>
    <cellStyle name="Normal 19 3 8 2" xfId="14225" xr:uid="{00000000-0005-0000-0000-00003B370000}"/>
    <cellStyle name="Normal 19 3 8 2 2" xfId="14226" xr:uid="{00000000-0005-0000-0000-00003C370000}"/>
    <cellStyle name="Normal 19 3 8 3" xfId="14227" xr:uid="{00000000-0005-0000-0000-00003D370000}"/>
    <cellStyle name="Normal 19 3 9" xfId="14228" xr:uid="{00000000-0005-0000-0000-00003E370000}"/>
    <cellStyle name="Normal 19 3 9 2" xfId="14229" xr:uid="{00000000-0005-0000-0000-00003F370000}"/>
    <cellStyle name="Normal 19 3 9 2 2" xfId="14230" xr:uid="{00000000-0005-0000-0000-000040370000}"/>
    <cellStyle name="Normal 19 3 9 3" xfId="14231" xr:uid="{00000000-0005-0000-0000-000041370000}"/>
    <cellStyle name="Normal 19 3_Confidential Information" xfId="14232" xr:uid="{00000000-0005-0000-0000-000042370000}"/>
    <cellStyle name="Normal 19 4" xfId="464" xr:uid="{00000000-0005-0000-0000-000043370000}"/>
    <cellStyle name="Normal 19 4 10" xfId="14233" xr:uid="{00000000-0005-0000-0000-000044370000}"/>
    <cellStyle name="Normal 19 4 10 2" xfId="14234" xr:uid="{00000000-0005-0000-0000-000045370000}"/>
    <cellStyle name="Normal 19 4 11" xfId="14235" xr:uid="{00000000-0005-0000-0000-000046370000}"/>
    <cellStyle name="Normal 19 4 2" xfId="14236" xr:uid="{00000000-0005-0000-0000-000047370000}"/>
    <cellStyle name="Normal 19 4 2 2" xfId="14237" xr:uid="{00000000-0005-0000-0000-000048370000}"/>
    <cellStyle name="Normal 19 4 2 2 2" xfId="14238" xr:uid="{00000000-0005-0000-0000-000049370000}"/>
    <cellStyle name="Normal 19 4 2 2 2 2" xfId="14239" xr:uid="{00000000-0005-0000-0000-00004A370000}"/>
    <cellStyle name="Normal 19 4 2 2 2 2 2" xfId="14240" xr:uid="{00000000-0005-0000-0000-00004B370000}"/>
    <cellStyle name="Normal 19 4 2 2 2 3" xfId="14241" xr:uid="{00000000-0005-0000-0000-00004C370000}"/>
    <cellStyle name="Normal 19 4 2 2 3" xfId="14242" xr:uid="{00000000-0005-0000-0000-00004D370000}"/>
    <cellStyle name="Normal 19 4 2 2 3 2" xfId="14243" xr:uid="{00000000-0005-0000-0000-00004E370000}"/>
    <cellStyle name="Normal 19 4 2 2 3 2 2" xfId="14244" xr:uid="{00000000-0005-0000-0000-00004F370000}"/>
    <cellStyle name="Normal 19 4 2 2 3 3" xfId="14245" xr:uid="{00000000-0005-0000-0000-000050370000}"/>
    <cellStyle name="Normal 19 4 2 2 4" xfId="14246" xr:uid="{00000000-0005-0000-0000-000051370000}"/>
    <cellStyle name="Normal 19 4 2 2 4 2" xfId="14247" xr:uid="{00000000-0005-0000-0000-000052370000}"/>
    <cellStyle name="Normal 19 4 2 2 4 2 2" xfId="14248" xr:uid="{00000000-0005-0000-0000-000053370000}"/>
    <cellStyle name="Normal 19 4 2 2 4 3" xfId="14249" xr:uid="{00000000-0005-0000-0000-000054370000}"/>
    <cellStyle name="Normal 19 4 2 2 5" xfId="14250" xr:uid="{00000000-0005-0000-0000-000055370000}"/>
    <cellStyle name="Normal 19 4 2 2 5 2" xfId="14251" xr:uid="{00000000-0005-0000-0000-000056370000}"/>
    <cellStyle name="Normal 19 4 2 2 6" xfId="14252" xr:uid="{00000000-0005-0000-0000-000057370000}"/>
    <cellStyle name="Normal 19 4 2 2 6 2" xfId="14253" xr:uid="{00000000-0005-0000-0000-000058370000}"/>
    <cellStyle name="Normal 19 4 2 2 7" xfId="14254" xr:uid="{00000000-0005-0000-0000-000059370000}"/>
    <cellStyle name="Normal 19 4 2 3" xfId="14255" xr:uid="{00000000-0005-0000-0000-00005A370000}"/>
    <cellStyle name="Normal 19 4 2 3 2" xfId="14256" xr:uid="{00000000-0005-0000-0000-00005B370000}"/>
    <cellStyle name="Normal 19 4 2 3 2 2" xfId="14257" xr:uid="{00000000-0005-0000-0000-00005C370000}"/>
    <cellStyle name="Normal 19 4 2 3 2 2 2" xfId="14258" xr:uid="{00000000-0005-0000-0000-00005D370000}"/>
    <cellStyle name="Normal 19 4 2 3 2 3" xfId="14259" xr:uid="{00000000-0005-0000-0000-00005E370000}"/>
    <cellStyle name="Normal 19 4 2 3 3" xfId="14260" xr:uid="{00000000-0005-0000-0000-00005F370000}"/>
    <cellStyle name="Normal 19 4 2 3 3 2" xfId="14261" xr:uid="{00000000-0005-0000-0000-000060370000}"/>
    <cellStyle name="Normal 19 4 2 3 3 2 2" xfId="14262" xr:uid="{00000000-0005-0000-0000-000061370000}"/>
    <cellStyle name="Normal 19 4 2 3 3 3" xfId="14263" xr:uid="{00000000-0005-0000-0000-000062370000}"/>
    <cellStyle name="Normal 19 4 2 3 4" xfId="14264" xr:uid="{00000000-0005-0000-0000-000063370000}"/>
    <cellStyle name="Normal 19 4 2 3 4 2" xfId="14265" xr:uid="{00000000-0005-0000-0000-000064370000}"/>
    <cellStyle name="Normal 19 4 2 3 4 2 2" xfId="14266" xr:uid="{00000000-0005-0000-0000-000065370000}"/>
    <cellStyle name="Normal 19 4 2 3 4 3" xfId="14267" xr:uid="{00000000-0005-0000-0000-000066370000}"/>
    <cellStyle name="Normal 19 4 2 3 5" xfId="14268" xr:uid="{00000000-0005-0000-0000-000067370000}"/>
    <cellStyle name="Normal 19 4 2 3 5 2" xfId="14269" xr:uid="{00000000-0005-0000-0000-000068370000}"/>
    <cellStyle name="Normal 19 4 2 3 6" xfId="14270" xr:uid="{00000000-0005-0000-0000-000069370000}"/>
    <cellStyle name="Normal 19 4 2 3 6 2" xfId="14271" xr:uid="{00000000-0005-0000-0000-00006A370000}"/>
    <cellStyle name="Normal 19 4 2 3 7" xfId="14272" xr:uid="{00000000-0005-0000-0000-00006B370000}"/>
    <cellStyle name="Normal 19 4 2 4" xfId="14273" xr:uid="{00000000-0005-0000-0000-00006C370000}"/>
    <cellStyle name="Normal 19 4 2 4 2" xfId="14274" xr:uid="{00000000-0005-0000-0000-00006D370000}"/>
    <cellStyle name="Normal 19 4 2 4 2 2" xfId="14275" xr:uid="{00000000-0005-0000-0000-00006E370000}"/>
    <cellStyle name="Normal 19 4 2 4 3" xfId="14276" xr:uid="{00000000-0005-0000-0000-00006F370000}"/>
    <cellStyle name="Normal 19 4 2 5" xfId="14277" xr:uid="{00000000-0005-0000-0000-000070370000}"/>
    <cellStyle name="Normal 19 4 2 5 2" xfId="14278" xr:uid="{00000000-0005-0000-0000-000071370000}"/>
    <cellStyle name="Normal 19 4 2 5 2 2" xfId="14279" xr:uid="{00000000-0005-0000-0000-000072370000}"/>
    <cellStyle name="Normal 19 4 2 5 3" xfId="14280" xr:uid="{00000000-0005-0000-0000-000073370000}"/>
    <cellStyle name="Normal 19 4 2 6" xfId="14281" xr:uid="{00000000-0005-0000-0000-000074370000}"/>
    <cellStyle name="Normal 19 4 2 6 2" xfId="14282" xr:uid="{00000000-0005-0000-0000-000075370000}"/>
    <cellStyle name="Normal 19 4 2 6 2 2" xfId="14283" xr:uid="{00000000-0005-0000-0000-000076370000}"/>
    <cellStyle name="Normal 19 4 2 6 3" xfId="14284" xr:uid="{00000000-0005-0000-0000-000077370000}"/>
    <cellStyle name="Normal 19 4 2 7" xfId="14285" xr:uid="{00000000-0005-0000-0000-000078370000}"/>
    <cellStyle name="Normal 19 4 2 7 2" xfId="14286" xr:uid="{00000000-0005-0000-0000-000079370000}"/>
    <cellStyle name="Normal 19 4 2 8" xfId="14287" xr:uid="{00000000-0005-0000-0000-00007A370000}"/>
    <cellStyle name="Normal 19 4 2 8 2" xfId="14288" xr:uid="{00000000-0005-0000-0000-00007B370000}"/>
    <cellStyle name="Normal 19 4 2 9" xfId="14289" xr:uid="{00000000-0005-0000-0000-00007C370000}"/>
    <cellStyle name="Normal 19 4 3" xfId="14290" xr:uid="{00000000-0005-0000-0000-00007D370000}"/>
    <cellStyle name="Normal 19 4 3 2" xfId="14291" xr:uid="{00000000-0005-0000-0000-00007E370000}"/>
    <cellStyle name="Normal 19 4 3 2 2" xfId="14292" xr:uid="{00000000-0005-0000-0000-00007F370000}"/>
    <cellStyle name="Normal 19 4 3 2 2 2" xfId="14293" xr:uid="{00000000-0005-0000-0000-000080370000}"/>
    <cellStyle name="Normal 19 4 3 2 2 2 2" xfId="14294" xr:uid="{00000000-0005-0000-0000-000081370000}"/>
    <cellStyle name="Normal 19 4 3 2 2 3" xfId="14295" xr:uid="{00000000-0005-0000-0000-000082370000}"/>
    <cellStyle name="Normal 19 4 3 2 3" xfId="14296" xr:uid="{00000000-0005-0000-0000-000083370000}"/>
    <cellStyle name="Normal 19 4 3 2 3 2" xfId="14297" xr:uid="{00000000-0005-0000-0000-000084370000}"/>
    <cellStyle name="Normal 19 4 3 2 3 2 2" xfId="14298" xr:uid="{00000000-0005-0000-0000-000085370000}"/>
    <cellStyle name="Normal 19 4 3 2 3 3" xfId="14299" xr:uid="{00000000-0005-0000-0000-000086370000}"/>
    <cellStyle name="Normal 19 4 3 2 4" xfId="14300" xr:uid="{00000000-0005-0000-0000-000087370000}"/>
    <cellStyle name="Normal 19 4 3 2 4 2" xfId="14301" xr:uid="{00000000-0005-0000-0000-000088370000}"/>
    <cellStyle name="Normal 19 4 3 2 4 2 2" xfId="14302" xr:uid="{00000000-0005-0000-0000-000089370000}"/>
    <cellStyle name="Normal 19 4 3 2 4 3" xfId="14303" xr:uid="{00000000-0005-0000-0000-00008A370000}"/>
    <cellStyle name="Normal 19 4 3 2 5" xfId="14304" xr:uid="{00000000-0005-0000-0000-00008B370000}"/>
    <cellStyle name="Normal 19 4 3 2 5 2" xfId="14305" xr:uid="{00000000-0005-0000-0000-00008C370000}"/>
    <cellStyle name="Normal 19 4 3 2 6" xfId="14306" xr:uid="{00000000-0005-0000-0000-00008D370000}"/>
    <cellStyle name="Normal 19 4 3 2 6 2" xfId="14307" xr:uid="{00000000-0005-0000-0000-00008E370000}"/>
    <cellStyle name="Normal 19 4 3 2 7" xfId="14308" xr:uid="{00000000-0005-0000-0000-00008F370000}"/>
    <cellStyle name="Normal 19 4 3 3" xfId="14309" xr:uid="{00000000-0005-0000-0000-000090370000}"/>
    <cellStyle name="Normal 19 4 3 3 2" xfId="14310" xr:uid="{00000000-0005-0000-0000-000091370000}"/>
    <cellStyle name="Normal 19 4 3 3 2 2" xfId="14311" xr:uid="{00000000-0005-0000-0000-000092370000}"/>
    <cellStyle name="Normal 19 4 3 3 3" xfId="14312" xr:uid="{00000000-0005-0000-0000-000093370000}"/>
    <cellStyle name="Normal 19 4 3 4" xfId="14313" xr:uid="{00000000-0005-0000-0000-000094370000}"/>
    <cellStyle name="Normal 19 4 3 4 2" xfId="14314" xr:uid="{00000000-0005-0000-0000-000095370000}"/>
    <cellStyle name="Normal 19 4 3 4 2 2" xfId="14315" xr:uid="{00000000-0005-0000-0000-000096370000}"/>
    <cellStyle name="Normal 19 4 3 4 3" xfId="14316" xr:uid="{00000000-0005-0000-0000-000097370000}"/>
    <cellStyle name="Normal 19 4 3 5" xfId="14317" xr:uid="{00000000-0005-0000-0000-000098370000}"/>
    <cellStyle name="Normal 19 4 3 5 2" xfId="14318" xr:uid="{00000000-0005-0000-0000-000099370000}"/>
    <cellStyle name="Normal 19 4 3 5 2 2" xfId="14319" xr:uid="{00000000-0005-0000-0000-00009A370000}"/>
    <cellStyle name="Normal 19 4 3 5 3" xfId="14320" xr:uid="{00000000-0005-0000-0000-00009B370000}"/>
    <cellStyle name="Normal 19 4 3 6" xfId="14321" xr:uid="{00000000-0005-0000-0000-00009C370000}"/>
    <cellStyle name="Normal 19 4 3 6 2" xfId="14322" xr:uid="{00000000-0005-0000-0000-00009D370000}"/>
    <cellStyle name="Normal 19 4 3 7" xfId="14323" xr:uid="{00000000-0005-0000-0000-00009E370000}"/>
    <cellStyle name="Normal 19 4 3 7 2" xfId="14324" xr:uid="{00000000-0005-0000-0000-00009F370000}"/>
    <cellStyle name="Normal 19 4 3 8" xfId="14325" xr:uid="{00000000-0005-0000-0000-0000A0370000}"/>
    <cellStyle name="Normal 19 4 4" xfId="14326" xr:uid="{00000000-0005-0000-0000-0000A1370000}"/>
    <cellStyle name="Normal 19 4 4 2" xfId="14327" xr:uid="{00000000-0005-0000-0000-0000A2370000}"/>
    <cellStyle name="Normal 19 4 4 2 2" xfId="14328" xr:uid="{00000000-0005-0000-0000-0000A3370000}"/>
    <cellStyle name="Normal 19 4 4 2 2 2" xfId="14329" xr:uid="{00000000-0005-0000-0000-0000A4370000}"/>
    <cellStyle name="Normal 19 4 4 2 3" xfId="14330" xr:uid="{00000000-0005-0000-0000-0000A5370000}"/>
    <cellStyle name="Normal 19 4 4 3" xfId="14331" xr:uid="{00000000-0005-0000-0000-0000A6370000}"/>
    <cellStyle name="Normal 19 4 4 3 2" xfId="14332" xr:uid="{00000000-0005-0000-0000-0000A7370000}"/>
    <cellStyle name="Normal 19 4 4 3 2 2" xfId="14333" xr:uid="{00000000-0005-0000-0000-0000A8370000}"/>
    <cellStyle name="Normal 19 4 4 3 3" xfId="14334" xr:uid="{00000000-0005-0000-0000-0000A9370000}"/>
    <cellStyle name="Normal 19 4 4 4" xfId="14335" xr:uid="{00000000-0005-0000-0000-0000AA370000}"/>
    <cellStyle name="Normal 19 4 4 4 2" xfId="14336" xr:uid="{00000000-0005-0000-0000-0000AB370000}"/>
    <cellStyle name="Normal 19 4 4 4 2 2" xfId="14337" xr:uid="{00000000-0005-0000-0000-0000AC370000}"/>
    <cellStyle name="Normal 19 4 4 4 3" xfId="14338" xr:uid="{00000000-0005-0000-0000-0000AD370000}"/>
    <cellStyle name="Normal 19 4 4 5" xfId="14339" xr:uid="{00000000-0005-0000-0000-0000AE370000}"/>
    <cellStyle name="Normal 19 4 4 5 2" xfId="14340" xr:uid="{00000000-0005-0000-0000-0000AF370000}"/>
    <cellStyle name="Normal 19 4 4 6" xfId="14341" xr:uid="{00000000-0005-0000-0000-0000B0370000}"/>
    <cellStyle name="Normal 19 4 4 6 2" xfId="14342" xr:uid="{00000000-0005-0000-0000-0000B1370000}"/>
    <cellStyle name="Normal 19 4 4 7" xfId="14343" xr:uid="{00000000-0005-0000-0000-0000B2370000}"/>
    <cellStyle name="Normal 19 4 5" xfId="14344" xr:uid="{00000000-0005-0000-0000-0000B3370000}"/>
    <cellStyle name="Normal 19 4 5 2" xfId="14345" xr:uid="{00000000-0005-0000-0000-0000B4370000}"/>
    <cellStyle name="Normal 19 4 5 2 2" xfId="14346" xr:uid="{00000000-0005-0000-0000-0000B5370000}"/>
    <cellStyle name="Normal 19 4 5 2 2 2" xfId="14347" xr:uid="{00000000-0005-0000-0000-0000B6370000}"/>
    <cellStyle name="Normal 19 4 5 2 3" xfId="14348" xr:uid="{00000000-0005-0000-0000-0000B7370000}"/>
    <cellStyle name="Normal 19 4 5 3" xfId="14349" xr:uid="{00000000-0005-0000-0000-0000B8370000}"/>
    <cellStyle name="Normal 19 4 5 3 2" xfId="14350" xr:uid="{00000000-0005-0000-0000-0000B9370000}"/>
    <cellStyle name="Normal 19 4 5 3 2 2" xfId="14351" xr:uid="{00000000-0005-0000-0000-0000BA370000}"/>
    <cellStyle name="Normal 19 4 5 3 3" xfId="14352" xr:uid="{00000000-0005-0000-0000-0000BB370000}"/>
    <cellStyle name="Normal 19 4 5 4" xfId="14353" xr:uid="{00000000-0005-0000-0000-0000BC370000}"/>
    <cellStyle name="Normal 19 4 5 4 2" xfId="14354" xr:uid="{00000000-0005-0000-0000-0000BD370000}"/>
    <cellStyle name="Normal 19 4 5 4 2 2" xfId="14355" xr:uid="{00000000-0005-0000-0000-0000BE370000}"/>
    <cellStyle name="Normal 19 4 5 4 3" xfId="14356" xr:uid="{00000000-0005-0000-0000-0000BF370000}"/>
    <cellStyle name="Normal 19 4 5 5" xfId="14357" xr:uid="{00000000-0005-0000-0000-0000C0370000}"/>
    <cellStyle name="Normal 19 4 5 5 2" xfId="14358" xr:uid="{00000000-0005-0000-0000-0000C1370000}"/>
    <cellStyle name="Normal 19 4 5 6" xfId="14359" xr:uid="{00000000-0005-0000-0000-0000C2370000}"/>
    <cellStyle name="Normal 19 4 5 6 2" xfId="14360" xr:uid="{00000000-0005-0000-0000-0000C3370000}"/>
    <cellStyle name="Normal 19 4 5 7" xfId="14361" xr:uid="{00000000-0005-0000-0000-0000C4370000}"/>
    <cellStyle name="Normal 19 4 6" xfId="14362" xr:uid="{00000000-0005-0000-0000-0000C5370000}"/>
    <cellStyle name="Normal 19 4 6 2" xfId="14363" xr:uid="{00000000-0005-0000-0000-0000C6370000}"/>
    <cellStyle name="Normal 19 4 6 2 2" xfId="14364" xr:uid="{00000000-0005-0000-0000-0000C7370000}"/>
    <cellStyle name="Normal 19 4 6 3" xfId="14365" xr:uid="{00000000-0005-0000-0000-0000C8370000}"/>
    <cellStyle name="Normal 19 4 7" xfId="14366" xr:uid="{00000000-0005-0000-0000-0000C9370000}"/>
    <cellStyle name="Normal 19 4 7 2" xfId="14367" xr:uid="{00000000-0005-0000-0000-0000CA370000}"/>
    <cellStyle name="Normal 19 4 7 2 2" xfId="14368" xr:uid="{00000000-0005-0000-0000-0000CB370000}"/>
    <cellStyle name="Normal 19 4 7 3" xfId="14369" xr:uid="{00000000-0005-0000-0000-0000CC370000}"/>
    <cellStyle name="Normal 19 4 8" xfId="14370" xr:uid="{00000000-0005-0000-0000-0000CD370000}"/>
    <cellStyle name="Normal 19 4 8 2" xfId="14371" xr:uid="{00000000-0005-0000-0000-0000CE370000}"/>
    <cellStyle name="Normal 19 4 8 2 2" xfId="14372" xr:uid="{00000000-0005-0000-0000-0000CF370000}"/>
    <cellStyle name="Normal 19 4 8 3" xfId="14373" xr:uid="{00000000-0005-0000-0000-0000D0370000}"/>
    <cellStyle name="Normal 19 4 9" xfId="14374" xr:uid="{00000000-0005-0000-0000-0000D1370000}"/>
    <cellStyle name="Normal 19 4 9 2" xfId="14375" xr:uid="{00000000-0005-0000-0000-0000D2370000}"/>
    <cellStyle name="Normal 19 5" xfId="465" xr:uid="{00000000-0005-0000-0000-0000D3370000}"/>
    <cellStyle name="Normal 19 5 10" xfId="14376" xr:uid="{00000000-0005-0000-0000-0000D4370000}"/>
    <cellStyle name="Normal 19 5 10 2" xfId="14377" xr:uid="{00000000-0005-0000-0000-0000D5370000}"/>
    <cellStyle name="Normal 19 5 11" xfId="14378" xr:uid="{00000000-0005-0000-0000-0000D6370000}"/>
    <cellStyle name="Normal 19 5 2" xfId="14379" xr:uid="{00000000-0005-0000-0000-0000D7370000}"/>
    <cellStyle name="Normal 19 5 2 2" xfId="14380" xr:uid="{00000000-0005-0000-0000-0000D8370000}"/>
    <cellStyle name="Normal 19 5 2 2 2" xfId="14381" xr:uid="{00000000-0005-0000-0000-0000D9370000}"/>
    <cellStyle name="Normal 19 5 2 2 2 2" xfId="14382" xr:uid="{00000000-0005-0000-0000-0000DA370000}"/>
    <cellStyle name="Normal 19 5 2 2 2 2 2" xfId="14383" xr:uid="{00000000-0005-0000-0000-0000DB370000}"/>
    <cellStyle name="Normal 19 5 2 2 2 3" xfId="14384" xr:uid="{00000000-0005-0000-0000-0000DC370000}"/>
    <cellStyle name="Normal 19 5 2 2 3" xfId="14385" xr:uid="{00000000-0005-0000-0000-0000DD370000}"/>
    <cellStyle name="Normal 19 5 2 2 3 2" xfId="14386" xr:uid="{00000000-0005-0000-0000-0000DE370000}"/>
    <cellStyle name="Normal 19 5 2 2 3 2 2" xfId="14387" xr:uid="{00000000-0005-0000-0000-0000DF370000}"/>
    <cellStyle name="Normal 19 5 2 2 3 3" xfId="14388" xr:uid="{00000000-0005-0000-0000-0000E0370000}"/>
    <cellStyle name="Normal 19 5 2 2 4" xfId="14389" xr:uid="{00000000-0005-0000-0000-0000E1370000}"/>
    <cellStyle name="Normal 19 5 2 2 4 2" xfId="14390" xr:uid="{00000000-0005-0000-0000-0000E2370000}"/>
    <cellStyle name="Normal 19 5 2 2 4 2 2" xfId="14391" xr:uid="{00000000-0005-0000-0000-0000E3370000}"/>
    <cellStyle name="Normal 19 5 2 2 4 3" xfId="14392" xr:uid="{00000000-0005-0000-0000-0000E4370000}"/>
    <cellStyle name="Normal 19 5 2 2 5" xfId="14393" xr:uid="{00000000-0005-0000-0000-0000E5370000}"/>
    <cellStyle name="Normal 19 5 2 2 5 2" xfId="14394" xr:uid="{00000000-0005-0000-0000-0000E6370000}"/>
    <cellStyle name="Normal 19 5 2 2 6" xfId="14395" xr:uid="{00000000-0005-0000-0000-0000E7370000}"/>
    <cellStyle name="Normal 19 5 2 2 6 2" xfId="14396" xr:uid="{00000000-0005-0000-0000-0000E8370000}"/>
    <cellStyle name="Normal 19 5 2 2 7" xfId="14397" xr:uid="{00000000-0005-0000-0000-0000E9370000}"/>
    <cellStyle name="Normal 19 5 2 3" xfId="14398" xr:uid="{00000000-0005-0000-0000-0000EA370000}"/>
    <cellStyle name="Normal 19 5 2 3 2" xfId="14399" xr:uid="{00000000-0005-0000-0000-0000EB370000}"/>
    <cellStyle name="Normal 19 5 2 3 2 2" xfId="14400" xr:uid="{00000000-0005-0000-0000-0000EC370000}"/>
    <cellStyle name="Normal 19 5 2 3 2 2 2" xfId="14401" xr:uid="{00000000-0005-0000-0000-0000ED370000}"/>
    <cellStyle name="Normal 19 5 2 3 2 3" xfId="14402" xr:uid="{00000000-0005-0000-0000-0000EE370000}"/>
    <cellStyle name="Normal 19 5 2 3 3" xfId="14403" xr:uid="{00000000-0005-0000-0000-0000EF370000}"/>
    <cellStyle name="Normal 19 5 2 3 3 2" xfId="14404" xr:uid="{00000000-0005-0000-0000-0000F0370000}"/>
    <cellStyle name="Normal 19 5 2 3 3 2 2" xfId="14405" xr:uid="{00000000-0005-0000-0000-0000F1370000}"/>
    <cellStyle name="Normal 19 5 2 3 3 3" xfId="14406" xr:uid="{00000000-0005-0000-0000-0000F2370000}"/>
    <cellStyle name="Normal 19 5 2 3 4" xfId="14407" xr:uid="{00000000-0005-0000-0000-0000F3370000}"/>
    <cellStyle name="Normal 19 5 2 3 4 2" xfId="14408" xr:uid="{00000000-0005-0000-0000-0000F4370000}"/>
    <cellStyle name="Normal 19 5 2 3 4 2 2" xfId="14409" xr:uid="{00000000-0005-0000-0000-0000F5370000}"/>
    <cellStyle name="Normal 19 5 2 3 4 3" xfId="14410" xr:uid="{00000000-0005-0000-0000-0000F6370000}"/>
    <cellStyle name="Normal 19 5 2 3 5" xfId="14411" xr:uid="{00000000-0005-0000-0000-0000F7370000}"/>
    <cellStyle name="Normal 19 5 2 3 5 2" xfId="14412" xr:uid="{00000000-0005-0000-0000-0000F8370000}"/>
    <cellStyle name="Normal 19 5 2 3 6" xfId="14413" xr:uid="{00000000-0005-0000-0000-0000F9370000}"/>
    <cellStyle name="Normal 19 5 2 3 6 2" xfId="14414" xr:uid="{00000000-0005-0000-0000-0000FA370000}"/>
    <cellStyle name="Normal 19 5 2 3 7" xfId="14415" xr:uid="{00000000-0005-0000-0000-0000FB370000}"/>
    <cellStyle name="Normal 19 5 2 4" xfId="14416" xr:uid="{00000000-0005-0000-0000-0000FC370000}"/>
    <cellStyle name="Normal 19 5 2 4 2" xfId="14417" xr:uid="{00000000-0005-0000-0000-0000FD370000}"/>
    <cellStyle name="Normal 19 5 2 4 2 2" xfId="14418" xr:uid="{00000000-0005-0000-0000-0000FE370000}"/>
    <cellStyle name="Normal 19 5 2 4 3" xfId="14419" xr:uid="{00000000-0005-0000-0000-0000FF370000}"/>
    <cellStyle name="Normal 19 5 2 5" xfId="14420" xr:uid="{00000000-0005-0000-0000-000000380000}"/>
    <cellStyle name="Normal 19 5 2 5 2" xfId="14421" xr:uid="{00000000-0005-0000-0000-000001380000}"/>
    <cellStyle name="Normal 19 5 2 5 2 2" xfId="14422" xr:uid="{00000000-0005-0000-0000-000002380000}"/>
    <cellStyle name="Normal 19 5 2 5 3" xfId="14423" xr:uid="{00000000-0005-0000-0000-000003380000}"/>
    <cellStyle name="Normal 19 5 2 6" xfId="14424" xr:uid="{00000000-0005-0000-0000-000004380000}"/>
    <cellStyle name="Normal 19 5 2 6 2" xfId="14425" xr:uid="{00000000-0005-0000-0000-000005380000}"/>
    <cellStyle name="Normal 19 5 2 6 2 2" xfId="14426" xr:uid="{00000000-0005-0000-0000-000006380000}"/>
    <cellStyle name="Normal 19 5 2 6 3" xfId="14427" xr:uid="{00000000-0005-0000-0000-000007380000}"/>
    <cellStyle name="Normal 19 5 2 7" xfId="14428" xr:uid="{00000000-0005-0000-0000-000008380000}"/>
    <cellStyle name="Normal 19 5 2 7 2" xfId="14429" xr:uid="{00000000-0005-0000-0000-000009380000}"/>
    <cellStyle name="Normal 19 5 2 8" xfId="14430" xr:uid="{00000000-0005-0000-0000-00000A380000}"/>
    <cellStyle name="Normal 19 5 2 8 2" xfId="14431" xr:uid="{00000000-0005-0000-0000-00000B380000}"/>
    <cellStyle name="Normal 19 5 2 9" xfId="14432" xr:uid="{00000000-0005-0000-0000-00000C380000}"/>
    <cellStyle name="Normal 19 5 3" xfId="14433" xr:uid="{00000000-0005-0000-0000-00000D380000}"/>
    <cellStyle name="Normal 19 5 3 2" xfId="14434" xr:uid="{00000000-0005-0000-0000-00000E380000}"/>
    <cellStyle name="Normal 19 5 3 2 2" xfId="14435" xr:uid="{00000000-0005-0000-0000-00000F380000}"/>
    <cellStyle name="Normal 19 5 3 2 2 2" xfId="14436" xr:uid="{00000000-0005-0000-0000-000010380000}"/>
    <cellStyle name="Normal 19 5 3 2 2 2 2" xfId="14437" xr:uid="{00000000-0005-0000-0000-000011380000}"/>
    <cellStyle name="Normal 19 5 3 2 2 3" xfId="14438" xr:uid="{00000000-0005-0000-0000-000012380000}"/>
    <cellStyle name="Normal 19 5 3 2 3" xfId="14439" xr:uid="{00000000-0005-0000-0000-000013380000}"/>
    <cellStyle name="Normal 19 5 3 2 3 2" xfId="14440" xr:uid="{00000000-0005-0000-0000-000014380000}"/>
    <cellStyle name="Normal 19 5 3 2 3 2 2" xfId="14441" xr:uid="{00000000-0005-0000-0000-000015380000}"/>
    <cellStyle name="Normal 19 5 3 2 3 3" xfId="14442" xr:uid="{00000000-0005-0000-0000-000016380000}"/>
    <cellStyle name="Normal 19 5 3 2 4" xfId="14443" xr:uid="{00000000-0005-0000-0000-000017380000}"/>
    <cellStyle name="Normal 19 5 3 2 4 2" xfId="14444" xr:uid="{00000000-0005-0000-0000-000018380000}"/>
    <cellStyle name="Normal 19 5 3 2 4 2 2" xfId="14445" xr:uid="{00000000-0005-0000-0000-000019380000}"/>
    <cellStyle name="Normal 19 5 3 2 4 3" xfId="14446" xr:uid="{00000000-0005-0000-0000-00001A380000}"/>
    <cellStyle name="Normal 19 5 3 2 5" xfId="14447" xr:uid="{00000000-0005-0000-0000-00001B380000}"/>
    <cellStyle name="Normal 19 5 3 2 5 2" xfId="14448" xr:uid="{00000000-0005-0000-0000-00001C380000}"/>
    <cellStyle name="Normal 19 5 3 2 6" xfId="14449" xr:uid="{00000000-0005-0000-0000-00001D380000}"/>
    <cellStyle name="Normal 19 5 3 2 6 2" xfId="14450" xr:uid="{00000000-0005-0000-0000-00001E380000}"/>
    <cellStyle name="Normal 19 5 3 2 7" xfId="14451" xr:uid="{00000000-0005-0000-0000-00001F380000}"/>
    <cellStyle name="Normal 19 5 3 3" xfId="14452" xr:uid="{00000000-0005-0000-0000-000020380000}"/>
    <cellStyle name="Normal 19 5 3 3 2" xfId="14453" xr:uid="{00000000-0005-0000-0000-000021380000}"/>
    <cellStyle name="Normal 19 5 3 3 2 2" xfId="14454" xr:uid="{00000000-0005-0000-0000-000022380000}"/>
    <cellStyle name="Normal 19 5 3 3 3" xfId="14455" xr:uid="{00000000-0005-0000-0000-000023380000}"/>
    <cellStyle name="Normal 19 5 3 4" xfId="14456" xr:uid="{00000000-0005-0000-0000-000024380000}"/>
    <cellStyle name="Normal 19 5 3 4 2" xfId="14457" xr:uid="{00000000-0005-0000-0000-000025380000}"/>
    <cellStyle name="Normal 19 5 3 4 2 2" xfId="14458" xr:uid="{00000000-0005-0000-0000-000026380000}"/>
    <cellStyle name="Normal 19 5 3 4 3" xfId="14459" xr:uid="{00000000-0005-0000-0000-000027380000}"/>
    <cellStyle name="Normal 19 5 3 5" xfId="14460" xr:uid="{00000000-0005-0000-0000-000028380000}"/>
    <cellStyle name="Normal 19 5 3 5 2" xfId="14461" xr:uid="{00000000-0005-0000-0000-000029380000}"/>
    <cellStyle name="Normal 19 5 3 5 2 2" xfId="14462" xr:uid="{00000000-0005-0000-0000-00002A380000}"/>
    <cellStyle name="Normal 19 5 3 5 3" xfId="14463" xr:uid="{00000000-0005-0000-0000-00002B380000}"/>
    <cellStyle name="Normal 19 5 3 6" xfId="14464" xr:uid="{00000000-0005-0000-0000-00002C380000}"/>
    <cellStyle name="Normal 19 5 3 6 2" xfId="14465" xr:uid="{00000000-0005-0000-0000-00002D380000}"/>
    <cellStyle name="Normal 19 5 3 7" xfId="14466" xr:uid="{00000000-0005-0000-0000-00002E380000}"/>
    <cellStyle name="Normal 19 5 3 7 2" xfId="14467" xr:uid="{00000000-0005-0000-0000-00002F380000}"/>
    <cellStyle name="Normal 19 5 3 8" xfId="14468" xr:uid="{00000000-0005-0000-0000-000030380000}"/>
    <cellStyle name="Normal 19 5 4" xfId="14469" xr:uid="{00000000-0005-0000-0000-000031380000}"/>
    <cellStyle name="Normal 19 5 4 2" xfId="14470" xr:uid="{00000000-0005-0000-0000-000032380000}"/>
    <cellStyle name="Normal 19 5 4 2 2" xfId="14471" xr:uid="{00000000-0005-0000-0000-000033380000}"/>
    <cellStyle name="Normal 19 5 4 2 2 2" xfId="14472" xr:uid="{00000000-0005-0000-0000-000034380000}"/>
    <cellStyle name="Normal 19 5 4 2 3" xfId="14473" xr:uid="{00000000-0005-0000-0000-000035380000}"/>
    <cellStyle name="Normal 19 5 4 3" xfId="14474" xr:uid="{00000000-0005-0000-0000-000036380000}"/>
    <cellStyle name="Normal 19 5 4 3 2" xfId="14475" xr:uid="{00000000-0005-0000-0000-000037380000}"/>
    <cellStyle name="Normal 19 5 4 3 2 2" xfId="14476" xr:uid="{00000000-0005-0000-0000-000038380000}"/>
    <cellStyle name="Normal 19 5 4 3 3" xfId="14477" xr:uid="{00000000-0005-0000-0000-000039380000}"/>
    <cellStyle name="Normal 19 5 4 4" xfId="14478" xr:uid="{00000000-0005-0000-0000-00003A380000}"/>
    <cellStyle name="Normal 19 5 4 4 2" xfId="14479" xr:uid="{00000000-0005-0000-0000-00003B380000}"/>
    <cellStyle name="Normal 19 5 4 4 2 2" xfId="14480" xr:uid="{00000000-0005-0000-0000-00003C380000}"/>
    <cellStyle name="Normal 19 5 4 4 3" xfId="14481" xr:uid="{00000000-0005-0000-0000-00003D380000}"/>
    <cellStyle name="Normal 19 5 4 5" xfId="14482" xr:uid="{00000000-0005-0000-0000-00003E380000}"/>
    <cellStyle name="Normal 19 5 4 5 2" xfId="14483" xr:uid="{00000000-0005-0000-0000-00003F380000}"/>
    <cellStyle name="Normal 19 5 4 6" xfId="14484" xr:uid="{00000000-0005-0000-0000-000040380000}"/>
    <cellStyle name="Normal 19 5 4 6 2" xfId="14485" xr:uid="{00000000-0005-0000-0000-000041380000}"/>
    <cellStyle name="Normal 19 5 4 7" xfId="14486" xr:uid="{00000000-0005-0000-0000-000042380000}"/>
    <cellStyle name="Normal 19 5 5" xfId="14487" xr:uid="{00000000-0005-0000-0000-000043380000}"/>
    <cellStyle name="Normal 19 5 5 2" xfId="14488" xr:uid="{00000000-0005-0000-0000-000044380000}"/>
    <cellStyle name="Normal 19 5 5 2 2" xfId="14489" xr:uid="{00000000-0005-0000-0000-000045380000}"/>
    <cellStyle name="Normal 19 5 5 2 2 2" xfId="14490" xr:uid="{00000000-0005-0000-0000-000046380000}"/>
    <cellStyle name="Normal 19 5 5 2 3" xfId="14491" xr:uid="{00000000-0005-0000-0000-000047380000}"/>
    <cellStyle name="Normal 19 5 5 3" xfId="14492" xr:uid="{00000000-0005-0000-0000-000048380000}"/>
    <cellStyle name="Normal 19 5 5 3 2" xfId="14493" xr:uid="{00000000-0005-0000-0000-000049380000}"/>
    <cellStyle name="Normal 19 5 5 3 2 2" xfId="14494" xr:uid="{00000000-0005-0000-0000-00004A380000}"/>
    <cellStyle name="Normal 19 5 5 3 3" xfId="14495" xr:uid="{00000000-0005-0000-0000-00004B380000}"/>
    <cellStyle name="Normal 19 5 5 4" xfId="14496" xr:uid="{00000000-0005-0000-0000-00004C380000}"/>
    <cellStyle name="Normal 19 5 5 4 2" xfId="14497" xr:uid="{00000000-0005-0000-0000-00004D380000}"/>
    <cellStyle name="Normal 19 5 5 4 2 2" xfId="14498" xr:uid="{00000000-0005-0000-0000-00004E380000}"/>
    <cellStyle name="Normal 19 5 5 4 3" xfId="14499" xr:uid="{00000000-0005-0000-0000-00004F380000}"/>
    <cellStyle name="Normal 19 5 5 5" xfId="14500" xr:uid="{00000000-0005-0000-0000-000050380000}"/>
    <cellStyle name="Normal 19 5 5 5 2" xfId="14501" xr:uid="{00000000-0005-0000-0000-000051380000}"/>
    <cellStyle name="Normal 19 5 5 6" xfId="14502" xr:uid="{00000000-0005-0000-0000-000052380000}"/>
    <cellStyle name="Normal 19 5 5 6 2" xfId="14503" xr:uid="{00000000-0005-0000-0000-000053380000}"/>
    <cellStyle name="Normal 19 5 5 7" xfId="14504" xr:uid="{00000000-0005-0000-0000-000054380000}"/>
    <cellStyle name="Normal 19 5 6" xfId="14505" xr:uid="{00000000-0005-0000-0000-000055380000}"/>
    <cellStyle name="Normal 19 5 6 2" xfId="14506" xr:uid="{00000000-0005-0000-0000-000056380000}"/>
    <cellStyle name="Normal 19 5 6 2 2" xfId="14507" xr:uid="{00000000-0005-0000-0000-000057380000}"/>
    <cellStyle name="Normal 19 5 6 3" xfId="14508" xr:uid="{00000000-0005-0000-0000-000058380000}"/>
    <cellStyle name="Normal 19 5 7" xfId="14509" xr:uid="{00000000-0005-0000-0000-000059380000}"/>
    <cellStyle name="Normal 19 5 7 2" xfId="14510" xr:uid="{00000000-0005-0000-0000-00005A380000}"/>
    <cellStyle name="Normal 19 5 7 2 2" xfId="14511" xr:uid="{00000000-0005-0000-0000-00005B380000}"/>
    <cellStyle name="Normal 19 5 7 3" xfId="14512" xr:uid="{00000000-0005-0000-0000-00005C380000}"/>
    <cellStyle name="Normal 19 5 8" xfId="14513" xr:uid="{00000000-0005-0000-0000-00005D380000}"/>
    <cellStyle name="Normal 19 5 8 2" xfId="14514" xr:uid="{00000000-0005-0000-0000-00005E380000}"/>
    <cellStyle name="Normal 19 5 8 2 2" xfId="14515" xr:uid="{00000000-0005-0000-0000-00005F380000}"/>
    <cellStyle name="Normal 19 5 8 3" xfId="14516" xr:uid="{00000000-0005-0000-0000-000060380000}"/>
    <cellStyle name="Normal 19 5 9" xfId="14517" xr:uid="{00000000-0005-0000-0000-000061380000}"/>
    <cellStyle name="Normal 19 5 9 2" xfId="14518" xr:uid="{00000000-0005-0000-0000-000062380000}"/>
    <cellStyle name="Normal 19 6" xfId="14519" xr:uid="{00000000-0005-0000-0000-000063380000}"/>
    <cellStyle name="Normal 19 6 2" xfId="14520" xr:uid="{00000000-0005-0000-0000-000064380000}"/>
    <cellStyle name="Normal 19 6 2 2" xfId="14521" xr:uid="{00000000-0005-0000-0000-000065380000}"/>
    <cellStyle name="Normal 19 6 2 2 2" xfId="14522" xr:uid="{00000000-0005-0000-0000-000066380000}"/>
    <cellStyle name="Normal 19 6 2 2 2 2" xfId="14523" xr:uid="{00000000-0005-0000-0000-000067380000}"/>
    <cellStyle name="Normal 19 6 2 2 3" xfId="14524" xr:uid="{00000000-0005-0000-0000-000068380000}"/>
    <cellStyle name="Normal 19 6 2 3" xfId="14525" xr:uid="{00000000-0005-0000-0000-000069380000}"/>
    <cellStyle name="Normal 19 6 2 3 2" xfId="14526" xr:uid="{00000000-0005-0000-0000-00006A380000}"/>
    <cellStyle name="Normal 19 6 2 3 2 2" xfId="14527" xr:uid="{00000000-0005-0000-0000-00006B380000}"/>
    <cellStyle name="Normal 19 6 2 3 3" xfId="14528" xr:uid="{00000000-0005-0000-0000-00006C380000}"/>
    <cellStyle name="Normal 19 6 2 4" xfId="14529" xr:uid="{00000000-0005-0000-0000-00006D380000}"/>
    <cellStyle name="Normal 19 6 2 4 2" xfId="14530" xr:uid="{00000000-0005-0000-0000-00006E380000}"/>
    <cellStyle name="Normal 19 6 2 4 2 2" xfId="14531" xr:uid="{00000000-0005-0000-0000-00006F380000}"/>
    <cellStyle name="Normal 19 6 2 4 3" xfId="14532" xr:uid="{00000000-0005-0000-0000-000070380000}"/>
    <cellStyle name="Normal 19 6 2 5" xfId="14533" xr:uid="{00000000-0005-0000-0000-000071380000}"/>
    <cellStyle name="Normal 19 6 2 5 2" xfId="14534" xr:uid="{00000000-0005-0000-0000-000072380000}"/>
    <cellStyle name="Normal 19 6 2 6" xfId="14535" xr:uid="{00000000-0005-0000-0000-000073380000}"/>
    <cellStyle name="Normal 19 6 2 6 2" xfId="14536" xr:uid="{00000000-0005-0000-0000-000074380000}"/>
    <cellStyle name="Normal 19 6 2 7" xfId="14537" xr:uid="{00000000-0005-0000-0000-000075380000}"/>
    <cellStyle name="Normal 19 6 3" xfId="14538" xr:uid="{00000000-0005-0000-0000-000076380000}"/>
    <cellStyle name="Normal 19 6 3 2" xfId="14539" xr:uid="{00000000-0005-0000-0000-000077380000}"/>
    <cellStyle name="Normal 19 6 3 2 2" xfId="14540" xr:uid="{00000000-0005-0000-0000-000078380000}"/>
    <cellStyle name="Normal 19 6 3 2 2 2" xfId="14541" xr:uid="{00000000-0005-0000-0000-000079380000}"/>
    <cellStyle name="Normal 19 6 3 2 3" xfId="14542" xr:uid="{00000000-0005-0000-0000-00007A380000}"/>
    <cellStyle name="Normal 19 6 3 3" xfId="14543" xr:uid="{00000000-0005-0000-0000-00007B380000}"/>
    <cellStyle name="Normal 19 6 3 3 2" xfId="14544" xr:uid="{00000000-0005-0000-0000-00007C380000}"/>
    <cellStyle name="Normal 19 6 3 3 2 2" xfId="14545" xr:uid="{00000000-0005-0000-0000-00007D380000}"/>
    <cellStyle name="Normal 19 6 3 3 3" xfId="14546" xr:uid="{00000000-0005-0000-0000-00007E380000}"/>
    <cellStyle name="Normal 19 6 3 4" xfId="14547" xr:uid="{00000000-0005-0000-0000-00007F380000}"/>
    <cellStyle name="Normal 19 6 3 4 2" xfId="14548" xr:uid="{00000000-0005-0000-0000-000080380000}"/>
    <cellStyle name="Normal 19 6 3 4 2 2" xfId="14549" xr:uid="{00000000-0005-0000-0000-000081380000}"/>
    <cellStyle name="Normal 19 6 3 4 3" xfId="14550" xr:uid="{00000000-0005-0000-0000-000082380000}"/>
    <cellStyle name="Normal 19 6 3 5" xfId="14551" xr:uid="{00000000-0005-0000-0000-000083380000}"/>
    <cellStyle name="Normal 19 6 3 5 2" xfId="14552" xr:uid="{00000000-0005-0000-0000-000084380000}"/>
    <cellStyle name="Normal 19 6 3 6" xfId="14553" xr:uid="{00000000-0005-0000-0000-000085380000}"/>
    <cellStyle name="Normal 19 6 3 6 2" xfId="14554" xr:uid="{00000000-0005-0000-0000-000086380000}"/>
    <cellStyle name="Normal 19 6 3 7" xfId="14555" xr:uid="{00000000-0005-0000-0000-000087380000}"/>
    <cellStyle name="Normal 19 6 4" xfId="14556" xr:uid="{00000000-0005-0000-0000-000088380000}"/>
    <cellStyle name="Normal 19 6 4 2" xfId="14557" xr:uid="{00000000-0005-0000-0000-000089380000}"/>
    <cellStyle name="Normal 19 6 4 2 2" xfId="14558" xr:uid="{00000000-0005-0000-0000-00008A380000}"/>
    <cellStyle name="Normal 19 6 4 3" xfId="14559" xr:uid="{00000000-0005-0000-0000-00008B380000}"/>
    <cellStyle name="Normal 19 6 5" xfId="14560" xr:uid="{00000000-0005-0000-0000-00008C380000}"/>
    <cellStyle name="Normal 19 6 5 2" xfId="14561" xr:uid="{00000000-0005-0000-0000-00008D380000}"/>
    <cellStyle name="Normal 19 6 5 2 2" xfId="14562" xr:uid="{00000000-0005-0000-0000-00008E380000}"/>
    <cellStyle name="Normal 19 6 5 3" xfId="14563" xr:uid="{00000000-0005-0000-0000-00008F380000}"/>
    <cellStyle name="Normal 19 6 6" xfId="14564" xr:uid="{00000000-0005-0000-0000-000090380000}"/>
    <cellStyle name="Normal 19 6 6 2" xfId="14565" xr:uid="{00000000-0005-0000-0000-000091380000}"/>
    <cellStyle name="Normal 19 6 6 2 2" xfId="14566" xr:uid="{00000000-0005-0000-0000-000092380000}"/>
    <cellStyle name="Normal 19 6 6 3" xfId="14567" xr:uid="{00000000-0005-0000-0000-000093380000}"/>
    <cellStyle name="Normal 19 6 7" xfId="14568" xr:uid="{00000000-0005-0000-0000-000094380000}"/>
    <cellStyle name="Normal 19 6 7 2" xfId="14569" xr:uid="{00000000-0005-0000-0000-000095380000}"/>
    <cellStyle name="Normal 19 6 8" xfId="14570" xr:uid="{00000000-0005-0000-0000-000096380000}"/>
    <cellStyle name="Normal 19 6 8 2" xfId="14571" xr:uid="{00000000-0005-0000-0000-000097380000}"/>
    <cellStyle name="Normal 19 6 9" xfId="14572" xr:uid="{00000000-0005-0000-0000-000098380000}"/>
    <cellStyle name="Normal 19 7" xfId="14573" xr:uid="{00000000-0005-0000-0000-000099380000}"/>
    <cellStyle name="Normal 19 7 2" xfId="14574" xr:uid="{00000000-0005-0000-0000-00009A380000}"/>
    <cellStyle name="Normal 19 7 2 2" xfId="14575" xr:uid="{00000000-0005-0000-0000-00009B380000}"/>
    <cellStyle name="Normal 19 7 2 2 2" xfId="14576" xr:uid="{00000000-0005-0000-0000-00009C380000}"/>
    <cellStyle name="Normal 19 7 2 2 2 2" xfId="14577" xr:uid="{00000000-0005-0000-0000-00009D380000}"/>
    <cellStyle name="Normal 19 7 2 2 3" xfId="14578" xr:uid="{00000000-0005-0000-0000-00009E380000}"/>
    <cellStyle name="Normal 19 7 2 3" xfId="14579" xr:uid="{00000000-0005-0000-0000-00009F380000}"/>
    <cellStyle name="Normal 19 7 2 3 2" xfId="14580" xr:uid="{00000000-0005-0000-0000-0000A0380000}"/>
    <cellStyle name="Normal 19 7 2 3 2 2" xfId="14581" xr:uid="{00000000-0005-0000-0000-0000A1380000}"/>
    <cellStyle name="Normal 19 7 2 3 3" xfId="14582" xr:uid="{00000000-0005-0000-0000-0000A2380000}"/>
    <cellStyle name="Normal 19 7 2 4" xfId="14583" xr:uid="{00000000-0005-0000-0000-0000A3380000}"/>
    <cellStyle name="Normal 19 7 2 4 2" xfId="14584" xr:uid="{00000000-0005-0000-0000-0000A4380000}"/>
    <cellStyle name="Normal 19 7 2 4 2 2" xfId="14585" xr:uid="{00000000-0005-0000-0000-0000A5380000}"/>
    <cellStyle name="Normal 19 7 2 4 3" xfId="14586" xr:uid="{00000000-0005-0000-0000-0000A6380000}"/>
    <cellStyle name="Normal 19 7 2 5" xfId="14587" xr:uid="{00000000-0005-0000-0000-0000A7380000}"/>
    <cellStyle name="Normal 19 7 2 5 2" xfId="14588" xr:uid="{00000000-0005-0000-0000-0000A8380000}"/>
    <cellStyle name="Normal 19 7 2 6" xfId="14589" xr:uid="{00000000-0005-0000-0000-0000A9380000}"/>
    <cellStyle name="Normal 19 7 2 6 2" xfId="14590" xr:uid="{00000000-0005-0000-0000-0000AA380000}"/>
    <cellStyle name="Normal 19 7 2 7" xfId="14591" xr:uid="{00000000-0005-0000-0000-0000AB380000}"/>
    <cellStyle name="Normal 19 7 3" xfId="14592" xr:uid="{00000000-0005-0000-0000-0000AC380000}"/>
    <cellStyle name="Normal 19 7 3 2" xfId="14593" xr:uid="{00000000-0005-0000-0000-0000AD380000}"/>
    <cellStyle name="Normal 19 7 3 2 2" xfId="14594" xr:uid="{00000000-0005-0000-0000-0000AE380000}"/>
    <cellStyle name="Normal 19 7 3 3" xfId="14595" xr:uid="{00000000-0005-0000-0000-0000AF380000}"/>
    <cellStyle name="Normal 19 7 4" xfId="14596" xr:uid="{00000000-0005-0000-0000-0000B0380000}"/>
    <cellStyle name="Normal 19 7 4 2" xfId="14597" xr:uid="{00000000-0005-0000-0000-0000B1380000}"/>
    <cellStyle name="Normal 19 7 4 2 2" xfId="14598" xr:uid="{00000000-0005-0000-0000-0000B2380000}"/>
    <cellStyle name="Normal 19 7 4 3" xfId="14599" xr:uid="{00000000-0005-0000-0000-0000B3380000}"/>
    <cellStyle name="Normal 19 7 5" xfId="14600" xr:uid="{00000000-0005-0000-0000-0000B4380000}"/>
    <cellStyle name="Normal 19 7 5 2" xfId="14601" xr:uid="{00000000-0005-0000-0000-0000B5380000}"/>
    <cellStyle name="Normal 19 7 5 2 2" xfId="14602" xr:uid="{00000000-0005-0000-0000-0000B6380000}"/>
    <cellStyle name="Normal 19 7 5 3" xfId="14603" xr:uid="{00000000-0005-0000-0000-0000B7380000}"/>
    <cellStyle name="Normal 19 7 6" xfId="14604" xr:uid="{00000000-0005-0000-0000-0000B8380000}"/>
    <cellStyle name="Normal 19 7 6 2" xfId="14605" xr:uid="{00000000-0005-0000-0000-0000B9380000}"/>
    <cellStyle name="Normal 19 7 7" xfId="14606" xr:uid="{00000000-0005-0000-0000-0000BA380000}"/>
    <cellStyle name="Normal 19 7 7 2" xfId="14607" xr:uid="{00000000-0005-0000-0000-0000BB380000}"/>
    <cellStyle name="Normal 19 7 8" xfId="14608" xr:uid="{00000000-0005-0000-0000-0000BC380000}"/>
    <cellStyle name="Normal 19 8" xfId="14609" xr:uid="{00000000-0005-0000-0000-0000BD380000}"/>
    <cellStyle name="Normal 19 8 2" xfId="14610" xr:uid="{00000000-0005-0000-0000-0000BE380000}"/>
    <cellStyle name="Normal 19 8 2 2" xfId="14611" xr:uid="{00000000-0005-0000-0000-0000BF380000}"/>
    <cellStyle name="Normal 19 8 2 2 2" xfId="14612" xr:uid="{00000000-0005-0000-0000-0000C0380000}"/>
    <cellStyle name="Normal 19 8 2 3" xfId="14613" xr:uid="{00000000-0005-0000-0000-0000C1380000}"/>
    <cellStyle name="Normal 19 8 3" xfId="14614" xr:uid="{00000000-0005-0000-0000-0000C2380000}"/>
    <cellStyle name="Normal 19 8 3 2" xfId="14615" xr:uid="{00000000-0005-0000-0000-0000C3380000}"/>
    <cellStyle name="Normal 19 8 3 2 2" xfId="14616" xr:uid="{00000000-0005-0000-0000-0000C4380000}"/>
    <cellStyle name="Normal 19 8 3 3" xfId="14617" xr:uid="{00000000-0005-0000-0000-0000C5380000}"/>
    <cellStyle name="Normal 19 8 4" xfId="14618" xr:uid="{00000000-0005-0000-0000-0000C6380000}"/>
    <cellStyle name="Normal 19 8 4 2" xfId="14619" xr:uid="{00000000-0005-0000-0000-0000C7380000}"/>
    <cellStyle name="Normal 19 8 4 2 2" xfId="14620" xr:uid="{00000000-0005-0000-0000-0000C8380000}"/>
    <cellStyle name="Normal 19 8 4 3" xfId="14621" xr:uid="{00000000-0005-0000-0000-0000C9380000}"/>
    <cellStyle name="Normal 19 8 5" xfId="14622" xr:uid="{00000000-0005-0000-0000-0000CA380000}"/>
    <cellStyle name="Normal 19 8 5 2" xfId="14623" xr:uid="{00000000-0005-0000-0000-0000CB380000}"/>
    <cellStyle name="Normal 19 8 6" xfId="14624" xr:uid="{00000000-0005-0000-0000-0000CC380000}"/>
    <cellStyle name="Normal 19 8 6 2" xfId="14625" xr:uid="{00000000-0005-0000-0000-0000CD380000}"/>
    <cellStyle name="Normal 19 8 7" xfId="14626" xr:uid="{00000000-0005-0000-0000-0000CE380000}"/>
    <cellStyle name="Normal 19 9" xfId="14627" xr:uid="{00000000-0005-0000-0000-0000CF380000}"/>
    <cellStyle name="Normal 19 9 2" xfId="14628" xr:uid="{00000000-0005-0000-0000-0000D0380000}"/>
    <cellStyle name="Normal 19 9 2 2" xfId="14629" xr:uid="{00000000-0005-0000-0000-0000D1380000}"/>
    <cellStyle name="Normal 19 9 2 2 2" xfId="14630" xr:uid="{00000000-0005-0000-0000-0000D2380000}"/>
    <cellStyle name="Normal 19 9 2 3" xfId="14631" xr:uid="{00000000-0005-0000-0000-0000D3380000}"/>
    <cellStyle name="Normal 19 9 3" xfId="14632" xr:uid="{00000000-0005-0000-0000-0000D4380000}"/>
    <cellStyle name="Normal 19 9 3 2" xfId="14633" xr:uid="{00000000-0005-0000-0000-0000D5380000}"/>
    <cellStyle name="Normal 19 9 3 2 2" xfId="14634" xr:uid="{00000000-0005-0000-0000-0000D6380000}"/>
    <cellStyle name="Normal 19 9 3 3" xfId="14635" xr:uid="{00000000-0005-0000-0000-0000D7380000}"/>
    <cellStyle name="Normal 19 9 4" xfId="14636" xr:uid="{00000000-0005-0000-0000-0000D8380000}"/>
    <cellStyle name="Normal 19 9 4 2" xfId="14637" xr:uid="{00000000-0005-0000-0000-0000D9380000}"/>
    <cellStyle name="Normal 19 9 4 2 2" xfId="14638" xr:uid="{00000000-0005-0000-0000-0000DA380000}"/>
    <cellStyle name="Normal 19 9 4 3" xfId="14639" xr:uid="{00000000-0005-0000-0000-0000DB380000}"/>
    <cellStyle name="Normal 19 9 5" xfId="14640" xr:uid="{00000000-0005-0000-0000-0000DC380000}"/>
    <cellStyle name="Normal 19 9 5 2" xfId="14641" xr:uid="{00000000-0005-0000-0000-0000DD380000}"/>
    <cellStyle name="Normal 19 9 6" xfId="14642" xr:uid="{00000000-0005-0000-0000-0000DE380000}"/>
    <cellStyle name="Normal 19 9 6 2" xfId="14643" xr:uid="{00000000-0005-0000-0000-0000DF380000}"/>
    <cellStyle name="Normal 19 9 7" xfId="14644" xr:uid="{00000000-0005-0000-0000-0000E0380000}"/>
    <cellStyle name="Normal 19_Confidential Information" xfId="14645" xr:uid="{00000000-0005-0000-0000-0000E1380000}"/>
    <cellStyle name="Normal 2" xfId="466" xr:uid="{00000000-0005-0000-0000-0000E2380000}"/>
    <cellStyle name="Normal 2 10" xfId="14646" xr:uid="{00000000-0005-0000-0000-0000E3380000}"/>
    <cellStyle name="Normal 2 10 2" xfId="14647" xr:uid="{00000000-0005-0000-0000-0000E4380000}"/>
    <cellStyle name="Normal 2 10 2 2" xfId="14648" xr:uid="{00000000-0005-0000-0000-0000E5380000}"/>
    <cellStyle name="Normal 2 10 2 2 2" xfId="14649" xr:uid="{00000000-0005-0000-0000-0000E6380000}"/>
    <cellStyle name="Normal 2 10 2 3" xfId="14650" xr:uid="{00000000-0005-0000-0000-0000E7380000}"/>
    <cellStyle name="Normal 2 10 3" xfId="14651" xr:uid="{00000000-0005-0000-0000-0000E8380000}"/>
    <cellStyle name="Normal 2 10 3 2" xfId="14652" xr:uid="{00000000-0005-0000-0000-0000E9380000}"/>
    <cellStyle name="Normal 2 10 3 2 2" xfId="14653" xr:uid="{00000000-0005-0000-0000-0000EA380000}"/>
    <cellStyle name="Normal 2 10 3 3" xfId="14654" xr:uid="{00000000-0005-0000-0000-0000EB380000}"/>
    <cellStyle name="Normal 2 10 4" xfId="14655" xr:uid="{00000000-0005-0000-0000-0000EC380000}"/>
    <cellStyle name="Normal 2 10 4 2" xfId="14656" xr:uid="{00000000-0005-0000-0000-0000ED380000}"/>
    <cellStyle name="Normal 2 10 4 2 2" xfId="14657" xr:uid="{00000000-0005-0000-0000-0000EE380000}"/>
    <cellStyle name="Normal 2 10 4 3" xfId="14658" xr:uid="{00000000-0005-0000-0000-0000EF380000}"/>
    <cellStyle name="Normal 2 10 5" xfId="14659" xr:uid="{00000000-0005-0000-0000-0000F0380000}"/>
    <cellStyle name="Normal 2 10 5 2" xfId="14660" xr:uid="{00000000-0005-0000-0000-0000F1380000}"/>
    <cellStyle name="Normal 2 10 6" xfId="14661" xr:uid="{00000000-0005-0000-0000-0000F2380000}"/>
    <cellStyle name="Normal 2 10 6 2" xfId="14662" xr:uid="{00000000-0005-0000-0000-0000F3380000}"/>
    <cellStyle name="Normal 2 10 7" xfId="14663" xr:uid="{00000000-0005-0000-0000-0000F4380000}"/>
    <cellStyle name="Normal 2 11" xfId="14664" xr:uid="{00000000-0005-0000-0000-0000F5380000}"/>
    <cellStyle name="Normal 2 11 2" xfId="14665" xr:uid="{00000000-0005-0000-0000-0000F6380000}"/>
    <cellStyle name="Normal 2 11 2 2" xfId="14666" xr:uid="{00000000-0005-0000-0000-0000F7380000}"/>
    <cellStyle name="Normal 2 11 2 2 2" xfId="14667" xr:uid="{00000000-0005-0000-0000-0000F8380000}"/>
    <cellStyle name="Normal 2 11 2 3" xfId="14668" xr:uid="{00000000-0005-0000-0000-0000F9380000}"/>
    <cellStyle name="Normal 2 11 3" xfId="14669" xr:uid="{00000000-0005-0000-0000-0000FA380000}"/>
    <cellStyle name="Normal 2 11 3 2" xfId="14670" xr:uid="{00000000-0005-0000-0000-0000FB380000}"/>
    <cellStyle name="Normal 2 11 3 2 2" xfId="14671" xr:uid="{00000000-0005-0000-0000-0000FC380000}"/>
    <cellStyle name="Normal 2 11 3 3" xfId="14672" xr:uid="{00000000-0005-0000-0000-0000FD380000}"/>
    <cellStyle name="Normal 2 11 4" xfId="14673" xr:uid="{00000000-0005-0000-0000-0000FE380000}"/>
    <cellStyle name="Normal 2 11 4 2" xfId="14674" xr:uid="{00000000-0005-0000-0000-0000FF380000}"/>
    <cellStyle name="Normal 2 11 4 2 2" xfId="14675" xr:uid="{00000000-0005-0000-0000-000000390000}"/>
    <cellStyle name="Normal 2 11 4 3" xfId="14676" xr:uid="{00000000-0005-0000-0000-000001390000}"/>
    <cellStyle name="Normal 2 11 5" xfId="14677" xr:uid="{00000000-0005-0000-0000-000002390000}"/>
    <cellStyle name="Normal 2 11 5 2" xfId="14678" xr:uid="{00000000-0005-0000-0000-000003390000}"/>
    <cellStyle name="Normal 2 11 6" xfId="14679" xr:uid="{00000000-0005-0000-0000-000004390000}"/>
    <cellStyle name="Normal 2 11 6 2" xfId="14680" xr:uid="{00000000-0005-0000-0000-000005390000}"/>
    <cellStyle name="Normal 2 11 7" xfId="14681" xr:uid="{00000000-0005-0000-0000-000006390000}"/>
    <cellStyle name="Normal 2 12" xfId="14682" xr:uid="{00000000-0005-0000-0000-000007390000}"/>
    <cellStyle name="Normal 2 13" xfId="14683" xr:uid="{00000000-0005-0000-0000-000008390000}"/>
    <cellStyle name="Normal 2 13 2" xfId="14684" xr:uid="{00000000-0005-0000-0000-000009390000}"/>
    <cellStyle name="Normal 2 14" xfId="14685" xr:uid="{00000000-0005-0000-0000-00000A390000}"/>
    <cellStyle name="Normal 2 15" xfId="14686" xr:uid="{00000000-0005-0000-0000-00000B390000}"/>
    <cellStyle name="Normal 2 16" xfId="25700" xr:uid="{00000000-0005-0000-0000-00000C390000}"/>
    <cellStyle name="Normal 2 16 2" xfId="25705" xr:uid="{00000000-0005-0000-0000-00000D390000}"/>
    <cellStyle name="Normal 2 2" xfId="467" xr:uid="{00000000-0005-0000-0000-00000E390000}"/>
    <cellStyle name="Normal 2 2 10" xfId="14687" xr:uid="{00000000-0005-0000-0000-00000F390000}"/>
    <cellStyle name="Normal 2 2 11" xfId="14688" xr:uid="{00000000-0005-0000-0000-000010390000}"/>
    <cellStyle name="Normal 2 2 12" xfId="14689" xr:uid="{00000000-0005-0000-0000-000011390000}"/>
    <cellStyle name="Normal 2 2 2" xfId="468" xr:uid="{00000000-0005-0000-0000-000012390000}"/>
    <cellStyle name="Normal 2 2 2 2" xfId="14690" xr:uid="{00000000-0005-0000-0000-000013390000}"/>
    <cellStyle name="Normal 2 2 3" xfId="469" xr:uid="{00000000-0005-0000-0000-000014390000}"/>
    <cellStyle name="Normal 2 2 3 10" xfId="14691" xr:uid="{00000000-0005-0000-0000-000015390000}"/>
    <cellStyle name="Normal 2 2 3 10 2" xfId="14692" xr:uid="{00000000-0005-0000-0000-000016390000}"/>
    <cellStyle name="Normal 2 2 3 10 2 2" xfId="14693" xr:uid="{00000000-0005-0000-0000-000017390000}"/>
    <cellStyle name="Normal 2 2 3 10 3" xfId="14694" xr:uid="{00000000-0005-0000-0000-000018390000}"/>
    <cellStyle name="Normal 2 2 3 11" xfId="14695" xr:uid="{00000000-0005-0000-0000-000019390000}"/>
    <cellStyle name="Normal 2 2 3 11 2" xfId="14696" xr:uid="{00000000-0005-0000-0000-00001A390000}"/>
    <cellStyle name="Normal 2 2 3 12" xfId="14697" xr:uid="{00000000-0005-0000-0000-00001B390000}"/>
    <cellStyle name="Normal 2 2 3 12 2" xfId="14698" xr:uid="{00000000-0005-0000-0000-00001C390000}"/>
    <cellStyle name="Normal 2 2 3 13" xfId="14699" xr:uid="{00000000-0005-0000-0000-00001D390000}"/>
    <cellStyle name="Normal 2 2 3 2" xfId="470" xr:uid="{00000000-0005-0000-0000-00001E390000}"/>
    <cellStyle name="Normal 2 2 3 2 10" xfId="14700" xr:uid="{00000000-0005-0000-0000-00001F390000}"/>
    <cellStyle name="Normal 2 2 3 2 10 2" xfId="14701" xr:uid="{00000000-0005-0000-0000-000020390000}"/>
    <cellStyle name="Normal 2 2 3 2 11" xfId="14702" xr:uid="{00000000-0005-0000-0000-000021390000}"/>
    <cellStyle name="Normal 2 2 3 2 2" xfId="14703" xr:uid="{00000000-0005-0000-0000-000022390000}"/>
    <cellStyle name="Normal 2 2 3 2 2 2" xfId="14704" xr:uid="{00000000-0005-0000-0000-000023390000}"/>
    <cellStyle name="Normal 2 2 3 2 2 2 2" xfId="14705" xr:uid="{00000000-0005-0000-0000-000024390000}"/>
    <cellStyle name="Normal 2 2 3 2 2 2 2 2" xfId="14706" xr:uid="{00000000-0005-0000-0000-000025390000}"/>
    <cellStyle name="Normal 2 2 3 2 2 2 2 2 2" xfId="14707" xr:uid="{00000000-0005-0000-0000-000026390000}"/>
    <cellStyle name="Normal 2 2 3 2 2 2 2 3" xfId="14708" xr:uid="{00000000-0005-0000-0000-000027390000}"/>
    <cellStyle name="Normal 2 2 3 2 2 2 3" xfId="14709" xr:uid="{00000000-0005-0000-0000-000028390000}"/>
    <cellStyle name="Normal 2 2 3 2 2 2 3 2" xfId="14710" xr:uid="{00000000-0005-0000-0000-000029390000}"/>
    <cellStyle name="Normal 2 2 3 2 2 2 3 2 2" xfId="14711" xr:uid="{00000000-0005-0000-0000-00002A390000}"/>
    <cellStyle name="Normal 2 2 3 2 2 2 3 3" xfId="14712" xr:uid="{00000000-0005-0000-0000-00002B390000}"/>
    <cellStyle name="Normal 2 2 3 2 2 2 4" xfId="14713" xr:uid="{00000000-0005-0000-0000-00002C390000}"/>
    <cellStyle name="Normal 2 2 3 2 2 2 4 2" xfId="14714" xr:uid="{00000000-0005-0000-0000-00002D390000}"/>
    <cellStyle name="Normal 2 2 3 2 2 2 4 2 2" xfId="14715" xr:uid="{00000000-0005-0000-0000-00002E390000}"/>
    <cellStyle name="Normal 2 2 3 2 2 2 4 3" xfId="14716" xr:uid="{00000000-0005-0000-0000-00002F390000}"/>
    <cellStyle name="Normal 2 2 3 2 2 2 5" xfId="14717" xr:uid="{00000000-0005-0000-0000-000030390000}"/>
    <cellStyle name="Normal 2 2 3 2 2 2 5 2" xfId="14718" xr:uid="{00000000-0005-0000-0000-000031390000}"/>
    <cellStyle name="Normal 2 2 3 2 2 2 6" xfId="14719" xr:uid="{00000000-0005-0000-0000-000032390000}"/>
    <cellStyle name="Normal 2 2 3 2 2 2 6 2" xfId="14720" xr:uid="{00000000-0005-0000-0000-000033390000}"/>
    <cellStyle name="Normal 2 2 3 2 2 2 7" xfId="14721" xr:uid="{00000000-0005-0000-0000-000034390000}"/>
    <cellStyle name="Normal 2 2 3 2 2 3" xfId="14722" xr:uid="{00000000-0005-0000-0000-000035390000}"/>
    <cellStyle name="Normal 2 2 3 2 2 3 2" xfId="14723" xr:uid="{00000000-0005-0000-0000-000036390000}"/>
    <cellStyle name="Normal 2 2 3 2 2 3 2 2" xfId="14724" xr:uid="{00000000-0005-0000-0000-000037390000}"/>
    <cellStyle name="Normal 2 2 3 2 2 3 2 2 2" xfId="14725" xr:uid="{00000000-0005-0000-0000-000038390000}"/>
    <cellStyle name="Normal 2 2 3 2 2 3 2 3" xfId="14726" xr:uid="{00000000-0005-0000-0000-000039390000}"/>
    <cellStyle name="Normal 2 2 3 2 2 3 3" xfId="14727" xr:uid="{00000000-0005-0000-0000-00003A390000}"/>
    <cellStyle name="Normal 2 2 3 2 2 3 3 2" xfId="14728" xr:uid="{00000000-0005-0000-0000-00003B390000}"/>
    <cellStyle name="Normal 2 2 3 2 2 3 3 2 2" xfId="14729" xr:uid="{00000000-0005-0000-0000-00003C390000}"/>
    <cellStyle name="Normal 2 2 3 2 2 3 3 3" xfId="14730" xr:uid="{00000000-0005-0000-0000-00003D390000}"/>
    <cellStyle name="Normal 2 2 3 2 2 3 4" xfId="14731" xr:uid="{00000000-0005-0000-0000-00003E390000}"/>
    <cellStyle name="Normal 2 2 3 2 2 3 4 2" xfId="14732" xr:uid="{00000000-0005-0000-0000-00003F390000}"/>
    <cellStyle name="Normal 2 2 3 2 2 3 4 2 2" xfId="14733" xr:uid="{00000000-0005-0000-0000-000040390000}"/>
    <cellStyle name="Normal 2 2 3 2 2 3 4 3" xfId="14734" xr:uid="{00000000-0005-0000-0000-000041390000}"/>
    <cellStyle name="Normal 2 2 3 2 2 3 5" xfId="14735" xr:uid="{00000000-0005-0000-0000-000042390000}"/>
    <cellStyle name="Normal 2 2 3 2 2 3 5 2" xfId="14736" xr:uid="{00000000-0005-0000-0000-000043390000}"/>
    <cellStyle name="Normal 2 2 3 2 2 3 6" xfId="14737" xr:uid="{00000000-0005-0000-0000-000044390000}"/>
    <cellStyle name="Normal 2 2 3 2 2 3 6 2" xfId="14738" xr:uid="{00000000-0005-0000-0000-000045390000}"/>
    <cellStyle name="Normal 2 2 3 2 2 3 7" xfId="14739" xr:uid="{00000000-0005-0000-0000-000046390000}"/>
    <cellStyle name="Normal 2 2 3 2 2 4" xfId="14740" xr:uid="{00000000-0005-0000-0000-000047390000}"/>
    <cellStyle name="Normal 2 2 3 2 2 4 2" xfId="14741" xr:uid="{00000000-0005-0000-0000-000048390000}"/>
    <cellStyle name="Normal 2 2 3 2 2 4 2 2" xfId="14742" xr:uid="{00000000-0005-0000-0000-000049390000}"/>
    <cellStyle name="Normal 2 2 3 2 2 4 3" xfId="14743" xr:uid="{00000000-0005-0000-0000-00004A390000}"/>
    <cellStyle name="Normal 2 2 3 2 2 5" xfId="14744" xr:uid="{00000000-0005-0000-0000-00004B390000}"/>
    <cellStyle name="Normal 2 2 3 2 2 5 2" xfId="14745" xr:uid="{00000000-0005-0000-0000-00004C390000}"/>
    <cellStyle name="Normal 2 2 3 2 2 5 2 2" xfId="14746" xr:uid="{00000000-0005-0000-0000-00004D390000}"/>
    <cellStyle name="Normal 2 2 3 2 2 5 3" xfId="14747" xr:uid="{00000000-0005-0000-0000-00004E390000}"/>
    <cellStyle name="Normal 2 2 3 2 2 6" xfId="14748" xr:uid="{00000000-0005-0000-0000-00004F390000}"/>
    <cellStyle name="Normal 2 2 3 2 2 6 2" xfId="14749" xr:uid="{00000000-0005-0000-0000-000050390000}"/>
    <cellStyle name="Normal 2 2 3 2 2 6 2 2" xfId="14750" xr:uid="{00000000-0005-0000-0000-000051390000}"/>
    <cellStyle name="Normal 2 2 3 2 2 6 3" xfId="14751" xr:uid="{00000000-0005-0000-0000-000052390000}"/>
    <cellStyle name="Normal 2 2 3 2 2 7" xfId="14752" xr:uid="{00000000-0005-0000-0000-000053390000}"/>
    <cellStyle name="Normal 2 2 3 2 2 7 2" xfId="14753" xr:uid="{00000000-0005-0000-0000-000054390000}"/>
    <cellStyle name="Normal 2 2 3 2 2 8" xfId="14754" xr:uid="{00000000-0005-0000-0000-000055390000}"/>
    <cellStyle name="Normal 2 2 3 2 2 8 2" xfId="14755" xr:uid="{00000000-0005-0000-0000-000056390000}"/>
    <cellStyle name="Normal 2 2 3 2 2 9" xfId="14756" xr:uid="{00000000-0005-0000-0000-000057390000}"/>
    <cellStyle name="Normal 2 2 3 2 3" xfId="14757" xr:uid="{00000000-0005-0000-0000-000058390000}"/>
    <cellStyle name="Normal 2 2 3 2 3 2" xfId="14758" xr:uid="{00000000-0005-0000-0000-000059390000}"/>
    <cellStyle name="Normal 2 2 3 2 3 2 2" xfId="14759" xr:uid="{00000000-0005-0000-0000-00005A390000}"/>
    <cellStyle name="Normal 2 2 3 2 3 2 2 2" xfId="14760" xr:uid="{00000000-0005-0000-0000-00005B390000}"/>
    <cellStyle name="Normal 2 2 3 2 3 2 2 2 2" xfId="14761" xr:uid="{00000000-0005-0000-0000-00005C390000}"/>
    <cellStyle name="Normal 2 2 3 2 3 2 2 3" xfId="14762" xr:uid="{00000000-0005-0000-0000-00005D390000}"/>
    <cellStyle name="Normal 2 2 3 2 3 2 3" xfId="14763" xr:uid="{00000000-0005-0000-0000-00005E390000}"/>
    <cellStyle name="Normal 2 2 3 2 3 2 3 2" xfId="14764" xr:uid="{00000000-0005-0000-0000-00005F390000}"/>
    <cellStyle name="Normal 2 2 3 2 3 2 3 2 2" xfId="14765" xr:uid="{00000000-0005-0000-0000-000060390000}"/>
    <cellStyle name="Normal 2 2 3 2 3 2 3 3" xfId="14766" xr:uid="{00000000-0005-0000-0000-000061390000}"/>
    <cellStyle name="Normal 2 2 3 2 3 2 4" xfId="14767" xr:uid="{00000000-0005-0000-0000-000062390000}"/>
    <cellStyle name="Normal 2 2 3 2 3 2 4 2" xfId="14768" xr:uid="{00000000-0005-0000-0000-000063390000}"/>
    <cellStyle name="Normal 2 2 3 2 3 2 4 2 2" xfId="14769" xr:uid="{00000000-0005-0000-0000-000064390000}"/>
    <cellStyle name="Normal 2 2 3 2 3 2 4 3" xfId="14770" xr:uid="{00000000-0005-0000-0000-000065390000}"/>
    <cellStyle name="Normal 2 2 3 2 3 2 5" xfId="14771" xr:uid="{00000000-0005-0000-0000-000066390000}"/>
    <cellStyle name="Normal 2 2 3 2 3 2 5 2" xfId="14772" xr:uid="{00000000-0005-0000-0000-000067390000}"/>
    <cellStyle name="Normal 2 2 3 2 3 2 6" xfId="14773" xr:uid="{00000000-0005-0000-0000-000068390000}"/>
    <cellStyle name="Normal 2 2 3 2 3 2 6 2" xfId="14774" xr:uid="{00000000-0005-0000-0000-000069390000}"/>
    <cellStyle name="Normal 2 2 3 2 3 2 7" xfId="14775" xr:uid="{00000000-0005-0000-0000-00006A390000}"/>
    <cellStyle name="Normal 2 2 3 2 3 3" xfId="14776" xr:uid="{00000000-0005-0000-0000-00006B390000}"/>
    <cellStyle name="Normal 2 2 3 2 3 3 2" xfId="14777" xr:uid="{00000000-0005-0000-0000-00006C390000}"/>
    <cellStyle name="Normal 2 2 3 2 3 3 2 2" xfId="14778" xr:uid="{00000000-0005-0000-0000-00006D390000}"/>
    <cellStyle name="Normal 2 2 3 2 3 3 3" xfId="14779" xr:uid="{00000000-0005-0000-0000-00006E390000}"/>
    <cellStyle name="Normal 2 2 3 2 3 4" xfId="14780" xr:uid="{00000000-0005-0000-0000-00006F390000}"/>
    <cellStyle name="Normal 2 2 3 2 3 4 2" xfId="14781" xr:uid="{00000000-0005-0000-0000-000070390000}"/>
    <cellStyle name="Normal 2 2 3 2 3 4 2 2" xfId="14782" xr:uid="{00000000-0005-0000-0000-000071390000}"/>
    <cellStyle name="Normal 2 2 3 2 3 4 3" xfId="14783" xr:uid="{00000000-0005-0000-0000-000072390000}"/>
    <cellStyle name="Normal 2 2 3 2 3 5" xfId="14784" xr:uid="{00000000-0005-0000-0000-000073390000}"/>
    <cellStyle name="Normal 2 2 3 2 3 5 2" xfId="14785" xr:uid="{00000000-0005-0000-0000-000074390000}"/>
    <cellStyle name="Normal 2 2 3 2 3 5 2 2" xfId="14786" xr:uid="{00000000-0005-0000-0000-000075390000}"/>
    <cellStyle name="Normal 2 2 3 2 3 5 3" xfId="14787" xr:uid="{00000000-0005-0000-0000-000076390000}"/>
    <cellStyle name="Normal 2 2 3 2 3 6" xfId="14788" xr:uid="{00000000-0005-0000-0000-000077390000}"/>
    <cellStyle name="Normal 2 2 3 2 3 6 2" xfId="14789" xr:uid="{00000000-0005-0000-0000-000078390000}"/>
    <cellStyle name="Normal 2 2 3 2 3 7" xfId="14790" xr:uid="{00000000-0005-0000-0000-000079390000}"/>
    <cellStyle name="Normal 2 2 3 2 3 7 2" xfId="14791" xr:uid="{00000000-0005-0000-0000-00007A390000}"/>
    <cellStyle name="Normal 2 2 3 2 3 8" xfId="14792" xr:uid="{00000000-0005-0000-0000-00007B390000}"/>
    <cellStyle name="Normal 2 2 3 2 4" xfId="14793" xr:uid="{00000000-0005-0000-0000-00007C390000}"/>
    <cellStyle name="Normal 2 2 3 2 4 2" xfId="14794" xr:uid="{00000000-0005-0000-0000-00007D390000}"/>
    <cellStyle name="Normal 2 2 3 2 4 2 2" xfId="14795" xr:uid="{00000000-0005-0000-0000-00007E390000}"/>
    <cellStyle name="Normal 2 2 3 2 4 2 2 2" xfId="14796" xr:uid="{00000000-0005-0000-0000-00007F390000}"/>
    <cellStyle name="Normal 2 2 3 2 4 2 3" xfId="14797" xr:uid="{00000000-0005-0000-0000-000080390000}"/>
    <cellStyle name="Normal 2 2 3 2 4 3" xfId="14798" xr:uid="{00000000-0005-0000-0000-000081390000}"/>
    <cellStyle name="Normal 2 2 3 2 4 3 2" xfId="14799" xr:uid="{00000000-0005-0000-0000-000082390000}"/>
    <cellStyle name="Normal 2 2 3 2 4 3 2 2" xfId="14800" xr:uid="{00000000-0005-0000-0000-000083390000}"/>
    <cellStyle name="Normal 2 2 3 2 4 3 3" xfId="14801" xr:uid="{00000000-0005-0000-0000-000084390000}"/>
    <cellStyle name="Normal 2 2 3 2 4 4" xfId="14802" xr:uid="{00000000-0005-0000-0000-000085390000}"/>
    <cellStyle name="Normal 2 2 3 2 4 4 2" xfId="14803" xr:uid="{00000000-0005-0000-0000-000086390000}"/>
    <cellStyle name="Normal 2 2 3 2 4 4 2 2" xfId="14804" xr:uid="{00000000-0005-0000-0000-000087390000}"/>
    <cellStyle name="Normal 2 2 3 2 4 4 3" xfId="14805" xr:uid="{00000000-0005-0000-0000-000088390000}"/>
    <cellStyle name="Normal 2 2 3 2 4 5" xfId="14806" xr:uid="{00000000-0005-0000-0000-000089390000}"/>
    <cellStyle name="Normal 2 2 3 2 4 5 2" xfId="14807" xr:uid="{00000000-0005-0000-0000-00008A390000}"/>
    <cellStyle name="Normal 2 2 3 2 4 6" xfId="14808" xr:uid="{00000000-0005-0000-0000-00008B390000}"/>
    <cellStyle name="Normal 2 2 3 2 4 6 2" xfId="14809" xr:uid="{00000000-0005-0000-0000-00008C390000}"/>
    <cellStyle name="Normal 2 2 3 2 4 7" xfId="14810" xr:uid="{00000000-0005-0000-0000-00008D390000}"/>
    <cellStyle name="Normal 2 2 3 2 5" xfId="14811" xr:uid="{00000000-0005-0000-0000-00008E390000}"/>
    <cellStyle name="Normal 2 2 3 2 5 2" xfId="14812" xr:uid="{00000000-0005-0000-0000-00008F390000}"/>
    <cellStyle name="Normal 2 2 3 2 5 2 2" xfId="14813" xr:uid="{00000000-0005-0000-0000-000090390000}"/>
    <cellStyle name="Normal 2 2 3 2 5 2 2 2" xfId="14814" xr:uid="{00000000-0005-0000-0000-000091390000}"/>
    <cellStyle name="Normal 2 2 3 2 5 2 3" xfId="14815" xr:uid="{00000000-0005-0000-0000-000092390000}"/>
    <cellStyle name="Normal 2 2 3 2 5 3" xfId="14816" xr:uid="{00000000-0005-0000-0000-000093390000}"/>
    <cellStyle name="Normal 2 2 3 2 5 3 2" xfId="14817" xr:uid="{00000000-0005-0000-0000-000094390000}"/>
    <cellStyle name="Normal 2 2 3 2 5 3 2 2" xfId="14818" xr:uid="{00000000-0005-0000-0000-000095390000}"/>
    <cellStyle name="Normal 2 2 3 2 5 3 3" xfId="14819" xr:uid="{00000000-0005-0000-0000-000096390000}"/>
    <cellStyle name="Normal 2 2 3 2 5 4" xfId="14820" xr:uid="{00000000-0005-0000-0000-000097390000}"/>
    <cellStyle name="Normal 2 2 3 2 5 4 2" xfId="14821" xr:uid="{00000000-0005-0000-0000-000098390000}"/>
    <cellStyle name="Normal 2 2 3 2 5 4 2 2" xfId="14822" xr:uid="{00000000-0005-0000-0000-000099390000}"/>
    <cellStyle name="Normal 2 2 3 2 5 4 3" xfId="14823" xr:uid="{00000000-0005-0000-0000-00009A390000}"/>
    <cellStyle name="Normal 2 2 3 2 5 5" xfId="14824" xr:uid="{00000000-0005-0000-0000-00009B390000}"/>
    <cellStyle name="Normal 2 2 3 2 5 5 2" xfId="14825" xr:uid="{00000000-0005-0000-0000-00009C390000}"/>
    <cellStyle name="Normal 2 2 3 2 5 6" xfId="14826" xr:uid="{00000000-0005-0000-0000-00009D390000}"/>
    <cellStyle name="Normal 2 2 3 2 5 6 2" xfId="14827" xr:uid="{00000000-0005-0000-0000-00009E390000}"/>
    <cellStyle name="Normal 2 2 3 2 5 7" xfId="14828" xr:uid="{00000000-0005-0000-0000-00009F390000}"/>
    <cellStyle name="Normal 2 2 3 2 6" xfId="14829" xr:uid="{00000000-0005-0000-0000-0000A0390000}"/>
    <cellStyle name="Normal 2 2 3 2 6 2" xfId="14830" xr:uid="{00000000-0005-0000-0000-0000A1390000}"/>
    <cellStyle name="Normal 2 2 3 2 6 2 2" xfId="14831" xr:uid="{00000000-0005-0000-0000-0000A2390000}"/>
    <cellStyle name="Normal 2 2 3 2 6 3" xfId="14832" xr:uid="{00000000-0005-0000-0000-0000A3390000}"/>
    <cellStyle name="Normal 2 2 3 2 7" xfId="14833" xr:uid="{00000000-0005-0000-0000-0000A4390000}"/>
    <cellStyle name="Normal 2 2 3 2 7 2" xfId="14834" xr:uid="{00000000-0005-0000-0000-0000A5390000}"/>
    <cellStyle name="Normal 2 2 3 2 7 2 2" xfId="14835" xr:uid="{00000000-0005-0000-0000-0000A6390000}"/>
    <cellStyle name="Normal 2 2 3 2 7 3" xfId="14836" xr:uid="{00000000-0005-0000-0000-0000A7390000}"/>
    <cellStyle name="Normal 2 2 3 2 8" xfId="14837" xr:uid="{00000000-0005-0000-0000-0000A8390000}"/>
    <cellStyle name="Normal 2 2 3 2 8 2" xfId="14838" xr:uid="{00000000-0005-0000-0000-0000A9390000}"/>
    <cellStyle name="Normal 2 2 3 2 8 2 2" xfId="14839" xr:uid="{00000000-0005-0000-0000-0000AA390000}"/>
    <cellStyle name="Normal 2 2 3 2 8 3" xfId="14840" xr:uid="{00000000-0005-0000-0000-0000AB390000}"/>
    <cellStyle name="Normal 2 2 3 2 9" xfId="14841" xr:uid="{00000000-0005-0000-0000-0000AC390000}"/>
    <cellStyle name="Normal 2 2 3 2 9 2" xfId="14842" xr:uid="{00000000-0005-0000-0000-0000AD390000}"/>
    <cellStyle name="Normal 2 2 3 3" xfId="471" xr:uid="{00000000-0005-0000-0000-0000AE390000}"/>
    <cellStyle name="Normal 2 2 3 3 10" xfId="14843" xr:uid="{00000000-0005-0000-0000-0000AF390000}"/>
    <cellStyle name="Normal 2 2 3 3 10 2" xfId="14844" xr:uid="{00000000-0005-0000-0000-0000B0390000}"/>
    <cellStyle name="Normal 2 2 3 3 11" xfId="14845" xr:uid="{00000000-0005-0000-0000-0000B1390000}"/>
    <cellStyle name="Normal 2 2 3 3 2" xfId="14846" xr:uid="{00000000-0005-0000-0000-0000B2390000}"/>
    <cellStyle name="Normal 2 2 3 3 2 2" xfId="14847" xr:uid="{00000000-0005-0000-0000-0000B3390000}"/>
    <cellStyle name="Normal 2 2 3 3 2 2 2" xfId="14848" xr:uid="{00000000-0005-0000-0000-0000B4390000}"/>
    <cellStyle name="Normal 2 2 3 3 2 2 2 2" xfId="14849" xr:uid="{00000000-0005-0000-0000-0000B5390000}"/>
    <cellStyle name="Normal 2 2 3 3 2 2 2 2 2" xfId="14850" xr:uid="{00000000-0005-0000-0000-0000B6390000}"/>
    <cellStyle name="Normal 2 2 3 3 2 2 2 3" xfId="14851" xr:uid="{00000000-0005-0000-0000-0000B7390000}"/>
    <cellStyle name="Normal 2 2 3 3 2 2 3" xfId="14852" xr:uid="{00000000-0005-0000-0000-0000B8390000}"/>
    <cellStyle name="Normal 2 2 3 3 2 2 3 2" xfId="14853" xr:uid="{00000000-0005-0000-0000-0000B9390000}"/>
    <cellStyle name="Normal 2 2 3 3 2 2 3 2 2" xfId="14854" xr:uid="{00000000-0005-0000-0000-0000BA390000}"/>
    <cellStyle name="Normal 2 2 3 3 2 2 3 3" xfId="14855" xr:uid="{00000000-0005-0000-0000-0000BB390000}"/>
    <cellStyle name="Normal 2 2 3 3 2 2 4" xfId="14856" xr:uid="{00000000-0005-0000-0000-0000BC390000}"/>
    <cellStyle name="Normal 2 2 3 3 2 2 4 2" xfId="14857" xr:uid="{00000000-0005-0000-0000-0000BD390000}"/>
    <cellStyle name="Normal 2 2 3 3 2 2 4 2 2" xfId="14858" xr:uid="{00000000-0005-0000-0000-0000BE390000}"/>
    <cellStyle name="Normal 2 2 3 3 2 2 4 3" xfId="14859" xr:uid="{00000000-0005-0000-0000-0000BF390000}"/>
    <cellStyle name="Normal 2 2 3 3 2 2 5" xfId="14860" xr:uid="{00000000-0005-0000-0000-0000C0390000}"/>
    <cellStyle name="Normal 2 2 3 3 2 2 5 2" xfId="14861" xr:uid="{00000000-0005-0000-0000-0000C1390000}"/>
    <cellStyle name="Normal 2 2 3 3 2 2 6" xfId="14862" xr:uid="{00000000-0005-0000-0000-0000C2390000}"/>
    <cellStyle name="Normal 2 2 3 3 2 2 6 2" xfId="14863" xr:uid="{00000000-0005-0000-0000-0000C3390000}"/>
    <cellStyle name="Normal 2 2 3 3 2 2 7" xfId="14864" xr:uid="{00000000-0005-0000-0000-0000C4390000}"/>
    <cellStyle name="Normal 2 2 3 3 2 3" xfId="14865" xr:uid="{00000000-0005-0000-0000-0000C5390000}"/>
    <cellStyle name="Normal 2 2 3 3 2 3 2" xfId="14866" xr:uid="{00000000-0005-0000-0000-0000C6390000}"/>
    <cellStyle name="Normal 2 2 3 3 2 3 2 2" xfId="14867" xr:uid="{00000000-0005-0000-0000-0000C7390000}"/>
    <cellStyle name="Normal 2 2 3 3 2 3 2 2 2" xfId="14868" xr:uid="{00000000-0005-0000-0000-0000C8390000}"/>
    <cellStyle name="Normal 2 2 3 3 2 3 2 3" xfId="14869" xr:uid="{00000000-0005-0000-0000-0000C9390000}"/>
    <cellStyle name="Normal 2 2 3 3 2 3 3" xfId="14870" xr:uid="{00000000-0005-0000-0000-0000CA390000}"/>
    <cellStyle name="Normal 2 2 3 3 2 3 3 2" xfId="14871" xr:uid="{00000000-0005-0000-0000-0000CB390000}"/>
    <cellStyle name="Normal 2 2 3 3 2 3 3 2 2" xfId="14872" xr:uid="{00000000-0005-0000-0000-0000CC390000}"/>
    <cellStyle name="Normal 2 2 3 3 2 3 3 3" xfId="14873" xr:uid="{00000000-0005-0000-0000-0000CD390000}"/>
    <cellStyle name="Normal 2 2 3 3 2 3 4" xfId="14874" xr:uid="{00000000-0005-0000-0000-0000CE390000}"/>
    <cellStyle name="Normal 2 2 3 3 2 3 4 2" xfId="14875" xr:uid="{00000000-0005-0000-0000-0000CF390000}"/>
    <cellStyle name="Normal 2 2 3 3 2 3 4 2 2" xfId="14876" xr:uid="{00000000-0005-0000-0000-0000D0390000}"/>
    <cellStyle name="Normal 2 2 3 3 2 3 4 3" xfId="14877" xr:uid="{00000000-0005-0000-0000-0000D1390000}"/>
    <cellStyle name="Normal 2 2 3 3 2 3 5" xfId="14878" xr:uid="{00000000-0005-0000-0000-0000D2390000}"/>
    <cellStyle name="Normal 2 2 3 3 2 3 5 2" xfId="14879" xr:uid="{00000000-0005-0000-0000-0000D3390000}"/>
    <cellStyle name="Normal 2 2 3 3 2 3 6" xfId="14880" xr:uid="{00000000-0005-0000-0000-0000D4390000}"/>
    <cellStyle name="Normal 2 2 3 3 2 3 6 2" xfId="14881" xr:uid="{00000000-0005-0000-0000-0000D5390000}"/>
    <cellStyle name="Normal 2 2 3 3 2 3 7" xfId="14882" xr:uid="{00000000-0005-0000-0000-0000D6390000}"/>
    <cellStyle name="Normal 2 2 3 3 2 4" xfId="14883" xr:uid="{00000000-0005-0000-0000-0000D7390000}"/>
    <cellStyle name="Normal 2 2 3 3 2 4 2" xfId="14884" xr:uid="{00000000-0005-0000-0000-0000D8390000}"/>
    <cellStyle name="Normal 2 2 3 3 2 4 2 2" xfId="14885" xr:uid="{00000000-0005-0000-0000-0000D9390000}"/>
    <cellStyle name="Normal 2 2 3 3 2 4 3" xfId="14886" xr:uid="{00000000-0005-0000-0000-0000DA390000}"/>
    <cellStyle name="Normal 2 2 3 3 2 5" xfId="14887" xr:uid="{00000000-0005-0000-0000-0000DB390000}"/>
    <cellStyle name="Normal 2 2 3 3 2 5 2" xfId="14888" xr:uid="{00000000-0005-0000-0000-0000DC390000}"/>
    <cellStyle name="Normal 2 2 3 3 2 5 2 2" xfId="14889" xr:uid="{00000000-0005-0000-0000-0000DD390000}"/>
    <cellStyle name="Normal 2 2 3 3 2 5 3" xfId="14890" xr:uid="{00000000-0005-0000-0000-0000DE390000}"/>
    <cellStyle name="Normal 2 2 3 3 2 6" xfId="14891" xr:uid="{00000000-0005-0000-0000-0000DF390000}"/>
    <cellStyle name="Normal 2 2 3 3 2 6 2" xfId="14892" xr:uid="{00000000-0005-0000-0000-0000E0390000}"/>
    <cellStyle name="Normal 2 2 3 3 2 6 2 2" xfId="14893" xr:uid="{00000000-0005-0000-0000-0000E1390000}"/>
    <cellStyle name="Normal 2 2 3 3 2 6 3" xfId="14894" xr:uid="{00000000-0005-0000-0000-0000E2390000}"/>
    <cellStyle name="Normal 2 2 3 3 2 7" xfId="14895" xr:uid="{00000000-0005-0000-0000-0000E3390000}"/>
    <cellStyle name="Normal 2 2 3 3 2 7 2" xfId="14896" xr:uid="{00000000-0005-0000-0000-0000E4390000}"/>
    <cellStyle name="Normal 2 2 3 3 2 8" xfId="14897" xr:uid="{00000000-0005-0000-0000-0000E5390000}"/>
    <cellStyle name="Normal 2 2 3 3 2 8 2" xfId="14898" xr:uid="{00000000-0005-0000-0000-0000E6390000}"/>
    <cellStyle name="Normal 2 2 3 3 2 9" xfId="14899" xr:uid="{00000000-0005-0000-0000-0000E7390000}"/>
    <cellStyle name="Normal 2 2 3 3 3" xfId="14900" xr:uid="{00000000-0005-0000-0000-0000E8390000}"/>
    <cellStyle name="Normal 2 2 3 3 3 2" xfId="14901" xr:uid="{00000000-0005-0000-0000-0000E9390000}"/>
    <cellStyle name="Normal 2 2 3 3 3 2 2" xfId="14902" xr:uid="{00000000-0005-0000-0000-0000EA390000}"/>
    <cellStyle name="Normal 2 2 3 3 3 2 2 2" xfId="14903" xr:uid="{00000000-0005-0000-0000-0000EB390000}"/>
    <cellStyle name="Normal 2 2 3 3 3 2 2 2 2" xfId="14904" xr:uid="{00000000-0005-0000-0000-0000EC390000}"/>
    <cellStyle name="Normal 2 2 3 3 3 2 2 3" xfId="14905" xr:uid="{00000000-0005-0000-0000-0000ED390000}"/>
    <cellStyle name="Normal 2 2 3 3 3 2 3" xfId="14906" xr:uid="{00000000-0005-0000-0000-0000EE390000}"/>
    <cellStyle name="Normal 2 2 3 3 3 2 3 2" xfId="14907" xr:uid="{00000000-0005-0000-0000-0000EF390000}"/>
    <cellStyle name="Normal 2 2 3 3 3 2 3 2 2" xfId="14908" xr:uid="{00000000-0005-0000-0000-0000F0390000}"/>
    <cellStyle name="Normal 2 2 3 3 3 2 3 3" xfId="14909" xr:uid="{00000000-0005-0000-0000-0000F1390000}"/>
    <cellStyle name="Normal 2 2 3 3 3 2 4" xfId="14910" xr:uid="{00000000-0005-0000-0000-0000F2390000}"/>
    <cellStyle name="Normal 2 2 3 3 3 2 4 2" xfId="14911" xr:uid="{00000000-0005-0000-0000-0000F3390000}"/>
    <cellStyle name="Normal 2 2 3 3 3 2 4 2 2" xfId="14912" xr:uid="{00000000-0005-0000-0000-0000F4390000}"/>
    <cellStyle name="Normal 2 2 3 3 3 2 4 3" xfId="14913" xr:uid="{00000000-0005-0000-0000-0000F5390000}"/>
    <cellStyle name="Normal 2 2 3 3 3 2 5" xfId="14914" xr:uid="{00000000-0005-0000-0000-0000F6390000}"/>
    <cellStyle name="Normal 2 2 3 3 3 2 5 2" xfId="14915" xr:uid="{00000000-0005-0000-0000-0000F7390000}"/>
    <cellStyle name="Normal 2 2 3 3 3 2 6" xfId="14916" xr:uid="{00000000-0005-0000-0000-0000F8390000}"/>
    <cellStyle name="Normal 2 2 3 3 3 2 6 2" xfId="14917" xr:uid="{00000000-0005-0000-0000-0000F9390000}"/>
    <cellStyle name="Normal 2 2 3 3 3 2 7" xfId="14918" xr:uid="{00000000-0005-0000-0000-0000FA390000}"/>
    <cellStyle name="Normal 2 2 3 3 3 3" xfId="14919" xr:uid="{00000000-0005-0000-0000-0000FB390000}"/>
    <cellStyle name="Normal 2 2 3 3 3 3 2" xfId="14920" xr:uid="{00000000-0005-0000-0000-0000FC390000}"/>
    <cellStyle name="Normal 2 2 3 3 3 3 2 2" xfId="14921" xr:uid="{00000000-0005-0000-0000-0000FD390000}"/>
    <cellStyle name="Normal 2 2 3 3 3 3 3" xfId="14922" xr:uid="{00000000-0005-0000-0000-0000FE390000}"/>
    <cellStyle name="Normal 2 2 3 3 3 4" xfId="14923" xr:uid="{00000000-0005-0000-0000-0000FF390000}"/>
    <cellStyle name="Normal 2 2 3 3 3 4 2" xfId="14924" xr:uid="{00000000-0005-0000-0000-0000003A0000}"/>
    <cellStyle name="Normal 2 2 3 3 3 4 2 2" xfId="14925" xr:uid="{00000000-0005-0000-0000-0000013A0000}"/>
    <cellStyle name="Normal 2 2 3 3 3 4 3" xfId="14926" xr:uid="{00000000-0005-0000-0000-0000023A0000}"/>
    <cellStyle name="Normal 2 2 3 3 3 5" xfId="14927" xr:uid="{00000000-0005-0000-0000-0000033A0000}"/>
    <cellStyle name="Normal 2 2 3 3 3 5 2" xfId="14928" xr:uid="{00000000-0005-0000-0000-0000043A0000}"/>
    <cellStyle name="Normal 2 2 3 3 3 5 2 2" xfId="14929" xr:uid="{00000000-0005-0000-0000-0000053A0000}"/>
    <cellStyle name="Normal 2 2 3 3 3 5 3" xfId="14930" xr:uid="{00000000-0005-0000-0000-0000063A0000}"/>
    <cellStyle name="Normal 2 2 3 3 3 6" xfId="14931" xr:uid="{00000000-0005-0000-0000-0000073A0000}"/>
    <cellStyle name="Normal 2 2 3 3 3 6 2" xfId="14932" xr:uid="{00000000-0005-0000-0000-0000083A0000}"/>
    <cellStyle name="Normal 2 2 3 3 3 7" xfId="14933" xr:uid="{00000000-0005-0000-0000-0000093A0000}"/>
    <cellStyle name="Normal 2 2 3 3 3 7 2" xfId="14934" xr:uid="{00000000-0005-0000-0000-00000A3A0000}"/>
    <cellStyle name="Normal 2 2 3 3 3 8" xfId="14935" xr:uid="{00000000-0005-0000-0000-00000B3A0000}"/>
    <cellStyle name="Normal 2 2 3 3 4" xfId="14936" xr:uid="{00000000-0005-0000-0000-00000C3A0000}"/>
    <cellStyle name="Normal 2 2 3 3 4 2" xfId="14937" xr:uid="{00000000-0005-0000-0000-00000D3A0000}"/>
    <cellStyle name="Normal 2 2 3 3 4 2 2" xfId="14938" xr:uid="{00000000-0005-0000-0000-00000E3A0000}"/>
    <cellStyle name="Normal 2 2 3 3 4 2 2 2" xfId="14939" xr:uid="{00000000-0005-0000-0000-00000F3A0000}"/>
    <cellStyle name="Normal 2 2 3 3 4 2 3" xfId="14940" xr:uid="{00000000-0005-0000-0000-0000103A0000}"/>
    <cellStyle name="Normal 2 2 3 3 4 3" xfId="14941" xr:uid="{00000000-0005-0000-0000-0000113A0000}"/>
    <cellStyle name="Normal 2 2 3 3 4 3 2" xfId="14942" xr:uid="{00000000-0005-0000-0000-0000123A0000}"/>
    <cellStyle name="Normal 2 2 3 3 4 3 2 2" xfId="14943" xr:uid="{00000000-0005-0000-0000-0000133A0000}"/>
    <cellStyle name="Normal 2 2 3 3 4 3 3" xfId="14944" xr:uid="{00000000-0005-0000-0000-0000143A0000}"/>
    <cellStyle name="Normal 2 2 3 3 4 4" xfId="14945" xr:uid="{00000000-0005-0000-0000-0000153A0000}"/>
    <cellStyle name="Normal 2 2 3 3 4 4 2" xfId="14946" xr:uid="{00000000-0005-0000-0000-0000163A0000}"/>
    <cellStyle name="Normal 2 2 3 3 4 4 2 2" xfId="14947" xr:uid="{00000000-0005-0000-0000-0000173A0000}"/>
    <cellStyle name="Normal 2 2 3 3 4 4 3" xfId="14948" xr:uid="{00000000-0005-0000-0000-0000183A0000}"/>
    <cellStyle name="Normal 2 2 3 3 4 5" xfId="14949" xr:uid="{00000000-0005-0000-0000-0000193A0000}"/>
    <cellStyle name="Normal 2 2 3 3 4 5 2" xfId="14950" xr:uid="{00000000-0005-0000-0000-00001A3A0000}"/>
    <cellStyle name="Normal 2 2 3 3 4 6" xfId="14951" xr:uid="{00000000-0005-0000-0000-00001B3A0000}"/>
    <cellStyle name="Normal 2 2 3 3 4 6 2" xfId="14952" xr:uid="{00000000-0005-0000-0000-00001C3A0000}"/>
    <cellStyle name="Normal 2 2 3 3 4 7" xfId="14953" xr:uid="{00000000-0005-0000-0000-00001D3A0000}"/>
    <cellStyle name="Normal 2 2 3 3 5" xfId="14954" xr:uid="{00000000-0005-0000-0000-00001E3A0000}"/>
    <cellStyle name="Normal 2 2 3 3 5 2" xfId="14955" xr:uid="{00000000-0005-0000-0000-00001F3A0000}"/>
    <cellStyle name="Normal 2 2 3 3 5 2 2" xfId="14956" xr:uid="{00000000-0005-0000-0000-0000203A0000}"/>
    <cellStyle name="Normal 2 2 3 3 5 2 2 2" xfId="14957" xr:uid="{00000000-0005-0000-0000-0000213A0000}"/>
    <cellStyle name="Normal 2 2 3 3 5 2 3" xfId="14958" xr:uid="{00000000-0005-0000-0000-0000223A0000}"/>
    <cellStyle name="Normal 2 2 3 3 5 3" xfId="14959" xr:uid="{00000000-0005-0000-0000-0000233A0000}"/>
    <cellStyle name="Normal 2 2 3 3 5 3 2" xfId="14960" xr:uid="{00000000-0005-0000-0000-0000243A0000}"/>
    <cellStyle name="Normal 2 2 3 3 5 3 2 2" xfId="14961" xr:uid="{00000000-0005-0000-0000-0000253A0000}"/>
    <cellStyle name="Normal 2 2 3 3 5 3 3" xfId="14962" xr:uid="{00000000-0005-0000-0000-0000263A0000}"/>
    <cellStyle name="Normal 2 2 3 3 5 4" xfId="14963" xr:uid="{00000000-0005-0000-0000-0000273A0000}"/>
    <cellStyle name="Normal 2 2 3 3 5 4 2" xfId="14964" xr:uid="{00000000-0005-0000-0000-0000283A0000}"/>
    <cellStyle name="Normal 2 2 3 3 5 4 2 2" xfId="14965" xr:uid="{00000000-0005-0000-0000-0000293A0000}"/>
    <cellStyle name="Normal 2 2 3 3 5 4 3" xfId="14966" xr:uid="{00000000-0005-0000-0000-00002A3A0000}"/>
    <cellStyle name="Normal 2 2 3 3 5 5" xfId="14967" xr:uid="{00000000-0005-0000-0000-00002B3A0000}"/>
    <cellStyle name="Normal 2 2 3 3 5 5 2" xfId="14968" xr:uid="{00000000-0005-0000-0000-00002C3A0000}"/>
    <cellStyle name="Normal 2 2 3 3 5 6" xfId="14969" xr:uid="{00000000-0005-0000-0000-00002D3A0000}"/>
    <cellStyle name="Normal 2 2 3 3 5 6 2" xfId="14970" xr:uid="{00000000-0005-0000-0000-00002E3A0000}"/>
    <cellStyle name="Normal 2 2 3 3 5 7" xfId="14971" xr:uid="{00000000-0005-0000-0000-00002F3A0000}"/>
    <cellStyle name="Normal 2 2 3 3 6" xfId="14972" xr:uid="{00000000-0005-0000-0000-0000303A0000}"/>
    <cellStyle name="Normal 2 2 3 3 6 2" xfId="14973" xr:uid="{00000000-0005-0000-0000-0000313A0000}"/>
    <cellStyle name="Normal 2 2 3 3 6 2 2" xfId="14974" xr:uid="{00000000-0005-0000-0000-0000323A0000}"/>
    <cellStyle name="Normal 2 2 3 3 6 3" xfId="14975" xr:uid="{00000000-0005-0000-0000-0000333A0000}"/>
    <cellStyle name="Normal 2 2 3 3 7" xfId="14976" xr:uid="{00000000-0005-0000-0000-0000343A0000}"/>
    <cellStyle name="Normal 2 2 3 3 7 2" xfId="14977" xr:uid="{00000000-0005-0000-0000-0000353A0000}"/>
    <cellStyle name="Normal 2 2 3 3 7 2 2" xfId="14978" xr:uid="{00000000-0005-0000-0000-0000363A0000}"/>
    <cellStyle name="Normal 2 2 3 3 7 3" xfId="14979" xr:uid="{00000000-0005-0000-0000-0000373A0000}"/>
    <cellStyle name="Normal 2 2 3 3 8" xfId="14980" xr:uid="{00000000-0005-0000-0000-0000383A0000}"/>
    <cellStyle name="Normal 2 2 3 3 8 2" xfId="14981" xr:uid="{00000000-0005-0000-0000-0000393A0000}"/>
    <cellStyle name="Normal 2 2 3 3 8 2 2" xfId="14982" xr:uid="{00000000-0005-0000-0000-00003A3A0000}"/>
    <cellStyle name="Normal 2 2 3 3 8 3" xfId="14983" xr:uid="{00000000-0005-0000-0000-00003B3A0000}"/>
    <cellStyle name="Normal 2 2 3 3 9" xfId="14984" xr:uid="{00000000-0005-0000-0000-00003C3A0000}"/>
    <cellStyle name="Normal 2 2 3 3 9 2" xfId="14985" xr:uid="{00000000-0005-0000-0000-00003D3A0000}"/>
    <cellStyle name="Normal 2 2 3 4" xfId="14986" xr:uid="{00000000-0005-0000-0000-00003E3A0000}"/>
    <cellStyle name="Normal 2 2 3 4 2" xfId="14987" xr:uid="{00000000-0005-0000-0000-00003F3A0000}"/>
    <cellStyle name="Normal 2 2 3 4 2 2" xfId="14988" xr:uid="{00000000-0005-0000-0000-0000403A0000}"/>
    <cellStyle name="Normal 2 2 3 4 2 2 2" xfId="14989" xr:uid="{00000000-0005-0000-0000-0000413A0000}"/>
    <cellStyle name="Normal 2 2 3 4 2 2 2 2" xfId="14990" xr:uid="{00000000-0005-0000-0000-0000423A0000}"/>
    <cellStyle name="Normal 2 2 3 4 2 2 3" xfId="14991" xr:uid="{00000000-0005-0000-0000-0000433A0000}"/>
    <cellStyle name="Normal 2 2 3 4 2 3" xfId="14992" xr:uid="{00000000-0005-0000-0000-0000443A0000}"/>
    <cellStyle name="Normal 2 2 3 4 2 3 2" xfId="14993" xr:uid="{00000000-0005-0000-0000-0000453A0000}"/>
    <cellStyle name="Normal 2 2 3 4 2 3 2 2" xfId="14994" xr:uid="{00000000-0005-0000-0000-0000463A0000}"/>
    <cellStyle name="Normal 2 2 3 4 2 3 3" xfId="14995" xr:uid="{00000000-0005-0000-0000-0000473A0000}"/>
    <cellStyle name="Normal 2 2 3 4 2 4" xfId="14996" xr:uid="{00000000-0005-0000-0000-0000483A0000}"/>
    <cellStyle name="Normal 2 2 3 4 2 4 2" xfId="14997" xr:uid="{00000000-0005-0000-0000-0000493A0000}"/>
    <cellStyle name="Normal 2 2 3 4 2 4 2 2" xfId="14998" xr:uid="{00000000-0005-0000-0000-00004A3A0000}"/>
    <cellStyle name="Normal 2 2 3 4 2 4 3" xfId="14999" xr:uid="{00000000-0005-0000-0000-00004B3A0000}"/>
    <cellStyle name="Normal 2 2 3 4 2 5" xfId="15000" xr:uid="{00000000-0005-0000-0000-00004C3A0000}"/>
    <cellStyle name="Normal 2 2 3 4 2 5 2" xfId="15001" xr:uid="{00000000-0005-0000-0000-00004D3A0000}"/>
    <cellStyle name="Normal 2 2 3 4 2 6" xfId="15002" xr:uid="{00000000-0005-0000-0000-00004E3A0000}"/>
    <cellStyle name="Normal 2 2 3 4 2 6 2" xfId="15003" xr:uid="{00000000-0005-0000-0000-00004F3A0000}"/>
    <cellStyle name="Normal 2 2 3 4 2 7" xfId="15004" xr:uid="{00000000-0005-0000-0000-0000503A0000}"/>
    <cellStyle name="Normal 2 2 3 4 3" xfId="15005" xr:uid="{00000000-0005-0000-0000-0000513A0000}"/>
    <cellStyle name="Normal 2 2 3 4 3 2" xfId="15006" xr:uid="{00000000-0005-0000-0000-0000523A0000}"/>
    <cellStyle name="Normal 2 2 3 4 3 2 2" xfId="15007" xr:uid="{00000000-0005-0000-0000-0000533A0000}"/>
    <cellStyle name="Normal 2 2 3 4 3 2 2 2" xfId="15008" xr:uid="{00000000-0005-0000-0000-0000543A0000}"/>
    <cellStyle name="Normal 2 2 3 4 3 2 3" xfId="15009" xr:uid="{00000000-0005-0000-0000-0000553A0000}"/>
    <cellStyle name="Normal 2 2 3 4 3 3" xfId="15010" xr:uid="{00000000-0005-0000-0000-0000563A0000}"/>
    <cellStyle name="Normal 2 2 3 4 3 3 2" xfId="15011" xr:uid="{00000000-0005-0000-0000-0000573A0000}"/>
    <cellStyle name="Normal 2 2 3 4 3 3 2 2" xfId="15012" xr:uid="{00000000-0005-0000-0000-0000583A0000}"/>
    <cellStyle name="Normal 2 2 3 4 3 3 3" xfId="15013" xr:uid="{00000000-0005-0000-0000-0000593A0000}"/>
    <cellStyle name="Normal 2 2 3 4 3 4" xfId="15014" xr:uid="{00000000-0005-0000-0000-00005A3A0000}"/>
    <cellStyle name="Normal 2 2 3 4 3 4 2" xfId="15015" xr:uid="{00000000-0005-0000-0000-00005B3A0000}"/>
    <cellStyle name="Normal 2 2 3 4 3 4 2 2" xfId="15016" xr:uid="{00000000-0005-0000-0000-00005C3A0000}"/>
    <cellStyle name="Normal 2 2 3 4 3 4 3" xfId="15017" xr:uid="{00000000-0005-0000-0000-00005D3A0000}"/>
    <cellStyle name="Normal 2 2 3 4 3 5" xfId="15018" xr:uid="{00000000-0005-0000-0000-00005E3A0000}"/>
    <cellStyle name="Normal 2 2 3 4 3 5 2" xfId="15019" xr:uid="{00000000-0005-0000-0000-00005F3A0000}"/>
    <cellStyle name="Normal 2 2 3 4 3 6" xfId="15020" xr:uid="{00000000-0005-0000-0000-0000603A0000}"/>
    <cellStyle name="Normal 2 2 3 4 3 6 2" xfId="15021" xr:uid="{00000000-0005-0000-0000-0000613A0000}"/>
    <cellStyle name="Normal 2 2 3 4 3 7" xfId="15022" xr:uid="{00000000-0005-0000-0000-0000623A0000}"/>
    <cellStyle name="Normal 2 2 3 4 4" xfId="15023" xr:uid="{00000000-0005-0000-0000-0000633A0000}"/>
    <cellStyle name="Normal 2 2 3 4 4 2" xfId="15024" xr:uid="{00000000-0005-0000-0000-0000643A0000}"/>
    <cellStyle name="Normal 2 2 3 4 4 2 2" xfId="15025" xr:uid="{00000000-0005-0000-0000-0000653A0000}"/>
    <cellStyle name="Normal 2 2 3 4 4 3" xfId="15026" xr:uid="{00000000-0005-0000-0000-0000663A0000}"/>
    <cellStyle name="Normal 2 2 3 4 5" xfId="15027" xr:uid="{00000000-0005-0000-0000-0000673A0000}"/>
    <cellStyle name="Normal 2 2 3 4 5 2" xfId="15028" xr:uid="{00000000-0005-0000-0000-0000683A0000}"/>
    <cellStyle name="Normal 2 2 3 4 5 2 2" xfId="15029" xr:uid="{00000000-0005-0000-0000-0000693A0000}"/>
    <cellStyle name="Normal 2 2 3 4 5 3" xfId="15030" xr:uid="{00000000-0005-0000-0000-00006A3A0000}"/>
    <cellStyle name="Normal 2 2 3 4 6" xfId="15031" xr:uid="{00000000-0005-0000-0000-00006B3A0000}"/>
    <cellStyle name="Normal 2 2 3 4 6 2" xfId="15032" xr:uid="{00000000-0005-0000-0000-00006C3A0000}"/>
    <cellStyle name="Normal 2 2 3 4 6 2 2" xfId="15033" xr:uid="{00000000-0005-0000-0000-00006D3A0000}"/>
    <cellStyle name="Normal 2 2 3 4 6 3" xfId="15034" xr:uid="{00000000-0005-0000-0000-00006E3A0000}"/>
    <cellStyle name="Normal 2 2 3 4 7" xfId="15035" xr:uid="{00000000-0005-0000-0000-00006F3A0000}"/>
    <cellStyle name="Normal 2 2 3 4 7 2" xfId="15036" xr:uid="{00000000-0005-0000-0000-0000703A0000}"/>
    <cellStyle name="Normal 2 2 3 4 8" xfId="15037" xr:uid="{00000000-0005-0000-0000-0000713A0000}"/>
    <cellStyle name="Normal 2 2 3 4 8 2" xfId="15038" xr:uid="{00000000-0005-0000-0000-0000723A0000}"/>
    <cellStyle name="Normal 2 2 3 4 9" xfId="15039" xr:uid="{00000000-0005-0000-0000-0000733A0000}"/>
    <cellStyle name="Normal 2 2 3 5" xfId="15040" xr:uid="{00000000-0005-0000-0000-0000743A0000}"/>
    <cellStyle name="Normal 2 2 3 5 2" xfId="15041" xr:uid="{00000000-0005-0000-0000-0000753A0000}"/>
    <cellStyle name="Normal 2 2 3 5 2 2" xfId="15042" xr:uid="{00000000-0005-0000-0000-0000763A0000}"/>
    <cellStyle name="Normal 2 2 3 5 2 2 2" xfId="15043" xr:uid="{00000000-0005-0000-0000-0000773A0000}"/>
    <cellStyle name="Normal 2 2 3 5 2 2 2 2" xfId="15044" xr:uid="{00000000-0005-0000-0000-0000783A0000}"/>
    <cellStyle name="Normal 2 2 3 5 2 2 3" xfId="15045" xr:uid="{00000000-0005-0000-0000-0000793A0000}"/>
    <cellStyle name="Normal 2 2 3 5 2 3" xfId="15046" xr:uid="{00000000-0005-0000-0000-00007A3A0000}"/>
    <cellStyle name="Normal 2 2 3 5 2 3 2" xfId="15047" xr:uid="{00000000-0005-0000-0000-00007B3A0000}"/>
    <cellStyle name="Normal 2 2 3 5 2 3 2 2" xfId="15048" xr:uid="{00000000-0005-0000-0000-00007C3A0000}"/>
    <cellStyle name="Normal 2 2 3 5 2 3 3" xfId="15049" xr:uid="{00000000-0005-0000-0000-00007D3A0000}"/>
    <cellStyle name="Normal 2 2 3 5 2 4" xfId="15050" xr:uid="{00000000-0005-0000-0000-00007E3A0000}"/>
    <cellStyle name="Normal 2 2 3 5 2 4 2" xfId="15051" xr:uid="{00000000-0005-0000-0000-00007F3A0000}"/>
    <cellStyle name="Normal 2 2 3 5 2 4 2 2" xfId="15052" xr:uid="{00000000-0005-0000-0000-0000803A0000}"/>
    <cellStyle name="Normal 2 2 3 5 2 4 3" xfId="15053" xr:uid="{00000000-0005-0000-0000-0000813A0000}"/>
    <cellStyle name="Normal 2 2 3 5 2 5" xfId="15054" xr:uid="{00000000-0005-0000-0000-0000823A0000}"/>
    <cellStyle name="Normal 2 2 3 5 2 5 2" xfId="15055" xr:uid="{00000000-0005-0000-0000-0000833A0000}"/>
    <cellStyle name="Normal 2 2 3 5 2 6" xfId="15056" xr:uid="{00000000-0005-0000-0000-0000843A0000}"/>
    <cellStyle name="Normal 2 2 3 5 2 6 2" xfId="15057" xr:uid="{00000000-0005-0000-0000-0000853A0000}"/>
    <cellStyle name="Normal 2 2 3 5 2 7" xfId="15058" xr:uid="{00000000-0005-0000-0000-0000863A0000}"/>
    <cellStyle name="Normal 2 2 3 5 3" xfId="15059" xr:uid="{00000000-0005-0000-0000-0000873A0000}"/>
    <cellStyle name="Normal 2 2 3 5 3 2" xfId="15060" xr:uid="{00000000-0005-0000-0000-0000883A0000}"/>
    <cellStyle name="Normal 2 2 3 5 3 2 2" xfId="15061" xr:uid="{00000000-0005-0000-0000-0000893A0000}"/>
    <cellStyle name="Normal 2 2 3 5 3 3" xfId="15062" xr:uid="{00000000-0005-0000-0000-00008A3A0000}"/>
    <cellStyle name="Normal 2 2 3 5 4" xfId="15063" xr:uid="{00000000-0005-0000-0000-00008B3A0000}"/>
    <cellStyle name="Normal 2 2 3 5 4 2" xfId="15064" xr:uid="{00000000-0005-0000-0000-00008C3A0000}"/>
    <cellStyle name="Normal 2 2 3 5 4 2 2" xfId="15065" xr:uid="{00000000-0005-0000-0000-00008D3A0000}"/>
    <cellStyle name="Normal 2 2 3 5 4 3" xfId="15066" xr:uid="{00000000-0005-0000-0000-00008E3A0000}"/>
    <cellStyle name="Normal 2 2 3 5 5" xfId="15067" xr:uid="{00000000-0005-0000-0000-00008F3A0000}"/>
    <cellStyle name="Normal 2 2 3 5 5 2" xfId="15068" xr:uid="{00000000-0005-0000-0000-0000903A0000}"/>
    <cellStyle name="Normal 2 2 3 5 5 2 2" xfId="15069" xr:uid="{00000000-0005-0000-0000-0000913A0000}"/>
    <cellStyle name="Normal 2 2 3 5 5 3" xfId="15070" xr:uid="{00000000-0005-0000-0000-0000923A0000}"/>
    <cellStyle name="Normal 2 2 3 5 6" xfId="15071" xr:uid="{00000000-0005-0000-0000-0000933A0000}"/>
    <cellStyle name="Normal 2 2 3 5 6 2" xfId="15072" xr:uid="{00000000-0005-0000-0000-0000943A0000}"/>
    <cellStyle name="Normal 2 2 3 5 7" xfId="15073" xr:uid="{00000000-0005-0000-0000-0000953A0000}"/>
    <cellStyle name="Normal 2 2 3 5 7 2" xfId="15074" xr:uid="{00000000-0005-0000-0000-0000963A0000}"/>
    <cellStyle name="Normal 2 2 3 5 8" xfId="15075" xr:uid="{00000000-0005-0000-0000-0000973A0000}"/>
    <cellStyle name="Normal 2 2 3 6" xfId="15076" xr:uid="{00000000-0005-0000-0000-0000983A0000}"/>
    <cellStyle name="Normal 2 2 3 6 2" xfId="15077" xr:uid="{00000000-0005-0000-0000-0000993A0000}"/>
    <cellStyle name="Normal 2 2 3 6 2 2" xfId="15078" xr:uid="{00000000-0005-0000-0000-00009A3A0000}"/>
    <cellStyle name="Normal 2 2 3 6 2 2 2" xfId="15079" xr:uid="{00000000-0005-0000-0000-00009B3A0000}"/>
    <cellStyle name="Normal 2 2 3 6 2 3" xfId="15080" xr:uid="{00000000-0005-0000-0000-00009C3A0000}"/>
    <cellStyle name="Normal 2 2 3 6 3" xfId="15081" xr:uid="{00000000-0005-0000-0000-00009D3A0000}"/>
    <cellStyle name="Normal 2 2 3 6 3 2" xfId="15082" xr:uid="{00000000-0005-0000-0000-00009E3A0000}"/>
    <cellStyle name="Normal 2 2 3 6 3 2 2" xfId="15083" xr:uid="{00000000-0005-0000-0000-00009F3A0000}"/>
    <cellStyle name="Normal 2 2 3 6 3 3" xfId="15084" xr:uid="{00000000-0005-0000-0000-0000A03A0000}"/>
    <cellStyle name="Normal 2 2 3 6 4" xfId="15085" xr:uid="{00000000-0005-0000-0000-0000A13A0000}"/>
    <cellStyle name="Normal 2 2 3 6 4 2" xfId="15086" xr:uid="{00000000-0005-0000-0000-0000A23A0000}"/>
    <cellStyle name="Normal 2 2 3 6 4 2 2" xfId="15087" xr:uid="{00000000-0005-0000-0000-0000A33A0000}"/>
    <cellStyle name="Normal 2 2 3 6 4 3" xfId="15088" xr:uid="{00000000-0005-0000-0000-0000A43A0000}"/>
    <cellStyle name="Normal 2 2 3 6 5" xfId="15089" xr:uid="{00000000-0005-0000-0000-0000A53A0000}"/>
    <cellStyle name="Normal 2 2 3 6 5 2" xfId="15090" xr:uid="{00000000-0005-0000-0000-0000A63A0000}"/>
    <cellStyle name="Normal 2 2 3 6 6" xfId="15091" xr:uid="{00000000-0005-0000-0000-0000A73A0000}"/>
    <cellStyle name="Normal 2 2 3 6 6 2" xfId="15092" xr:uid="{00000000-0005-0000-0000-0000A83A0000}"/>
    <cellStyle name="Normal 2 2 3 6 7" xfId="15093" xr:uid="{00000000-0005-0000-0000-0000A93A0000}"/>
    <cellStyle name="Normal 2 2 3 7" xfId="15094" xr:uid="{00000000-0005-0000-0000-0000AA3A0000}"/>
    <cellStyle name="Normal 2 2 3 7 2" xfId="15095" xr:uid="{00000000-0005-0000-0000-0000AB3A0000}"/>
    <cellStyle name="Normal 2 2 3 7 2 2" xfId="15096" xr:uid="{00000000-0005-0000-0000-0000AC3A0000}"/>
    <cellStyle name="Normal 2 2 3 7 2 2 2" xfId="15097" xr:uid="{00000000-0005-0000-0000-0000AD3A0000}"/>
    <cellStyle name="Normal 2 2 3 7 2 3" xfId="15098" xr:uid="{00000000-0005-0000-0000-0000AE3A0000}"/>
    <cellStyle name="Normal 2 2 3 7 3" xfId="15099" xr:uid="{00000000-0005-0000-0000-0000AF3A0000}"/>
    <cellStyle name="Normal 2 2 3 7 3 2" xfId="15100" xr:uid="{00000000-0005-0000-0000-0000B03A0000}"/>
    <cellStyle name="Normal 2 2 3 7 3 2 2" xfId="15101" xr:uid="{00000000-0005-0000-0000-0000B13A0000}"/>
    <cellStyle name="Normal 2 2 3 7 3 3" xfId="15102" xr:uid="{00000000-0005-0000-0000-0000B23A0000}"/>
    <cellStyle name="Normal 2 2 3 7 4" xfId="15103" xr:uid="{00000000-0005-0000-0000-0000B33A0000}"/>
    <cellStyle name="Normal 2 2 3 7 4 2" xfId="15104" xr:uid="{00000000-0005-0000-0000-0000B43A0000}"/>
    <cellStyle name="Normal 2 2 3 7 4 2 2" xfId="15105" xr:uid="{00000000-0005-0000-0000-0000B53A0000}"/>
    <cellStyle name="Normal 2 2 3 7 4 3" xfId="15106" xr:uid="{00000000-0005-0000-0000-0000B63A0000}"/>
    <cellStyle name="Normal 2 2 3 7 5" xfId="15107" xr:uid="{00000000-0005-0000-0000-0000B73A0000}"/>
    <cellStyle name="Normal 2 2 3 7 5 2" xfId="15108" xr:uid="{00000000-0005-0000-0000-0000B83A0000}"/>
    <cellStyle name="Normal 2 2 3 7 6" xfId="15109" xr:uid="{00000000-0005-0000-0000-0000B93A0000}"/>
    <cellStyle name="Normal 2 2 3 7 6 2" xfId="15110" xr:uid="{00000000-0005-0000-0000-0000BA3A0000}"/>
    <cellStyle name="Normal 2 2 3 7 7" xfId="15111" xr:uid="{00000000-0005-0000-0000-0000BB3A0000}"/>
    <cellStyle name="Normal 2 2 3 8" xfId="15112" xr:uid="{00000000-0005-0000-0000-0000BC3A0000}"/>
    <cellStyle name="Normal 2 2 3 8 2" xfId="15113" xr:uid="{00000000-0005-0000-0000-0000BD3A0000}"/>
    <cellStyle name="Normal 2 2 3 8 2 2" xfId="15114" xr:uid="{00000000-0005-0000-0000-0000BE3A0000}"/>
    <cellStyle name="Normal 2 2 3 8 3" xfId="15115" xr:uid="{00000000-0005-0000-0000-0000BF3A0000}"/>
    <cellStyle name="Normal 2 2 3 9" xfId="15116" xr:uid="{00000000-0005-0000-0000-0000C03A0000}"/>
    <cellStyle name="Normal 2 2 3 9 2" xfId="15117" xr:uid="{00000000-0005-0000-0000-0000C13A0000}"/>
    <cellStyle name="Normal 2 2 3 9 2 2" xfId="15118" xr:uid="{00000000-0005-0000-0000-0000C23A0000}"/>
    <cellStyle name="Normal 2 2 3 9 3" xfId="15119" xr:uid="{00000000-0005-0000-0000-0000C33A0000}"/>
    <cellStyle name="Normal 2 2 3_Confidential Information" xfId="15120" xr:uid="{00000000-0005-0000-0000-0000C43A0000}"/>
    <cellStyle name="Normal 2 2 4" xfId="15121" xr:uid="{00000000-0005-0000-0000-0000C53A0000}"/>
    <cellStyle name="Normal 2 2 5" xfId="15122" xr:uid="{00000000-0005-0000-0000-0000C63A0000}"/>
    <cellStyle name="Normal 2 2 6" xfId="15123" xr:uid="{00000000-0005-0000-0000-0000C73A0000}"/>
    <cellStyle name="Normal 2 2 7" xfId="15124" xr:uid="{00000000-0005-0000-0000-0000C83A0000}"/>
    <cellStyle name="Normal 2 2 8" xfId="15125" xr:uid="{00000000-0005-0000-0000-0000C93A0000}"/>
    <cellStyle name="Normal 2 2 9" xfId="15126" xr:uid="{00000000-0005-0000-0000-0000CA3A0000}"/>
    <cellStyle name="Normal 2 3" xfId="472" xr:uid="{00000000-0005-0000-0000-0000CB3A0000}"/>
    <cellStyle name="Normal 2 3 10" xfId="15127" xr:uid="{00000000-0005-0000-0000-0000CC3A0000}"/>
    <cellStyle name="Normal 2 3 10 2" xfId="15128" xr:uid="{00000000-0005-0000-0000-0000CD3A0000}"/>
    <cellStyle name="Normal 2 3 10 2 2" xfId="15129" xr:uid="{00000000-0005-0000-0000-0000CE3A0000}"/>
    <cellStyle name="Normal 2 3 10 3" xfId="15130" xr:uid="{00000000-0005-0000-0000-0000CF3A0000}"/>
    <cellStyle name="Normal 2 3 11" xfId="15131" xr:uid="{00000000-0005-0000-0000-0000D03A0000}"/>
    <cellStyle name="Normal 2 3 11 2" xfId="15132" xr:uid="{00000000-0005-0000-0000-0000D13A0000}"/>
    <cellStyle name="Normal 2 3 11 2 2" xfId="15133" xr:uid="{00000000-0005-0000-0000-0000D23A0000}"/>
    <cellStyle name="Normal 2 3 11 3" xfId="15134" xr:uid="{00000000-0005-0000-0000-0000D33A0000}"/>
    <cellStyle name="Normal 2 3 12" xfId="15135" xr:uid="{00000000-0005-0000-0000-0000D43A0000}"/>
    <cellStyle name="Normal 2 3 12 2" xfId="15136" xr:uid="{00000000-0005-0000-0000-0000D53A0000}"/>
    <cellStyle name="Normal 2 3 12 2 2" xfId="15137" xr:uid="{00000000-0005-0000-0000-0000D63A0000}"/>
    <cellStyle name="Normal 2 3 12 3" xfId="15138" xr:uid="{00000000-0005-0000-0000-0000D73A0000}"/>
    <cellStyle name="Normal 2 3 13" xfId="15139" xr:uid="{00000000-0005-0000-0000-0000D83A0000}"/>
    <cellStyle name="Normal 2 3 13 2" xfId="15140" xr:uid="{00000000-0005-0000-0000-0000D93A0000}"/>
    <cellStyle name="Normal 2 3 13 2 2" xfId="15141" xr:uid="{00000000-0005-0000-0000-0000DA3A0000}"/>
    <cellStyle name="Normal 2 3 13 3" xfId="15142" xr:uid="{00000000-0005-0000-0000-0000DB3A0000}"/>
    <cellStyle name="Normal 2 3 14" xfId="15143" xr:uid="{00000000-0005-0000-0000-0000DC3A0000}"/>
    <cellStyle name="Normal 2 3 14 2" xfId="15144" xr:uid="{00000000-0005-0000-0000-0000DD3A0000}"/>
    <cellStyle name="Normal 2 3 15" xfId="15145" xr:uid="{00000000-0005-0000-0000-0000DE3A0000}"/>
    <cellStyle name="Normal 2 3 15 2" xfId="15146" xr:uid="{00000000-0005-0000-0000-0000DF3A0000}"/>
    <cellStyle name="Normal 2 3 16" xfId="15147" xr:uid="{00000000-0005-0000-0000-0000E03A0000}"/>
    <cellStyle name="Normal 2 3 17" xfId="15148" xr:uid="{00000000-0005-0000-0000-0000E13A0000}"/>
    <cellStyle name="Normal 2 3 2" xfId="473" xr:uid="{00000000-0005-0000-0000-0000E23A0000}"/>
    <cellStyle name="Normal 2 3 2 10" xfId="15149" xr:uid="{00000000-0005-0000-0000-0000E33A0000}"/>
    <cellStyle name="Normal 2 3 2 10 2" xfId="15150" xr:uid="{00000000-0005-0000-0000-0000E43A0000}"/>
    <cellStyle name="Normal 2 3 2 10 2 2" xfId="15151" xr:uid="{00000000-0005-0000-0000-0000E53A0000}"/>
    <cellStyle name="Normal 2 3 2 10 3" xfId="15152" xr:uid="{00000000-0005-0000-0000-0000E63A0000}"/>
    <cellStyle name="Normal 2 3 2 11" xfId="15153" xr:uid="{00000000-0005-0000-0000-0000E73A0000}"/>
    <cellStyle name="Normal 2 3 2 11 2" xfId="15154" xr:uid="{00000000-0005-0000-0000-0000E83A0000}"/>
    <cellStyle name="Normal 2 3 2 12" xfId="15155" xr:uid="{00000000-0005-0000-0000-0000E93A0000}"/>
    <cellStyle name="Normal 2 3 2 12 2" xfId="15156" xr:uid="{00000000-0005-0000-0000-0000EA3A0000}"/>
    <cellStyle name="Normal 2 3 2 13" xfId="15157" xr:uid="{00000000-0005-0000-0000-0000EB3A0000}"/>
    <cellStyle name="Normal 2 3 2 2" xfId="474" xr:uid="{00000000-0005-0000-0000-0000EC3A0000}"/>
    <cellStyle name="Normal 2 3 2 2 10" xfId="15158" xr:uid="{00000000-0005-0000-0000-0000ED3A0000}"/>
    <cellStyle name="Normal 2 3 2 2 10 2" xfId="15159" xr:uid="{00000000-0005-0000-0000-0000EE3A0000}"/>
    <cellStyle name="Normal 2 3 2 2 11" xfId="15160" xr:uid="{00000000-0005-0000-0000-0000EF3A0000}"/>
    <cellStyle name="Normal 2 3 2 2 2" xfId="15161" xr:uid="{00000000-0005-0000-0000-0000F03A0000}"/>
    <cellStyle name="Normal 2 3 2 2 2 2" xfId="15162" xr:uid="{00000000-0005-0000-0000-0000F13A0000}"/>
    <cellStyle name="Normal 2 3 2 2 2 2 2" xfId="15163" xr:uid="{00000000-0005-0000-0000-0000F23A0000}"/>
    <cellStyle name="Normal 2 3 2 2 2 2 2 2" xfId="15164" xr:uid="{00000000-0005-0000-0000-0000F33A0000}"/>
    <cellStyle name="Normal 2 3 2 2 2 2 2 2 2" xfId="15165" xr:uid="{00000000-0005-0000-0000-0000F43A0000}"/>
    <cellStyle name="Normal 2 3 2 2 2 2 2 3" xfId="15166" xr:uid="{00000000-0005-0000-0000-0000F53A0000}"/>
    <cellStyle name="Normal 2 3 2 2 2 2 3" xfId="15167" xr:uid="{00000000-0005-0000-0000-0000F63A0000}"/>
    <cellStyle name="Normal 2 3 2 2 2 2 3 2" xfId="15168" xr:uid="{00000000-0005-0000-0000-0000F73A0000}"/>
    <cellStyle name="Normal 2 3 2 2 2 2 3 2 2" xfId="15169" xr:uid="{00000000-0005-0000-0000-0000F83A0000}"/>
    <cellStyle name="Normal 2 3 2 2 2 2 3 3" xfId="15170" xr:uid="{00000000-0005-0000-0000-0000F93A0000}"/>
    <cellStyle name="Normal 2 3 2 2 2 2 4" xfId="15171" xr:uid="{00000000-0005-0000-0000-0000FA3A0000}"/>
    <cellStyle name="Normal 2 3 2 2 2 2 4 2" xfId="15172" xr:uid="{00000000-0005-0000-0000-0000FB3A0000}"/>
    <cellStyle name="Normal 2 3 2 2 2 2 4 2 2" xfId="15173" xr:uid="{00000000-0005-0000-0000-0000FC3A0000}"/>
    <cellStyle name="Normal 2 3 2 2 2 2 4 3" xfId="15174" xr:uid="{00000000-0005-0000-0000-0000FD3A0000}"/>
    <cellStyle name="Normal 2 3 2 2 2 2 5" xfId="15175" xr:uid="{00000000-0005-0000-0000-0000FE3A0000}"/>
    <cellStyle name="Normal 2 3 2 2 2 2 5 2" xfId="15176" xr:uid="{00000000-0005-0000-0000-0000FF3A0000}"/>
    <cellStyle name="Normal 2 3 2 2 2 2 6" xfId="15177" xr:uid="{00000000-0005-0000-0000-0000003B0000}"/>
    <cellStyle name="Normal 2 3 2 2 2 2 6 2" xfId="15178" xr:uid="{00000000-0005-0000-0000-0000013B0000}"/>
    <cellStyle name="Normal 2 3 2 2 2 2 7" xfId="15179" xr:uid="{00000000-0005-0000-0000-0000023B0000}"/>
    <cellStyle name="Normal 2 3 2 2 2 3" xfId="15180" xr:uid="{00000000-0005-0000-0000-0000033B0000}"/>
    <cellStyle name="Normal 2 3 2 2 2 3 2" xfId="15181" xr:uid="{00000000-0005-0000-0000-0000043B0000}"/>
    <cellStyle name="Normal 2 3 2 2 2 3 2 2" xfId="15182" xr:uid="{00000000-0005-0000-0000-0000053B0000}"/>
    <cellStyle name="Normal 2 3 2 2 2 3 2 2 2" xfId="15183" xr:uid="{00000000-0005-0000-0000-0000063B0000}"/>
    <cellStyle name="Normal 2 3 2 2 2 3 2 3" xfId="15184" xr:uid="{00000000-0005-0000-0000-0000073B0000}"/>
    <cellStyle name="Normal 2 3 2 2 2 3 3" xfId="15185" xr:uid="{00000000-0005-0000-0000-0000083B0000}"/>
    <cellStyle name="Normal 2 3 2 2 2 3 3 2" xfId="15186" xr:uid="{00000000-0005-0000-0000-0000093B0000}"/>
    <cellStyle name="Normal 2 3 2 2 2 3 3 2 2" xfId="15187" xr:uid="{00000000-0005-0000-0000-00000A3B0000}"/>
    <cellStyle name="Normal 2 3 2 2 2 3 3 3" xfId="15188" xr:uid="{00000000-0005-0000-0000-00000B3B0000}"/>
    <cellStyle name="Normal 2 3 2 2 2 3 4" xfId="15189" xr:uid="{00000000-0005-0000-0000-00000C3B0000}"/>
    <cellStyle name="Normal 2 3 2 2 2 3 4 2" xfId="15190" xr:uid="{00000000-0005-0000-0000-00000D3B0000}"/>
    <cellStyle name="Normal 2 3 2 2 2 3 4 2 2" xfId="15191" xr:uid="{00000000-0005-0000-0000-00000E3B0000}"/>
    <cellStyle name="Normal 2 3 2 2 2 3 4 3" xfId="15192" xr:uid="{00000000-0005-0000-0000-00000F3B0000}"/>
    <cellStyle name="Normal 2 3 2 2 2 3 5" xfId="15193" xr:uid="{00000000-0005-0000-0000-0000103B0000}"/>
    <cellStyle name="Normal 2 3 2 2 2 3 5 2" xfId="15194" xr:uid="{00000000-0005-0000-0000-0000113B0000}"/>
    <cellStyle name="Normal 2 3 2 2 2 3 6" xfId="15195" xr:uid="{00000000-0005-0000-0000-0000123B0000}"/>
    <cellStyle name="Normal 2 3 2 2 2 3 6 2" xfId="15196" xr:uid="{00000000-0005-0000-0000-0000133B0000}"/>
    <cellStyle name="Normal 2 3 2 2 2 3 7" xfId="15197" xr:uid="{00000000-0005-0000-0000-0000143B0000}"/>
    <cellStyle name="Normal 2 3 2 2 2 4" xfId="15198" xr:uid="{00000000-0005-0000-0000-0000153B0000}"/>
    <cellStyle name="Normal 2 3 2 2 2 4 2" xfId="15199" xr:uid="{00000000-0005-0000-0000-0000163B0000}"/>
    <cellStyle name="Normal 2 3 2 2 2 4 2 2" xfId="15200" xr:uid="{00000000-0005-0000-0000-0000173B0000}"/>
    <cellStyle name="Normal 2 3 2 2 2 4 3" xfId="15201" xr:uid="{00000000-0005-0000-0000-0000183B0000}"/>
    <cellStyle name="Normal 2 3 2 2 2 5" xfId="15202" xr:uid="{00000000-0005-0000-0000-0000193B0000}"/>
    <cellStyle name="Normal 2 3 2 2 2 5 2" xfId="15203" xr:uid="{00000000-0005-0000-0000-00001A3B0000}"/>
    <cellStyle name="Normal 2 3 2 2 2 5 2 2" xfId="15204" xr:uid="{00000000-0005-0000-0000-00001B3B0000}"/>
    <cellStyle name="Normal 2 3 2 2 2 5 3" xfId="15205" xr:uid="{00000000-0005-0000-0000-00001C3B0000}"/>
    <cellStyle name="Normal 2 3 2 2 2 6" xfId="15206" xr:uid="{00000000-0005-0000-0000-00001D3B0000}"/>
    <cellStyle name="Normal 2 3 2 2 2 6 2" xfId="15207" xr:uid="{00000000-0005-0000-0000-00001E3B0000}"/>
    <cellStyle name="Normal 2 3 2 2 2 6 2 2" xfId="15208" xr:uid="{00000000-0005-0000-0000-00001F3B0000}"/>
    <cellStyle name="Normal 2 3 2 2 2 6 3" xfId="15209" xr:uid="{00000000-0005-0000-0000-0000203B0000}"/>
    <cellStyle name="Normal 2 3 2 2 2 7" xfId="15210" xr:uid="{00000000-0005-0000-0000-0000213B0000}"/>
    <cellStyle name="Normal 2 3 2 2 2 7 2" xfId="15211" xr:uid="{00000000-0005-0000-0000-0000223B0000}"/>
    <cellStyle name="Normal 2 3 2 2 2 8" xfId="15212" xr:uid="{00000000-0005-0000-0000-0000233B0000}"/>
    <cellStyle name="Normal 2 3 2 2 2 8 2" xfId="15213" xr:uid="{00000000-0005-0000-0000-0000243B0000}"/>
    <cellStyle name="Normal 2 3 2 2 2 9" xfId="15214" xr:uid="{00000000-0005-0000-0000-0000253B0000}"/>
    <cellStyle name="Normal 2 3 2 2 3" xfId="15215" xr:uid="{00000000-0005-0000-0000-0000263B0000}"/>
    <cellStyle name="Normal 2 3 2 2 3 2" xfId="15216" xr:uid="{00000000-0005-0000-0000-0000273B0000}"/>
    <cellStyle name="Normal 2 3 2 2 3 2 2" xfId="15217" xr:uid="{00000000-0005-0000-0000-0000283B0000}"/>
    <cellStyle name="Normal 2 3 2 2 3 2 2 2" xfId="15218" xr:uid="{00000000-0005-0000-0000-0000293B0000}"/>
    <cellStyle name="Normal 2 3 2 2 3 2 2 2 2" xfId="15219" xr:uid="{00000000-0005-0000-0000-00002A3B0000}"/>
    <cellStyle name="Normal 2 3 2 2 3 2 2 3" xfId="15220" xr:uid="{00000000-0005-0000-0000-00002B3B0000}"/>
    <cellStyle name="Normal 2 3 2 2 3 2 3" xfId="15221" xr:uid="{00000000-0005-0000-0000-00002C3B0000}"/>
    <cellStyle name="Normal 2 3 2 2 3 2 3 2" xfId="15222" xr:uid="{00000000-0005-0000-0000-00002D3B0000}"/>
    <cellStyle name="Normal 2 3 2 2 3 2 3 2 2" xfId="15223" xr:uid="{00000000-0005-0000-0000-00002E3B0000}"/>
    <cellStyle name="Normal 2 3 2 2 3 2 3 3" xfId="15224" xr:uid="{00000000-0005-0000-0000-00002F3B0000}"/>
    <cellStyle name="Normal 2 3 2 2 3 2 4" xfId="15225" xr:uid="{00000000-0005-0000-0000-0000303B0000}"/>
    <cellStyle name="Normal 2 3 2 2 3 2 4 2" xfId="15226" xr:uid="{00000000-0005-0000-0000-0000313B0000}"/>
    <cellStyle name="Normal 2 3 2 2 3 2 4 2 2" xfId="15227" xr:uid="{00000000-0005-0000-0000-0000323B0000}"/>
    <cellStyle name="Normal 2 3 2 2 3 2 4 3" xfId="15228" xr:uid="{00000000-0005-0000-0000-0000333B0000}"/>
    <cellStyle name="Normal 2 3 2 2 3 2 5" xfId="15229" xr:uid="{00000000-0005-0000-0000-0000343B0000}"/>
    <cellStyle name="Normal 2 3 2 2 3 2 5 2" xfId="15230" xr:uid="{00000000-0005-0000-0000-0000353B0000}"/>
    <cellStyle name="Normal 2 3 2 2 3 2 6" xfId="15231" xr:uid="{00000000-0005-0000-0000-0000363B0000}"/>
    <cellStyle name="Normal 2 3 2 2 3 2 6 2" xfId="15232" xr:uid="{00000000-0005-0000-0000-0000373B0000}"/>
    <cellStyle name="Normal 2 3 2 2 3 2 7" xfId="15233" xr:uid="{00000000-0005-0000-0000-0000383B0000}"/>
    <cellStyle name="Normal 2 3 2 2 3 3" xfId="15234" xr:uid="{00000000-0005-0000-0000-0000393B0000}"/>
    <cellStyle name="Normal 2 3 2 2 3 3 2" xfId="15235" xr:uid="{00000000-0005-0000-0000-00003A3B0000}"/>
    <cellStyle name="Normal 2 3 2 2 3 3 2 2" xfId="15236" xr:uid="{00000000-0005-0000-0000-00003B3B0000}"/>
    <cellStyle name="Normal 2 3 2 2 3 3 3" xfId="15237" xr:uid="{00000000-0005-0000-0000-00003C3B0000}"/>
    <cellStyle name="Normal 2 3 2 2 3 4" xfId="15238" xr:uid="{00000000-0005-0000-0000-00003D3B0000}"/>
    <cellStyle name="Normal 2 3 2 2 3 4 2" xfId="15239" xr:uid="{00000000-0005-0000-0000-00003E3B0000}"/>
    <cellStyle name="Normal 2 3 2 2 3 4 2 2" xfId="15240" xr:uid="{00000000-0005-0000-0000-00003F3B0000}"/>
    <cellStyle name="Normal 2 3 2 2 3 4 3" xfId="15241" xr:uid="{00000000-0005-0000-0000-0000403B0000}"/>
    <cellStyle name="Normal 2 3 2 2 3 5" xfId="15242" xr:uid="{00000000-0005-0000-0000-0000413B0000}"/>
    <cellStyle name="Normal 2 3 2 2 3 5 2" xfId="15243" xr:uid="{00000000-0005-0000-0000-0000423B0000}"/>
    <cellStyle name="Normal 2 3 2 2 3 5 2 2" xfId="15244" xr:uid="{00000000-0005-0000-0000-0000433B0000}"/>
    <cellStyle name="Normal 2 3 2 2 3 5 3" xfId="15245" xr:uid="{00000000-0005-0000-0000-0000443B0000}"/>
    <cellStyle name="Normal 2 3 2 2 3 6" xfId="15246" xr:uid="{00000000-0005-0000-0000-0000453B0000}"/>
    <cellStyle name="Normal 2 3 2 2 3 6 2" xfId="15247" xr:uid="{00000000-0005-0000-0000-0000463B0000}"/>
    <cellStyle name="Normal 2 3 2 2 3 7" xfId="15248" xr:uid="{00000000-0005-0000-0000-0000473B0000}"/>
    <cellStyle name="Normal 2 3 2 2 3 7 2" xfId="15249" xr:uid="{00000000-0005-0000-0000-0000483B0000}"/>
    <cellStyle name="Normal 2 3 2 2 3 8" xfId="15250" xr:uid="{00000000-0005-0000-0000-0000493B0000}"/>
    <cellStyle name="Normal 2 3 2 2 4" xfId="15251" xr:uid="{00000000-0005-0000-0000-00004A3B0000}"/>
    <cellStyle name="Normal 2 3 2 2 4 2" xfId="15252" xr:uid="{00000000-0005-0000-0000-00004B3B0000}"/>
    <cellStyle name="Normal 2 3 2 2 4 2 2" xfId="15253" xr:uid="{00000000-0005-0000-0000-00004C3B0000}"/>
    <cellStyle name="Normal 2 3 2 2 4 2 2 2" xfId="15254" xr:uid="{00000000-0005-0000-0000-00004D3B0000}"/>
    <cellStyle name="Normal 2 3 2 2 4 2 3" xfId="15255" xr:uid="{00000000-0005-0000-0000-00004E3B0000}"/>
    <cellStyle name="Normal 2 3 2 2 4 3" xfId="15256" xr:uid="{00000000-0005-0000-0000-00004F3B0000}"/>
    <cellStyle name="Normal 2 3 2 2 4 3 2" xfId="15257" xr:uid="{00000000-0005-0000-0000-0000503B0000}"/>
    <cellStyle name="Normal 2 3 2 2 4 3 2 2" xfId="15258" xr:uid="{00000000-0005-0000-0000-0000513B0000}"/>
    <cellStyle name="Normal 2 3 2 2 4 3 3" xfId="15259" xr:uid="{00000000-0005-0000-0000-0000523B0000}"/>
    <cellStyle name="Normal 2 3 2 2 4 4" xfId="15260" xr:uid="{00000000-0005-0000-0000-0000533B0000}"/>
    <cellStyle name="Normal 2 3 2 2 4 4 2" xfId="15261" xr:uid="{00000000-0005-0000-0000-0000543B0000}"/>
    <cellStyle name="Normal 2 3 2 2 4 4 2 2" xfId="15262" xr:uid="{00000000-0005-0000-0000-0000553B0000}"/>
    <cellStyle name="Normal 2 3 2 2 4 4 3" xfId="15263" xr:uid="{00000000-0005-0000-0000-0000563B0000}"/>
    <cellStyle name="Normal 2 3 2 2 4 5" xfId="15264" xr:uid="{00000000-0005-0000-0000-0000573B0000}"/>
    <cellStyle name="Normal 2 3 2 2 4 5 2" xfId="15265" xr:uid="{00000000-0005-0000-0000-0000583B0000}"/>
    <cellStyle name="Normal 2 3 2 2 4 6" xfId="15266" xr:uid="{00000000-0005-0000-0000-0000593B0000}"/>
    <cellStyle name="Normal 2 3 2 2 4 6 2" xfId="15267" xr:uid="{00000000-0005-0000-0000-00005A3B0000}"/>
    <cellStyle name="Normal 2 3 2 2 4 7" xfId="15268" xr:uid="{00000000-0005-0000-0000-00005B3B0000}"/>
    <cellStyle name="Normal 2 3 2 2 5" xfId="15269" xr:uid="{00000000-0005-0000-0000-00005C3B0000}"/>
    <cellStyle name="Normal 2 3 2 2 5 2" xfId="15270" xr:uid="{00000000-0005-0000-0000-00005D3B0000}"/>
    <cellStyle name="Normal 2 3 2 2 5 2 2" xfId="15271" xr:uid="{00000000-0005-0000-0000-00005E3B0000}"/>
    <cellStyle name="Normal 2 3 2 2 5 2 2 2" xfId="15272" xr:uid="{00000000-0005-0000-0000-00005F3B0000}"/>
    <cellStyle name="Normal 2 3 2 2 5 2 3" xfId="15273" xr:uid="{00000000-0005-0000-0000-0000603B0000}"/>
    <cellStyle name="Normal 2 3 2 2 5 3" xfId="15274" xr:uid="{00000000-0005-0000-0000-0000613B0000}"/>
    <cellStyle name="Normal 2 3 2 2 5 3 2" xfId="15275" xr:uid="{00000000-0005-0000-0000-0000623B0000}"/>
    <cellStyle name="Normal 2 3 2 2 5 3 2 2" xfId="15276" xr:uid="{00000000-0005-0000-0000-0000633B0000}"/>
    <cellStyle name="Normal 2 3 2 2 5 3 3" xfId="15277" xr:uid="{00000000-0005-0000-0000-0000643B0000}"/>
    <cellStyle name="Normal 2 3 2 2 5 4" xfId="15278" xr:uid="{00000000-0005-0000-0000-0000653B0000}"/>
    <cellStyle name="Normal 2 3 2 2 5 4 2" xfId="15279" xr:uid="{00000000-0005-0000-0000-0000663B0000}"/>
    <cellStyle name="Normal 2 3 2 2 5 4 2 2" xfId="15280" xr:uid="{00000000-0005-0000-0000-0000673B0000}"/>
    <cellStyle name="Normal 2 3 2 2 5 4 3" xfId="15281" xr:uid="{00000000-0005-0000-0000-0000683B0000}"/>
    <cellStyle name="Normal 2 3 2 2 5 5" xfId="15282" xr:uid="{00000000-0005-0000-0000-0000693B0000}"/>
    <cellStyle name="Normal 2 3 2 2 5 5 2" xfId="15283" xr:uid="{00000000-0005-0000-0000-00006A3B0000}"/>
    <cellStyle name="Normal 2 3 2 2 5 6" xfId="15284" xr:uid="{00000000-0005-0000-0000-00006B3B0000}"/>
    <cellStyle name="Normal 2 3 2 2 5 6 2" xfId="15285" xr:uid="{00000000-0005-0000-0000-00006C3B0000}"/>
    <cellStyle name="Normal 2 3 2 2 5 7" xfId="15286" xr:uid="{00000000-0005-0000-0000-00006D3B0000}"/>
    <cellStyle name="Normal 2 3 2 2 6" xfId="15287" xr:uid="{00000000-0005-0000-0000-00006E3B0000}"/>
    <cellStyle name="Normal 2 3 2 2 6 2" xfId="15288" xr:uid="{00000000-0005-0000-0000-00006F3B0000}"/>
    <cellStyle name="Normal 2 3 2 2 6 2 2" xfId="15289" xr:uid="{00000000-0005-0000-0000-0000703B0000}"/>
    <cellStyle name="Normal 2 3 2 2 6 3" xfId="15290" xr:uid="{00000000-0005-0000-0000-0000713B0000}"/>
    <cellStyle name="Normal 2 3 2 2 7" xfId="15291" xr:uid="{00000000-0005-0000-0000-0000723B0000}"/>
    <cellStyle name="Normal 2 3 2 2 7 2" xfId="15292" xr:uid="{00000000-0005-0000-0000-0000733B0000}"/>
    <cellStyle name="Normal 2 3 2 2 7 2 2" xfId="15293" xr:uid="{00000000-0005-0000-0000-0000743B0000}"/>
    <cellStyle name="Normal 2 3 2 2 7 3" xfId="15294" xr:uid="{00000000-0005-0000-0000-0000753B0000}"/>
    <cellStyle name="Normal 2 3 2 2 8" xfId="15295" xr:uid="{00000000-0005-0000-0000-0000763B0000}"/>
    <cellStyle name="Normal 2 3 2 2 8 2" xfId="15296" xr:uid="{00000000-0005-0000-0000-0000773B0000}"/>
    <cellStyle name="Normal 2 3 2 2 8 2 2" xfId="15297" xr:uid="{00000000-0005-0000-0000-0000783B0000}"/>
    <cellStyle name="Normal 2 3 2 2 8 3" xfId="15298" xr:uid="{00000000-0005-0000-0000-0000793B0000}"/>
    <cellStyle name="Normal 2 3 2 2 9" xfId="15299" xr:uid="{00000000-0005-0000-0000-00007A3B0000}"/>
    <cellStyle name="Normal 2 3 2 2 9 2" xfId="15300" xr:uid="{00000000-0005-0000-0000-00007B3B0000}"/>
    <cellStyle name="Normal 2 3 2 3" xfId="475" xr:uid="{00000000-0005-0000-0000-00007C3B0000}"/>
    <cellStyle name="Normal 2 3 2 3 10" xfId="15301" xr:uid="{00000000-0005-0000-0000-00007D3B0000}"/>
    <cellStyle name="Normal 2 3 2 3 10 2" xfId="15302" xr:uid="{00000000-0005-0000-0000-00007E3B0000}"/>
    <cellStyle name="Normal 2 3 2 3 11" xfId="15303" xr:uid="{00000000-0005-0000-0000-00007F3B0000}"/>
    <cellStyle name="Normal 2 3 2 3 2" xfId="15304" xr:uid="{00000000-0005-0000-0000-0000803B0000}"/>
    <cellStyle name="Normal 2 3 2 3 2 2" xfId="15305" xr:uid="{00000000-0005-0000-0000-0000813B0000}"/>
    <cellStyle name="Normal 2 3 2 3 2 2 2" xfId="15306" xr:uid="{00000000-0005-0000-0000-0000823B0000}"/>
    <cellStyle name="Normal 2 3 2 3 2 2 2 2" xfId="15307" xr:uid="{00000000-0005-0000-0000-0000833B0000}"/>
    <cellStyle name="Normal 2 3 2 3 2 2 2 2 2" xfId="15308" xr:uid="{00000000-0005-0000-0000-0000843B0000}"/>
    <cellStyle name="Normal 2 3 2 3 2 2 2 3" xfId="15309" xr:uid="{00000000-0005-0000-0000-0000853B0000}"/>
    <cellStyle name="Normal 2 3 2 3 2 2 3" xfId="15310" xr:uid="{00000000-0005-0000-0000-0000863B0000}"/>
    <cellStyle name="Normal 2 3 2 3 2 2 3 2" xfId="15311" xr:uid="{00000000-0005-0000-0000-0000873B0000}"/>
    <cellStyle name="Normal 2 3 2 3 2 2 3 2 2" xfId="15312" xr:uid="{00000000-0005-0000-0000-0000883B0000}"/>
    <cellStyle name="Normal 2 3 2 3 2 2 3 3" xfId="15313" xr:uid="{00000000-0005-0000-0000-0000893B0000}"/>
    <cellStyle name="Normal 2 3 2 3 2 2 4" xfId="15314" xr:uid="{00000000-0005-0000-0000-00008A3B0000}"/>
    <cellStyle name="Normal 2 3 2 3 2 2 4 2" xfId="15315" xr:uid="{00000000-0005-0000-0000-00008B3B0000}"/>
    <cellStyle name="Normal 2 3 2 3 2 2 4 2 2" xfId="15316" xr:uid="{00000000-0005-0000-0000-00008C3B0000}"/>
    <cellStyle name="Normal 2 3 2 3 2 2 4 3" xfId="15317" xr:uid="{00000000-0005-0000-0000-00008D3B0000}"/>
    <cellStyle name="Normal 2 3 2 3 2 2 5" xfId="15318" xr:uid="{00000000-0005-0000-0000-00008E3B0000}"/>
    <cellStyle name="Normal 2 3 2 3 2 2 5 2" xfId="15319" xr:uid="{00000000-0005-0000-0000-00008F3B0000}"/>
    <cellStyle name="Normal 2 3 2 3 2 2 6" xfId="15320" xr:uid="{00000000-0005-0000-0000-0000903B0000}"/>
    <cellStyle name="Normal 2 3 2 3 2 2 6 2" xfId="15321" xr:uid="{00000000-0005-0000-0000-0000913B0000}"/>
    <cellStyle name="Normal 2 3 2 3 2 2 7" xfId="15322" xr:uid="{00000000-0005-0000-0000-0000923B0000}"/>
    <cellStyle name="Normal 2 3 2 3 2 3" xfId="15323" xr:uid="{00000000-0005-0000-0000-0000933B0000}"/>
    <cellStyle name="Normal 2 3 2 3 2 3 2" xfId="15324" xr:uid="{00000000-0005-0000-0000-0000943B0000}"/>
    <cellStyle name="Normal 2 3 2 3 2 3 2 2" xfId="15325" xr:uid="{00000000-0005-0000-0000-0000953B0000}"/>
    <cellStyle name="Normal 2 3 2 3 2 3 2 2 2" xfId="15326" xr:uid="{00000000-0005-0000-0000-0000963B0000}"/>
    <cellStyle name="Normal 2 3 2 3 2 3 2 3" xfId="15327" xr:uid="{00000000-0005-0000-0000-0000973B0000}"/>
    <cellStyle name="Normal 2 3 2 3 2 3 3" xfId="15328" xr:uid="{00000000-0005-0000-0000-0000983B0000}"/>
    <cellStyle name="Normal 2 3 2 3 2 3 3 2" xfId="15329" xr:uid="{00000000-0005-0000-0000-0000993B0000}"/>
    <cellStyle name="Normal 2 3 2 3 2 3 3 2 2" xfId="15330" xr:uid="{00000000-0005-0000-0000-00009A3B0000}"/>
    <cellStyle name="Normal 2 3 2 3 2 3 3 3" xfId="15331" xr:uid="{00000000-0005-0000-0000-00009B3B0000}"/>
    <cellStyle name="Normal 2 3 2 3 2 3 4" xfId="15332" xr:uid="{00000000-0005-0000-0000-00009C3B0000}"/>
    <cellStyle name="Normal 2 3 2 3 2 3 4 2" xfId="15333" xr:uid="{00000000-0005-0000-0000-00009D3B0000}"/>
    <cellStyle name="Normal 2 3 2 3 2 3 4 2 2" xfId="15334" xr:uid="{00000000-0005-0000-0000-00009E3B0000}"/>
    <cellStyle name="Normal 2 3 2 3 2 3 4 3" xfId="15335" xr:uid="{00000000-0005-0000-0000-00009F3B0000}"/>
    <cellStyle name="Normal 2 3 2 3 2 3 5" xfId="15336" xr:uid="{00000000-0005-0000-0000-0000A03B0000}"/>
    <cellStyle name="Normal 2 3 2 3 2 3 5 2" xfId="15337" xr:uid="{00000000-0005-0000-0000-0000A13B0000}"/>
    <cellStyle name="Normal 2 3 2 3 2 3 6" xfId="15338" xr:uid="{00000000-0005-0000-0000-0000A23B0000}"/>
    <cellStyle name="Normal 2 3 2 3 2 3 6 2" xfId="15339" xr:uid="{00000000-0005-0000-0000-0000A33B0000}"/>
    <cellStyle name="Normal 2 3 2 3 2 3 7" xfId="15340" xr:uid="{00000000-0005-0000-0000-0000A43B0000}"/>
    <cellStyle name="Normal 2 3 2 3 2 4" xfId="15341" xr:uid="{00000000-0005-0000-0000-0000A53B0000}"/>
    <cellStyle name="Normal 2 3 2 3 2 4 2" xfId="15342" xr:uid="{00000000-0005-0000-0000-0000A63B0000}"/>
    <cellStyle name="Normal 2 3 2 3 2 4 2 2" xfId="15343" xr:uid="{00000000-0005-0000-0000-0000A73B0000}"/>
    <cellStyle name="Normal 2 3 2 3 2 4 3" xfId="15344" xr:uid="{00000000-0005-0000-0000-0000A83B0000}"/>
    <cellStyle name="Normal 2 3 2 3 2 5" xfId="15345" xr:uid="{00000000-0005-0000-0000-0000A93B0000}"/>
    <cellStyle name="Normal 2 3 2 3 2 5 2" xfId="15346" xr:uid="{00000000-0005-0000-0000-0000AA3B0000}"/>
    <cellStyle name="Normal 2 3 2 3 2 5 2 2" xfId="15347" xr:uid="{00000000-0005-0000-0000-0000AB3B0000}"/>
    <cellStyle name="Normal 2 3 2 3 2 5 3" xfId="15348" xr:uid="{00000000-0005-0000-0000-0000AC3B0000}"/>
    <cellStyle name="Normal 2 3 2 3 2 6" xfId="15349" xr:uid="{00000000-0005-0000-0000-0000AD3B0000}"/>
    <cellStyle name="Normal 2 3 2 3 2 6 2" xfId="15350" xr:uid="{00000000-0005-0000-0000-0000AE3B0000}"/>
    <cellStyle name="Normal 2 3 2 3 2 6 2 2" xfId="15351" xr:uid="{00000000-0005-0000-0000-0000AF3B0000}"/>
    <cellStyle name="Normal 2 3 2 3 2 6 3" xfId="15352" xr:uid="{00000000-0005-0000-0000-0000B03B0000}"/>
    <cellStyle name="Normal 2 3 2 3 2 7" xfId="15353" xr:uid="{00000000-0005-0000-0000-0000B13B0000}"/>
    <cellStyle name="Normal 2 3 2 3 2 7 2" xfId="15354" xr:uid="{00000000-0005-0000-0000-0000B23B0000}"/>
    <cellStyle name="Normal 2 3 2 3 2 8" xfId="15355" xr:uid="{00000000-0005-0000-0000-0000B33B0000}"/>
    <cellStyle name="Normal 2 3 2 3 2 8 2" xfId="15356" xr:uid="{00000000-0005-0000-0000-0000B43B0000}"/>
    <cellStyle name="Normal 2 3 2 3 2 9" xfId="15357" xr:uid="{00000000-0005-0000-0000-0000B53B0000}"/>
    <cellStyle name="Normal 2 3 2 3 3" xfId="15358" xr:uid="{00000000-0005-0000-0000-0000B63B0000}"/>
    <cellStyle name="Normal 2 3 2 3 3 2" xfId="15359" xr:uid="{00000000-0005-0000-0000-0000B73B0000}"/>
    <cellStyle name="Normal 2 3 2 3 3 2 2" xfId="15360" xr:uid="{00000000-0005-0000-0000-0000B83B0000}"/>
    <cellStyle name="Normal 2 3 2 3 3 2 2 2" xfId="15361" xr:uid="{00000000-0005-0000-0000-0000B93B0000}"/>
    <cellStyle name="Normal 2 3 2 3 3 2 2 2 2" xfId="15362" xr:uid="{00000000-0005-0000-0000-0000BA3B0000}"/>
    <cellStyle name="Normal 2 3 2 3 3 2 2 3" xfId="15363" xr:uid="{00000000-0005-0000-0000-0000BB3B0000}"/>
    <cellStyle name="Normal 2 3 2 3 3 2 3" xfId="15364" xr:uid="{00000000-0005-0000-0000-0000BC3B0000}"/>
    <cellStyle name="Normal 2 3 2 3 3 2 3 2" xfId="15365" xr:uid="{00000000-0005-0000-0000-0000BD3B0000}"/>
    <cellStyle name="Normal 2 3 2 3 3 2 3 2 2" xfId="15366" xr:uid="{00000000-0005-0000-0000-0000BE3B0000}"/>
    <cellStyle name="Normal 2 3 2 3 3 2 3 3" xfId="15367" xr:uid="{00000000-0005-0000-0000-0000BF3B0000}"/>
    <cellStyle name="Normal 2 3 2 3 3 2 4" xfId="15368" xr:uid="{00000000-0005-0000-0000-0000C03B0000}"/>
    <cellStyle name="Normal 2 3 2 3 3 2 4 2" xfId="15369" xr:uid="{00000000-0005-0000-0000-0000C13B0000}"/>
    <cellStyle name="Normal 2 3 2 3 3 2 4 2 2" xfId="15370" xr:uid="{00000000-0005-0000-0000-0000C23B0000}"/>
    <cellStyle name="Normal 2 3 2 3 3 2 4 3" xfId="15371" xr:uid="{00000000-0005-0000-0000-0000C33B0000}"/>
    <cellStyle name="Normal 2 3 2 3 3 2 5" xfId="15372" xr:uid="{00000000-0005-0000-0000-0000C43B0000}"/>
    <cellStyle name="Normal 2 3 2 3 3 2 5 2" xfId="15373" xr:uid="{00000000-0005-0000-0000-0000C53B0000}"/>
    <cellStyle name="Normal 2 3 2 3 3 2 6" xfId="15374" xr:uid="{00000000-0005-0000-0000-0000C63B0000}"/>
    <cellStyle name="Normal 2 3 2 3 3 2 6 2" xfId="15375" xr:uid="{00000000-0005-0000-0000-0000C73B0000}"/>
    <cellStyle name="Normal 2 3 2 3 3 2 7" xfId="15376" xr:uid="{00000000-0005-0000-0000-0000C83B0000}"/>
    <cellStyle name="Normal 2 3 2 3 3 3" xfId="15377" xr:uid="{00000000-0005-0000-0000-0000C93B0000}"/>
    <cellStyle name="Normal 2 3 2 3 3 3 2" xfId="15378" xr:uid="{00000000-0005-0000-0000-0000CA3B0000}"/>
    <cellStyle name="Normal 2 3 2 3 3 3 2 2" xfId="15379" xr:uid="{00000000-0005-0000-0000-0000CB3B0000}"/>
    <cellStyle name="Normal 2 3 2 3 3 3 3" xfId="15380" xr:uid="{00000000-0005-0000-0000-0000CC3B0000}"/>
    <cellStyle name="Normal 2 3 2 3 3 4" xfId="15381" xr:uid="{00000000-0005-0000-0000-0000CD3B0000}"/>
    <cellStyle name="Normal 2 3 2 3 3 4 2" xfId="15382" xr:uid="{00000000-0005-0000-0000-0000CE3B0000}"/>
    <cellStyle name="Normal 2 3 2 3 3 4 2 2" xfId="15383" xr:uid="{00000000-0005-0000-0000-0000CF3B0000}"/>
    <cellStyle name="Normal 2 3 2 3 3 4 3" xfId="15384" xr:uid="{00000000-0005-0000-0000-0000D03B0000}"/>
    <cellStyle name="Normal 2 3 2 3 3 5" xfId="15385" xr:uid="{00000000-0005-0000-0000-0000D13B0000}"/>
    <cellStyle name="Normal 2 3 2 3 3 5 2" xfId="15386" xr:uid="{00000000-0005-0000-0000-0000D23B0000}"/>
    <cellStyle name="Normal 2 3 2 3 3 5 2 2" xfId="15387" xr:uid="{00000000-0005-0000-0000-0000D33B0000}"/>
    <cellStyle name="Normal 2 3 2 3 3 5 3" xfId="15388" xr:uid="{00000000-0005-0000-0000-0000D43B0000}"/>
    <cellStyle name="Normal 2 3 2 3 3 6" xfId="15389" xr:uid="{00000000-0005-0000-0000-0000D53B0000}"/>
    <cellStyle name="Normal 2 3 2 3 3 6 2" xfId="15390" xr:uid="{00000000-0005-0000-0000-0000D63B0000}"/>
    <cellStyle name="Normal 2 3 2 3 3 7" xfId="15391" xr:uid="{00000000-0005-0000-0000-0000D73B0000}"/>
    <cellStyle name="Normal 2 3 2 3 3 7 2" xfId="15392" xr:uid="{00000000-0005-0000-0000-0000D83B0000}"/>
    <cellStyle name="Normal 2 3 2 3 3 8" xfId="15393" xr:uid="{00000000-0005-0000-0000-0000D93B0000}"/>
    <cellStyle name="Normal 2 3 2 3 4" xfId="15394" xr:uid="{00000000-0005-0000-0000-0000DA3B0000}"/>
    <cellStyle name="Normal 2 3 2 3 4 2" xfId="15395" xr:uid="{00000000-0005-0000-0000-0000DB3B0000}"/>
    <cellStyle name="Normal 2 3 2 3 4 2 2" xfId="15396" xr:uid="{00000000-0005-0000-0000-0000DC3B0000}"/>
    <cellStyle name="Normal 2 3 2 3 4 2 2 2" xfId="15397" xr:uid="{00000000-0005-0000-0000-0000DD3B0000}"/>
    <cellStyle name="Normal 2 3 2 3 4 2 3" xfId="15398" xr:uid="{00000000-0005-0000-0000-0000DE3B0000}"/>
    <cellStyle name="Normal 2 3 2 3 4 3" xfId="15399" xr:uid="{00000000-0005-0000-0000-0000DF3B0000}"/>
    <cellStyle name="Normal 2 3 2 3 4 3 2" xfId="15400" xr:uid="{00000000-0005-0000-0000-0000E03B0000}"/>
    <cellStyle name="Normal 2 3 2 3 4 3 2 2" xfId="15401" xr:uid="{00000000-0005-0000-0000-0000E13B0000}"/>
    <cellStyle name="Normal 2 3 2 3 4 3 3" xfId="15402" xr:uid="{00000000-0005-0000-0000-0000E23B0000}"/>
    <cellStyle name="Normal 2 3 2 3 4 4" xfId="15403" xr:uid="{00000000-0005-0000-0000-0000E33B0000}"/>
    <cellStyle name="Normal 2 3 2 3 4 4 2" xfId="15404" xr:uid="{00000000-0005-0000-0000-0000E43B0000}"/>
    <cellStyle name="Normal 2 3 2 3 4 4 2 2" xfId="15405" xr:uid="{00000000-0005-0000-0000-0000E53B0000}"/>
    <cellStyle name="Normal 2 3 2 3 4 4 3" xfId="15406" xr:uid="{00000000-0005-0000-0000-0000E63B0000}"/>
    <cellStyle name="Normal 2 3 2 3 4 5" xfId="15407" xr:uid="{00000000-0005-0000-0000-0000E73B0000}"/>
    <cellStyle name="Normal 2 3 2 3 4 5 2" xfId="15408" xr:uid="{00000000-0005-0000-0000-0000E83B0000}"/>
    <cellStyle name="Normal 2 3 2 3 4 6" xfId="15409" xr:uid="{00000000-0005-0000-0000-0000E93B0000}"/>
    <cellStyle name="Normal 2 3 2 3 4 6 2" xfId="15410" xr:uid="{00000000-0005-0000-0000-0000EA3B0000}"/>
    <cellStyle name="Normal 2 3 2 3 4 7" xfId="15411" xr:uid="{00000000-0005-0000-0000-0000EB3B0000}"/>
    <cellStyle name="Normal 2 3 2 3 5" xfId="15412" xr:uid="{00000000-0005-0000-0000-0000EC3B0000}"/>
    <cellStyle name="Normal 2 3 2 3 5 2" xfId="15413" xr:uid="{00000000-0005-0000-0000-0000ED3B0000}"/>
    <cellStyle name="Normal 2 3 2 3 5 2 2" xfId="15414" xr:uid="{00000000-0005-0000-0000-0000EE3B0000}"/>
    <cellStyle name="Normal 2 3 2 3 5 2 2 2" xfId="15415" xr:uid="{00000000-0005-0000-0000-0000EF3B0000}"/>
    <cellStyle name="Normal 2 3 2 3 5 2 3" xfId="15416" xr:uid="{00000000-0005-0000-0000-0000F03B0000}"/>
    <cellStyle name="Normal 2 3 2 3 5 3" xfId="15417" xr:uid="{00000000-0005-0000-0000-0000F13B0000}"/>
    <cellStyle name="Normal 2 3 2 3 5 3 2" xfId="15418" xr:uid="{00000000-0005-0000-0000-0000F23B0000}"/>
    <cellStyle name="Normal 2 3 2 3 5 3 2 2" xfId="15419" xr:uid="{00000000-0005-0000-0000-0000F33B0000}"/>
    <cellStyle name="Normal 2 3 2 3 5 3 3" xfId="15420" xr:uid="{00000000-0005-0000-0000-0000F43B0000}"/>
    <cellStyle name="Normal 2 3 2 3 5 4" xfId="15421" xr:uid="{00000000-0005-0000-0000-0000F53B0000}"/>
    <cellStyle name="Normal 2 3 2 3 5 4 2" xfId="15422" xr:uid="{00000000-0005-0000-0000-0000F63B0000}"/>
    <cellStyle name="Normal 2 3 2 3 5 4 2 2" xfId="15423" xr:uid="{00000000-0005-0000-0000-0000F73B0000}"/>
    <cellStyle name="Normal 2 3 2 3 5 4 3" xfId="15424" xr:uid="{00000000-0005-0000-0000-0000F83B0000}"/>
    <cellStyle name="Normal 2 3 2 3 5 5" xfId="15425" xr:uid="{00000000-0005-0000-0000-0000F93B0000}"/>
    <cellStyle name="Normal 2 3 2 3 5 5 2" xfId="15426" xr:uid="{00000000-0005-0000-0000-0000FA3B0000}"/>
    <cellStyle name="Normal 2 3 2 3 5 6" xfId="15427" xr:uid="{00000000-0005-0000-0000-0000FB3B0000}"/>
    <cellStyle name="Normal 2 3 2 3 5 6 2" xfId="15428" xr:uid="{00000000-0005-0000-0000-0000FC3B0000}"/>
    <cellStyle name="Normal 2 3 2 3 5 7" xfId="15429" xr:uid="{00000000-0005-0000-0000-0000FD3B0000}"/>
    <cellStyle name="Normal 2 3 2 3 6" xfId="15430" xr:uid="{00000000-0005-0000-0000-0000FE3B0000}"/>
    <cellStyle name="Normal 2 3 2 3 6 2" xfId="15431" xr:uid="{00000000-0005-0000-0000-0000FF3B0000}"/>
    <cellStyle name="Normal 2 3 2 3 6 2 2" xfId="15432" xr:uid="{00000000-0005-0000-0000-0000003C0000}"/>
    <cellStyle name="Normal 2 3 2 3 6 3" xfId="15433" xr:uid="{00000000-0005-0000-0000-0000013C0000}"/>
    <cellStyle name="Normal 2 3 2 3 7" xfId="15434" xr:uid="{00000000-0005-0000-0000-0000023C0000}"/>
    <cellStyle name="Normal 2 3 2 3 7 2" xfId="15435" xr:uid="{00000000-0005-0000-0000-0000033C0000}"/>
    <cellStyle name="Normal 2 3 2 3 7 2 2" xfId="15436" xr:uid="{00000000-0005-0000-0000-0000043C0000}"/>
    <cellStyle name="Normal 2 3 2 3 7 3" xfId="15437" xr:uid="{00000000-0005-0000-0000-0000053C0000}"/>
    <cellStyle name="Normal 2 3 2 3 8" xfId="15438" xr:uid="{00000000-0005-0000-0000-0000063C0000}"/>
    <cellStyle name="Normal 2 3 2 3 8 2" xfId="15439" xr:uid="{00000000-0005-0000-0000-0000073C0000}"/>
    <cellStyle name="Normal 2 3 2 3 8 2 2" xfId="15440" xr:uid="{00000000-0005-0000-0000-0000083C0000}"/>
    <cellStyle name="Normal 2 3 2 3 8 3" xfId="15441" xr:uid="{00000000-0005-0000-0000-0000093C0000}"/>
    <cellStyle name="Normal 2 3 2 3 9" xfId="15442" xr:uid="{00000000-0005-0000-0000-00000A3C0000}"/>
    <cellStyle name="Normal 2 3 2 3 9 2" xfId="15443" xr:uid="{00000000-0005-0000-0000-00000B3C0000}"/>
    <cellStyle name="Normal 2 3 2 4" xfId="15444" xr:uid="{00000000-0005-0000-0000-00000C3C0000}"/>
    <cellStyle name="Normal 2 3 2 4 2" xfId="15445" xr:uid="{00000000-0005-0000-0000-00000D3C0000}"/>
    <cellStyle name="Normal 2 3 2 4 2 2" xfId="15446" xr:uid="{00000000-0005-0000-0000-00000E3C0000}"/>
    <cellStyle name="Normal 2 3 2 4 2 2 2" xfId="15447" xr:uid="{00000000-0005-0000-0000-00000F3C0000}"/>
    <cellStyle name="Normal 2 3 2 4 2 2 2 2" xfId="15448" xr:uid="{00000000-0005-0000-0000-0000103C0000}"/>
    <cellStyle name="Normal 2 3 2 4 2 2 3" xfId="15449" xr:uid="{00000000-0005-0000-0000-0000113C0000}"/>
    <cellStyle name="Normal 2 3 2 4 2 3" xfId="15450" xr:uid="{00000000-0005-0000-0000-0000123C0000}"/>
    <cellStyle name="Normal 2 3 2 4 2 3 2" xfId="15451" xr:uid="{00000000-0005-0000-0000-0000133C0000}"/>
    <cellStyle name="Normal 2 3 2 4 2 3 2 2" xfId="15452" xr:uid="{00000000-0005-0000-0000-0000143C0000}"/>
    <cellStyle name="Normal 2 3 2 4 2 3 3" xfId="15453" xr:uid="{00000000-0005-0000-0000-0000153C0000}"/>
    <cellStyle name="Normal 2 3 2 4 2 4" xfId="15454" xr:uid="{00000000-0005-0000-0000-0000163C0000}"/>
    <cellStyle name="Normal 2 3 2 4 2 4 2" xfId="15455" xr:uid="{00000000-0005-0000-0000-0000173C0000}"/>
    <cellStyle name="Normal 2 3 2 4 2 4 2 2" xfId="15456" xr:uid="{00000000-0005-0000-0000-0000183C0000}"/>
    <cellStyle name="Normal 2 3 2 4 2 4 3" xfId="15457" xr:uid="{00000000-0005-0000-0000-0000193C0000}"/>
    <cellStyle name="Normal 2 3 2 4 2 5" xfId="15458" xr:uid="{00000000-0005-0000-0000-00001A3C0000}"/>
    <cellStyle name="Normal 2 3 2 4 2 5 2" xfId="15459" xr:uid="{00000000-0005-0000-0000-00001B3C0000}"/>
    <cellStyle name="Normal 2 3 2 4 2 6" xfId="15460" xr:uid="{00000000-0005-0000-0000-00001C3C0000}"/>
    <cellStyle name="Normal 2 3 2 4 2 6 2" xfId="15461" xr:uid="{00000000-0005-0000-0000-00001D3C0000}"/>
    <cellStyle name="Normal 2 3 2 4 2 7" xfId="15462" xr:uid="{00000000-0005-0000-0000-00001E3C0000}"/>
    <cellStyle name="Normal 2 3 2 4 3" xfId="15463" xr:uid="{00000000-0005-0000-0000-00001F3C0000}"/>
    <cellStyle name="Normal 2 3 2 4 3 2" xfId="15464" xr:uid="{00000000-0005-0000-0000-0000203C0000}"/>
    <cellStyle name="Normal 2 3 2 4 3 2 2" xfId="15465" xr:uid="{00000000-0005-0000-0000-0000213C0000}"/>
    <cellStyle name="Normal 2 3 2 4 3 2 2 2" xfId="15466" xr:uid="{00000000-0005-0000-0000-0000223C0000}"/>
    <cellStyle name="Normal 2 3 2 4 3 2 3" xfId="15467" xr:uid="{00000000-0005-0000-0000-0000233C0000}"/>
    <cellStyle name="Normal 2 3 2 4 3 3" xfId="15468" xr:uid="{00000000-0005-0000-0000-0000243C0000}"/>
    <cellStyle name="Normal 2 3 2 4 3 3 2" xfId="15469" xr:uid="{00000000-0005-0000-0000-0000253C0000}"/>
    <cellStyle name="Normal 2 3 2 4 3 3 2 2" xfId="15470" xr:uid="{00000000-0005-0000-0000-0000263C0000}"/>
    <cellStyle name="Normal 2 3 2 4 3 3 3" xfId="15471" xr:uid="{00000000-0005-0000-0000-0000273C0000}"/>
    <cellStyle name="Normal 2 3 2 4 3 4" xfId="15472" xr:uid="{00000000-0005-0000-0000-0000283C0000}"/>
    <cellStyle name="Normal 2 3 2 4 3 4 2" xfId="15473" xr:uid="{00000000-0005-0000-0000-0000293C0000}"/>
    <cellStyle name="Normal 2 3 2 4 3 4 2 2" xfId="15474" xr:uid="{00000000-0005-0000-0000-00002A3C0000}"/>
    <cellStyle name="Normal 2 3 2 4 3 4 3" xfId="15475" xr:uid="{00000000-0005-0000-0000-00002B3C0000}"/>
    <cellStyle name="Normal 2 3 2 4 3 5" xfId="15476" xr:uid="{00000000-0005-0000-0000-00002C3C0000}"/>
    <cellStyle name="Normal 2 3 2 4 3 5 2" xfId="15477" xr:uid="{00000000-0005-0000-0000-00002D3C0000}"/>
    <cellStyle name="Normal 2 3 2 4 3 6" xfId="15478" xr:uid="{00000000-0005-0000-0000-00002E3C0000}"/>
    <cellStyle name="Normal 2 3 2 4 3 6 2" xfId="15479" xr:uid="{00000000-0005-0000-0000-00002F3C0000}"/>
    <cellStyle name="Normal 2 3 2 4 3 7" xfId="15480" xr:uid="{00000000-0005-0000-0000-0000303C0000}"/>
    <cellStyle name="Normal 2 3 2 4 4" xfId="15481" xr:uid="{00000000-0005-0000-0000-0000313C0000}"/>
    <cellStyle name="Normal 2 3 2 4 4 2" xfId="15482" xr:uid="{00000000-0005-0000-0000-0000323C0000}"/>
    <cellStyle name="Normal 2 3 2 4 4 2 2" xfId="15483" xr:uid="{00000000-0005-0000-0000-0000333C0000}"/>
    <cellStyle name="Normal 2 3 2 4 4 3" xfId="15484" xr:uid="{00000000-0005-0000-0000-0000343C0000}"/>
    <cellStyle name="Normal 2 3 2 4 5" xfId="15485" xr:uid="{00000000-0005-0000-0000-0000353C0000}"/>
    <cellStyle name="Normal 2 3 2 4 5 2" xfId="15486" xr:uid="{00000000-0005-0000-0000-0000363C0000}"/>
    <cellStyle name="Normal 2 3 2 4 5 2 2" xfId="15487" xr:uid="{00000000-0005-0000-0000-0000373C0000}"/>
    <cellStyle name="Normal 2 3 2 4 5 3" xfId="15488" xr:uid="{00000000-0005-0000-0000-0000383C0000}"/>
    <cellStyle name="Normal 2 3 2 4 6" xfId="15489" xr:uid="{00000000-0005-0000-0000-0000393C0000}"/>
    <cellStyle name="Normal 2 3 2 4 6 2" xfId="15490" xr:uid="{00000000-0005-0000-0000-00003A3C0000}"/>
    <cellStyle name="Normal 2 3 2 4 6 2 2" xfId="15491" xr:uid="{00000000-0005-0000-0000-00003B3C0000}"/>
    <cellStyle name="Normal 2 3 2 4 6 3" xfId="15492" xr:uid="{00000000-0005-0000-0000-00003C3C0000}"/>
    <cellStyle name="Normal 2 3 2 4 7" xfId="15493" xr:uid="{00000000-0005-0000-0000-00003D3C0000}"/>
    <cellStyle name="Normal 2 3 2 4 7 2" xfId="15494" xr:uid="{00000000-0005-0000-0000-00003E3C0000}"/>
    <cellStyle name="Normal 2 3 2 4 8" xfId="15495" xr:uid="{00000000-0005-0000-0000-00003F3C0000}"/>
    <cellStyle name="Normal 2 3 2 4 8 2" xfId="15496" xr:uid="{00000000-0005-0000-0000-0000403C0000}"/>
    <cellStyle name="Normal 2 3 2 4 9" xfId="15497" xr:uid="{00000000-0005-0000-0000-0000413C0000}"/>
    <cellStyle name="Normal 2 3 2 5" xfId="15498" xr:uid="{00000000-0005-0000-0000-0000423C0000}"/>
    <cellStyle name="Normal 2 3 2 5 2" xfId="15499" xr:uid="{00000000-0005-0000-0000-0000433C0000}"/>
    <cellStyle name="Normal 2 3 2 5 2 2" xfId="15500" xr:uid="{00000000-0005-0000-0000-0000443C0000}"/>
    <cellStyle name="Normal 2 3 2 5 2 2 2" xfId="15501" xr:uid="{00000000-0005-0000-0000-0000453C0000}"/>
    <cellStyle name="Normal 2 3 2 5 2 2 2 2" xfId="15502" xr:uid="{00000000-0005-0000-0000-0000463C0000}"/>
    <cellStyle name="Normal 2 3 2 5 2 2 3" xfId="15503" xr:uid="{00000000-0005-0000-0000-0000473C0000}"/>
    <cellStyle name="Normal 2 3 2 5 2 3" xfId="15504" xr:uid="{00000000-0005-0000-0000-0000483C0000}"/>
    <cellStyle name="Normal 2 3 2 5 2 3 2" xfId="15505" xr:uid="{00000000-0005-0000-0000-0000493C0000}"/>
    <cellStyle name="Normal 2 3 2 5 2 3 2 2" xfId="15506" xr:uid="{00000000-0005-0000-0000-00004A3C0000}"/>
    <cellStyle name="Normal 2 3 2 5 2 3 3" xfId="15507" xr:uid="{00000000-0005-0000-0000-00004B3C0000}"/>
    <cellStyle name="Normal 2 3 2 5 2 4" xfId="15508" xr:uid="{00000000-0005-0000-0000-00004C3C0000}"/>
    <cellStyle name="Normal 2 3 2 5 2 4 2" xfId="15509" xr:uid="{00000000-0005-0000-0000-00004D3C0000}"/>
    <cellStyle name="Normal 2 3 2 5 2 4 2 2" xfId="15510" xr:uid="{00000000-0005-0000-0000-00004E3C0000}"/>
    <cellStyle name="Normal 2 3 2 5 2 4 3" xfId="15511" xr:uid="{00000000-0005-0000-0000-00004F3C0000}"/>
    <cellStyle name="Normal 2 3 2 5 2 5" xfId="15512" xr:uid="{00000000-0005-0000-0000-0000503C0000}"/>
    <cellStyle name="Normal 2 3 2 5 2 5 2" xfId="15513" xr:uid="{00000000-0005-0000-0000-0000513C0000}"/>
    <cellStyle name="Normal 2 3 2 5 2 6" xfId="15514" xr:uid="{00000000-0005-0000-0000-0000523C0000}"/>
    <cellStyle name="Normal 2 3 2 5 2 6 2" xfId="15515" xr:uid="{00000000-0005-0000-0000-0000533C0000}"/>
    <cellStyle name="Normal 2 3 2 5 2 7" xfId="15516" xr:uid="{00000000-0005-0000-0000-0000543C0000}"/>
    <cellStyle name="Normal 2 3 2 5 3" xfId="15517" xr:uid="{00000000-0005-0000-0000-0000553C0000}"/>
    <cellStyle name="Normal 2 3 2 5 3 2" xfId="15518" xr:uid="{00000000-0005-0000-0000-0000563C0000}"/>
    <cellStyle name="Normal 2 3 2 5 3 2 2" xfId="15519" xr:uid="{00000000-0005-0000-0000-0000573C0000}"/>
    <cellStyle name="Normal 2 3 2 5 3 3" xfId="15520" xr:uid="{00000000-0005-0000-0000-0000583C0000}"/>
    <cellStyle name="Normal 2 3 2 5 4" xfId="15521" xr:uid="{00000000-0005-0000-0000-0000593C0000}"/>
    <cellStyle name="Normal 2 3 2 5 4 2" xfId="15522" xr:uid="{00000000-0005-0000-0000-00005A3C0000}"/>
    <cellStyle name="Normal 2 3 2 5 4 2 2" xfId="15523" xr:uid="{00000000-0005-0000-0000-00005B3C0000}"/>
    <cellStyle name="Normal 2 3 2 5 4 3" xfId="15524" xr:uid="{00000000-0005-0000-0000-00005C3C0000}"/>
    <cellStyle name="Normal 2 3 2 5 5" xfId="15525" xr:uid="{00000000-0005-0000-0000-00005D3C0000}"/>
    <cellStyle name="Normal 2 3 2 5 5 2" xfId="15526" xr:uid="{00000000-0005-0000-0000-00005E3C0000}"/>
    <cellStyle name="Normal 2 3 2 5 5 2 2" xfId="15527" xr:uid="{00000000-0005-0000-0000-00005F3C0000}"/>
    <cellStyle name="Normal 2 3 2 5 5 3" xfId="15528" xr:uid="{00000000-0005-0000-0000-0000603C0000}"/>
    <cellStyle name="Normal 2 3 2 5 6" xfId="15529" xr:uid="{00000000-0005-0000-0000-0000613C0000}"/>
    <cellStyle name="Normal 2 3 2 5 6 2" xfId="15530" xr:uid="{00000000-0005-0000-0000-0000623C0000}"/>
    <cellStyle name="Normal 2 3 2 5 7" xfId="15531" xr:uid="{00000000-0005-0000-0000-0000633C0000}"/>
    <cellStyle name="Normal 2 3 2 5 7 2" xfId="15532" xr:uid="{00000000-0005-0000-0000-0000643C0000}"/>
    <cellStyle name="Normal 2 3 2 5 8" xfId="15533" xr:uid="{00000000-0005-0000-0000-0000653C0000}"/>
    <cellStyle name="Normal 2 3 2 6" xfId="15534" xr:uid="{00000000-0005-0000-0000-0000663C0000}"/>
    <cellStyle name="Normal 2 3 2 6 2" xfId="15535" xr:uid="{00000000-0005-0000-0000-0000673C0000}"/>
    <cellStyle name="Normal 2 3 2 6 2 2" xfId="15536" xr:uid="{00000000-0005-0000-0000-0000683C0000}"/>
    <cellStyle name="Normal 2 3 2 6 2 2 2" xfId="15537" xr:uid="{00000000-0005-0000-0000-0000693C0000}"/>
    <cellStyle name="Normal 2 3 2 6 2 3" xfId="15538" xr:uid="{00000000-0005-0000-0000-00006A3C0000}"/>
    <cellStyle name="Normal 2 3 2 6 3" xfId="15539" xr:uid="{00000000-0005-0000-0000-00006B3C0000}"/>
    <cellStyle name="Normal 2 3 2 6 3 2" xfId="15540" xr:uid="{00000000-0005-0000-0000-00006C3C0000}"/>
    <cellStyle name="Normal 2 3 2 6 3 2 2" xfId="15541" xr:uid="{00000000-0005-0000-0000-00006D3C0000}"/>
    <cellStyle name="Normal 2 3 2 6 3 3" xfId="15542" xr:uid="{00000000-0005-0000-0000-00006E3C0000}"/>
    <cellStyle name="Normal 2 3 2 6 4" xfId="15543" xr:uid="{00000000-0005-0000-0000-00006F3C0000}"/>
    <cellStyle name="Normal 2 3 2 6 4 2" xfId="15544" xr:uid="{00000000-0005-0000-0000-0000703C0000}"/>
    <cellStyle name="Normal 2 3 2 6 4 2 2" xfId="15545" xr:uid="{00000000-0005-0000-0000-0000713C0000}"/>
    <cellStyle name="Normal 2 3 2 6 4 3" xfId="15546" xr:uid="{00000000-0005-0000-0000-0000723C0000}"/>
    <cellStyle name="Normal 2 3 2 6 5" xfId="15547" xr:uid="{00000000-0005-0000-0000-0000733C0000}"/>
    <cellStyle name="Normal 2 3 2 6 5 2" xfId="15548" xr:uid="{00000000-0005-0000-0000-0000743C0000}"/>
    <cellStyle name="Normal 2 3 2 6 6" xfId="15549" xr:uid="{00000000-0005-0000-0000-0000753C0000}"/>
    <cellStyle name="Normal 2 3 2 6 6 2" xfId="15550" xr:uid="{00000000-0005-0000-0000-0000763C0000}"/>
    <cellStyle name="Normal 2 3 2 6 7" xfId="15551" xr:uid="{00000000-0005-0000-0000-0000773C0000}"/>
    <cellStyle name="Normal 2 3 2 7" xfId="15552" xr:uid="{00000000-0005-0000-0000-0000783C0000}"/>
    <cellStyle name="Normal 2 3 2 7 2" xfId="15553" xr:uid="{00000000-0005-0000-0000-0000793C0000}"/>
    <cellStyle name="Normal 2 3 2 7 2 2" xfId="15554" xr:uid="{00000000-0005-0000-0000-00007A3C0000}"/>
    <cellStyle name="Normal 2 3 2 7 2 2 2" xfId="15555" xr:uid="{00000000-0005-0000-0000-00007B3C0000}"/>
    <cellStyle name="Normal 2 3 2 7 2 3" xfId="15556" xr:uid="{00000000-0005-0000-0000-00007C3C0000}"/>
    <cellStyle name="Normal 2 3 2 7 3" xfId="15557" xr:uid="{00000000-0005-0000-0000-00007D3C0000}"/>
    <cellStyle name="Normal 2 3 2 7 3 2" xfId="15558" xr:uid="{00000000-0005-0000-0000-00007E3C0000}"/>
    <cellStyle name="Normal 2 3 2 7 3 2 2" xfId="15559" xr:uid="{00000000-0005-0000-0000-00007F3C0000}"/>
    <cellStyle name="Normal 2 3 2 7 3 3" xfId="15560" xr:uid="{00000000-0005-0000-0000-0000803C0000}"/>
    <cellStyle name="Normal 2 3 2 7 4" xfId="15561" xr:uid="{00000000-0005-0000-0000-0000813C0000}"/>
    <cellStyle name="Normal 2 3 2 7 4 2" xfId="15562" xr:uid="{00000000-0005-0000-0000-0000823C0000}"/>
    <cellStyle name="Normal 2 3 2 7 4 2 2" xfId="15563" xr:uid="{00000000-0005-0000-0000-0000833C0000}"/>
    <cellStyle name="Normal 2 3 2 7 4 3" xfId="15564" xr:uid="{00000000-0005-0000-0000-0000843C0000}"/>
    <cellStyle name="Normal 2 3 2 7 5" xfId="15565" xr:uid="{00000000-0005-0000-0000-0000853C0000}"/>
    <cellStyle name="Normal 2 3 2 7 5 2" xfId="15566" xr:uid="{00000000-0005-0000-0000-0000863C0000}"/>
    <cellStyle name="Normal 2 3 2 7 6" xfId="15567" xr:uid="{00000000-0005-0000-0000-0000873C0000}"/>
    <cellStyle name="Normal 2 3 2 7 6 2" xfId="15568" xr:uid="{00000000-0005-0000-0000-0000883C0000}"/>
    <cellStyle name="Normal 2 3 2 7 7" xfId="15569" xr:uid="{00000000-0005-0000-0000-0000893C0000}"/>
    <cellStyle name="Normal 2 3 2 8" xfId="15570" xr:uid="{00000000-0005-0000-0000-00008A3C0000}"/>
    <cellStyle name="Normal 2 3 2 8 2" xfId="15571" xr:uid="{00000000-0005-0000-0000-00008B3C0000}"/>
    <cellStyle name="Normal 2 3 2 8 2 2" xfId="15572" xr:uid="{00000000-0005-0000-0000-00008C3C0000}"/>
    <cellStyle name="Normal 2 3 2 8 3" xfId="15573" xr:uid="{00000000-0005-0000-0000-00008D3C0000}"/>
    <cellStyle name="Normal 2 3 2 9" xfId="15574" xr:uid="{00000000-0005-0000-0000-00008E3C0000}"/>
    <cellStyle name="Normal 2 3 2 9 2" xfId="15575" xr:uid="{00000000-0005-0000-0000-00008F3C0000}"/>
    <cellStyle name="Normal 2 3 2 9 2 2" xfId="15576" xr:uid="{00000000-0005-0000-0000-0000903C0000}"/>
    <cellStyle name="Normal 2 3 2 9 3" xfId="15577" xr:uid="{00000000-0005-0000-0000-0000913C0000}"/>
    <cellStyle name="Normal 2 3 2_Confidential Information" xfId="15578" xr:uid="{00000000-0005-0000-0000-0000923C0000}"/>
    <cellStyle name="Normal 2 3 3" xfId="476" xr:uid="{00000000-0005-0000-0000-0000933C0000}"/>
    <cellStyle name="Normal 2 3 3 10" xfId="15579" xr:uid="{00000000-0005-0000-0000-0000943C0000}"/>
    <cellStyle name="Normal 2 3 3 10 2" xfId="15580" xr:uid="{00000000-0005-0000-0000-0000953C0000}"/>
    <cellStyle name="Normal 2 3 3 10 2 2" xfId="15581" xr:uid="{00000000-0005-0000-0000-0000963C0000}"/>
    <cellStyle name="Normal 2 3 3 10 3" xfId="15582" xr:uid="{00000000-0005-0000-0000-0000973C0000}"/>
    <cellStyle name="Normal 2 3 3 11" xfId="15583" xr:uid="{00000000-0005-0000-0000-0000983C0000}"/>
    <cellStyle name="Normal 2 3 3 11 2" xfId="15584" xr:uid="{00000000-0005-0000-0000-0000993C0000}"/>
    <cellStyle name="Normal 2 3 3 12" xfId="15585" xr:uid="{00000000-0005-0000-0000-00009A3C0000}"/>
    <cellStyle name="Normal 2 3 3 12 2" xfId="15586" xr:uid="{00000000-0005-0000-0000-00009B3C0000}"/>
    <cellStyle name="Normal 2 3 3 13" xfId="15587" xr:uid="{00000000-0005-0000-0000-00009C3C0000}"/>
    <cellStyle name="Normal 2 3 3 2" xfId="477" xr:uid="{00000000-0005-0000-0000-00009D3C0000}"/>
    <cellStyle name="Normal 2 3 3 2 10" xfId="15588" xr:uid="{00000000-0005-0000-0000-00009E3C0000}"/>
    <cellStyle name="Normal 2 3 3 2 10 2" xfId="15589" xr:uid="{00000000-0005-0000-0000-00009F3C0000}"/>
    <cellStyle name="Normal 2 3 3 2 11" xfId="15590" xr:uid="{00000000-0005-0000-0000-0000A03C0000}"/>
    <cellStyle name="Normal 2 3 3 2 2" xfId="15591" xr:uid="{00000000-0005-0000-0000-0000A13C0000}"/>
    <cellStyle name="Normal 2 3 3 2 2 2" xfId="15592" xr:uid="{00000000-0005-0000-0000-0000A23C0000}"/>
    <cellStyle name="Normal 2 3 3 2 2 2 2" xfId="15593" xr:uid="{00000000-0005-0000-0000-0000A33C0000}"/>
    <cellStyle name="Normal 2 3 3 2 2 2 2 2" xfId="15594" xr:uid="{00000000-0005-0000-0000-0000A43C0000}"/>
    <cellStyle name="Normal 2 3 3 2 2 2 2 2 2" xfId="15595" xr:uid="{00000000-0005-0000-0000-0000A53C0000}"/>
    <cellStyle name="Normal 2 3 3 2 2 2 2 3" xfId="15596" xr:uid="{00000000-0005-0000-0000-0000A63C0000}"/>
    <cellStyle name="Normal 2 3 3 2 2 2 3" xfId="15597" xr:uid="{00000000-0005-0000-0000-0000A73C0000}"/>
    <cellStyle name="Normal 2 3 3 2 2 2 3 2" xfId="15598" xr:uid="{00000000-0005-0000-0000-0000A83C0000}"/>
    <cellStyle name="Normal 2 3 3 2 2 2 3 2 2" xfId="15599" xr:uid="{00000000-0005-0000-0000-0000A93C0000}"/>
    <cellStyle name="Normal 2 3 3 2 2 2 3 3" xfId="15600" xr:uid="{00000000-0005-0000-0000-0000AA3C0000}"/>
    <cellStyle name="Normal 2 3 3 2 2 2 4" xfId="15601" xr:uid="{00000000-0005-0000-0000-0000AB3C0000}"/>
    <cellStyle name="Normal 2 3 3 2 2 2 4 2" xfId="15602" xr:uid="{00000000-0005-0000-0000-0000AC3C0000}"/>
    <cellStyle name="Normal 2 3 3 2 2 2 4 2 2" xfId="15603" xr:uid="{00000000-0005-0000-0000-0000AD3C0000}"/>
    <cellStyle name="Normal 2 3 3 2 2 2 4 3" xfId="15604" xr:uid="{00000000-0005-0000-0000-0000AE3C0000}"/>
    <cellStyle name="Normal 2 3 3 2 2 2 5" xfId="15605" xr:uid="{00000000-0005-0000-0000-0000AF3C0000}"/>
    <cellStyle name="Normal 2 3 3 2 2 2 5 2" xfId="15606" xr:uid="{00000000-0005-0000-0000-0000B03C0000}"/>
    <cellStyle name="Normal 2 3 3 2 2 2 6" xfId="15607" xr:uid="{00000000-0005-0000-0000-0000B13C0000}"/>
    <cellStyle name="Normal 2 3 3 2 2 2 6 2" xfId="15608" xr:uid="{00000000-0005-0000-0000-0000B23C0000}"/>
    <cellStyle name="Normal 2 3 3 2 2 2 7" xfId="15609" xr:uid="{00000000-0005-0000-0000-0000B33C0000}"/>
    <cellStyle name="Normal 2 3 3 2 2 3" xfId="15610" xr:uid="{00000000-0005-0000-0000-0000B43C0000}"/>
    <cellStyle name="Normal 2 3 3 2 2 3 2" xfId="15611" xr:uid="{00000000-0005-0000-0000-0000B53C0000}"/>
    <cellStyle name="Normal 2 3 3 2 2 3 2 2" xfId="15612" xr:uid="{00000000-0005-0000-0000-0000B63C0000}"/>
    <cellStyle name="Normal 2 3 3 2 2 3 2 2 2" xfId="15613" xr:uid="{00000000-0005-0000-0000-0000B73C0000}"/>
    <cellStyle name="Normal 2 3 3 2 2 3 2 3" xfId="15614" xr:uid="{00000000-0005-0000-0000-0000B83C0000}"/>
    <cellStyle name="Normal 2 3 3 2 2 3 3" xfId="15615" xr:uid="{00000000-0005-0000-0000-0000B93C0000}"/>
    <cellStyle name="Normal 2 3 3 2 2 3 3 2" xfId="15616" xr:uid="{00000000-0005-0000-0000-0000BA3C0000}"/>
    <cellStyle name="Normal 2 3 3 2 2 3 3 2 2" xfId="15617" xr:uid="{00000000-0005-0000-0000-0000BB3C0000}"/>
    <cellStyle name="Normal 2 3 3 2 2 3 3 3" xfId="15618" xr:uid="{00000000-0005-0000-0000-0000BC3C0000}"/>
    <cellStyle name="Normal 2 3 3 2 2 3 4" xfId="15619" xr:uid="{00000000-0005-0000-0000-0000BD3C0000}"/>
    <cellStyle name="Normal 2 3 3 2 2 3 4 2" xfId="15620" xr:uid="{00000000-0005-0000-0000-0000BE3C0000}"/>
    <cellStyle name="Normal 2 3 3 2 2 3 4 2 2" xfId="15621" xr:uid="{00000000-0005-0000-0000-0000BF3C0000}"/>
    <cellStyle name="Normal 2 3 3 2 2 3 4 3" xfId="15622" xr:uid="{00000000-0005-0000-0000-0000C03C0000}"/>
    <cellStyle name="Normal 2 3 3 2 2 3 5" xfId="15623" xr:uid="{00000000-0005-0000-0000-0000C13C0000}"/>
    <cellStyle name="Normal 2 3 3 2 2 3 5 2" xfId="15624" xr:uid="{00000000-0005-0000-0000-0000C23C0000}"/>
    <cellStyle name="Normal 2 3 3 2 2 3 6" xfId="15625" xr:uid="{00000000-0005-0000-0000-0000C33C0000}"/>
    <cellStyle name="Normal 2 3 3 2 2 3 6 2" xfId="15626" xr:uid="{00000000-0005-0000-0000-0000C43C0000}"/>
    <cellStyle name="Normal 2 3 3 2 2 3 7" xfId="15627" xr:uid="{00000000-0005-0000-0000-0000C53C0000}"/>
    <cellStyle name="Normal 2 3 3 2 2 4" xfId="15628" xr:uid="{00000000-0005-0000-0000-0000C63C0000}"/>
    <cellStyle name="Normal 2 3 3 2 2 4 2" xfId="15629" xr:uid="{00000000-0005-0000-0000-0000C73C0000}"/>
    <cellStyle name="Normal 2 3 3 2 2 4 2 2" xfId="15630" xr:uid="{00000000-0005-0000-0000-0000C83C0000}"/>
    <cellStyle name="Normal 2 3 3 2 2 4 3" xfId="15631" xr:uid="{00000000-0005-0000-0000-0000C93C0000}"/>
    <cellStyle name="Normal 2 3 3 2 2 5" xfId="15632" xr:uid="{00000000-0005-0000-0000-0000CA3C0000}"/>
    <cellStyle name="Normal 2 3 3 2 2 5 2" xfId="15633" xr:uid="{00000000-0005-0000-0000-0000CB3C0000}"/>
    <cellStyle name="Normal 2 3 3 2 2 5 2 2" xfId="15634" xr:uid="{00000000-0005-0000-0000-0000CC3C0000}"/>
    <cellStyle name="Normal 2 3 3 2 2 5 3" xfId="15635" xr:uid="{00000000-0005-0000-0000-0000CD3C0000}"/>
    <cellStyle name="Normal 2 3 3 2 2 6" xfId="15636" xr:uid="{00000000-0005-0000-0000-0000CE3C0000}"/>
    <cellStyle name="Normal 2 3 3 2 2 6 2" xfId="15637" xr:uid="{00000000-0005-0000-0000-0000CF3C0000}"/>
    <cellStyle name="Normal 2 3 3 2 2 6 2 2" xfId="15638" xr:uid="{00000000-0005-0000-0000-0000D03C0000}"/>
    <cellStyle name="Normal 2 3 3 2 2 6 3" xfId="15639" xr:uid="{00000000-0005-0000-0000-0000D13C0000}"/>
    <cellStyle name="Normal 2 3 3 2 2 7" xfId="15640" xr:uid="{00000000-0005-0000-0000-0000D23C0000}"/>
    <cellStyle name="Normal 2 3 3 2 2 7 2" xfId="15641" xr:uid="{00000000-0005-0000-0000-0000D33C0000}"/>
    <cellStyle name="Normal 2 3 3 2 2 8" xfId="15642" xr:uid="{00000000-0005-0000-0000-0000D43C0000}"/>
    <cellStyle name="Normal 2 3 3 2 2 8 2" xfId="15643" xr:uid="{00000000-0005-0000-0000-0000D53C0000}"/>
    <cellStyle name="Normal 2 3 3 2 2 9" xfId="15644" xr:uid="{00000000-0005-0000-0000-0000D63C0000}"/>
    <cellStyle name="Normal 2 3 3 2 3" xfId="15645" xr:uid="{00000000-0005-0000-0000-0000D73C0000}"/>
    <cellStyle name="Normal 2 3 3 2 3 2" xfId="15646" xr:uid="{00000000-0005-0000-0000-0000D83C0000}"/>
    <cellStyle name="Normal 2 3 3 2 3 2 2" xfId="15647" xr:uid="{00000000-0005-0000-0000-0000D93C0000}"/>
    <cellStyle name="Normal 2 3 3 2 3 2 2 2" xfId="15648" xr:uid="{00000000-0005-0000-0000-0000DA3C0000}"/>
    <cellStyle name="Normal 2 3 3 2 3 2 2 2 2" xfId="15649" xr:uid="{00000000-0005-0000-0000-0000DB3C0000}"/>
    <cellStyle name="Normal 2 3 3 2 3 2 2 3" xfId="15650" xr:uid="{00000000-0005-0000-0000-0000DC3C0000}"/>
    <cellStyle name="Normal 2 3 3 2 3 2 3" xfId="15651" xr:uid="{00000000-0005-0000-0000-0000DD3C0000}"/>
    <cellStyle name="Normal 2 3 3 2 3 2 3 2" xfId="15652" xr:uid="{00000000-0005-0000-0000-0000DE3C0000}"/>
    <cellStyle name="Normal 2 3 3 2 3 2 3 2 2" xfId="15653" xr:uid="{00000000-0005-0000-0000-0000DF3C0000}"/>
    <cellStyle name="Normal 2 3 3 2 3 2 3 3" xfId="15654" xr:uid="{00000000-0005-0000-0000-0000E03C0000}"/>
    <cellStyle name="Normal 2 3 3 2 3 2 4" xfId="15655" xr:uid="{00000000-0005-0000-0000-0000E13C0000}"/>
    <cellStyle name="Normal 2 3 3 2 3 2 4 2" xfId="15656" xr:uid="{00000000-0005-0000-0000-0000E23C0000}"/>
    <cellStyle name="Normal 2 3 3 2 3 2 4 2 2" xfId="15657" xr:uid="{00000000-0005-0000-0000-0000E33C0000}"/>
    <cellStyle name="Normal 2 3 3 2 3 2 4 3" xfId="15658" xr:uid="{00000000-0005-0000-0000-0000E43C0000}"/>
    <cellStyle name="Normal 2 3 3 2 3 2 5" xfId="15659" xr:uid="{00000000-0005-0000-0000-0000E53C0000}"/>
    <cellStyle name="Normal 2 3 3 2 3 2 5 2" xfId="15660" xr:uid="{00000000-0005-0000-0000-0000E63C0000}"/>
    <cellStyle name="Normal 2 3 3 2 3 2 6" xfId="15661" xr:uid="{00000000-0005-0000-0000-0000E73C0000}"/>
    <cellStyle name="Normal 2 3 3 2 3 2 6 2" xfId="15662" xr:uid="{00000000-0005-0000-0000-0000E83C0000}"/>
    <cellStyle name="Normal 2 3 3 2 3 2 7" xfId="15663" xr:uid="{00000000-0005-0000-0000-0000E93C0000}"/>
    <cellStyle name="Normal 2 3 3 2 3 3" xfId="15664" xr:uid="{00000000-0005-0000-0000-0000EA3C0000}"/>
    <cellStyle name="Normal 2 3 3 2 3 3 2" xfId="15665" xr:uid="{00000000-0005-0000-0000-0000EB3C0000}"/>
    <cellStyle name="Normal 2 3 3 2 3 3 2 2" xfId="15666" xr:uid="{00000000-0005-0000-0000-0000EC3C0000}"/>
    <cellStyle name="Normal 2 3 3 2 3 3 3" xfId="15667" xr:uid="{00000000-0005-0000-0000-0000ED3C0000}"/>
    <cellStyle name="Normal 2 3 3 2 3 4" xfId="15668" xr:uid="{00000000-0005-0000-0000-0000EE3C0000}"/>
    <cellStyle name="Normal 2 3 3 2 3 4 2" xfId="15669" xr:uid="{00000000-0005-0000-0000-0000EF3C0000}"/>
    <cellStyle name="Normal 2 3 3 2 3 4 2 2" xfId="15670" xr:uid="{00000000-0005-0000-0000-0000F03C0000}"/>
    <cellStyle name="Normal 2 3 3 2 3 4 3" xfId="15671" xr:uid="{00000000-0005-0000-0000-0000F13C0000}"/>
    <cellStyle name="Normal 2 3 3 2 3 5" xfId="15672" xr:uid="{00000000-0005-0000-0000-0000F23C0000}"/>
    <cellStyle name="Normal 2 3 3 2 3 5 2" xfId="15673" xr:uid="{00000000-0005-0000-0000-0000F33C0000}"/>
    <cellStyle name="Normal 2 3 3 2 3 5 2 2" xfId="15674" xr:uid="{00000000-0005-0000-0000-0000F43C0000}"/>
    <cellStyle name="Normal 2 3 3 2 3 5 3" xfId="15675" xr:uid="{00000000-0005-0000-0000-0000F53C0000}"/>
    <cellStyle name="Normal 2 3 3 2 3 6" xfId="15676" xr:uid="{00000000-0005-0000-0000-0000F63C0000}"/>
    <cellStyle name="Normal 2 3 3 2 3 6 2" xfId="15677" xr:uid="{00000000-0005-0000-0000-0000F73C0000}"/>
    <cellStyle name="Normal 2 3 3 2 3 7" xfId="15678" xr:uid="{00000000-0005-0000-0000-0000F83C0000}"/>
    <cellStyle name="Normal 2 3 3 2 3 7 2" xfId="15679" xr:uid="{00000000-0005-0000-0000-0000F93C0000}"/>
    <cellStyle name="Normal 2 3 3 2 3 8" xfId="15680" xr:uid="{00000000-0005-0000-0000-0000FA3C0000}"/>
    <cellStyle name="Normal 2 3 3 2 4" xfId="15681" xr:uid="{00000000-0005-0000-0000-0000FB3C0000}"/>
    <cellStyle name="Normal 2 3 3 2 4 2" xfId="15682" xr:uid="{00000000-0005-0000-0000-0000FC3C0000}"/>
    <cellStyle name="Normal 2 3 3 2 4 2 2" xfId="15683" xr:uid="{00000000-0005-0000-0000-0000FD3C0000}"/>
    <cellStyle name="Normal 2 3 3 2 4 2 2 2" xfId="15684" xr:uid="{00000000-0005-0000-0000-0000FE3C0000}"/>
    <cellStyle name="Normal 2 3 3 2 4 2 3" xfId="15685" xr:uid="{00000000-0005-0000-0000-0000FF3C0000}"/>
    <cellStyle name="Normal 2 3 3 2 4 3" xfId="15686" xr:uid="{00000000-0005-0000-0000-0000003D0000}"/>
    <cellStyle name="Normal 2 3 3 2 4 3 2" xfId="15687" xr:uid="{00000000-0005-0000-0000-0000013D0000}"/>
    <cellStyle name="Normal 2 3 3 2 4 3 2 2" xfId="15688" xr:uid="{00000000-0005-0000-0000-0000023D0000}"/>
    <cellStyle name="Normal 2 3 3 2 4 3 3" xfId="15689" xr:uid="{00000000-0005-0000-0000-0000033D0000}"/>
    <cellStyle name="Normal 2 3 3 2 4 4" xfId="15690" xr:uid="{00000000-0005-0000-0000-0000043D0000}"/>
    <cellStyle name="Normal 2 3 3 2 4 4 2" xfId="15691" xr:uid="{00000000-0005-0000-0000-0000053D0000}"/>
    <cellStyle name="Normal 2 3 3 2 4 4 2 2" xfId="15692" xr:uid="{00000000-0005-0000-0000-0000063D0000}"/>
    <cellStyle name="Normal 2 3 3 2 4 4 3" xfId="15693" xr:uid="{00000000-0005-0000-0000-0000073D0000}"/>
    <cellStyle name="Normal 2 3 3 2 4 5" xfId="15694" xr:uid="{00000000-0005-0000-0000-0000083D0000}"/>
    <cellStyle name="Normal 2 3 3 2 4 5 2" xfId="15695" xr:uid="{00000000-0005-0000-0000-0000093D0000}"/>
    <cellStyle name="Normal 2 3 3 2 4 6" xfId="15696" xr:uid="{00000000-0005-0000-0000-00000A3D0000}"/>
    <cellStyle name="Normal 2 3 3 2 4 6 2" xfId="15697" xr:uid="{00000000-0005-0000-0000-00000B3D0000}"/>
    <cellStyle name="Normal 2 3 3 2 4 7" xfId="15698" xr:uid="{00000000-0005-0000-0000-00000C3D0000}"/>
    <cellStyle name="Normal 2 3 3 2 5" xfId="15699" xr:uid="{00000000-0005-0000-0000-00000D3D0000}"/>
    <cellStyle name="Normal 2 3 3 2 5 2" xfId="15700" xr:uid="{00000000-0005-0000-0000-00000E3D0000}"/>
    <cellStyle name="Normal 2 3 3 2 5 2 2" xfId="15701" xr:uid="{00000000-0005-0000-0000-00000F3D0000}"/>
    <cellStyle name="Normal 2 3 3 2 5 2 2 2" xfId="15702" xr:uid="{00000000-0005-0000-0000-0000103D0000}"/>
    <cellStyle name="Normal 2 3 3 2 5 2 3" xfId="15703" xr:uid="{00000000-0005-0000-0000-0000113D0000}"/>
    <cellStyle name="Normal 2 3 3 2 5 3" xfId="15704" xr:uid="{00000000-0005-0000-0000-0000123D0000}"/>
    <cellStyle name="Normal 2 3 3 2 5 3 2" xfId="15705" xr:uid="{00000000-0005-0000-0000-0000133D0000}"/>
    <cellStyle name="Normal 2 3 3 2 5 3 2 2" xfId="15706" xr:uid="{00000000-0005-0000-0000-0000143D0000}"/>
    <cellStyle name="Normal 2 3 3 2 5 3 3" xfId="15707" xr:uid="{00000000-0005-0000-0000-0000153D0000}"/>
    <cellStyle name="Normal 2 3 3 2 5 4" xfId="15708" xr:uid="{00000000-0005-0000-0000-0000163D0000}"/>
    <cellStyle name="Normal 2 3 3 2 5 4 2" xfId="15709" xr:uid="{00000000-0005-0000-0000-0000173D0000}"/>
    <cellStyle name="Normal 2 3 3 2 5 4 2 2" xfId="15710" xr:uid="{00000000-0005-0000-0000-0000183D0000}"/>
    <cellStyle name="Normal 2 3 3 2 5 4 3" xfId="15711" xr:uid="{00000000-0005-0000-0000-0000193D0000}"/>
    <cellStyle name="Normal 2 3 3 2 5 5" xfId="15712" xr:uid="{00000000-0005-0000-0000-00001A3D0000}"/>
    <cellStyle name="Normal 2 3 3 2 5 5 2" xfId="15713" xr:uid="{00000000-0005-0000-0000-00001B3D0000}"/>
    <cellStyle name="Normal 2 3 3 2 5 6" xfId="15714" xr:uid="{00000000-0005-0000-0000-00001C3D0000}"/>
    <cellStyle name="Normal 2 3 3 2 5 6 2" xfId="15715" xr:uid="{00000000-0005-0000-0000-00001D3D0000}"/>
    <cellStyle name="Normal 2 3 3 2 5 7" xfId="15716" xr:uid="{00000000-0005-0000-0000-00001E3D0000}"/>
    <cellStyle name="Normal 2 3 3 2 6" xfId="15717" xr:uid="{00000000-0005-0000-0000-00001F3D0000}"/>
    <cellStyle name="Normal 2 3 3 2 6 2" xfId="15718" xr:uid="{00000000-0005-0000-0000-0000203D0000}"/>
    <cellStyle name="Normal 2 3 3 2 6 2 2" xfId="15719" xr:uid="{00000000-0005-0000-0000-0000213D0000}"/>
    <cellStyle name="Normal 2 3 3 2 6 3" xfId="15720" xr:uid="{00000000-0005-0000-0000-0000223D0000}"/>
    <cellStyle name="Normal 2 3 3 2 7" xfId="15721" xr:uid="{00000000-0005-0000-0000-0000233D0000}"/>
    <cellStyle name="Normal 2 3 3 2 7 2" xfId="15722" xr:uid="{00000000-0005-0000-0000-0000243D0000}"/>
    <cellStyle name="Normal 2 3 3 2 7 2 2" xfId="15723" xr:uid="{00000000-0005-0000-0000-0000253D0000}"/>
    <cellStyle name="Normal 2 3 3 2 7 3" xfId="15724" xr:uid="{00000000-0005-0000-0000-0000263D0000}"/>
    <cellStyle name="Normal 2 3 3 2 8" xfId="15725" xr:uid="{00000000-0005-0000-0000-0000273D0000}"/>
    <cellStyle name="Normal 2 3 3 2 8 2" xfId="15726" xr:uid="{00000000-0005-0000-0000-0000283D0000}"/>
    <cellStyle name="Normal 2 3 3 2 8 2 2" xfId="15727" xr:uid="{00000000-0005-0000-0000-0000293D0000}"/>
    <cellStyle name="Normal 2 3 3 2 8 3" xfId="15728" xr:uid="{00000000-0005-0000-0000-00002A3D0000}"/>
    <cellStyle name="Normal 2 3 3 2 9" xfId="15729" xr:uid="{00000000-0005-0000-0000-00002B3D0000}"/>
    <cellStyle name="Normal 2 3 3 2 9 2" xfId="15730" xr:uid="{00000000-0005-0000-0000-00002C3D0000}"/>
    <cellStyle name="Normal 2 3 3 3" xfId="478" xr:uid="{00000000-0005-0000-0000-00002D3D0000}"/>
    <cellStyle name="Normal 2 3 3 3 10" xfId="15731" xr:uid="{00000000-0005-0000-0000-00002E3D0000}"/>
    <cellStyle name="Normal 2 3 3 3 10 2" xfId="15732" xr:uid="{00000000-0005-0000-0000-00002F3D0000}"/>
    <cellStyle name="Normal 2 3 3 3 11" xfId="15733" xr:uid="{00000000-0005-0000-0000-0000303D0000}"/>
    <cellStyle name="Normal 2 3 3 3 2" xfId="15734" xr:uid="{00000000-0005-0000-0000-0000313D0000}"/>
    <cellStyle name="Normal 2 3 3 3 2 2" xfId="15735" xr:uid="{00000000-0005-0000-0000-0000323D0000}"/>
    <cellStyle name="Normal 2 3 3 3 2 2 2" xfId="15736" xr:uid="{00000000-0005-0000-0000-0000333D0000}"/>
    <cellStyle name="Normal 2 3 3 3 2 2 2 2" xfId="15737" xr:uid="{00000000-0005-0000-0000-0000343D0000}"/>
    <cellStyle name="Normal 2 3 3 3 2 2 2 2 2" xfId="15738" xr:uid="{00000000-0005-0000-0000-0000353D0000}"/>
    <cellStyle name="Normal 2 3 3 3 2 2 2 3" xfId="15739" xr:uid="{00000000-0005-0000-0000-0000363D0000}"/>
    <cellStyle name="Normal 2 3 3 3 2 2 3" xfId="15740" xr:uid="{00000000-0005-0000-0000-0000373D0000}"/>
    <cellStyle name="Normal 2 3 3 3 2 2 3 2" xfId="15741" xr:uid="{00000000-0005-0000-0000-0000383D0000}"/>
    <cellStyle name="Normal 2 3 3 3 2 2 3 2 2" xfId="15742" xr:uid="{00000000-0005-0000-0000-0000393D0000}"/>
    <cellStyle name="Normal 2 3 3 3 2 2 3 3" xfId="15743" xr:uid="{00000000-0005-0000-0000-00003A3D0000}"/>
    <cellStyle name="Normal 2 3 3 3 2 2 4" xfId="15744" xr:uid="{00000000-0005-0000-0000-00003B3D0000}"/>
    <cellStyle name="Normal 2 3 3 3 2 2 4 2" xfId="15745" xr:uid="{00000000-0005-0000-0000-00003C3D0000}"/>
    <cellStyle name="Normal 2 3 3 3 2 2 4 2 2" xfId="15746" xr:uid="{00000000-0005-0000-0000-00003D3D0000}"/>
    <cellStyle name="Normal 2 3 3 3 2 2 4 3" xfId="15747" xr:uid="{00000000-0005-0000-0000-00003E3D0000}"/>
    <cellStyle name="Normal 2 3 3 3 2 2 5" xfId="15748" xr:uid="{00000000-0005-0000-0000-00003F3D0000}"/>
    <cellStyle name="Normal 2 3 3 3 2 2 5 2" xfId="15749" xr:uid="{00000000-0005-0000-0000-0000403D0000}"/>
    <cellStyle name="Normal 2 3 3 3 2 2 6" xfId="15750" xr:uid="{00000000-0005-0000-0000-0000413D0000}"/>
    <cellStyle name="Normal 2 3 3 3 2 2 6 2" xfId="15751" xr:uid="{00000000-0005-0000-0000-0000423D0000}"/>
    <cellStyle name="Normal 2 3 3 3 2 2 7" xfId="15752" xr:uid="{00000000-0005-0000-0000-0000433D0000}"/>
    <cellStyle name="Normal 2 3 3 3 2 3" xfId="15753" xr:uid="{00000000-0005-0000-0000-0000443D0000}"/>
    <cellStyle name="Normal 2 3 3 3 2 3 2" xfId="15754" xr:uid="{00000000-0005-0000-0000-0000453D0000}"/>
    <cellStyle name="Normal 2 3 3 3 2 3 2 2" xfId="15755" xr:uid="{00000000-0005-0000-0000-0000463D0000}"/>
    <cellStyle name="Normal 2 3 3 3 2 3 2 2 2" xfId="15756" xr:uid="{00000000-0005-0000-0000-0000473D0000}"/>
    <cellStyle name="Normal 2 3 3 3 2 3 2 3" xfId="15757" xr:uid="{00000000-0005-0000-0000-0000483D0000}"/>
    <cellStyle name="Normal 2 3 3 3 2 3 3" xfId="15758" xr:uid="{00000000-0005-0000-0000-0000493D0000}"/>
    <cellStyle name="Normal 2 3 3 3 2 3 3 2" xfId="15759" xr:uid="{00000000-0005-0000-0000-00004A3D0000}"/>
    <cellStyle name="Normal 2 3 3 3 2 3 3 2 2" xfId="15760" xr:uid="{00000000-0005-0000-0000-00004B3D0000}"/>
    <cellStyle name="Normal 2 3 3 3 2 3 3 3" xfId="15761" xr:uid="{00000000-0005-0000-0000-00004C3D0000}"/>
    <cellStyle name="Normal 2 3 3 3 2 3 4" xfId="15762" xr:uid="{00000000-0005-0000-0000-00004D3D0000}"/>
    <cellStyle name="Normal 2 3 3 3 2 3 4 2" xfId="15763" xr:uid="{00000000-0005-0000-0000-00004E3D0000}"/>
    <cellStyle name="Normal 2 3 3 3 2 3 4 2 2" xfId="15764" xr:uid="{00000000-0005-0000-0000-00004F3D0000}"/>
    <cellStyle name="Normal 2 3 3 3 2 3 4 3" xfId="15765" xr:uid="{00000000-0005-0000-0000-0000503D0000}"/>
    <cellStyle name="Normal 2 3 3 3 2 3 5" xfId="15766" xr:uid="{00000000-0005-0000-0000-0000513D0000}"/>
    <cellStyle name="Normal 2 3 3 3 2 3 5 2" xfId="15767" xr:uid="{00000000-0005-0000-0000-0000523D0000}"/>
    <cellStyle name="Normal 2 3 3 3 2 3 6" xfId="15768" xr:uid="{00000000-0005-0000-0000-0000533D0000}"/>
    <cellStyle name="Normal 2 3 3 3 2 3 6 2" xfId="15769" xr:uid="{00000000-0005-0000-0000-0000543D0000}"/>
    <cellStyle name="Normal 2 3 3 3 2 3 7" xfId="15770" xr:uid="{00000000-0005-0000-0000-0000553D0000}"/>
    <cellStyle name="Normal 2 3 3 3 2 4" xfId="15771" xr:uid="{00000000-0005-0000-0000-0000563D0000}"/>
    <cellStyle name="Normal 2 3 3 3 2 4 2" xfId="15772" xr:uid="{00000000-0005-0000-0000-0000573D0000}"/>
    <cellStyle name="Normal 2 3 3 3 2 4 2 2" xfId="15773" xr:uid="{00000000-0005-0000-0000-0000583D0000}"/>
    <cellStyle name="Normal 2 3 3 3 2 4 3" xfId="15774" xr:uid="{00000000-0005-0000-0000-0000593D0000}"/>
    <cellStyle name="Normal 2 3 3 3 2 5" xfId="15775" xr:uid="{00000000-0005-0000-0000-00005A3D0000}"/>
    <cellStyle name="Normal 2 3 3 3 2 5 2" xfId="15776" xr:uid="{00000000-0005-0000-0000-00005B3D0000}"/>
    <cellStyle name="Normal 2 3 3 3 2 5 2 2" xfId="15777" xr:uid="{00000000-0005-0000-0000-00005C3D0000}"/>
    <cellStyle name="Normal 2 3 3 3 2 5 3" xfId="15778" xr:uid="{00000000-0005-0000-0000-00005D3D0000}"/>
    <cellStyle name="Normal 2 3 3 3 2 6" xfId="15779" xr:uid="{00000000-0005-0000-0000-00005E3D0000}"/>
    <cellStyle name="Normal 2 3 3 3 2 6 2" xfId="15780" xr:uid="{00000000-0005-0000-0000-00005F3D0000}"/>
    <cellStyle name="Normal 2 3 3 3 2 6 2 2" xfId="15781" xr:uid="{00000000-0005-0000-0000-0000603D0000}"/>
    <cellStyle name="Normal 2 3 3 3 2 6 3" xfId="15782" xr:uid="{00000000-0005-0000-0000-0000613D0000}"/>
    <cellStyle name="Normal 2 3 3 3 2 7" xfId="15783" xr:uid="{00000000-0005-0000-0000-0000623D0000}"/>
    <cellStyle name="Normal 2 3 3 3 2 7 2" xfId="15784" xr:uid="{00000000-0005-0000-0000-0000633D0000}"/>
    <cellStyle name="Normal 2 3 3 3 2 8" xfId="15785" xr:uid="{00000000-0005-0000-0000-0000643D0000}"/>
    <cellStyle name="Normal 2 3 3 3 2 8 2" xfId="15786" xr:uid="{00000000-0005-0000-0000-0000653D0000}"/>
    <cellStyle name="Normal 2 3 3 3 2 9" xfId="15787" xr:uid="{00000000-0005-0000-0000-0000663D0000}"/>
    <cellStyle name="Normal 2 3 3 3 3" xfId="15788" xr:uid="{00000000-0005-0000-0000-0000673D0000}"/>
    <cellStyle name="Normal 2 3 3 3 3 2" xfId="15789" xr:uid="{00000000-0005-0000-0000-0000683D0000}"/>
    <cellStyle name="Normal 2 3 3 3 3 2 2" xfId="15790" xr:uid="{00000000-0005-0000-0000-0000693D0000}"/>
    <cellStyle name="Normal 2 3 3 3 3 2 2 2" xfId="15791" xr:uid="{00000000-0005-0000-0000-00006A3D0000}"/>
    <cellStyle name="Normal 2 3 3 3 3 2 2 2 2" xfId="15792" xr:uid="{00000000-0005-0000-0000-00006B3D0000}"/>
    <cellStyle name="Normal 2 3 3 3 3 2 2 3" xfId="15793" xr:uid="{00000000-0005-0000-0000-00006C3D0000}"/>
    <cellStyle name="Normal 2 3 3 3 3 2 3" xfId="15794" xr:uid="{00000000-0005-0000-0000-00006D3D0000}"/>
    <cellStyle name="Normal 2 3 3 3 3 2 3 2" xfId="15795" xr:uid="{00000000-0005-0000-0000-00006E3D0000}"/>
    <cellStyle name="Normal 2 3 3 3 3 2 3 2 2" xfId="15796" xr:uid="{00000000-0005-0000-0000-00006F3D0000}"/>
    <cellStyle name="Normal 2 3 3 3 3 2 3 3" xfId="15797" xr:uid="{00000000-0005-0000-0000-0000703D0000}"/>
    <cellStyle name="Normal 2 3 3 3 3 2 4" xfId="15798" xr:uid="{00000000-0005-0000-0000-0000713D0000}"/>
    <cellStyle name="Normal 2 3 3 3 3 2 4 2" xfId="15799" xr:uid="{00000000-0005-0000-0000-0000723D0000}"/>
    <cellStyle name="Normal 2 3 3 3 3 2 4 2 2" xfId="15800" xr:uid="{00000000-0005-0000-0000-0000733D0000}"/>
    <cellStyle name="Normal 2 3 3 3 3 2 4 3" xfId="15801" xr:uid="{00000000-0005-0000-0000-0000743D0000}"/>
    <cellStyle name="Normal 2 3 3 3 3 2 5" xfId="15802" xr:uid="{00000000-0005-0000-0000-0000753D0000}"/>
    <cellStyle name="Normal 2 3 3 3 3 2 5 2" xfId="15803" xr:uid="{00000000-0005-0000-0000-0000763D0000}"/>
    <cellStyle name="Normal 2 3 3 3 3 2 6" xfId="15804" xr:uid="{00000000-0005-0000-0000-0000773D0000}"/>
    <cellStyle name="Normal 2 3 3 3 3 2 6 2" xfId="15805" xr:uid="{00000000-0005-0000-0000-0000783D0000}"/>
    <cellStyle name="Normal 2 3 3 3 3 2 7" xfId="15806" xr:uid="{00000000-0005-0000-0000-0000793D0000}"/>
    <cellStyle name="Normal 2 3 3 3 3 3" xfId="15807" xr:uid="{00000000-0005-0000-0000-00007A3D0000}"/>
    <cellStyle name="Normal 2 3 3 3 3 3 2" xfId="15808" xr:uid="{00000000-0005-0000-0000-00007B3D0000}"/>
    <cellStyle name="Normal 2 3 3 3 3 3 2 2" xfId="15809" xr:uid="{00000000-0005-0000-0000-00007C3D0000}"/>
    <cellStyle name="Normal 2 3 3 3 3 3 3" xfId="15810" xr:uid="{00000000-0005-0000-0000-00007D3D0000}"/>
    <cellStyle name="Normal 2 3 3 3 3 4" xfId="15811" xr:uid="{00000000-0005-0000-0000-00007E3D0000}"/>
    <cellStyle name="Normal 2 3 3 3 3 4 2" xfId="15812" xr:uid="{00000000-0005-0000-0000-00007F3D0000}"/>
    <cellStyle name="Normal 2 3 3 3 3 4 2 2" xfId="15813" xr:uid="{00000000-0005-0000-0000-0000803D0000}"/>
    <cellStyle name="Normal 2 3 3 3 3 4 3" xfId="15814" xr:uid="{00000000-0005-0000-0000-0000813D0000}"/>
    <cellStyle name="Normal 2 3 3 3 3 5" xfId="15815" xr:uid="{00000000-0005-0000-0000-0000823D0000}"/>
    <cellStyle name="Normal 2 3 3 3 3 5 2" xfId="15816" xr:uid="{00000000-0005-0000-0000-0000833D0000}"/>
    <cellStyle name="Normal 2 3 3 3 3 5 2 2" xfId="15817" xr:uid="{00000000-0005-0000-0000-0000843D0000}"/>
    <cellStyle name="Normal 2 3 3 3 3 5 3" xfId="15818" xr:uid="{00000000-0005-0000-0000-0000853D0000}"/>
    <cellStyle name="Normal 2 3 3 3 3 6" xfId="15819" xr:uid="{00000000-0005-0000-0000-0000863D0000}"/>
    <cellStyle name="Normal 2 3 3 3 3 6 2" xfId="15820" xr:uid="{00000000-0005-0000-0000-0000873D0000}"/>
    <cellStyle name="Normal 2 3 3 3 3 7" xfId="15821" xr:uid="{00000000-0005-0000-0000-0000883D0000}"/>
    <cellStyle name="Normal 2 3 3 3 3 7 2" xfId="15822" xr:uid="{00000000-0005-0000-0000-0000893D0000}"/>
    <cellStyle name="Normal 2 3 3 3 3 8" xfId="15823" xr:uid="{00000000-0005-0000-0000-00008A3D0000}"/>
    <cellStyle name="Normal 2 3 3 3 4" xfId="15824" xr:uid="{00000000-0005-0000-0000-00008B3D0000}"/>
    <cellStyle name="Normal 2 3 3 3 4 2" xfId="15825" xr:uid="{00000000-0005-0000-0000-00008C3D0000}"/>
    <cellStyle name="Normal 2 3 3 3 4 2 2" xfId="15826" xr:uid="{00000000-0005-0000-0000-00008D3D0000}"/>
    <cellStyle name="Normal 2 3 3 3 4 2 2 2" xfId="15827" xr:uid="{00000000-0005-0000-0000-00008E3D0000}"/>
    <cellStyle name="Normal 2 3 3 3 4 2 3" xfId="15828" xr:uid="{00000000-0005-0000-0000-00008F3D0000}"/>
    <cellStyle name="Normal 2 3 3 3 4 3" xfId="15829" xr:uid="{00000000-0005-0000-0000-0000903D0000}"/>
    <cellStyle name="Normal 2 3 3 3 4 3 2" xfId="15830" xr:uid="{00000000-0005-0000-0000-0000913D0000}"/>
    <cellStyle name="Normal 2 3 3 3 4 3 2 2" xfId="15831" xr:uid="{00000000-0005-0000-0000-0000923D0000}"/>
    <cellStyle name="Normal 2 3 3 3 4 3 3" xfId="15832" xr:uid="{00000000-0005-0000-0000-0000933D0000}"/>
    <cellStyle name="Normal 2 3 3 3 4 4" xfId="15833" xr:uid="{00000000-0005-0000-0000-0000943D0000}"/>
    <cellStyle name="Normal 2 3 3 3 4 4 2" xfId="15834" xr:uid="{00000000-0005-0000-0000-0000953D0000}"/>
    <cellStyle name="Normal 2 3 3 3 4 4 2 2" xfId="15835" xr:uid="{00000000-0005-0000-0000-0000963D0000}"/>
    <cellStyle name="Normal 2 3 3 3 4 4 3" xfId="15836" xr:uid="{00000000-0005-0000-0000-0000973D0000}"/>
    <cellStyle name="Normal 2 3 3 3 4 5" xfId="15837" xr:uid="{00000000-0005-0000-0000-0000983D0000}"/>
    <cellStyle name="Normal 2 3 3 3 4 5 2" xfId="15838" xr:uid="{00000000-0005-0000-0000-0000993D0000}"/>
    <cellStyle name="Normal 2 3 3 3 4 6" xfId="15839" xr:uid="{00000000-0005-0000-0000-00009A3D0000}"/>
    <cellStyle name="Normal 2 3 3 3 4 6 2" xfId="15840" xr:uid="{00000000-0005-0000-0000-00009B3D0000}"/>
    <cellStyle name="Normal 2 3 3 3 4 7" xfId="15841" xr:uid="{00000000-0005-0000-0000-00009C3D0000}"/>
    <cellStyle name="Normal 2 3 3 3 5" xfId="15842" xr:uid="{00000000-0005-0000-0000-00009D3D0000}"/>
    <cellStyle name="Normal 2 3 3 3 5 2" xfId="15843" xr:uid="{00000000-0005-0000-0000-00009E3D0000}"/>
    <cellStyle name="Normal 2 3 3 3 5 2 2" xfId="15844" xr:uid="{00000000-0005-0000-0000-00009F3D0000}"/>
    <cellStyle name="Normal 2 3 3 3 5 2 2 2" xfId="15845" xr:uid="{00000000-0005-0000-0000-0000A03D0000}"/>
    <cellStyle name="Normal 2 3 3 3 5 2 3" xfId="15846" xr:uid="{00000000-0005-0000-0000-0000A13D0000}"/>
    <cellStyle name="Normal 2 3 3 3 5 3" xfId="15847" xr:uid="{00000000-0005-0000-0000-0000A23D0000}"/>
    <cellStyle name="Normal 2 3 3 3 5 3 2" xfId="15848" xr:uid="{00000000-0005-0000-0000-0000A33D0000}"/>
    <cellStyle name="Normal 2 3 3 3 5 3 2 2" xfId="15849" xr:uid="{00000000-0005-0000-0000-0000A43D0000}"/>
    <cellStyle name="Normal 2 3 3 3 5 3 3" xfId="15850" xr:uid="{00000000-0005-0000-0000-0000A53D0000}"/>
    <cellStyle name="Normal 2 3 3 3 5 4" xfId="15851" xr:uid="{00000000-0005-0000-0000-0000A63D0000}"/>
    <cellStyle name="Normal 2 3 3 3 5 4 2" xfId="15852" xr:uid="{00000000-0005-0000-0000-0000A73D0000}"/>
    <cellStyle name="Normal 2 3 3 3 5 4 2 2" xfId="15853" xr:uid="{00000000-0005-0000-0000-0000A83D0000}"/>
    <cellStyle name="Normal 2 3 3 3 5 4 3" xfId="15854" xr:uid="{00000000-0005-0000-0000-0000A93D0000}"/>
    <cellStyle name="Normal 2 3 3 3 5 5" xfId="15855" xr:uid="{00000000-0005-0000-0000-0000AA3D0000}"/>
    <cellStyle name="Normal 2 3 3 3 5 5 2" xfId="15856" xr:uid="{00000000-0005-0000-0000-0000AB3D0000}"/>
    <cellStyle name="Normal 2 3 3 3 5 6" xfId="15857" xr:uid="{00000000-0005-0000-0000-0000AC3D0000}"/>
    <cellStyle name="Normal 2 3 3 3 5 6 2" xfId="15858" xr:uid="{00000000-0005-0000-0000-0000AD3D0000}"/>
    <cellStyle name="Normal 2 3 3 3 5 7" xfId="15859" xr:uid="{00000000-0005-0000-0000-0000AE3D0000}"/>
    <cellStyle name="Normal 2 3 3 3 6" xfId="15860" xr:uid="{00000000-0005-0000-0000-0000AF3D0000}"/>
    <cellStyle name="Normal 2 3 3 3 6 2" xfId="15861" xr:uid="{00000000-0005-0000-0000-0000B03D0000}"/>
    <cellStyle name="Normal 2 3 3 3 6 2 2" xfId="15862" xr:uid="{00000000-0005-0000-0000-0000B13D0000}"/>
    <cellStyle name="Normal 2 3 3 3 6 3" xfId="15863" xr:uid="{00000000-0005-0000-0000-0000B23D0000}"/>
    <cellStyle name="Normal 2 3 3 3 7" xfId="15864" xr:uid="{00000000-0005-0000-0000-0000B33D0000}"/>
    <cellStyle name="Normal 2 3 3 3 7 2" xfId="15865" xr:uid="{00000000-0005-0000-0000-0000B43D0000}"/>
    <cellStyle name="Normal 2 3 3 3 7 2 2" xfId="15866" xr:uid="{00000000-0005-0000-0000-0000B53D0000}"/>
    <cellStyle name="Normal 2 3 3 3 7 3" xfId="15867" xr:uid="{00000000-0005-0000-0000-0000B63D0000}"/>
    <cellStyle name="Normal 2 3 3 3 8" xfId="15868" xr:uid="{00000000-0005-0000-0000-0000B73D0000}"/>
    <cellStyle name="Normal 2 3 3 3 8 2" xfId="15869" xr:uid="{00000000-0005-0000-0000-0000B83D0000}"/>
    <cellStyle name="Normal 2 3 3 3 8 2 2" xfId="15870" xr:uid="{00000000-0005-0000-0000-0000B93D0000}"/>
    <cellStyle name="Normal 2 3 3 3 8 3" xfId="15871" xr:uid="{00000000-0005-0000-0000-0000BA3D0000}"/>
    <cellStyle name="Normal 2 3 3 3 9" xfId="15872" xr:uid="{00000000-0005-0000-0000-0000BB3D0000}"/>
    <cellStyle name="Normal 2 3 3 3 9 2" xfId="15873" xr:uid="{00000000-0005-0000-0000-0000BC3D0000}"/>
    <cellStyle name="Normal 2 3 3 4" xfId="15874" xr:uid="{00000000-0005-0000-0000-0000BD3D0000}"/>
    <cellStyle name="Normal 2 3 3 4 2" xfId="15875" xr:uid="{00000000-0005-0000-0000-0000BE3D0000}"/>
    <cellStyle name="Normal 2 3 3 4 2 2" xfId="15876" xr:uid="{00000000-0005-0000-0000-0000BF3D0000}"/>
    <cellStyle name="Normal 2 3 3 4 2 2 2" xfId="15877" xr:uid="{00000000-0005-0000-0000-0000C03D0000}"/>
    <cellStyle name="Normal 2 3 3 4 2 2 2 2" xfId="15878" xr:uid="{00000000-0005-0000-0000-0000C13D0000}"/>
    <cellStyle name="Normal 2 3 3 4 2 2 3" xfId="15879" xr:uid="{00000000-0005-0000-0000-0000C23D0000}"/>
    <cellStyle name="Normal 2 3 3 4 2 3" xfId="15880" xr:uid="{00000000-0005-0000-0000-0000C33D0000}"/>
    <cellStyle name="Normal 2 3 3 4 2 3 2" xfId="15881" xr:uid="{00000000-0005-0000-0000-0000C43D0000}"/>
    <cellStyle name="Normal 2 3 3 4 2 3 2 2" xfId="15882" xr:uid="{00000000-0005-0000-0000-0000C53D0000}"/>
    <cellStyle name="Normal 2 3 3 4 2 3 3" xfId="15883" xr:uid="{00000000-0005-0000-0000-0000C63D0000}"/>
    <cellStyle name="Normal 2 3 3 4 2 4" xfId="15884" xr:uid="{00000000-0005-0000-0000-0000C73D0000}"/>
    <cellStyle name="Normal 2 3 3 4 2 4 2" xfId="15885" xr:uid="{00000000-0005-0000-0000-0000C83D0000}"/>
    <cellStyle name="Normal 2 3 3 4 2 4 2 2" xfId="15886" xr:uid="{00000000-0005-0000-0000-0000C93D0000}"/>
    <cellStyle name="Normal 2 3 3 4 2 4 3" xfId="15887" xr:uid="{00000000-0005-0000-0000-0000CA3D0000}"/>
    <cellStyle name="Normal 2 3 3 4 2 5" xfId="15888" xr:uid="{00000000-0005-0000-0000-0000CB3D0000}"/>
    <cellStyle name="Normal 2 3 3 4 2 5 2" xfId="15889" xr:uid="{00000000-0005-0000-0000-0000CC3D0000}"/>
    <cellStyle name="Normal 2 3 3 4 2 6" xfId="15890" xr:uid="{00000000-0005-0000-0000-0000CD3D0000}"/>
    <cellStyle name="Normal 2 3 3 4 2 6 2" xfId="15891" xr:uid="{00000000-0005-0000-0000-0000CE3D0000}"/>
    <cellStyle name="Normal 2 3 3 4 2 7" xfId="15892" xr:uid="{00000000-0005-0000-0000-0000CF3D0000}"/>
    <cellStyle name="Normal 2 3 3 4 3" xfId="15893" xr:uid="{00000000-0005-0000-0000-0000D03D0000}"/>
    <cellStyle name="Normal 2 3 3 4 3 2" xfId="15894" xr:uid="{00000000-0005-0000-0000-0000D13D0000}"/>
    <cellStyle name="Normal 2 3 3 4 3 2 2" xfId="15895" xr:uid="{00000000-0005-0000-0000-0000D23D0000}"/>
    <cellStyle name="Normal 2 3 3 4 3 2 2 2" xfId="15896" xr:uid="{00000000-0005-0000-0000-0000D33D0000}"/>
    <cellStyle name="Normal 2 3 3 4 3 2 3" xfId="15897" xr:uid="{00000000-0005-0000-0000-0000D43D0000}"/>
    <cellStyle name="Normal 2 3 3 4 3 3" xfId="15898" xr:uid="{00000000-0005-0000-0000-0000D53D0000}"/>
    <cellStyle name="Normal 2 3 3 4 3 3 2" xfId="15899" xr:uid="{00000000-0005-0000-0000-0000D63D0000}"/>
    <cellStyle name="Normal 2 3 3 4 3 3 2 2" xfId="15900" xr:uid="{00000000-0005-0000-0000-0000D73D0000}"/>
    <cellStyle name="Normal 2 3 3 4 3 3 3" xfId="15901" xr:uid="{00000000-0005-0000-0000-0000D83D0000}"/>
    <cellStyle name="Normal 2 3 3 4 3 4" xfId="15902" xr:uid="{00000000-0005-0000-0000-0000D93D0000}"/>
    <cellStyle name="Normal 2 3 3 4 3 4 2" xfId="15903" xr:uid="{00000000-0005-0000-0000-0000DA3D0000}"/>
    <cellStyle name="Normal 2 3 3 4 3 4 2 2" xfId="15904" xr:uid="{00000000-0005-0000-0000-0000DB3D0000}"/>
    <cellStyle name="Normal 2 3 3 4 3 4 3" xfId="15905" xr:uid="{00000000-0005-0000-0000-0000DC3D0000}"/>
    <cellStyle name="Normal 2 3 3 4 3 5" xfId="15906" xr:uid="{00000000-0005-0000-0000-0000DD3D0000}"/>
    <cellStyle name="Normal 2 3 3 4 3 5 2" xfId="15907" xr:uid="{00000000-0005-0000-0000-0000DE3D0000}"/>
    <cellStyle name="Normal 2 3 3 4 3 6" xfId="15908" xr:uid="{00000000-0005-0000-0000-0000DF3D0000}"/>
    <cellStyle name="Normal 2 3 3 4 3 6 2" xfId="15909" xr:uid="{00000000-0005-0000-0000-0000E03D0000}"/>
    <cellStyle name="Normal 2 3 3 4 3 7" xfId="15910" xr:uid="{00000000-0005-0000-0000-0000E13D0000}"/>
    <cellStyle name="Normal 2 3 3 4 4" xfId="15911" xr:uid="{00000000-0005-0000-0000-0000E23D0000}"/>
    <cellStyle name="Normal 2 3 3 4 4 2" xfId="15912" xr:uid="{00000000-0005-0000-0000-0000E33D0000}"/>
    <cellStyle name="Normal 2 3 3 4 4 2 2" xfId="15913" xr:uid="{00000000-0005-0000-0000-0000E43D0000}"/>
    <cellStyle name="Normal 2 3 3 4 4 3" xfId="15914" xr:uid="{00000000-0005-0000-0000-0000E53D0000}"/>
    <cellStyle name="Normal 2 3 3 4 5" xfId="15915" xr:uid="{00000000-0005-0000-0000-0000E63D0000}"/>
    <cellStyle name="Normal 2 3 3 4 5 2" xfId="15916" xr:uid="{00000000-0005-0000-0000-0000E73D0000}"/>
    <cellStyle name="Normal 2 3 3 4 5 2 2" xfId="15917" xr:uid="{00000000-0005-0000-0000-0000E83D0000}"/>
    <cellStyle name="Normal 2 3 3 4 5 3" xfId="15918" xr:uid="{00000000-0005-0000-0000-0000E93D0000}"/>
    <cellStyle name="Normal 2 3 3 4 6" xfId="15919" xr:uid="{00000000-0005-0000-0000-0000EA3D0000}"/>
    <cellStyle name="Normal 2 3 3 4 6 2" xfId="15920" xr:uid="{00000000-0005-0000-0000-0000EB3D0000}"/>
    <cellStyle name="Normal 2 3 3 4 6 2 2" xfId="15921" xr:uid="{00000000-0005-0000-0000-0000EC3D0000}"/>
    <cellStyle name="Normal 2 3 3 4 6 3" xfId="15922" xr:uid="{00000000-0005-0000-0000-0000ED3D0000}"/>
    <cellStyle name="Normal 2 3 3 4 7" xfId="15923" xr:uid="{00000000-0005-0000-0000-0000EE3D0000}"/>
    <cellStyle name="Normal 2 3 3 4 7 2" xfId="15924" xr:uid="{00000000-0005-0000-0000-0000EF3D0000}"/>
    <cellStyle name="Normal 2 3 3 4 8" xfId="15925" xr:uid="{00000000-0005-0000-0000-0000F03D0000}"/>
    <cellStyle name="Normal 2 3 3 4 8 2" xfId="15926" xr:uid="{00000000-0005-0000-0000-0000F13D0000}"/>
    <cellStyle name="Normal 2 3 3 4 9" xfId="15927" xr:uid="{00000000-0005-0000-0000-0000F23D0000}"/>
    <cellStyle name="Normal 2 3 3 5" xfId="15928" xr:uid="{00000000-0005-0000-0000-0000F33D0000}"/>
    <cellStyle name="Normal 2 3 3 5 2" xfId="15929" xr:uid="{00000000-0005-0000-0000-0000F43D0000}"/>
    <cellStyle name="Normal 2 3 3 5 2 2" xfId="15930" xr:uid="{00000000-0005-0000-0000-0000F53D0000}"/>
    <cellStyle name="Normal 2 3 3 5 2 2 2" xfId="15931" xr:uid="{00000000-0005-0000-0000-0000F63D0000}"/>
    <cellStyle name="Normal 2 3 3 5 2 2 2 2" xfId="15932" xr:uid="{00000000-0005-0000-0000-0000F73D0000}"/>
    <cellStyle name="Normal 2 3 3 5 2 2 3" xfId="15933" xr:uid="{00000000-0005-0000-0000-0000F83D0000}"/>
    <cellStyle name="Normal 2 3 3 5 2 3" xfId="15934" xr:uid="{00000000-0005-0000-0000-0000F93D0000}"/>
    <cellStyle name="Normal 2 3 3 5 2 3 2" xfId="15935" xr:uid="{00000000-0005-0000-0000-0000FA3D0000}"/>
    <cellStyle name="Normal 2 3 3 5 2 3 2 2" xfId="15936" xr:uid="{00000000-0005-0000-0000-0000FB3D0000}"/>
    <cellStyle name="Normal 2 3 3 5 2 3 3" xfId="15937" xr:uid="{00000000-0005-0000-0000-0000FC3D0000}"/>
    <cellStyle name="Normal 2 3 3 5 2 4" xfId="15938" xr:uid="{00000000-0005-0000-0000-0000FD3D0000}"/>
    <cellStyle name="Normal 2 3 3 5 2 4 2" xfId="15939" xr:uid="{00000000-0005-0000-0000-0000FE3D0000}"/>
    <cellStyle name="Normal 2 3 3 5 2 4 2 2" xfId="15940" xr:uid="{00000000-0005-0000-0000-0000FF3D0000}"/>
    <cellStyle name="Normal 2 3 3 5 2 4 3" xfId="15941" xr:uid="{00000000-0005-0000-0000-0000003E0000}"/>
    <cellStyle name="Normal 2 3 3 5 2 5" xfId="15942" xr:uid="{00000000-0005-0000-0000-0000013E0000}"/>
    <cellStyle name="Normal 2 3 3 5 2 5 2" xfId="15943" xr:uid="{00000000-0005-0000-0000-0000023E0000}"/>
    <cellStyle name="Normal 2 3 3 5 2 6" xfId="15944" xr:uid="{00000000-0005-0000-0000-0000033E0000}"/>
    <cellStyle name="Normal 2 3 3 5 2 6 2" xfId="15945" xr:uid="{00000000-0005-0000-0000-0000043E0000}"/>
    <cellStyle name="Normal 2 3 3 5 2 7" xfId="15946" xr:uid="{00000000-0005-0000-0000-0000053E0000}"/>
    <cellStyle name="Normal 2 3 3 5 3" xfId="15947" xr:uid="{00000000-0005-0000-0000-0000063E0000}"/>
    <cellStyle name="Normal 2 3 3 5 3 2" xfId="15948" xr:uid="{00000000-0005-0000-0000-0000073E0000}"/>
    <cellStyle name="Normal 2 3 3 5 3 2 2" xfId="15949" xr:uid="{00000000-0005-0000-0000-0000083E0000}"/>
    <cellStyle name="Normal 2 3 3 5 3 3" xfId="15950" xr:uid="{00000000-0005-0000-0000-0000093E0000}"/>
    <cellStyle name="Normal 2 3 3 5 4" xfId="15951" xr:uid="{00000000-0005-0000-0000-00000A3E0000}"/>
    <cellStyle name="Normal 2 3 3 5 4 2" xfId="15952" xr:uid="{00000000-0005-0000-0000-00000B3E0000}"/>
    <cellStyle name="Normal 2 3 3 5 4 2 2" xfId="15953" xr:uid="{00000000-0005-0000-0000-00000C3E0000}"/>
    <cellStyle name="Normal 2 3 3 5 4 3" xfId="15954" xr:uid="{00000000-0005-0000-0000-00000D3E0000}"/>
    <cellStyle name="Normal 2 3 3 5 5" xfId="15955" xr:uid="{00000000-0005-0000-0000-00000E3E0000}"/>
    <cellStyle name="Normal 2 3 3 5 5 2" xfId="15956" xr:uid="{00000000-0005-0000-0000-00000F3E0000}"/>
    <cellStyle name="Normal 2 3 3 5 5 2 2" xfId="15957" xr:uid="{00000000-0005-0000-0000-0000103E0000}"/>
    <cellStyle name="Normal 2 3 3 5 5 3" xfId="15958" xr:uid="{00000000-0005-0000-0000-0000113E0000}"/>
    <cellStyle name="Normal 2 3 3 5 6" xfId="15959" xr:uid="{00000000-0005-0000-0000-0000123E0000}"/>
    <cellStyle name="Normal 2 3 3 5 6 2" xfId="15960" xr:uid="{00000000-0005-0000-0000-0000133E0000}"/>
    <cellStyle name="Normal 2 3 3 5 7" xfId="15961" xr:uid="{00000000-0005-0000-0000-0000143E0000}"/>
    <cellStyle name="Normal 2 3 3 5 7 2" xfId="15962" xr:uid="{00000000-0005-0000-0000-0000153E0000}"/>
    <cellStyle name="Normal 2 3 3 5 8" xfId="15963" xr:uid="{00000000-0005-0000-0000-0000163E0000}"/>
    <cellStyle name="Normal 2 3 3 6" xfId="15964" xr:uid="{00000000-0005-0000-0000-0000173E0000}"/>
    <cellStyle name="Normal 2 3 3 6 2" xfId="15965" xr:uid="{00000000-0005-0000-0000-0000183E0000}"/>
    <cellStyle name="Normal 2 3 3 6 2 2" xfId="15966" xr:uid="{00000000-0005-0000-0000-0000193E0000}"/>
    <cellStyle name="Normal 2 3 3 6 2 2 2" xfId="15967" xr:uid="{00000000-0005-0000-0000-00001A3E0000}"/>
    <cellStyle name="Normal 2 3 3 6 2 3" xfId="15968" xr:uid="{00000000-0005-0000-0000-00001B3E0000}"/>
    <cellStyle name="Normal 2 3 3 6 3" xfId="15969" xr:uid="{00000000-0005-0000-0000-00001C3E0000}"/>
    <cellStyle name="Normal 2 3 3 6 3 2" xfId="15970" xr:uid="{00000000-0005-0000-0000-00001D3E0000}"/>
    <cellStyle name="Normal 2 3 3 6 3 2 2" xfId="15971" xr:uid="{00000000-0005-0000-0000-00001E3E0000}"/>
    <cellStyle name="Normal 2 3 3 6 3 3" xfId="15972" xr:uid="{00000000-0005-0000-0000-00001F3E0000}"/>
    <cellStyle name="Normal 2 3 3 6 4" xfId="15973" xr:uid="{00000000-0005-0000-0000-0000203E0000}"/>
    <cellStyle name="Normal 2 3 3 6 4 2" xfId="15974" xr:uid="{00000000-0005-0000-0000-0000213E0000}"/>
    <cellStyle name="Normal 2 3 3 6 4 2 2" xfId="15975" xr:uid="{00000000-0005-0000-0000-0000223E0000}"/>
    <cellStyle name="Normal 2 3 3 6 4 3" xfId="15976" xr:uid="{00000000-0005-0000-0000-0000233E0000}"/>
    <cellStyle name="Normal 2 3 3 6 5" xfId="15977" xr:uid="{00000000-0005-0000-0000-0000243E0000}"/>
    <cellStyle name="Normal 2 3 3 6 5 2" xfId="15978" xr:uid="{00000000-0005-0000-0000-0000253E0000}"/>
    <cellStyle name="Normal 2 3 3 6 6" xfId="15979" xr:uid="{00000000-0005-0000-0000-0000263E0000}"/>
    <cellStyle name="Normal 2 3 3 6 6 2" xfId="15980" xr:uid="{00000000-0005-0000-0000-0000273E0000}"/>
    <cellStyle name="Normal 2 3 3 6 7" xfId="15981" xr:uid="{00000000-0005-0000-0000-0000283E0000}"/>
    <cellStyle name="Normal 2 3 3 7" xfId="15982" xr:uid="{00000000-0005-0000-0000-0000293E0000}"/>
    <cellStyle name="Normal 2 3 3 7 2" xfId="15983" xr:uid="{00000000-0005-0000-0000-00002A3E0000}"/>
    <cellStyle name="Normal 2 3 3 7 2 2" xfId="15984" xr:uid="{00000000-0005-0000-0000-00002B3E0000}"/>
    <cellStyle name="Normal 2 3 3 7 2 2 2" xfId="15985" xr:uid="{00000000-0005-0000-0000-00002C3E0000}"/>
    <cellStyle name="Normal 2 3 3 7 2 3" xfId="15986" xr:uid="{00000000-0005-0000-0000-00002D3E0000}"/>
    <cellStyle name="Normal 2 3 3 7 3" xfId="15987" xr:uid="{00000000-0005-0000-0000-00002E3E0000}"/>
    <cellStyle name="Normal 2 3 3 7 3 2" xfId="15988" xr:uid="{00000000-0005-0000-0000-00002F3E0000}"/>
    <cellStyle name="Normal 2 3 3 7 3 2 2" xfId="15989" xr:uid="{00000000-0005-0000-0000-0000303E0000}"/>
    <cellStyle name="Normal 2 3 3 7 3 3" xfId="15990" xr:uid="{00000000-0005-0000-0000-0000313E0000}"/>
    <cellStyle name="Normal 2 3 3 7 4" xfId="15991" xr:uid="{00000000-0005-0000-0000-0000323E0000}"/>
    <cellStyle name="Normal 2 3 3 7 4 2" xfId="15992" xr:uid="{00000000-0005-0000-0000-0000333E0000}"/>
    <cellStyle name="Normal 2 3 3 7 4 2 2" xfId="15993" xr:uid="{00000000-0005-0000-0000-0000343E0000}"/>
    <cellStyle name="Normal 2 3 3 7 4 3" xfId="15994" xr:uid="{00000000-0005-0000-0000-0000353E0000}"/>
    <cellStyle name="Normal 2 3 3 7 5" xfId="15995" xr:uid="{00000000-0005-0000-0000-0000363E0000}"/>
    <cellStyle name="Normal 2 3 3 7 5 2" xfId="15996" xr:uid="{00000000-0005-0000-0000-0000373E0000}"/>
    <cellStyle name="Normal 2 3 3 7 6" xfId="15997" xr:uid="{00000000-0005-0000-0000-0000383E0000}"/>
    <cellStyle name="Normal 2 3 3 7 6 2" xfId="15998" xr:uid="{00000000-0005-0000-0000-0000393E0000}"/>
    <cellStyle name="Normal 2 3 3 7 7" xfId="15999" xr:uid="{00000000-0005-0000-0000-00003A3E0000}"/>
    <cellStyle name="Normal 2 3 3 8" xfId="16000" xr:uid="{00000000-0005-0000-0000-00003B3E0000}"/>
    <cellStyle name="Normal 2 3 3 8 2" xfId="16001" xr:uid="{00000000-0005-0000-0000-00003C3E0000}"/>
    <cellStyle name="Normal 2 3 3 8 2 2" xfId="16002" xr:uid="{00000000-0005-0000-0000-00003D3E0000}"/>
    <cellStyle name="Normal 2 3 3 8 3" xfId="16003" xr:uid="{00000000-0005-0000-0000-00003E3E0000}"/>
    <cellStyle name="Normal 2 3 3 9" xfId="16004" xr:uid="{00000000-0005-0000-0000-00003F3E0000}"/>
    <cellStyle name="Normal 2 3 3 9 2" xfId="16005" xr:uid="{00000000-0005-0000-0000-0000403E0000}"/>
    <cellStyle name="Normal 2 3 3 9 2 2" xfId="16006" xr:uid="{00000000-0005-0000-0000-0000413E0000}"/>
    <cellStyle name="Normal 2 3 3 9 3" xfId="16007" xr:uid="{00000000-0005-0000-0000-0000423E0000}"/>
    <cellStyle name="Normal 2 3 3_Confidential Information" xfId="16008" xr:uid="{00000000-0005-0000-0000-0000433E0000}"/>
    <cellStyle name="Normal 2 3 4" xfId="479" xr:uid="{00000000-0005-0000-0000-0000443E0000}"/>
    <cellStyle name="Normal 2 3 4 10" xfId="16009" xr:uid="{00000000-0005-0000-0000-0000453E0000}"/>
    <cellStyle name="Normal 2 3 4 10 2" xfId="16010" xr:uid="{00000000-0005-0000-0000-0000463E0000}"/>
    <cellStyle name="Normal 2 3 4 11" xfId="16011" xr:uid="{00000000-0005-0000-0000-0000473E0000}"/>
    <cellStyle name="Normal 2 3 4 2" xfId="16012" xr:uid="{00000000-0005-0000-0000-0000483E0000}"/>
    <cellStyle name="Normal 2 3 4 2 2" xfId="16013" xr:uid="{00000000-0005-0000-0000-0000493E0000}"/>
    <cellStyle name="Normal 2 3 4 2 2 2" xfId="16014" xr:uid="{00000000-0005-0000-0000-00004A3E0000}"/>
    <cellStyle name="Normal 2 3 4 2 2 2 2" xfId="16015" xr:uid="{00000000-0005-0000-0000-00004B3E0000}"/>
    <cellStyle name="Normal 2 3 4 2 2 2 2 2" xfId="16016" xr:uid="{00000000-0005-0000-0000-00004C3E0000}"/>
    <cellStyle name="Normal 2 3 4 2 2 2 3" xfId="16017" xr:uid="{00000000-0005-0000-0000-00004D3E0000}"/>
    <cellStyle name="Normal 2 3 4 2 2 3" xfId="16018" xr:uid="{00000000-0005-0000-0000-00004E3E0000}"/>
    <cellStyle name="Normal 2 3 4 2 2 3 2" xfId="16019" xr:uid="{00000000-0005-0000-0000-00004F3E0000}"/>
    <cellStyle name="Normal 2 3 4 2 2 3 2 2" xfId="16020" xr:uid="{00000000-0005-0000-0000-0000503E0000}"/>
    <cellStyle name="Normal 2 3 4 2 2 3 3" xfId="16021" xr:uid="{00000000-0005-0000-0000-0000513E0000}"/>
    <cellStyle name="Normal 2 3 4 2 2 4" xfId="16022" xr:uid="{00000000-0005-0000-0000-0000523E0000}"/>
    <cellStyle name="Normal 2 3 4 2 2 4 2" xfId="16023" xr:uid="{00000000-0005-0000-0000-0000533E0000}"/>
    <cellStyle name="Normal 2 3 4 2 2 4 2 2" xfId="16024" xr:uid="{00000000-0005-0000-0000-0000543E0000}"/>
    <cellStyle name="Normal 2 3 4 2 2 4 3" xfId="16025" xr:uid="{00000000-0005-0000-0000-0000553E0000}"/>
    <cellStyle name="Normal 2 3 4 2 2 5" xfId="16026" xr:uid="{00000000-0005-0000-0000-0000563E0000}"/>
    <cellStyle name="Normal 2 3 4 2 2 5 2" xfId="16027" xr:uid="{00000000-0005-0000-0000-0000573E0000}"/>
    <cellStyle name="Normal 2 3 4 2 2 6" xfId="16028" xr:uid="{00000000-0005-0000-0000-0000583E0000}"/>
    <cellStyle name="Normal 2 3 4 2 2 6 2" xfId="16029" xr:uid="{00000000-0005-0000-0000-0000593E0000}"/>
    <cellStyle name="Normal 2 3 4 2 2 7" xfId="16030" xr:uid="{00000000-0005-0000-0000-00005A3E0000}"/>
    <cellStyle name="Normal 2 3 4 2 3" xfId="16031" xr:uid="{00000000-0005-0000-0000-00005B3E0000}"/>
    <cellStyle name="Normal 2 3 4 2 3 2" xfId="16032" xr:uid="{00000000-0005-0000-0000-00005C3E0000}"/>
    <cellStyle name="Normal 2 3 4 2 3 2 2" xfId="16033" xr:uid="{00000000-0005-0000-0000-00005D3E0000}"/>
    <cellStyle name="Normal 2 3 4 2 3 2 2 2" xfId="16034" xr:uid="{00000000-0005-0000-0000-00005E3E0000}"/>
    <cellStyle name="Normal 2 3 4 2 3 2 3" xfId="16035" xr:uid="{00000000-0005-0000-0000-00005F3E0000}"/>
    <cellStyle name="Normal 2 3 4 2 3 3" xfId="16036" xr:uid="{00000000-0005-0000-0000-0000603E0000}"/>
    <cellStyle name="Normal 2 3 4 2 3 3 2" xfId="16037" xr:uid="{00000000-0005-0000-0000-0000613E0000}"/>
    <cellStyle name="Normal 2 3 4 2 3 3 2 2" xfId="16038" xr:uid="{00000000-0005-0000-0000-0000623E0000}"/>
    <cellStyle name="Normal 2 3 4 2 3 3 3" xfId="16039" xr:uid="{00000000-0005-0000-0000-0000633E0000}"/>
    <cellStyle name="Normal 2 3 4 2 3 4" xfId="16040" xr:uid="{00000000-0005-0000-0000-0000643E0000}"/>
    <cellStyle name="Normal 2 3 4 2 3 4 2" xfId="16041" xr:uid="{00000000-0005-0000-0000-0000653E0000}"/>
    <cellStyle name="Normal 2 3 4 2 3 4 2 2" xfId="16042" xr:uid="{00000000-0005-0000-0000-0000663E0000}"/>
    <cellStyle name="Normal 2 3 4 2 3 4 3" xfId="16043" xr:uid="{00000000-0005-0000-0000-0000673E0000}"/>
    <cellStyle name="Normal 2 3 4 2 3 5" xfId="16044" xr:uid="{00000000-0005-0000-0000-0000683E0000}"/>
    <cellStyle name="Normal 2 3 4 2 3 5 2" xfId="16045" xr:uid="{00000000-0005-0000-0000-0000693E0000}"/>
    <cellStyle name="Normal 2 3 4 2 3 6" xfId="16046" xr:uid="{00000000-0005-0000-0000-00006A3E0000}"/>
    <cellStyle name="Normal 2 3 4 2 3 6 2" xfId="16047" xr:uid="{00000000-0005-0000-0000-00006B3E0000}"/>
    <cellStyle name="Normal 2 3 4 2 3 7" xfId="16048" xr:uid="{00000000-0005-0000-0000-00006C3E0000}"/>
    <cellStyle name="Normal 2 3 4 2 4" xfId="16049" xr:uid="{00000000-0005-0000-0000-00006D3E0000}"/>
    <cellStyle name="Normal 2 3 4 2 4 2" xfId="16050" xr:uid="{00000000-0005-0000-0000-00006E3E0000}"/>
    <cellStyle name="Normal 2 3 4 2 4 2 2" xfId="16051" xr:uid="{00000000-0005-0000-0000-00006F3E0000}"/>
    <cellStyle name="Normal 2 3 4 2 4 3" xfId="16052" xr:uid="{00000000-0005-0000-0000-0000703E0000}"/>
    <cellStyle name="Normal 2 3 4 2 5" xfId="16053" xr:uid="{00000000-0005-0000-0000-0000713E0000}"/>
    <cellStyle name="Normal 2 3 4 2 5 2" xfId="16054" xr:uid="{00000000-0005-0000-0000-0000723E0000}"/>
    <cellStyle name="Normal 2 3 4 2 5 2 2" xfId="16055" xr:uid="{00000000-0005-0000-0000-0000733E0000}"/>
    <cellStyle name="Normal 2 3 4 2 5 3" xfId="16056" xr:uid="{00000000-0005-0000-0000-0000743E0000}"/>
    <cellStyle name="Normal 2 3 4 2 6" xfId="16057" xr:uid="{00000000-0005-0000-0000-0000753E0000}"/>
    <cellStyle name="Normal 2 3 4 2 6 2" xfId="16058" xr:uid="{00000000-0005-0000-0000-0000763E0000}"/>
    <cellStyle name="Normal 2 3 4 2 6 2 2" xfId="16059" xr:uid="{00000000-0005-0000-0000-0000773E0000}"/>
    <cellStyle name="Normal 2 3 4 2 6 3" xfId="16060" xr:uid="{00000000-0005-0000-0000-0000783E0000}"/>
    <cellStyle name="Normal 2 3 4 2 7" xfId="16061" xr:uid="{00000000-0005-0000-0000-0000793E0000}"/>
    <cellStyle name="Normal 2 3 4 2 7 2" xfId="16062" xr:uid="{00000000-0005-0000-0000-00007A3E0000}"/>
    <cellStyle name="Normal 2 3 4 2 8" xfId="16063" xr:uid="{00000000-0005-0000-0000-00007B3E0000}"/>
    <cellStyle name="Normal 2 3 4 2 8 2" xfId="16064" xr:uid="{00000000-0005-0000-0000-00007C3E0000}"/>
    <cellStyle name="Normal 2 3 4 2 9" xfId="16065" xr:uid="{00000000-0005-0000-0000-00007D3E0000}"/>
    <cellStyle name="Normal 2 3 4 3" xfId="16066" xr:uid="{00000000-0005-0000-0000-00007E3E0000}"/>
    <cellStyle name="Normal 2 3 4 3 2" xfId="16067" xr:uid="{00000000-0005-0000-0000-00007F3E0000}"/>
    <cellStyle name="Normal 2 3 4 3 2 2" xfId="16068" xr:uid="{00000000-0005-0000-0000-0000803E0000}"/>
    <cellStyle name="Normal 2 3 4 3 2 2 2" xfId="16069" xr:uid="{00000000-0005-0000-0000-0000813E0000}"/>
    <cellStyle name="Normal 2 3 4 3 2 2 2 2" xfId="16070" xr:uid="{00000000-0005-0000-0000-0000823E0000}"/>
    <cellStyle name="Normal 2 3 4 3 2 2 3" xfId="16071" xr:uid="{00000000-0005-0000-0000-0000833E0000}"/>
    <cellStyle name="Normal 2 3 4 3 2 3" xfId="16072" xr:uid="{00000000-0005-0000-0000-0000843E0000}"/>
    <cellStyle name="Normal 2 3 4 3 2 3 2" xfId="16073" xr:uid="{00000000-0005-0000-0000-0000853E0000}"/>
    <cellStyle name="Normal 2 3 4 3 2 3 2 2" xfId="16074" xr:uid="{00000000-0005-0000-0000-0000863E0000}"/>
    <cellStyle name="Normal 2 3 4 3 2 3 3" xfId="16075" xr:uid="{00000000-0005-0000-0000-0000873E0000}"/>
    <cellStyle name="Normal 2 3 4 3 2 4" xfId="16076" xr:uid="{00000000-0005-0000-0000-0000883E0000}"/>
    <cellStyle name="Normal 2 3 4 3 2 4 2" xfId="16077" xr:uid="{00000000-0005-0000-0000-0000893E0000}"/>
    <cellStyle name="Normal 2 3 4 3 2 4 2 2" xfId="16078" xr:uid="{00000000-0005-0000-0000-00008A3E0000}"/>
    <cellStyle name="Normal 2 3 4 3 2 4 3" xfId="16079" xr:uid="{00000000-0005-0000-0000-00008B3E0000}"/>
    <cellStyle name="Normal 2 3 4 3 2 5" xfId="16080" xr:uid="{00000000-0005-0000-0000-00008C3E0000}"/>
    <cellStyle name="Normal 2 3 4 3 2 5 2" xfId="16081" xr:uid="{00000000-0005-0000-0000-00008D3E0000}"/>
    <cellStyle name="Normal 2 3 4 3 2 6" xfId="16082" xr:uid="{00000000-0005-0000-0000-00008E3E0000}"/>
    <cellStyle name="Normal 2 3 4 3 2 6 2" xfId="16083" xr:uid="{00000000-0005-0000-0000-00008F3E0000}"/>
    <cellStyle name="Normal 2 3 4 3 2 7" xfId="16084" xr:uid="{00000000-0005-0000-0000-0000903E0000}"/>
    <cellStyle name="Normal 2 3 4 3 3" xfId="16085" xr:uid="{00000000-0005-0000-0000-0000913E0000}"/>
    <cellStyle name="Normal 2 3 4 3 3 2" xfId="16086" xr:uid="{00000000-0005-0000-0000-0000923E0000}"/>
    <cellStyle name="Normal 2 3 4 3 3 2 2" xfId="16087" xr:uid="{00000000-0005-0000-0000-0000933E0000}"/>
    <cellStyle name="Normal 2 3 4 3 3 3" xfId="16088" xr:uid="{00000000-0005-0000-0000-0000943E0000}"/>
    <cellStyle name="Normal 2 3 4 3 4" xfId="16089" xr:uid="{00000000-0005-0000-0000-0000953E0000}"/>
    <cellStyle name="Normal 2 3 4 3 4 2" xfId="16090" xr:uid="{00000000-0005-0000-0000-0000963E0000}"/>
    <cellStyle name="Normal 2 3 4 3 4 2 2" xfId="16091" xr:uid="{00000000-0005-0000-0000-0000973E0000}"/>
    <cellStyle name="Normal 2 3 4 3 4 3" xfId="16092" xr:uid="{00000000-0005-0000-0000-0000983E0000}"/>
    <cellStyle name="Normal 2 3 4 3 5" xfId="16093" xr:uid="{00000000-0005-0000-0000-0000993E0000}"/>
    <cellStyle name="Normal 2 3 4 3 5 2" xfId="16094" xr:uid="{00000000-0005-0000-0000-00009A3E0000}"/>
    <cellStyle name="Normal 2 3 4 3 5 2 2" xfId="16095" xr:uid="{00000000-0005-0000-0000-00009B3E0000}"/>
    <cellStyle name="Normal 2 3 4 3 5 3" xfId="16096" xr:uid="{00000000-0005-0000-0000-00009C3E0000}"/>
    <cellStyle name="Normal 2 3 4 3 6" xfId="16097" xr:uid="{00000000-0005-0000-0000-00009D3E0000}"/>
    <cellStyle name="Normal 2 3 4 3 6 2" xfId="16098" xr:uid="{00000000-0005-0000-0000-00009E3E0000}"/>
    <cellStyle name="Normal 2 3 4 3 7" xfId="16099" xr:uid="{00000000-0005-0000-0000-00009F3E0000}"/>
    <cellStyle name="Normal 2 3 4 3 7 2" xfId="16100" xr:uid="{00000000-0005-0000-0000-0000A03E0000}"/>
    <cellStyle name="Normal 2 3 4 3 8" xfId="16101" xr:uid="{00000000-0005-0000-0000-0000A13E0000}"/>
    <cellStyle name="Normal 2 3 4 4" xfId="16102" xr:uid="{00000000-0005-0000-0000-0000A23E0000}"/>
    <cellStyle name="Normal 2 3 4 4 2" xfId="16103" xr:uid="{00000000-0005-0000-0000-0000A33E0000}"/>
    <cellStyle name="Normal 2 3 4 4 2 2" xfId="16104" xr:uid="{00000000-0005-0000-0000-0000A43E0000}"/>
    <cellStyle name="Normal 2 3 4 4 2 2 2" xfId="16105" xr:uid="{00000000-0005-0000-0000-0000A53E0000}"/>
    <cellStyle name="Normal 2 3 4 4 2 3" xfId="16106" xr:uid="{00000000-0005-0000-0000-0000A63E0000}"/>
    <cellStyle name="Normal 2 3 4 4 3" xfId="16107" xr:uid="{00000000-0005-0000-0000-0000A73E0000}"/>
    <cellStyle name="Normal 2 3 4 4 3 2" xfId="16108" xr:uid="{00000000-0005-0000-0000-0000A83E0000}"/>
    <cellStyle name="Normal 2 3 4 4 3 2 2" xfId="16109" xr:uid="{00000000-0005-0000-0000-0000A93E0000}"/>
    <cellStyle name="Normal 2 3 4 4 3 3" xfId="16110" xr:uid="{00000000-0005-0000-0000-0000AA3E0000}"/>
    <cellStyle name="Normal 2 3 4 4 4" xfId="16111" xr:uid="{00000000-0005-0000-0000-0000AB3E0000}"/>
    <cellStyle name="Normal 2 3 4 4 4 2" xfId="16112" xr:uid="{00000000-0005-0000-0000-0000AC3E0000}"/>
    <cellStyle name="Normal 2 3 4 4 4 2 2" xfId="16113" xr:uid="{00000000-0005-0000-0000-0000AD3E0000}"/>
    <cellStyle name="Normal 2 3 4 4 4 3" xfId="16114" xr:uid="{00000000-0005-0000-0000-0000AE3E0000}"/>
    <cellStyle name="Normal 2 3 4 4 5" xfId="16115" xr:uid="{00000000-0005-0000-0000-0000AF3E0000}"/>
    <cellStyle name="Normal 2 3 4 4 5 2" xfId="16116" xr:uid="{00000000-0005-0000-0000-0000B03E0000}"/>
    <cellStyle name="Normal 2 3 4 4 6" xfId="16117" xr:uid="{00000000-0005-0000-0000-0000B13E0000}"/>
    <cellStyle name="Normal 2 3 4 4 6 2" xfId="16118" xr:uid="{00000000-0005-0000-0000-0000B23E0000}"/>
    <cellStyle name="Normal 2 3 4 4 7" xfId="16119" xr:uid="{00000000-0005-0000-0000-0000B33E0000}"/>
    <cellStyle name="Normal 2 3 4 5" xfId="16120" xr:uid="{00000000-0005-0000-0000-0000B43E0000}"/>
    <cellStyle name="Normal 2 3 4 5 2" xfId="16121" xr:uid="{00000000-0005-0000-0000-0000B53E0000}"/>
    <cellStyle name="Normal 2 3 4 5 2 2" xfId="16122" xr:uid="{00000000-0005-0000-0000-0000B63E0000}"/>
    <cellStyle name="Normal 2 3 4 5 2 2 2" xfId="16123" xr:uid="{00000000-0005-0000-0000-0000B73E0000}"/>
    <cellStyle name="Normal 2 3 4 5 2 3" xfId="16124" xr:uid="{00000000-0005-0000-0000-0000B83E0000}"/>
    <cellStyle name="Normal 2 3 4 5 3" xfId="16125" xr:uid="{00000000-0005-0000-0000-0000B93E0000}"/>
    <cellStyle name="Normal 2 3 4 5 3 2" xfId="16126" xr:uid="{00000000-0005-0000-0000-0000BA3E0000}"/>
    <cellStyle name="Normal 2 3 4 5 3 2 2" xfId="16127" xr:uid="{00000000-0005-0000-0000-0000BB3E0000}"/>
    <cellStyle name="Normal 2 3 4 5 3 3" xfId="16128" xr:uid="{00000000-0005-0000-0000-0000BC3E0000}"/>
    <cellStyle name="Normal 2 3 4 5 4" xfId="16129" xr:uid="{00000000-0005-0000-0000-0000BD3E0000}"/>
    <cellStyle name="Normal 2 3 4 5 4 2" xfId="16130" xr:uid="{00000000-0005-0000-0000-0000BE3E0000}"/>
    <cellStyle name="Normal 2 3 4 5 4 2 2" xfId="16131" xr:uid="{00000000-0005-0000-0000-0000BF3E0000}"/>
    <cellStyle name="Normal 2 3 4 5 4 3" xfId="16132" xr:uid="{00000000-0005-0000-0000-0000C03E0000}"/>
    <cellStyle name="Normal 2 3 4 5 5" xfId="16133" xr:uid="{00000000-0005-0000-0000-0000C13E0000}"/>
    <cellStyle name="Normal 2 3 4 5 5 2" xfId="16134" xr:uid="{00000000-0005-0000-0000-0000C23E0000}"/>
    <cellStyle name="Normal 2 3 4 5 6" xfId="16135" xr:uid="{00000000-0005-0000-0000-0000C33E0000}"/>
    <cellStyle name="Normal 2 3 4 5 6 2" xfId="16136" xr:uid="{00000000-0005-0000-0000-0000C43E0000}"/>
    <cellStyle name="Normal 2 3 4 5 7" xfId="16137" xr:uid="{00000000-0005-0000-0000-0000C53E0000}"/>
    <cellStyle name="Normal 2 3 4 6" xfId="16138" xr:uid="{00000000-0005-0000-0000-0000C63E0000}"/>
    <cellStyle name="Normal 2 3 4 6 2" xfId="16139" xr:uid="{00000000-0005-0000-0000-0000C73E0000}"/>
    <cellStyle name="Normal 2 3 4 6 2 2" xfId="16140" xr:uid="{00000000-0005-0000-0000-0000C83E0000}"/>
    <cellStyle name="Normal 2 3 4 6 3" xfId="16141" xr:uid="{00000000-0005-0000-0000-0000C93E0000}"/>
    <cellStyle name="Normal 2 3 4 7" xfId="16142" xr:uid="{00000000-0005-0000-0000-0000CA3E0000}"/>
    <cellStyle name="Normal 2 3 4 7 2" xfId="16143" xr:uid="{00000000-0005-0000-0000-0000CB3E0000}"/>
    <cellStyle name="Normal 2 3 4 7 2 2" xfId="16144" xr:uid="{00000000-0005-0000-0000-0000CC3E0000}"/>
    <cellStyle name="Normal 2 3 4 7 3" xfId="16145" xr:uid="{00000000-0005-0000-0000-0000CD3E0000}"/>
    <cellStyle name="Normal 2 3 4 8" xfId="16146" xr:uid="{00000000-0005-0000-0000-0000CE3E0000}"/>
    <cellStyle name="Normal 2 3 4 8 2" xfId="16147" xr:uid="{00000000-0005-0000-0000-0000CF3E0000}"/>
    <cellStyle name="Normal 2 3 4 8 2 2" xfId="16148" xr:uid="{00000000-0005-0000-0000-0000D03E0000}"/>
    <cellStyle name="Normal 2 3 4 8 3" xfId="16149" xr:uid="{00000000-0005-0000-0000-0000D13E0000}"/>
    <cellStyle name="Normal 2 3 4 9" xfId="16150" xr:uid="{00000000-0005-0000-0000-0000D23E0000}"/>
    <cellStyle name="Normal 2 3 4 9 2" xfId="16151" xr:uid="{00000000-0005-0000-0000-0000D33E0000}"/>
    <cellStyle name="Normal 2 3 5" xfId="480" xr:uid="{00000000-0005-0000-0000-0000D43E0000}"/>
    <cellStyle name="Normal 2 3 5 10" xfId="16152" xr:uid="{00000000-0005-0000-0000-0000D53E0000}"/>
    <cellStyle name="Normal 2 3 5 10 2" xfId="16153" xr:uid="{00000000-0005-0000-0000-0000D63E0000}"/>
    <cellStyle name="Normal 2 3 5 11" xfId="16154" xr:uid="{00000000-0005-0000-0000-0000D73E0000}"/>
    <cellStyle name="Normal 2 3 5 2" xfId="16155" xr:uid="{00000000-0005-0000-0000-0000D83E0000}"/>
    <cellStyle name="Normal 2 3 5 2 2" xfId="16156" xr:uid="{00000000-0005-0000-0000-0000D93E0000}"/>
    <cellStyle name="Normal 2 3 5 2 2 2" xfId="16157" xr:uid="{00000000-0005-0000-0000-0000DA3E0000}"/>
    <cellStyle name="Normal 2 3 5 2 2 2 2" xfId="16158" xr:uid="{00000000-0005-0000-0000-0000DB3E0000}"/>
    <cellStyle name="Normal 2 3 5 2 2 2 2 2" xfId="16159" xr:uid="{00000000-0005-0000-0000-0000DC3E0000}"/>
    <cellStyle name="Normal 2 3 5 2 2 2 3" xfId="16160" xr:uid="{00000000-0005-0000-0000-0000DD3E0000}"/>
    <cellStyle name="Normal 2 3 5 2 2 3" xfId="16161" xr:uid="{00000000-0005-0000-0000-0000DE3E0000}"/>
    <cellStyle name="Normal 2 3 5 2 2 3 2" xfId="16162" xr:uid="{00000000-0005-0000-0000-0000DF3E0000}"/>
    <cellStyle name="Normal 2 3 5 2 2 3 2 2" xfId="16163" xr:uid="{00000000-0005-0000-0000-0000E03E0000}"/>
    <cellStyle name="Normal 2 3 5 2 2 3 3" xfId="16164" xr:uid="{00000000-0005-0000-0000-0000E13E0000}"/>
    <cellStyle name="Normal 2 3 5 2 2 4" xfId="16165" xr:uid="{00000000-0005-0000-0000-0000E23E0000}"/>
    <cellStyle name="Normal 2 3 5 2 2 4 2" xfId="16166" xr:uid="{00000000-0005-0000-0000-0000E33E0000}"/>
    <cellStyle name="Normal 2 3 5 2 2 4 2 2" xfId="16167" xr:uid="{00000000-0005-0000-0000-0000E43E0000}"/>
    <cellStyle name="Normal 2 3 5 2 2 4 3" xfId="16168" xr:uid="{00000000-0005-0000-0000-0000E53E0000}"/>
    <cellStyle name="Normal 2 3 5 2 2 5" xfId="16169" xr:uid="{00000000-0005-0000-0000-0000E63E0000}"/>
    <cellStyle name="Normal 2 3 5 2 2 5 2" xfId="16170" xr:uid="{00000000-0005-0000-0000-0000E73E0000}"/>
    <cellStyle name="Normal 2 3 5 2 2 6" xfId="16171" xr:uid="{00000000-0005-0000-0000-0000E83E0000}"/>
    <cellStyle name="Normal 2 3 5 2 2 6 2" xfId="16172" xr:uid="{00000000-0005-0000-0000-0000E93E0000}"/>
    <cellStyle name="Normal 2 3 5 2 2 7" xfId="16173" xr:uid="{00000000-0005-0000-0000-0000EA3E0000}"/>
    <cellStyle name="Normal 2 3 5 2 3" xfId="16174" xr:uid="{00000000-0005-0000-0000-0000EB3E0000}"/>
    <cellStyle name="Normal 2 3 5 2 3 2" xfId="16175" xr:uid="{00000000-0005-0000-0000-0000EC3E0000}"/>
    <cellStyle name="Normal 2 3 5 2 3 2 2" xfId="16176" xr:uid="{00000000-0005-0000-0000-0000ED3E0000}"/>
    <cellStyle name="Normal 2 3 5 2 3 2 2 2" xfId="16177" xr:uid="{00000000-0005-0000-0000-0000EE3E0000}"/>
    <cellStyle name="Normal 2 3 5 2 3 2 3" xfId="16178" xr:uid="{00000000-0005-0000-0000-0000EF3E0000}"/>
    <cellStyle name="Normal 2 3 5 2 3 3" xfId="16179" xr:uid="{00000000-0005-0000-0000-0000F03E0000}"/>
    <cellStyle name="Normal 2 3 5 2 3 3 2" xfId="16180" xr:uid="{00000000-0005-0000-0000-0000F13E0000}"/>
    <cellStyle name="Normal 2 3 5 2 3 3 2 2" xfId="16181" xr:uid="{00000000-0005-0000-0000-0000F23E0000}"/>
    <cellStyle name="Normal 2 3 5 2 3 3 3" xfId="16182" xr:uid="{00000000-0005-0000-0000-0000F33E0000}"/>
    <cellStyle name="Normal 2 3 5 2 3 4" xfId="16183" xr:uid="{00000000-0005-0000-0000-0000F43E0000}"/>
    <cellStyle name="Normal 2 3 5 2 3 4 2" xfId="16184" xr:uid="{00000000-0005-0000-0000-0000F53E0000}"/>
    <cellStyle name="Normal 2 3 5 2 3 4 2 2" xfId="16185" xr:uid="{00000000-0005-0000-0000-0000F63E0000}"/>
    <cellStyle name="Normal 2 3 5 2 3 4 3" xfId="16186" xr:uid="{00000000-0005-0000-0000-0000F73E0000}"/>
    <cellStyle name="Normal 2 3 5 2 3 5" xfId="16187" xr:uid="{00000000-0005-0000-0000-0000F83E0000}"/>
    <cellStyle name="Normal 2 3 5 2 3 5 2" xfId="16188" xr:uid="{00000000-0005-0000-0000-0000F93E0000}"/>
    <cellStyle name="Normal 2 3 5 2 3 6" xfId="16189" xr:uid="{00000000-0005-0000-0000-0000FA3E0000}"/>
    <cellStyle name="Normal 2 3 5 2 3 6 2" xfId="16190" xr:uid="{00000000-0005-0000-0000-0000FB3E0000}"/>
    <cellStyle name="Normal 2 3 5 2 3 7" xfId="16191" xr:uid="{00000000-0005-0000-0000-0000FC3E0000}"/>
    <cellStyle name="Normal 2 3 5 2 4" xfId="16192" xr:uid="{00000000-0005-0000-0000-0000FD3E0000}"/>
    <cellStyle name="Normal 2 3 5 2 4 2" xfId="16193" xr:uid="{00000000-0005-0000-0000-0000FE3E0000}"/>
    <cellStyle name="Normal 2 3 5 2 4 2 2" xfId="16194" xr:uid="{00000000-0005-0000-0000-0000FF3E0000}"/>
    <cellStyle name="Normal 2 3 5 2 4 3" xfId="16195" xr:uid="{00000000-0005-0000-0000-0000003F0000}"/>
    <cellStyle name="Normal 2 3 5 2 5" xfId="16196" xr:uid="{00000000-0005-0000-0000-0000013F0000}"/>
    <cellStyle name="Normal 2 3 5 2 5 2" xfId="16197" xr:uid="{00000000-0005-0000-0000-0000023F0000}"/>
    <cellStyle name="Normal 2 3 5 2 5 2 2" xfId="16198" xr:uid="{00000000-0005-0000-0000-0000033F0000}"/>
    <cellStyle name="Normal 2 3 5 2 5 3" xfId="16199" xr:uid="{00000000-0005-0000-0000-0000043F0000}"/>
    <cellStyle name="Normal 2 3 5 2 6" xfId="16200" xr:uid="{00000000-0005-0000-0000-0000053F0000}"/>
    <cellStyle name="Normal 2 3 5 2 6 2" xfId="16201" xr:uid="{00000000-0005-0000-0000-0000063F0000}"/>
    <cellStyle name="Normal 2 3 5 2 6 2 2" xfId="16202" xr:uid="{00000000-0005-0000-0000-0000073F0000}"/>
    <cellStyle name="Normal 2 3 5 2 6 3" xfId="16203" xr:uid="{00000000-0005-0000-0000-0000083F0000}"/>
    <cellStyle name="Normal 2 3 5 2 7" xfId="16204" xr:uid="{00000000-0005-0000-0000-0000093F0000}"/>
    <cellStyle name="Normal 2 3 5 2 7 2" xfId="16205" xr:uid="{00000000-0005-0000-0000-00000A3F0000}"/>
    <cellStyle name="Normal 2 3 5 2 8" xfId="16206" xr:uid="{00000000-0005-0000-0000-00000B3F0000}"/>
    <cellStyle name="Normal 2 3 5 2 8 2" xfId="16207" xr:uid="{00000000-0005-0000-0000-00000C3F0000}"/>
    <cellStyle name="Normal 2 3 5 2 9" xfId="16208" xr:uid="{00000000-0005-0000-0000-00000D3F0000}"/>
    <cellStyle name="Normal 2 3 5 3" xfId="16209" xr:uid="{00000000-0005-0000-0000-00000E3F0000}"/>
    <cellStyle name="Normal 2 3 5 3 2" xfId="16210" xr:uid="{00000000-0005-0000-0000-00000F3F0000}"/>
    <cellStyle name="Normal 2 3 5 3 2 2" xfId="16211" xr:uid="{00000000-0005-0000-0000-0000103F0000}"/>
    <cellStyle name="Normal 2 3 5 3 2 2 2" xfId="16212" xr:uid="{00000000-0005-0000-0000-0000113F0000}"/>
    <cellStyle name="Normal 2 3 5 3 2 2 2 2" xfId="16213" xr:uid="{00000000-0005-0000-0000-0000123F0000}"/>
    <cellStyle name="Normal 2 3 5 3 2 2 3" xfId="16214" xr:uid="{00000000-0005-0000-0000-0000133F0000}"/>
    <cellStyle name="Normal 2 3 5 3 2 3" xfId="16215" xr:uid="{00000000-0005-0000-0000-0000143F0000}"/>
    <cellStyle name="Normal 2 3 5 3 2 3 2" xfId="16216" xr:uid="{00000000-0005-0000-0000-0000153F0000}"/>
    <cellStyle name="Normal 2 3 5 3 2 3 2 2" xfId="16217" xr:uid="{00000000-0005-0000-0000-0000163F0000}"/>
    <cellStyle name="Normal 2 3 5 3 2 3 3" xfId="16218" xr:uid="{00000000-0005-0000-0000-0000173F0000}"/>
    <cellStyle name="Normal 2 3 5 3 2 4" xfId="16219" xr:uid="{00000000-0005-0000-0000-0000183F0000}"/>
    <cellStyle name="Normal 2 3 5 3 2 4 2" xfId="16220" xr:uid="{00000000-0005-0000-0000-0000193F0000}"/>
    <cellStyle name="Normal 2 3 5 3 2 4 2 2" xfId="16221" xr:uid="{00000000-0005-0000-0000-00001A3F0000}"/>
    <cellStyle name="Normal 2 3 5 3 2 4 3" xfId="16222" xr:uid="{00000000-0005-0000-0000-00001B3F0000}"/>
    <cellStyle name="Normal 2 3 5 3 2 5" xfId="16223" xr:uid="{00000000-0005-0000-0000-00001C3F0000}"/>
    <cellStyle name="Normal 2 3 5 3 2 5 2" xfId="16224" xr:uid="{00000000-0005-0000-0000-00001D3F0000}"/>
    <cellStyle name="Normal 2 3 5 3 2 6" xfId="16225" xr:uid="{00000000-0005-0000-0000-00001E3F0000}"/>
    <cellStyle name="Normal 2 3 5 3 2 6 2" xfId="16226" xr:uid="{00000000-0005-0000-0000-00001F3F0000}"/>
    <cellStyle name="Normal 2 3 5 3 2 7" xfId="16227" xr:uid="{00000000-0005-0000-0000-0000203F0000}"/>
    <cellStyle name="Normal 2 3 5 3 3" xfId="16228" xr:uid="{00000000-0005-0000-0000-0000213F0000}"/>
    <cellStyle name="Normal 2 3 5 3 3 2" xfId="16229" xr:uid="{00000000-0005-0000-0000-0000223F0000}"/>
    <cellStyle name="Normal 2 3 5 3 3 2 2" xfId="16230" xr:uid="{00000000-0005-0000-0000-0000233F0000}"/>
    <cellStyle name="Normal 2 3 5 3 3 3" xfId="16231" xr:uid="{00000000-0005-0000-0000-0000243F0000}"/>
    <cellStyle name="Normal 2 3 5 3 4" xfId="16232" xr:uid="{00000000-0005-0000-0000-0000253F0000}"/>
    <cellStyle name="Normal 2 3 5 3 4 2" xfId="16233" xr:uid="{00000000-0005-0000-0000-0000263F0000}"/>
    <cellStyle name="Normal 2 3 5 3 4 2 2" xfId="16234" xr:uid="{00000000-0005-0000-0000-0000273F0000}"/>
    <cellStyle name="Normal 2 3 5 3 4 3" xfId="16235" xr:uid="{00000000-0005-0000-0000-0000283F0000}"/>
    <cellStyle name="Normal 2 3 5 3 5" xfId="16236" xr:uid="{00000000-0005-0000-0000-0000293F0000}"/>
    <cellStyle name="Normal 2 3 5 3 5 2" xfId="16237" xr:uid="{00000000-0005-0000-0000-00002A3F0000}"/>
    <cellStyle name="Normal 2 3 5 3 5 2 2" xfId="16238" xr:uid="{00000000-0005-0000-0000-00002B3F0000}"/>
    <cellStyle name="Normal 2 3 5 3 5 3" xfId="16239" xr:uid="{00000000-0005-0000-0000-00002C3F0000}"/>
    <cellStyle name="Normal 2 3 5 3 6" xfId="16240" xr:uid="{00000000-0005-0000-0000-00002D3F0000}"/>
    <cellStyle name="Normal 2 3 5 3 6 2" xfId="16241" xr:uid="{00000000-0005-0000-0000-00002E3F0000}"/>
    <cellStyle name="Normal 2 3 5 3 7" xfId="16242" xr:uid="{00000000-0005-0000-0000-00002F3F0000}"/>
    <cellStyle name="Normal 2 3 5 3 7 2" xfId="16243" xr:uid="{00000000-0005-0000-0000-0000303F0000}"/>
    <cellStyle name="Normal 2 3 5 3 8" xfId="16244" xr:uid="{00000000-0005-0000-0000-0000313F0000}"/>
    <cellStyle name="Normal 2 3 5 4" xfId="16245" xr:uid="{00000000-0005-0000-0000-0000323F0000}"/>
    <cellStyle name="Normal 2 3 5 4 2" xfId="16246" xr:uid="{00000000-0005-0000-0000-0000333F0000}"/>
    <cellStyle name="Normal 2 3 5 4 2 2" xfId="16247" xr:uid="{00000000-0005-0000-0000-0000343F0000}"/>
    <cellStyle name="Normal 2 3 5 4 2 2 2" xfId="16248" xr:uid="{00000000-0005-0000-0000-0000353F0000}"/>
    <cellStyle name="Normal 2 3 5 4 2 3" xfId="16249" xr:uid="{00000000-0005-0000-0000-0000363F0000}"/>
    <cellStyle name="Normal 2 3 5 4 3" xfId="16250" xr:uid="{00000000-0005-0000-0000-0000373F0000}"/>
    <cellStyle name="Normal 2 3 5 4 3 2" xfId="16251" xr:uid="{00000000-0005-0000-0000-0000383F0000}"/>
    <cellStyle name="Normal 2 3 5 4 3 2 2" xfId="16252" xr:uid="{00000000-0005-0000-0000-0000393F0000}"/>
    <cellStyle name="Normal 2 3 5 4 3 3" xfId="16253" xr:uid="{00000000-0005-0000-0000-00003A3F0000}"/>
    <cellStyle name="Normal 2 3 5 4 4" xfId="16254" xr:uid="{00000000-0005-0000-0000-00003B3F0000}"/>
    <cellStyle name="Normal 2 3 5 4 4 2" xfId="16255" xr:uid="{00000000-0005-0000-0000-00003C3F0000}"/>
    <cellStyle name="Normal 2 3 5 4 4 2 2" xfId="16256" xr:uid="{00000000-0005-0000-0000-00003D3F0000}"/>
    <cellStyle name="Normal 2 3 5 4 4 3" xfId="16257" xr:uid="{00000000-0005-0000-0000-00003E3F0000}"/>
    <cellStyle name="Normal 2 3 5 4 5" xfId="16258" xr:uid="{00000000-0005-0000-0000-00003F3F0000}"/>
    <cellStyle name="Normal 2 3 5 4 5 2" xfId="16259" xr:uid="{00000000-0005-0000-0000-0000403F0000}"/>
    <cellStyle name="Normal 2 3 5 4 6" xfId="16260" xr:uid="{00000000-0005-0000-0000-0000413F0000}"/>
    <cellStyle name="Normal 2 3 5 4 6 2" xfId="16261" xr:uid="{00000000-0005-0000-0000-0000423F0000}"/>
    <cellStyle name="Normal 2 3 5 4 7" xfId="16262" xr:uid="{00000000-0005-0000-0000-0000433F0000}"/>
    <cellStyle name="Normal 2 3 5 5" xfId="16263" xr:uid="{00000000-0005-0000-0000-0000443F0000}"/>
    <cellStyle name="Normal 2 3 5 5 2" xfId="16264" xr:uid="{00000000-0005-0000-0000-0000453F0000}"/>
    <cellStyle name="Normal 2 3 5 5 2 2" xfId="16265" xr:uid="{00000000-0005-0000-0000-0000463F0000}"/>
    <cellStyle name="Normal 2 3 5 5 2 2 2" xfId="16266" xr:uid="{00000000-0005-0000-0000-0000473F0000}"/>
    <cellStyle name="Normal 2 3 5 5 2 3" xfId="16267" xr:uid="{00000000-0005-0000-0000-0000483F0000}"/>
    <cellStyle name="Normal 2 3 5 5 3" xfId="16268" xr:uid="{00000000-0005-0000-0000-0000493F0000}"/>
    <cellStyle name="Normal 2 3 5 5 3 2" xfId="16269" xr:uid="{00000000-0005-0000-0000-00004A3F0000}"/>
    <cellStyle name="Normal 2 3 5 5 3 2 2" xfId="16270" xr:uid="{00000000-0005-0000-0000-00004B3F0000}"/>
    <cellStyle name="Normal 2 3 5 5 3 3" xfId="16271" xr:uid="{00000000-0005-0000-0000-00004C3F0000}"/>
    <cellStyle name="Normal 2 3 5 5 4" xfId="16272" xr:uid="{00000000-0005-0000-0000-00004D3F0000}"/>
    <cellStyle name="Normal 2 3 5 5 4 2" xfId="16273" xr:uid="{00000000-0005-0000-0000-00004E3F0000}"/>
    <cellStyle name="Normal 2 3 5 5 4 2 2" xfId="16274" xr:uid="{00000000-0005-0000-0000-00004F3F0000}"/>
    <cellStyle name="Normal 2 3 5 5 4 3" xfId="16275" xr:uid="{00000000-0005-0000-0000-0000503F0000}"/>
    <cellStyle name="Normal 2 3 5 5 5" xfId="16276" xr:uid="{00000000-0005-0000-0000-0000513F0000}"/>
    <cellStyle name="Normal 2 3 5 5 5 2" xfId="16277" xr:uid="{00000000-0005-0000-0000-0000523F0000}"/>
    <cellStyle name="Normal 2 3 5 5 6" xfId="16278" xr:uid="{00000000-0005-0000-0000-0000533F0000}"/>
    <cellStyle name="Normal 2 3 5 5 6 2" xfId="16279" xr:uid="{00000000-0005-0000-0000-0000543F0000}"/>
    <cellStyle name="Normal 2 3 5 5 7" xfId="16280" xr:uid="{00000000-0005-0000-0000-0000553F0000}"/>
    <cellStyle name="Normal 2 3 5 6" xfId="16281" xr:uid="{00000000-0005-0000-0000-0000563F0000}"/>
    <cellStyle name="Normal 2 3 5 6 2" xfId="16282" xr:uid="{00000000-0005-0000-0000-0000573F0000}"/>
    <cellStyle name="Normal 2 3 5 6 2 2" xfId="16283" xr:uid="{00000000-0005-0000-0000-0000583F0000}"/>
    <cellStyle name="Normal 2 3 5 6 3" xfId="16284" xr:uid="{00000000-0005-0000-0000-0000593F0000}"/>
    <cellStyle name="Normal 2 3 5 7" xfId="16285" xr:uid="{00000000-0005-0000-0000-00005A3F0000}"/>
    <cellStyle name="Normal 2 3 5 7 2" xfId="16286" xr:uid="{00000000-0005-0000-0000-00005B3F0000}"/>
    <cellStyle name="Normal 2 3 5 7 2 2" xfId="16287" xr:uid="{00000000-0005-0000-0000-00005C3F0000}"/>
    <cellStyle name="Normal 2 3 5 7 3" xfId="16288" xr:uid="{00000000-0005-0000-0000-00005D3F0000}"/>
    <cellStyle name="Normal 2 3 5 8" xfId="16289" xr:uid="{00000000-0005-0000-0000-00005E3F0000}"/>
    <cellStyle name="Normal 2 3 5 8 2" xfId="16290" xr:uid="{00000000-0005-0000-0000-00005F3F0000}"/>
    <cellStyle name="Normal 2 3 5 8 2 2" xfId="16291" xr:uid="{00000000-0005-0000-0000-0000603F0000}"/>
    <cellStyle name="Normal 2 3 5 8 3" xfId="16292" xr:uid="{00000000-0005-0000-0000-0000613F0000}"/>
    <cellStyle name="Normal 2 3 5 9" xfId="16293" xr:uid="{00000000-0005-0000-0000-0000623F0000}"/>
    <cellStyle name="Normal 2 3 5 9 2" xfId="16294" xr:uid="{00000000-0005-0000-0000-0000633F0000}"/>
    <cellStyle name="Normal 2 3 6" xfId="16295" xr:uid="{00000000-0005-0000-0000-0000643F0000}"/>
    <cellStyle name="Normal 2 3 6 2" xfId="16296" xr:uid="{00000000-0005-0000-0000-0000653F0000}"/>
    <cellStyle name="Normal 2 3 6 2 2" xfId="16297" xr:uid="{00000000-0005-0000-0000-0000663F0000}"/>
    <cellStyle name="Normal 2 3 6 2 2 2" xfId="16298" xr:uid="{00000000-0005-0000-0000-0000673F0000}"/>
    <cellStyle name="Normal 2 3 6 2 2 2 2" xfId="16299" xr:uid="{00000000-0005-0000-0000-0000683F0000}"/>
    <cellStyle name="Normal 2 3 6 2 2 3" xfId="16300" xr:uid="{00000000-0005-0000-0000-0000693F0000}"/>
    <cellStyle name="Normal 2 3 6 2 3" xfId="16301" xr:uid="{00000000-0005-0000-0000-00006A3F0000}"/>
    <cellStyle name="Normal 2 3 6 2 3 2" xfId="16302" xr:uid="{00000000-0005-0000-0000-00006B3F0000}"/>
    <cellStyle name="Normal 2 3 6 2 3 2 2" xfId="16303" xr:uid="{00000000-0005-0000-0000-00006C3F0000}"/>
    <cellStyle name="Normal 2 3 6 2 3 3" xfId="16304" xr:uid="{00000000-0005-0000-0000-00006D3F0000}"/>
    <cellStyle name="Normal 2 3 6 2 4" xfId="16305" xr:uid="{00000000-0005-0000-0000-00006E3F0000}"/>
    <cellStyle name="Normal 2 3 6 2 4 2" xfId="16306" xr:uid="{00000000-0005-0000-0000-00006F3F0000}"/>
    <cellStyle name="Normal 2 3 6 2 4 2 2" xfId="16307" xr:uid="{00000000-0005-0000-0000-0000703F0000}"/>
    <cellStyle name="Normal 2 3 6 2 4 3" xfId="16308" xr:uid="{00000000-0005-0000-0000-0000713F0000}"/>
    <cellStyle name="Normal 2 3 6 2 5" xfId="16309" xr:uid="{00000000-0005-0000-0000-0000723F0000}"/>
    <cellStyle name="Normal 2 3 6 2 5 2" xfId="16310" xr:uid="{00000000-0005-0000-0000-0000733F0000}"/>
    <cellStyle name="Normal 2 3 6 2 6" xfId="16311" xr:uid="{00000000-0005-0000-0000-0000743F0000}"/>
    <cellStyle name="Normal 2 3 6 2 6 2" xfId="16312" xr:uid="{00000000-0005-0000-0000-0000753F0000}"/>
    <cellStyle name="Normal 2 3 6 2 7" xfId="16313" xr:uid="{00000000-0005-0000-0000-0000763F0000}"/>
    <cellStyle name="Normal 2 3 6 3" xfId="16314" xr:uid="{00000000-0005-0000-0000-0000773F0000}"/>
    <cellStyle name="Normal 2 3 6 3 2" xfId="16315" xr:uid="{00000000-0005-0000-0000-0000783F0000}"/>
    <cellStyle name="Normal 2 3 6 3 2 2" xfId="16316" xr:uid="{00000000-0005-0000-0000-0000793F0000}"/>
    <cellStyle name="Normal 2 3 6 3 2 2 2" xfId="16317" xr:uid="{00000000-0005-0000-0000-00007A3F0000}"/>
    <cellStyle name="Normal 2 3 6 3 2 3" xfId="16318" xr:uid="{00000000-0005-0000-0000-00007B3F0000}"/>
    <cellStyle name="Normal 2 3 6 3 3" xfId="16319" xr:uid="{00000000-0005-0000-0000-00007C3F0000}"/>
    <cellStyle name="Normal 2 3 6 3 3 2" xfId="16320" xr:uid="{00000000-0005-0000-0000-00007D3F0000}"/>
    <cellStyle name="Normal 2 3 6 3 3 2 2" xfId="16321" xr:uid="{00000000-0005-0000-0000-00007E3F0000}"/>
    <cellStyle name="Normal 2 3 6 3 3 3" xfId="16322" xr:uid="{00000000-0005-0000-0000-00007F3F0000}"/>
    <cellStyle name="Normal 2 3 6 3 4" xfId="16323" xr:uid="{00000000-0005-0000-0000-0000803F0000}"/>
    <cellStyle name="Normal 2 3 6 3 4 2" xfId="16324" xr:uid="{00000000-0005-0000-0000-0000813F0000}"/>
    <cellStyle name="Normal 2 3 6 3 4 2 2" xfId="16325" xr:uid="{00000000-0005-0000-0000-0000823F0000}"/>
    <cellStyle name="Normal 2 3 6 3 4 3" xfId="16326" xr:uid="{00000000-0005-0000-0000-0000833F0000}"/>
    <cellStyle name="Normal 2 3 6 3 5" xfId="16327" xr:uid="{00000000-0005-0000-0000-0000843F0000}"/>
    <cellStyle name="Normal 2 3 6 3 5 2" xfId="16328" xr:uid="{00000000-0005-0000-0000-0000853F0000}"/>
    <cellStyle name="Normal 2 3 6 3 6" xfId="16329" xr:uid="{00000000-0005-0000-0000-0000863F0000}"/>
    <cellStyle name="Normal 2 3 6 3 6 2" xfId="16330" xr:uid="{00000000-0005-0000-0000-0000873F0000}"/>
    <cellStyle name="Normal 2 3 6 3 7" xfId="16331" xr:uid="{00000000-0005-0000-0000-0000883F0000}"/>
    <cellStyle name="Normal 2 3 6 4" xfId="16332" xr:uid="{00000000-0005-0000-0000-0000893F0000}"/>
    <cellStyle name="Normal 2 3 6 4 2" xfId="16333" xr:uid="{00000000-0005-0000-0000-00008A3F0000}"/>
    <cellStyle name="Normal 2 3 6 4 2 2" xfId="16334" xr:uid="{00000000-0005-0000-0000-00008B3F0000}"/>
    <cellStyle name="Normal 2 3 6 4 3" xfId="16335" xr:uid="{00000000-0005-0000-0000-00008C3F0000}"/>
    <cellStyle name="Normal 2 3 6 5" xfId="16336" xr:uid="{00000000-0005-0000-0000-00008D3F0000}"/>
    <cellStyle name="Normal 2 3 6 5 2" xfId="16337" xr:uid="{00000000-0005-0000-0000-00008E3F0000}"/>
    <cellStyle name="Normal 2 3 6 5 2 2" xfId="16338" xr:uid="{00000000-0005-0000-0000-00008F3F0000}"/>
    <cellStyle name="Normal 2 3 6 5 3" xfId="16339" xr:uid="{00000000-0005-0000-0000-0000903F0000}"/>
    <cellStyle name="Normal 2 3 6 6" xfId="16340" xr:uid="{00000000-0005-0000-0000-0000913F0000}"/>
    <cellStyle name="Normal 2 3 6 6 2" xfId="16341" xr:uid="{00000000-0005-0000-0000-0000923F0000}"/>
    <cellStyle name="Normal 2 3 6 6 2 2" xfId="16342" xr:uid="{00000000-0005-0000-0000-0000933F0000}"/>
    <cellStyle name="Normal 2 3 6 6 3" xfId="16343" xr:uid="{00000000-0005-0000-0000-0000943F0000}"/>
    <cellStyle name="Normal 2 3 6 7" xfId="16344" xr:uid="{00000000-0005-0000-0000-0000953F0000}"/>
    <cellStyle name="Normal 2 3 6 7 2" xfId="16345" xr:uid="{00000000-0005-0000-0000-0000963F0000}"/>
    <cellStyle name="Normal 2 3 6 8" xfId="16346" xr:uid="{00000000-0005-0000-0000-0000973F0000}"/>
    <cellStyle name="Normal 2 3 6 8 2" xfId="16347" xr:uid="{00000000-0005-0000-0000-0000983F0000}"/>
    <cellStyle name="Normal 2 3 6 9" xfId="16348" xr:uid="{00000000-0005-0000-0000-0000993F0000}"/>
    <cellStyle name="Normal 2 3 7" xfId="16349" xr:uid="{00000000-0005-0000-0000-00009A3F0000}"/>
    <cellStyle name="Normal 2 3 7 2" xfId="16350" xr:uid="{00000000-0005-0000-0000-00009B3F0000}"/>
    <cellStyle name="Normal 2 3 7 2 2" xfId="16351" xr:uid="{00000000-0005-0000-0000-00009C3F0000}"/>
    <cellStyle name="Normal 2 3 7 2 2 2" xfId="16352" xr:uid="{00000000-0005-0000-0000-00009D3F0000}"/>
    <cellStyle name="Normal 2 3 7 2 2 2 2" xfId="16353" xr:uid="{00000000-0005-0000-0000-00009E3F0000}"/>
    <cellStyle name="Normal 2 3 7 2 2 3" xfId="16354" xr:uid="{00000000-0005-0000-0000-00009F3F0000}"/>
    <cellStyle name="Normal 2 3 7 2 3" xfId="16355" xr:uid="{00000000-0005-0000-0000-0000A03F0000}"/>
    <cellStyle name="Normal 2 3 7 2 3 2" xfId="16356" xr:uid="{00000000-0005-0000-0000-0000A13F0000}"/>
    <cellStyle name="Normal 2 3 7 2 3 2 2" xfId="16357" xr:uid="{00000000-0005-0000-0000-0000A23F0000}"/>
    <cellStyle name="Normal 2 3 7 2 3 3" xfId="16358" xr:uid="{00000000-0005-0000-0000-0000A33F0000}"/>
    <cellStyle name="Normal 2 3 7 2 4" xfId="16359" xr:uid="{00000000-0005-0000-0000-0000A43F0000}"/>
    <cellStyle name="Normal 2 3 7 2 4 2" xfId="16360" xr:uid="{00000000-0005-0000-0000-0000A53F0000}"/>
    <cellStyle name="Normal 2 3 7 2 4 2 2" xfId="16361" xr:uid="{00000000-0005-0000-0000-0000A63F0000}"/>
    <cellStyle name="Normal 2 3 7 2 4 3" xfId="16362" xr:uid="{00000000-0005-0000-0000-0000A73F0000}"/>
    <cellStyle name="Normal 2 3 7 2 5" xfId="16363" xr:uid="{00000000-0005-0000-0000-0000A83F0000}"/>
    <cellStyle name="Normal 2 3 7 2 5 2" xfId="16364" xr:uid="{00000000-0005-0000-0000-0000A93F0000}"/>
    <cellStyle name="Normal 2 3 7 2 6" xfId="16365" xr:uid="{00000000-0005-0000-0000-0000AA3F0000}"/>
    <cellStyle name="Normal 2 3 7 2 6 2" xfId="16366" xr:uid="{00000000-0005-0000-0000-0000AB3F0000}"/>
    <cellStyle name="Normal 2 3 7 2 7" xfId="16367" xr:uid="{00000000-0005-0000-0000-0000AC3F0000}"/>
    <cellStyle name="Normal 2 3 7 3" xfId="16368" xr:uid="{00000000-0005-0000-0000-0000AD3F0000}"/>
    <cellStyle name="Normal 2 3 7 3 2" xfId="16369" xr:uid="{00000000-0005-0000-0000-0000AE3F0000}"/>
    <cellStyle name="Normal 2 3 7 3 2 2" xfId="16370" xr:uid="{00000000-0005-0000-0000-0000AF3F0000}"/>
    <cellStyle name="Normal 2 3 7 3 3" xfId="16371" xr:uid="{00000000-0005-0000-0000-0000B03F0000}"/>
    <cellStyle name="Normal 2 3 7 4" xfId="16372" xr:uid="{00000000-0005-0000-0000-0000B13F0000}"/>
    <cellStyle name="Normal 2 3 7 4 2" xfId="16373" xr:uid="{00000000-0005-0000-0000-0000B23F0000}"/>
    <cellStyle name="Normal 2 3 7 4 2 2" xfId="16374" xr:uid="{00000000-0005-0000-0000-0000B33F0000}"/>
    <cellStyle name="Normal 2 3 7 4 3" xfId="16375" xr:uid="{00000000-0005-0000-0000-0000B43F0000}"/>
    <cellStyle name="Normal 2 3 7 5" xfId="16376" xr:uid="{00000000-0005-0000-0000-0000B53F0000}"/>
    <cellStyle name="Normal 2 3 7 5 2" xfId="16377" xr:uid="{00000000-0005-0000-0000-0000B63F0000}"/>
    <cellStyle name="Normal 2 3 7 5 2 2" xfId="16378" xr:uid="{00000000-0005-0000-0000-0000B73F0000}"/>
    <cellStyle name="Normal 2 3 7 5 3" xfId="16379" xr:uid="{00000000-0005-0000-0000-0000B83F0000}"/>
    <cellStyle name="Normal 2 3 7 6" xfId="16380" xr:uid="{00000000-0005-0000-0000-0000B93F0000}"/>
    <cellStyle name="Normal 2 3 7 6 2" xfId="16381" xr:uid="{00000000-0005-0000-0000-0000BA3F0000}"/>
    <cellStyle name="Normal 2 3 7 7" xfId="16382" xr:uid="{00000000-0005-0000-0000-0000BB3F0000}"/>
    <cellStyle name="Normal 2 3 7 7 2" xfId="16383" xr:uid="{00000000-0005-0000-0000-0000BC3F0000}"/>
    <cellStyle name="Normal 2 3 7 8" xfId="16384" xr:uid="{00000000-0005-0000-0000-0000BD3F0000}"/>
    <cellStyle name="Normal 2 3 8" xfId="16385" xr:uid="{00000000-0005-0000-0000-0000BE3F0000}"/>
    <cellStyle name="Normal 2 3 8 2" xfId="16386" xr:uid="{00000000-0005-0000-0000-0000BF3F0000}"/>
    <cellStyle name="Normal 2 3 8 2 2" xfId="16387" xr:uid="{00000000-0005-0000-0000-0000C03F0000}"/>
    <cellStyle name="Normal 2 3 8 2 2 2" xfId="16388" xr:uid="{00000000-0005-0000-0000-0000C13F0000}"/>
    <cellStyle name="Normal 2 3 8 2 3" xfId="16389" xr:uid="{00000000-0005-0000-0000-0000C23F0000}"/>
    <cellStyle name="Normal 2 3 8 3" xfId="16390" xr:uid="{00000000-0005-0000-0000-0000C33F0000}"/>
    <cellStyle name="Normal 2 3 8 3 2" xfId="16391" xr:uid="{00000000-0005-0000-0000-0000C43F0000}"/>
    <cellStyle name="Normal 2 3 8 3 2 2" xfId="16392" xr:uid="{00000000-0005-0000-0000-0000C53F0000}"/>
    <cellStyle name="Normal 2 3 8 3 3" xfId="16393" xr:uid="{00000000-0005-0000-0000-0000C63F0000}"/>
    <cellStyle name="Normal 2 3 8 4" xfId="16394" xr:uid="{00000000-0005-0000-0000-0000C73F0000}"/>
    <cellStyle name="Normal 2 3 8 4 2" xfId="16395" xr:uid="{00000000-0005-0000-0000-0000C83F0000}"/>
    <cellStyle name="Normal 2 3 8 4 2 2" xfId="16396" xr:uid="{00000000-0005-0000-0000-0000C93F0000}"/>
    <cellStyle name="Normal 2 3 8 4 3" xfId="16397" xr:uid="{00000000-0005-0000-0000-0000CA3F0000}"/>
    <cellStyle name="Normal 2 3 8 5" xfId="16398" xr:uid="{00000000-0005-0000-0000-0000CB3F0000}"/>
    <cellStyle name="Normal 2 3 8 5 2" xfId="16399" xr:uid="{00000000-0005-0000-0000-0000CC3F0000}"/>
    <cellStyle name="Normal 2 3 8 6" xfId="16400" xr:uid="{00000000-0005-0000-0000-0000CD3F0000}"/>
    <cellStyle name="Normal 2 3 8 6 2" xfId="16401" xr:uid="{00000000-0005-0000-0000-0000CE3F0000}"/>
    <cellStyle name="Normal 2 3 8 7" xfId="16402" xr:uid="{00000000-0005-0000-0000-0000CF3F0000}"/>
    <cellStyle name="Normal 2 3 9" xfId="16403" xr:uid="{00000000-0005-0000-0000-0000D03F0000}"/>
    <cellStyle name="Normal 2 3 9 2" xfId="16404" xr:uid="{00000000-0005-0000-0000-0000D13F0000}"/>
    <cellStyle name="Normal 2 3 9 2 2" xfId="16405" xr:uid="{00000000-0005-0000-0000-0000D23F0000}"/>
    <cellStyle name="Normal 2 3 9 2 2 2" xfId="16406" xr:uid="{00000000-0005-0000-0000-0000D33F0000}"/>
    <cellStyle name="Normal 2 3 9 2 3" xfId="16407" xr:uid="{00000000-0005-0000-0000-0000D43F0000}"/>
    <cellStyle name="Normal 2 3 9 3" xfId="16408" xr:uid="{00000000-0005-0000-0000-0000D53F0000}"/>
    <cellStyle name="Normal 2 3 9 3 2" xfId="16409" xr:uid="{00000000-0005-0000-0000-0000D63F0000}"/>
    <cellStyle name="Normal 2 3 9 3 2 2" xfId="16410" xr:uid="{00000000-0005-0000-0000-0000D73F0000}"/>
    <cellStyle name="Normal 2 3 9 3 3" xfId="16411" xr:uid="{00000000-0005-0000-0000-0000D83F0000}"/>
    <cellStyle name="Normal 2 3 9 4" xfId="16412" xr:uid="{00000000-0005-0000-0000-0000D93F0000}"/>
    <cellStyle name="Normal 2 3 9 4 2" xfId="16413" xr:uid="{00000000-0005-0000-0000-0000DA3F0000}"/>
    <cellStyle name="Normal 2 3 9 4 2 2" xfId="16414" xr:uid="{00000000-0005-0000-0000-0000DB3F0000}"/>
    <cellStyle name="Normal 2 3 9 4 3" xfId="16415" xr:uid="{00000000-0005-0000-0000-0000DC3F0000}"/>
    <cellStyle name="Normal 2 3 9 5" xfId="16416" xr:uid="{00000000-0005-0000-0000-0000DD3F0000}"/>
    <cellStyle name="Normal 2 3 9 5 2" xfId="16417" xr:uid="{00000000-0005-0000-0000-0000DE3F0000}"/>
    <cellStyle name="Normal 2 3 9 6" xfId="16418" xr:uid="{00000000-0005-0000-0000-0000DF3F0000}"/>
    <cellStyle name="Normal 2 3 9 6 2" xfId="16419" xr:uid="{00000000-0005-0000-0000-0000E03F0000}"/>
    <cellStyle name="Normal 2 3 9 7" xfId="16420" xr:uid="{00000000-0005-0000-0000-0000E13F0000}"/>
    <cellStyle name="Normal 2 3_Confidential Information" xfId="16421" xr:uid="{00000000-0005-0000-0000-0000E23F0000}"/>
    <cellStyle name="Normal 2 4" xfId="481" xr:uid="{00000000-0005-0000-0000-0000E33F0000}"/>
    <cellStyle name="Normal 2 4 10" xfId="16422" xr:uid="{00000000-0005-0000-0000-0000E43F0000}"/>
    <cellStyle name="Normal 2 4 10 2" xfId="16423" xr:uid="{00000000-0005-0000-0000-0000E53F0000}"/>
    <cellStyle name="Normal 2 4 10 2 2" xfId="16424" xr:uid="{00000000-0005-0000-0000-0000E63F0000}"/>
    <cellStyle name="Normal 2 4 10 3" xfId="16425" xr:uid="{00000000-0005-0000-0000-0000E73F0000}"/>
    <cellStyle name="Normal 2 4 11" xfId="16426" xr:uid="{00000000-0005-0000-0000-0000E83F0000}"/>
    <cellStyle name="Normal 2 4 11 2" xfId="16427" xr:uid="{00000000-0005-0000-0000-0000E93F0000}"/>
    <cellStyle name="Normal 2 4 11 2 2" xfId="16428" xr:uid="{00000000-0005-0000-0000-0000EA3F0000}"/>
    <cellStyle name="Normal 2 4 11 3" xfId="16429" xr:uid="{00000000-0005-0000-0000-0000EB3F0000}"/>
    <cellStyle name="Normal 2 4 12" xfId="16430" xr:uid="{00000000-0005-0000-0000-0000EC3F0000}"/>
    <cellStyle name="Normal 2 4 12 2" xfId="16431" xr:uid="{00000000-0005-0000-0000-0000ED3F0000}"/>
    <cellStyle name="Normal 2 4 12 2 2" xfId="16432" xr:uid="{00000000-0005-0000-0000-0000EE3F0000}"/>
    <cellStyle name="Normal 2 4 12 3" xfId="16433" xr:uid="{00000000-0005-0000-0000-0000EF3F0000}"/>
    <cellStyle name="Normal 2 4 13" xfId="16434" xr:uid="{00000000-0005-0000-0000-0000F03F0000}"/>
    <cellStyle name="Normal 2 4 13 2" xfId="16435" xr:uid="{00000000-0005-0000-0000-0000F13F0000}"/>
    <cellStyle name="Normal 2 4 13 2 2" xfId="16436" xr:uid="{00000000-0005-0000-0000-0000F23F0000}"/>
    <cellStyle name="Normal 2 4 13 3" xfId="16437" xr:uid="{00000000-0005-0000-0000-0000F33F0000}"/>
    <cellStyle name="Normal 2 4 14" xfId="16438" xr:uid="{00000000-0005-0000-0000-0000F43F0000}"/>
    <cellStyle name="Normal 2 4 14 2" xfId="16439" xr:uid="{00000000-0005-0000-0000-0000F53F0000}"/>
    <cellStyle name="Normal 2 4 15" xfId="16440" xr:uid="{00000000-0005-0000-0000-0000F63F0000}"/>
    <cellStyle name="Normal 2 4 15 2" xfId="16441" xr:uid="{00000000-0005-0000-0000-0000F73F0000}"/>
    <cellStyle name="Normal 2 4 16" xfId="16442" xr:uid="{00000000-0005-0000-0000-0000F83F0000}"/>
    <cellStyle name="Normal 2 4 16 2" xfId="16443" xr:uid="{00000000-0005-0000-0000-0000F93F0000}"/>
    <cellStyle name="Normal 2 4 17" xfId="16444" xr:uid="{00000000-0005-0000-0000-0000FA3F0000}"/>
    <cellStyle name="Normal 2 4 2" xfId="482" xr:uid="{00000000-0005-0000-0000-0000FB3F0000}"/>
    <cellStyle name="Normal 2 4 2 10" xfId="16445" xr:uid="{00000000-0005-0000-0000-0000FC3F0000}"/>
    <cellStyle name="Normal 2 4 2 10 2" xfId="16446" xr:uid="{00000000-0005-0000-0000-0000FD3F0000}"/>
    <cellStyle name="Normal 2 4 2 10 2 2" xfId="16447" xr:uid="{00000000-0005-0000-0000-0000FE3F0000}"/>
    <cellStyle name="Normal 2 4 2 10 3" xfId="16448" xr:uid="{00000000-0005-0000-0000-0000FF3F0000}"/>
    <cellStyle name="Normal 2 4 2 11" xfId="16449" xr:uid="{00000000-0005-0000-0000-000000400000}"/>
    <cellStyle name="Normal 2 4 2 11 2" xfId="16450" xr:uid="{00000000-0005-0000-0000-000001400000}"/>
    <cellStyle name="Normal 2 4 2 12" xfId="16451" xr:uid="{00000000-0005-0000-0000-000002400000}"/>
    <cellStyle name="Normal 2 4 2 12 2" xfId="16452" xr:uid="{00000000-0005-0000-0000-000003400000}"/>
    <cellStyle name="Normal 2 4 2 13" xfId="16453" xr:uid="{00000000-0005-0000-0000-000004400000}"/>
    <cellStyle name="Normal 2 4 2 2" xfId="483" xr:uid="{00000000-0005-0000-0000-000005400000}"/>
    <cellStyle name="Normal 2 4 2 2 10" xfId="16454" xr:uid="{00000000-0005-0000-0000-000006400000}"/>
    <cellStyle name="Normal 2 4 2 2 10 2" xfId="16455" xr:uid="{00000000-0005-0000-0000-000007400000}"/>
    <cellStyle name="Normal 2 4 2 2 11" xfId="16456" xr:uid="{00000000-0005-0000-0000-000008400000}"/>
    <cellStyle name="Normal 2 4 2 2 2" xfId="16457" xr:uid="{00000000-0005-0000-0000-000009400000}"/>
    <cellStyle name="Normal 2 4 2 2 2 2" xfId="16458" xr:uid="{00000000-0005-0000-0000-00000A400000}"/>
    <cellStyle name="Normal 2 4 2 2 2 2 2" xfId="16459" xr:uid="{00000000-0005-0000-0000-00000B400000}"/>
    <cellStyle name="Normal 2 4 2 2 2 2 2 2" xfId="16460" xr:uid="{00000000-0005-0000-0000-00000C400000}"/>
    <cellStyle name="Normal 2 4 2 2 2 2 2 2 2" xfId="16461" xr:uid="{00000000-0005-0000-0000-00000D400000}"/>
    <cellStyle name="Normal 2 4 2 2 2 2 2 3" xfId="16462" xr:uid="{00000000-0005-0000-0000-00000E400000}"/>
    <cellStyle name="Normal 2 4 2 2 2 2 3" xfId="16463" xr:uid="{00000000-0005-0000-0000-00000F400000}"/>
    <cellStyle name="Normal 2 4 2 2 2 2 3 2" xfId="16464" xr:uid="{00000000-0005-0000-0000-000010400000}"/>
    <cellStyle name="Normal 2 4 2 2 2 2 3 2 2" xfId="16465" xr:uid="{00000000-0005-0000-0000-000011400000}"/>
    <cellStyle name="Normal 2 4 2 2 2 2 3 3" xfId="16466" xr:uid="{00000000-0005-0000-0000-000012400000}"/>
    <cellStyle name="Normal 2 4 2 2 2 2 4" xfId="16467" xr:uid="{00000000-0005-0000-0000-000013400000}"/>
    <cellStyle name="Normal 2 4 2 2 2 2 4 2" xfId="16468" xr:uid="{00000000-0005-0000-0000-000014400000}"/>
    <cellStyle name="Normal 2 4 2 2 2 2 4 2 2" xfId="16469" xr:uid="{00000000-0005-0000-0000-000015400000}"/>
    <cellStyle name="Normal 2 4 2 2 2 2 4 3" xfId="16470" xr:uid="{00000000-0005-0000-0000-000016400000}"/>
    <cellStyle name="Normal 2 4 2 2 2 2 5" xfId="16471" xr:uid="{00000000-0005-0000-0000-000017400000}"/>
    <cellStyle name="Normal 2 4 2 2 2 2 5 2" xfId="16472" xr:uid="{00000000-0005-0000-0000-000018400000}"/>
    <cellStyle name="Normal 2 4 2 2 2 2 6" xfId="16473" xr:uid="{00000000-0005-0000-0000-000019400000}"/>
    <cellStyle name="Normal 2 4 2 2 2 2 6 2" xfId="16474" xr:uid="{00000000-0005-0000-0000-00001A400000}"/>
    <cellStyle name="Normal 2 4 2 2 2 2 7" xfId="16475" xr:uid="{00000000-0005-0000-0000-00001B400000}"/>
    <cellStyle name="Normal 2 4 2 2 2 3" xfId="16476" xr:uid="{00000000-0005-0000-0000-00001C400000}"/>
    <cellStyle name="Normal 2 4 2 2 2 3 2" xfId="16477" xr:uid="{00000000-0005-0000-0000-00001D400000}"/>
    <cellStyle name="Normal 2 4 2 2 2 3 2 2" xfId="16478" xr:uid="{00000000-0005-0000-0000-00001E400000}"/>
    <cellStyle name="Normal 2 4 2 2 2 3 2 2 2" xfId="16479" xr:uid="{00000000-0005-0000-0000-00001F400000}"/>
    <cellStyle name="Normal 2 4 2 2 2 3 2 3" xfId="16480" xr:uid="{00000000-0005-0000-0000-000020400000}"/>
    <cellStyle name="Normal 2 4 2 2 2 3 3" xfId="16481" xr:uid="{00000000-0005-0000-0000-000021400000}"/>
    <cellStyle name="Normal 2 4 2 2 2 3 3 2" xfId="16482" xr:uid="{00000000-0005-0000-0000-000022400000}"/>
    <cellStyle name="Normal 2 4 2 2 2 3 3 2 2" xfId="16483" xr:uid="{00000000-0005-0000-0000-000023400000}"/>
    <cellStyle name="Normal 2 4 2 2 2 3 3 3" xfId="16484" xr:uid="{00000000-0005-0000-0000-000024400000}"/>
    <cellStyle name="Normal 2 4 2 2 2 3 4" xfId="16485" xr:uid="{00000000-0005-0000-0000-000025400000}"/>
    <cellStyle name="Normal 2 4 2 2 2 3 4 2" xfId="16486" xr:uid="{00000000-0005-0000-0000-000026400000}"/>
    <cellStyle name="Normal 2 4 2 2 2 3 4 2 2" xfId="16487" xr:uid="{00000000-0005-0000-0000-000027400000}"/>
    <cellStyle name="Normal 2 4 2 2 2 3 4 3" xfId="16488" xr:uid="{00000000-0005-0000-0000-000028400000}"/>
    <cellStyle name="Normal 2 4 2 2 2 3 5" xfId="16489" xr:uid="{00000000-0005-0000-0000-000029400000}"/>
    <cellStyle name="Normal 2 4 2 2 2 3 5 2" xfId="16490" xr:uid="{00000000-0005-0000-0000-00002A400000}"/>
    <cellStyle name="Normal 2 4 2 2 2 3 6" xfId="16491" xr:uid="{00000000-0005-0000-0000-00002B400000}"/>
    <cellStyle name="Normal 2 4 2 2 2 3 6 2" xfId="16492" xr:uid="{00000000-0005-0000-0000-00002C400000}"/>
    <cellStyle name="Normal 2 4 2 2 2 3 7" xfId="16493" xr:uid="{00000000-0005-0000-0000-00002D400000}"/>
    <cellStyle name="Normal 2 4 2 2 2 4" xfId="16494" xr:uid="{00000000-0005-0000-0000-00002E400000}"/>
    <cellStyle name="Normal 2 4 2 2 2 4 2" xfId="16495" xr:uid="{00000000-0005-0000-0000-00002F400000}"/>
    <cellStyle name="Normal 2 4 2 2 2 4 2 2" xfId="16496" xr:uid="{00000000-0005-0000-0000-000030400000}"/>
    <cellStyle name="Normal 2 4 2 2 2 4 3" xfId="16497" xr:uid="{00000000-0005-0000-0000-000031400000}"/>
    <cellStyle name="Normal 2 4 2 2 2 5" xfId="16498" xr:uid="{00000000-0005-0000-0000-000032400000}"/>
    <cellStyle name="Normal 2 4 2 2 2 5 2" xfId="16499" xr:uid="{00000000-0005-0000-0000-000033400000}"/>
    <cellStyle name="Normal 2 4 2 2 2 5 2 2" xfId="16500" xr:uid="{00000000-0005-0000-0000-000034400000}"/>
    <cellStyle name="Normal 2 4 2 2 2 5 3" xfId="16501" xr:uid="{00000000-0005-0000-0000-000035400000}"/>
    <cellStyle name="Normal 2 4 2 2 2 6" xfId="16502" xr:uid="{00000000-0005-0000-0000-000036400000}"/>
    <cellStyle name="Normal 2 4 2 2 2 6 2" xfId="16503" xr:uid="{00000000-0005-0000-0000-000037400000}"/>
    <cellStyle name="Normal 2 4 2 2 2 6 2 2" xfId="16504" xr:uid="{00000000-0005-0000-0000-000038400000}"/>
    <cellStyle name="Normal 2 4 2 2 2 6 3" xfId="16505" xr:uid="{00000000-0005-0000-0000-000039400000}"/>
    <cellStyle name="Normal 2 4 2 2 2 7" xfId="16506" xr:uid="{00000000-0005-0000-0000-00003A400000}"/>
    <cellStyle name="Normal 2 4 2 2 2 7 2" xfId="16507" xr:uid="{00000000-0005-0000-0000-00003B400000}"/>
    <cellStyle name="Normal 2 4 2 2 2 8" xfId="16508" xr:uid="{00000000-0005-0000-0000-00003C400000}"/>
    <cellStyle name="Normal 2 4 2 2 2 8 2" xfId="16509" xr:uid="{00000000-0005-0000-0000-00003D400000}"/>
    <cellStyle name="Normal 2 4 2 2 2 9" xfId="16510" xr:uid="{00000000-0005-0000-0000-00003E400000}"/>
    <cellStyle name="Normal 2 4 2 2 3" xfId="16511" xr:uid="{00000000-0005-0000-0000-00003F400000}"/>
    <cellStyle name="Normal 2 4 2 2 3 2" xfId="16512" xr:uid="{00000000-0005-0000-0000-000040400000}"/>
    <cellStyle name="Normal 2 4 2 2 3 2 2" xfId="16513" xr:uid="{00000000-0005-0000-0000-000041400000}"/>
    <cellStyle name="Normal 2 4 2 2 3 2 2 2" xfId="16514" xr:uid="{00000000-0005-0000-0000-000042400000}"/>
    <cellStyle name="Normal 2 4 2 2 3 2 2 2 2" xfId="16515" xr:uid="{00000000-0005-0000-0000-000043400000}"/>
    <cellStyle name="Normal 2 4 2 2 3 2 2 3" xfId="16516" xr:uid="{00000000-0005-0000-0000-000044400000}"/>
    <cellStyle name="Normal 2 4 2 2 3 2 3" xfId="16517" xr:uid="{00000000-0005-0000-0000-000045400000}"/>
    <cellStyle name="Normal 2 4 2 2 3 2 3 2" xfId="16518" xr:uid="{00000000-0005-0000-0000-000046400000}"/>
    <cellStyle name="Normal 2 4 2 2 3 2 3 2 2" xfId="16519" xr:uid="{00000000-0005-0000-0000-000047400000}"/>
    <cellStyle name="Normal 2 4 2 2 3 2 3 3" xfId="16520" xr:uid="{00000000-0005-0000-0000-000048400000}"/>
    <cellStyle name="Normal 2 4 2 2 3 2 4" xfId="16521" xr:uid="{00000000-0005-0000-0000-000049400000}"/>
    <cellStyle name="Normal 2 4 2 2 3 2 4 2" xfId="16522" xr:uid="{00000000-0005-0000-0000-00004A400000}"/>
    <cellStyle name="Normal 2 4 2 2 3 2 4 2 2" xfId="16523" xr:uid="{00000000-0005-0000-0000-00004B400000}"/>
    <cellStyle name="Normal 2 4 2 2 3 2 4 3" xfId="16524" xr:uid="{00000000-0005-0000-0000-00004C400000}"/>
    <cellStyle name="Normal 2 4 2 2 3 2 5" xfId="16525" xr:uid="{00000000-0005-0000-0000-00004D400000}"/>
    <cellStyle name="Normal 2 4 2 2 3 2 5 2" xfId="16526" xr:uid="{00000000-0005-0000-0000-00004E400000}"/>
    <cellStyle name="Normal 2 4 2 2 3 2 6" xfId="16527" xr:uid="{00000000-0005-0000-0000-00004F400000}"/>
    <cellStyle name="Normal 2 4 2 2 3 2 6 2" xfId="16528" xr:uid="{00000000-0005-0000-0000-000050400000}"/>
    <cellStyle name="Normal 2 4 2 2 3 2 7" xfId="16529" xr:uid="{00000000-0005-0000-0000-000051400000}"/>
    <cellStyle name="Normal 2 4 2 2 3 3" xfId="16530" xr:uid="{00000000-0005-0000-0000-000052400000}"/>
    <cellStyle name="Normal 2 4 2 2 3 3 2" xfId="16531" xr:uid="{00000000-0005-0000-0000-000053400000}"/>
    <cellStyle name="Normal 2 4 2 2 3 3 2 2" xfId="16532" xr:uid="{00000000-0005-0000-0000-000054400000}"/>
    <cellStyle name="Normal 2 4 2 2 3 3 3" xfId="16533" xr:uid="{00000000-0005-0000-0000-000055400000}"/>
    <cellStyle name="Normal 2 4 2 2 3 4" xfId="16534" xr:uid="{00000000-0005-0000-0000-000056400000}"/>
    <cellStyle name="Normal 2 4 2 2 3 4 2" xfId="16535" xr:uid="{00000000-0005-0000-0000-000057400000}"/>
    <cellStyle name="Normal 2 4 2 2 3 4 2 2" xfId="16536" xr:uid="{00000000-0005-0000-0000-000058400000}"/>
    <cellStyle name="Normal 2 4 2 2 3 4 3" xfId="16537" xr:uid="{00000000-0005-0000-0000-000059400000}"/>
    <cellStyle name="Normal 2 4 2 2 3 5" xfId="16538" xr:uid="{00000000-0005-0000-0000-00005A400000}"/>
    <cellStyle name="Normal 2 4 2 2 3 5 2" xfId="16539" xr:uid="{00000000-0005-0000-0000-00005B400000}"/>
    <cellStyle name="Normal 2 4 2 2 3 5 2 2" xfId="16540" xr:uid="{00000000-0005-0000-0000-00005C400000}"/>
    <cellStyle name="Normal 2 4 2 2 3 5 3" xfId="16541" xr:uid="{00000000-0005-0000-0000-00005D400000}"/>
    <cellStyle name="Normal 2 4 2 2 3 6" xfId="16542" xr:uid="{00000000-0005-0000-0000-00005E400000}"/>
    <cellStyle name="Normal 2 4 2 2 3 6 2" xfId="16543" xr:uid="{00000000-0005-0000-0000-00005F400000}"/>
    <cellStyle name="Normal 2 4 2 2 3 7" xfId="16544" xr:uid="{00000000-0005-0000-0000-000060400000}"/>
    <cellStyle name="Normal 2 4 2 2 3 7 2" xfId="16545" xr:uid="{00000000-0005-0000-0000-000061400000}"/>
    <cellStyle name="Normal 2 4 2 2 3 8" xfId="16546" xr:uid="{00000000-0005-0000-0000-000062400000}"/>
    <cellStyle name="Normal 2 4 2 2 4" xfId="16547" xr:uid="{00000000-0005-0000-0000-000063400000}"/>
    <cellStyle name="Normal 2 4 2 2 4 2" xfId="16548" xr:uid="{00000000-0005-0000-0000-000064400000}"/>
    <cellStyle name="Normal 2 4 2 2 4 2 2" xfId="16549" xr:uid="{00000000-0005-0000-0000-000065400000}"/>
    <cellStyle name="Normal 2 4 2 2 4 2 2 2" xfId="16550" xr:uid="{00000000-0005-0000-0000-000066400000}"/>
    <cellStyle name="Normal 2 4 2 2 4 2 3" xfId="16551" xr:uid="{00000000-0005-0000-0000-000067400000}"/>
    <cellStyle name="Normal 2 4 2 2 4 3" xfId="16552" xr:uid="{00000000-0005-0000-0000-000068400000}"/>
    <cellStyle name="Normal 2 4 2 2 4 3 2" xfId="16553" xr:uid="{00000000-0005-0000-0000-000069400000}"/>
    <cellStyle name="Normal 2 4 2 2 4 3 2 2" xfId="16554" xr:uid="{00000000-0005-0000-0000-00006A400000}"/>
    <cellStyle name="Normal 2 4 2 2 4 3 3" xfId="16555" xr:uid="{00000000-0005-0000-0000-00006B400000}"/>
    <cellStyle name="Normal 2 4 2 2 4 4" xfId="16556" xr:uid="{00000000-0005-0000-0000-00006C400000}"/>
    <cellStyle name="Normal 2 4 2 2 4 4 2" xfId="16557" xr:uid="{00000000-0005-0000-0000-00006D400000}"/>
    <cellStyle name="Normal 2 4 2 2 4 4 2 2" xfId="16558" xr:uid="{00000000-0005-0000-0000-00006E400000}"/>
    <cellStyle name="Normal 2 4 2 2 4 4 3" xfId="16559" xr:uid="{00000000-0005-0000-0000-00006F400000}"/>
    <cellStyle name="Normal 2 4 2 2 4 5" xfId="16560" xr:uid="{00000000-0005-0000-0000-000070400000}"/>
    <cellStyle name="Normal 2 4 2 2 4 5 2" xfId="16561" xr:uid="{00000000-0005-0000-0000-000071400000}"/>
    <cellStyle name="Normal 2 4 2 2 4 6" xfId="16562" xr:uid="{00000000-0005-0000-0000-000072400000}"/>
    <cellStyle name="Normal 2 4 2 2 4 6 2" xfId="16563" xr:uid="{00000000-0005-0000-0000-000073400000}"/>
    <cellStyle name="Normal 2 4 2 2 4 7" xfId="16564" xr:uid="{00000000-0005-0000-0000-000074400000}"/>
    <cellStyle name="Normal 2 4 2 2 5" xfId="16565" xr:uid="{00000000-0005-0000-0000-000075400000}"/>
    <cellStyle name="Normal 2 4 2 2 5 2" xfId="16566" xr:uid="{00000000-0005-0000-0000-000076400000}"/>
    <cellStyle name="Normal 2 4 2 2 5 2 2" xfId="16567" xr:uid="{00000000-0005-0000-0000-000077400000}"/>
    <cellStyle name="Normal 2 4 2 2 5 2 2 2" xfId="16568" xr:uid="{00000000-0005-0000-0000-000078400000}"/>
    <cellStyle name="Normal 2 4 2 2 5 2 3" xfId="16569" xr:uid="{00000000-0005-0000-0000-000079400000}"/>
    <cellStyle name="Normal 2 4 2 2 5 3" xfId="16570" xr:uid="{00000000-0005-0000-0000-00007A400000}"/>
    <cellStyle name="Normal 2 4 2 2 5 3 2" xfId="16571" xr:uid="{00000000-0005-0000-0000-00007B400000}"/>
    <cellStyle name="Normal 2 4 2 2 5 3 2 2" xfId="16572" xr:uid="{00000000-0005-0000-0000-00007C400000}"/>
    <cellStyle name="Normal 2 4 2 2 5 3 3" xfId="16573" xr:uid="{00000000-0005-0000-0000-00007D400000}"/>
    <cellStyle name="Normal 2 4 2 2 5 4" xfId="16574" xr:uid="{00000000-0005-0000-0000-00007E400000}"/>
    <cellStyle name="Normal 2 4 2 2 5 4 2" xfId="16575" xr:uid="{00000000-0005-0000-0000-00007F400000}"/>
    <cellStyle name="Normal 2 4 2 2 5 4 2 2" xfId="16576" xr:uid="{00000000-0005-0000-0000-000080400000}"/>
    <cellStyle name="Normal 2 4 2 2 5 4 3" xfId="16577" xr:uid="{00000000-0005-0000-0000-000081400000}"/>
    <cellStyle name="Normal 2 4 2 2 5 5" xfId="16578" xr:uid="{00000000-0005-0000-0000-000082400000}"/>
    <cellStyle name="Normal 2 4 2 2 5 5 2" xfId="16579" xr:uid="{00000000-0005-0000-0000-000083400000}"/>
    <cellStyle name="Normal 2 4 2 2 5 6" xfId="16580" xr:uid="{00000000-0005-0000-0000-000084400000}"/>
    <cellStyle name="Normal 2 4 2 2 5 6 2" xfId="16581" xr:uid="{00000000-0005-0000-0000-000085400000}"/>
    <cellStyle name="Normal 2 4 2 2 5 7" xfId="16582" xr:uid="{00000000-0005-0000-0000-000086400000}"/>
    <cellStyle name="Normal 2 4 2 2 6" xfId="16583" xr:uid="{00000000-0005-0000-0000-000087400000}"/>
    <cellStyle name="Normal 2 4 2 2 6 2" xfId="16584" xr:uid="{00000000-0005-0000-0000-000088400000}"/>
    <cellStyle name="Normal 2 4 2 2 6 2 2" xfId="16585" xr:uid="{00000000-0005-0000-0000-000089400000}"/>
    <cellStyle name="Normal 2 4 2 2 6 3" xfId="16586" xr:uid="{00000000-0005-0000-0000-00008A400000}"/>
    <cellStyle name="Normal 2 4 2 2 7" xfId="16587" xr:uid="{00000000-0005-0000-0000-00008B400000}"/>
    <cellStyle name="Normal 2 4 2 2 7 2" xfId="16588" xr:uid="{00000000-0005-0000-0000-00008C400000}"/>
    <cellStyle name="Normal 2 4 2 2 7 2 2" xfId="16589" xr:uid="{00000000-0005-0000-0000-00008D400000}"/>
    <cellStyle name="Normal 2 4 2 2 7 3" xfId="16590" xr:uid="{00000000-0005-0000-0000-00008E400000}"/>
    <cellStyle name="Normal 2 4 2 2 8" xfId="16591" xr:uid="{00000000-0005-0000-0000-00008F400000}"/>
    <cellStyle name="Normal 2 4 2 2 8 2" xfId="16592" xr:uid="{00000000-0005-0000-0000-000090400000}"/>
    <cellStyle name="Normal 2 4 2 2 8 2 2" xfId="16593" xr:uid="{00000000-0005-0000-0000-000091400000}"/>
    <cellStyle name="Normal 2 4 2 2 8 3" xfId="16594" xr:uid="{00000000-0005-0000-0000-000092400000}"/>
    <cellStyle name="Normal 2 4 2 2 9" xfId="16595" xr:uid="{00000000-0005-0000-0000-000093400000}"/>
    <cellStyle name="Normal 2 4 2 2 9 2" xfId="16596" xr:uid="{00000000-0005-0000-0000-000094400000}"/>
    <cellStyle name="Normal 2 4 2 3" xfId="484" xr:uid="{00000000-0005-0000-0000-000095400000}"/>
    <cellStyle name="Normal 2 4 2 3 10" xfId="16597" xr:uid="{00000000-0005-0000-0000-000096400000}"/>
    <cellStyle name="Normal 2 4 2 3 10 2" xfId="16598" xr:uid="{00000000-0005-0000-0000-000097400000}"/>
    <cellStyle name="Normal 2 4 2 3 11" xfId="16599" xr:uid="{00000000-0005-0000-0000-000098400000}"/>
    <cellStyle name="Normal 2 4 2 3 2" xfId="16600" xr:uid="{00000000-0005-0000-0000-000099400000}"/>
    <cellStyle name="Normal 2 4 2 3 2 2" xfId="16601" xr:uid="{00000000-0005-0000-0000-00009A400000}"/>
    <cellStyle name="Normal 2 4 2 3 2 2 2" xfId="16602" xr:uid="{00000000-0005-0000-0000-00009B400000}"/>
    <cellStyle name="Normal 2 4 2 3 2 2 2 2" xfId="16603" xr:uid="{00000000-0005-0000-0000-00009C400000}"/>
    <cellStyle name="Normal 2 4 2 3 2 2 2 2 2" xfId="16604" xr:uid="{00000000-0005-0000-0000-00009D400000}"/>
    <cellStyle name="Normal 2 4 2 3 2 2 2 3" xfId="16605" xr:uid="{00000000-0005-0000-0000-00009E400000}"/>
    <cellStyle name="Normal 2 4 2 3 2 2 3" xfId="16606" xr:uid="{00000000-0005-0000-0000-00009F400000}"/>
    <cellStyle name="Normal 2 4 2 3 2 2 3 2" xfId="16607" xr:uid="{00000000-0005-0000-0000-0000A0400000}"/>
    <cellStyle name="Normal 2 4 2 3 2 2 3 2 2" xfId="16608" xr:uid="{00000000-0005-0000-0000-0000A1400000}"/>
    <cellStyle name="Normal 2 4 2 3 2 2 3 3" xfId="16609" xr:uid="{00000000-0005-0000-0000-0000A2400000}"/>
    <cellStyle name="Normal 2 4 2 3 2 2 4" xfId="16610" xr:uid="{00000000-0005-0000-0000-0000A3400000}"/>
    <cellStyle name="Normal 2 4 2 3 2 2 4 2" xfId="16611" xr:uid="{00000000-0005-0000-0000-0000A4400000}"/>
    <cellStyle name="Normal 2 4 2 3 2 2 4 2 2" xfId="16612" xr:uid="{00000000-0005-0000-0000-0000A5400000}"/>
    <cellStyle name="Normal 2 4 2 3 2 2 4 3" xfId="16613" xr:uid="{00000000-0005-0000-0000-0000A6400000}"/>
    <cellStyle name="Normal 2 4 2 3 2 2 5" xfId="16614" xr:uid="{00000000-0005-0000-0000-0000A7400000}"/>
    <cellStyle name="Normal 2 4 2 3 2 2 5 2" xfId="16615" xr:uid="{00000000-0005-0000-0000-0000A8400000}"/>
    <cellStyle name="Normal 2 4 2 3 2 2 6" xfId="16616" xr:uid="{00000000-0005-0000-0000-0000A9400000}"/>
    <cellStyle name="Normal 2 4 2 3 2 2 6 2" xfId="16617" xr:uid="{00000000-0005-0000-0000-0000AA400000}"/>
    <cellStyle name="Normal 2 4 2 3 2 2 7" xfId="16618" xr:uid="{00000000-0005-0000-0000-0000AB400000}"/>
    <cellStyle name="Normal 2 4 2 3 2 3" xfId="16619" xr:uid="{00000000-0005-0000-0000-0000AC400000}"/>
    <cellStyle name="Normal 2 4 2 3 2 3 2" xfId="16620" xr:uid="{00000000-0005-0000-0000-0000AD400000}"/>
    <cellStyle name="Normal 2 4 2 3 2 3 2 2" xfId="16621" xr:uid="{00000000-0005-0000-0000-0000AE400000}"/>
    <cellStyle name="Normal 2 4 2 3 2 3 2 2 2" xfId="16622" xr:uid="{00000000-0005-0000-0000-0000AF400000}"/>
    <cellStyle name="Normal 2 4 2 3 2 3 2 3" xfId="16623" xr:uid="{00000000-0005-0000-0000-0000B0400000}"/>
    <cellStyle name="Normal 2 4 2 3 2 3 3" xfId="16624" xr:uid="{00000000-0005-0000-0000-0000B1400000}"/>
    <cellStyle name="Normal 2 4 2 3 2 3 3 2" xfId="16625" xr:uid="{00000000-0005-0000-0000-0000B2400000}"/>
    <cellStyle name="Normal 2 4 2 3 2 3 3 2 2" xfId="16626" xr:uid="{00000000-0005-0000-0000-0000B3400000}"/>
    <cellStyle name="Normal 2 4 2 3 2 3 3 3" xfId="16627" xr:uid="{00000000-0005-0000-0000-0000B4400000}"/>
    <cellStyle name="Normal 2 4 2 3 2 3 4" xfId="16628" xr:uid="{00000000-0005-0000-0000-0000B5400000}"/>
    <cellStyle name="Normal 2 4 2 3 2 3 4 2" xfId="16629" xr:uid="{00000000-0005-0000-0000-0000B6400000}"/>
    <cellStyle name="Normal 2 4 2 3 2 3 4 2 2" xfId="16630" xr:uid="{00000000-0005-0000-0000-0000B7400000}"/>
    <cellStyle name="Normal 2 4 2 3 2 3 4 3" xfId="16631" xr:uid="{00000000-0005-0000-0000-0000B8400000}"/>
    <cellStyle name="Normal 2 4 2 3 2 3 5" xfId="16632" xr:uid="{00000000-0005-0000-0000-0000B9400000}"/>
    <cellStyle name="Normal 2 4 2 3 2 3 5 2" xfId="16633" xr:uid="{00000000-0005-0000-0000-0000BA400000}"/>
    <cellStyle name="Normal 2 4 2 3 2 3 6" xfId="16634" xr:uid="{00000000-0005-0000-0000-0000BB400000}"/>
    <cellStyle name="Normal 2 4 2 3 2 3 6 2" xfId="16635" xr:uid="{00000000-0005-0000-0000-0000BC400000}"/>
    <cellStyle name="Normal 2 4 2 3 2 3 7" xfId="16636" xr:uid="{00000000-0005-0000-0000-0000BD400000}"/>
    <cellStyle name="Normal 2 4 2 3 2 4" xfId="16637" xr:uid="{00000000-0005-0000-0000-0000BE400000}"/>
    <cellStyle name="Normal 2 4 2 3 2 4 2" xfId="16638" xr:uid="{00000000-0005-0000-0000-0000BF400000}"/>
    <cellStyle name="Normal 2 4 2 3 2 4 2 2" xfId="16639" xr:uid="{00000000-0005-0000-0000-0000C0400000}"/>
    <cellStyle name="Normal 2 4 2 3 2 4 3" xfId="16640" xr:uid="{00000000-0005-0000-0000-0000C1400000}"/>
    <cellStyle name="Normal 2 4 2 3 2 5" xfId="16641" xr:uid="{00000000-0005-0000-0000-0000C2400000}"/>
    <cellStyle name="Normal 2 4 2 3 2 5 2" xfId="16642" xr:uid="{00000000-0005-0000-0000-0000C3400000}"/>
    <cellStyle name="Normal 2 4 2 3 2 5 2 2" xfId="16643" xr:uid="{00000000-0005-0000-0000-0000C4400000}"/>
    <cellStyle name="Normal 2 4 2 3 2 5 3" xfId="16644" xr:uid="{00000000-0005-0000-0000-0000C5400000}"/>
    <cellStyle name="Normal 2 4 2 3 2 6" xfId="16645" xr:uid="{00000000-0005-0000-0000-0000C6400000}"/>
    <cellStyle name="Normal 2 4 2 3 2 6 2" xfId="16646" xr:uid="{00000000-0005-0000-0000-0000C7400000}"/>
    <cellStyle name="Normal 2 4 2 3 2 6 2 2" xfId="16647" xr:uid="{00000000-0005-0000-0000-0000C8400000}"/>
    <cellStyle name="Normal 2 4 2 3 2 6 3" xfId="16648" xr:uid="{00000000-0005-0000-0000-0000C9400000}"/>
    <cellStyle name="Normal 2 4 2 3 2 7" xfId="16649" xr:uid="{00000000-0005-0000-0000-0000CA400000}"/>
    <cellStyle name="Normal 2 4 2 3 2 7 2" xfId="16650" xr:uid="{00000000-0005-0000-0000-0000CB400000}"/>
    <cellStyle name="Normal 2 4 2 3 2 8" xfId="16651" xr:uid="{00000000-0005-0000-0000-0000CC400000}"/>
    <cellStyle name="Normal 2 4 2 3 2 8 2" xfId="16652" xr:uid="{00000000-0005-0000-0000-0000CD400000}"/>
    <cellStyle name="Normal 2 4 2 3 2 9" xfId="16653" xr:uid="{00000000-0005-0000-0000-0000CE400000}"/>
    <cellStyle name="Normal 2 4 2 3 3" xfId="16654" xr:uid="{00000000-0005-0000-0000-0000CF400000}"/>
    <cellStyle name="Normal 2 4 2 3 3 2" xfId="16655" xr:uid="{00000000-0005-0000-0000-0000D0400000}"/>
    <cellStyle name="Normal 2 4 2 3 3 2 2" xfId="16656" xr:uid="{00000000-0005-0000-0000-0000D1400000}"/>
    <cellStyle name="Normal 2 4 2 3 3 2 2 2" xfId="16657" xr:uid="{00000000-0005-0000-0000-0000D2400000}"/>
    <cellStyle name="Normal 2 4 2 3 3 2 2 2 2" xfId="16658" xr:uid="{00000000-0005-0000-0000-0000D3400000}"/>
    <cellStyle name="Normal 2 4 2 3 3 2 2 3" xfId="16659" xr:uid="{00000000-0005-0000-0000-0000D4400000}"/>
    <cellStyle name="Normal 2 4 2 3 3 2 3" xfId="16660" xr:uid="{00000000-0005-0000-0000-0000D5400000}"/>
    <cellStyle name="Normal 2 4 2 3 3 2 3 2" xfId="16661" xr:uid="{00000000-0005-0000-0000-0000D6400000}"/>
    <cellStyle name="Normal 2 4 2 3 3 2 3 2 2" xfId="16662" xr:uid="{00000000-0005-0000-0000-0000D7400000}"/>
    <cellStyle name="Normal 2 4 2 3 3 2 3 3" xfId="16663" xr:uid="{00000000-0005-0000-0000-0000D8400000}"/>
    <cellStyle name="Normal 2 4 2 3 3 2 4" xfId="16664" xr:uid="{00000000-0005-0000-0000-0000D9400000}"/>
    <cellStyle name="Normal 2 4 2 3 3 2 4 2" xfId="16665" xr:uid="{00000000-0005-0000-0000-0000DA400000}"/>
    <cellStyle name="Normal 2 4 2 3 3 2 4 2 2" xfId="16666" xr:uid="{00000000-0005-0000-0000-0000DB400000}"/>
    <cellStyle name="Normal 2 4 2 3 3 2 4 3" xfId="16667" xr:uid="{00000000-0005-0000-0000-0000DC400000}"/>
    <cellStyle name="Normal 2 4 2 3 3 2 5" xfId="16668" xr:uid="{00000000-0005-0000-0000-0000DD400000}"/>
    <cellStyle name="Normal 2 4 2 3 3 2 5 2" xfId="16669" xr:uid="{00000000-0005-0000-0000-0000DE400000}"/>
    <cellStyle name="Normal 2 4 2 3 3 2 6" xfId="16670" xr:uid="{00000000-0005-0000-0000-0000DF400000}"/>
    <cellStyle name="Normal 2 4 2 3 3 2 6 2" xfId="16671" xr:uid="{00000000-0005-0000-0000-0000E0400000}"/>
    <cellStyle name="Normal 2 4 2 3 3 2 7" xfId="16672" xr:uid="{00000000-0005-0000-0000-0000E1400000}"/>
    <cellStyle name="Normal 2 4 2 3 3 3" xfId="16673" xr:uid="{00000000-0005-0000-0000-0000E2400000}"/>
    <cellStyle name="Normal 2 4 2 3 3 3 2" xfId="16674" xr:uid="{00000000-0005-0000-0000-0000E3400000}"/>
    <cellStyle name="Normal 2 4 2 3 3 3 2 2" xfId="16675" xr:uid="{00000000-0005-0000-0000-0000E4400000}"/>
    <cellStyle name="Normal 2 4 2 3 3 3 3" xfId="16676" xr:uid="{00000000-0005-0000-0000-0000E5400000}"/>
    <cellStyle name="Normal 2 4 2 3 3 4" xfId="16677" xr:uid="{00000000-0005-0000-0000-0000E6400000}"/>
    <cellStyle name="Normal 2 4 2 3 3 4 2" xfId="16678" xr:uid="{00000000-0005-0000-0000-0000E7400000}"/>
    <cellStyle name="Normal 2 4 2 3 3 4 2 2" xfId="16679" xr:uid="{00000000-0005-0000-0000-0000E8400000}"/>
    <cellStyle name="Normal 2 4 2 3 3 4 3" xfId="16680" xr:uid="{00000000-0005-0000-0000-0000E9400000}"/>
    <cellStyle name="Normal 2 4 2 3 3 5" xfId="16681" xr:uid="{00000000-0005-0000-0000-0000EA400000}"/>
    <cellStyle name="Normal 2 4 2 3 3 5 2" xfId="16682" xr:uid="{00000000-0005-0000-0000-0000EB400000}"/>
    <cellStyle name="Normal 2 4 2 3 3 5 2 2" xfId="16683" xr:uid="{00000000-0005-0000-0000-0000EC400000}"/>
    <cellStyle name="Normal 2 4 2 3 3 5 3" xfId="16684" xr:uid="{00000000-0005-0000-0000-0000ED400000}"/>
    <cellStyle name="Normal 2 4 2 3 3 6" xfId="16685" xr:uid="{00000000-0005-0000-0000-0000EE400000}"/>
    <cellStyle name="Normal 2 4 2 3 3 6 2" xfId="16686" xr:uid="{00000000-0005-0000-0000-0000EF400000}"/>
    <cellStyle name="Normal 2 4 2 3 3 7" xfId="16687" xr:uid="{00000000-0005-0000-0000-0000F0400000}"/>
    <cellStyle name="Normal 2 4 2 3 3 7 2" xfId="16688" xr:uid="{00000000-0005-0000-0000-0000F1400000}"/>
    <cellStyle name="Normal 2 4 2 3 3 8" xfId="16689" xr:uid="{00000000-0005-0000-0000-0000F2400000}"/>
    <cellStyle name="Normal 2 4 2 3 4" xfId="16690" xr:uid="{00000000-0005-0000-0000-0000F3400000}"/>
    <cellStyle name="Normal 2 4 2 3 4 2" xfId="16691" xr:uid="{00000000-0005-0000-0000-0000F4400000}"/>
    <cellStyle name="Normal 2 4 2 3 4 2 2" xfId="16692" xr:uid="{00000000-0005-0000-0000-0000F5400000}"/>
    <cellStyle name="Normal 2 4 2 3 4 2 2 2" xfId="16693" xr:uid="{00000000-0005-0000-0000-0000F6400000}"/>
    <cellStyle name="Normal 2 4 2 3 4 2 3" xfId="16694" xr:uid="{00000000-0005-0000-0000-0000F7400000}"/>
    <cellStyle name="Normal 2 4 2 3 4 3" xfId="16695" xr:uid="{00000000-0005-0000-0000-0000F8400000}"/>
    <cellStyle name="Normal 2 4 2 3 4 3 2" xfId="16696" xr:uid="{00000000-0005-0000-0000-0000F9400000}"/>
    <cellStyle name="Normal 2 4 2 3 4 3 2 2" xfId="16697" xr:uid="{00000000-0005-0000-0000-0000FA400000}"/>
    <cellStyle name="Normal 2 4 2 3 4 3 3" xfId="16698" xr:uid="{00000000-0005-0000-0000-0000FB400000}"/>
    <cellStyle name="Normal 2 4 2 3 4 4" xfId="16699" xr:uid="{00000000-0005-0000-0000-0000FC400000}"/>
    <cellStyle name="Normal 2 4 2 3 4 4 2" xfId="16700" xr:uid="{00000000-0005-0000-0000-0000FD400000}"/>
    <cellStyle name="Normal 2 4 2 3 4 4 2 2" xfId="16701" xr:uid="{00000000-0005-0000-0000-0000FE400000}"/>
    <cellStyle name="Normal 2 4 2 3 4 4 3" xfId="16702" xr:uid="{00000000-0005-0000-0000-0000FF400000}"/>
    <cellStyle name="Normal 2 4 2 3 4 5" xfId="16703" xr:uid="{00000000-0005-0000-0000-000000410000}"/>
    <cellStyle name="Normal 2 4 2 3 4 5 2" xfId="16704" xr:uid="{00000000-0005-0000-0000-000001410000}"/>
    <cellStyle name="Normal 2 4 2 3 4 6" xfId="16705" xr:uid="{00000000-0005-0000-0000-000002410000}"/>
    <cellStyle name="Normal 2 4 2 3 4 6 2" xfId="16706" xr:uid="{00000000-0005-0000-0000-000003410000}"/>
    <cellStyle name="Normal 2 4 2 3 4 7" xfId="16707" xr:uid="{00000000-0005-0000-0000-000004410000}"/>
    <cellStyle name="Normal 2 4 2 3 5" xfId="16708" xr:uid="{00000000-0005-0000-0000-000005410000}"/>
    <cellStyle name="Normal 2 4 2 3 5 2" xfId="16709" xr:uid="{00000000-0005-0000-0000-000006410000}"/>
    <cellStyle name="Normal 2 4 2 3 5 2 2" xfId="16710" xr:uid="{00000000-0005-0000-0000-000007410000}"/>
    <cellStyle name="Normal 2 4 2 3 5 2 2 2" xfId="16711" xr:uid="{00000000-0005-0000-0000-000008410000}"/>
    <cellStyle name="Normal 2 4 2 3 5 2 3" xfId="16712" xr:uid="{00000000-0005-0000-0000-000009410000}"/>
    <cellStyle name="Normal 2 4 2 3 5 3" xfId="16713" xr:uid="{00000000-0005-0000-0000-00000A410000}"/>
    <cellStyle name="Normal 2 4 2 3 5 3 2" xfId="16714" xr:uid="{00000000-0005-0000-0000-00000B410000}"/>
    <cellStyle name="Normal 2 4 2 3 5 3 2 2" xfId="16715" xr:uid="{00000000-0005-0000-0000-00000C410000}"/>
    <cellStyle name="Normal 2 4 2 3 5 3 3" xfId="16716" xr:uid="{00000000-0005-0000-0000-00000D410000}"/>
    <cellStyle name="Normal 2 4 2 3 5 4" xfId="16717" xr:uid="{00000000-0005-0000-0000-00000E410000}"/>
    <cellStyle name="Normal 2 4 2 3 5 4 2" xfId="16718" xr:uid="{00000000-0005-0000-0000-00000F410000}"/>
    <cellStyle name="Normal 2 4 2 3 5 4 2 2" xfId="16719" xr:uid="{00000000-0005-0000-0000-000010410000}"/>
    <cellStyle name="Normal 2 4 2 3 5 4 3" xfId="16720" xr:uid="{00000000-0005-0000-0000-000011410000}"/>
    <cellStyle name="Normal 2 4 2 3 5 5" xfId="16721" xr:uid="{00000000-0005-0000-0000-000012410000}"/>
    <cellStyle name="Normal 2 4 2 3 5 5 2" xfId="16722" xr:uid="{00000000-0005-0000-0000-000013410000}"/>
    <cellStyle name="Normal 2 4 2 3 5 6" xfId="16723" xr:uid="{00000000-0005-0000-0000-000014410000}"/>
    <cellStyle name="Normal 2 4 2 3 5 6 2" xfId="16724" xr:uid="{00000000-0005-0000-0000-000015410000}"/>
    <cellStyle name="Normal 2 4 2 3 5 7" xfId="16725" xr:uid="{00000000-0005-0000-0000-000016410000}"/>
    <cellStyle name="Normal 2 4 2 3 6" xfId="16726" xr:uid="{00000000-0005-0000-0000-000017410000}"/>
    <cellStyle name="Normal 2 4 2 3 6 2" xfId="16727" xr:uid="{00000000-0005-0000-0000-000018410000}"/>
    <cellStyle name="Normal 2 4 2 3 6 2 2" xfId="16728" xr:uid="{00000000-0005-0000-0000-000019410000}"/>
    <cellStyle name="Normal 2 4 2 3 6 3" xfId="16729" xr:uid="{00000000-0005-0000-0000-00001A410000}"/>
    <cellStyle name="Normal 2 4 2 3 7" xfId="16730" xr:uid="{00000000-0005-0000-0000-00001B410000}"/>
    <cellStyle name="Normal 2 4 2 3 7 2" xfId="16731" xr:uid="{00000000-0005-0000-0000-00001C410000}"/>
    <cellStyle name="Normal 2 4 2 3 7 2 2" xfId="16732" xr:uid="{00000000-0005-0000-0000-00001D410000}"/>
    <cellStyle name="Normal 2 4 2 3 7 3" xfId="16733" xr:uid="{00000000-0005-0000-0000-00001E410000}"/>
    <cellStyle name="Normal 2 4 2 3 8" xfId="16734" xr:uid="{00000000-0005-0000-0000-00001F410000}"/>
    <cellStyle name="Normal 2 4 2 3 8 2" xfId="16735" xr:uid="{00000000-0005-0000-0000-000020410000}"/>
    <cellStyle name="Normal 2 4 2 3 8 2 2" xfId="16736" xr:uid="{00000000-0005-0000-0000-000021410000}"/>
    <cellStyle name="Normal 2 4 2 3 8 3" xfId="16737" xr:uid="{00000000-0005-0000-0000-000022410000}"/>
    <cellStyle name="Normal 2 4 2 3 9" xfId="16738" xr:uid="{00000000-0005-0000-0000-000023410000}"/>
    <cellStyle name="Normal 2 4 2 3 9 2" xfId="16739" xr:uid="{00000000-0005-0000-0000-000024410000}"/>
    <cellStyle name="Normal 2 4 2 4" xfId="16740" xr:uid="{00000000-0005-0000-0000-000025410000}"/>
    <cellStyle name="Normal 2 4 2 4 2" xfId="16741" xr:uid="{00000000-0005-0000-0000-000026410000}"/>
    <cellStyle name="Normal 2 4 2 4 2 2" xfId="16742" xr:uid="{00000000-0005-0000-0000-000027410000}"/>
    <cellStyle name="Normal 2 4 2 4 2 2 2" xfId="16743" xr:uid="{00000000-0005-0000-0000-000028410000}"/>
    <cellStyle name="Normal 2 4 2 4 2 2 2 2" xfId="16744" xr:uid="{00000000-0005-0000-0000-000029410000}"/>
    <cellStyle name="Normal 2 4 2 4 2 2 3" xfId="16745" xr:uid="{00000000-0005-0000-0000-00002A410000}"/>
    <cellStyle name="Normal 2 4 2 4 2 3" xfId="16746" xr:uid="{00000000-0005-0000-0000-00002B410000}"/>
    <cellStyle name="Normal 2 4 2 4 2 3 2" xfId="16747" xr:uid="{00000000-0005-0000-0000-00002C410000}"/>
    <cellStyle name="Normal 2 4 2 4 2 3 2 2" xfId="16748" xr:uid="{00000000-0005-0000-0000-00002D410000}"/>
    <cellStyle name="Normal 2 4 2 4 2 3 3" xfId="16749" xr:uid="{00000000-0005-0000-0000-00002E410000}"/>
    <cellStyle name="Normal 2 4 2 4 2 4" xfId="16750" xr:uid="{00000000-0005-0000-0000-00002F410000}"/>
    <cellStyle name="Normal 2 4 2 4 2 4 2" xfId="16751" xr:uid="{00000000-0005-0000-0000-000030410000}"/>
    <cellStyle name="Normal 2 4 2 4 2 4 2 2" xfId="16752" xr:uid="{00000000-0005-0000-0000-000031410000}"/>
    <cellStyle name="Normal 2 4 2 4 2 4 3" xfId="16753" xr:uid="{00000000-0005-0000-0000-000032410000}"/>
    <cellStyle name="Normal 2 4 2 4 2 5" xfId="16754" xr:uid="{00000000-0005-0000-0000-000033410000}"/>
    <cellStyle name="Normal 2 4 2 4 2 5 2" xfId="16755" xr:uid="{00000000-0005-0000-0000-000034410000}"/>
    <cellStyle name="Normal 2 4 2 4 2 6" xfId="16756" xr:uid="{00000000-0005-0000-0000-000035410000}"/>
    <cellStyle name="Normal 2 4 2 4 2 6 2" xfId="16757" xr:uid="{00000000-0005-0000-0000-000036410000}"/>
    <cellStyle name="Normal 2 4 2 4 2 7" xfId="16758" xr:uid="{00000000-0005-0000-0000-000037410000}"/>
    <cellStyle name="Normal 2 4 2 4 3" xfId="16759" xr:uid="{00000000-0005-0000-0000-000038410000}"/>
    <cellStyle name="Normal 2 4 2 4 3 2" xfId="16760" xr:uid="{00000000-0005-0000-0000-000039410000}"/>
    <cellStyle name="Normal 2 4 2 4 3 2 2" xfId="16761" xr:uid="{00000000-0005-0000-0000-00003A410000}"/>
    <cellStyle name="Normal 2 4 2 4 3 2 2 2" xfId="16762" xr:uid="{00000000-0005-0000-0000-00003B410000}"/>
    <cellStyle name="Normal 2 4 2 4 3 2 3" xfId="16763" xr:uid="{00000000-0005-0000-0000-00003C410000}"/>
    <cellStyle name="Normal 2 4 2 4 3 3" xfId="16764" xr:uid="{00000000-0005-0000-0000-00003D410000}"/>
    <cellStyle name="Normal 2 4 2 4 3 3 2" xfId="16765" xr:uid="{00000000-0005-0000-0000-00003E410000}"/>
    <cellStyle name="Normal 2 4 2 4 3 3 2 2" xfId="16766" xr:uid="{00000000-0005-0000-0000-00003F410000}"/>
    <cellStyle name="Normal 2 4 2 4 3 3 3" xfId="16767" xr:uid="{00000000-0005-0000-0000-000040410000}"/>
    <cellStyle name="Normal 2 4 2 4 3 4" xfId="16768" xr:uid="{00000000-0005-0000-0000-000041410000}"/>
    <cellStyle name="Normal 2 4 2 4 3 4 2" xfId="16769" xr:uid="{00000000-0005-0000-0000-000042410000}"/>
    <cellStyle name="Normal 2 4 2 4 3 4 2 2" xfId="16770" xr:uid="{00000000-0005-0000-0000-000043410000}"/>
    <cellStyle name="Normal 2 4 2 4 3 4 3" xfId="16771" xr:uid="{00000000-0005-0000-0000-000044410000}"/>
    <cellStyle name="Normal 2 4 2 4 3 5" xfId="16772" xr:uid="{00000000-0005-0000-0000-000045410000}"/>
    <cellStyle name="Normal 2 4 2 4 3 5 2" xfId="16773" xr:uid="{00000000-0005-0000-0000-000046410000}"/>
    <cellStyle name="Normal 2 4 2 4 3 6" xfId="16774" xr:uid="{00000000-0005-0000-0000-000047410000}"/>
    <cellStyle name="Normal 2 4 2 4 3 6 2" xfId="16775" xr:uid="{00000000-0005-0000-0000-000048410000}"/>
    <cellStyle name="Normal 2 4 2 4 3 7" xfId="16776" xr:uid="{00000000-0005-0000-0000-000049410000}"/>
    <cellStyle name="Normal 2 4 2 4 4" xfId="16777" xr:uid="{00000000-0005-0000-0000-00004A410000}"/>
    <cellStyle name="Normal 2 4 2 4 4 2" xfId="16778" xr:uid="{00000000-0005-0000-0000-00004B410000}"/>
    <cellStyle name="Normal 2 4 2 4 4 2 2" xfId="16779" xr:uid="{00000000-0005-0000-0000-00004C410000}"/>
    <cellStyle name="Normal 2 4 2 4 4 3" xfId="16780" xr:uid="{00000000-0005-0000-0000-00004D410000}"/>
    <cellStyle name="Normal 2 4 2 4 5" xfId="16781" xr:uid="{00000000-0005-0000-0000-00004E410000}"/>
    <cellStyle name="Normal 2 4 2 4 5 2" xfId="16782" xr:uid="{00000000-0005-0000-0000-00004F410000}"/>
    <cellStyle name="Normal 2 4 2 4 5 2 2" xfId="16783" xr:uid="{00000000-0005-0000-0000-000050410000}"/>
    <cellStyle name="Normal 2 4 2 4 5 3" xfId="16784" xr:uid="{00000000-0005-0000-0000-000051410000}"/>
    <cellStyle name="Normal 2 4 2 4 6" xfId="16785" xr:uid="{00000000-0005-0000-0000-000052410000}"/>
    <cellStyle name="Normal 2 4 2 4 6 2" xfId="16786" xr:uid="{00000000-0005-0000-0000-000053410000}"/>
    <cellStyle name="Normal 2 4 2 4 6 2 2" xfId="16787" xr:uid="{00000000-0005-0000-0000-000054410000}"/>
    <cellStyle name="Normal 2 4 2 4 6 3" xfId="16788" xr:uid="{00000000-0005-0000-0000-000055410000}"/>
    <cellStyle name="Normal 2 4 2 4 7" xfId="16789" xr:uid="{00000000-0005-0000-0000-000056410000}"/>
    <cellStyle name="Normal 2 4 2 4 7 2" xfId="16790" xr:uid="{00000000-0005-0000-0000-000057410000}"/>
    <cellStyle name="Normal 2 4 2 4 8" xfId="16791" xr:uid="{00000000-0005-0000-0000-000058410000}"/>
    <cellStyle name="Normal 2 4 2 4 8 2" xfId="16792" xr:uid="{00000000-0005-0000-0000-000059410000}"/>
    <cellStyle name="Normal 2 4 2 4 9" xfId="16793" xr:uid="{00000000-0005-0000-0000-00005A410000}"/>
    <cellStyle name="Normal 2 4 2 5" xfId="16794" xr:uid="{00000000-0005-0000-0000-00005B410000}"/>
    <cellStyle name="Normal 2 4 2 5 2" xfId="16795" xr:uid="{00000000-0005-0000-0000-00005C410000}"/>
    <cellStyle name="Normal 2 4 2 5 2 2" xfId="16796" xr:uid="{00000000-0005-0000-0000-00005D410000}"/>
    <cellStyle name="Normal 2 4 2 5 2 2 2" xfId="16797" xr:uid="{00000000-0005-0000-0000-00005E410000}"/>
    <cellStyle name="Normal 2 4 2 5 2 2 2 2" xfId="16798" xr:uid="{00000000-0005-0000-0000-00005F410000}"/>
    <cellStyle name="Normal 2 4 2 5 2 2 3" xfId="16799" xr:uid="{00000000-0005-0000-0000-000060410000}"/>
    <cellStyle name="Normal 2 4 2 5 2 3" xfId="16800" xr:uid="{00000000-0005-0000-0000-000061410000}"/>
    <cellStyle name="Normal 2 4 2 5 2 3 2" xfId="16801" xr:uid="{00000000-0005-0000-0000-000062410000}"/>
    <cellStyle name="Normal 2 4 2 5 2 3 2 2" xfId="16802" xr:uid="{00000000-0005-0000-0000-000063410000}"/>
    <cellStyle name="Normal 2 4 2 5 2 3 3" xfId="16803" xr:uid="{00000000-0005-0000-0000-000064410000}"/>
    <cellStyle name="Normal 2 4 2 5 2 4" xfId="16804" xr:uid="{00000000-0005-0000-0000-000065410000}"/>
    <cellStyle name="Normal 2 4 2 5 2 4 2" xfId="16805" xr:uid="{00000000-0005-0000-0000-000066410000}"/>
    <cellStyle name="Normal 2 4 2 5 2 4 2 2" xfId="16806" xr:uid="{00000000-0005-0000-0000-000067410000}"/>
    <cellStyle name="Normal 2 4 2 5 2 4 3" xfId="16807" xr:uid="{00000000-0005-0000-0000-000068410000}"/>
    <cellStyle name="Normal 2 4 2 5 2 5" xfId="16808" xr:uid="{00000000-0005-0000-0000-000069410000}"/>
    <cellStyle name="Normal 2 4 2 5 2 5 2" xfId="16809" xr:uid="{00000000-0005-0000-0000-00006A410000}"/>
    <cellStyle name="Normal 2 4 2 5 2 6" xfId="16810" xr:uid="{00000000-0005-0000-0000-00006B410000}"/>
    <cellStyle name="Normal 2 4 2 5 2 6 2" xfId="16811" xr:uid="{00000000-0005-0000-0000-00006C410000}"/>
    <cellStyle name="Normal 2 4 2 5 2 7" xfId="16812" xr:uid="{00000000-0005-0000-0000-00006D410000}"/>
    <cellStyle name="Normal 2 4 2 5 3" xfId="16813" xr:uid="{00000000-0005-0000-0000-00006E410000}"/>
    <cellStyle name="Normal 2 4 2 5 3 2" xfId="16814" xr:uid="{00000000-0005-0000-0000-00006F410000}"/>
    <cellStyle name="Normal 2 4 2 5 3 2 2" xfId="16815" xr:uid="{00000000-0005-0000-0000-000070410000}"/>
    <cellStyle name="Normal 2 4 2 5 3 3" xfId="16816" xr:uid="{00000000-0005-0000-0000-000071410000}"/>
    <cellStyle name="Normal 2 4 2 5 4" xfId="16817" xr:uid="{00000000-0005-0000-0000-000072410000}"/>
    <cellStyle name="Normal 2 4 2 5 4 2" xfId="16818" xr:uid="{00000000-0005-0000-0000-000073410000}"/>
    <cellStyle name="Normal 2 4 2 5 4 2 2" xfId="16819" xr:uid="{00000000-0005-0000-0000-000074410000}"/>
    <cellStyle name="Normal 2 4 2 5 4 3" xfId="16820" xr:uid="{00000000-0005-0000-0000-000075410000}"/>
    <cellStyle name="Normal 2 4 2 5 5" xfId="16821" xr:uid="{00000000-0005-0000-0000-000076410000}"/>
    <cellStyle name="Normal 2 4 2 5 5 2" xfId="16822" xr:uid="{00000000-0005-0000-0000-000077410000}"/>
    <cellStyle name="Normal 2 4 2 5 5 2 2" xfId="16823" xr:uid="{00000000-0005-0000-0000-000078410000}"/>
    <cellStyle name="Normal 2 4 2 5 5 3" xfId="16824" xr:uid="{00000000-0005-0000-0000-000079410000}"/>
    <cellStyle name="Normal 2 4 2 5 6" xfId="16825" xr:uid="{00000000-0005-0000-0000-00007A410000}"/>
    <cellStyle name="Normal 2 4 2 5 6 2" xfId="16826" xr:uid="{00000000-0005-0000-0000-00007B410000}"/>
    <cellStyle name="Normal 2 4 2 5 7" xfId="16827" xr:uid="{00000000-0005-0000-0000-00007C410000}"/>
    <cellStyle name="Normal 2 4 2 5 7 2" xfId="16828" xr:uid="{00000000-0005-0000-0000-00007D410000}"/>
    <cellStyle name="Normal 2 4 2 5 8" xfId="16829" xr:uid="{00000000-0005-0000-0000-00007E410000}"/>
    <cellStyle name="Normal 2 4 2 6" xfId="16830" xr:uid="{00000000-0005-0000-0000-00007F410000}"/>
    <cellStyle name="Normal 2 4 2 6 2" xfId="16831" xr:uid="{00000000-0005-0000-0000-000080410000}"/>
    <cellStyle name="Normal 2 4 2 6 2 2" xfId="16832" xr:uid="{00000000-0005-0000-0000-000081410000}"/>
    <cellStyle name="Normal 2 4 2 6 2 2 2" xfId="16833" xr:uid="{00000000-0005-0000-0000-000082410000}"/>
    <cellStyle name="Normal 2 4 2 6 2 3" xfId="16834" xr:uid="{00000000-0005-0000-0000-000083410000}"/>
    <cellStyle name="Normal 2 4 2 6 3" xfId="16835" xr:uid="{00000000-0005-0000-0000-000084410000}"/>
    <cellStyle name="Normal 2 4 2 6 3 2" xfId="16836" xr:uid="{00000000-0005-0000-0000-000085410000}"/>
    <cellStyle name="Normal 2 4 2 6 3 2 2" xfId="16837" xr:uid="{00000000-0005-0000-0000-000086410000}"/>
    <cellStyle name="Normal 2 4 2 6 3 3" xfId="16838" xr:uid="{00000000-0005-0000-0000-000087410000}"/>
    <cellStyle name="Normal 2 4 2 6 4" xfId="16839" xr:uid="{00000000-0005-0000-0000-000088410000}"/>
    <cellStyle name="Normal 2 4 2 6 4 2" xfId="16840" xr:uid="{00000000-0005-0000-0000-000089410000}"/>
    <cellStyle name="Normal 2 4 2 6 4 2 2" xfId="16841" xr:uid="{00000000-0005-0000-0000-00008A410000}"/>
    <cellStyle name="Normal 2 4 2 6 4 3" xfId="16842" xr:uid="{00000000-0005-0000-0000-00008B410000}"/>
    <cellStyle name="Normal 2 4 2 6 5" xfId="16843" xr:uid="{00000000-0005-0000-0000-00008C410000}"/>
    <cellStyle name="Normal 2 4 2 6 5 2" xfId="16844" xr:uid="{00000000-0005-0000-0000-00008D410000}"/>
    <cellStyle name="Normal 2 4 2 6 6" xfId="16845" xr:uid="{00000000-0005-0000-0000-00008E410000}"/>
    <cellStyle name="Normal 2 4 2 6 6 2" xfId="16846" xr:uid="{00000000-0005-0000-0000-00008F410000}"/>
    <cellStyle name="Normal 2 4 2 6 7" xfId="16847" xr:uid="{00000000-0005-0000-0000-000090410000}"/>
    <cellStyle name="Normal 2 4 2 7" xfId="16848" xr:uid="{00000000-0005-0000-0000-000091410000}"/>
    <cellStyle name="Normal 2 4 2 7 2" xfId="16849" xr:uid="{00000000-0005-0000-0000-000092410000}"/>
    <cellStyle name="Normal 2 4 2 7 2 2" xfId="16850" xr:uid="{00000000-0005-0000-0000-000093410000}"/>
    <cellStyle name="Normal 2 4 2 7 2 2 2" xfId="16851" xr:uid="{00000000-0005-0000-0000-000094410000}"/>
    <cellStyle name="Normal 2 4 2 7 2 3" xfId="16852" xr:uid="{00000000-0005-0000-0000-000095410000}"/>
    <cellStyle name="Normal 2 4 2 7 3" xfId="16853" xr:uid="{00000000-0005-0000-0000-000096410000}"/>
    <cellStyle name="Normal 2 4 2 7 3 2" xfId="16854" xr:uid="{00000000-0005-0000-0000-000097410000}"/>
    <cellStyle name="Normal 2 4 2 7 3 2 2" xfId="16855" xr:uid="{00000000-0005-0000-0000-000098410000}"/>
    <cellStyle name="Normal 2 4 2 7 3 3" xfId="16856" xr:uid="{00000000-0005-0000-0000-000099410000}"/>
    <cellStyle name="Normal 2 4 2 7 4" xfId="16857" xr:uid="{00000000-0005-0000-0000-00009A410000}"/>
    <cellStyle name="Normal 2 4 2 7 4 2" xfId="16858" xr:uid="{00000000-0005-0000-0000-00009B410000}"/>
    <cellStyle name="Normal 2 4 2 7 4 2 2" xfId="16859" xr:uid="{00000000-0005-0000-0000-00009C410000}"/>
    <cellStyle name="Normal 2 4 2 7 4 3" xfId="16860" xr:uid="{00000000-0005-0000-0000-00009D410000}"/>
    <cellStyle name="Normal 2 4 2 7 5" xfId="16861" xr:uid="{00000000-0005-0000-0000-00009E410000}"/>
    <cellStyle name="Normal 2 4 2 7 5 2" xfId="16862" xr:uid="{00000000-0005-0000-0000-00009F410000}"/>
    <cellStyle name="Normal 2 4 2 7 6" xfId="16863" xr:uid="{00000000-0005-0000-0000-0000A0410000}"/>
    <cellStyle name="Normal 2 4 2 7 6 2" xfId="16864" xr:uid="{00000000-0005-0000-0000-0000A1410000}"/>
    <cellStyle name="Normal 2 4 2 7 7" xfId="16865" xr:uid="{00000000-0005-0000-0000-0000A2410000}"/>
    <cellStyle name="Normal 2 4 2 8" xfId="16866" xr:uid="{00000000-0005-0000-0000-0000A3410000}"/>
    <cellStyle name="Normal 2 4 2 8 2" xfId="16867" xr:uid="{00000000-0005-0000-0000-0000A4410000}"/>
    <cellStyle name="Normal 2 4 2 8 2 2" xfId="16868" xr:uid="{00000000-0005-0000-0000-0000A5410000}"/>
    <cellStyle name="Normal 2 4 2 8 3" xfId="16869" xr:uid="{00000000-0005-0000-0000-0000A6410000}"/>
    <cellStyle name="Normal 2 4 2 9" xfId="16870" xr:uid="{00000000-0005-0000-0000-0000A7410000}"/>
    <cellStyle name="Normal 2 4 2 9 2" xfId="16871" xr:uid="{00000000-0005-0000-0000-0000A8410000}"/>
    <cellStyle name="Normal 2 4 2 9 2 2" xfId="16872" xr:uid="{00000000-0005-0000-0000-0000A9410000}"/>
    <cellStyle name="Normal 2 4 2 9 3" xfId="16873" xr:uid="{00000000-0005-0000-0000-0000AA410000}"/>
    <cellStyle name="Normal 2 4 2_Confidential Information" xfId="16874" xr:uid="{00000000-0005-0000-0000-0000AB410000}"/>
    <cellStyle name="Normal 2 4 3" xfId="485" xr:uid="{00000000-0005-0000-0000-0000AC410000}"/>
    <cellStyle name="Normal 2 4 3 10" xfId="16875" xr:uid="{00000000-0005-0000-0000-0000AD410000}"/>
    <cellStyle name="Normal 2 4 3 10 2" xfId="16876" xr:uid="{00000000-0005-0000-0000-0000AE410000}"/>
    <cellStyle name="Normal 2 4 3 10 2 2" xfId="16877" xr:uid="{00000000-0005-0000-0000-0000AF410000}"/>
    <cellStyle name="Normal 2 4 3 10 3" xfId="16878" xr:uid="{00000000-0005-0000-0000-0000B0410000}"/>
    <cellStyle name="Normal 2 4 3 11" xfId="16879" xr:uid="{00000000-0005-0000-0000-0000B1410000}"/>
    <cellStyle name="Normal 2 4 3 11 2" xfId="16880" xr:uid="{00000000-0005-0000-0000-0000B2410000}"/>
    <cellStyle name="Normal 2 4 3 12" xfId="16881" xr:uid="{00000000-0005-0000-0000-0000B3410000}"/>
    <cellStyle name="Normal 2 4 3 12 2" xfId="16882" xr:uid="{00000000-0005-0000-0000-0000B4410000}"/>
    <cellStyle name="Normal 2 4 3 13" xfId="16883" xr:uid="{00000000-0005-0000-0000-0000B5410000}"/>
    <cellStyle name="Normal 2 4 3 2" xfId="486" xr:uid="{00000000-0005-0000-0000-0000B6410000}"/>
    <cellStyle name="Normal 2 4 3 2 10" xfId="16884" xr:uid="{00000000-0005-0000-0000-0000B7410000}"/>
    <cellStyle name="Normal 2 4 3 2 10 2" xfId="16885" xr:uid="{00000000-0005-0000-0000-0000B8410000}"/>
    <cellStyle name="Normal 2 4 3 2 11" xfId="16886" xr:uid="{00000000-0005-0000-0000-0000B9410000}"/>
    <cellStyle name="Normal 2 4 3 2 2" xfId="16887" xr:uid="{00000000-0005-0000-0000-0000BA410000}"/>
    <cellStyle name="Normal 2 4 3 2 2 2" xfId="16888" xr:uid="{00000000-0005-0000-0000-0000BB410000}"/>
    <cellStyle name="Normal 2 4 3 2 2 2 2" xfId="16889" xr:uid="{00000000-0005-0000-0000-0000BC410000}"/>
    <cellStyle name="Normal 2 4 3 2 2 2 2 2" xfId="16890" xr:uid="{00000000-0005-0000-0000-0000BD410000}"/>
    <cellStyle name="Normal 2 4 3 2 2 2 2 2 2" xfId="16891" xr:uid="{00000000-0005-0000-0000-0000BE410000}"/>
    <cellStyle name="Normal 2 4 3 2 2 2 2 3" xfId="16892" xr:uid="{00000000-0005-0000-0000-0000BF410000}"/>
    <cellStyle name="Normal 2 4 3 2 2 2 3" xfId="16893" xr:uid="{00000000-0005-0000-0000-0000C0410000}"/>
    <cellStyle name="Normal 2 4 3 2 2 2 3 2" xfId="16894" xr:uid="{00000000-0005-0000-0000-0000C1410000}"/>
    <cellStyle name="Normal 2 4 3 2 2 2 3 2 2" xfId="16895" xr:uid="{00000000-0005-0000-0000-0000C2410000}"/>
    <cellStyle name="Normal 2 4 3 2 2 2 3 3" xfId="16896" xr:uid="{00000000-0005-0000-0000-0000C3410000}"/>
    <cellStyle name="Normal 2 4 3 2 2 2 4" xfId="16897" xr:uid="{00000000-0005-0000-0000-0000C4410000}"/>
    <cellStyle name="Normal 2 4 3 2 2 2 4 2" xfId="16898" xr:uid="{00000000-0005-0000-0000-0000C5410000}"/>
    <cellStyle name="Normal 2 4 3 2 2 2 4 2 2" xfId="16899" xr:uid="{00000000-0005-0000-0000-0000C6410000}"/>
    <cellStyle name="Normal 2 4 3 2 2 2 4 3" xfId="16900" xr:uid="{00000000-0005-0000-0000-0000C7410000}"/>
    <cellStyle name="Normal 2 4 3 2 2 2 5" xfId="16901" xr:uid="{00000000-0005-0000-0000-0000C8410000}"/>
    <cellStyle name="Normal 2 4 3 2 2 2 5 2" xfId="16902" xr:uid="{00000000-0005-0000-0000-0000C9410000}"/>
    <cellStyle name="Normal 2 4 3 2 2 2 6" xfId="16903" xr:uid="{00000000-0005-0000-0000-0000CA410000}"/>
    <cellStyle name="Normal 2 4 3 2 2 2 6 2" xfId="16904" xr:uid="{00000000-0005-0000-0000-0000CB410000}"/>
    <cellStyle name="Normal 2 4 3 2 2 2 7" xfId="16905" xr:uid="{00000000-0005-0000-0000-0000CC410000}"/>
    <cellStyle name="Normal 2 4 3 2 2 3" xfId="16906" xr:uid="{00000000-0005-0000-0000-0000CD410000}"/>
    <cellStyle name="Normal 2 4 3 2 2 3 2" xfId="16907" xr:uid="{00000000-0005-0000-0000-0000CE410000}"/>
    <cellStyle name="Normal 2 4 3 2 2 3 2 2" xfId="16908" xr:uid="{00000000-0005-0000-0000-0000CF410000}"/>
    <cellStyle name="Normal 2 4 3 2 2 3 2 2 2" xfId="16909" xr:uid="{00000000-0005-0000-0000-0000D0410000}"/>
    <cellStyle name="Normal 2 4 3 2 2 3 2 3" xfId="16910" xr:uid="{00000000-0005-0000-0000-0000D1410000}"/>
    <cellStyle name="Normal 2 4 3 2 2 3 3" xfId="16911" xr:uid="{00000000-0005-0000-0000-0000D2410000}"/>
    <cellStyle name="Normal 2 4 3 2 2 3 3 2" xfId="16912" xr:uid="{00000000-0005-0000-0000-0000D3410000}"/>
    <cellStyle name="Normal 2 4 3 2 2 3 3 2 2" xfId="16913" xr:uid="{00000000-0005-0000-0000-0000D4410000}"/>
    <cellStyle name="Normal 2 4 3 2 2 3 3 3" xfId="16914" xr:uid="{00000000-0005-0000-0000-0000D5410000}"/>
    <cellStyle name="Normal 2 4 3 2 2 3 4" xfId="16915" xr:uid="{00000000-0005-0000-0000-0000D6410000}"/>
    <cellStyle name="Normal 2 4 3 2 2 3 4 2" xfId="16916" xr:uid="{00000000-0005-0000-0000-0000D7410000}"/>
    <cellStyle name="Normal 2 4 3 2 2 3 4 2 2" xfId="16917" xr:uid="{00000000-0005-0000-0000-0000D8410000}"/>
    <cellStyle name="Normal 2 4 3 2 2 3 4 3" xfId="16918" xr:uid="{00000000-0005-0000-0000-0000D9410000}"/>
    <cellStyle name="Normal 2 4 3 2 2 3 5" xfId="16919" xr:uid="{00000000-0005-0000-0000-0000DA410000}"/>
    <cellStyle name="Normal 2 4 3 2 2 3 5 2" xfId="16920" xr:uid="{00000000-0005-0000-0000-0000DB410000}"/>
    <cellStyle name="Normal 2 4 3 2 2 3 6" xfId="16921" xr:uid="{00000000-0005-0000-0000-0000DC410000}"/>
    <cellStyle name="Normal 2 4 3 2 2 3 6 2" xfId="16922" xr:uid="{00000000-0005-0000-0000-0000DD410000}"/>
    <cellStyle name="Normal 2 4 3 2 2 3 7" xfId="16923" xr:uid="{00000000-0005-0000-0000-0000DE410000}"/>
    <cellStyle name="Normal 2 4 3 2 2 4" xfId="16924" xr:uid="{00000000-0005-0000-0000-0000DF410000}"/>
    <cellStyle name="Normal 2 4 3 2 2 4 2" xfId="16925" xr:uid="{00000000-0005-0000-0000-0000E0410000}"/>
    <cellStyle name="Normal 2 4 3 2 2 4 2 2" xfId="16926" xr:uid="{00000000-0005-0000-0000-0000E1410000}"/>
    <cellStyle name="Normal 2 4 3 2 2 4 3" xfId="16927" xr:uid="{00000000-0005-0000-0000-0000E2410000}"/>
    <cellStyle name="Normal 2 4 3 2 2 5" xfId="16928" xr:uid="{00000000-0005-0000-0000-0000E3410000}"/>
    <cellStyle name="Normal 2 4 3 2 2 5 2" xfId="16929" xr:uid="{00000000-0005-0000-0000-0000E4410000}"/>
    <cellStyle name="Normal 2 4 3 2 2 5 2 2" xfId="16930" xr:uid="{00000000-0005-0000-0000-0000E5410000}"/>
    <cellStyle name="Normal 2 4 3 2 2 5 3" xfId="16931" xr:uid="{00000000-0005-0000-0000-0000E6410000}"/>
    <cellStyle name="Normal 2 4 3 2 2 6" xfId="16932" xr:uid="{00000000-0005-0000-0000-0000E7410000}"/>
    <cellStyle name="Normal 2 4 3 2 2 6 2" xfId="16933" xr:uid="{00000000-0005-0000-0000-0000E8410000}"/>
    <cellStyle name="Normal 2 4 3 2 2 6 2 2" xfId="16934" xr:uid="{00000000-0005-0000-0000-0000E9410000}"/>
    <cellStyle name="Normal 2 4 3 2 2 6 3" xfId="16935" xr:uid="{00000000-0005-0000-0000-0000EA410000}"/>
    <cellStyle name="Normal 2 4 3 2 2 7" xfId="16936" xr:uid="{00000000-0005-0000-0000-0000EB410000}"/>
    <cellStyle name="Normal 2 4 3 2 2 7 2" xfId="16937" xr:uid="{00000000-0005-0000-0000-0000EC410000}"/>
    <cellStyle name="Normal 2 4 3 2 2 8" xfId="16938" xr:uid="{00000000-0005-0000-0000-0000ED410000}"/>
    <cellStyle name="Normal 2 4 3 2 2 8 2" xfId="16939" xr:uid="{00000000-0005-0000-0000-0000EE410000}"/>
    <cellStyle name="Normal 2 4 3 2 2 9" xfId="16940" xr:uid="{00000000-0005-0000-0000-0000EF410000}"/>
    <cellStyle name="Normal 2 4 3 2 3" xfId="16941" xr:uid="{00000000-0005-0000-0000-0000F0410000}"/>
    <cellStyle name="Normal 2 4 3 2 3 2" xfId="16942" xr:uid="{00000000-0005-0000-0000-0000F1410000}"/>
    <cellStyle name="Normal 2 4 3 2 3 2 2" xfId="16943" xr:uid="{00000000-0005-0000-0000-0000F2410000}"/>
    <cellStyle name="Normal 2 4 3 2 3 2 2 2" xfId="16944" xr:uid="{00000000-0005-0000-0000-0000F3410000}"/>
    <cellStyle name="Normal 2 4 3 2 3 2 2 2 2" xfId="16945" xr:uid="{00000000-0005-0000-0000-0000F4410000}"/>
    <cellStyle name="Normal 2 4 3 2 3 2 2 3" xfId="16946" xr:uid="{00000000-0005-0000-0000-0000F5410000}"/>
    <cellStyle name="Normal 2 4 3 2 3 2 3" xfId="16947" xr:uid="{00000000-0005-0000-0000-0000F6410000}"/>
    <cellStyle name="Normal 2 4 3 2 3 2 3 2" xfId="16948" xr:uid="{00000000-0005-0000-0000-0000F7410000}"/>
    <cellStyle name="Normal 2 4 3 2 3 2 3 2 2" xfId="16949" xr:uid="{00000000-0005-0000-0000-0000F8410000}"/>
    <cellStyle name="Normal 2 4 3 2 3 2 3 3" xfId="16950" xr:uid="{00000000-0005-0000-0000-0000F9410000}"/>
    <cellStyle name="Normal 2 4 3 2 3 2 4" xfId="16951" xr:uid="{00000000-0005-0000-0000-0000FA410000}"/>
    <cellStyle name="Normal 2 4 3 2 3 2 4 2" xfId="16952" xr:uid="{00000000-0005-0000-0000-0000FB410000}"/>
    <cellStyle name="Normal 2 4 3 2 3 2 4 2 2" xfId="16953" xr:uid="{00000000-0005-0000-0000-0000FC410000}"/>
    <cellStyle name="Normal 2 4 3 2 3 2 4 3" xfId="16954" xr:uid="{00000000-0005-0000-0000-0000FD410000}"/>
    <cellStyle name="Normal 2 4 3 2 3 2 5" xfId="16955" xr:uid="{00000000-0005-0000-0000-0000FE410000}"/>
    <cellStyle name="Normal 2 4 3 2 3 2 5 2" xfId="16956" xr:uid="{00000000-0005-0000-0000-0000FF410000}"/>
    <cellStyle name="Normal 2 4 3 2 3 2 6" xfId="16957" xr:uid="{00000000-0005-0000-0000-000000420000}"/>
    <cellStyle name="Normal 2 4 3 2 3 2 6 2" xfId="16958" xr:uid="{00000000-0005-0000-0000-000001420000}"/>
    <cellStyle name="Normal 2 4 3 2 3 2 7" xfId="16959" xr:uid="{00000000-0005-0000-0000-000002420000}"/>
    <cellStyle name="Normal 2 4 3 2 3 3" xfId="16960" xr:uid="{00000000-0005-0000-0000-000003420000}"/>
    <cellStyle name="Normal 2 4 3 2 3 3 2" xfId="16961" xr:uid="{00000000-0005-0000-0000-000004420000}"/>
    <cellStyle name="Normal 2 4 3 2 3 3 2 2" xfId="16962" xr:uid="{00000000-0005-0000-0000-000005420000}"/>
    <cellStyle name="Normal 2 4 3 2 3 3 3" xfId="16963" xr:uid="{00000000-0005-0000-0000-000006420000}"/>
    <cellStyle name="Normal 2 4 3 2 3 4" xfId="16964" xr:uid="{00000000-0005-0000-0000-000007420000}"/>
    <cellStyle name="Normal 2 4 3 2 3 4 2" xfId="16965" xr:uid="{00000000-0005-0000-0000-000008420000}"/>
    <cellStyle name="Normal 2 4 3 2 3 4 2 2" xfId="16966" xr:uid="{00000000-0005-0000-0000-000009420000}"/>
    <cellStyle name="Normal 2 4 3 2 3 4 3" xfId="16967" xr:uid="{00000000-0005-0000-0000-00000A420000}"/>
    <cellStyle name="Normal 2 4 3 2 3 5" xfId="16968" xr:uid="{00000000-0005-0000-0000-00000B420000}"/>
    <cellStyle name="Normal 2 4 3 2 3 5 2" xfId="16969" xr:uid="{00000000-0005-0000-0000-00000C420000}"/>
    <cellStyle name="Normal 2 4 3 2 3 5 2 2" xfId="16970" xr:uid="{00000000-0005-0000-0000-00000D420000}"/>
    <cellStyle name="Normal 2 4 3 2 3 5 3" xfId="16971" xr:uid="{00000000-0005-0000-0000-00000E420000}"/>
    <cellStyle name="Normal 2 4 3 2 3 6" xfId="16972" xr:uid="{00000000-0005-0000-0000-00000F420000}"/>
    <cellStyle name="Normal 2 4 3 2 3 6 2" xfId="16973" xr:uid="{00000000-0005-0000-0000-000010420000}"/>
    <cellStyle name="Normal 2 4 3 2 3 7" xfId="16974" xr:uid="{00000000-0005-0000-0000-000011420000}"/>
    <cellStyle name="Normal 2 4 3 2 3 7 2" xfId="16975" xr:uid="{00000000-0005-0000-0000-000012420000}"/>
    <cellStyle name="Normal 2 4 3 2 3 8" xfId="16976" xr:uid="{00000000-0005-0000-0000-000013420000}"/>
    <cellStyle name="Normal 2 4 3 2 4" xfId="16977" xr:uid="{00000000-0005-0000-0000-000014420000}"/>
    <cellStyle name="Normal 2 4 3 2 4 2" xfId="16978" xr:uid="{00000000-0005-0000-0000-000015420000}"/>
    <cellStyle name="Normal 2 4 3 2 4 2 2" xfId="16979" xr:uid="{00000000-0005-0000-0000-000016420000}"/>
    <cellStyle name="Normal 2 4 3 2 4 2 2 2" xfId="16980" xr:uid="{00000000-0005-0000-0000-000017420000}"/>
    <cellStyle name="Normal 2 4 3 2 4 2 3" xfId="16981" xr:uid="{00000000-0005-0000-0000-000018420000}"/>
    <cellStyle name="Normal 2 4 3 2 4 3" xfId="16982" xr:uid="{00000000-0005-0000-0000-000019420000}"/>
    <cellStyle name="Normal 2 4 3 2 4 3 2" xfId="16983" xr:uid="{00000000-0005-0000-0000-00001A420000}"/>
    <cellStyle name="Normal 2 4 3 2 4 3 2 2" xfId="16984" xr:uid="{00000000-0005-0000-0000-00001B420000}"/>
    <cellStyle name="Normal 2 4 3 2 4 3 3" xfId="16985" xr:uid="{00000000-0005-0000-0000-00001C420000}"/>
    <cellStyle name="Normal 2 4 3 2 4 4" xfId="16986" xr:uid="{00000000-0005-0000-0000-00001D420000}"/>
    <cellStyle name="Normal 2 4 3 2 4 4 2" xfId="16987" xr:uid="{00000000-0005-0000-0000-00001E420000}"/>
    <cellStyle name="Normal 2 4 3 2 4 4 2 2" xfId="16988" xr:uid="{00000000-0005-0000-0000-00001F420000}"/>
    <cellStyle name="Normal 2 4 3 2 4 4 3" xfId="16989" xr:uid="{00000000-0005-0000-0000-000020420000}"/>
    <cellStyle name="Normal 2 4 3 2 4 5" xfId="16990" xr:uid="{00000000-0005-0000-0000-000021420000}"/>
    <cellStyle name="Normal 2 4 3 2 4 5 2" xfId="16991" xr:uid="{00000000-0005-0000-0000-000022420000}"/>
    <cellStyle name="Normal 2 4 3 2 4 6" xfId="16992" xr:uid="{00000000-0005-0000-0000-000023420000}"/>
    <cellStyle name="Normal 2 4 3 2 4 6 2" xfId="16993" xr:uid="{00000000-0005-0000-0000-000024420000}"/>
    <cellStyle name="Normal 2 4 3 2 4 7" xfId="16994" xr:uid="{00000000-0005-0000-0000-000025420000}"/>
    <cellStyle name="Normal 2 4 3 2 5" xfId="16995" xr:uid="{00000000-0005-0000-0000-000026420000}"/>
    <cellStyle name="Normal 2 4 3 2 5 2" xfId="16996" xr:uid="{00000000-0005-0000-0000-000027420000}"/>
    <cellStyle name="Normal 2 4 3 2 5 2 2" xfId="16997" xr:uid="{00000000-0005-0000-0000-000028420000}"/>
    <cellStyle name="Normal 2 4 3 2 5 2 2 2" xfId="16998" xr:uid="{00000000-0005-0000-0000-000029420000}"/>
    <cellStyle name="Normal 2 4 3 2 5 2 3" xfId="16999" xr:uid="{00000000-0005-0000-0000-00002A420000}"/>
    <cellStyle name="Normal 2 4 3 2 5 3" xfId="17000" xr:uid="{00000000-0005-0000-0000-00002B420000}"/>
    <cellStyle name="Normal 2 4 3 2 5 3 2" xfId="17001" xr:uid="{00000000-0005-0000-0000-00002C420000}"/>
    <cellStyle name="Normal 2 4 3 2 5 3 2 2" xfId="17002" xr:uid="{00000000-0005-0000-0000-00002D420000}"/>
    <cellStyle name="Normal 2 4 3 2 5 3 3" xfId="17003" xr:uid="{00000000-0005-0000-0000-00002E420000}"/>
    <cellStyle name="Normal 2 4 3 2 5 4" xfId="17004" xr:uid="{00000000-0005-0000-0000-00002F420000}"/>
    <cellStyle name="Normal 2 4 3 2 5 4 2" xfId="17005" xr:uid="{00000000-0005-0000-0000-000030420000}"/>
    <cellStyle name="Normal 2 4 3 2 5 4 2 2" xfId="17006" xr:uid="{00000000-0005-0000-0000-000031420000}"/>
    <cellStyle name="Normal 2 4 3 2 5 4 3" xfId="17007" xr:uid="{00000000-0005-0000-0000-000032420000}"/>
    <cellStyle name="Normal 2 4 3 2 5 5" xfId="17008" xr:uid="{00000000-0005-0000-0000-000033420000}"/>
    <cellStyle name="Normal 2 4 3 2 5 5 2" xfId="17009" xr:uid="{00000000-0005-0000-0000-000034420000}"/>
    <cellStyle name="Normal 2 4 3 2 5 6" xfId="17010" xr:uid="{00000000-0005-0000-0000-000035420000}"/>
    <cellStyle name="Normal 2 4 3 2 5 6 2" xfId="17011" xr:uid="{00000000-0005-0000-0000-000036420000}"/>
    <cellStyle name="Normal 2 4 3 2 5 7" xfId="17012" xr:uid="{00000000-0005-0000-0000-000037420000}"/>
    <cellStyle name="Normal 2 4 3 2 6" xfId="17013" xr:uid="{00000000-0005-0000-0000-000038420000}"/>
    <cellStyle name="Normal 2 4 3 2 6 2" xfId="17014" xr:uid="{00000000-0005-0000-0000-000039420000}"/>
    <cellStyle name="Normal 2 4 3 2 6 2 2" xfId="17015" xr:uid="{00000000-0005-0000-0000-00003A420000}"/>
    <cellStyle name="Normal 2 4 3 2 6 3" xfId="17016" xr:uid="{00000000-0005-0000-0000-00003B420000}"/>
    <cellStyle name="Normal 2 4 3 2 7" xfId="17017" xr:uid="{00000000-0005-0000-0000-00003C420000}"/>
    <cellStyle name="Normal 2 4 3 2 7 2" xfId="17018" xr:uid="{00000000-0005-0000-0000-00003D420000}"/>
    <cellStyle name="Normal 2 4 3 2 7 2 2" xfId="17019" xr:uid="{00000000-0005-0000-0000-00003E420000}"/>
    <cellStyle name="Normal 2 4 3 2 7 3" xfId="17020" xr:uid="{00000000-0005-0000-0000-00003F420000}"/>
    <cellStyle name="Normal 2 4 3 2 8" xfId="17021" xr:uid="{00000000-0005-0000-0000-000040420000}"/>
    <cellStyle name="Normal 2 4 3 2 8 2" xfId="17022" xr:uid="{00000000-0005-0000-0000-000041420000}"/>
    <cellStyle name="Normal 2 4 3 2 8 2 2" xfId="17023" xr:uid="{00000000-0005-0000-0000-000042420000}"/>
    <cellStyle name="Normal 2 4 3 2 8 3" xfId="17024" xr:uid="{00000000-0005-0000-0000-000043420000}"/>
    <cellStyle name="Normal 2 4 3 2 9" xfId="17025" xr:uid="{00000000-0005-0000-0000-000044420000}"/>
    <cellStyle name="Normal 2 4 3 2 9 2" xfId="17026" xr:uid="{00000000-0005-0000-0000-000045420000}"/>
    <cellStyle name="Normal 2 4 3 3" xfId="487" xr:uid="{00000000-0005-0000-0000-000046420000}"/>
    <cellStyle name="Normal 2 4 3 3 10" xfId="17027" xr:uid="{00000000-0005-0000-0000-000047420000}"/>
    <cellStyle name="Normal 2 4 3 3 10 2" xfId="17028" xr:uid="{00000000-0005-0000-0000-000048420000}"/>
    <cellStyle name="Normal 2 4 3 3 11" xfId="17029" xr:uid="{00000000-0005-0000-0000-000049420000}"/>
    <cellStyle name="Normal 2 4 3 3 2" xfId="17030" xr:uid="{00000000-0005-0000-0000-00004A420000}"/>
    <cellStyle name="Normal 2 4 3 3 2 2" xfId="17031" xr:uid="{00000000-0005-0000-0000-00004B420000}"/>
    <cellStyle name="Normal 2 4 3 3 2 2 2" xfId="17032" xr:uid="{00000000-0005-0000-0000-00004C420000}"/>
    <cellStyle name="Normal 2 4 3 3 2 2 2 2" xfId="17033" xr:uid="{00000000-0005-0000-0000-00004D420000}"/>
    <cellStyle name="Normal 2 4 3 3 2 2 2 2 2" xfId="17034" xr:uid="{00000000-0005-0000-0000-00004E420000}"/>
    <cellStyle name="Normal 2 4 3 3 2 2 2 3" xfId="17035" xr:uid="{00000000-0005-0000-0000-00004F420000}"/>
    <cellStyle name="Normal 2 4 3 3 2 2 3" xfId="17036" xr:uid="{00000000-0005-0000-0000-000050420000}"/>
    <cellStyle name="Normal 2 4 3 3 2 2 3 2" xfId="17037" xr:uid="{00000000-0005-0000-0000-000051420000}"/>
    <cellStyle name="Normal 2 4 3 3 2 2 3 2 2" xfId="17038" xr:uid="{00000000-0005-0000-0000-000052420000}"/>
    <cellStyle name="Normal 2 4 3 3 2 2 3 3" xfId="17039" xr:uid="{00000000-0005-0000-0000-000053420000}"/>
    <cellStyle name="Normal 2 4 3 3 2 2 4" xfId="17040" xr:uid="{00000000-0005-0000-0000-000054420000}"/>
    <cellStyle name="Normal 2 4 3 3 2 2 4 2" xfId="17041" xr:uid="{00000000-0005-0000-0000-000055420000}"/>
    <cellStyle name="Normal 2 4 3 3 2 2 4 2 2" xfId="17042" xr:uid="{00000000-0005-0000-0000-000056420000}"/>
    <cellStyle name="Normal 2 4 3 3 2 2 4 3" xfId="17043" xr:uid="{00000000-0005-0000-0000-000057420000}"/>
    <cellStyle name="Normal 2 4 3 3 2 2 5" xfId="17044" xr:uid="{00000000-0005-0000-0000-000058420000}"/>
    <cellStyle name="Normal 2 4 3 3 2 2 5 2" xfId="17045" xr:uid="{00000000-0005-0000-0000-000059420000}"/>
    <cellStyle name="Normal 2 4 3 3 2 2 6" xfId="17046" xr:uid="{00000000-0005-0000-0000-00005A420000}"/>
    <cellStyle name="Normal 2 4 3 3 2 2 6 2" xfId="17047" xr:uid="{00000000-0005-0000-0000-00005B420000}"/>
    <cellStyle name="Normal 2 4 3 3 2 2 7" xfId="17048" xr:uid="{00000000-0005-0000-0000-00005C420000}"/>
    <cellStyle name="Normal 2 4 3 3 2 3" xfId="17049" xr:uid="{00000000-0005-0000-0000-00005D420000}"/>
    <cellStyle name="Normal 2 4 3 3 2 3 2" xfId="17050" xr:uid="{00000000-0005-0000-0000-00005E420000}"/>
    <cellStyle name="Normal 2 4 3 3 2 3 2 2" xfId="17051" xr:uid="{00000000-0005-0000-0000-00005F420000}"/>
    <cellStyle name="Normal 2 4 3 3 2 3 2 2 2" xfId="17052" xr:uid="{00000000-0005-0000-0000-000060420000}"/>
    <cellStyle name="Normal 2 4 3 3 2 3 2 3" xfId="17053" xr:uid="{00000000-0005-0000-0000-000061420000}"/>
    <cellStyle name="Normal 2 4 3 3 2 3 3" xfId="17054" xr:uid="{00000000-0005-0000-0000-000062420000}"/>
    <cellStyle name="Normal 2 4 3 3 2 3 3 2" xfId="17055" xr:uid="{00000000-0005-0000-0000-000063420000}"/>
    <cellStyle name="Normal 2 4 3 3 2 3 3 2 2" xfId="17056" xr:uid="{00000000-0005-0000-0000-000064420000}"/>
    <cellStyle name="Normal 2 4 3 3 2 3 3 3" xfId="17057" xr:uid="{00000000-0005-0000-0000-000065420000}"/>
    <cellStyle name="Normal 2 4 3 3 2 3 4" xfId="17058" xr:uid="{00000000-0005-0000-0000-000066420000}"/>
    <cellStyle name="Normal 2 4 3 3 2 3 4 2" xfId="17059" xr:uid="{00000000-0005-0000-0000-000067420000}"/>
    <cellStyle name="Normal 2 4 3 3 2 3 4 2 2" xfId="17060" xr:uid="{00000000-0005-0000-0000-000068420000}"/>
    <cellStyle name="Normal 2 4 3 3 2 3 4 3" xfId="17061" xr:uid="{00000000-0005-0000-0000-000069420000}"/>
    <cellStyle name="Normal 2 4 3 3 2 3 5" xfId="17062" xr:uid="{00000000-0005-0000-0000-00006A420000}"/>
    <cellStyle name="Normal 2 4 3 3 2 3 5 2" xfId="17063" xr:uid="{00000000-0005-0000-0000-00006B420000}"/>
    <cellStyle name="Normal 2 4 3 3 2 3 6" xfId="17064" xr:uid="{00000000-0005-0000-0000-00006C420000}"/>
    <cellStyle name="Normal 2 4 3 3 2 3 6 2" xfId="17065" xr:uid="{00000000-0005-0000-0000-00006D420000}"/>
    <cellStyle name="Normal 2 4 3 3 2 3 7" xfId="17066" xr:uid="{00000000-0005-0000-0000-00006E420000}"/>
    <cellStyle name="Normal 2 4 3 3 2 4" xfId="17067" xr:uid="{00000000-0005-0000-0000-00006F420000}"/>
    <cellStyle name="Normal 2 4 3 3 2 4 2" xfId="17068" xr:uid="{00000000-0005-0000-0000-000070420000}"/>
    <cellStyle name="Normal 2 4 3 3 2 4 2 2" xfId="17069" xr:uid="{00000000-0005-0000-0000-000071420000}"/>
    <cellStyle name="Normal 2 4 3 3 2 4 3" xfId="17070" xr:uid="{00000000-0005-0000-0000-000072420000}"/>
    <cellStyle name="Normal 2 4 3 3 2 5" xfId="17071" xr:uid="{00000000-0005-0000-0000-000073420000}"/>
    <cellStyle name="Normal 2 4 3 3 2 5 2" xfId="17072" xr:uid="{00000000-0005-0000-0000-000074420000}"/>
    <cellStyle name="Normal 2 4 3 3 2 5 2 2" xfId="17073" xr:uid="{00000000-0005-0000-0000-000075420000}"/>
    <cellStyle name="Normal 2 4 3 3 2 5 3" xfId="17074" xr:uid="{00000000-0005-0000-0000-000076420000}"/>
    <cellStyle name="Normal 2 4 3 3 2 6" xfId="17075" xr:uid="{00000000-0005-0000-0000-000077420000}"/>
    <cellStyle name="Normal 2 4 3 3 2 6 2" xfId="17076" xr:uid="{00000000-0005-0000-0000-000078420000}"/>
    <cellStyle name="Normal 2 4 3 3 2 6 2 2" xfId="17077" xr:uid="{00000000-0005-0000-0000-000079420000}"/>
    <cellStyle name="Normal 2 4 3 3 2 6 3" xfId="17078" xr:uid="{00000000-0005-0000-0000-00007A420000}"/>
    <cellStyle name="Normal 2 4 3 3 2 7" xfId="17079" xr:uid="{00000000-0005-0000-0000-00007B420000}"/>
    <cellStyle name="Normal 2 4 3 3 2 7 2" xfId="17080" xr:uid="{00000000-0005-0000-0000-00007C420000}"/>
    <cellStyle name="Normal 2 4 3 3 2 8" xfId="17081" xr:uid="{00000000-0005-0000-0000-00007D420000}"/>
    <cellStyle name="Normal 2 4 3 3 2 8 2" xfId="17082" xr:uid="{00000000-0005-0000-0000-00007E420000}"/>
    <cellStyle name="Normal 2 4 3 3 2 9" xfId="17083" xr:uid="{00000000-0005-0000-0000-00007F420000}"/>
    <cellStyle name="Normal 2 4 3 3 3" xfId="17084" xr:uid="{00000000-0005-0000-0000-000080420000}"/>
    <cellStyle name="Normal 2 4 3 3 3 2" xfId="17085" xr:uid="{00000000-0005-0000-0000-000081420000}"/>
    <cellStyle name="Normal 2 4 3 3 3 2 2" xfId="17086" xr:uid="{00000000-0005-0000-0000-000082420000}"/>
    <cellStyle name="Normal 2 4 3 3 3 2 2 2" xfId="17087" xr:uid="{00000000-0005-0000-0000-000083420000}"/>
    <cellStyle name="Normal 2 4 3 3 3 2 2 2 2" xfId="17088" xr:uid="{00000000-0005-0000-0000-000084420000}"/>
    <cellStyle name="Normal 2 4 3 3 3 2 2 3" xfId="17089" xr:uid="{00000000-0005-0000-0000-000085420000}"/>
    <cellStyle name="Normal 2 4 3 3 3 2 3" xfId="17090" xr:uid="{00000000-0005-0000-0000-000086420000}"/>
    <cellStyle name="Normal 2 4 3 3 3 2 3 2" xfId="17091" xr:uid="{00000000-0005-0000-0000-000087420000}"/>
    <cellStyle name="Normal 2 4 3 3 3 2 3 2 2" xfId="17092" xr:uid="{00000000-0005-0000-0000-000088420000}"/>
    <cellStyle name="Normal 2 4 3 3 3 2 3 3" xfId="17093" xr:uid="{00000000-0005-0000-0000-000089420000}"/>
    <cellStyle name="Normal 2 4 3 3 3 2 4" xfId="17094" xr:uid="{00000000-0005-0000-0000-00008A420000}"/>
    <cellStyle name="Normal 2 4 3 3 3 2 4 2" xfId="17095" xr:uid="{00000000-0005-0000-0000-00008B420000}"/>
    <cellStyle name="Normal 2 4 3 3 3 2 4 2 2" xfId="17096" xr:uid="{00000000-0005-0000-0000-00008C420000}"/>
    <cellStyle name="Normal 2 4 3 3 3 2 4 3" xfId="17097" xr:uid="{00000000-0005-0000-0000-00008D420000}"/>
    <cellStyle name="Normal 2 4 3 3 3 2 5" xfId="17098" xr:uid="{00000000-0005-0000-0000-00008E420000}"/>
    <cellStyle name="Normal 2 4 3 3 3 2 5 2" xfId="17099" xr:uid="{00000000-0005-0000-0000-00008F420000}"/>
    <cellStyle name="Normal 2 4 3 3 3 2 6" xfId="17100" xr:uid="{00000000-0005-0000-0000-000090420000}"/>
    <cellStyle name="Normal 2 4 3 3 3 2 6 2" xfId="17101" xr:uid="{00000000-0005-0000-0000-000091420000}"/>
    <cellStyle name="Normal 2 4 3 3 3 2 7" xfId="17102" xr:uid="{00000000-0005-0000-0000-000092420000}"/>
    <cellStyle name="Normal 2 4 3 3 3 3" xfId="17103" xr:uid="{00000000-0005-0000-0000-000093420000}"/>
    <cellStyle name="Normal 2 4 3 3 3 3 2" xfId="17104" xr:uid="{00000000-0005-0000-0000-000094420000}"/>
    <cellStyle name="Normal 2 4 3 3 3 3 2 2" xfId="17105" xr:uid="{00000000-0005-0000-0000-000095420000}"/>
    <cellStyle name="Normal 2 4 3 3 3 3 3" xfId="17106" xr:uid="{00000000-0005-0000-0000-000096420000}"/>
    <cellStyle name="Normal 2 4 3 3 3 4" xfId="17107" xr:uid="{00000000-0005-0000-0000-000097420000}"/>
    <cellStyle name="Normal 2 4 3 3 3 4 2" xfId="17108" xr:uid="{00000000-0005-0000-0000-000098420000}"/>
    <cellStyle name="Normal 2 4 3 3 3 4 2 2" xfId="17109" xr:uid="{00000000-0005-0000-0000-000099420000}"/>
    <cellStyle name="Normal 2 4 3 3 3 4 3" xfId="17110" xr:uid="{00000000-0005-0000-0000-00009A420000}"/>
    <cellStyle name="Normal 2 4 3 3 3 5" xfId="17111" xr:uid="{00000000-0005-0000-0000-00009B420000}"/>
    <cellStyle name="Normal 2 4 3 3 3 5 2" xfId="17112" xr:uid="{00000000-0005-0000-0000-00009C420000}"/>
    <cellStyle name="Normal 2 4 3 3 3 5 2 2" xfId="17113" xr:uid="{00000000-0005-0000-0000-00009D420000}"/>
    <cellStyle name="Normal 2 4 3 3 3 5 3" xfId="17114" xr:uid="{00000000-0005-0000-0000-00009E420000}"/>
    <cellStyle name="Normal 2 4 3 3 3 6" xfId="17115" xr:uid="{00000000-0005-0000-0000-00009F420000}"/>
    <cellStyle name="Normal 2 4 3 3 3 6 2" xfId="17116" xr:uid="{00000000-0005-0000-0000-0000A0420000}"/>
    <cellStyle name="Normal 2 4 3 3 3 7" xfId="17117" xr:uid="{00000000-0005-0000-0000-0000A1420000}"/>
    <cellStyle name="Normal 2 4 3 3 3 7 2" xfId="17118" xr:uid="{00000000-0005-0000-0000-0000A2420000}"/>
    <cellStyle name="Normal 2 4 3 3 3 8" xfId="17119" xr:uid="{00000000-0005-0000-0000-0000A3420000}"/>
    <cellStyle name="Normal 2 4 3 3 4" xfId="17120" xr:uid="{00000000-0005-0000-0000-0000A4420000}"/>
    <cellStyle name="Normal 2 4 3 3 4 2" xfId="17121" xr:uid="{00000000-0005-0000-0000-0000A5420000}"/>
    <cellStyle name="Normal 2 4 3 3 4 2 2" xfId="17122" xr:uid="{00000000-0005-0000-0000-0000A6420000}"/>
    <cellStyle name="Normal 2 4 3 3 4 2 2 2" xfId="17123" xr:uid="{00000000-0005-0000-0000-0000A7420000}"/>
    <cellStyle name="Normal 2 4 3 3 4 2 3" xfId="17124" xr:uid="{00000000-0005-0000-0000-0000A8420000}"/>
    <cellStyle name="Normal 2 4 3 3 4 3" xfId="17125" xr:uid="{00000000-0005-0000-0000-0000A9420000}"/>
    <cellStyle name="Normal 2 4 3 3 4 3 2" xfId="17126" xr:uid="{00000000-0005-0000-0000-0000AA420000}"/>
    <cellStyle name="Normal 2 4 3 3 4 3 2 2" xfId="17127" xr:uid="{00000000-0005-0000-0000-0000AB420000}"/>
    <cellStyle name="Normal 2 4 3 3 4 3 3" xfId="17128" xr:uid="{00000000-0005-0000-0000-0000AC420000}"/>
    <cellStyle name="Normal 2 4 3 3 4 4" xfId="17129" xr:uid="{00000000-0005-0000-0000-0000AD420000}"/>
    <cellStyle name="Normal 2 4 3 3 4 4 2" xfId="17130" xr:uid="{00000000-0005-0000-0000-0000AE420000}"/>
    <cellStyle name="Normal 2 4 3 3 4 4 2 2" xfId="17131" xr:uid="{00000000-0005-0000-0000-0000AF420000}"/>
    <cellStyle name="Normal 2 4 3 3 4 4 3" xfId="17132" xr:uid="{00000000-0005-0000-0000-0000B0420000}"/>
    <cellStyle name="Normal 2 4 3 3 4 5" xfId="17133" xr:uid="{00000000-0005-0000-0000-0000B1420000}"/>
    <cellStyle name="Normal 2 4 3 3 4 5 2" xfId="17134" xr:uid="{00000000-0005-0000-0000-0000B2420000}"/>
    <cellStyle name="Normal 2 4 3 3 4 6" xfId="17135" xr:uid="{00000000-0005-0000-0000-0000B3420000}"/>
    <cellStyle name="Normal 2 4 3 3 4 6 2" xfId="17136" xr:uid="{00000000-0005-0000-0000-0000B4420000}"/>
    <cellStyle name="Normal 2 4 3 3 4 7" xfId="17137" xr:uid="{00000000-0005-0000-0000-0000B5420000}"/>
    <cellStyle name="Normal 2 4 3 3 5" xfId="17138" xr:uid="{00000000-0005-0000-0000-0000B6420000}"/>
    <cellStyle name="Normal 2 4 3 3 5 2" xfId="17139" xr:uid="{00000000-0005-0000-0000-0000B7420000}"/>
    <cellStyle name="Normal 2 4 3 3 5 2 2" xfId="17140" xr:uid="{00000000-0005-0000-0000-0000B8420000}"/>
    <cellStyle name="Normal 2 4 3 3 5 2 2 2" xfId="17141" xr:uid="{00000000-0005-0000-0000-0000B9420000}"/>
    <cellStyle name="Normal 2 4 3 3 5 2 3" xfId="17142" xr:uid="{00000000-0005-0000-0000-0000BA420000}"/>
    <cellStyle name="Normal 2 4 3 3 5 3" xfId="17143" xr:uid="{00000000-0005-0000-0000-0000BB420000}"/>
    <cellStyle name="Normal 2 4 3 3 5 3 2" xfId="17144" xr:uid="{00000000-0005-0000-0000-0000BC420000}"/>
    <cellStyle name="Normal 2 4 3 3 5 3 2 2" xfId="17145" xr:uid="{00000000-0005-0000-0000-0000BD420000}"/>
    <cellStyle name="Normal 2 4 3 3 5 3 3" xfId="17146" xr:uid="{00000000-0005-0000-0000-0000BE420000}"/>
    <cellStyle name="Normal 2 4 3 3 5 4" xfId="17147" xr:uid="{00000000-0005-0000-0000-0000BF420000}"/>
    <cellStyle name="Normal 2 4 3 3 5 4 2" xfId="17148" xr:uid="{00000000-0005-0000-0000-0000C0420000}"/>
    <cellStyle name="Normal 2 4 3 3 5 4 2 2" xfId="17149" xr:uid="{00000000-0005-0000-0000-0000C1420000}"/>
    <cellStyle name="Normal 2 4 3 3 5 4 3" xfId="17150" xr:uid="{00000000-0005-0000-0000-0000C2420000}"/>
    <cellStyle name="Normal 2 4 3 3 5 5" xfId="17151" xr:uid="{00000000-0005-0000-0000-0000C3420000}"/>
    <cellStyle name="Normal 2 4 3 3 5 5 2" xfId="17152" xr:uid="{00000000-0005-0000-0000-0000C4420000}"/>
    <cellStyle name="Normal 2 4 3 3 5 6" xfId="17153" xr:uid="{00000000-0005-0000-0000-0000C5420000}"/>
    <cellStyle name="Normal 2 4 3 3 5 6 2" xfId="17154" xr:uid="{00000000-0005-0000-0000-0000C6420000}"/>
    <cellStyle name="Normal 2 4 3 3 5 7" xfId="17155" xr:uid="{00000000-0005-0000-0000-0000C7420000}"/>
    <cellStyle name="Normal 2 4 3 3 6" xfId="17156" xr:uid="{00000000-0005-0000-0000-0000C8420000}"/>
    <cellStyle name="Normal 2 4 3 3 6 2" xfId="17157" xr:uid="{00000000-0005-0000-0000-0000C9420000}"/>
    <cellStyle name="Normal 2 4 3 3 6 2 2" xfId="17158" xr:uid="{00000000-0005-0000-0000-0000CA420000}"/>
    <cellStyle name="Normal 2 4 3 3 6 3" xfId="17159" xr:uid="{00000000-0005-0000-0000-0000CB420000}"/>
    <cellStyle name="Normal 2 4 3 3 7" xfId="17160" xr:uid="{00000000-0005-0000-0000-0000CC420000}"/>
    <cellStyle name="Normal 2 4 3 3 7 2" xfId="17161" xr:uid="{00000000-0005-0000-0000-0000CD420000}"/>
    <cellStyle name="Normal 2 4 3 3 7 2 2" xfId="17162" xr:uid="{00000000-0005-0000-0000-0000CE420000}"/>
    <cellStyle name="Normal 2 4 3 3 7 3" xfId="17163" xr:uid="{00000000-0005-0000-0000-0000CF420000}"/>
    <cellStyle name="Normal 2 4 3 3 8" xfId="17164" xr:uid="{00000000-0005-0000-0000-0000D0420000}"/>
    <cellStyle name="Normal 2 4 3 3 8 2" xfId="17165" xr:uid="{00000000-0005-0000-0000-0000D1420000}"/>
    <cellStyle name="Normal 2 4 3 3 8 2 2" xfId="17166" xr:uid="{00000000-0005-0000-0000-0000D2420000}"/>
    <cellStyle name="Normal 2 4 3 3 8 3" xfId="17167" xr:uid="{00000000-0005-0000-0000-0000D3420000}"/>
    <cellStyle name="Normal 2 4 3 3 9" xfId="17168" xr:uid="{00000000-0005-0000-0000-0000D4420000}"/>
    <cellStyle name="Normal 2 4 3 3 9 2" xfId="17169" xr:uid="{00000000-0005-0000-0000-0000D5420000}"/>
    <cellStyle name="Normal 2 4 3 4" xfId="17170" xr:uid="{00000000-0005-0000-0000-0000D6420000}"/>
    <cellStyle name="Normal 2 4 3 4 2" xfId="17171" xr:uid="{00000000-0005-0000-0000-0000D7420000}"/>
    <cellStyle name="Normal 2 4 3 4 2 2" xfId="17172" xr:uid="{00000000-0005-0000-0000-0000D8420000}"/>
    <cellStyle name="Normal 2 4 3 4 2 2 2" xfId="17173" xr:uid="{00000000-0005-0000-0000-0000D9420000}"/>
    <cellStyle name="Normal 2 4 3 4 2 2 2 2" xfId="17174" xr:uid="{00000000-0005-0000-0000-0000DA420000}"/>
    <cellStyle name="Normal 2 4 3 4 2 2 3" xfId="17175" xr:uid="{00000000-0005-0000-0000-0000DB420000}"/>
    <cellStyle name="Normal 2 4 3 4 2 3" xfId="17176" xr:uid="{00000000-0005-0000-0000-0000DC420000}"/>
    <cellStyle name="Normal 2 4 3 4 2 3 2" xfId="17177" xr:uid="{00000000-0005-0000-0000-0000DD420000}"/>
    <cellStyle name="Normal 2 4 3 4 2 3 2 2" xfId="17178" xr:uid="{00000000-0005-0000-0000-0000DE420000}"/>
    <cellStyle name="Normal 2 4 3 4 2 3 3" xfId="17179" xr:uid="{00000000-0005-0000-0000-0000DF420000}"/>
    <cellStyle name="Normal 2 4 3 4 2 4" xfId="17180" xr:uid="{00000000-0005-0000-0000-0000E0420000}"/>
    <cellStyle name="Normal 2 4 3 4 2 4 2" xfId="17181" xr:uid="{00000000-0005-0000-0000-0000E1420000}"/>
    <cellStyle name="Normal 2 4 3 4 2 4 2 2" xfId="17182" xr:uid="{00000000-0005-0000-0000-0000E2420000}"/>
    <cellStyle name="Normal 2 4 3 4 2 4 3" xfId="17183" xr:uid="{00000000-0005-0000-0000-0000E3420000}"/>
    <cellStyle name="Normal 2 4 3 4 2 5" xfId="17184" xr:uid="{00000000-0005-0000-0000-0000E4420000}"/>
    <cellStyle name="Normal 2 4 3 4 2 5 2" xfId="17185" xr:uid="{00000000-0005-0000-0000-0000E5420000}"/>
    <cellStyle name="Normal 2 4 3 4 2 6" xfId="17186" xr:uid="{00000000-0005-0000-0000-0000E6420000}"/>
    <cellStyle name="Normal 2 4 3 4 2 6 2" xfId="17187" xr:uid="{00000000-0005-0000-0000-0000E7420000}"/>
    <cellStyle name="Normal 2 4 3 4 2 7" xfId="17188" xr:uid="{00000000-0005-0000-0000-0000E8420000}"/>
    <cellStyle name="Normal 2 4 3 4 3" xfId="17189" xr:uid="{00000000-0005-0000-0000-0000E9420000}"/>
    <cellStyle name="Normal 2 4 3 4 3 2" xfId="17190" xr:uid="{00000000-0005-0000-0000-0000EA420000}"/>
    <cellStyle name="Normal 2 4 3 4 3 2 2" xfId="17191" xr:uid="{00000000-0005-0000-0000-0000EB420000}"/>
    <cellStyle name="Normal 2 4 3 4 3 2 2 2" xfId="17192" xr:uid="{00000000-0005-0000-0000-0000EC420000}"/>
    <cellStyle name="Normal 2 4 3 4 3 2 3" xfId="17193" xr:uid="{00000000-0005-0000-0000-0000ED420000}"/>
    <cellStyle name="Normal 2 4 3 4 3 3" xfId="17194" xr:uid="{00000000-0005-0000-0000-0000EE420000}"/>
    <cellStyle name="Normal 2 4 3 4 3 3 2" xfId="17195" xr:uid="{00000000-0005-0000-0000-0000EF420000}"/>
    <cellStyle name="Normal 2 4 3 4 3 3 2 2" xfId="17196" xr:uid="{00000000-0005-0000-0000-0000F0420000}"/>
    <cellStyle name="Normal 2 4 3 4 3 3 3" xfId="17197" xr:uid="{00000000-0005-0000-0000-0000F1420000}"/>
    <cellStyle name="Normal 2 4 3 4 3 4" xfId="17198" xr:uid="{00000000-0005-0000-0000-0000F2420000}"/>
    <cellStyle name="Normal 2 4 3 4 3 4 2" xfId="17199" xr:uid="{00000000-0005-0000-0000-0000F3420000}"/>
    <cellStyle name="Normal 2 4 3 4 3 4 2 2" xfId="17200" xr:uid="{00000000-0005-0000-0000-0000F4420000}"/>
    <cellStyle name="Normal 2 4 3 4 3 4 3" xfId="17201" xr:uid="{00000000-0005-0000-0000-0000F5420000}"/>
    <cellStyle name="Normal 2 4 3 4 3 5" xfId="17202" xr:uid="{00000000-0005-0000-0000-0000F6420000}"/>
    <cellStyle name="Normal 2 4 3 4 3 5 2" xfId="17203" xr:uid="{00000000-0005-0000-0000-0000F7420000}"/>
    <cellStyle name="Normal 2 4 3 4 3 6" xfId="17204" xr:uid="{00000000-0005-0000-0000-0000F8420000}"/>
    <cellStyle name="Normal 2 4 3 4 3 6 2" xfId="17205" xr:uid="{00000000-0005-0000-0000-0000F9420000}"/>
    <cellStyle name="Normal 2 4 3 4 3 7" xfId="17206" xr:uid="{00000000-0005-0000-0000-0000FA420000}"/>
    <cellStyle name="Normal 2 4 3 4 4" xfId="17207" xr:uid="{00000000-0005-0000-0000-0000FB420000}"/>
    <cellStyle name="Normal 2 4 3 4 4 2" xfId="17208" xr:uid="{00000000-0005-0000-0000-0000FC420000}"/>
    <cellStyle name="Normal 2 4 3 4 4 2 2" xfId="17209" xr:uid="{00000000-0005-0000-0000-0000FD420000}"/>
    <cellStyle name="Normal 2 4 3 4 4 3" xfId="17210" xr:uid="{00000000-0005-0000-0000-0000FE420000}"/>
    <cellStyle name="Normal 2 4 3 4 5" xfId="17211" xr:uid="{00000000-0005-0000-0000-0000FF420000}"/>
    <cellStyle name="Normal 2 4 3 4 5 2" xfId="17212" xr:uid="{00000000-0005-0000-0000-000000430000}"/>
    <cellStyle name="Normal 2 4 3 4 5 2 2" xfId="17213" xr:uid="{00000000-0005-0000-0000-000001430000}"/>
    <cellStyle name="Normal 2 4 3 4 5 3" xfId="17214" xr:uid="{00000000-0005-0000-0000-000002430000}"/>
    <cellStyle name="Normal 2 4 3 4 6" xfId="17215" xr:uid="{00000000-0005-0000-0000-000003430000}"/>
    <cellStyle name="Normal 2 4 3 4 6 2" xfId="17216" xr:uid="{00000000-0005-0000-0000-000004430000}"/>
    <cellStyle name="Normal 2 4 3 4 6 2 2" xfId="17217" xr:uid="{00000000-0005-0000-0000-000005430000}"/>
    <cellStyle name="Normal 2 4 3 4 6 3" xfId="17218" xr:uid="{00000000-0005-0000-0000-000006430000}"/>
    <cellStyle name="Normal 2 4 3 4 7" xfId="17219" xr:uid="{00000000-0005-0000-0000-000007430000}"/>
    <cellStyle name="Normal 2 4 3 4 7 2" xfId="17220" xr:uid="{00000000-0005-0000-0000-000008430000}"/>
    <cellStyle name="Normal 2 4 3 4 8" xfId="17221" xr:uid="{00000000-0005-0000-0000-000009430000}"/>
    <cellStyle name="Normal 2 4 3 4 8 2" xfId="17222" xr:uid="{00000000-0005-0000-0000-00000A430000}"/>
    <cellStyle name="Normal 2 4 3 4 9" xfId="17223" xr:uid="{00000000-0005-0000-0000-00000B430000}"/>
    <cellStyle name="Normal 2 4 3 5" xfId="17224" xr:uid="{00000000-0005-0000-0000-00000C430000}"/>
    <cellStyle name="Normal 2 4 3 5 2" xfId="17225" xr:uid="{00000000-0005-0000-0000-00000D430000}"/>
    <cellStyle name="Normal 2 4 3 5 2 2" xfId="17226" xr:uid="{00000000-0005-0000-0000-00000E430000}"/>
    <cellStyle name="Normal 2 4 3 5 2 2 2" xfId="17227" xr:uid="{00000000-0005-0000-0000-00000F430000}"/>
    <cellStyle name="Normal 2 4 3 5 2 2 2 2" xfId="17228" xr:uid="{00000000-0005-0000-0000-000010430000}"/>
    <cellStyle name="Normal 2 4 3 5 2 2 3" xfId="17229" xr:uid="{00000000-0005-0000-0000-000011430000}"/>
    <cellStyle name="Normal 2 4 3 5 2 3" xfId="17230" xr:uid="{00000000-0005-0000-0000-000012430000}"/>
    <cellStyle name="Normal 2 4 3 5 2 3 2" xfId="17231" xr:uid="{00000000-0005-0000-0000-000013430000}"/>
    <cellStyle name="Normal 2 4 3 5 2 3 2 2" xfId="17232" xr:uid="{00000000-0005-0000-0000-000014430000}"/>
    <cellStyle name="Normal 2 4 3 5 2 3 3" xfId="17233" xr:uid="{00000000-0005-0000-0000-000015430000}"/>
    <cellStyle name="Normal 2 4 3 5 2 4" xfId="17234" xr:uid="{00000000-0005-0000-0000-000016430000}"/>
    <cellStyle name="Normal 2 4 3 5 2 4 2" xfId="17235" xr:uid="{00000000-0005-0000-0000-000017430000}"/>
    <cellStyle name="Normal 2 4 3 5 2 4 2 2" xfId="17236" xr:uid="{00000000-0005-0000-0000-000018430000}"/>
    <cellStyle name="Normal 2 4 3 5 2 4 3" xfId="17237" xr:uid="{00000000-0005-0000-0000-000019430000}"/>
    <cellStyle name="Normal 2 4 3 5 2 5" xfId="17238" xr:uid="{00000000-0005-0000-0000-00001A430000}"/>
    <cellStyle name="Normal 2 4 3 5 2 5 2" xfId="17239" xr:uid="{00000000-0005-0000-0000-00001B430000}"/>
    <cellStyle name="Normal 2 4 3 5 2 6" xfId="17240" xr:uid="{00000000-0005-0000-0000-00001C430000}"/>
    <cellStyle name="Normal 2 4 3 5 2 6 2" xfId="17241" xr:uid="{00000000-0005-0000-0000-00001D430000}"/>
    <cellStyle name="Normal 2 4 3 5 2 7" xfId="17242" xr:uid="{00000000-0005-0000-0000-00001E430000}"/>
    <cellStyle name="Normal 2 4 3 5 3" xfId="17243" xr:uid="{00000000-0005-0000-0000-00001F430000}"/>
    <cellStyle name="Normal 2 4 3 5 3 2" xfId="17244" xr:uid="{00000000-0005-0000-0000-000020430000}"/>
    <cellStyle name="Normal 2 4 3 5 3 2 2" xfId="17245" xr:uid="{00000000-0005-0000-0000-000021430000}"/>
    <cellStyle name="Normal 2 4 3 5 3 3" xfId="17246" xr:uid="{00000000-0005-0000-0000-000022430000}"/>
    <cellStyle name="Normal 2 4 3 5 4" xfId="17247" xr:uid="{00000000-0005-0000-0000-000023430000}"/>
    <cellStyle name="Normal 2 4 3 5 4 2" xfId="17248" xr:uid="{00000000-0005-0000-0000-000024430000}"/>
    <cellStyle name="Normal 2 4 3 5 4 2 2" xfId="17249" xr:uid="{00000000-0005-0000-0000-000025430000}"/>
    <cellStyle name="Normal 2 4 3 5 4 3" xfId="17250" xr:uid="{00000000-0005-0000-0000-000026430000}"/>
    <cellStyle name="Normal 2 4 3 5 5" xfId="17251" xr:uid="{00000000-0005-0000-0000-000027430000}"/>
    <cellStyle name="Normal 2 4 3 5 5 2" xfId="17252" xr:uid="{00000000-0005-0000-0000-000028430000}"/>
    <cellStyle name="Normal 2 4 3 5 5 2 2" xfId="17253" xr:uid="{00000000-0005-0000-0000-000029430000}"/>
    <cellStyle name="Normal 2 4 3 5 5 3" xfId="17254" xr:uid="{00000000-0005-0000-0000-00002A430000}"/>
    <cellStyle name="Normal 2 4 3 5 6" xfId="17255" xr:uid="{00000000-0005-0000-0000-00002B430000}"/>
    <cellStyle name="Normal 2 4 3 5 6 2" xfId="17256" xr:uid="{00000000-0005-0000-0000-00002C430000}"/>
    <cellStyle name="Normal 2 4 3 5 7" xfId="17257" xr:uid="{00000000-0005-0000-0000-00002D430000}"/>
    <cellStyle name="Normal 2 4 3 5 7 2" xfId="17258" xr:uid="{00000000-0005-0000-0000-00002E430000}"/>
    <cellStyle name="Normal 2 4 3 5 8" xfId="17259" xr:uid="{00000000-0005-0000-0000-00002F430000}"/>
    <cellStyle name="Normal 2 4 3 6" xfId="17260" xr:uid="{00000000-0005-0000-0000-000030430000}"/>
    <cellStyle name="Normal 2 4 3 6 2" xfId="17261" xr:uid="{00000000-0005-0000-0000-000031430000}"/>
    <cellStyle name="Normal 2 4 3 6 2 2" xfId="17262" xr:uid="{00000000-0005-0000-0000-000032430000}"/>
    <cellStyle name="Normal 2 4 3 6 2 2 2" xfId="17263" xr:uid="{00000000-0005-0000-0000-000033430000}"/>
    <cellStyle name="Normal 2 4 3 6 2 3" xfId="17264" xr:uid="{00000000-0005-0000-0000-000034430000}"/>
    <cellStyle name="Normal 2 4 3 6 3" xfId="17265" xr:uid="{00000000-0005-0000-0000-000035430000}"/>
    <cellStyle name="Normal 2 4 3 6 3 2" xfId="17266" xr:uid="{00000000-0005-0000-0000-000036430000}"/>
    <cellStyle name="Normal 2 4 3 6 3 2 2" xfId="17267" xr:uid="{00000000-0005-0000-0000-000037430000}"/>
    <cellStyle name="Normal 2 4 3 6 3 3" xfId="17268" xr:uid="{00000000-0005-0000-0000-000038430000}"/>
    <cellStyle name="Normal 2 4 3 6 4" xfId="17269" xr:uid="{00000000-0005-0000-0000-000039430000}"/>
    <cellStyle name="Normal 2 4 3 6 4 2" xfId="17270" xr:uid="{00000000-0005-0000-0000-00003A430000}"/>
    <cellStyle name="Normal 2 4 3 6 4 2 2" xfId="17271" xr:uid="{00000000-0005-0000-0000-00003B430000}"/>
    <cellStyle name="Normal 2 4 3 6 4 3" xfId="17272" xr:uid="{00000000-0005-0000-0000-00003C430000}"/>
    <cellStyle name="Normal 2 4 3 6 5" xfId="17273" xr:uid="{00000000-0005-0000-0000-00003D430000}"/>
    <cellStyle name="Normal 2 4 3 6 5 2" xfId="17274" xr:uid="{00000000-0005-0000-0000-00003E430000}"/>
    <cellStyle name="Normal 2 4 3 6 6" xfId="17275" xr:uid="{00000000-0005-0000-0000-00003F430000}"/>
    <cellStyle name="Normal 2 4 3 6 6 2" xfId="17276" xr:uid="{00000000-0005-0000-0000-000040430000}"/>
    <cellStyle name="Normal 2 4 3 6 7" xfId="17277" xr:uid="{00000000-0005-0000-0000-000041430000}"/>
    <cellStyle name="Normal 2 4 3 7" xfId="17278" xr:uid="{00000000-0005-0000-0000-000042430000}"/>
    <cellStyle name="Normal 2 4 3 7 2" xfId="17279" xr:uid="{00000000-0005-0000-0000-000043430000}"/>
    <cellStyle name="Normal 2 4 3 7 2 2" xfId="17280" xr:uid="{00000000-0005-0000-0000-000044430000}"/>
    <cellStyle name="Normal 2 4 3 7 2 2 2" xfId="17281" xr:uid="{00000000-0005-0000-0000-000045430000}"/>
    <cellStyle name="Normal 2 4 3 7 2 3" xfId="17282" xr:uid="{00000000-0005-0000-0000-000046430000}"/>
    <cellStyle name="Normal 2 4 3 7 3" xfId="17283" xr:uid="{00000000-0005-0000-0000-000047430000}"/>
    <cellStyle name="Normal 2 4 3 7 3 2" xfId="17284" xr:uid="{00000000-0005-0000-0000-000048430000}"/>
    <cellStyle name="Normal 2 4 3 7 3 2 2" xfId="17285" xr:uid="{00000000-0005-0000-0000-000049430000}"/>
    <cellStyle name="Normal 2 4 3 7 3 3" xfId="17286" xr:uid="{00000000-0005-0000-0000-00004A430000}"/>
    <cellStyle name="Normal 2 4 3 7 4" xfId="17287" xr:uid="{00000000-0005-0000-0000-00004B430000}"/>
    <cellStyle name="Normal 2 4 3 7 4 2" xfId="17288" xr:uid="{00000000-0005-0000-0000-00004C430000}"/>
    <cellStyle name="Normal 2 4 3 7 4 2 2" xfId="17289" xr:uid="{00000000-0005-0000-0000-00004D430000}"/>
    <cellStyle name="Normal 2 4 3 7 4 3" xfId="17290" xr:uid="{00000000-0005-0000-0000-00004E430000}"/>
    <cellStyle name="Normal 2 4 3 7 5" xfId="17291" xr:uid="{00000000-0005-0000-0000-00004F430000}"/>
    <cellStyle name="Normal 2 4 3 7 5 2" xfId="17292" xr:uid="{00000000-0005-0000-0000-000050430000}"/>
    <cellStyle name="Normal 2 4 3 7 6" xfId="17293" xr:uid="{00000000-0005-0000-0000-000051430000}"/>
    <cellStyle name="Normal 2 4 3 7 6 2" xfId="17294" xr:uid="{00000000-0005-0000-0000-000052430000}"/>
    <cellStyle name="Normal 2 4 3 7 7" xfId="17295" xr:uid="{00000000-0005-0000-0000-000053430000}"/>
    <cellStyle name="Normal 2 4 3 8" xfId="17296" xr:uid="{00000000-0005-0000-0000-000054430000}"/>
    <cellStyle name="Normal 2 4 3 8 2" xfId="17297" xr:uid="{00000000-0005-0000-0000-000055430000}"/>
    <cellStyle name="Normal 2 4 3 8 2 2" xfId="17298" xr:uid="{00000000-0005-0000-0000-000056430000}"/>
    <cellStyle name="Normal 2 4 3 8 3" xfId="17299" xr:uid="{00000000-0005-0000-0000-000057430000}"/>
    <cellStyle name="Normal 2 4 3 9" xfId="17300" xr:uid="{00000000-0005-0000-0000-000058430000}"/>
    <cellStyle name="Normal 2 4 3 9 2" xfId="17301" xr:uid="{00000000-0005-0000-0000-000059430000}"/>
    <cellStyle name="Normal 2 4 3 9 2 2" xfId="17302" xr:uid="{00000000-0005-0000-0000-00005A430000}"/>
    <cellStyle name="Normal 2 4 3 9 3" xfId="17303" xr:uid="{00000000-0005-0000-0000-00005B430000}"/>
    <cellStyle name="Normal 2 4 3_Confidential Information" xfId="17304" xr:uid="{00000000-0005-0000-0000-00005C430000}"/>
    <cellStyle name="Normal 2 4 4" xfId="488" xr:uid="{00000000-0005-0000-0000-00005D430000}"/>
    <cellStyle name="Normal 2 4 4 10" xfId="17305" xr:uid="{00000000-0005-0000-0000-00005E430000}"/>
    <cellStyle name="Normal 2 4 4 10 2" xfId="17306" xr:uid="{00000000-0005-0000-0000-00005F430000}"/>
    <cellStyle name="Normal 2 4 4 11" xfId="17307" xr:uid="{00000000-0005-0000-0000-000060430000}"/>
    <cellStyle name="Normal 2 4 4 2" xfId="17308" xr:uid="{00000000-0005-0000-0000-000061430000}"/>
    <cellStyle name="Normal 2 4 4 2 2" xfId="17309" xr:uid="{00000000-0005-0000-0000-000062430000}"/>
    <cellStyle name="Normal 2 4 4 2 2 2" xfId="17310" xr:uid="{00000000-0005-0000-0000-000063430000}"/>
    <cellStyle name="Normal 2 4 4 2 2 2 2" xfId="17311" xr:uid="{00000000-0005-0000-0000-000064430000}"/>
    <cellStyle name="Normal 2 4 4 2 2 2 2 2" xfId="17312" xr:uid="{00000000-0005-0000-0000-000065430000}"/>
    <cellStyle name="Normal 2 4 4 2 2 2 3" xfId="17313" xr:uid="{00000000-0005-0000-0000-000066430000}"/>
    <cellStyle name="Normal 2 4 4 2 2 3" xfId="17314" xr:uid="{00000000-0005-0000-0000-000067430000}"/>
    <cellStyle name="Normal 2 4 4 2 2 3 2" xfId="17315" xr:uid="{00000000-0005-0000-0000-000068430000}"/>
    <cellStyle name="Normal 2 4 4 2 2 3 2 2" xfId="17316" xr:uid="{00000000-0005-0000-0000-000069430000}"/>
    <cellStyle name="Normal 2 4 4 2 2 3 3" xfId="17317" xr:uid="{00000000-0005-0000-0000-00006A430000}"/>
    <cellStyle name="Normal 2 4 4 2 2 4" xfId="17318" xr:uid="{00000000-0005-0000-0000-00006B430000}"/>
    <cellStyle name="Normal 2 4 4 2 2 4 2" xfId="17319" xr:uid="{00000000-0005-0000-0000-00006C430000}"/>
    <cellStyle name="Normal 2 4 4 2 2 4 2 2" xfId="17320" xr:uid="{00000000-0005-0000-0000-00006D430000}"/>
    <cellStyle name="Normal 2 4 4 2 2 4 3" xfId="17321" xr:uid="{00000000-0005-0000-0000-00006E430000}"/>
    <cellStyle name="Normal 2 4 4 2 2 5" xfId="17322" xr:uid="{00000000-0005-0000-0000-00006F430000}"/>
    <cellStyle name="Normal 2 4 4 2 2 5 2" xfId="17323" xr:uid="{00000000-0005-0000-0000-000070430000}"/>
    <cellStyle name="Normal 2 4 4 2 2 6" xfId="17324" xr:uid="{00000000-0005-0000-0000-000071430000}"/>
    <cellStyle name="Normal 2 4 4 2 2 6 2" xfId="17325" xr:uid="{00000000-0005-0000-0000-000072430000}"/>
    <cellStyle name="Normal 2 4 4 2 2 7" xfId="17326" xr:uid="{00000000-0005-0000-0000-000073430000}"/>
    <cellStyle name="Normal 2 4 4 2 3" xfId="17327" xr:uid="{00000000-0005-0000-0000-000074430000}"/>
    <cellStyle name="Normal 2 4 4 2 3 2" xfId="17328" xr:uid="{00000000-0005-0000-0000-000075430000}"/>
    <cellStyle name="Normal 2 4 4 2 3 2 2" xfId="17329" xr:uid="{00000000-0005-0000-0000-000076430000}"/>
    <cellStyle name="Normal 2 4 4 2 3 2 2 2" xfId="17330" xr:uid="{00000000-0005-0000-0000-000077430000}"/>
    <cellStyle name="Normal 2 4 4 2 3 2 3" xfId="17331" xr:uid="{00000000-0005-0000-0000-000078430000}"/>
    <cellStyle name="Normal 2 4 4 2 3 3" xfId="17332" xr:uid="{00000000-0005-0000-0000-000079430000}"/>
    <cellStyle name="Normal 2 4 4 2 3 3 2" xfId="17333" xr:uid="{00000000-0005-0000-0000-00007A430000}"/>
    <cellStyle name="Normal 2 4 4 2 3 3 2 2" xfId="17334" xr:uid="{00000000-0005-0000-0000-00007B430000}"/>
    <cellStyle name="Normal 2 4 4 2 3 3 3" xfId="17335" xr:uid="{00000000-0005-0000-0000-00007C430000}"/>
    <cellStyle name="Normal 2 4 4 2 3 4" xfId="17336" xr:uid="{00000000-0005-0000-0000-00007D430000}"/>
    <cellStyle name="Normal 2 4 4 2 3 4 2" xfId="17337" xr:uid="{00000000-0005-0000-0000-00007E430000}"/>
    <cellStyle name="Normal 2 4 4 2 3 4 2 2" xfId="17338" xr:uid="{00000000-0005-0000-0000-00007F430000}"/>
    <cellStyle name="Normal 2 4 4 2 3 4 3" xfId="17339" xr:uid="{00000000-0005-0000-0000-000080430000}"/>
    <cellStyle name="Normal 2 4 4 2 3 5" xfId="17340" xr:uid="{00000000-0005-0000-0000-000081430000}"/>
    <cellStyle name="Normal 2 4 4 2 3 5 2" xfId="17341" xr:uid="{00000000-0005-0000-0000-000082430000}"/>
    <cellStyle name="Normal 2 4 4 2 3 6" xfId="17342" xr:uid="{00000000-0005-0000-0000-000083430000}"/>
    <cellStyle name="Normal 2 4 4 2 3 6 2" xfId="17343" xr:uid="{00000000-0005-0000-0000-000084430000}"/>
    <cellStyle name="Normal 2 4 4 2 3 7" xfId="17344" xr:uid="{00000000-0005-0000-0000-000085430000}"/>
    <cellStyle name="Normal 2 4 4 2 4" xfId="17345" xr:uid="{00000000-0005-0000-0000-000086430000}"/>
    <cellStyle name="Normal 2 4 4 2 4 2" xfId="17346" xr:uid="{00000000-0005-0000-0000-000087430000}"/>
    <cellStyle name="Normal 2 4 4 2 4 2 2" xfId="17347" xr:uid="{00000000-0005-0000-0000-000088430000}"/>
    <cellStyle name="Normal 2 4 4 2 4 3" xfId="17348" xr:uid="{00000000-0005-0000-0000-000089430000}"/>
    <cellStyle name="Normal 2 4 4 2 5" xfId="17349" xr:uid="{00000000-0005-0000-0000-00008A430000}"/>
    <cellStyle name="Normal 2 4 4 2 5 2" xfId="17350" xr:uid="{00000000-0005-0000-0000-00008B430000}"/>
    <cellStyle name="Normal 2 4 4 2 5 2 2" xfId="17351" xr:uid="{00000000-0005-0000-0000-00008C430000}"/>
    <cellStyle name="Normal 2 4 4 2 5 3" xfId="17352" xr:uid="{00000000-0005-0000-0000-00008D430000}"/>
    <cellStyle name="Normal 2 4 4 2 6" xfId="17353" xr:uid="{00000000-0005-0000-0000-00008E430000}"/>
    <cellStyle name="Normal 2 4 4 2 6 2" xfId="17354" xr:uid="{00000000-0005-0000-0000-00008F430000}"/>
    <cellStyle name="Normal 2 4 4 2 6 2 2" xfId="17355" xr:uid="{00000000-0005-0000-0000-000090430000}"/>
    <cellStyle name="Normal 2 4 4 2 6 3" xfId="17356" xr:uid="{00000000-0005-0000-0000-000091430000}"/>
    <cellStyle name="Normal 2 4 4 2 7" xfId="17357" xr:uid="{00000000-0005-0000-0000-000092430000}"/>
    <cellStyle name="Normal 2 4 4 2 7 2" xfId="17358" xr:uid="{00000000-0005-0000-0000-000093430000}"/>
    <cellStyle name="Normal 2 4 4 2 8" xfId="17359" xr:uid="{00000000-0005-0000-0000-000094430000}"/>
    <cellStyle name="Normal 2 4 4 2 8 2" xfId="17360" xr:uid="{00000000-0005-0000-0000-000095430000}"/>
    <cellStyle name="Normal 2 4 4 2 9" xfId="17361" xr:uid="{00000000-0005-0000-0000-000096430000}"/>
    <cellStyle name="Normal 2 4 4 3" xfId="17362" xr:uid="{00000000-0005-0000-0000-000097430000}"/>
    <cellStyle name="Normal 2 4 4 3 2" xfId="17363" xr:uid="{00000000-0005-0000-0000-000098430000}"/>
    <cellStyle name="Normal 2 4 4 3 2 2" xfId="17364" xr:uid="{00000000-0005-0000-0000-000099430000}"/>
    <cellStyle name="Normal 2 4 4 3 2 2 2" xfId="17365" xr:uid="{00000000-0005-0000-0000-00009A430000}"/>
    <cellStyle name="Normal 2 4 4 3 2 2 2 2" xfId="17366" xr:uid="{00000000-0005-0000-0000-00009B430000}"/>
    <cellStyle name="Normal 2 4 4 3 2 2 3" xfId="17367" xr:uid="{00000000-0005-0000-0000-00009C430000}"/>
    <cellStyle name="Normal 2 4 4 3 2 3" xfId="17368" xr:uid="{00000000-0005-0000-0000-00009D430000}"/>
    <cellStyle name="Normal 2 4 4 3 2 3 2" xfId="17369" xr:uid="{00000000-0005-0000-0000-00009E430000}"/>
    <cellStyle name="Normal 2 4 4 3 2 3 2 2" xfId="17370" xr:uid="{00000000-0005-0000-0000-00009F430000}"/>
    <cellStyle name="Normal 2 4 4 3 2 3 3" xfId="17371" xr:uid="{00000000-0005-0000-0000-0000A0430000}"/>
    <cellStyle name="Normal 2 4 4 3 2 4" xfId="17372" xr:uid="{00000000-0005-0000-0000-0000A1430000}"/>
    <cellStyle name="Normal 2 4 4 3 2 4 2" xfId="17373" xr:uid="{00000000-0005-0000-0000-0000A2430000}"/>
    <cellStyle name="Normal 2 4 4 3 2 4 2 2" xfId="17374" xr:uid="{00000000-0005-0000-0000-0000A3430000}"/>
    <cellStyle name="Normal 2 4 4 3 2 4 3" xfId="17375" xr:uid="{00000000-0005-0000-0000-0000A4430000}"/>
    <cellStyle name="Normal 2 4 4 3 2 5" xfId="17376" xr:uid="{00000000-0005-0000-0000-0000A5430000}"/>
    <cellStyle name="Normal 2 4 4 3 2 5 2" xfId="17377" xr:uid="{00000000-0005-0000-0000-0000A6430000}"/>
    <cellStyle name="Normal 2 4 4 3 2 6" xfId="17378" xr:uid="{00000000-0005-0000-0000-0000A7430000}"/>
    <cellStyle name="Normal 2 4 4 3 2 6 2" xfId="17379" xr:uid="{00000000-0005-0000-0000-0000A8430000}"/>
    <cellStyle name="Normal 2 4 4 3 2 7" xfId="17380" xr:uid="{00000000-0005-0000-0000-0000A9430000}"/>
    <cellStyle name="Normal 2 4 4 3 3" xfId="17381" xr:uid="{00000000-0005-0000-0000-0000AA430000}"/>
    <cellStyle name="Normal 2 4 4 3 3 2" xfId="17382" xr:uid="{00000000-0005-0000-0000-0000AB430000}"/>
    <cellStyle name="Normal 2 4 4 3 3 2 2" xfId="17383" xr:uid="{00000000-0005-0000-0000-0000AC430000}"/>
    <cellStyle name="Normal 2 4 4 3 3 3" xfId="17384" xr:uid="{00000000-0005-0000-0000-0000AD430000}"/>
    <cellStyle name="Normal 2 4 4 3 4" xfId="17385" xr:uid="{00000000-0005-0000-0000-0000AE430000}"/>
    <cellStyle name="Normal 2 4 4 3 4 2" xfId="17386" xr:uid="{00000000-0005-0000-0000-0000AF430000}"/>
    <cellStyle name="Normal 2 4 4 3 4 2 2" xfId="17387" xr:uid="{00000000-0005-0000-0000-0000B0430000}"/>
    <cellStyle name="Normal 2 4 4 3 4 3" xfId="17388" xr:uid="{00000000-0005-0000-0000-0000B1430000}"/>
    <cellStyle name="Normal 2 4 4 3 5" xfId="17389" xr:uid="{00000000-0005-0000-0000-0000B2430000}"/>
    <cellStyle name="Normal 2 4 4 3 5 2" xfId="17390" xr:uid="{00000000-0005-0000-0000-0000B3430000}"/>
    <cellStyle name="Normal 2 4 4 3 5 2 2" xfId="17391" xr:uid="{00000000-0005-0000-0000-0000B4430000}"/>
    <cellStyle name="Normal 2 4 4 3 5 3" xfId="17392" xr:uid="{00000000-0005-0000-0000-0000B5430000}"/>
    <cellStyle name="Normal 2 4 4 3 6" xfId="17393" xr:uid="{00000000-0005-0000-0000-0000B6430000}"/>
    <cellStyle name="Normal 2 4 4 3 6 2" xfId="17394" xr:uid="{00000000-0005-0000-0000-0000B7430000}"/>
    <cellStyle name="Normal 2 4 4 3 7" xfId="17395" xr:uid="{00000000-0005-0000-0000-0000B8430000}"/>
    <cellStyle name="Normal 2 4 4 3 7 2" xfId="17396" xr:uid="{00000000-0005-0000-0000-0000B9430000}"/>
    <cellStyle name="Normal 2 4 4 3 8" xfId="17397" xr:uid="{00000000-0005-0000-0000-0000BA430000}"/>
    <cellStyle name="Normal 2 4 4 4" xfId="17398" xr:uid="{00000000-0005-0000-0000-0000BB430000}"/>
    <cellStyle name="Normal 2 4 4 4 2" xfId="17399" xr:uid="{00000000-0005-0000-0000-0000BC430000}"/>
    <cellStyle name="Normal 2 4 4 4 2 2" xfId="17400" xr:uid="{00000000-0005-0000-0000-0000BD430000}"/>
    <cellStyle name="Normal 2 4 4 4 2 2 2" xfId="17401" xr:uid="{00000000-0005-0000-0000-0000BE430000}"/>
    <cellStyle name="Normal 2 4 4 4 2 3" xfId="17402" xr:uid="{00000000-0005-0000-0000-0000BF430000}"/>
    <cellStyle name="Normal 2 4 4 4 3" xfId="17403" xr:uid="{00000000-0005-0000-0000-0000C0430000}"/>
    <cellStyle name="Normal 2 4 4 4 3 2" xfId="17404" xr:uid="{00000000-0005-0000-0000-0000C1430000}"/>
    <cellStyle name="Normal 2 4 4 4 3 2 2" xfId="17405" xr:uid="{00000000-0005-0000-0000-0000C2430000}"/>
    <cellStyle name="Normal 2 4 4 4 3 3" xfId="17406" xr:uid="{00000000-0005-0000-0000-0000C3430000}"/>
    <cellStyle name="Normal 2 4 4 4 4" xfId="17407" xr:uid="{00000000-0005-0000-0000-0000C4430000}"/>
    <cellStyle name="Normal 2 4 4 4 4 2" xfId="17408" xr:uid="{00000000-0005-0000-0000-0000C5430000}"/>
    <cellStyle name="Normal 2 4 4 4 4 2 2" xfId="17409" xr:uid="{00000000-0005-0000-0000-0000C6430000}"/>
    <cellStyle name="Normal 2 4 4 4 4 3" xfId="17410" xr:uid="{00000000-0005-0000-0000-0000C7430000}"/>
    <cellStyle name="Normal 2 4 4 4 5" xfId="17411" xr:uid="{00000000-0005-0000-0000-0000C8430000}"/>
    <cellStyle name="Normal 2 4 4 4 5 2" xfId="17412" xr:uid="{00000000-0005-0000-0000-0000C9430000}"/>
    <cellStyle name="Normal 2 4 4 4 6" xfId="17413" xr:uid="{00000000-0005-0000-0000-0000CA430000}"/>
    <cellStyle name="Normal 2 4 4 4 6 2" xfId="17414" xr:uid="{00000000-0005-0000-0000-0000CB430000}"/>
    <cellStyle name="Normal 2 4 4 4 7" xfId="17415" xr:uid="{00000000-0005-0000-0000-0000CC430000}"/>
    <cellStyle name="Normal 2 4 4 5" xfId="17416" xr:uid="{00000000-0005-0000-0000-0000CD430000}"/>
    <cellStyle name="Normal 2 4 4 5 2" xfId="17417" xr:uid="{00000000-0005-0000-0000-0000CE430000}"/>
    <cellStyle name="Normal 2 4 4 5 2 2" xfId="17418" xr:uid="{00000000-0005-0000-0000-0000CF430000}"/>
    <cellStyle name="Normal 2 4 4 5 2 2 2" xfId="17419" xr:uid="{00000000-0005-0000-0000-0000D0430000}"/>
    <cellStyle name="Normal 2 4 4 5 2 3" xfId="17420" xr:uid="{00000000-0005-0000-0000-0000D1430000}"/>
    <cellStyle name="Normal 2 4 4 5 3" xfId="17421" xr:uid="{00000000-0005-0000-0000-0000D2430000}"/>
    <cellStyle name="Normal 2 4 4 5 3 2" xfId="17422" xr:uid="{00000000-0005-0000-0000-0000D3430000}"/>
    <cellStyle name="Normal 2 4 4 5 3 2 2" xfId="17423" xr:uid="{00000000-0005-0000-0000-0000D4430000}"/>
    <cellStyle name="Normal 2 4 4 5 3 3" xfId="17424" xr:uid="{00000000-0005-0000-0000-0000D5430000}"/>
    <cellStyle name="Normal 2 4 4 5 4" xfId="17425" xr:uid="{00000000-0005-0000-0000-0000D6430000}"/>
    <cellStyle name="Normal 2 4 4 5 4 2" xfId="17426" xr:uid="{00000000-0005-0000-0000-0000D7430000}"/>
    <cellStyle name="Normal 2 4 4 5 4 2 2" xfId="17427" xr:uid="{00000000-0005-0000-0000-0000D8430000}"/>
    <cellStyle name="Normal 2 4 4 5 4 3" xfId="17428" xr:uid="{00000000-0005-0000-0000-0000D9430000}"/>
    <cellStyle name="Normal 2 4 4 5 5" xfId="17429" xr:uid="{00000000-0005-0000-0000-0000DA430000}"/>
    <cellStyle name="Normal 2 4 4 5 5 2" xfId="17430" xr:uid="{00000000-0005-0000-0000-0000DB430000}"/>
    <cellStyle name="Normal 2 4 4 5 6" xfId="17431" xr:uid="{00000000-0005-0000-0000-0000DC430000}"/>
    <cellStyle name="Normal 2 4 4 5 6 2" xfId="17432" xr:uid="{00000000-0005-0000-0000-0000DD430000}"/>
    <cellStyle name="Normal 2 4 4 5 7" xfId="17433" xr:uid="{00000000-0005-0000-0000-0000DE430000}"/>
    <cellStyle name="Normal 2 4 4 6" xfId="17434" xr:uid="{00000000-0005-0000-0000-0000DF430000}"/>
    <cellStyle name="Normal 2 4 4 6 2" xfId="17435" xr:uid="{00000000-0005-0000-0000-0000E0430000}"/>
    <cellStyle name="Normal 2 4 4 6 2 2" xfId="17436" xr:uid="{00000000-0005-0000-0000-0000E1430000}"/>
    <cellStyle name="Normal 2 4 4 6 3" xfId="17437" xr:uid="{00000000-0005-0000-0000-0000E2430000}"/>
    <cellStyle name="Normal 2 4 4 7" xfId="17438" xr:uid="{00000000-0005-0000-0000-0000E3430000}"/>
    <cellStyle name="Normal 2 4 4 7 2" xfId="17439" xr:uid="{00000000-0005-0000-0000-0000E4430000}"/>
    <cellStyle name="Normal 2 4 4 7 2 2" xfId="17440" xr:uid="{00000000-0005-0000-0000-0000E5430000}"/>
    <cellStyle name="Normal 2 4 4 7 3" xfId="17441" xr:uid="{00000000-0005-0000-0000-0000E6430000}"/>
    <cellStyle name="Normal 2 4 4 8" xfId="17442" xr:uid="{00000000-0005-0000-0000-0000E7430000}"/>
    <cellStyle name="Normal 2 4 4 8 2" xfId="17443" xr:uid="{00000000-0005-0000-0000-0000E8430000}"/>
    <cellStyle name="Normal 2 4 4 8 2 2" xfId="17444" xr:uid="{00000000-0005-0000-0000-0000E9430000}"/>
    <cellStyle name="Normal 2 4 4 8 3" xfId="17445" xr:uid="{00000000-0005-0000-0000-0000EA430000}"/>
    <cellStyle name="Normal 2 4 4 9" xfId="17446" xr:uid="{00000000-0005-0000-0000-0000EB430000}"/>
    <cellStyle name="Normal 2 4 4 9 2" xfId="17447" xr:uid="{00000000-0005-0000-0000-0000EC430000}"/>
    <cellStyle name="Normal 2 4 5" xfId="489" xr:uid="{00000000-0005-0000-0000-0000ED430000}"/>
    <cellStyle name="Normal 2 4 5 10" xfId="17448" xr:uid="{00000000-0005-0000-0000-0000EE430000}"/>
    <cellStyle name="Normal 2 4 5 10 2" xfId="17449" xr:uid="{00000000-0005-0000-0000-0000EF430000}"/>
    <cellStyle name="Normal 2 4 5 11" xfId="17450" xr:uid="{00000000-0005-0000-0000-0000F0430000}"/>
    <cellStyle name="Normal 2 4 5 2" xfId="17451" xr:uid="{00000000-0005-0000-0000-0000F1430000}"/>
    <cellStyle name="Normal 2 4 5 2 2" xfId="17452" xr:uid="{00000000-0005-0000-0000-0000F2430000}"/>
    <cellStyle name="Normal 2 4 5 2 2 2" xfId="17453" xr:uid="{00000000-0005-0000-0000-0000F3430000}"/>
    <cellStyle name="Normal 2 4 5 2 2 2 2" xfId="17454" xr:uid="{00000000-0005-0000-0000-0000F4430000}"/>
    <cellStyle name="Normal 2 4 5 2 2 2 2 2" xfId="17455" xr:uid="{00000000-0005-0000-0000-0000F5430000}"/>
    <cellStyle name="Normal 2 4 5 2 2 2 3" xfId="17456" xr:uid="{00000000-0005-0000-0000-0000F6430000}"/>
    <cellStyle name="Normal 2 4 5 2 2 3" xfId="17457" xr:uid="{00000000-0005-0000-0000-0000F7430000}"/>
    <cellStyle name="Normal 2 4 5 2 2 3 2" xfId="17458" xr:uid="{00000000-0005-0000-0000-0000F8430000}"/>
    <cellStyle name="Normal 2 4 5 2 2 3 2 2" xfId="17459" xr:uid="{00000000-0005-0000-0000-0000F9430000}"/>
    <cellStyle name="Normal 2 4 5 2 2 3 3" xfId="17460" xr:uid="{00000000-0005-0000-0000-0000FA430000}"/>
    <cellStyle name="Normal 2 4 5 2 2 4" xfId="17461" xr:uid="{00000000-0005-0000-0000-0000FB430000}"/>
    <cellStyle name="Normal 2 4 5 2 2 4 2" xfId="17462" xr:uid="{00000000-0005-0000-0000-0000FC430000}"/>
    <cellStyle name="Normal 2 4 5 2 2 4 2 2" xfId="17463" xr:uid="{00000000-0005-0000-0000-0000FD430000}"/>
    <cellStyle name="Normal 2 4 5 2 2 4 3" xfId="17464" xr:uid="{00000000-0005-0000-0000-0000FE430000}"/>
    <cellStyle name="Normal 2 4 5 2 2 5" xfId="17465" xr:uid="{00000000-0005-0000-0000-0000FF430000}"/>
    <cellStyle name="Normal 2 4 5 2 2 5 2" xfId="17466" xr:uid="{00000000-0005-0000-0000-000000440000}"/>
    <cellStyle name="Normal 2 4 5 2 2 6" xfId="17467" xr:uid="{00000000-0005-0000-0000-000001440000}"/>
    <cellStyle name="Normal 2 4 5 2 2 6 2" xfId="17468" xr:uid="{00000000-0005-0000-0000-000002440000}"/>
    <cellStyle name="Normal 2 4 5 2 2 7" xfId="17469" xr:uid="{00000000-0005-0000-0000-000003440000}"/>
    <cellStyle name="Normal 2 4 5 2 3" xfId="17470" xr:uid="{00000000-0005-0000-0000-000004440000}"/>
    <cellStyle name="Normal 2 4 5 2 3 2" xfId="17471" xr:uid="{00000000-0005-0000-0000-000005440000}"/>
    <cellStyle name="Normal 2 4 5 2 3 2 2" xfId="17472" xr:uid="{00000000-0005-0000-0000-000006440000}"/>
    <cellStyle name="Normal 2 4 5 2 3 2 2 2" xfId="17473" xr:uid="{00000000-0005-0000-0000-000007440000}"/>
    <cellStyle name="Normal 2 4 5 2 3 2 3" xfId="17474" xr:uid="{00000000-0005-0000-0000-000008440000}"/>
    <cellStyle name="Normal 2 4 5 2 3 3" xfId="17475" xr:uid="{00000000-0005-0000-0000-000009440000}"/>
    <cellStyle name="Normal 2 4 5 2 3 3 2" xfId="17476" xr:uid="{00000000-0005-0000-0000-00000A440000}"/>
    <cellStyle name="Normal 2 4 5 2 3 3 2 2" xfId="17477" xr:uid="{00000000-0005-0000-0000-00000B440000}"/>
    <cellStyle name="Normal 2 4 5 2 3 3 3" xfId="17478" xr:uid="{00000000-0005-0000-0000-00000C440000}"/>
    <cellStyle name="Normal 2 4 5 2 3 4" xfId="17479" xr:uid="{00000000-0005-0000-0000-00000D440000}"/>
    <cellStyle name="Normal 2 4 5 2 3 4 2" xfId="17480" xr:uid="{00000000-0005-0000-0000-00000E440000}"/>
    <cellStyle name="Normal 2 4 5 2 3 4 2 2" xfId="17481" xr:uid="{00000000-0005-0000-0000-00000F440000}"/>
    <cellStyle name="Normal 2 4 5 2 3 4 3" xfId="17482" xr:uid="{00000000-0005-0000-0000-000010440000}"/>
    <cellStyle name="Normal 2 4 5 2 3 5" xfId="17483" xr:uid="{00000000-0005-0000-0000-000011440000}"/>
    <cellStyle name="Normal 2 4 5 2 3 5 2" xfId="17484" xr:uid="{00000000-0005-0000-0000-000012440000}"/>
    <cellStyle name="Normal 2 4 5 2 3 6" xfId="17485" xr:uid="{00000000-0005-0000-0000-000013440000}"/>
    <cellStyle name="Normal 2 4 5 2 3 6 2" xfId="17486" xr:uid="{00000000-0005-0000-0000-000014440000}"/>
    <cellStyle name="Normal 2 4 5 2 3 7" xfId="17487" xr:uid="{00000000-0005-0000-0000-000015440000}"/>
    <cellStyle name="Normal 2 4 5 2 4" xfId="17488" xr:uid="{00000000-0005-0000-0000-000016440000}"/>
    <cellStyle name="Normal 2 4 5 2 4 2" xfId="17489" xr:uid="{00000000-0005-0000-0000-000017440000}"/>
    <cellStyle name="Normal 2 4 5 2 4 2 2" xfId="17490" xr:uid="{00000000-0005-0000-0000-000018440000}"/>
    <cellStyle name="Normal 2 4 5 2 4 3" xfId="17491" xr:uid="{00000000-0005-0000-0000-000019440000}"/>
    <cellStyle name="Normal 2 4 5 2 5" xfId="17492" xr:uid="{00000000-0005-0000-0000-00001A440000}"/>
    <cellStyle name="Normal 2 4 5 2 5 2" xfId="17493" xr:uid="{00000000-0005-0000-0000-00001B440000}"/>
    <cellStyle name="Normal 2 4 5 2 5 2 2" xfId="17494" xr:uid="{00000000-0005-0000-0000-00001C440000}"/>
    <cellStyle name="Normal 2 4 5 2 5 3" xfId="17495" xr:uid="{00000000-0005-0000-0000-00001D440000}"/>
    <cellStyle name="Normal 2 4 5 2 6" xfId="17496" xr:uid="{00000000-0005-0000-0000-00001E440000}"/>
    <cellStyle name="Normal 2 4 5 2 6 2" xfId="17497" xr:uid="{00000000-0005-0000-0000-00001F440000}"/>
    <cellStyle name="Normal 2 4 5 2 6 2 2" xfId="17498" xr:uid="{00000000-0005-0000-0000-000020440000}"/>
    <cellStyle name="Normal 2 4 5 2 6 3" xfId="17499" xr:uid="{00000000-0005-0000-0000-000021440000}"/>
    <cellStyle name="Normal 2 4 5 2 7" xfId="17500" xr:uid="{00000000-0005-0000-0000-000022440000}"/>
    <cellStyle name="Normal 2 4 5 2 7 2" xfId="17501" xr:uid="{00000000-0005-0000-0000-000023440000}"/>
    <cellStyle name="Normal 2 4 5 2 8" xfId="17502" xr:uid="{00000000-0005-0000-0000-000024440000}"/>
    <cellStyle name="Normal 2 4 5 2 8 2" xfId="17503" xr:uid="{00000000-0005-0000-0000-000025440000}"/>
    <cellStyle name="Normal 2 4 5 2 9" xfId="17504" xr:uid="{00000000-0005-0000-0000-000026440000}"/>
    <cellStyle name="Normal 2 4 5 3" xfId="17505" xr:uid="{00000000-0005-0000-0000-000027440000}"/>
    <cellStyle name="Normal 2 4 5 3 2" xfId="17506" xr:uid="{00000000-0005-0000-0000-000028440000}"/>
    <cellStyle name="Normal 2 4 5 3 2 2" xfId="17507" xr:uid="{00000000-0005-0000-0000-000029440000}"/>
    <cellStyle name="Normal 2 4 5 3 2 2 2" xfId="17508" xr:uid="{00000000-0005-0000-0000-00002A440000}"/>
    <cellStyle name="Normal 2 4 5 3 2 2 2 2" xfId="17509" xr:uid="{00000000-0005-0000-0000-00002B440000}"/>
    <cellStyle name="Normal 2 4 5 3 2 2 3" xfId="17510" xr:uid="{00000000-0005-0000-0000-00002C440000}"/>
    <cellStyle name="Normal 2 4 5 3 2 3" xfId="17511" xr:uid="{00000000-0005-0000-0000-00002D440000}"/>
    <cellStyle name="Normal 2 4 5 3 2 3 2" xfId="17512" xr:uid="{00000000-0005-0000-0000-00002E440000}"/>
    <cellStyle name="Normal 2 4 5 3 2 3 2 2" xfId="17513" xr:uid="{00000000-0005-0000-0000-00002F440000}"/>
    <cellStyle name="Normal 2 4 5 3 2 3 3" xfId="17514" xr:uid="{00000000-0005-0000-0000-000030440000}"/>
    <cellStyle name="Normal 2 4 5 3 2 4" xfId="17515" xr:uid="{00000000-0005-0000-0000-000031440000}"/>
    <cellStyle name="Normal 2 4 5 3 2 4 2" xfId="17516" xr:uid="{00000000-0005-0000-0000-000032440000}"/>
    <cellStyle name="Normal 2 4 5 3 2 4 2 2" xfId="17517" xr:uid="{00000000-0005-0000-0000-000033440000}"/>
    <cellStyle name="Normal 2 4 5 3 2 4 3" xfId="17518" xr:uid="{00000000-0005-0000-0000-000034440000}"/>
    <cellStyle name="Normal 2 4 5 3 2 5" xfId="17519" xr:uid="{00000000-0005-0000-0000-000035440000}"/>
    <cellStyle name="Normal 2 4 5 3 2 5 2" xfId="17520" xr:uid="{00000000-0005-0000-0000-000036440000}"/>
    <cellStyle name="Normal 2 4 5 3 2 6" xfId="17521" xr:uid="{00000000-0005-0000-0000-000037440000}"/>
    <cellStyle name="Normal 2 4 5 3 2 6 2" xfId="17522" xr:uid="{00000000-0005-0000-0000-000038440000}"/>
    <cellStyle name="Normal 2 4 5 3 2 7" xfId="17523" xr:uid="{00000000-0005-0000-0000-000039440000}"/>
    <cellStyle name="Normal 2 4 5 3 3" xfId="17524" xr:uid="{00000000-0005-0000-0000-00003A440000}"/>
    <cellStyle name="Normal 2 4 5 3 3 2" xfId="17525" xr:uid="{00000000-0005-0000-0000-00003B440000}"/>
    <cellStyle name="Normal 2 4 5 3 3 2 2" xfId="17526" xr:uid="{00000000-0005-0000-0000-00003C440000}"/>
    <cellStyle name="Normal 2 4 5 3 3 3" xfId="17527" xr:uid="{00000000-0005-0000-0000-00003D440000}"/>
    <cellStyle name="Normal 2 4 5 3 4" xfId="17528" xr:uid="{00000000-0005-0000-0000-00003E440000}"/>
    <cellStyle name="Normal 2 4 5 3 4 2" xfId="17529" xr:uid="{00000000-0005-0000-0000-00003F440000}"/>
    <cellStyle name="Normal 2 4 5 3 4 2 2" xfId="17530" xr:uid="{00000000-0005-0000-0000-000040440000}"/>
    <cellStyle name="Normal 2 4 5 3 4 3" xfId="17531" xr:uid="{00000000-0005-0000-0000-000041440000}"/>
    <cellStyle name="Normal 2 4 5 3 5" xfId="17532" xr:uid="{00000000-0005-0000-0000-000042440000}"/>
    <cellStyle name="Normal 2 4 5 3 5 2" xfId="17533" xr:uid="{00000000-0005-0000-0000-000043440000}"/>
    <cellStyle name="Normal 2 4 5 3 5 2 2" xfId="17534" xr:uid="{00000000-0005-0000-0000-000044440000}"/>
    <cellStyle name="Normal 2 4 5 3 5 3" xfId="17535" xr:uid="{00000000-0005-0000-0000-000045440000}"/>
    <cellStyle name="Normal 2 4 5 3 6" xfId="17536" xr:uid="{00000000-0005-0000-0000-000046440000}"/>
    <cellStyle name="Normal 2 4 5 3 6 2" xfId="17537" xr:uid="{00000000-0005-0000-0000-000047440000}"/>
    <cellStyle name="Normal 2 4 5 3 7" xfId="17538" xr:uid="{00000000-0005-0000-0000-000048440000}"/>
    <cellStyle name="Normal 2 4 5 3 7 2" xfId="17539" xr:uid="{00000000-0005-0000-0000-000049440000}"/>
    <cellStyle name="Normal 2 4 5 3 8" xfId="17540" xr:uid="{00000000-0005-0000-0000-00004A440000}"/>
    <cellStyle name="Normal 2 4 5 4" xfId="17541" xr:uid="{00000000-0005-0000-0000-00004B440000}"/>
    <cellStyle name="Normal 2 4 5 4 2" xfId="17542" xr:uid="{00000000-0005-0000-0000-00004C440000}"/>
    <cellStyle name="Normal 2 4 5 4 2 2" xfId="17543" xr:uid="{00000000-0005-0000-0000-00004D440000}"/>
    <cellStyle name="Normal 2 4 5 4 2 2 2" xfId="17544" xr:uid="{00000000-0005-0000-0000-00004E440000}"/>
    <cellStyle name="Normal 2 4 5 4 2 3" xfId="17545" xr:uid="{00000000-0005-0000-0000-00004F440000}"/>
    <cellStyle name="Normal 2 4 5 4 3" xfId="17546" xr:uid="{00000000-0005-0000-0000-000050440000}"/>
    <cellStyle name="Normal 2 4 5 4 3 2" xfId="17547" xr:uid="{00000000-0005-0000-0000-000051440000}"/>
    <cellStyle name="Normal 2 4 5 4 3 2 2" xfId="17548" xr:uid="{00000000-0005-0000-0000-000052440000}"/>
    <cellStyle name="Normal 2 4 5 4 3 3" xfId="17549" xr:uid="{00000000-0005-0000-0000-000053440000}"/>
    <cellStyle name="Normal 2 4 5 4 4" xfId="17550" xr:uid="{00000000-0005-0000-0000-000054440000}"/>
    <cellStyle name="Normal 2 4 5 4 4 2" xfId="17551" xr:uid="{00000000-0005-0000-0000-000055440000}"/>
    <cellStyle name="Normal 2 4 5 4 4 2 2" xfId="17552" xr:uid="{00000000-0005-0000-0000-000056440000}"/>
    <cellStyle name="Normal 2 4 5 4 4 3" xfId="17553" xr:uid="{00000000-0005-0000-0000-000057440000}"/>
    <cellStyle name="Normal 2 4 5 4 5" xfId="17554" xr:uid="{00000000-0005-0000-0000-000058440000}"/>
    <cellStyle name="Normal 2 4 5 4 5 2" xfId="17555" xr:uid="{00000000-0005-0000-0000-000059440000}"/>
    <cellStyle name="Normal 2 4 5 4 6" xfId="17556" xr:uid="{00000000-0005-0000-0000-00005A440000}"/>
    <cellStyle name="Normal 2 4 5 4 6 2" xfId="17557" xr:uid="{00000000-0005-0000-0000-00005B440000}"/>
    <cellStyle name="Normal 2 4 5 4 7" xfId="17558" xr:uid="{00000000-0005-0000-0000-00005C440000}"/>
    <cellStyle name="Normal 2 4 5 5" xfId="17559" xr:uid="{00000000-0005-0000-0000-00005D440000}"/>
    <cellStyle name="Normal 2 4 5 5 2" xfId="17560" xr:uid="{00000000-0005-0000-0000-00005E440000}"/>
    <cellStyle name="Normal 2 4 5 5 2 2" xfId="17561" xr:uid="{00000000-0005-0000-0000-00005F440000}"/>
    <cellStyle name="Normal 2 4 5 5 2 2 2" xfId="17562" xr:uid="{00000000-0005-0000-0000-000060440000}"/>
    <cellStyle name="Normal 2 4 5 5 2 3" xfId="17563" xr:uid="{00000000-0005-0000-0000-000061440000}"/>
    <cellStyle name="Normal 2 4 5 5 3" xfId="17564" xr:uid="{00000000-0005-0000-0000-000062440000}"/>
    <cellStyle name="Normal 2 4 5 5 3 2" xfId="17565" xr:uid="{00000000-0005-0000-0000-000063440000}"/>
    <cellStyle name="Normal 2 4 5 5 3 2 2" xfId="17566" xr:uid="{00000000-0005-0000-0000-000064440000}"/>
    <cellStyle name="Normal 2 4 5 5 3 3" xfId="17567" xr:uid="{00000000-0005-0000-0000-000065440000}"/>
    <cellStyle name="Normal 2 4 5 5 4" xfId="17568" xr:uid="{00000000-0005-0000-0000-000066440000}"/>
    <cellStyle name="Normal 2 4 5 5 4 2" xfId="17569" xr:uid="{00000000-0005-0000-0000-000067440000}"/>
    <cellStyle name="Normal 2 4 5 5 4 2 2" xfId="17570" xr:uid="{00000000-0005-0000-0000-000068440000}"/>
    <cellStyle name="Normal 2 4 5 5 4 3" xfId="17571" xr:uid="{00000000-0005-0000-0000-000069440000}"/>
    <cellStyle name="Normal 2 4 5 5 5" xfId="17572" xr:uid="{00000000-0005-0000-0000-00006A440000}"/>
    <cellStyle name="Normal 2 4 5 5 5 2" xfId="17573" xr:uid="{00000000-0005-0000-0000-00006B440000}"/>
    <cellStyle name="Normal 2 4 5 5 6" xfId="17574" xr:uid="{00000000-0005-0000-0000-00006C440000}"/>
    <cellStyle name="Normal 2 4 5 5 6 2" xfId="17575" xr:uid="{00000000-0005-0000-0000-00006D440000}"/>
    <cellStyle name="Normal 2 4 5 5 7" xfId="17576" xr:uid="{00000000-0005-0000-0000-00006E440000}"/>
    <cellStyle name="Normal 2 4 5 6" xfId="17577" xr:uid="{00000000-0005-0000-0000-00006F440000}"/>
    <cellStyle name="Normal 2 4 5 6 2" xfId="17578" xr:uid="{00000000-0005-0000-0000-000070440000}"/>
    <cellStyle name="Normal 2 4 5 6 2 2" xfId="17579" xr:uid="{00000000-0005-0000-0000-000071440000}"/>
    <cellStyle name="Normal 2 4 5 6 3" xfId="17580" xr:uid="{00000000-0005-0000-0000-000072440000}"/>
    <cellStyle name="Normal 2 4 5 7" xfId="17581" xr:uid="{00000000-0005-0000-0000-000073440000}"/>
    <cellStyle name="Normal 2 4 5 7 2" xfId="17582" xr:uid="{00000000-0005-0000-0000-000074440000}"/>
    <cellStyle name="Normal 2 4 5 7 2 2" xfId="17583" xr:uid="{00000000-0005-0000-0000-000075440000}"/>
    <cellStyle name="Normal 2 4 5 7 3" xfId="17584" xr:uid="{00000000-0005-0000-0000-000076440000}"/>
    <cellStyle name="Normal 2 4 5 8" xfId="17585" xr:uid="{00000000-0005-0000-0000-000077440000}"/>
    <cellStyle name="Normal 2 4 5 8 2" xfId="17586" xr:uid="{00000000-0005-0000-0000-000078440000}"/>
    <cellStyle name="Normal 2 4 5 8 2 2" xfId="17587" xr:uid="{00000000-0005-0000-0000-000079440000}"/>
    <cellStyle name="Normal 2 4 5 8 3" xfId="17588" xr:uid="{00000000-0005-0000-0000-00007A440000}"/>
    <cellStyle name="Normal 2 4 5 9" xfId="17589" xr:uid="{00000000-0005-0000-0000-00007B440000}"/>
    <cellStyle name="Normal 2 4 5 9 2" xfId="17590" xr:uid="{00000000-0005-0000-0000-00007C440000}"/>
    <cellStyle name="Normal 2 4 6" xfId="17591" xr:uid="{00000000-0005-0000-0000-00007D440000}"/>
    <cellStyle name="Normal 2 4 6 2" xfId="17592" xr:uid="{00000000-0005-0000-0000-00007E440000}"/>
    <cellStyle name="Normal 2 4 6 2 2" xfId="17593" xr:uid="{00000000-0005-0000-0000-00007F440000}"/>
    <cellStyle name="Normal 2 4 6 2 2 2" xfId="17594" xr:uid="{00000000-0005-0000-0000-000080440000}"/>
    <cellStyle name="Normal 2 4 6 2 2 2 2" xfId="17595" xr:uid="{00000000-0005-0000-0000-000081440000}"/>
    <cellStyle name="Normal 2 4 6 2 2 3" xfId="17596" xr:uid="{00000000-0005-0000-0000-000082440000}"/>
    <cellStyle name="Normal 2 4 6 2 3" xfId="17597" xr:uid="{00000000-0005-0000-0000-000083440000}"/>
    <cellStyle name="Normal 2 4 6 2 3 2" xfId="17598" xr:uid="{00000000-0005-0000-0000-000084440000}"/>
    <cellStyle name="Normal 2 4 6 2 3 2 2" xfId="17599" xr:uid="{00000000-0005-0000-0000-000085440000}"/>
    <cellStyle name="Normal 2 4 6 2 3 3" xfId="17600" xr:uid="{00000000-0005-0000-0000-000086440000}"/>
    <cellStyle name="Normal 2 4 6 2 4" xfId="17601" xr:uid="{00000000-0005-0000-0000-000087440000}"/>
    <cellStyle name="Normal 2 4 6 2 4 2" xfId="17602" xr:uid="{00000000-0005-0000-0000-000088440000}"/>
    <cellStyle name="Normal 2 4 6 2 4 2 2" xfId="17603" xr:uid="{00000000-0005-0000-0000-000089440000}"/>
    <cellStyle name="Normal 2 4 6 2 4 3" xfId="17604" xr:uid="{00000000-0005-0000-0000-00008A440000}"/>
    <cellStyle name="Normal 2 4 6 2 5" xfId="17605" xr:uid="{00000000-0005-0000-0000-00008B440000}"/>
    <cellStyle name="Normal 2 4 6 2 5 2" xfId="17606" xr:uid="{00000000-0005-0000-0000-00008C440000}"/>
    <cellStyle name="Normal 2 4 6 2 6" xfId="17607" xr:uid="{00000000-0005-0000-0000-00008D440000}"/>
    <cellStyle name="Normal 2 4 6 2 6 2" xfId="17608" xr:uid="{00000000-0005-0000-0000-00008E440000}"/>
    <cellStyle name="Normal 2 4 6 2 7" xfId="17609" xr:uid="{00000000-0005-0000-0000-00008F440000}"/>
    <cellStyle name="Normal 2 4 6 3" xfId="17610" xr:uid="{00000000-0005-0000-0000-000090440000}"/>
    <cellStyle name="Normal 2 4 6 3 2" xfId="17611" xr:uid="{00000000-0005-0000-0000-000091440000}"/>
    <cellStyle name="Normal 2 4 6 3 2 2" xfId="17612" xr:uid="{00000000-0005-0000-0000-000092440000}"/>
    <cellStyle name="Normal 2 4 6 3 2 2 2" xfId="17613" xr:uid="{00000000-0005-0000-0000-000093440000}"/>
    <cellStyle name="Normal 2 4 6 3 2 3" xfId="17614" xr:uid="{00000000-0005-0000-0000-000094440000}"/>
    <cellStyle name="Normal 2 4 6 3 3" xfId="17615" xr:uid="{00000000-0005-0000-0000-000095440000}"/>
    <cellStyle name="Normal 2 4 6 3 3 2" xfId="17616" xr:uid="{00000000-0005-0000-0000-000096440000}"/>
    <cellStyle name="Normal 2 4 6 3 3 2 2" xfId="17617" xr:uid="{00000000-0005-0000-0000-000097440000}"/>
    <cellStyle name="Normal 2 4 6 3 3 3" xfId="17618" xr:uid="{00000000-0005-0000-0000-000098440000}"/>
    <cellStyle name="Normal 2 4 6 3 4" xfId="17619" xr:uid="{00000000-0005-0000-0000-000099440000}"/>
    <cellStyle name="Normal 2 4 6 3 4 2" xfId="17620" xr:uid="{00000000-0005-0000-0000-00009A440000}"/>
    <cellStyle name="Normal 2 4 6 3 4 2 2" xfId="17621" xr:uid="{00000000-0005-0000-0000-00009B440000}"/>
    <cellStyle name="Normal 2 4 6 3 4 3" xfId="17622" xr:uid="{00000000-0005-0000-0000-00009C440000}"/>
    <cellStyle name="Normal 2 4 6 3 5" xfId="17623" xr:uid="{00000000-0005-0000-0000-00009D440000}"/>
    <cellStyle name="Normal 2 4 6 3 5 2" xfId="17624" xr:uid="{00000000-0005-0000-0000-00009E440000}"/>
    <cellStyle name="Normal 2 4 6 3 6" xfId="17625" xr:uid="{00000000-0005-0000-0000-00009F440000}"/>
    <cellStyle name="Normal 2 4 6 3 6 2" xfId="17626" xr:uid="{00000000-0005-0000-0000-0000A0440000}"/>
    <cellStyle name="Normal 2 4 6 3 7" xfId="17627" xr:uid="{00000000-0005-0000-0000-0000A1440000}"/>
    <cellStyle name="Normal 2 4 6 4" xfId="17628" xr:uid="{00000000-0005-0000-0000-0000A2440000}"/>
    <cellStyle name="Normal 2 4 6 4 2" xfId="17629" xr:uid="{00000000-0005-0000-0000-0000A3440000}"/>
    <cellStyle name="Normal 2 4 6 4 2 2" xfId="17630" xr:uid="{00000000-0005-0000-0000-0000A4440000}"/>
    <cellStyle name="Normal 2 4 6 4 3" xfId="17631" xr:uid="{00000000-0005-0000-0000-0000A5440000}"/>
    <cellStyle name="Normal 2 4 6 5" xfId="17632" xr:uid="{00000000-0005-0000-0000-0000A6440000}"/>
    <cellStyle name="Normal 2 4 6 5 2" xfId="17633" xr:uid="{00000000-0005-0000-0000-0000A7440000}"/>
    <cellStyle name="Normal 2 4 6 5 2 2" xfId="17634" xr:uid="{00000000-0005-0000-0000-0000A8440000}"/>
    <cellStyle name="Normal 2 4 6 5 3" xfId="17635" xr:uid="{00000000-0005-0000-0000-0000A9440000}"/>
    <cellStyle name="Normal 2 4 6 6" xfId="17636" xr:uid="{00000000-0005-0000-0000-0000AA440000}"/>
    <cellStyle name="Normal 2 4 6 6 2" xfId="17637" xr:uid="{00000000-0005-0000-0000-0000AB440000}"/>
    <cellStyle name="Normal 2 4 6 6 2 2" xfId="17638" xr:uid="{00000000-0005-0000-0000-0000AC440000}"/>
    <cellStyle name="Normal 2 4 6 6 3" xfId="17639" xr:uid="{00000000-0005-0000-0000-0000AD440000}"/>
    <cellStyle name="Normal 2 4 6 7" xfId="17640" xr:uid="{00000000-0005-0000-0000-0000AE440000}"/>
    <cellStyle name="Normal 2 4 6 7 2" xfId="17641" xr:uid="{00000000-0005-0000-0000-0000AF440000}"/>
    <cellStyle name="Normal 2 4 6 8" xfId="17642" xr:uid="{00000000-0005-0000-0000-0000B0440000}"/>
    <cellStyle name="Normal 2 4 6 8 2" xfId="17643" xr:uid="{00000000-0005-0000-0000-0000B1440000}"/>
    <cellStyle name="Normal 2 4 6 9" xfId="17644" xr:uid="{00000000-0005-0000-0000-0000B2440000}"/>
    <cellStyle name="Normal 2 4 7" xfId="17645" xr:uid="{00000000-0005-0000-0000-0000B3440000}"/>
    <cellStyle name="Normal 2 4 7 2" xfId="17646" xr:uid="{00000000-0005-0000-0000-0000B4440000}"/>
    <cellStyle name="Normal 2 4 7 2 2" xfId="17647" xr:uid="{00000000-0005-0000-0000-0000B5440000}"/>
    <cellStyle name="Normal 2 4 7 2 2 2" xfId="17648" xr:uid="{00000000-0005-0000-0000-0000B6440000}"/>
    <cellStyle name="Normal 2 4 7 2 2 2 2" xfId="17649" xr:uid="{00000000-0005-0000-0000-0000B7440000}"/>
    <cellStyle name="Normal 2 4 7 2 2 3" xfId="17650" xr:uid="{00000000-0005-0000-0000-0000B8440000}"/>
    <cellStyle name="Normal 2 4 7 2 3" xfId="17651" xr:uid="{00000000-0005-0000-0000-0000B9440000}"/>
    <cellStyle name="Normal 2 4 7 2 3 2" xfId="17652" xr:uid="{00000000-0005-0000-0000-0000BA440000}"/>
    <cellStyle name="Normal 2 4 7 2 3 2 2" xfId="17653" xr:uid="{00000000-0005-0000-0000-0000BB440000}"/>
    <cellStyle name="Normal 2 4 7 2 3 3" xfId="17654" xr:uid="{00000000-0005-0000-0000-0000BC440000}"/>
    <cellStyle name="Normal 2 4 7 2 4" xfId="17655" xr:uid="{00000000-0005-0000-0000-0000BD440000}"/>
    <cellStyle name="Normal 2 4 7 2 4 2" xfId="17656" xr:uid="{00000000-0005-0000-0000-0000BE440000}"/>
    <cellStyle name="Normal 2 4 7 2 4 2 2" xfId="17657" xr:uid="{00000000-0005-0000-0000-0000BF440000}"/>
    <cellStyle name="Normal 2 4 7 2 4 3" xfId="17658" xr:uid="{00000000-0005-0000-0000-0000C0440000}"/>
    <cellStyle name="Normal 2 4 7 2 5" xfId="17659" xr:uid="{00000000-0005-0000-0000-0000C1440000}"/>
    <cellStyle name="Normal 2 4 7 2 5 2" xfId="17660" xr:uid="{00000000-0005-0000-0000-0000C2440000}"/>
    <cellStyle name="Normal 2 4 7 2 6" xfId="17661" xr:uid="{00000000-0005-0000-0000-0000C3440000}"/>
    <cellStyle name="Normal 2 4 7 2 6 2" xfId="17662" xr:uid="{00000000-0005-0000-0000-0000C4440000}"/>
    <cellStyle name="Normal 2 4 7 2 7" xfId="17663" xr:uid="{00000000-0005-0000-0000-0000C5440000}"/>
    <cellStyle name="Normal 2 4 7 3" xfId="17664" xr:uid="{00000000-0005-0000-0000-0000C6440000}"/>
    <cellStyle name="Normal 2 4 7 3 2" xfId="17665" xr:uid="{00000000-0005-0000-0000-0000C7440000}"/>
    <cellStyle name="Normal 2 4 7 3 2 2" xfId="17666" xr:uid="{00000000-0005-0000-0000-0000C8440000}"/>
    <cellStyle name="Normal 2 4 7 3 3" xfId="17667" xr:uid="{00000000-0005-0000-0000-0000C9440000}"/>
    <cellStyle name="Normal 2 4 7 4" xfId="17668" xr:uid="{00000000-0005-0000-0000-0000CA440000}"/>
    <cellStyle name="Normal 2 4 7 4 2" xfId="17669" xr:uid="{00000000-0005-0000-0000-0000CB440000}"/>
    <cellStyle name="Normal 2 4 7 4 2 2" xfId="17670" xr:uid="{00000000-0005-0000-0000-0000CC440000}"/>
    <cellStyle name="Normal 2 4 7 4 3" xfId="17671" xr:uid="{00000000-0005-0000-0000-0000CD440000}"/>
    <cellStyle name="Normal 2 4 7 5" xfId="17672" xr:uid="{00000000-0005-0000-0000-0000CE440000}"/>
    <cellStyle name="Normal 2 4 7 5 2" xfId="17673" xr:uid="{00000000-0005-0000-0000-0000CF440000}"/>
    <cellStyle name="Normal 2 4 7 5 2 2" xfId="17674" xr:uid="{00000000-0005-0000-0000-0000D0440000}"/>
    <cellStyle name="Normal 2 4 7 5 3" xfId="17675" xr:uid="{00000000-0005-0000-0000-0000D1440000}"/>
    <cellStyle name="Normal 2 4 7 6" xfId="17676" xr:uid="{00000000-0005-0000-0000-0000D2440000}"/>
    <cellStyle name="Normal 2 4 7 6 2" xfId="17677" xr:uid="{00000000-0005-0000-0000-0000D3440000}"/>
    <cellStyle name="Normal 2 4 7 7" xfId="17678" xr:uid="{00000000-0005-0000-0000-0000D4440000}"/>
    <cellStyle name="Normal 2 4 7 7 2" xfId="17679" xr:uid="{00000000-0005-0000-0000-0000D5440000}"/>
    <cellStyle name="Normal 2 4 7 8" xfId="17680" xr:uid="{00000000-0005-0000-0000-0000D6440000}"/>
    <cellStyle name="Normal 2 4 8" xfId="17681" xr:uid="{00000000-0005-0000-0000-0000D7440000}"/>
    <cellStyle name="Normal 2 4 8 2" xfId="17682" xr:uid="{00000000-0005-0000-0000-0000D8440000}"/>
    <cellStyle name="Normal 2 4 8 2 2" xfId="17683" xr:uid="{00000000-0005-0000-0000-0000D9440000}"/>
    <cellStyle name="Normal 2 4 8 2 2 2" xfId="17684" xr:uid="{00000000-0005-0000-0000-0000DA440000}"/>
    <cellStyle name="Normal 2 4 8 2 3" xfId="17685" xr:uid="{00000000-0005-0000-0000-0000DB440000}"/>
    <cellStyle name="Normal 2 4 8 3" xfId="17686" xr:uid="{00000000-0005-0000-0000-0000DC440000}"/>
    <cellStyle name="Normal 2 4 8 3 2" xfId="17687" xr:uid="{00000000-0005-0000-0000-0000DD440000}"/>
    <cellStyle name="Normal 2 4 8 3 2 2" xfId="17688" xr:uid="{00000000-0005-0000-0000-0000DE440000}"/>
    <cellStyle name="Normal 2 4 8 3 3" xfId="17689" xr:uid="{00000000-0005-0000-0000-0000DF440000}"/>
    <cellStyle name="Normal 2 4 8 4" xfId="17690" xr:uid="{00000000-0005-0000-0000-0000E0440000}"/>
    <cellStyle name="Normal 2 4 8 4 2" xfId="17691" xr:uid="{00000000-0005-0000-0000-0000E1440000}"/>
    <cellStyle name="Normal 2 4 8 4 2 2" xfId="17692" xr:uid="{00000000-0005-0000-0000-0000E2440000}"/>
    <cellStyle name="Normal 2 4 8 4 3" xfId="17693" xr:uid="{00000000-0005-0000-0000-0000E3440000}"/>
    <cellStyle name="Normal 2 4 8 5" xfId="17694" xr:uid="{00000000-0005-0000-0000-0000E4440000}"/>
    <cellStyle name="Normal 2 4 8 5 2" xfId="17695" xr:uid="{00000000-0005-0000-0000-0000E5440000}"/>
    <cellStyle name="Normal 2 4 8 6" xfId="17696" xr:uid="{00000000-0005-0000-0000-0000E6440000}"/>
    <cellStyle name="Normal 2 4 8 6 2" xfId="17697" xr:uid="{00000000-0005-0000-0000-0000E7440000}"/>
    <cellStyle name="Normal 2 4 8 7" xfId="17698" xr:uid="{00000000-0005-0000-0000-0000E8440000}"/>
    <cellStyle name="Normal 2 4 9" xfId="17699" xr:uid="{00000000-0005-0000-0000-0000E9440000}"/>
    <cellStyle name="Normal 2 4 9 2" xfId="17700" xr:uid="{00000000-0005-0000-0000-0000EA440000}"/>
    <cellStyle name="Normal 2 4 9 2 2" xfId="17701" xr:uid="{00000000-0005-0000-0000-0000EB440000}"/>
    <cellStyle name="Normal 2 4 9 2 2 2" xfId="17702" xr:uid="{00000000-0005-0000-0000-0000EC440000}"/>
    <cellStyle name="Normal 2 4 9 2 3" xfId="17703" xr:uid="{00000000-0005-0000-0000-0000ED440000}"/>
    <cellStyle name="Normal 2 4 9 3" xfId="17704" xr:uid="{00000000-0005-0000-0000-0000EE440000}"/>
    <cellStyle name="Normal 2 4 9 3 2" xfId="17705" xr:uid="{00000000-0005-0000-0000-0000EF440000}"/>
    <cellStyle name="Normal 2 4 9 3 2 2" xfId="17706" xr:uid="{00000000-0005-0000-0000-0000F0440000}"/>
    <cellStyle name="Normal 2 4 9 3 3" xfId="17707" xr:uid="{00000000-0005-0000-0000-0000F1440000}"/>
    <cellStyle name="Normal 2 4 9 4" xfId="17708" xr:uid="{00000000-0005-0000-0000-0000F2440000}"/>
    <cellStyle name="Normal 2 4 9 4 2" xfId="17709" xr:uid="{00000000-0005-0000-0000-0000F3440000}"/>
    <cellStyle name="Normal 2 4 9 4 2 2" xfId="17710" xr:uid="{00000000-0005-0000-0000-0000F4440000}"/>
    <cellStyle name="Normal 2 4 9 4 3" xfId="17711" xr:uid="{00000000-0005-0000-0000-0000F5440000}"/>
    <cellStyle name="Normal 2 4 9 5" xfId="17712" xr:uid="{00000000-0005-0000-0000-0000F6440000}"/>
    <cellStyle name="Normal 2 4 9 5 2" xfId="17713" xr:uid="{00000000-0005-0000-0000-0000F7440000}"/>
    <cellStyle name="Normal 2 4 9 6" xfId="17714" xr:uid="{00000000-0005-0000-0000-0000F8440000}"/>
    <cellStyle name="Normal 2 4 9 6 2" xfId="17715" xr:uid="{00000000-0005-0000-0000-0000F9440000}"/>
    <cellStyle name="Normal 2 4 9 7" xfId="17716" xr:uid="{00000000-0005-0000-0000-0000FA440000}"/>
    <cellStyle name="Normal 2 4_Confidential Information" xfId="17717" xr:uid="{00000000-0005-0000-0000-0000FB440000}"/>
    <cellStyle name="Normal 2 5" xfId="490" xr:uid="{00000000-0005-0000-0000-0000FC440000}"/>
    <cellStyle name="Normal 2 5 10" xfId="17718" xr:uid="{00000000-0005-0000-0000-0000FD440000}"/>
    <cellStyle name="Normal 2 5 10 2" xfId="17719" xr:uid="{00000000-0005-0000-0000-0000FE440000}"/>
    <cellStyle name="Normal 2 5 10 2 2" xfId="17720" xr:uid="{00000000-0005-0000-0000-0000FF440000}"/>
    <cellStyle name="Normal 2 5 10 3" xfId="17721" xr:uid="{00000000-0005-0000-0000-000000450000}"/>
    <cellStyle name="Normal 2 5 11" xfId="17722" xr:uid="{00000000-0005-0000-0000-000001450000}"/>
    <cellStyle name="Normal 2 5 11 2" xfId="17723" xr:uid="{00000000-0005-0000-0000-000002450000}"/>
    <cellStyle name="Normal 2 5 11 2 2" xfId="17724" xr:uid="{00000000-0005-0000-0000-000003450000}"/>
    <cellStyle name="Normal 2 5 11 3" xfId="17725" xr:uid="{00000000-0005-0000-0000-000004450000}"/>
    <cellStyle name="Normal 2 5 12" xfId="17726" xr:uid="{00000000-0005-0000-0000-000005450000}"/>
    <cellStyle name="Normal 2 5 12 2" xfId="17727" xr:uid="{00000000-0005-0000-0000-000006450000}"/>
    <cellStyle name="Normal 2 5 13" xfId="17728" xr:uid="{00000000-0005-0000-0000-000007450000}"/>
    <cellStyle name="Normal 2 5 13 2" xfId="17729" xr:uid="{00000000-0005-0000-0000-000008450000}"/>
    <cellStyle name="Normal 2 5 14" xfId="17730" xr:uid="{00000000-0005-0000-0000-000009450000}"/>
    <cellStyle name="Normal 2 5 14 2" xfId="17731" xr:uid="{00000000-0005-0000-0000-00000A450000}"/>
    <cellStyle name="Normal 2 5 15" xfId="17732" xr:uid="{00000000-0005-0000-0000-00000B450000}"/>
    <cellStyle name="Normal 2 5 2" xfId="491" xr:uid="{00000000-0005-0000-0000-00000C450000}"/>
    <cellStyle name="Normal 2 5 2 10" xfId="17733" xr:uid="{00000000-0005-0000-0000-00000D450000}"/>
    <cellStyle name="Normal 2 5 2 10 2" xfId="17734" xr:uid="{00000000-0005-0000-0000-00000E450000}"/>
    <cellStyle name="Normal 2 5 2 11" xfId="17735" xr:uid="{00000000-0005-0000-0000-00000F450000}"/>
    <cellStyle name="Normal 2 5 2 2" xfId="17736" xr:uid="{00000000-0005-0000-0000-000010450000}"/>
    <cellStyle name="Normal 2 5 2 2 2" xfId="17737" xr:uid="{00000000-0005-0000-0000-000011450000}"/>
    <cellStyle name="Normal 2 5 2 2 2 2" xfId="17738" xr:uid="{00000000-0005-0000-0000-000012450000}"/>
    <cellStyle name="Normal 2 5 2 2 2 2 2" xfId="17739" xr:uid="{00000000-0005-0000-0000-000013450000}"/>
    <cellStyle name="Normal 2 5 2 2 2 2 2 2" xfId="17740" xr:uid="{00000000-0005-0000-0000-000014450000}"/>
    <cellStyle name="Normal 2 5 2 2 2 2 3" xfId="17741" xr:uid="{00000000-0005-0000-0000-000015450000}"/>
    <cellStyle name="Normal 2 5 2 2 2 3" xfId="17742" xr:uid="{00000000-0005-0000-0000-000016450000}"/>
    <cellStyle name="Normal 2 5 2 2 2 3 2" xfId="17743" xr:uid="{00000000-0005-0000-0000-000017450000}"/>
    <cellStyle name="Normal 2 5 2 2 2 3 2 2" xfId="17744" xr:uid="{00000000-0005-0000-0000-000018450000}"/>
    <cellStyle name="Normal 2 5 2 2 2 3 3" xfId="17745" xr:uid="{00000000-0005-0000-0000-000019450000}"/>
    <cellStyle name="Normal 2 5 2 2 2 4" xfId="17746" xr:uid="{00000000-0005-0000-0000-00001A450000}"/>
    <cellStyle name="Normal 2 5 2 2 2 4 2" xfId="17747" xr:uid="{00000000-0005-0000-0000-00001B450000}"/>
    <cellStyle name="Normal 2 5 2 2 2 4 2 2" xfId="17748" xr:uid="{00000000-0005-0000-0000-00001C450000}"/>
    <cellStyle name="Normal 2 5 2 2 2 4 3" xfId="17749" xr:uid="{00000000-0005-0000-0000-00001D450000}"/>
    <cellStyle name="Normal 2 5 2 2 2 5" xfId="17750" xr:uid="{00000000-0005-0000-0000-00001E450000}"/>
    <cellStyle name="Normal 2 5 2 2 2 5 2" xfId="17751" xr:uid="{00000000-0005-0000-0000-00001F450000}"/>
    <cellStyle name="Normal 2 5 2 2 2 6" xfId="17752" xr:uid="{00000000-0005-0000-0000-000020450000}"/>
    <cellStyle name="Normal 2 5 2 2 2 6 2" xfId="17753" xr:uid="{00000000-0005-0000-0000-000021450000}"/>
    <cellStyle name="Normal 2 5 2 2 2 7" xfId="17754" xr:uid="{00000000-0005-0000-0000-000022450000}"/>
    <cellStyle name="Normal 2 5 2 2 3" xfId="17755" xr:uid="{00000000-0005-0000-0000-000023450000}"/>
    <cellStyle name="Normal 2 5 2 2 3 2" xfId="17756" xr:uid="{00000000-0005-0000-0000-000024450000}"/>
    <cellStyle name="Normal 2 5 2 2 3 2 2" xfId="17757" xr:uid="{00000000-0005-0000-0000-000025450000}"/>
    <cellStyle name="Normal 2 5 2 2 3 2 2 2" xfId="17758" xr:uid="{00000000-0005-0000-0000-000026450000}"/>
    <cellStyle name="Normal 2 5 2 2 3 2 3" xfId="17759" xr:uid="{00000000-0005-0000-0000-000027450000}"/>
    <cellStyle name="Normal 2 5 2 2 3 3" xfId="17760" xr:uid="{00000000-0005-0000-0000-000028450000}"/>
    <cellStyle name="Normal 2 5 2 2 3 3 2" xfId="17761" xr:uid="{00000000-0005-0000-0000-000029450000}"/>
    <cellStyle name="Normal 2 5 2 2 3 3 2 2" xfId="17762" xr:uid="{00000000-0005-0000-0000-00002A450000}"/>
    <cellStyle name="Normal 2 5 2 2 3 3 3" xfId="17763" xr:uid="{00000000-0005-0000-0000-00002B450000}"/>
    <cellStyle name="Normal 2 5 2 2 3 4" xfId="17764" xr:uid="{00000000-0005-0000-0000-00002C450000}"/>
    <cellStyle name="Normal 2 5 2 2 3 4 2" xfId="17765" xr:uid="{00000000-0005-0000-0000-00002D450000}"/>
    <cellStyle name="Normal 2 5 2 2 3 4 2 2" xfId="17766" xr:uid="{00000000-0005-0000-0000-00002E450000}"/>
    <cellStyle name="Normal 2 5 2 2 3 4 3" xfId="17767" xr:uid="{00000000-0005-0000-0000-00002F450000}"/>
    <cellStyle name="Normal 2 5 2 2 3 5" xfId="17768" xr:uid="{00000000-0005-0000-0000-000030450000}"/>
    <cellStyle name="Normal 2 5 2 2 3 5 2" xfId="17769" xr:uid="{00000000-0005-0000-0000-000031450000}"/>
    <cellStyle name="Normal 2 5 2 2 3 6" xfId="17770" xr:uid="{00000000-0005-0000-0000-000032450000}"/>
    <cellStyle name="Normal 2 5 2 2 3 6 2" xfId="17771" xr:uid="{00000000-0005-0000-0000-000033450000}"/>
    <cellStyle name="Normal 2 5 2 2 3 7" xfId="17772" xr:uid="{00000000-0005-0000-0000-000034450000}"/>
    <cellStyle name="Normal 2 5 2 2 4" xfId="17773" xr:uid="{00000000-0005-0000-0000-000035450000}"/>
    <cellStyle name="Normal 2 5 2 2 4 2" xfId="17774" xr:uid="{00000000-0005-0000-0000-000036450000}"/>
    <cellStyle name="Normal 2 5 2 2 4 2 2" xfId="17775" xr:uid="{00000000-0005-0000-0000-000037450000}"/>
    <cellStyle name="Normal 2 5 2 2 4 3" xfId="17776" xr:uid="{00000000-0005-0000-0000-000038450000}"/>
    <cellStyle name="Normal 2 5 2 2 5" xfId="17777" xr:uid="{00000000-0005-0000-0000-000039450000}"/>
    <cellStyle name="Normal 2 5 2 2 5 2" xfId="17778" xr:uid="{00000000-0005-0000-0000-00003A450000}"/>
    <cellStyle name="Normal 2 5 2 2 5 2 2" xfId="17779" xr:uid="{00000000-0005-0000-0000-00003B450000}"/>
    <cellStyle name="Normal 2 5 2 2 5 3" xfId="17780" xr:uid="{00000000-0005-0000-0000-00003C450000}"/>
    <cellStyle name="Normal 2 5 2 2 6" xfId="17781" xr:uid="{00000000-0005-0000-0000-00003D450000}"/>
    <cellStyle name="Normal 2 5 2 2 6 2" xfId="17782" xr:uid="{00000000-0005-0000-0000-00003E450000}"/>
    <cellStyle name="Normal 2 5 2 2 6 2 2" xfId="17783" xr:uid="{00000000-0005-0000-0000-00003F450000}"/>
    <cellStyle name="Normal 2 5 2 2 6 3" xfId="17784" xr:uid="{00000000-0005-0000-0000-000040450000}"/>
    <cellStyle name="Normal 2 5 2 2 7" xfId="17785" xr:uid="{00000000-0005-0000-0000-000041450000}"/>
    <cellStyle name="Normal 2 5 2 2 7 2" xfId="17786" xr:uid="{00000000-0005-0000-0000-000042450000}"/>
    <cellStyle name="Normal 2 5 2 2 8" xfId="17787" xr:uid="{00000000-0005-0000-0000-000043450000}"/>
    <cellStyle name="Normal 2 5 2 2 8 2" xfId="17788" xr:uid="{00000000-0005-0000-0000-000044450000}"/>
    <cellStyle name="Normal 2 5 2 2 9" xfId="17789" xr:uid="{00000000-0005-0000-0000-000045450000}"/>
    <cellStyle name="Normal 2 5 2 3" xfId="17790" xr:uid="{00000000-0005-0000-0000-000046450000}"/>
    <cellStyle name="Normal 2 5 2 3 2" xfId="17791" xr:uid="{00000000-0005-0000-0000-000047450000}"/>
    <cellStyle name="Normal 2 5 2 3 2 2" xfId="17792" xr:uid="{00000000-0005-0000-0000-000048450000}"/>
    <cellStyle name="Normal 2 5 2 3 2 2 2" xfId="17793" xr:uid="{00000000-0005-0000-0000-000049450000}"/>
    <cellStyle name="Normal 2 5 2 3 2 2 2 2" xfId="17794" xr:uid="{00000000-0005-0000-0000-00004A450000}"/>
    <cellStyle name="Normal 2 5 2 3 2 2 3" xfId="17795" xr:uid="{00000000-0005-0000-0000-00004B450000}"/>
    <cellStyle name="Normal 2 5 2 3 2 3" xfId="17796" xr:uid="{00000000-0005-0000-0000-00004C450000}"/>
    <cellStyle name="Normal 2 5 2 3 2 3 2" xfId="17797" xr:uid="{00000000-0005-0000-0000-00004D450000}"/>
    <cellStyle name="Normal 2 5 2 3 2 3 2 2" xfId="17798" xr:uid="{00000000-0005-0000-0000-00004E450000}"/>
    <cellStyle name="Normal 2 5 2 3 2 3 3" xfId="17799" xr:uid="{00000000-0005-0000-0000-00004F450000}"/>
    <cellStyle name="Normal 2 5 2 3 2 4" xfId="17800" xr:uid="{00000000-0005-0000-0000-000050450000}"/>
    <cellStyle name="Normal 2 5 2 3 2 4 2" xfId="17801" xr:uid="{00000000-0005-0000-0000-000051450000}"/>
    <cellStyle name="Normal 2 5 2 3 2 4 2 2" xfId="17802" xr:uid="{00000000-0005-0000-0000-000052450000}"/>
    <cellStyle name="Normal 2 5 2 3 2 4 3" xfId="17803" xr:uid="{00000000-0005-0000-0000-000053450000}"/>
    <cellStyle name="Normal 2 5 2 3 2 5" xfId="17804" xr:uid="{00000000-0005-0000-0000-000054450000}"/>
    <cellStyle name="Normal 2 5 2 3 2 5 2" xfId="17805" xr:uid="{00000000-0005-0000-0000-000055450000}"/>
    <cellStyle name="Normal 2 5 2 3 2 6" xfId="17806" xr:uid="{00000000-0005-0000-0000-000056450000}"/>
    <cellStyle name="Normal 2 5 2 3 2 6 2" xfId="17807" xr:uid="{00000000-0005-0000-0000-000057450000}"/>
    <cellStyle name="Normal 2 5 2 3 2 7" xfId="17808" xr:uid="{00000000-0005-0000-0000-000058450000}"/>
    <cellStyle name="Normal 2 5 2 3 3" xfId="17809" xr:uid="{00000000-0005-0000-0000-000059450000}"/>
    <cellStyle name="Normal 2 5 2 3 3 2" xfId="17810" xr:uid="{00000000-0005-0000-0000-00005A450000}"/>
    <cellStyle name="Normal 2 5 2 3 3 2 2" xfId="17811" xr:uid="{00000000-0005-0000-0000-00005B450000}"/>
    <cellStyle name="Normal 2 5 2 3 3 3" xfId="17812" xr:uid="{00000000-0005-0000-0000-00005C450000}"/>
    <cellStyle name="Normal 2 5 2 3 4" xfId="17813" xr:uid="{00000000-0005-0000-0000-00005D450000}"/>
    <cellStyle name="Normal 2 5 2 3 4 2" xfId="17814" xr:uid="{00000000-0005-0000-0000-00005E450000}"/>
    <cellStyle name="Normal 2 5 2 3 4 2 2" xfId="17815" xr:uid="{00000000-0005-0000-0000-00005F450000}"/>
    <cellStyle name="Normal 2 5 2 3 4 3" xfId="17816" xr:uid="{00000000-0005-0000-0000-000060450000}"/>
    <cellStyle name="Normal 2 5 2 3 5" xfId="17817" xr:uid="{00000000-0005-0000-0000-000061450000}"/>
    <cellStyle name="Normal 2 5 2 3 5 2" xfId="17818" xr:uid="{00000000-0005-0000-0000-000062450000}"/>
    <cellStyle name="Normal 2 5 2 3 5 2 2" xfId="17819" xr:uid="{00000000-0005-0000-0000-000063450000}"/>
    <cellStyle name="Normal 2 5 2 3 5 3" xfId="17820" xr:uid="{00000000-0005-0000-0000-000064450000}"/>
    <cellStyle name="Normal 2 5 2 3 6" xfId="17821" xr:uid="{00000000-0005-0000-0000-000065450000}"/>
    <cellStyle name="Normal 2 5 2 3 6 2" xfId="17822" xr:uid="{00000000-0005-0000-0000-000066450000}"/>
    <cellStyle name="Normal 2 5 2 3 7" xfId="17823" xr:uid="{00000000-0005-0000-0000-000067450000}"/>
    <cellStyle name="Normal 2 5 2 3 7 2" xfId="17824" xr:uid="{00000000-0005-0000-0000-000068450000}"/>
    <cellStyle name="Normal 2 5 2 3 8" xfId="17825" xr:uid="{00000000-0005-0000-0000-000069450000}"/>
    <cellStyle name="Normal 2 5 2 4" xfId="17826" xr:uid="{00000000-0005-0000-0000-00006A450000}"/>
    <cellStyle name="Normal 2 5 2 4 2" xfId="17827" xr:uid="{00000000-0005-0000-0000-00006B450000}"/>
    <cellStyle name="Normal 2 5 2 4 2 2" xfId="17828" xr:uid="{00000000-0005-0000-0000-00006C450000}"/>
    <cellStyle name="Normal 2 5 2 4 2 2 2" xfId="17829" xr:uid="{00000000-0005-0000-0000-00006D450000}"/>
    <cellStyle name="Normal 2 5 2 4 2 3" xfId="17830" xr:uid="{00000000-0005-0000-0000-00006E450000}"/>
    <cellStyle name="Normal 2 5 2 4 3" xfId="17831" xr:uid="{00000000-0005-0000-0000-00006F450000}"/>
    <cellStyle name="Normal 2 5 2 4 3 2" xfId="17832" xr:uid="{00000000-0005-0000-0000-000070450000}"/>
    <cellStyle name="Normal 2 5 2 4 3 2 2" xfId="17833" xr:uid="{00000000-0005-0000-0000-000071450000}"/>
    <cellStyle name="Normal 2 5 2 4 3 3" xfId="17834" xr:uid="{00000000-0005-0000-0000-000072450000}"/>
    <cellStyle name="Normal 2 5 2 4 4" xfId="17835" xr:uid="{00000000-0005-0000-0000-000073450000}"/>
    <cellStyle name="Normal 2 5 2 4 4 2" xfId="17836" xr:uid="{00000000-0005-0000-0000-000074450000}"/>
    <cellStyle name="Normal 2 5 2 4 4 2 2" xfId="17837" xr:uid="{00000000-0005-0000-0000-000075450000}"/>
    <cellStyle name="Normal 2 5 2 4 4 3" xfId="17838" xr:uid="{00000000-0005-0000-0000-000076450000}"/>
    <cellStyle name="Normal 2 5 2 4 5" xfId="17839" xr:uid="{00000000-0005-0000-0000-000077450000}"/>
    <cellStyle name="Normal 2 5 2 4 5 2" xfId="17840" xr:uid="{00000000-0005-0000-0000-000078450000}"/>
    <cellStyle name="Normal 2 5 2 4 6" xfId="17841" xr:uid="{00000000-0005-0000-0000-000079450000}"/>
    <cellStyle name="Normal 2 5 2 4 6 2" xfId="17842" xr:uid="{00000000-0005-0000-0000-00007A450000}"/>
    <cellStyle name="Normal 2 5 2 4 7" xfId="17843" xr:uid="{00000000-0005-0000-0000-00007B450000}"/>
    <cellStyle name="Normal 2 5 2 5" xfId="17844" xr:uid="{00000000-0005-0000-0000-00007C450000}"/>
    <cellStyle name="Normal 2 5 2 5 2" xfId="17845" xr:uid="{00000000-0005-0000-0000-00007D450000}"/>
    <cellStyle name="Normal 2 5 2 5 2 2" xfId="17846" xr:uid="{00000000-0005-0000-0000-00007E450000}"/>
    <cellStyle name="Normal 2 5 2 5 2 2 2" xfId="17847" xr:uid="{00000000-0005-0000-0000-00007F450000}"/>
    <cellStyle name="Normal 2 5 2 5 2 3" xfId="17848" xr:uid="{00000000-0005-0000-0000-000080450000}"/>
    <cellStyle name="Normal 2 5 2 5 3" xfId="17849" xr:uid="{00000000-0005-0000-0000-000081450000}"/>
    <cellStyle name="Normal 2 5 2 5 3 2" xfId="17850" xr:uid="{00000000-0005-0000-0000-000082450000}"/>
    <cellStyle name="Normal 2 5 2 5 3 2 2" xfId="17851" xr:uid="{00000000-0005-0000-0000-000083450000}"/>
    <cellStyle name="Normal 2 5 2 5 3 3" xfId="17852" xr:uid="{00000000-0005-0000-0000-000084450000}"/>
    <cellStyle name="Normal 2 5 2 5 4" xfId="17853" xr:uid="{00000000-0005-0000-0000-000085450000}"/>
    <cellStyle name="Normal 2 5 2 5 4 2" xfId="17854" xr:uid="{00000000-0005-0000-0000-000086450000}"/>
    <cellStyle name="Normal 2 5 2 5 4 2 2" xfId="17855" xr:uid="{00000000-0005-0000-0000-000087450000}"/>
    <cellStyle name="Normal 2 5 2 5 4 3" xfId="17856" xr:uid="{00000000-0005-0000-0000-000088450000}"/>
    <cellStyle name="Normal 2 5 2 5 5" xfId="17857" xr:uid="{00000000-0005-0000-0000-000089450000}"/>
    <cellStyle name="Normal 2 5 2 5 5 2" xfId="17858" xr:uid="{00000000-0005-0000-0000-00008A450000}"/>
    <cellStyle name="Normal 2 5 2 5 6" xfId="17859" xr:uid="{00000000-0005-0000-0000-00008B450000}"/>
    <cellStyle name="Normal 2 5 2 5 6 2" xfId="17860" xr:uid="{00000000-0005-0000-0000-00008C450000}"/>
    <cellStyle name="Normal 2 5 2 5 7" xfId="17861" xr:uid="{00000000-0005-0000-0000-00008D450000}"/>
    <cellStyle name="Normal 2 5 2 6" xfId="17862" xr:uid="{00000000-0005-0000-0000-00008E450000}"/>
    <cellStyle name="Normal 2 5 2 6 2" xfId="17863" xr:uid="{00000000-0005-0000-0000-00008F450000}"/>
    <cellStyle name="Normal 2 5 2 6 2 2" xfId="17864" xr:uid="{00000000-0005-0000-0000-000090450000}"/>
    <cellStyle name="Normal 2 5 2 6 3" xfId="17865" xr:uid="{00000000-0005-0000-0000-000091450000}"/>
    <cellStyle name="Normal 2 5 2 7" xfId="17866" xr:uid="{00000000-0005-0000-0000-000092450000}"/>
    <cellStyle name="Normal 2 5 2 7 2" xfId="17867" xr:uid="{00000000-0005-0000-0000-000093450000}"/>
    <cellStyle name="Normal 2 5 2 7 2 2" xfId="17868" xr:uid="{00000000-0005-0000-0000-000094450000}"/>
    <cellStyle name="Normal 2 5 2 7 3" xfId="17869" xr:uid="{00000000-0005-0000-0000-000095450000}"/>
    <cellStyle name="Normal 2 5 2 8" xfId="17870" xr:uid="{00000000-0005-0000-0000-000096450000}"/>
    <cellStyle name="Normal 2 5 2 8 2" xfId="17871" xr:uid="{00000000-0005-0000-0000-000097450000}"/>
    <cellStyle name="Normal 2 5 2 8 2 2" xfId="17872" xr:uid="{00000000-0005-0000-0000-000098450000}"/>
    <cellStyle name="Normal 2 5 2 8 3" xfId="17873" xr:uid="{00000000-0005-0000-0000-000099450000}"/>
    <cellStyle name="Normal 2 5 2 9" xfId="17874" xr:uid="{00000000-0005-0000-0000-00009A450000}"/>
    <cellStyle name="Normal 2 5 2 9 2" xfId="17875" xr:uid="{00000000-0005-0000-0000-00009B450000}"/>
    <cellStyle name="Normal 2 5 3" xfId="492" xr:uid="{00000000-0005-0000-0000-00009C450000}"/>
    <cellStyle name="Normal 2 5 3 10" xfId="17876" xr:uid="{00000000-0005-0000-0000-00009D450000}"/>
    <cellStyle name="Normal 2 5 3 10 2" xfId="17877" xr:uid="{00000000-0005-0000-0000-00009E450000}"/>
    <cellStyle name="Normal 2 5 3 11" xfId="17878" xr:uid="{00000000-0005-0000-0000-00009F450000}"/>
    <cellStyle name="Normal 2 5 3 2" xfId="17879" xr:uid="{00000000-0005-0000-0000-0000A0450000}"/>
    <cellStyle name="Normal 2 5 3 2 2" xfId="17880" xr:uid="{00000000-0005-0000-0000-0000A1450000}"/>
    <cellStyle name="Normal 2 5 3 2 2 2" xfId="17881" xr:uid="{00000000-0005-0000-0000-0000A2450000}"/>
    <cellStyle name="Normal 2 5 3 2 2 2 2" xfId="17882" xr:uid="{00000000-0005-0000-0000-0000A3450000}"/>
    <cellStyle name="Normal 2 5 3 2 2 2 2 2" xfId="17883" xr:uid="{00000000-0005-0000-0000-0000A4450000}"/>
    <cellStyle name="Normal 2 5 3 2 2 2 3" xfId="17884" xr:uid="{00000000-0005-0000-0000-0000A5450000}"/>
    <cellStyle name="Normal 2 5 3 2 2 3" xfId="17885" xr:uid="{00000000-0005-0000-0000-0000A6450000}"/>
    <cellStyle name="Normal 2 5 3 2 2 3 2" xfId="17886" xr:uid="{00000000-0005-0000-0000-0000A7450000}"/>
    <cellStyle name="Normal 2 5 3 2 2 3 2 2" xfId="17887" xr:uid="{00000000-0005-0000-0000-0000A8450000}"/>
    <cellStyle name="Normal 2 5 3 2 2 3 3" xfId="17888" xr:uid="{00000000-0005-0000-0000-0000A9450000}"/>
    <cellStyle name="Normal 2 5 3 2 2 4" xfId="17889" xr:uid="{00000000-0005-0000-0000-0000AA450000}"/>
    <cellStyle name="Normal 2 5 3 2 2 4 2" xfId="17890" xr:uid="{00000000-0005-0000-0000-0000AB450000}"/>
    <cellStyle name="Normal 2 5 3 2 2 4 2 2" xfId="17891" xr:uid="{00000000-0005-0000-0000-0000AC450000}"/>
    <cellStyle name="Normal 2 5 3 2 2 4 3" xfId="17892" xr:uid="{00000000-0005-0000-0000-0000AD450000}"/>
    <cellStyle name="Normal 2 5 3 2 2 5" xfId="17893" xr:uid="{00000000-0005-0000-0000-0000AE450000}"/>
    <cellStyle name="Normal 2 5 3 2 2 5 2" xfId="17894" xr:uid="{00000000-0005-0000-0000-0000AF450000}"/>
    <cellStyle name="Normal 2 5 3 2 2 6" xfId="17895" xr:uid="{00000000-0005-0000-0000-0000B0450000}"/>
    <cellStyle name="Normal 2 5 3 2 2 6 2" xfId="17896" xr:uid="{00000000-0005-0000-0000-0000B1450000}"/>
    <cellStyle name="Normal 2 5 3 2 2 7" xfId="17897" xr:uid="{00000000-0005-0000-0000-0000B2450000}"/>
    <cellStyle name="Normal 2 5 3 2 3" xfId="17898" xr:uid="{00000000-0005-0000-0000-0000B3450000}"/>
    <cellStyle name="Normal 2 5 3 2 3 2" xfId="17899" xr:uid="{00000000-0005-0000-0000-0000B4450000}"/>
    <cellStyle name="Normal 2 5 3 2 3 2 2" xfId="17900" xr:uid="{00000000-0005-0000-0000-0000B5450000}"/>
    <cellStyle name="Normal 2 5 3 2 3 2 2 2" xfId="17901" xr:uid="{00000000-0005-0000-0000-0000B6450000}"/>
    <cellStyle name="Normal 2 5 3 2 3 2 3" xfId="17902" xr:uid="{00000000-0005-0000-0000-0000B7450000}"/>
    <cellStyle name="Normal 2 5 3 2 3 3" xfId="17903" xr:uid="{00000000-0005-0000-0000-0000B8450000}"/>
    <cellStyle name="Normal 2 5 3 2 3 3 2" xfId="17904" xr:uid="{00000000-0005-0000-0000-0000B9450000}"/>
    <cellStyle name="Normal 2 5 3 2 3 3 2 2" xfId="17905" xr:uid="{00000000-0005-0000-0000-0000BA450000}"/>
    <cellStyle name="Normal 2 5 3 2 3 3 3" xfId="17906" xr:uid="{00000000-0005-0000-0000-0000BB450000}"/>
    <cellStyle name="Normal 2 5 3 2 3 4" xfId="17907" xr:uid="{00000000-0005-0000-0000-0000BC450000}"/>
    <cellStyle name="Normal 2 5 3 2 3 4 2" xfId="17908" xr:uid="{00000000-0005-0000-0000-0000BD450000}"/>
    <cellStyle name="Normal 2 5 3 2 3 4 2 2" xfId="17909" xr:uid="{00000000-0005-0000-0000-0000BE450000}"/>
    <cellStyle name="Normal 2 5 3 2 3 4 3" xfId="17910" xr:uid="{00000000-0005-0000-0000-0000BF450000}"/>
    <cellStyle name="Normal 2 5 3 2 3 5" xfId="17911" xr:uid="{00000000-0005-0000-0000-0000C0450000}"/>
    <cellStyle name="Normal 2 5 3 2 3 5 2" xfId="17912" xr:uid="{00000000-0005-0000-0000-0000C1450000}"/>
    <cellStyle name="Normal 2 5 3 2 3 6" xfId="17913" xr:uid="{00000000-0005-0000-0000-0000C2450000}"/>
    <cellStyle name="Normal 2 5 3 2 3 6 2" xfId="17914" xr:uid="{00000000-0005-0000-0000-0000C3450000}"/>
    <cellStyle name="Normal 2 5 3 2 3 7" xfId="17915" xr:uid="{00000000-0005-0000-0000-0000C4450000}"/>
    <cellStyle name="Normal 2 5 3 2 4" xfId="17916" xr:uid="{00000000-0005-0000-0000-0000C5450000}"/>
    <cellStyle name="Normal 2 5 3 2 4 2" xfId="17917" xr:uid="{00000000-0005-0000-0000-0000C6450000}"/>
    <cellStyle name="Normal 2 5 3 2 4 2 2" xfId="17918" xr:uid="{00000000-0005-0000-0000-0000C7450000}"/>
    <cellStyle name="Normal 2 5 3 2 4 3" xfId="17919" xr:uid="{00000000-0005-0000-0000-0000C8450000}"/>
    <cellStyle name="Normal 2 5 3 2 5" xfId="17920" xr:uid="{00000000-0005-0000-0000-0000C9450000}"/>
    <cellStyle name="Normal 2 5 3 2 5 2" xfId="17921" xr:uid="{00000000-0005-0000-0000-0000CA450000}"/>
    <cellStyle name="Normal 2 5 3 2 5 2 2" xfId="17922" xr:uid="{00000000-0005-0000-0000-0000CB450000}"/>
    <cellStyle name="Normal 2 5 3 2 5 3" xfId="17923" xr:uid="{00000000-0005-0000-0000-0000CC450000}"/>
    <cellStyle name="Normal 2 5 3 2 6" xfId="17924" xr:uid="{00000000-0005-0000-0000-0000CD450000}"/>
    <cellStyle name="Normal 2 5 3 2 6 2" xfId="17925" xr:uid="{00000000-0005-0000-0000-0000CE450000}"/>
    <cellStyle name="Normal 2 5 3 2 6 2 2" xfId="17926" xr:uid="{00000000-0005-0000-0000-0000CF450000}"/>
    <cellStyle name="Normal 2 5 3 2 6 3" xfId="17927" xr:uid="{00000000-0005-0000-0000-0000D0450000}"/>
    <cellStyle name="Normal 2 5 3 2 7" xfId="17928" xr:uid="{00000000-0005-0000-0000-0000D1450000}"/>
    <cellStyle name="Normal 2 5 3 2 7 2" xfId="17929" xr:uid="{00000000-0005-0000-0000-0000D2450000}"/>
    <cellStyle name="Normal 2 5 3 2 8" xfId="17930" xr:uid="{00000000-0005-0000-0000-0000D3450000}"/>
    <cellStyle name="Normal 2 5 3 2 8 2" xfId="17931" xr:uid="{00000000-0005-0000-0000-0000D4450000}"/>
    <cellStyle name="Normal 2 5 3 2 9" xfId="17932" xr:uid="{00000000-0005-0000-0000-0000D5450000}"/>
    <cellStyle name="Normal 2 5 3 3" xfId="17933" xr:uid="{00000000-0005-0000-0000-0000D6450000}"/>
    <cellStyle name="Normal 2 5 3 3 2" xfId="17934" xr:uid="{00000000-0005-0000-0000-0000D7450000}"/>
    <cellStyle name="Normal 2 5 3 3 2 2" xfId="17935" xr:uid="{00000000-0005-0000-0000-0000D8450000}"/>
    <cellStyle name="Normal 2 5 3 3 2 2 2" xfId="17936" xr:uid="{00000000-0005-0000-0000-0000D9450000}"/>
    <cellStyle name="Normal 2 5 3 3 2 2 2 2" xfId="17937" xr:uid="{00000000-0005-0000-0000-0000DA450000}"/>
    <cellStyle name="Normal 2 5 3 3 2 2 3" xfId="17938" xr:uid="{00000000-0005-0000-0000-0000DB450000}"/>
    <cellStyle name="Normal 2 5 3 3 2 3" xfId="17939" xr:uid="{00000000-0005-0000-0000-0000DC450000}"/>
    <cellStyle name="Normal 2 5 3 3 2 3 2" xfId="17940" xr:uid="{00000000-0005-0000-0000-0000DD450000}"/>
    <cellStyle name="Normal 2 5 3 3 2 3 2 2" xfId="17941" xr:uid="{00000000-0005-0000-0000-0000DE450000}"/>
    <cellStyle name="Normal 2 5 3 3 2 3 3" xfId="17942" xr:uid="{00000000-0005-0000-0000-0000DF450000}"/>
    <cellStyle name="Normal 2 5 3 3 2 4" xfId="17943" xr:uid="{00000000-0005-0000-0000-0000E0450000}"/>
    <cellStyle name="Normal 2 5 3 3 2 4 2" xfId="17944" xr:uid="{00000000-0005-0000-0000-0000E1450000}"/>
    <cellStyle name="Normal 2 5 3 3 2 4 2 2" xfId="17945" xr:uid="{00000000-0005-0000-0000-0000E2450000}"/>
    <cellStyle name="Normal 2 5 3 3 2 4 3" xfId="17946" xr:uid="{00000000-0005-0000-0000-0000E3450000}"/>
    <cellStyle name="Normal 2 5 3 3 2 5" xfId="17947" xr:uid="{00000000-0005-0000-0000-0000E4450000}"/>
    <cellStyle name="Normal 2 5 3 3 2 5 2" xfId="17948" xr:uid="{00000000-0005-0000-0000-0000E5450000}"/>
    <cellStyle name="Normal 2 5 3 3 2 6" xfId="17949" xr:uid="{00000000-0005-0000-0000-0000E6450000}"/>
    <cellStyle name="Normal 2 5 3 3 2 6 2" xfId="17950" xr:uid="{00000000-0005-0000-0000-0000E7450000}"/>
    <cellStyle name="Normal 2 5 3 3 2 7" xfId="17951" xr:uid="{00000000-0005-0000-0000-0000E8450000}"/>
    <cellStyle name="Normal 2 5 3 3 3" xfId="17952" xr:uid="{00000000-0005-0000-0000-0000E9450000}"/>
    <cellStyle name="Normal 2 5 3 3 3 2" xfId="17953" xr:uid="{00000000-0005-0000-0000-0000EA450000}"/>
    <cellStyle name="Normal 2 5 3 3 3 2 2" xfId="17954" xr:uid="{00000000-0005-0000-0000-0000EB450000}"/>
    <cellStyle name="Normal 2 5 3 3 3 3" xfId="17955" xr:uid="{00000000-0005-0000-0000-0000EC450000}"/>
    <cellStyle name="Normal 2 5 3 3 4" xfId="17956" xr:uid="{00000000-0005-0000-0000-0000ED450000}"/>
    <cellStyle name="Normal 2 5 3 3 4 2" xfId="17957" xr:uid="{00000000-0005-0000-0000-0000EE450000}"/>
    <cellStyle name="Normal 2 5 3 3 4 2 2" xfId="17958" xr:uid="{00000000-0005-0000-0000-0000EF450000}"/>
    <cellStyle name="Normal 2 5 3 3 4 3" xfId="17959" xr:uid="{00000000-0005-0000-0000-0000F0450000}"/>
    <cellStyle name="Normal 2 5 3 3 5" xfId="17960" xr:uid="{00000000-0005-0000-0000-0000F1450000}"/>
    <cellStyle name="Normal 2 5 3 3 5 2" xfId="17961" xr:uid="{00000000-0005-0000-0000-0000F2450000}"/>
    <cellStyle name="Normal 2 5 3 3 5 2 2" xfId="17962" xr:uid="{00000000-0005-0000-0000-0000F3450000}"/>
    <cellStyle name="Normal 2 5 3 3 5 3" xfId="17963" xr:uid="{00000000-0005-0000-0000-0000F4450000}"/>
    <cellStyle name="Normal 2 5 3 3 6" xfId="17964" xr:uid="{00000000-0005-0000-0000-0000F5450000}"/>
    <cellStyle name="Normal 2 5 3 3 6 2" xfId="17965" xr:uid="{00000000-0005-0000-0000-0000F6450000}"/>
    <cellStyle name="Normal 2 5 3 3 7" xfId="17966" xr:uid="{00000000-0005-0000-0000-0000F7450000}"/>
    <cellStyle name="Normal 2 5 3 3 7 2" xfId="17967" xr:uid="{00000000-0005-0000-0000-0000F8450000}"/>
    <cellStyle name="Normal 2 5 3 3 8" xfId="17968" xr:uid="{00000000-0005-0000-0000-0000F9450000}"/>
    <cellStyle name="Normal 2 5 3 4" xfId="17969" xr:uid="{00000000-0005-0000-0000-0000FA450000}"/>
    <cellStyle name="Normal 2 5 3 4 2" xfId="17970" xr:uid="{00000000-0005-0000-0000-0000FB450000}"/>
    <cellStyle name="Normal 2 5 3 4 2 2" xfId="17971" xr:uid="{00000000-0005-0000-0000-0000FC450000}"/>
    <cellStyle name="Normal 2 5 3 4 2 2 2" xfId="17972" xr:uid="{00000000-0005-0000-0000-0000FD450000}"/>
    <cellStyle name="Normal 2 5 3 4 2 3" xfId="17973" xr:uid="{00000000-0005-0000-0000-0000FE450000}"/>
    <cellStyle name="Normal 2 5 3 4 3" xfId="17974" xr:uid="{00000000-0005-0000-0000-0000FF450000}"/>
    <cellStyle name="Normal 2 5 3 4 3 2" xfId="17975" xr:uid="{00000000-0005-0000-0000-000000460000}"/>
    <cellStyle name="Normal 2 5 3 4 3 2 2" xfId="17976" xr:uid="{00000000-0005-0000-0000-000001460000}"/>
    <cellStyle name="Normal 2 5 3 4 3 3" xfId="17977" xr:uid="{00000000-0005-0000-0000-000002460000}"/>
    <cellStyle name="Normal 2 5 3 4 4" xfId="17978" xr:uid="{00000000-0005-0000-0000-000003460000}"/>
    <cellStyle name="Normal 2 5 3 4 4 2" xfId="17979" xr:uid="{00000000-0005-0000-0000-000004460000}"/>
    <cellStyle name="Normal 2 5 3 4 4 2 2" xfId="17980" xr:uid="{00000000-0005-0000-0000-000005460000}"/>
    <cellStyle name="Normal 2 5 3 4 4 3" xfId="17981" xr:uid="{00000000-0005-0000-0000-000006460000}"/>
    <cellStyle name="Normal 2 5 3 4 5" xfId="17982" xr:uid="{00000000-0005-0000-0000-000007460000}"/>
    <cellStyle name="Normal 2 5 3 4 5 2" xfId="17983" xr:uid="{00000000-0005-0000-0000-000008460000}"/>
    <cellStyle name="Normal 2 5 3 4 6" xfId="17984" xr:uid="{00000000-0005-0000-0000-000009460000}"/>
    <cellStyle name="Normal 2 5 3 4 6 2" xfId="17985" xr:uid="{00000000-0005-0000-0000-00000A460000}"/>
    <cellStyle name="Normal 2 5 3 4 7" xfId="17986" xr:uid="{00000000-0005-0000-0000-00000B460000}"/>
    <cellStyle name="Normal 2 5 3 5" xfId="17987" xr:uid="{00000000-0005-0000-0000-00000C460000}"/>
    <cellStyle name="Normal 2 5 3 5 2" xfId="17988" xr:uid="{00000000-0005-0000-0000-00000D460000}"/>
    <cellStyle name="Normal 2 5 3 5 2 2" xfId="17989" xr:uid="{00000000-0005-0000-0000-00000E460000}"/>
    <cellStyle name="Normal 2 5 3 5 2 2 2" xfId="17990" xr:uid="{00000000-0005-0000-0000-00000F460000}"/>
    <cellStyle name="Normal 2 5 3 5 2 3" xfId="17991" xr:uid="{00000000-0005-0000-0000-000010460000}"/>
    <cellStyle name="Normal 2 5 3 5 3" xfId="17992" xr:uid="{00000000-0005-0000-0000-000011460000}"/>
    <cellStyle name="Normal 2 5 3 5 3 2" xfId="17993" xr:uid="{00000000-0005-0000-0000-000012460000}"/>
    <cellStyle name="Normal 2 5 3 5 3 2 2" xfId="17994" xr:uid="{00000000-0005-0000-0000-000013460000}"/>
    <cellStyle name="Normal 2 5 3 5 3 3" xfId="17995" xr:uid="{00000000-0005-0000-0000-000014460000}"/>
    <cellStyle name="Normal 2 5 3 5 4" xfId="17996" xr:uid="{00000000-0005-0000-0000-000015460000}"/>
    <cellStyle name="Normal 2 5 3 5 4 2" xfId="17997" xr:uid="{00000000-0005-0000-0000-000016460000}"/>
    <cellStyle name="Normal 2 5 3 5 4 2 2" xfId="17998" xr:uid="{00000000-0005-0000-0000-000017460000}"/>
    <cellStyle name="Normal 2 5 3 5 4 3" xfId="17999" xr:uid="{00000000-0005-0000-0000-000018460000}"/>
    <cellStyle name="Normal 2 5 3 5 5" xfId="18000" xr:uid="{00000000-0005-0000-0000-000019460000}"/>
    <cellStyle name="Normal 2 5 3 5 5 2" xfId="18001" xr:uid="{00000000-0005-0000-0000-00001A460000}"/>
    <cellStyle name="Normal 2 5 3 5 6" xfId="18002" xr:uid="{00000000-0005-0000-0000-00001B460000}"/>
    <cellStyle name="Normal 2 5 3 5 6 2" xfId="18003" xr:uid="{00000000-0005-0000-0000-00001C460000}"/>
    <cellStyle name="Normal 2 5 3 5 7" xfId="18004" xr:uid="{00000000-0005-0000-0000-00001D460000}"/>
    <cellStyle name="Normal 2 5 3 6" xfId="18005" xr:uid="{00000000-0005-0000-0000-00001E460000}"/>
    <cellStyle name="Normal 2 5 3 6 2" xfId="18006" xr:uid="{00000000-0005-0000-0000-00001F460000}"/>
    <cellStyle name="Normal 2 5 3 6 2 2" xfId="18007" xr:uid="{00000000-0005-0000-0000-000020460000}"/>
    <cellStyle name="Normal 2 5 3 6 3" xfId="18008" xr:uid="{00000000-0005-0000-0000-000021460000}"/>
    <cellStyle name="Normal 2 5 3 7" xfId="18009" xr:uid="{00000000-0005-0000-0000-000022460000}"/>
    <cellStyle name="Normal 2 5 3 7 2" xfId="18010" xr:uid="{00000000-0005-0000-0000-000023460000}"/>
    <cellStyle name="Normal 2 5 3 7 2 2" xfId="18011" xr:uid="{00000000-0005-0000-0000-000024460000}"/>
    <cellStyle name="Normal 2 5 3 7 3" xfId="18012" xr:uid="{00000000-0005-0000-0000-000025460000}"/>
    <cellStyle name="Normal 2 5 3 8" xfId="18013" xr:uid="{00000000-0005-0000-0000-000026460000}"/>
    <cellStyle name="Normal 2 5 3 8 2" xfId="18014" xr:uid="{00000000-0005-0000-0000-000027460000}"/>
    <cellStyle name="Normal 2 5 3 8 2 2" xfId="18015" xr:uid="{00000000-0005-0000-0000-000028460000}"/>
    <cellStyle name="Normal 2 5 3 8 3" xfId="18016" xr:uid="{00000000-0005-0000-0000-000029460000}"/>
    <cellStyle name="Normal 2 5 3 9" xfId="18017" xr:uid="{00000000-0005-0000-0000-00002A460000}"/>
    <cellStyle name="Normal 2 5 3 9 2" xfId="18018" xr:uid="{00000000-0005-0000-0000-00002B460000}"/>
    <cellStyle name="Normal 2 5 4" xfId="18019" xr:uid="{00000000-0005-0000-0000-00002C460000}"/>
    <cellStyle name="Normal 2 5 4 2" xfId="18020" xr:uid="{00000000-0005-0000-0000-00002D460000}"/>
    <cellStyle name="Normal 2 5 4 2 2" xfId="18021" xr:uid="{00000000-0005-0000-0000-00002E460000}"/>
    <cellStyle name="Normal 2 5 4 2 2 2" xfId="18022" xr:uid="{00000000-0005-0000-0000-00002F460000}"/>
    <cellStyle name="Normal 2 5 4 2 2 2 2" xfId="18023" xr:uid="{00000000-0005-0000-0000-000030460000}"/>
    <cellStyle name="Normal 2 5 4 2 2 3" xfId="18024" xr:uid="{00000000-0005-0000-0000-000031460000}"/>
    <cellStyle name="Normal 2 5 4 2 3" xfId="18025" xr:uid="{00000000-0005-0000-0000-000032460000}"/>
    <cellStyle name="Normal 2 5 4 2 3 2" xfId="18026" xr:uid="{00000000-0005-0000-0000-000033460000}"/>
    <cellStyle name="Normal 2 5 4 2 3 2 2" xfId="18027" xr:uid="{00000000-0005-0000-0000-000034460000}"/>
    <cellStyle name="Normal 2 5 4 2 3 3" xfId="18028" xr:uid="{00000000-0005-0000-0000-000035460000}"/>
    <cellStyle name="Normal 2 5 4 2 4" xfId="18029" xr:uid="{00000000-0005-0000-0000-000036460000}"/>
    <cellStyle name="Normal 2 5 4 2 4 2" xfId="18030" xr:uid="{00000000-0005-0000-0000-000037460000}"/>
    <cellStyle name="Normal 2 5 4 2 4 2 2" xfId="18031" xr:uid="{00000000-0005-0000-0000-000038460000}"/>
    <cellStyle name="Normal 2 5 4 2 4 3" xfId="18032" xr:uid="{00000000-0005-0000-0000-000039460000}"/>
    <cellStyle name="Normal 2 5 4 2 5" xfId="18033" xr:uid="{00000000-0005-0000-0000-00003A460000}"/>
    <cellStyle name="Normal 2 5 4 2 5 2" xfId="18034" xr:uid="{00000000-0005-0000-0000-00003B460000}"/>
    <cellStyle name="Normal 2 5 4 2 6" xfId="18035" xr:uid="{00000000-0005-0000-0000-00003C460000}"/>
    <cellStyle name="Normal 2 5 4 2 6 2" xfId="18036" xr:uid="{00000000-0005-0000-0000-00003D460000}"/>
    <cellStyle name="Normal 2 5 4 2 7" xfId="18037" xr:uid="{00000000-0005-0000-0000-00003E460000}"/>
    <cellStyle name="Normal 2 5 4 3" xfId="18038" xr:uid="{00000000-0005-0000-0000-00003F460000}"/>
    <cellStyle name="Normal 2 5 4 3 2" xfId="18039" xr:uid="{00000000-0005-0000-0000-000040460000}"/>
    <cellStyle name="Normal 2 5 4 3 2 2" xfId="18040" xr:uid="{00000000-0005-0000-0000-000041460000}"/>
    <cellStyle name="Normal 2 5 4 3 2 2 2" xfId="18041" xr:uid="{00000000-0005-0000-0000-000042460000}"/>
    <cellStyle name="Normal 2 5 4 3 2 3" xfId="18042" xr:uid="{00000000-0005-0000-0000-000043460000}"/>
    <cellStyle name="Normal 2 5 4 3 3" xfId="18043" xr:uid="{00000000-0005-0000-0000-000044460000}"/>
    <cellStyle name="Normal 2 5 4 3 3 2" xfId="18044" xr:uid="{00000000-0005-0000-0000-000045460000}"/>
    <cellStyle name="Normal 2 5 4 3 3 2 2" xfId="18045" xr:uid="{00000000-0005-0000-0000-000046460000}"/>
    <cellStyle name="Normal 2 5 4 3 3 3" xfId="18046" xr:uid="{00000000-0005-0000-0000-000047460000}"/>
    <cellStyle name="Normal 2 5 4 3 4" xfId="18047" xr:uid="{00000000-0005-0000-0000-000048460000}"/>
    <cellStyle name="Normal 2 5 4 3 4 2" xfId="18048" xr:uid="{00000000-0005-0000-0000-000049460000}"/>
    <cellStyle name="Normal 2 5 4 3 4 2 2" xfId="18049" xr:uid="{00000000-0005-0000-0000-00004A460000}"/>
    <cellStyle name="Normal 2 5 4 3 4 3" xfId="18050" xr:uid="{00000000-0005-0000-0000-00004B460000}"/>
    <cellStyle name="Normal 2 5 4 3 5" xfId="18051" xr:uid="{00000000-0005-0000-0000-00004C460000}"/>
    <cellStyle name="Normal 2 5 4 3 5 2" xfId="18052" xr:uid="{00000000-0005-0000-0000-00004D460000}"/>
    <cellStyle name="Normal 2 5 4 3 6" xfId="18053" xr:uid="{00000000-0005-0000-0000-00004E460000}"/>
    <cellStyle name="Normal 2 5 4 3 6 2" xfId="18054" xr:uid="{00000000-0005-0000-0000-00004F460000}"/>
    <cellStyle name="Normal 2 5 4 3 7" xfId="18055" xr:uid="{00000000-0005-0000-0000-000050460000}"/>
    <cellStyle name="Normal 2 5 4 4" xfId="18056" xr:uid="{00000000-0005-0000-0000-000051460000}"/>
    <cellStyle name="Normal 2 5 4 4 2" xfId="18057" xr:uid="{00000000-0005-0000-0000-000052460000}"/>
    <cellStyle name="Normal 2 5 4 4 2 2" xfId="18058" xr:uid="{00000000-0005-0000-0000-000053460000}"/>
    <cellStyle name="Normal 2 5 4 4 3" xfId="18059" xr:uid="{00000000-0005-0000-0000-000054460000}"/>
    <cellStyle name="Normal 2 5 4 5" xfId="18060" xr:uid="{00000000-0005-0000-0000-000055460000}"/>
    <cellStyle name="Normal 2 5 4 5 2" xfId="18061" xr:uid="{00000000-0005-0000-0000-000056460000}"/>
    <cellStyle name="Normal 2 5 4 5 2 2" xfId="18062" xr:uid="{00000000-0005-0000-0000-000057460000}"/>
    <cellStyle name="Normal 2 5 4 5 3" xfId="18063" xr:uid="{00000000-0005-0000-0000-000058460000}"/>
    <cellStyle name="Normal 2 5 4 6" xfId="18064" xr:uid="{00000000-0005-0000-0000-000059460000}"/>
    <cellStyle name="Normal 2 5 4 6 2" xfId="18065" xr:uid="{00000000-0005-0000-0000-00005A460000}"/>
    <cellStyle name="Normal 2 5 4 6 2 2" xfId="18066" xr:uid="{00000000-0005-0000-0000-00005B460000}"/>
    <cellStyle name="Normal 2 5 4 6 3" xfId="18067" xr:uid="{00000000-0005-0000-0000-00005C460000}"/>
    <cellStyle name="Normal 2 5 4 7" xfId="18068" xr:uid="{00000000-0005-0000-0000-00005D460000}"/>
    <cellStyle name="Normal 2 5 4 7 2" xfId="18069" xr:uid="{00000000-0005-0000-0000-00005E460000}"/>
    <cellStyle name="Normal 2 5 4 8" xfId="18070" xr:uid="{00000000-0005-0000-0000-00005F460000}"/>
    <cellStyle name="Normal 2 5 4 8 2" xfId="18071" xr:uid="{00000000-0005-0000-0000-000060460000}"/>
    <cellStyle name="Normal 2 5 4 9" xfId="18072" xr:uid="{00000000-0005-0000-0000-000061460000}"/>
    <cellStyle name="Normal 2 5 5" xfId="18073" xr:uid="{00000000-0005-0000-0000-000062460000}"/>
    <cellStyle name="Normal 2 5 5 2" xfId="18074" xr:uid="{00000000-0005-0000-0000-000063460000}"/>
    <cellStyle name="Normal 2 5 5 2 2" xfId="18075" xr:uid="{00000000-0005-0000-0000-000064460000}"/>
    <cellStyle name="Normal 2 5 5 2 2 2" xfId="18076" xr:uid="{00000000-0005-0000-0000-000065460000}"/>
    <cellStyle name="Normal 2 5 5 2 2 2 2" xfId="18077" xr:uid="{00000000-0005-0000-0000-000066460000}"/>
    <cellStyle name="Normal 2 5 5 2 2 3" xfId="18078" xr:uid="{00000000-0005-0000-0000-000067460000}"/>
    <cellStyle name="Normal 2 5 5 2 3" xfId="18079" xr:uid="{00000000-0005-0000-0000-000068460000}"/>
    <cellStyle name="Normal 2 5 5 2 3 2" xfId="18080" xr:uid="{00000000-0005-0000-0000-000069460000}"/>
    <cellStyle name="Normal 2 5 5 2 3 2 2" xfId="18081" xr:uid="{00000000-0005-0000-0000-00006A460000}"/>
    <cellStyle name="Normal 2 5 5 2 3 3" xfId="18082" xr:uid="{00000000-0005-0000-0000-00006B460000}"/>
    <cellStyle name="Normal 2 5 5 2 4" xfId="18083" xr:uid="{00000000-0005-0000-0000-00006C460000}"/>
    <cellStyle name="Normal 2 5 5 2 4 2" xfId="18084" xr:uid="{00000000-0005-0000-0000-00006D460000}"/>
    <cellStyle name="Normal 2 5 5 2 4 2 2" xfId="18085" xr:uid="{00000000-0005-0000-0000-00006E460000}"/>
    <cellStyle name="Normal 2 5 5 2 4 3" xfId="18086" xr:uid="{00000000-0005-0000-0000-00006F460000}"/>
    <cellStyle name="Normal 2 5 5 2 5" xfId="18087" xr:uid="{00000000-0005-0000-0000-000070460000}"/>
    <cellStyle name="Normal 2 5 5 2 5 2" xfId="18088" xr:uid="{00000000-0005-0000-0000-000071460000}"/>
    <cellStyle name="Normal 2 5 5 2 6" xfId="18089" xr:uid="{00000000-0005-0000-0000-000072460000}"/>
    <cellStyle name="Normal 2 5 5 2 6 2" xfId="18090" xr:uid="{00000000-0005-0000-0000-000073460000}"/>
    <cellStyle name="Normal 2 5 5 2 7" xfId="18091" xr:uid="{00000000-0005-0000-0000-000074460000}"/>
    <cellStyle name="Normal 2 5 5 3" xfId="18092" xr:uid="{00000000-0005-0000-0000-000075460000}"/>
    <cellStyle name="Normal 2 5 5 3 2" xfId="18093" xr:uid="{00000000-0005-0000-0000-000076460000}"/>
    <cellStyle name="Normal 2 5 5 3 2 2" xfId="18094" xr:uid="{00000000-0005-0000-0000-000077460000}"/>
    <cellStyle name="Normal 2 5 5 3 3" xfId="18095" xr:uid="{00000000-0005-0000-0000-000078460000}"/>
    <cellStyle name="Normal 2 5 5 4" xfId="18096" xr:uid="{00000000-0005-0000-0000-000079460000}"/>
    <cellStyle name="Normal 2 5 5 4 2" xfId="18097" xr:uid="{00000000-0005-0000-0000-00007A460000}"/>
    <cellStyle name="Normal 2 5 5 4 2 2" xfId="18098" xr:uid="{00000000-0005-0000-0000-00007B460000}"/>
    <cellStyle name="Normal 2 5 5 4 3" xfId="18099" xr:uid="{00000000-0005-0000-0000-00007C460000}"/>
    <cellStyle name="Normal 2 5 5 5" xfId="18100" xr:uid="{00000000-0005-0000-0000-00007D460000}"/>
    <cellStyle name="Normal 2 5 5 5 2" xfId="18101" xr:uid="{00000000-0005-0000-0000-00007E460000}"/>
    <cellStyle name="Normal 2 5 5 5 2 2" xfId="18102" xr:uid="{00000000-0005-0000-0000-00007F460000}"/>
    <cellStyle name="Normal 2 5 5 5 3" xfId="18103" xr:uid="{00000000-0005-0000-0000-000080460000}"/>
    <cellStyle name="Normal 2 5 5 6" xfId="18104" xr:uid="{00000000-0005-0000-0000-000081460000}"/>
    <cellStyle name="Normal 2 5 5 6 2" xfId="18105" xr:uid="{00000000-0005-0000-0000-000082460000}"/>
    <cellStyle name="Normal 2 5 5 7" xfId="18106" xr:uid="{00000000-0005-0000-0000-000083460000}"/>
    <cellStyle name="Normal 2 5 5 7 2" xfId="18107" xr:uid="{00000000-0005-0000-0000-000084460000}"/>
    <cellStyle name="Normal 2 5 5 8" xfId="18108" xr:uid="{00000000-0005-0000-0000-000085460000}"/>
    <cellStyle name="Normal 2 5 6" xfId="18109" xr:uid="{00000000-0005-0000-0000-000086460000}"/>
    <cellStyle name="Normal 2 5 6 2" xfId="18110" xr:uid="{00000000-0005-0000-0000-000087460000}"/>
    <cellStyle name="Normal 2 5 6 2 2" xfId="18111" xr:uid="{00000000-0005-0000-0000-000088460000}"/>
    <cellStyle name="Normal 2 5 6 2 2 2" xfId="18112" xr:uid="{00000000-0005-0000-0000-000089460000}"/>
    <cellStyle name="Normal 2 5 6 2 3" xfId="18113" xr:uid="{00000000-0005-0000-0000-00008A460000}"/>
    <cellStyle name="Normal 2 5 6 3" xfId="18114" xr:uid="{00000000-0005-0000-0000-00008B460000}"/>
    <cellStyle name="Normal 2 5 6 3 2" xfId="18115" xr:uid="{00000000-0005-0000-0000-00008C460000}"/>
    <cellStyle name="Normal 2 5 6 3 2 2" xfId="18116" xr:uid="{00000000-0005-0000-0000-00008D460000}"/>
    <cellStyle name="Normal 2 5 6 3 3" xfId="18117" xr:uid="{00000000-0005-0000-0000-00008E460000}"/>
    <cellStyle name="Normal 2 5 6 4" xfId="18118" xr:uid="{00000000-0005-0000-0000-00008F460000}"/>
    <cellStyle name="Normal 2 5 6 4 2" xfId="18119" xr:uid="{00000000-0005-0000-0000-000090460000}"/>
    <cellStyle name="Normal 2 5 6 4 2 2" xfId="18120" xr:uid="{00000000-0005-0000-0000-000091460000}"/>
    <cellStyle name="Normal 2 5 6 4 3" xfId="18121" xr:uid="{00000000-0005-0000-0000-000092460000}"/>
    <cellStyle name="Normal 2 5 6 5" xfId="18122" xr:uid="{00000000-0005-0000-0000-000093460000}"/>
    <cellStyle name="Normal 2 5 6 5 2" xfId="18123" xr:uid="{00000000-0005-0000-0000-000094460000}"/>
    <cellStyle name="Normal 2 5 6 6" xfId="18124" xr:uid="{00000000-0005-0000-0000-000095460000}"/>
    <cellStyle name="Normal 2 5 6 6 2" xfId="18125" xr:uid="{00000000-0005-0000-0000-000096460000}"/>
    <cellStyle name="Normal 2 5 6 7" xfId="18126" xr:uid="{00000000-0005-0000-0000-000097460000}"/>
    <cellStyle name="Normal 2 5 7" xfId="18127" xr:uid="{00000000-0005-0000-0000-000098460000}"/>
    <cellStyle name="Normal 2 5 7 2" xfId="18128" xr:uid="{00000000-0005-0000-0000-000099460000}"/>
    <cellStyle name="Normal 2 5 7 2 2" xfId="18129" xr:uid="{00000000-0005-0000-0000-00009A460000}"/>
    <cellStyle name="Normal 2 5 7 2 2 2" xfId="18130" xr:uid="{00000000-0005-0000-0000-00009B460000}"/>
    <cellStyle name="Normal 2 5 7 2 3" xfId="18131" xr:uid="{00000000-0005-0000-0000-00009C460000}"/>
    <cellStyle name="Normal 2 5 7 3" xfId="18132" xr:uid="{00000000-0005-0000-0000-00009D460000}"/>
    <cellStyle name="Normal 2 5 7 3 2" xfId="18133" xr:uid="{00000000-0005-0000-0000-00009E460000}"/>
    <cellStyle name="Normal 2 5 7 3 2 2" xfId="18134" xr:uid="{00000000-0005-0000-0000-00009F460000}"/>
    <cellStyle name="Normal 2 5 7 3 3" xfId="18135" xr:uid="{00000000-0005-0000-0000-0000A0460000}"/>
    <cellStyle name="Normal 2 5 7 4" xfId="18136" xr:uid="{00000000-0005-0000-0000-0000A1460000}"/>
    <cellStyle name="Normal 2 5 7 4 2" xfId="18137" xr:uid="{00000000-0005-0000-0000-0000A2460000}"/>
    <cellStyle name="Normal 2 5 7 4 2 2" xfId="18138" xr:uid="{00000000-0005-0000-0000-0000A3460000}"/>
    <cellStyle name="Normal 2 5 7 4 3" xfId="18139" xr:uid="{00000000-0005-0000-0000-0000A4460000}"/>
    <cellStyle name="Normal 2 5 7 5" xfId="18140" xr:uid="{00000000-0005-0000-0000-0000A5460000}"/>
    <cellStyle name="Normal 2 5 7 5 2" xfId="18141" xr:uid="{00000000-0005-0000-0000-0000A6460000}"/>
    <cellStyle name="Normal 2 5 7 6" xfId="18142" xr:uid="{00000000-0005-0000-0000-0000A7460000}"/>
    <cellStyle name="Normal 2 5 7 6 2" xfId="18143" xr:uid="{00000000-0005-0000-0000-0000A8460000}"/>
    <cellStyle name="Normal 2 5 7 7" xfId="18144" xr:uid="{00000000-0005-0000-0000-0000A9460000}"/>
    <cellStyle name="Normal 2 5 8" xfId="18145" xr:uid="{00000000-0005-0000-0000-0000AA460000}"/>
    <cellStyle name="Normal 2 5 8 2" xfId="18146" xr:uid="{00000000-0005-0000-0000-0000AB460000}"/>
    <cellStyle name="Normal 2 5 8 2 2" xfId="18147" xr:uid="{00000000-0005-0000-0000-0000AC460000}"/>
    <cellStyle name="Normal 2 5 8 3" xfId="18148" xr:uid="{00000000-0005-0000-0000-0000AD460000}"/>
    <cellStyle name="Normal 2 5 9" xfId="18149" xr:uid="{00000000-0005-0000-0000-0000AE460000}"/>
    <cellStyle name="Normal 2 5 9 2" xfId="18150" xr:uid="{00000000-0005-0000-0000-0000AF460000}"/>
    <cellStyle name="Normal 2 5 9 2 2" xfId="18151" xr:uid="{00000000-0005-0000-0000-0000B0460000}"/>
    <cellStyle name="Normal 2 5 9 3" xfId="18152" xr:uid="{00000000-0005-0000-0000-0000B1460000}"/>
    <cellStyle name="Normal 2 5_Confidential Information" xfId="18153" xr:uid="{00000000-0005-0000-0000-0000B2460000}"/>
    <cellStyle name="Normal 2 6" xfId="493" xr:uid="{00000000-0005-0000-0000-0000B3460000}"/>
    <cellStyle name="Normal 2 6 10" xfId="18154" xr:uid="{00000000-0005-0000-0000-0000B4460000}"/>
    <cellStyle name="Normal 2 6 10 2" xfId="18155" xr:uid="{00000000-0005-0000-0000-0000B5460000}"/>
    <cellStyle name="Normal 2 6 10 2 2" xfId="18156" xr:uid="{00000000-0005-0000-0000-0000B6460000}"/>
    <cellStyle name="Normal 2 6 10 3" xfId="18157" xr:uid="{00000000-0005-0000-0000-0000B7460000}"/>
    <cellStyle name="Normal 2 6 11" xfId="18158" xr:uid="{00000000-0005-0000-0000-0000B8460000}"/>
    <cellStyle name="Normal 2 6 11 2" xfId="18159" xr:uid="{00000000-0005-0000-0000-0000B9460000}"/>
    <cellStyle name="Normal 2 6 12" xfId="18160" xr:uid="{00000000-0005-0000-0000-0000BA460000}"/>
    <cellStyle name="Normal 2 6 12 2" xfId="18161" xr:uid="{00000000-0005-0000-0000-0000BB460000}"/>
    <cellStyle name="Normal 2 6 13" xfId="18162" xr:uid="{00000000-0005-0000-0000-0000BC460000}"/>
    <cellStyle name="Normal 2 6 2" xfId="494" xr:uid="{00000000-0005-0000-0000-0000BD460000}"/>
    <cellStyle name="Normal 2 6 2 10" xfId="18163" xr:uid="{00000000-0005-0000-0000-0000BE460000}"/>
    <cellStyle name="Normal 2 6 2 10 2" xfId="18164" xr:uid="{00000000-0005-0000-0000-0000BF460000}"/>
    <cellStyle name="Normal 2 6 2 11" xfId="18165" xr:uid="{00000000-0005-0000-0000-0000C0460000}"/>
    <cellStyle name="Normal 2 6 2 2" xfId="18166" xr:uid="{00000000-0005-0000-0000-0000C1460000}"/>
    <cellStyle name="Normal 2 6 2 2 2" xfId="18167" xr:uid="{00000000-0005-0000-0000-0000C2460000}"/>
    <cellStyle name="Normal 2 6 2 2 2 2" xfId="18168" xr:uid="{00000000-0005-0000-0000-0000C3460000}"/>
    <cellStyle name="Normal 2 6 2 2 2 2 2" xfId="18169" xr:uid="{00000000-0005-0000-0000-0000C4460000}"/>
    <cellStyle name="Normal 2 6 2 2 2 2 2 2" xfId="18170" xr:uid="{00000000-0005-0000-0000-0000C5460000}"/>
    <cellStyle name="Normal 2 6 2 2 2 2 3" xfId="18171" xr:uid="{00000000-0005-0000-0000-0000C6460000}"/>
    <cellStyle name="Normal 2 6 2 2 2 3" xfId="18172" xr:uid="{00000000-0005-0000-0000-0000C7460000}"/>
    <cellStyle name="Normal 2 6 2 2 2 3 2" xfId="18173" xr:uid="{00000000-0005-0000-0000-0000C8460000}"/>
    <cellStyle name="Normal 2 6 2 2 2 3 2 2" xfId="18174" xr:uid="{00000000-0005-0000-0000-0000C9460000}"/>
    <cellStyle name="Normal 2 6 2 2 2 3 3" xfId="18175" xr:uid="{00000000-0005-0000-0000-0000CA460000}"/>
    <cellStyle name="Normal 2 6 2 2 2 4" xfId="18176" xr:uid="{00000000-0005-0000-0000-0000CB460000}"/>
    <cellStyle name="Normal 2 6 2 2 2 4 2" xfId="18177" xr:uid="{00000000-0005-0000-0000-0000CC460000}"/>
    <cellStyle name="Normal 2 6 2 2 2 4 2 2" xfId="18178" xr:uid="{00000000-0005-0000-0000-0000CD460000}"/>
    <cellStyle name="Normal 2 6 2 2 2 4 3" xfId="18179" xr:uid="{00000000-0005-0000-0000-0000CE460000}"/>
    <cellStyle name="Normal 2 6 2 2 2 5" xfId="18180" xr:uid="{00000000-0005-0000-0000-0000CF460000}"/>
    <cellStyle name="Normal 2 6 2 2 2 5 2" xfId="18181" xr:uid="{00000000-0005-0000-0000-0000D0460000}"/>
    <cellStyle name="Normal 2 6 2 2 2 6" xfId="18182" xr:uid="{00000000-0005-0000-0000-0000D1460000}"/>
    <cellStyle name="Normal 2 6 2 2 2 6 2" xfId="18183" xr:uid="{00000000-0005-0000-0000-0000D2460000}"/>
    <cellStyle name="Normal 2 6 2 2 2 7" xfId="18184" xr:uid="{00000000-0005-0000-0000-0000D3460000}"/>
    <cellStyle name="Normal 2 6 2 2 3" xfId="18185" xr:uid="{00000000-0005-0000-0000-0000D4460000}"/>
    <cellStyle name="Normal 2 6 2 2 3 2" xfId="18186" xr:uid="{00000000-0005-0000-0000-0000D5460000}"/>
    <cellStyle name="Normal 2 6 2 2 3 2 2" xfId="18187" xr:uid="{00000000-0005-0000-0000-0000D6460000}"/>
    <cellStyle name="Normal 2 6 2 2 3 2 2 2" xfId="18188" xr:uid="{00000000-0005-0000-0000-0000D7460000}"/>
    <cellStyle name="Normal 2 6 2 2 3 2 3" xfId="18189" xr:uid="{00000000-0005-0000-0000-0000D8460000}"/>
    <cellStyle name="Normal 2 6 2 2 3 3" xfId="18190" xr:uid="{00000000-0005-0000-0000-0000D9460000}"/>
    <cellStyle name="Normal 2 6 2 2 3 3 2" xfId="18191" xr:uid="{00000000-0005-0000-0000-0000DA460000}"/>
    <cellStyle name="Normal 2 6 2 2 3 3 2 2" xfId="18192" xr:uid="{00000000-0005-0000-0000-0000DB460000}"/>
    <cellStyle name="Normal 2 6 2 2 3 3 3" xfId="18193" xr:uid="{00000000-0005-0000-0000-0000DC460000}"/>
    <cellStyle name="Normal 2 6 2 2 3 4" xfId="18194" xr:uid="{00000000-0005-0000-0000-0000DD460000}"/>
    <cellStyle name="Normal 2 6 2 2 3 4 2" xfId="18195" xr:uid="{00000000-0005-0000-0000-0000DE460000}"/>
    <cellStyle name="Normal 2 6 2 2 3 4 2 2" xfId="18196" xr:uid="{00000000-0005-0000-0000-0000DF460000}"/>
    <cellStyle name="Normal 2 6 2 2 3 4 3" xfId="18197" xr:uid="{00000000-0005-0000-0000-0000E0460000}"/>
    <cellStyle name="Normal 2 6 2 2 3 5" xfId="18198" xr:uid="{00000000-0005-0000-0000-0000E1460000}"/>
    <cellStyle name="Normal 2 6 2 2 3 5 2" xfId="18199" xr:uid="{00000000-0005-0000-0000-0000E2460000}"/>
    <cellStyle name="Normal 2 6 2 2 3 6" xfId="18200" xr:uid="{00000000-0005-0000-0000-0000E3460000}"/>
    <cellStyle name="Normal 2 6 2 2 3 6 2" xfId="18201" xr:uid="{00000000-0005-0000-0000-0000E4460000}"/>
    <cellStyle name="Normal 2 6 2 2 3 7" xfId="18202" xr:uid="{00000000-0005-0000-0000-0000E5460000}"/>
    <cellStyle name="Normal 2 6 2 2 4" xfId="18203" xr:uid="{00000000-0005-0000-0000-0000E6460000}"/>
    <cellStyle name="Normal 2 6 2 2 4 2" xfId="18204" xr:uid="{00000000-0005-0000-0000-0000E7460000}"/>
    <cellStyle name="Normal 2 6 2 2 4 2 2" xfId="18205" xr:uid="{00000000-0005-0000-0000-0000E8460000}"/>
    <cellStyle name="Normal 2 6 2 2 4 3" xfId="18206" xr:uid="{00000000-0005-0000-0000-0000E9460000}"/>
    <cellStyle name="Normal 2 6 2 2 5" xfId="18207" xr:uid="{00000000-0005-0000-0000-0000EA460000}"/>
    <cellStyle name="Normal 2 6 2 2 5 2" xfId="18208" xr:uid="{00000000-0005-0000-0000-0000EB460000}"/>
    <cellStyle name="Normal 2 6 2 2 5 2 2" xfId="18209" xr:uid="{00000000-0005-0000-0000-0000EC460000}"/>
    <cellStyle name="Normal 2 6 2 2 5 3" xfId="18210" xr:uid="{00000000-0005-0000-0000-0000ED460000}"/>
    <cellStyle name="Normal 2 6 2 2 6" xfId="18211" xr:uid="{00000000-0005-0000-0000-0000EE460000}"/>
    <cellStyle name="Normal 2 6 2 2 6 2" xfId="18212" xr:uid="{00000000-0005-0000-0000-0000EF460000}"/>
    <cellStyle name="Normal 2 6 2 2 6 2 2" xfId="18213" xr:uid="{00000000-0005-0000-0000-0000F0460000}"/>
    <cellStyle name="Normal 2 6 2 2 6 3" xfId="18214" xr:uid="{00000000-0005-0000-0000-0000F1460000}"/>
    <cellStyle name="Normal 2 6 2 2 7" xfId="18215" xr:uid="{00000000-0005-0000-0000-0000F2460000}"/>
    <cellStyle name="Normal 2 6 2 2 7 2" xfId="18216" xr:uid="{00000000-0005-0000-0000-0000F3460000}"/>
    <cellStyle name="Normal 2 6 2 2 8" xfId="18217" xr:uid="{00000000-0005-0000-0000-0000F4460000}"/>
    <cellStyle name="Normal 2 6 2 2 8 2" xfId="18218" xr:uid="{00000000-0005-0000-0000-0000F5460000}"/>
    <cellStyle name="Normal 2 6 2 2 9" xfId="18219" xr:uid="{00000000-0005-0000-0000-0000F6460000}"/>
    <cellStyle name="Normal 2 6 2 3" xfId="18220" xr:uid="{00000000-0005-0000-0000-0000F7460000}"/>
    <cellStyle name="Normal 2 6 2 3 2" xfId="18221" xr:uid="{00000000-0005-0000-0000-0000F8460000}"/>
    <cellStyle name="Normal 2 6 2 3 2 2" xfId="18222" xr:uid="{00000000-0005-0000-0000-0000F9460000}"/>
    <cellStyle name="Normal 2 6 2 3 2 2 2" xfId="18223" xr:uid="{00000000-0005-0000-0000-0000FA460000}"/>
    <cellStyle name="Normal 2 6 2 3 2 2 2 2" xfId="18224" xr:uid="{00000000-0005-0000-0000-0000FB460000}"/>
    <cellStyle name="Normal 2 6 2 3 2 2 3" xfId="18225" xr:uid="{00000000-0005-0000-0000-0000FC460000}"/>
    <cellStyle name="Normal 2 6 2 3 2 3" xfId="18226" xr:uid="{00000000-0005-0000-0000-0000FD460000}"/>
    <cellStyle name="Normal 2 6 2 3 2 3 2" xfId="18227" xr:uid="{00000000-0005-0000-0000-0000FE460000}"/>
    <cellStyle name="Normal 2 6 2 3 2 3 2 2" xfId="18228" xr:uid="{00000000-0005-0000-0000-0000FF460000}"/>
    <cellStyle name="Normal 2 6 2 3 2 3 3" xfId="18229" xr:uid="{00000000-0005-0000-0000-000000470000}"/>
    <cellStyle name="Normal 2 6 2 3 2 4" xfId="18230" xr:uid="{00000000-0005-0000-0000-000001470000}"/>
    <cellStyle name="Normal 2 6 2 3 2 4 2" xfId="18231" xr:uid="{00000000-0005-0000-0000-000002470000}"/>
    <cellStyle name="Normal 2 6 2 3 2 4 2 2" xfId="18232" xr:uid="{00000000-0005-0000-0000-000003470000}"/>
    <cellStyle name="Normal 2 6 2 3 2 4 3" xfId="18233" xr:uid="{00000000-0005-0000-0000-000004470000}"/>
    <cellStyle name="Normal 2 6 2 3 2 5" xfId="18234" xr:uid="{00000000-0005-0000-0000-000005470000}"/>
    <cellStyle name="Normal 2 6 2 3 2 5 2" xfId="18235" xr:uid="{00000000-0005-0000-0000-000006470000}"/>
    <cellStyle name="Normal 2 6 2 3 2 6" xfId="18236" xr:uid="{00000000-0005-0000-0000-000007470000}"/>
    <cellStyle name="Normal 2 6 2 3 2 6 2" xfId="18237" xr:uid="{00000000-0005-0000-0000-000008470000}"/>
    <cellStyle name="Normal 2 6 2 3 2 7" xfId="18238" xr:uid="{00000000-0005-0000-0000-000009470000}"/>
    <cellStyle name="Normal 2 6 2 3 3" xfId="18239" xr:uid="{00000000-0005-0000-0000-00000A470000}"/>
    <cellStyle name="Normal 2 6 2 3 3 2" xfId="18240" xr:uid="{00000000-0005-0000-0000-00000B470000}"/>
    <cellStyle name="Normal 2 6 2 3 3 2 2" xfId="18241" xr:uid="{00000000-0005-0000-0000-00000C470000}"/>
    <cellStyle name="Normal 2 6 2 3 3 3" xfId="18242" xr:uid="{00000000-0005-0000-0000-00000D470000}"/>
    <cellStyle name="Normal 2 6 2 3 4" xfId="18243" xr:uid="{00000000-0005-0000-0000-00000E470000}"/>
    <cellStyle name="Normal 2 6 2 3 4 2" xfId="18244" xr:uid="{00000000-0005-0000-0000-00000F470000}"/>
    <cellStyle name="Normal 2 6 2 3 4 2 2" xfId="18245" xr:uid="{00000000-0005-0000-0000-000010470000}"/>
    <cellStyle name="Normal 2 6 2 3 4 3" xfId="18246" xr:uid="{00000000-0005-0000-0000-000011470000}"/>
    <cellStyle name="Normal 2 6 2 3 5" xfId="18247" xr:uid="{00000000-0005-0000-0000-000012470000}"/>
    <cellStyle name="Normal 2 6 2 3 5 2" xfId="18248" xr:uid="{00000000-0005-0000-0000-000013470000}"/>
    <cellStyle name="Normal 2 6 2 3 5 2 2" xfId="18249" xr:uid="{00000000-0005-0000-0000-000014470000}"/>
    <cellStyle name="Normal 2 6 2 3 5 3" xfId="18250" xr:uid="{00000000-0005-0000-0000-000015470000}"/>
    <cellStyle name="Normal 2 6 2 3 6" xfId="18251" xr:uid="{00000000-0005-0000-0000-000016470000}"/>
    <cellStyle name="Normal 2 6 2 3 6 2" xfId="18252" xr:uid="{00000000-0005-0000-0000-000017470000}"/>
    <cellStyle name="Normal 2 6 2 3 7" xfId="18253" xr:uid="{00000000-0005-0000-0000-000018470000}"/>
    <cellStyle name="Normal 2 6 2 3 7 2" xfId="18254" xr:uid="{00000000-0005-0000-0000-000019470000}"/>
    <cellStyle name="Normal 2 6 2 3 8" xfId="18255" xr:uid="{00000000-0005-0000-0000-00001A470000}"/>
    <cellStyle name="Normal 2 6 2 4" xfId="18256" xr:uid="{00000000-0005-0000-0000-00001B470000}"/>
    <cellStyle name="Normal 2 6 2 4 2" xfId="18257" xr:uid="{00000000-0005-0000-0000-00001C470000}"/>
    <cellStyle name="Normal 2 6 2 4 2 2" xfId="18258" xr:uid="{00000000-0005-0000-0000-00001D470000}"/>
    <cellStyle name="Normal 2 6 2 4 2 2 2" xfId="18259" xr:uid="{00000000-0005-0000-0000-00001E470000}"/>
    <cellStyle name="Normal 2 6 2 4 2 3" xfId="18260" xr:uid="{00000000-0005-0000-0000-00001F470000}"/>
    <cellStyle name="Normal 2 6 2 4 3" xfId="18261" xr:uid="{00000000-0005-0000-0000-000020470000}"/>
    <cellStyle name="Normal 2 6 2 4 3 2" xfId="18262" xr:uid="{00000000-0005-0000-0000-000021470000}"/>
    <cellStyle name="Normal 2 6 2 4 3 2 2" xfId="18263" xr:uid="{00000000-0005-0000-0000-000022470000}"/>
    <cellStyle name="Normal 2 6 2 4 3 3" xfId="18264" xr:uid="{00000000-0005-0000-0000-000023470000}"/>
    <cellStyle name="Normal 2 6 2 4 4" xfId="18265" xr:uid="{00000000-0005-0000-0000-000024470000}"/>
    <cellStyle name="Normal 2 6 2 4 4 2" xfId="18266" xr:uid="{00000000-0005-0000-0000-000025470000}"/>
    <cellStyle name="Normal 2 6 2 4 4 2 2" xfId="18267" xr:uid="{00000000-0005-0000-0000-000026470000}"/>
    <cellStyle name="Normal 2 6 2 4 4 3" xfId="18268" xr:uid="{00000000-0005-0000-0000-000027470000}"/>
    <cellStyle name="Normal 2 6 2 4 5" xfId="18269" xr:uid="{00000000-0005-0000-0000-000028470000}"/>
    <cellStyle name="Normal 2 6 2 4 5 2" xfId="18270" xr:uid="{00000000-0005-0000-0000-000029470000}"/>
    <cellStyle name="Normal 2 6 2 4 6" xfId="18271" xr:uid="{00000000-0005-0000-0000-00002A470000}"/>
    <cellStyle name="Normal 2 6 2 4 6 2" xfId="18272" xr:uid="{00000000-0005-0000-0000-00002B470000}"/>
    <cellStyle name="Normal 2 6 2 4 7" xfId="18273" xr:uid="{00000000-0005-0000-0000-00002C470000}"/>
    <cellStyle name="Normal 2 6 2 5" xfId="18274" xr:uid="{00000000-0005-0000-0000-00002D470000}"/>
    <cellStyle name="Normal 2 6 2 5 2" xfId="18275" xr:uid="{00000000-0005-0000-0000-00002E470000}"/>
    <cellStyle name="Normal 2 6 2 5 2 2" xfId="18276" xr:uid="{00000000-0005-0000-0000-00002F470000}"/>
    <cellStyle name="Normal 2 6 2 5 2 2 2" xfId="18277" xr:uid="{00000000-0005-0000-0000-000030470000}"/>
    <cellStyle name="Normal 2 6 2 5 2 3" xfId="18278" xr:uid="{00000000-0005-0000-0000-000031470000}"/>
    <cellStyle name="Normal 2 6 2 5 3" xfId="18279" xr:uid="{00000000-0005-0000-0000-000032470000}"/>
    <cellStyle name="Normal 2 6 2 5 3 2" xfId="18280" xr:uid="{00000000-0005-0000-0000-000033470000}"/>
    <cellStyle name="Normal 2 6 2 5 3 2 2" xfId="18281" xr:uid="{00000000-0005-0000-0000-000034470000}"/>
    <cellStyle name="Normal 2 6 2 5 3 3" xfId="18282" xr:uid="{00000000-0005-0000-0000-000035470000}"/>
    <cellStyle name="Normal 2 6 2 5 4" xfId="18283" xr:uid="{00000000-0005-0000-0000-000036470000}"/>
    <cellStyle name="Normal 2 6 2 5 4 2" xfId="18284" xr:uid="{00000000-0005-0000-0000-000037470000}"/>
    <cellStyle name="Normal 2 6 2 5 4 2 2" xfId="18285" xr:uid="{00000000-0005-0000-0000-000038470000}"/>
    <cellStyle name="Normal 2 6 2 5 4 3" xfId="18286" xr:uid="{00000000-0005-0000-0000-000039470000}"/>
    <cellStyle name="Normal 2 6 2 5 5" xfId="18287" xr:uid="{00000000-0005-0000-0000-00003A470000}"/>
    <cellStyle name="Normal 2 6 2 5 5 2" xfId="18288" xr:uid="{00000000-0005-0000-0000-00003B470000}"/>
    <cellStyle name="Normal 2 6 2 5 6" xfId="18289" xr:uid="{00000000-0005-0000-0000-00003C470000}"/>
    <cellStyle name="Normal 2 6 2 5 6 2" xfId="18290" xr:uid="{00000000-0005-0000-0000-00003D470000}"/>
    <cellStyle name="Normal 2 6 2 5 7" xfId="18291" xr:uid="{00000000-0005-0000-0000-00003E470000}"/>
    <cellStyle name="Normal 2 6 2 6" xfId="18292" xr:uid="{00000000-0005-0000-0000-00003F470000}"/>
    <cellStyle name="Normal 2 6 2 6 2" xfId="18293" xr:uid="{00000000-0005-0000-0000-000040470000}"/>
    <cellStyle name="Normal 2 6 2 6 2 2" xfId="18294" xr:uid="{00000000-0005-0000-0000-000041470000}"/>
    <cellStyle name="Normal 2 6 2 6 3" xfId="18295" xr:uid="{00000000-0005-0000-0000-000042470000}"/>
    <cellStyle name="Normal 2 6 2 7" xfId="18296" xr:uid="{00000000-0005-0000-0000-000043470000}"/>
    <cellStyle name="Normal 2 6 2 7 2" xfId="18297" xr:uid="{00000000-0005-0000-0000-000044470000}"/>
    <cellStyle name="Normal 2 6 2 7 2 2" xfId="18298" xr:uid="{00000000-0005-0000-0000-000045470000}"/>
    <cellStyle name="Normal 2 6 2 7 3" xfId="18299" xr:uid="{00000000-0005-0000-0000-000046470000}"/>
    <cellStyle name="Normal 2 6 2 8" xfId="18300" xr:uid="{00000000-0005-0000-0000-000047470000}"/>
    <cellStyle name="Normal 2 6 2 8 2" xfId="18301" xr:uid="{00000000-0005-0000-0000-000048470000}"/>
    <cellStyle name="Normal 2 6 2 8 2 2" xfId="18302" xr:uid="{00000000-0005-0000-0000-000049470000}"/>
    <cellStyle name="Normal 2 6 2 8 3" xfId="18303" xr:uid="{00000000-0005-0000-0000-00004A470000}"/>
    <cellStyle name="Normal 2 6 2 9" xfId="18304" xr:uid="{00000000-0005-0000-0000-00004B470000}"/>
    <cellStyle name="Normal 2 6 2 9 2" xfId="18305" xr:uid="{00000000-0005-0000-0000-00004C470000}"/>
    <cellStyle name="Normal 2 6 3" xfId="495" xr:uid="{00000000-0005-0000-0000-00004D470000}"/>
    <cellStyle name="Normal 2 6 3 10" xfId="18306" xr:uid="{00000000-0005-0000-0000-00004E470000}"/>
    <cellStyle name="Normal 2 6 3 10 2" xfId="18307" xr:uid="{00000000-0005-0000-0000-00004F470000}"/>
    <cellStyle name="Normal 2 6 3 11" xfId="18308" xr:uid="{00000000-0005-0000-0000-000050470000}"/>
    <cellStyle name="Normal 2 6 3 2" xfId="18309" xr:uid="{00000000-0005-0000-0000-000051470000}"/>
    <cellStyle name="Normal 2 6 3 2 2" xfId="18310" xr:uid="{00000000-0005-0000-0000-000052470000}"/>
    <cellStyle name="Normal 2 6 3 2 2 2" xfId="18311" xr:uid="{00000000-0005-0000-0000-000053470000}"/>
    <cellStyle name="Normal 2 6 3 2 2 2 2" xfId="18312" xr:uid="{00000000-0005-0000-0000-000054470000}"/>
    <cellStyle name="Normal 2 6 3 2 2 2 2 2" xfId="18313" xr:uid="{00000000-0005-0000-0000-000055470000}"/>
    <cellStyle name="Normal 2 6 3 2 2 2 3" xfId="18314" xr:uid="{00000000-0005-0000-0000-000056470000}"/>
    <cellStyle name="Normal 2 6 3 2 2 3" xfId="18315" xr:uid="{00000000-0005-0000-0000-000057470000}"/>
    <cellStyle name="Normal 2 6 3 2 2 3 2" xfId="18316" xr:uid="{00000000-0005-0000-0000-000058470000}"/>
    <cellStyle name="Normal 2 6 3 2 2 3 2 2" xfId="18317" xr:uid="{00000000-0005-0000-0000-000059470000}"/>
    <cellStyle name="Normal 2 6 3 2 2 3 3" xfId="18318" xr:uid="{00000000-0005-0000-0000-00005A470000}"/>
    <cellStyle name="Normal 2 6 3 2 2 4" xfId="18319" xr:uid="{00000000-0005-0000-0000-00005B470000}"/>
    <cellStyle name="Normal 2 6 3 2 2 4 2" xfId="18320" xr:uid="{00000000-0005-0000-0000-00005C470000}"/>
    <cellStyle name="Normal 2 6 3 2 2 4 2 2" xfId="18321" xr:uid="{00000000-0005-0000-0000-00005D470000}"/>
    <cellStyle name="Normal 2 6 3 2 2 4 3" xfId="18322" xr:uid="{00000000-0005-0000-0000-00005E470000}"/>
    <cellStyle name="Normal 2 6 3 2 2 5" xfId="18323" xr:uid="{00000000-0005-0000-0000-00005F470000}"/>
    <cellStyle name="Normal 2 6 3 2 2 5 2" xfId="18324" xr:uid="{00000000-0005-0000-0000-000060470000}"/>
    <cellStyle name="Normal 2 6 3 2 2 6" xfId="18325" xr:uid="{00000000-0005-0000-0000-000061470000}"/>
    <cellStyle name="Normal 2 6 3 2 2 6 2" xfId="18326" xr:uid="{00000000-0005-0000-0000-000062470000}"/>
    <cellStyle name="Normal 2 6 3 2 2 7" xfId="18327" xr:uid="{00000000-0005-0000-0000-000063470000}"/>
    <cellStyle name="Normal 2 6 3 2 3" xfId="18328" xr:uid="{00000000-0005-0000-0000-000064470000}"/>
    <cellStyle name="Normal 2 6 3 2 3 2" xfId="18329" xr:uid="{00000000-0005-0000-0000-000065470000}"/>
    <cellStyle name="Normal 2 6 3 2 3 2 2" xfId="18330" xr:uid="{00000000-0005-0000-0000-000066470000}"/>
    <cellStyle name="Normal 2 6 3 2 3 2 2 2" xfId="18331" xr:uid="{00000000-0005-0000-0000-000067470000}"/>
    <cellStyle name="Normal 2 6 3 2 3 2 3" xfId="18332" xr:uid="{00000000-0005-0000-0000-000068470000}"/>
    <cellStyle name="Normal 2 6 3 2 3 3" xfId="18333" xr:uid="{00000000-0005-0000-0000-000069470000}"/>
    <cellStyle name="Normal 2 6 3 2 3 3 2" xfId="18334" xr:uid="{00000000-0005-0000-0000-00006A470000}"/>
    <cellStyle name="Normal 2 6 3 2 3 3 2 2" xfId="18335" xr:uid="{00000000-0005-0000-0000-00006B470000}"/>
    <cellStyle name="Normal 2 6 3 2 3 3 3" xfId="18336" xr:uid="{00000000-0005-0000-0000-00006C470000}"/>
    <cellStyle name="Normal 2 6 3 2 3 4" xfId="18337" xr:uid="{00000000-0005-0000-0000-00006D470000}"/>
    <cellStyle name="Normal 2 6 3 2 3 4 2" xfId="18338" xr:uid="{00000000-0005-0000-0000-00006E470000}"/>
    <cellStyle name="Normal 2 6 3 2 3 4 2 2" xfId="18339" xr:uid="{00000000-0005-0000-0000-00006F470000}"/>
    <cellStyle name="Normal 2 6 3 2 3 4 3" xfId="18340" xr:uid="{00000000-0005-0000-0000-000070470000}"/>
    <cellStyle name="Normal 2 6 3 2 3 5" xfId="18341" xr:uid="{00000000-0005-0000-0000-000071470000}"/>
    <cellStyle name="Normal 2 6 3 2 3 5 2" xfId="18342" xr:uid="{00000000-0005-0000-0000-000072470000}"/>
    <cellStyle name="Normal 2 6 3 2 3 6" xfId="18343" xr:uid="{00000000-0005-0000-0000-000073470000}"/>
    <cellStyle name="Normal 2 6 3 2 3 6 2" xfId="18344" xr:uid="{00000000-0005-0000-0000-000074470000}"/>
    <cellStyle name="Normal 2 6 3 2 3 7" xfId="18345" xr:uid="{00000000-0005-0000-0000-000075470000}"/>
    <cellStyle name="Normal 2 6 3 2 4" xfId="18346" xr:uid="{00000000-0005-0000-0000-000076470000}"/>
    <cellStyle name="Normal 2 6 3 2 4 2" xfId="18347" xr:uid="{00000000-0005-0000-0000-000077470000}"/>
    <cellStyle name="Normal 2 6 3 2 4 2 2" xfId="18348" xr:uid="{00000000-0005-0000-0000-000078470000}"/>
    <cellStyle name="Normal 2 6 3 2 4 3" xfId="18349" xr:uid="{00000000-0005-0000-0000-000079470000}"/>
    <cellStyle name="Normal 2 6 3 2 5" xfId="18350" xr:uid="{00000000-0005-0000-0000-00007A470000}"/>
    <cellStyle name="Normal 2 6 3 2 5 2" xfId="18351" xr:uid="{00000000-0005-0000-0000-00007B470000}"/>
    <cellStyle name="Normal 2 6 3 2 5 2 2" xfId="18352" xr:uid="{00000000-0005-0000-0000-00007C470000}"/>
    <cellStyle name="Normal 2 6 3 2 5 3" xfId="18353" xr:uid="{00000000-0005-0000-0000-00007D470000}"/>
    <cellStyle name="Normal 2 6 3 2 6" xfId="18354" xr:uid="{00000000-0005-0000-0000-00007E470000}"/>
    <cellStyle name="Normal 2 6 3 2 6 2" xfId="18355" xr:uid="{00000000-0005-0000-0000-00007F470000}"/>
    <cellStyle name="Normal 2 6 3 2 6 2 2" xfId="18356" xr:uid="{00000000-0005-0000-0000-000080470000}"/>
    <cellStyle name="Normal 2 6 3 2 6 3" xfId="18357" xr:uid="{00000000-0005-0000-0000-000081470000}"/>
    <cellStyle name="Normal 2 6 3 2 7" xfId="18358" xr:uid="{00000000-0005-0000-0000-000082470000}"/>
    <cellStyle name="Normal 2 6 3 2 7 2" xfId="18359" xr:uid="{00000000-0005-0000-0000-000083470000}"/>
    <cellStyle name="Normal 2 6 3 2 8" xfId="18360" xr:uid="{00000000-0005-0000-0000-000084470000}"/>
    <cellStyle name="Normal 2 6 3 2 8 2" xfId="18361" xr:uid="{00000000-0005-0000-0000-000085470000}"/>
    <cellStyle name="Normal 2 6 3 2 9" xfId="18362" xr:uid="{00000000-0005-0000-0000-000086470000}"/>
    <cellStyle name="Normal 2 6 3 3" xfId="18363" xr:uid="{00000000-0005-0000-0000-000087470000}"/>
    <cellStyle name="Normal 2 6 3 3 2" xfId="18364" xr:uid="{00000000-0005-0000-0000-000088470000}"/>
    <cellStyle name="Normal 2 6 3 3 2 2" xfId="18365" xr:uid="{00000000-0005-0000-0000-000089470000}"/>
    <cellStyle name="Normal 2 6 3 3 2 2 2" xfId="18366" xr:uid="{00000000-0005-0000-0000-00008A470000}"/>
    <cellStyle name="Normal 2 6 3 3 2 2 2 2" xfId="18367" xr:uid="{00000000-0005-0000-0000-00008B470000}"/>
    <cellStyle name="Normal 2 6 3 3 2 2 3" xfId="18368" xr:uid="{00000000-0005-0000-0000-00008C470000}"/>
    <cellStyle name="Normal 2 6 3 3 2 3" xfId="18369" xr:uid="{00000000-0005-0000-0000-00008D470000}"/>
    <cellStyle name="Normal 2 6 3 3 2 3 2" xfId="18370" xr:uid="{00000000-0005-0000-0000-00008E470000}"/>
    <cellStyle name="Normal 2 6 3 3 2 3 2 2" xfId="18371" xr:uid="{00000000-0005-0000-0000-00008F470000}"/>
    <cellStyle name="Normal 2 6 3 3 2 3 3" xfId="18372" xr:uid="{00000000-0005-0000-0000-000090470000}"/>
    <cellStyle name="Normal 2 6 3 3 2 4" xfId="18373" xr:uid="{00000000-0005-0000-0000-000091470000}"/>
    <cellStyle name="Normal 2 6 3 3 2 4 2" xfId="18374" xr:uid="{00000000-0005-0000-0000-000092470000}"/>
    <cellStyle name="Normal 2 6 3 3 2 4 2 2" xfId="18375" xr:uid="{00000000-0005-0000-0000-000093470000}"/>
    <cellStyle name="Normal 2 6 3 3 2 4 3" xfId="18376" xr:uid="{00000000-0005-0000-0000-000094470000}"/>
    <cellStyle name="Normal 2 6 3 3 2 5" xfId="18377" xr:uid="{00000000-0005-0000-0000-000095470000}"/>
    <cellStyle name="Normal 2 6 3 3 2 5 2" xfId="18378" xr:uid="{00000000-0005-0000-0000-000096470000}"/>
    <cellStyle name="Normal 2 6 3 3 2 6" xfId="18379" xr:uid="{00000000-0005-0000-0000-000097470000}"/>
    <cellStyle name="Normal 2 6 3 3 2 6 2" xfId="18380" xr:uid="{00000000-0005-0000-0000-000098470000}"/>
    <cellStyle name="Normal 2 6 3 3 2 7" xfId="18381" xr:uid="{00000000-0005-0000-0000-000099470000}"/>
    <cellStyle name="Normal 2 6 3 3 3" xfId="18382" xr:uid="{00000000-0005-0000-0000-00009A470000}"/>
    <cellStyle name="Normal 2 6 3 3 3 2" xfId="18383" xr:uid="{00000000-0005-0000-0000-00009B470000}"/>
    <cellStyle name="Normal 2 6 3 3 3 2 2" xfId="18384" xr:uid="{00000000-0005-0000-0000-00009C470000}"/>
    <cellStyle name="Normal 2 6 3 3 3 3" xfId="18385" xr:uid="{00000000-0005-0000-0000-00009D470000}"/>
    <cellStyle name="Normal 2 6 3 3 4" xfId="18386" xr:uid="{00000000-0005-0000-0000-00009E470000}"/>
    <cellStyle name="Normal 2 6 3 3 4 2" xfId="18387" xr:uid="{00000000-0005-0000-0000-00009F470000}"/>
    <cellStyle name="Normal 2 6 3 3 4 2 2" xfId="18388" xr:uid="{00000000-0005-0000-0000-0000A0470000}"/>
    <cellStyle name="Normal 2 6 3 3 4 3" xfId="18389" xr:uid="{00000000-0005-0000-0000-0000A1470000}"/>
    <cellStyle name="Normal 2 6 3 3 5" xfId="18390" xr:uid="{00000000-0005-0000-0000-0000A2470000}"/>
    <cellStyle name="Normal 2 6 3 3 5 2" xfId="18391" xr:uid="{00000000-0005-0000-0000-0000A3470000}"/>
    <cellStyle name="Normal 2 6 3 3 5 2 2" xfId="18392" xr:uid="{00000000-0005-0000-0000-0000A4470000}"/>
    <cellStyle name="Normal 2 6 3 3 5 3" xfId="18393" xr:uid="{00000000-0005-0000-0000-0000A5470000}"/>
    <cellStyle name="Normal 2 6 3 3 6" xfId="18394" xr:uid="{00000000-0005-0000-0000-0000A6470000}"/>
    <cellStyle name="Normal 2 6 3 3 6 2" xfId="18395" xr:uid="{00000000-0005-0000-0000-0000A7470000}"/>
    <cellStyle name="Normal 2 6 3 3 7" xfId="18396" xr:uid="{00000000-0005-0000-0000-0000A8470000}"/>
    <cellStyle name="Normal 2 6 3 3 7 2" xfId="18397" xr:uid="{00000000-0005-0000-0000-0000A9470000}"/>
    <cellStyle name="Normal 2 6 3 3 8" xfId="18398" xr:uid="{00000000-0005-0000-0000-0000AA470000}"/>
    <cellStyle name="Normal 2 6 3 4" xfId="18399" xr:uid="{00000000-0005-0000-0000-0000AB470000}"/>
    <cellStyle name="Normal 2 6 3 4 2" xfId="18400" xr:uid="{00000000-0005-0000-0000-0000AC470000}"/>
    <cellStyle name="Normal 2 6 3 4 2 2" xfId="18401" xr:uid="{00000000-0005-0000-0000-0000AD470000}"/>
    <cellStyle name="Normal 2 6 3 4 2 2 2" xfId="18402" xr:uid="{00000000-0005-0000-0000-0000AE470000}"/>
    <cellStyle name="Normal 2 6 3 4 2 3" xfId="18403" xr:uid="{00000000-0005-0000-0000-0000AF470000}"/>
    <cellStyle name="Normal 2 6 3 4 3" xfId="18404" xr:uid="{00000000-0005-0000-0000-0000B0470000}"/>
    <cellStyle name="Normal 2 6 3 4 3 2" xfId="18405" xr:uid="{00000000-0005-0000-0000-0000B1470000}"/>
    <cellStyle name="Normal 2 6 3 4 3 2 2" xfId="18406" xr:uid="{00000000-0005-0000-0000-0000B2470000}"/>
    <cellStyle name="Normal 2 6 3 4 3 3" xfId="18407" xr:uid="{00000000-0005-0000-0000-0000B3470000}"/>
    <cellStyle name="Normal 2 6 3 4 4" xfId="18408" xr:uid="{00000000-0005-0000-0000-0000B4470000}"/>
    <cellStyle name="Normal 2 6 3 4 4 2" xfId="18409" xr:uid="{00000000-0005-0000-0000-0000B5470000}"/>
    <cellStyle name="Normal 2 6 3 4 4 2 2" xfId="18410" xr:uid="{00000000-0005-0000-0000-0000B6470000}"/>
    <cellStyle name="Normal 2 6 3 4 4 3" xfId="18411" xr:uid="{00000000-0005-0000-0000-0000B7470000}"/>
    <cellStyle name="Normal 2 6 3 4 5" xfId="18412" xr:uid="{00000000-0005-0000-0000-0000B8470000}"/>
    <cellStyle name="Normal 2 6 3 4 5 2" xfId="18413" xr:uid="{00000000-0005-0000-0000-0000B9470000}"/>
    <cellStyle name="Normal 2 6 3 4 6" xfId="18414" xr:uid="{00000000-0005-0000-0000-0000BA470000}"/>
    <cellStyle name="Normal 2 6 3 4 6 2" xfId="18415" xr:uid="{00000000-0005-0000-0000-0000BB470000}"/>
    <cellStyle name="Normal 2 6 3 4 7" xfId="18416" xr:uid="{00000000-0005-0000-0000-0000BC470000}"/>
    <cellStyle name="Normal 2 6 3 5" xfId="18417" xr:uid="{00000000-0005-0000-0000-0000BD470000}"/>
    <cellStyle name="Normal 2 6 3 5 2" xfId="18418" xr:uid="{00000000-0005-0000-0000-0000BE470000}"/>
    <cellStyle name="Normal 2 6 3 5 2 2" xfId="18419" xr:uid="{00000000-0005-0000-0000-0000BF470000}"/>
    <cellStyle name="Normal 2 6 3 5 2 2 2" xfId="18420" xr:uid="{00000000-0005-0000-0000-0000C0470000}"/>
    <cellStyle name="Normal 2 6 3 5 2 3" xfId="18421" xr:uid="{00000000-0005-0000-0000-0000C1470000}"/>
    <cellStyle name="Normal 2 6 3 5 3" xfId="18422" xr:uid="{00000000-0005-0000-0000-0000C2470000}"/>
    <cellStyle name="Normal 2 6 3 5 3 2" xfId="18423" xr:uid="{00000000-0005-0000-0000-0000C3470000}"/>
    <cellStyle name="Normal 2 6 3 5 3 2 2" xfId="18424" xr:uid="{00000000-0005-0000-0000-0000C4470000}"/>
    <cellStyle name="Normal 2 6 3 5 3 3" xfId="18425" xr:uid="{00000000-0005-0000-0000-0000C5470000}"/>
    <cellStyle name="Normal 2 6 3 5 4" xfId="18426" xr:uid="{00000000-0005-0000-0000-0000C6470000}"/>
    <cellStyle name="Normal 2 6 3 5 4 2" xfId="18427" xr:uid="{00000000-0005-0000-0000-0000C7470000}"/>
    <cellStyle name="Normal 2 6 3 5 4 2 2" xfId="18428" xr:uid="{00000000-0005-0000-0000-0000C8470000}"/>
    <cellStyle name="Normal 2 6 3 5 4 3" xfId="18429" xr:uid="{00000000-0005-0000-0000-0000C9470000}"/>
    <cellStyle name="Normal 2 6 3 5 5" xfId="18430" xr:uid="{00000000-0005-0000-0000-0000CA470000}"/>
    <cellStyle name="Normal 2 6 3 5 5 2" xfId="18431" xr:uid="{00000000-0005-0000-0000-0000CB470000}"/>
    <cellStyle name="Normal 2 6 3 5 6" xfId="18432" xr:uid="{00000000-0005-0000-0000-0000CC470000}"/>
    <cellStyle name="Normal 2 6 3 5 6 2" xfId="18433" xr:uid="{00000000-0005-0000-0000-0000CD470000}"/>
    <cellStyle name="Normal 2 6 3 5 7" xfId="18434" xr:uid="{00000000-0005-0000-0000-0000CE470000}"/>
    <cellStyle name="Normal 2 6 3 6" xfId="18435" xr:uid="{00000000-0005-0000-0000-0000CF470000}"/>
    <cellStyle name="Normal 2 6 3 6 2" xfId="18436" xr:uid="{00000000-0005-0000-0000-0000D0470000}"/>
    <cellStyle name="Normal 2 6 3 6 2 2" xfId="18437" xr:uid="{00000000-0005-0000-0000-0000D1470000}"/>
    <cellStyle name="Normal 2 6 3 6 3" xfId="18438" xr:uid="{00000000-0005-0000-0000-0000D2470000}"/>
    <cellStyle name="Normal 2 6 3 7" xfId="18439" xr:uid="{00000000-0005-0000-0000-0000D3470000}"/>
    <cellStyle name="Normal 2 6 3 7 2" xfId="18440" xr:uid="{00000000-0005-0000-0000-0000D4470000}"/>
    <cellStyle name="Normal 2 6 3 7 2 2" xfId="18441" xr:uid="{00000000-0005-0000-0000-0000D5470000}"/>
    <cellStyle name="Normal 2 6 3 7 3" xfId="18442" xr:uid="{00000000-0005-0000-0000-0000D6470000}"/>
    <cellStyle name="Normal 2 6 3 8" xfId="18443" xr:uid="{00000000-0005-0000-0000-0000D7470000}"/>
    <cellStyle name="Normal 2 6 3 8 2" xfId="18444" xr:uid="{00000000-0005-0000-0000-0000D8470000}"/>
    <cellStyle name="Normal 2 6 3 8 2 2" xfId="18445" xr:uid="{00000000-0005-0000-0000-0000D9470000}"/>
    <cellStyle name="Normal 2 6 3 8 3" xfId="18446" xr:uid="{00000000-0005-0000-0000-0000DA470000}"/>
    <cellStyle name="Normal 2 6 3 9" xfId="18447" xr:uid="{00000000-0005-0000-0000-0000DB470000}"/>
    <cellStyle name="Normal 2 6 3 9 2" xfId="18448" xr:uid="{00000000-0005-0000-0000-0000DC470000}"/>
    <cellStyle name="Normal 2 6 4" xfId="18449" xr:uid="{00000000-0005-0000-0000-0000DD470000}"/>
    <cellStyle name="Normal 2 6 4 2" xfId="18450" xr:uid="{00000000-0005-0000-0000-0000DE470000}"/>
    <cellStyle name="Normal 2 6 4 2 2" xfId="18451" xr:uid="{00000000-0005-0000-0000-0000DF470000}"/>
    <cellStyle name="Normal 2 6 4 2 2 2" xfId="18452" xr:uid="{00000000-0005-0000-0000-0000E0470000}"/>
    <cellStyle name="Normal 2 6 4 2 2 2 2" xfId="18453" xr:uid="{00000000-0005-0000-0000-0000E1470000}"/>
    <cellStyle name="Normal 2 6 4 2 2 3" xfId="18454" xr:uid="{00000000-0005-0000-0000-0000E2470000}"/>
    <cellStyle name="Normal 2 6 4 2 3" xfId="18455" xr:uid="{00000000-0005-0000-0000-0000E3470000}"/>
    <cellStyle name="Normal 2 6 4 2 3 2" xfId="18456" xr:uid="{00000000-0005-0000-0000-0000E4470000}"/>
    <cellStyle name="Normal 2 6 4 2 3 2 2" xfId="18457" xr:uid="{00000000-0005-0000-0000-0000E5470000}"/>
    <cellStyle name="Normal 2 6 4 2 3 3" xfId="18458" xr:uid="{00000000-0005-0000-0000-0000E6470000}"/>
    <cellStyle name="Normal 2 6 4 2 4" xfId="18459" xr:uid="{00000000-0005-0000-0000-0000E7470000}"/>
    <cellStyle name="Normal 2 6 4 2 4 2" xfId="18460" xr:uid="{00000000-0005-0000-0000-0000E8470000}"/>
    <cellStyle name="Normal 2 6 4 2 4 2 2" xfId="18461" xr:uid="{00000000-0005-0000-0000-0000E9470000}"/>
    <cellStyle name="Normal 2 6 4 2 4 3" xfId="18462" xr:uid="{00000000-0005-0000-0000-0000EA470000}"/>
    <cellStyle name="Normal 2 6 4 2 5" xfId="18463" xr:uid="{00000000-0005-0000-0000-0000EB470000}"/>
    <cellStyle name="Normal 2 6 4 2 5 2" xfId="18464" xr:uid="{00000000-0005-0000-0000-0000EC470000}"/>
    <cellStyle name="Normal 2 6 4 2 6" xfId="18465" xr:uid="{00000000-0005-0000-0000-0000ED470000}"/>
    <cellStyle name="Normal 2 6 4 2 6 2" xfId="18466" xr:uid="{00000000-0005-0000-0000-0000EE470000}"/>
    <cellStyle name="Normal 2 6 4 2 7" xfId="18467" xr:uid="{00000000-0005-0000-0000-0000EF470000}"/>
    <cellStyle name="Normal 2 6 4 3" xfId="18468" xr:uid="{00000000-0005-0000-0000-0000F0470000}"/>
    <cellStyle name="Normal 2 6 4 3 2" xfId="18469" xr:uid="{00000000-0005-0000-0000-0000F1470000}"/>
    <cellStyle name="Normal 2 6 4 3 2 2" xfId="18470" xr:uid="{00000000-0005-0000-0000-0000F2470000}"/>
    <cellStyle name="Normal 2 6 4 3 2 2 2" xfId="18471" xr:uid="{00000000-0005-0000-0000-0000F3470000}"/>
    <cellStyle name="Normal 2 6 4 3 2 3" xfId="18472" xr:uid="{00000000-0005-0000-0000-0000F4470000}"/>
    <cellStyle name="Normal 2 6 4 3 3" xfId="18473" xr:uid="{00000000-0005-0000-0000-0000F5470000}"/>
    <cellStyle name="Normal 2 6 4 3 3 2" xfId="18474" xr:uid="{00000000-0005-0000-0000-0000F6470000}"/>
    <cellStyle name="Normal 2 6 4 3 3 2 2" xfId="18475" xr:uid="{00000000-0005-0000-0000-0000F7470000}"/>
    <cellStyle name="Normal 2 6 4 3 3 3" xfId="18476" xr:uid="{00000000-0005-0000-0000-0000F8470000}"/>
    <cellStyle name="Normal 2 6 4 3 4" xfId="18477" xr:uid="{00000000-0005-0000-0000-0000F9470000}"/>
    <cellStyle name="Normal 2 6 4 3 4 2" xfId="18478" xr:uid="{00000000-0005-0000-0000-0000FA470000}"/>
    <cellStyle name="Normal 2 6 4 3 4 2 2" xfId="18479" xr:uid="{00000000-0005-0000-0000-0000FB470000}"/>
    <cellStyle name="Normal 2 6 4 3 4 3" xfId="18480" xr:uid="{00000000-0005-0000-0000-0000FC470000}"/>
    <cellStyle name="Normal 2 6 4 3 5" xfId="18481" xr:uid="{00000000-0005-0000-0000-0000FD470000}"/>
    <cellStyle name="Normal 2 6 4 3 5 2" xfId="18482" xr:uid="{00000000-0005-0000-0000-0000FE470000}"/>
    <cellStyle name="Normal 2 6 4 3 6" xfId="18483" xr:uid="{00000000-0005-0000-0000-0000FF470000}"/>
    <cellStyle name="Normal 2 6 4 3 6 2" xfId="18484" xr:uid="{00000000-0005-0000-0000-000000480000}"/>
    <cellStyle name="Normal 2 6 4 3 7" xfId="18485" xr:uid="{00000000-0005-0000-0000-000001480000}"/>
    <cellStyle name="Normal 2 6 4 4" xfId="18486" xr:uid="{00000000-0005-0000-0000-000002480000}"/>
    <cellStyle name="Normal 2 6 4 4 2" xfId="18487" xr:uid="{00000000-0005-0000-0000-000003480000}"/>
    <cellStyle name="Normal 2 6 4 4 2 2" xfId="18488" xr:uid="{00000000-0005-0000-0000-000004480000}"/>
    <cellStyle name="Normal 2 6 4 4 3" xfId="18489" xr:uid="{00000000-0005-0000-0000-000005480000}"/>
    <cellStyle name="Normal 2 6 4 5" xfId="18490" xr:uid="{00000000-0005-0000-0000-000006480000}"/>
    <cellStyle name="Normal 2 6 4 5 2" xfId="18491" xr:uid="{00000000-0005-0000-0000-000007480000}"/>
    <cellStyle name="Normal 2 6 4 5 2 2" xfId="18492" xr:uid="{00000000-0005-0000-0000-000008480000}"/>
    <cellStyle name="Normal 2 6 4 5 3" xfId="18493" xr:uid="{00000000-0005-0000-0000-000009480000}"/>
    <cellStyle name="Normal 2 6 4 6" xfId="18494" xr:uid="{00000000-0005-0000-0000-00000A480000}"/>
    <cellStyle name="Normal 2 6 4 6 2" xfId="18495" xr:uid="{00000000-0005-0000-0000-00000B480000}"/>
    <cellStyle name="Normal 2 6 4 6 2 2" xfId="18496" xr:uid="{00000000-0005-0000-0000-00000C480000}"/>
    <cellStyle name="Normal 2 6 4 6 3" xfId="18497" xr:uid="{00000000-0005-0000-0000-00000D480000}"/>
    <cellStyle name="Normal 2 6 4 7" xfId="18498" xr:uid="{00000000-0005-0000-0000-00000E480000}"/>
    <cellStyle name="Normal 2 6 4 7 2" xfId="18499" xr:uid="{00000000-0005-0000-0000-00000F480000}"/>
    <cellStyle name="Normal 2 6 4 8" xfId="18500" xr:uid="{00000000-0005-0000-0000-000010480000}"/>
    <cellStyle name="Normal 2 6 4 8 2" xfId="18501" xr:uid="{00000000-0005-0000-0000-000011480000}"/>
    <cellStyle name="Normal 2 6 4 9" xfId="18502" xr:uid="{00000000-0005-0000-0000-000012480000}"/>
    <cellStyle name="Normal 2 6 5" xfId="18503" xr:uid="{00000000-0005-0000-0000-000013480000}"/>
    <cellStyle name="Normal 2 6 5 2" xfId="18504" xr:uid="{00000000-0005-0000-0000-000014480000}"/>
    <cellStyle name="Normal 2 6 5 2 2" xfId="18505" xr:uid="{00000000-0005-0000-0000-000015480000}"/>
    <cellStyle name="Normal 2 6 5 2 2 2" xfId="18506" xr:uid="{00000000-0005-0000-0000-000016480000}"/>
    <cellStyle name="Normal 2 6 5 2 2 2 2" xfId="18507" xr:uid="{00000000-0005-0000-0000-000017480000}"/>
    <cellStyle name="Normal 2 6 5 2 2 3" xfId="18508" xr:uid="{00000000-0005-0000-0000-000018480000}"/>
    <cellStyle name="Normal 2 6 5 2 3" xfId="18509" xr:uid="{00000000-0005-0000-0000-000019480000}"/>
    <cellStyle name="Normal 2 6 5 2 3 2" xfId="18510" xr:uid="{00000000-0005-0000-0000-00001A480000}"/>
    <cellStyle name="Normal 2 6 5 2 3 2 2" xfId="18511" xr:uid="{00000000-0005-0000-0000-00001B480000}"/>
    <cellStyle name="Normal 2 6 5 2 3 3" xfId="18512" xr:uid="{00000000-0005-0000-0000-00001C480000}"/>
    <cellStyle name="Normal 2 6 5 2 4" xfId="18513" xr:uid="{00000000-0005-0000-0000-00001D480000}"/>
    <cellStyle name="Normal 2 6 5 2 4 2" xfId="18514" xr:uid="{00000000-0005-0000-0000-00001E480000}"/>
    <cellStyle name="Normal 2 6 5 2 4 2 2" xfId="18515" xr:uid="{00000000-0005-0000-0000-00001F480000}"/>
    <cellStyle name="Normal 2 6 5 2 4 3" xfId="18516" xr:uid="{00000000-0005-0000-0000-000020480000}"/>
    <cellStyle name="Normal 2 6 5 2 5" xfId="18517" xr:uid="{00000000-0005-0000-0000-000021480000}"/>
    <cellStyle name="Normal 2 6 5 2 5 2" xfId="18518" xr:uid="{00000000-0005-0000-0000-000022480000}"/>
    <cellStyle name="Normal 2 6 5 2 6" xfId="18519" xr:uid="{00000000-0005-0000-0000-000023480000}"/>
    <cellStyle name="Normal 2 6 5 2 6 2" xfId="18520" xr:uid="{00000000-0005-0000-0000-000024480000}"/>
    <cellStyle name="Normal 2 6 5 2 7" xfId="18521" xr:uid="{00000000-0005-0000-0000-000025480000}"/>
    <cellStyle name="Normal 2 6 5 3" xfId="18522" xr:uid="{00000000-0005-0000-0000-000026480000}"/>
    <cellStyle name="Normal 2 6 5 3 2" xfId="18523" xr:uid="{00000000-0005-0000-0000-000027480000}"/>
    <cellStyle name="Normal 2 6 5 3 2 2" xfId="18524" xr:uid="{00000000-0005-0000-0000-000028480000}"/>
    <cellStyle name="Normal 2 6 5 3 3" xfId="18525" xr:uid="{00000000-0005-0000-0000-000029480000}"/>
    <cellStyle name="Normal 2 6 5 4" xfId="18526" xr:uid="{00000000-0005-0000-0000-00002A480000}"/>
    <cellStyle name="Normal 2 6 5 4 2" xfId="18527" xr:uid="{00000000-0005-0000-0000-00002B480000}"/>
    <cellStyle name="Normal 2 6 5 4 2 2" xfId="18528" xr:uid="{00000000-0005-0000-0000-00002C480000}"/>
    <cellStyle name="Normal 2 6 5 4 3" xfId="18529" xr:uid="{00000000-0005-0000-0000-00002D480000}"/>
    <cellStyle name="Normal 2 6 5 5" xfId="18530" xr:uid="{00000000-0005-0000-0000-00002E480000}"/>
    <cellStyle name="Normal 2 6 5 5 2" xfId="18531" xr:uid="{00000000-0005-0000-0000-00002F480000}"/>
    <cellStyle name="Normal 2 6 5 5 2 2" xfId="18532" xr:uid="{00000000-0005-0000-0000-000030480000}"/>
    <cellStyle name="Normal 2 6 5 5 3" xfId="18533" xr:uid="{00000000-0005-0000-0000-000031480000}"/>
    <cellStyle name="Normal 2 6 5 6" xfId="18534" xr:uid="{00000000-0005-0000-0000-000032480000}"/>
    <cellStyle name="Normal 2 6 5 6 2" xfId="18535" xr:uid="{00000000-0005-0000-0000-000033480000}"/>
    <cellStyle name="Normal 2 6 5 7" xfId="18536" xr:uid="{00000000-0005-0000-0000-000034480000}"/>
    <cellStyle name="Normal 2 6 5 7 2" xfId="18537" xr:uid="{00000000-0005-0000-0000-000035480000}"/>
    <cellStyle name="Normal 2 6 5 8" xfId="18538" xr:uid="{00000000-0005-0000-0000-000036480000}"/>
    <cellStyle name="Normal 2 6 6" xfId="18539" xr:uid="{00000000-0005-0000-0000-000037480000}"/>
    <cellStyle name="Normal 2 6 6 2" xfId="18540" xr:uid="{00000000-0005-0000-0000-000038480000}"/>
    <cellStyle name="Normal 2 6 6 2 2" xfId="18541" xr:uid="{00000000-0005-0000-0000-000039480000}"/>
    <cellStyle name="Normal 2 6 6 2 2 2" xfId="18542" xr:uid="{00000000-0005-0000-0000-00003A480000}"/>
    <cellStyle name="Normal 2 6 6 2 3" xfId="18543" xr:uid="{00000000-0005-0000-0000-00003B480000}"/>
    <cellStyle name="Normal 2 6 6 3" xfId="18544" xr:uid="{00000000-0005-0000-0000-00003C480000}"/>
    <cellStyle name="Normal 2 6 6 3 2" xfId="18545" xr:uid="{00000000-0005-0000-0000-00003D480000}"/>
    <cellStyle name="Normal 2 6 6 3 2 2" xfId="18546" xr:uid="{00000000-0005-0000-0000-00003E480000}"/>
    <cellStyle name="Normal 2 6 6 3 3" xfId="18547" xr:uid="{00000000-0005-0000-0000-00003F480000}"/>
    <cellStyle name="Normal 2 6 6 4" xfId="18548" xr:uid="{00000000-0005-0000-0000-000040480000}"/>
    <cellStyle name="Normal 2 6 6 4 2" xfId="18549" xr:uid="{00000000-0005-0000-0000-000041480000}"/>
    <cellStyle name="Normal 2 6 6 4 2 2" xfId="18550" xr:uid="{00000000-0005-0000-0000-000042480000}"/>
    <cellStyle name="Normal 2 6 6 4 3" xfId="18551" xr:uid="{00000000-0005-0000-0000-000043480000}"/>
    <cellStyle name="Normal 2 6 6 5" xfId="18552" xr:uid="{00000000-0005-0000-0000-000044480000}"/>
    <cellStyle name="Normal 2 6 6 5 2" xfId="18553" xr:uid="{00000000-0005-0000-0000-000045480000}"/>
    <cellStyle name="Normal 2 6 6 6" xfId="18554" xr:uid="{00000000-0005-0000-0000-000046480000}"/>
    <cellStyle name="Normal 2 6 6 6 2" xfId="18555" xr:uid="{00000000-0005-0000-0000-000047480000}"/>
    <cellStyle name="Normal 2 6 6 7" xfId="18556" xr:uid="{00000000-0005-0000-0000-000048480000}"/>
    <cellStyle name="Normal 2 6 7" xfId="18557" xr:uid="{00000000-0005-0000-0000-000049480000}"/>
    <cellStyle name="Normal 2 6 7 2" xfId="18558" xr:uid="{00000000-0005-0000-0000-00004A480000}"/>
    <cellStyle name="Normal 2 6 7 2 2" xfId="18559" xr:uid="{00000000-0005-0000-0000-00004B480000}"/>
    <cellStyle name="Normal 2 6 7 2 2 2" xfId="18560" xr:uid="{00000000-0005-0000-0000-00004C480000}"/>
    <cellStyle name="Normal 2 6 7 2 3" xfId="18561" xr:uid="{00000000-0005-0000-0000-00004D480000}"/>
    <cellStyle name="Normal 2 6 7 3" xfId="18562" xr:uid="{00000000-0005-0000-0000-00004E480000}"/>
    <cellStyle name="Normal 2 6 7 3 2" xfId="18563" xr:uid="{00000000-0005-0000-0000-00004F480000}"/>
    <cellStyle name="Normal 2 6 7 3 2 2" xfId="18564" xr:uid="{00000000-0005-0000-0000-000050480000}"/>
    <cellStyle name="Normal 2 6 7 3 3" xfId="18565" xr:uid="{00000000-0005-0000-0000-000051480000}"/>
    <cellStyle name="Normal 2 6 7 4" xfId="18566" xr:uid="{00000000-0005-0000-0000-000052480000}"/>
    <cellStyle name="Normal 2 6 7 4 2" xfId="18567" xr:uid="{00000000-0005-0000-0000-000053480000}"/>
    <cellStyle name="Normal 2 6 7 4 2 2" xfId="18568" xr:uid="{00000000-0005-0000-0000-000054480000}"/>
    <cellStyle name="Normal 2 6 7 4 3" xfId="18569" xr:uid="{00000000-0005-0000-0000-000055480000}"/>
    <cellStyle name="Normal 2 6 7 5" xfId="18570" xr:uid="{00000000-0005-0000-0000-000056480000}"/>
    <cellStyle name="Normal 2 6 7 5 2" xfId="18571" xr:uid="{00000000-0005-0000-0000-000057480000}"/>
    <cellStyle name="Normal 2 6 7 6" xfId="18572" xr:uid="{00000000-0005-0000-0000-000058480000}"/>
    <cellStyle name="Normal 2 6 7 6 2" xfId="18573" xr:uid="{00000000-0005-0000-0000-000059480000}"/>
    <cellStyle name="Normal 2 6 7 7" xfId="18574" xr:uid="{00000000-0005-0000-0000-00005A480000}"/>
    <cellStyle name="Normal 2 6 8" xfId="18575" xr:uid="{00000000-0005-0000-0000-00005B480000}"/>
    <cellStyle name="Normal 2 6 8 2" xfId="18576" xr:uid="{00000000-0005-0000-0000-00005C480000}"/>
    <cellStyle name="Normal 2 6 8 2 2" xfId="18577" xr:uid="{00000000-0005-0000-0000-00005D480000}"/>
    <cellStyle name="Normal 2 6 8 3" xfId="18578" xr:uid="{00000000-0005-0000-0000-00005E480000}"/>
    <cellStyle name="Normal 2 6 9" xfId="18579" xr:uid="{00000000-0005-0000-0000-00005F480000}"/>
    <cellStyle name="Normal 2 6 9 2" xfId="18580" xr:uid="{00000000-0005-0000-0000-000060480000}"/>
    <cellStyle name="Normal 2 6 9 2 2" xfId="18581" xr:uid="{00000000-0005-0000-0000-000061480000}"/>
    <cellStyle name="Normal 2 6 9 3" xfId="18582" xr:uid="{00000000-0005-0000-0000-000062480000}"/>
    <cellStyle name="Normal 2 6_Confidential Information" xfId="18583" xr:uid="{00000000-0005-0000-0000-000063480000}"/>
    <cellStyle name="Normal 2 7" xfId="496" xr:uid="{00000000-0005-0000-0000-000064480000}"/>
    <cellStyle name="Normal 2 7 10" xfId="18584" xr:uid="{00000000-0005-0000-0000-000065480000}"/>
    <cellStyle name="Normal 2 7 11" xfId="18585" xr:uid="{00000000-0005-0000-0000-000066480000}"/>
    <cellStyle name="Normal 2 7 2" xfId="18586" xr:uid="{00000000-0005-0000-0000-000067480000}"/>
    <cellStyle name="Normal 2 7 2 2" xfId="18587" xr:uid="{00000000-0005-0000-0000-000068480000}"/>
    <cellStyle name="Normal 2 7 2 2 2" xfId="18588" xr:uid="{00000000-0005-0000-0000-000069480000}"/>
    <cellStyle name="Normal 2 7 2 2 2 2" xfId="18589" xr:uid="{00000000-0005-0000-0000-00006A480000}"/>
    <cellStyle name="Normal 2 7 2 2 3" xfId="18590" xr:uid="{00000000-0005-0000-0000-00006B480000}"/>
    <cellStyle name="Normal 2 7 2 3" xfId="18591" xr:uid="{00000000-0005-0000-0000-00006C480000}"/>
    <cellStyle name="Normal 2 7 2 3 2" xfId="18592" xr:uid="{00000000-0005-0000-0000-00006D480000}"/>
    <cellStyle name="Normal 2 7 2 3 2 2" xfId="18593" xr:uid="{00000000-0005-0000-0000-00006E480000}"/>
    <cellStyle name="Normal 2 7 2 3 3" xfId="18594" xr:uid="{00000000-0005-0000-0000-00006F480000}"/>
    <cellStyle name="Normal 2 7 2 4" xfId="18595" xr:uid="{00000000-0005-0000-0000-000070480000}"/>
    <cellStyle name="Normal 2 7 2 4 2" xfId="18596" xr:uid="{00000000-0005-0000-0000-000071480000}"/>
    <cellStyle name="Normal 2 7 2 4 2 2" xfId="18597" xr:uid="{00000000-0005-0000-0000-000072480000}"/>
    <cellStyle name="Normal 2 7 2 4 3" xfId="18598" xr:uid="{00000000-0005-0000-0000-000073480000}"/>
    <cellStyle name="Normal 2 7 2 5" xfId="18599" xr:uid="{00000000-0005-0000-0000-000074480000}"/>
    <cellStyle name="Normal 2 7 2 5 2" xfId="18600" xr:uid="{00000000-0005-0000-0000-000075480000}"/>
    <cellStyle name="Normal 2 7 2 6" xfId="18601" xr:uid="{00000000-0005-0000-0000-000076480000}"/>
    <cellStyle name="Normal 2 7 2 6 2" xfId="18602" xr:uid="{00000000-0005-0000-0000-000077480000}"/>
    <cellStyle name="Normal 2 7 2 7" xfId="18603" xr:uid="{00000000-0005-0000-0000-000078480000}"/>
    <cellStyle name="Normal 2 7 3" xfId="18604" xr:uid="{00000000-0005-0000-0000-000079480000}"/>
    <cellStyle name="Normal 2 7 3 2" xfId="18605" xr:uid="{00000000-0005-0000-0000-00007A480000}"/>
    <cellStyle name="Normal 2 7 3 2 2" xfId="18606" xr:uid="{00000000-0005-0000-0000-00007B480000}"/>
    <cellStyle name="Normal 2 7 3 2 2 2" xfId="18607" xr:uid="{00000000-0005-0000-0000-00007C480000}"/>
    <cellStyle name="Normal 2 7 3 2 3" xfId="18608" xr:uid="{00000000-0005-0000-0000-00007D480000}"/>
    <cellStyle name="Normal 2 7 3 3" xfId="18609" xr:uid="{00000000-0005-0000-0000-00007E480000}"/>
    <cellStyle name="Normal 2 7 3 3 2" xfId="18610" xr:uid="{00000000-0005-0000-0000-00007F480000}"/>
    <cellStyle name="Normal 2 7 3 3 2 2" xfId="18611" xr:uid="{00000000-0005-0000-0000-000080480000}"/>
    <cellStyle name="Normal 2 7 3 3 3" xfId="18612" xr:uid="{00000000-0005-0000-0000-000081480000}"/>
    <cellStyle name="Normal 2 7 3 4" xfId="18613" xr:uid="{00000000-0005-0000-0000-000082480000}"/>
    <cellStyle name="Normal 2 7 3 4 2" xfId="18614" xr:uid="{00000000-0005-0000-0000-000083480000}"/>
    <cellStyle name="Normal 2 7 3 4 2 2" xfId="18615" xr:uid="{00000000-0005-0000-0000-000084480000}"/>
    <cellStyle name="Normal 2 7 3 4 3" xfId="18616" xr:uid="{00000000-0005-0000-0000-000085480000}"/>
    <cellStyle name="Normal 2 7 3 5" xfId="18617" xr:uid="{00000000-0005-0000-0000-000086480000}"/>
    <cellStyle name="Normal 2 7 3 5 2" xfId="18618" xr:uid="{00000000-0005-0000-0000-000087480000}"/>
    <cellStyle name="Normal 2 7 3 6" xfId="18619" xr:uid="{00000000-0005-0000-0000-000088480000}"/>
    <cellStyle name="Normal 2 7 3 6 2" xfId="18620" xr:uid="{00000000-0005-0000-0000-000089480000}"/>
    <cellStyle name="Normal 2 7 3 7" xfId="18621" xr:uid="{00000000-0005-0000-0000-00008A480000}"/>
    <cellStyle name="Normal 2 7 4" xfId="18622" xr:uid="{00000000-0005-0000-0000-00008B480000}"/>
    <cellStyle name="Normal 2 7 4 2" xfId="18623" xr:uid="{00000000-0005-0000-0000-00008C480000}"/>
    <cellStyle name="Normal 2 7 4 2 2" xfId="18624" xr:uid="{00000000-0005-0000-0000-00008D480000}"/>
    <cellStyle name="Normal 2 7 4 3" xfId="18625" xr:uid="{00000000-0005-0000-0000-00008E480000}"/>
    <cellStyle name="Normal 2 7 5" xfId="18626" xr:uid="{00000000-0005-0000-0000-00008F480000}"/>
    <cellStyle name="Normal 2 7 5 2" xfId="18627" xr:uid="{00000000-0005-0000-0000-000090480000}"/>
    <cellStyle name="Normal 2 7 5 2 2" xfId="18628" xr:uid="{00000000-0005-0000-0000-000091480000}"/>
    <cellStyle name="Normal 2 7 5 3" xfId="18629" xr:uid="{00000000-0005-0000-0000-000092480000}"/>
    <cellStyle name="Normal 2 7 6" xfId="18630" xr:uid="{00000000-0005-0000-0000-000093480000}"/>
    <cellStyle name="Normal 2 7 6 2" xfId="18631" xr:uid="{00000000-0005-0000-0000-000094480000}"/>
    <cellStyle name="Normal 2 7 6 2 2" xfId="18632" xr:uid="{00000000-0005-0000-0000-000095480000}"/>
    <cellStyle name="Normal 2 7 6 3" xfId="18633" xr:uid="{00000000-0005-0000-0000-000096480000}"/>
    <cellStyle name="Normal 2 7 7" xfId="18634" xr:uid="{00000000-0005-0000-0000-000097480000}"/>
    <cellStyle name="Normal 2 7 7 2" xfId="18635" xr:uid="{00000000-0005-0000-0000-000098480000}"/>
    <cellStyle name="Normal 2 7 8" xfId="18636" xr:uid="{00000000-0005-0000-0000-000099480000}"/>
    <cellStyle name="Normal 2 7 8 2" xfId="18637" xr:uid="{00000000-0005-0000-0000-00009A480000}"/>
    <cellStyle name="Normal 2 7 9" xfId="18638" xr:uid="{00000000-0005-0000-0000-00009B480000}"/>
    <cellStyle name="Normal 2 8" xfId="18639" xr:uid="{00000000-0005-0000-0000-00009C480000}"/>
    <cellStyle name="Normal 2 8 2" xfId="18640" xr:uid="{00000000-0005-0000-0000-00009D480000}"/>
    <cellStyle name="Normal 2 8 2 2" xfId="18641" xr:uid="{00000000-0005-0000-0000-00009E480000}"/>
    <cellStyle name="Normal 2 8 2 2 2" xfId="18642" xr:uid="{00000000-0005-0000-0000-00009F480000}"/>
    <cellStyle name="Normal 2 8 2 2 2 2" xfId="18643" xr:uid="{00000000-0005-0000-0000-0000A0480000}"/>
    <cellStyle name="Normal 2 8 2 2 3" xfId="18644" xr:uid="{00000000-0005-0000-0000-0000A1480000}"/>
    <cellStyle name="Normal 2 8 2 3" xfId="18645" xr:uid="{00000000-0005-0000-0000-0000A2480000}"/>
    <cellStyle name="Normal 2 8 2 3 2" xfId="18646" xr:uid="{00000000-0005-0000-0000-0000A3480000}"/>
    <cellStyle name="Normal 2 8 2 3 2 2" xfId="18647" xr:uid="{00000000-0005-0000-0000-0000A4480000}"/>
    <cellStyle name="Normal 2 8 2 3 3" xfId="18648" xr:uid="{00000000-0005-0000-0000-0000A5480000}"/>
    <cellStyle name="Normal 2 8 2 4" xfId="18649" xr:uid="{00000000-0005-0000-0000-0000A6480000}"/>
    <cellStyle name="Normal 2 8 2 4 2" xfId="18650" xr:uid="{00000000-0005-0000-0000-0000A7480000}"/>
    <cellStyle name="Normal 2 8 2 4 2 2" xfId="18651" xr:uid="{00000000-0005-0000-0000-0000A8480000}"/>
    <cellStyle name="Normal 2 8 2 4 3" xfId="18652" xr:uid="{00000000-0005-0000-0000-0000A9480000}"/>
    <cellStyle name="Normal 2 8 2 5" xfId="18653" xr:uid="{00000000-0005-0000-0000-0000AA480000}"/>
    <cellStyle name="Normal 2 8 2 5 2" xfId="18654" xr:uid="{00000000-0005-0000-0000-0000AB480000}"/>
    <cellStyle name="Normal 2 8 2 6" xfId="18655" xr:uid="{00000000-0005-0000-0000-0000AC480000}"/>
    <cellStyle name="Normal 2 8 2 6 2" xfId="18656" xr:uid="{00000000-0005-0000-0000-0000AD480000}"/>
    <cellStyle name="Normal 2 8 2 7" xfId="18657" xr:uid="{00000000-0005-0000-0000-0000AE480000}"/>
    <cellStyle name="Normal 2 8 3" xfId="18658" xr:uid="{00000000-0005-0000-0000-0000AF480000}"/>
    <cellStyle name="Normal 2 8 3 2" xfId="18659" xr:uid="{00000000-0005-0000-0000-0000B0480000}"/>
    <cellStyle name="Normal 2 8 3 2 2" xfId="18660" xr:uid="{00000000-0005-0000-0000-0000B1480000}"/>
    <cellStyle name="Normal 2 8 3 2 2 2" xfId="18661" xr:uid="{00000000-0005-0000-0000-0000B2480000}"/>
    <cellStyle name="Normal 2 8 3 2 3" xfId="18662" xr:uid="{00000000-0005-0000-0000-0000B3480000}"/>
    <cellStyle name="Normal 2 8 3 3" xfId="18663" xr:uid="{00000000-0005-0000-0000-0000B4480000}"/>
    <cellStyle name="Normal 2 8 3 3 2" xfId="18664" xr:uid="{00000000-0005-0000-0000-0000B5480000}"/>
    <cellStyle name="Normal 2 8 3 3 2 2" xfId="18665" xr:uid="{00000000-0005-0000-0000-0000B6480000}"/>
    <cellStyle name="Normal 2 8 3 3 3" xfId="18666" xr:uid="{00000000-0005-0000-0000-0000B7480000}"/>
    <cellStyle name="Normal 2 8 3 4" xfId="18667" xr:uid="{00000000-0005-0000-0000-0000B8480000}"/>
    <cellStyle name="Normal 2 8 3 4 2" xfId="18668" xr:uid="{00000000-0005-0000-0000-0000B9480000}"/>
    <cellStyle name="Normal 2 8 3 4 2 2" xfId="18669" xr:uid="{00000000-0005-0000-0000-0000BA480000}"/>
    <cellStyle name="Normal 2 8 3 4 3" xfId="18670" xr:uid="{00000000-0005-0000-0000-0000BB480000}"/>
    <cellStyle name="Normal 2 8 3 5" xfId="18671" xr:uid="{00000000-0005-0000-0000-0000BC480000}"/>
    <cellStyle name="Normal 2 8 3 5 2" xfId="18672" xr:uid="{00000000-0005-0000-0000-0000BD480000}"/>
    <cellStyle name="Normal 2 8 3 6" xfId="18673" xr:uid="{00000000-0005-0000-0000-0000BE480000}"/>
    <cellStyle name="Normal 2 8 3 6 2" xfId="18674" xr:uid="{00000000-0005-0000-0000-0000BF480000}"/>
    <cellStyle name="Normal 2 8 3 7" xfId="18675" xr:uid="{00000000-0005-0000-0000-0000C0480000}"/>
    <cellStyle name="Normal 2 8 4" xfId="18676" xr:uid="{00000000-0005-0000-0000-0000C1480000}"/>
    <cellStyle name="Normal 2 8 4 2" xfId="18677" xr:uid="{00000000-0005-0000-0000-0000C2480000}"/>
    <cellStyle name="Normal 2 8 4 2 2" xfId="18678" xr:uid="{00000000-0005-0000-0000-0000C3480000}"/>
    <cellStyle name="Normal 2 8 4 3" xfId="18679" xr:uid="{00000000-0005-0000-0000-0000C4480000}"/>
    <cellStyle name="Normal 2 8 5" xfId="18680" xr:uid="{00000000-0005-0000-0000-0000C5480000}"/>
    <cellStyle name="Normal 2 8 5 2" xfId="18681" xr:uid="{00000000-0005-0000-0000-0000C6480000}"/>
    <cellStyle name="Normal 2 8 5 2 2" xfId="18682" xr:uid="{00000000-0005-0000-0000-0000C7480000}"/>
    <cellStyle name="Normal 2 8 5 3" xfId="18683" xr:uid="{00000000-0005-0000-0000-0000C8480000}"/>
    <cellStyle name="Normal 2 8 6" xfId="18684" xr:uid="{00000000-0005-0000-0000-0000C9480000}"/>
    <cellStyle name="Normal 2 8 6 2" xfId="18685" xr:uid="{00000000-0005-0000-0000-0000CA480000}"/>
    <cellStyle name="Normal 2 8 6 2 2" xfId="18686" xr:uid="{00000000-0005-0000-0000-0000CB480000}"/>
    <cellStyle name="Normal 2 8 6 3" xfId="18687" xr:uid="{00000000-0005-0000-0000-0000CC480000}"/>
    <cellStyle name="Normal 2 8 7" xfId="18688" xr:uid="{00000000-0005-0000-0000-0000CD480000}"/>
    <cellStyle name="Normal 2 8 7 2" xfId="18689" xr:uid="{00000000-0005-0000-0000-0000CE480000}"/>
    <cellStyle name="Normal 2 8 8" xfId="18690" xr:uid="{00000000-0005-0000-0000-0000CF480000}"/>
    <cellStyle name="Normal 2 8 8 2" xfId="18691" xr:uid="{00000000-0005-0000-0000-0000D0480000}"/>
    <cellStyle name="Normal 2 8 9" xfId="18692" xr:uid="{00000000-0005-0000-0000-0000D1480000}"/>
    <cellStyle name="Normal 2 9" xfId="18693" xr:uid="{00000000-0005-0000-0000-0000D2480000}"/>
    <cellStyle name="Normal 2 9 2" xfId="18694" xr:uid="{00000000-0005-0000-0000-0000D3480000}"/>
    <cellStyle name="Normal 2 9 2 2" xfId="18695" xr:uid="{00000000-0005-0000-0000-0000D4480000}"/>
    <cellStyle name="Normal 2 9 2 2 2" xfId="18696" xr:uid="{00000000-0005-0000-0000-0000D5480000}"/>
    <cellStyle name="Normal 2 9 2 2 2 2" xfId="18697" xr:uid="{00000000-0005-0000-0000-0000D6480000}"/>
    <cellStyle name="Normal 2 9 2 2 3" xfId="18698" xr:uid="{00000000-0005-0000-0000-0000D7480000}"/>
    <cellStyle name="Normal 2 9 2 3" xfId="18699" xr:uid="{00000000-0005-0000-0000-0000D8480000}"/>
    <cellStyle name="Normal 2 9 2 3 2" xfId="18700" xr:uid="{00000000-0005-0000-0000-0000D9480000}"/>
    <cellStyle name="Normal 2 9 2 3 2 2" xfId="18701" xr:uid="{00000000-0005-0000-0000-0000DA480000}"/>
    <cellStyle name="Normal 2 9 2 3 3" xfId="18702" xr:uid="{00000000-0005-0000-0000-0000DB480000}"/>
    <cellStyle name="Normal 2 9 2 4" xfId="18703" xr:uid="{00000000-0005-0000-0000-0000DC480000}"/>
    <cellStyle name="Normal 2 9 2 4 2" xfId="18704" xr:uid="{00000000-0005-0000-0000-0000DD480000}"/>
    <cellStyle name="Normal 2 9 2 4 2 2" xfId="18705" xr:uid="{00000000-0005-0000-0000-0000DE480000}"/>
    <cellStyle name="Normal 2 9 2 4 3" xfId="18706" xr:uid="{00000000-0005-0000-0000-0000DF480000}"/>
    <cellStyle name="Normal 2 9 2 5" xfId="18707" xr:uid="{00000000-0005-0000-0000-0000E0480000}"/>
    <cellStyle name="Normal 2 9 2 5 2" xfId="18708" xr:uid="{00000000-0005-0000-0000-0000E1480000}"/>
    <cellStyle name="Normal 2 9 2 6" xfId="18709" xr:uid="{00000000-0005-0000-0000-0000E2480000}"/>
    <cellStyle name="Normal 2 9 2 6 2" xfId="18710" xr:uid="{00000000-0005-0000-0000-0000E3480000}"/>
    <cellStyle name="Normal 2 9 2 7" xfId="18711" xr:uid="{00000000-0005-0000-0000-0000E4480000}"/>
    <cellStyle name="Normal 2 9 3" xfId="18712" xr:uid="{00000000-0005-0000-0000-0000E5480000}"/>
    <cellStyle name="Normal 2 9 3 2" xfId="18713" xr:uid="{00000000-0005-0000-0000-0000E6480000}"/>
    <cellStyle name="Normal 2 9 3 2 2" xfId="18714" xr:uid="{00000000-0005-0000-0000-0000E7480000}"/>
    <cellStyle name="Normal 2 9 3 3" xfId="18715" xr:uid="{00000000-0005-0000-0000-0000E8480000}"/>
    <cellStyle name="Normal 2 9 4" xfId="18716" xr:uid="{00000000-0005-0000-0000-0000E9480000}"/>
    <cellStyle name="Normal 2 9 4 2" xfId="18717" xr:uid="{00000000-0005-0000-0000-0000EA480000}"/>
    <cellStyle name="Normal 2 9 4 2 2" xfId="18718" xr:uid="{00000000-0005-0000-0000-0000EB480000}"/>
    <cellStyle name="Normal 2 9 4 3" xfId="18719" xr:uid="{00000000-0005-0000-0000-0000EC480000}"/>
    <cellStyle name="Normal 2 9 5" xfId="18720" xr:uid="{00000000-0005-0000-0000-0000ED480000}"/>
    <cellStyle name="Normal 2 9 5 2" xfId="18721" xr:uid="{00000000-0005-0000-0000-0000EE480000}"/>
    <cellStyle name="Normal 2 9 5 2 2" xfId="18722" xr:uid="{00000000-0005-0000-0000-0000EF480000}"/>
    <cellStyle name="Normal 2 9 5 3" xfId="18723" xr:uid="{00000000-0005-0000-0000-0000F0480000}"/>
    <cellStyle name="Normal 2 9 6" xfId="18724" xr:uid="{00000000-0005-0000-0000-0000F1480000}"/>
    <cellStyle name="Normal 2 9 6 2" xfId="18725" xr:uid="{00000000-0005-0000-0000-0000F2480000}"/>
    <cellStyle name="Normal 2 9 7" xfId="18726" xr:uid="{00000000-0005-0000-0000-0000F3480000}"/>
    <cellStyle name="Normal 2 9 7 2" xfId="18727" xr:uid="{00000000-0005-0000-0000-0000F4480000}"/>
    <cellStyle name="Normal 2 9 8" xfId="18728" xr:uid="{00000000-0005-0000-0000-0000F5480000}"/>
    <cellStyle name="Normal 2_Confidential Information" xfId="18729" xr:uid="{00000000-0005-0000-0000-0000F6480000}"/>
    <cellStyle name="Normal 20" xfId="497" xr:uid="{00000000-0005-0000-0000-0000F7480000}"/>
    <cellStyle name="Normal 20 10" xfId="18730" xr:uid="{00000000-0005-0000-0000-0000F8480000}"/>
    <cellStyle name="Normal 20 10 2" xfId="18731" xr:uid="{00000000-0005-0000-0000-0000F9480000}"/>
    <cellStyle name="Normal 20 10 2 2" xfId="18732" xr:uid="{00000000-0005-0000-0000-0000FA480000}"/>
    <cellStyle name="Normal 20 10 3" xfId="18733" xr:uid="{00000000-0005-0000-0000-0000FB480000}"/>
    <cellStyle name="Normal 20 11" xfId="18734" xr:uid="{00000000-0005-0000-0000-0000FC480000}"/>
    <cellStyle name="Normal 20 11 2" xfId="18735" xr:uid="{00000000-0005-0000-0000-0000FD480000}"/>
    <cellStyle name="Normal 20 11 2 2" xfId="18736" xr:uid="{00000000-0005-0000-0000-0000FE480000}"/>
    <cellStyle name="Normal 20 11 3" xfId="18737" xr:uid="{00000000-0005-0000-0000-0000FF480000}"/>
    <cellStyle name="Normal 20 12" xfId="18738" xr:uid="{00000000-0005-0000-0000-000000490000}"/>
    <cellStyle name="Normal 20 12 2" xfId="18739" xr:uid="{00000000-0005-0000-0000-000001490000}"/>
    <cellStyle name="Normal 20 12 2 2" xfId="18740" xr:uid="{00000000-0005-0000-0000-000002490000}"/>
    <cellStyle name="Normal 20 12 3" xfId="18741" xr:uid="{00000000-0005-0000-0000-000003490000}"/>
    <cellStyle name="Normal 20 13" xfId="18742" xr:uid="{00000000-0005-0000-0000-000004490000}"/>
    <cellStyle name="Normal 20 13 2" xfId="18743" xr:uid="{00000000-0005-0000-0000-000005490000}"/>
    <cellStyle name="Normal 20 14" xfId="18744" xr:uid="{00000000-0005-0000-0000-000006490000}"/>
    <cellStyle name="Normal 20 14 2" xfId="18745" xr:uid="{00000000-0005-0000-0000-000007490000}"/>
    <cellStyle name="Normal 20 15" xfId="18746" xr:uid="{00000000-0005-0000-0000-000008490000}"/>
    <cellStyle name="Normal 20 2" xfId="498" xr:uid="{00000000-0005-0000-0000-000009490000}"/>
    <cellStyle name="Normal 20 2 10" xfId="18747" xr:uid="{00000000-0005-0000-0000-00000A490000}"/>
    <cellStyle name="Normal 20 2 10 2" xfId="18748" xr:uid="{00000000-0005-0000-0000-00000B490000}"/>
    <cellStyle name="Normal 20 2 10 2 2" xfId="18749" xr:uid="{00000000-0005-0000-0000-00000C490000}"/>
    <cellStyle name="Normal 20 2 10 3" xfId="18750" xr:uid="{00000000-0005-0000-0000-00000D490000}"/>
    <cellStyle name="Normal 20 2 11" xfId="18751" xr:uid="{00000000-0005-0000-0000-00000E490000}"/>
    <cellStyle name="Normal 20 2 11 2" xfId="18752" xr:uid="{00000000-0005-0000-0000-00000F490000}"/>
    <cellStyle name="Normal 20 2 12" xfId="18753" xr:uid="{00000000-0005-0000-0000-000010490000}"/>
    <cellStyle name="Normal 20 2 12 2" xfId="18754" xr:uid="{00000000-0005-0000-0000-000011490000}"/>
    <cellStyle name="Normal 20 2 13" xfId="18755" xr:uid="{00000000-0005-0000-0000-000012490000}"/>
    <cellStyle name="Normal 20 2 2" xfId="499" xr:uid="{00000000-0005-0000-0000-000013490000}"/>
    <cellStyle name="Normal 20 2 2 10" xfId="18756" xr:uid="{00000000-0005-0000-0000-000014490000}"/>
    <cellStyle name="Normal 20 2 2 10 2" xfId="18757" xr:uid="{00000000-0005-0000-0000-000015490000}"/>
    <cellStyle name="Normal 20 2 2 11" xfId="18758" xr:uid="{00000000-0005-0000-0000-000016490000}"/>
    <cellStyle name="Normal 20 2 2 2" xfId="18759" xr:uid="{00000000-0005-0000-0000-000017490000}"/>
    <cellStyle name="Normal 20 2 2 2 2" xfId="18760" xr:uid="{00000000-0005-0000-0000-000018490000}"/>
    <cellStyle name="Normal 20 2 2 2 2 2" xfId="18761" xr:uid="{00000000-0005-0000-0000-000019490000}"/>
    <cellStyle name="Normal 20 2 2 2 2 2 2" xfId="18762" xr:uid="{00000000-0005-0000-0000-00001A490000}"/>
    <cellStyle name="Normal 20 2 2 2 2 2 2 2" xfId="18763" xr:uid="{00000000-0005-0000-0000-00001B490000}"/>
    <cellStyle name="Normal 20 2 2 2 2 2 3" xfId="18764" xr:uid="{00000000-0005-0000-0000-00001C490000}"/>
    <cellStyle name="Normal 20 2 2 2 2 3" xfId="18765" xr:uid="{00000000-0005-0000-0000-00001D490000}"/>
    <cellStyle name="Normal 20 2 2 2 2 3 2" xfId="18766" xr:uid="{00000000-0005-0000-0000-00001E490000}"/>
    <cellStyle name="Normal 20 2 2 2 2 3 2 2" xfId="18767" xr:uid="{00000000-0005-0000-0000-00001F490000}"/>
    <cellStyle name="Normal 20 2 2 2 2 3 3" xfId="18768" xr:uid="{00000000-0005-0000-0000-000020490000}"/>
    <cellStyle name="Normal 20 2 2 2 2 4" xfId="18769" xr:uid="{00000000-0005-0000-0000-000021490000}"/>
    <cellStyle name="Normal 20 2 2 2 2 4 2" xfId="18770" xr:uid="{00000000-0005-0000-0000-000022490000}"/>
    <cellStyle name="Normal 20 2 2 2 2 4 2 2" xfId="18771" xr:uid="{00000000-0005-0000-0000-000023490000}"/>
    <cellStyle name="Normal 20 2 2 2 2 4 3" xfId="18772" xr:uid="{00000000-0005-0000-0000-000024490000}"/>
    <cellStyle name="Normal 20 2 2 2 2 5" xfId="18773" xr:uid="{00000000-0005-0000-0000-000025490000}"/>
    <cellStyle name="Normal 20 2 2 2 2 5 2" xfId="18774" xr:uid="{00000000-0005-0000-0000-000026490000}"/>
    <cellStyle name="Normal 20 2 2 2 2 6" xfId="18775" xr:uid="{00000000-0005-0000-0000-000027490000}"/>
    <cellStyle name="Normal 20 2 2 2 2 6 2" xfId="18776" xr:uid="{00000000-0005-0000-0000-000028490000}"/>
    <cellStyle name="Normal 20 2 2 2 2 7" xfId="18777" xr:uid="{00000000-0005-0000-0000-000029490000}"/>
    <cellStyle name="Normal 20 2 2 2 3" xfId="18778" xr:uid="{00000000-0005-0000-0000-00002A490000}"/>
    <cellStyle name="Normal 20 2 2 2 3 2" xfId="18779" xr:uid="{00000000-0005-0000-0000-00002B490000}"/>
    <cellStyle name="Normal 20 2 2 2 3 2 2" xfId="18780" xr:uid="{00000000-0005-0000-0000-00002C490000}"/>
    <cellStyle name="Normal 20 2 2 2 3 2 2 2" xfId="18781" xr:uid="{00000000-0005-0000-0000-00002D490000}"/>
    <cellStyle name="Normal 20 2 2 2 3 2 3" xfId="18782" xr:uid="{00000000-0005-0000-0000-00002E490000}"/>
    <cellStyle name="Normal 20 2 2 2 3 3" xfId="18783" xr:uid="{00000000-0005-0000-0000-00002F490000}"/>
    <cellStyle name="Normal 20 2 2 2 3 3 2" xfId="18784" xr:uid="{00000000-0005-0000-0000-000030490000}"/>
    <cellStyle name="Normal 20 2 2 2 3 3 2 2" xfId="18785" xr:uid="{00000000-0005-0000-0000-000031490000}"/>
    <cellStyle name="Normal 20 2 2 2 3 3 3" xfId="18786" xr:uid="{00000000-0005-0000-0000-000032490000}"/>
    <cellStyle name="Normal 20 2 2 2 3 4" xfId="18787" xr:uid="{00000000-0005-0000-0000-000033490000}"/>
    <cellStyle name="Normal 20 2 2 2 3 4 2" xfId="18788" xr:uid="{00000000-0005-0000-0000-000034490000}"/>
    <cellStyle name="Normal 20 2 2 2 3 4 2 2" xfId="18789" xr:uid="{00000000-0005-0000-0000-000035490000}"/>
    <cellStyle name="Normal 20 2 2 2 3 4 3" xfId="18790" xr:uid="{00000000-0005-0000-0000-000036490000}"/>
    <cellStyle name="Normal 20 2 2 2 3 5" xfId="18791" xr:uid="{00000000-0005-0000-0000-000037490000}"/>
    <cellStyle name="Normal 20 2 2 2 3 5 2" xfId="18792" xr:uid="{00000000-0005-0000-0000-000038490000}"/>
    <cellStyle name="Normal 20 2 2 2 3 6" xfId="18793" xr:uid="{00000000-0005-0000-0000-000039490000}"/>
    <cellStyle name="Normal 20 2 2 2 3 6 2" xfId="18794" xr:uid="{00000000-0005-0000-0000-00003A490000}"/>
    <cellStyle name="Normal 20 2 2 2 3 7" xfId="18795" xr:uid="{00000000-0005-0000-0000-00003B490000}"/>
    <cellStyle name="Normal 20 2 2 2 4" xfId="18796" xr:uid="{00000000-0005-0000-0000-00003C490000}"/>
    <cellStyle name="Normal 20 2 2 2 4 2" xfId="18797" xr:uid="{00000000-0005-0000-0000-00003D490000}"/>
    <cellStyle name="Normal 20 2 2 2 4 2 2" xfId="18798" xr:uid="{00000000-0005-0000-0000-00003E490000}"/>
    <cellStyle name="Normal 20 2 2 2 4 3" xfId="18799" xr:uid="{00000000-0005-0000-0000-00003F490000}"/>
    <cellStyle name="Normal 20 2 2 2 5" xfId="18800" xr:uid="{00000000-0005-0000-0000-000040490000}"/>
    <cellStyle name="Normal 20 2 2 2 5 2" xfId="18801" xr:uid="{00000000-0005-0000-0000-000041490000}"/>
    <cellStyle name="Normal 20 2 2 2 5 2 2" xfId="18802" xr:uid="{00000000-0005-0000-0000-000042490000}"/>
    <cellStyle name="Normal 20 2 2 2 5 3" xfId="18803" xr:uid="{00000000-0005-0000-0000-000043490000}"/>
    <cellStyle name="Normal 20 2 2 2 6" xfId="18804" xr:uid="{00000000-0005-0000-0000-000044490000}"/>
    <cellStyle name="Normal 20 2 2 2 6 2" xfId="18805" xr:uid="{00000000-0005-0000-0000-000045490000}"/>
    <cellStyle name="Normal 20 2 2 2 6 2 2" xfId="18806" xr:uid="{00000000-0005-0000-0000-000046490000}"/>
    <cellStyle name="Normal 20 2 2 2 6 3" xfId="18807" xr:uid="{00000000-0005-0000-0000-000047490000}"/>
    <cellStyle name="Normal 20 2 2 2 7" xfId="18808" xr:uid="{00000000-0005-0000-0000-000048490000}"/>
    <cellStyle name="Normal 20 2 2 2 7 2" xfId="18809" xr:uid="{00000000-0005-0000-0000-000049490000}"/>
    <cellStyle name="Normal 20 2 2 2 8" xfId="18810" xr:uid="{00000000-0005-0000-0000-00004A490000}"/>
    <cellStyle name="Normal 20 2 2 2 8 2" xfId="18811" xr:uid="{00000000-0005-0000-0000-00004B490000}"/>
    <cellStyle name="Normal 20 2 2 2 9" xfId="18812" xr:uid="{00000000-0005-0000-0000-00004C490000}"/>
    <cellStyle name="Normal 20 2 2 3" xfId="18813" xr:uid="{00000000-0005-0000-0000-00004D490000}"/>
    <cellStyle name="Normal 20 2 2 3 2" xfId="18814" xr:uid="{00000000-0005-0000-0000-00004E490000}"/>
    <cellStyle name="Normal 20 2 2 3 2 2" xfId="18815" xr:uid="{00000000-0005-0000-0000-00004F490000}"/>
    <cellStyle name="Normal 20 2 2 3 2 2 2" xfId="18816" xr:uid="{00000000-0005-0000-0000-000050490000}"/>
    <cellStyle name="Normal 20 2 2 3 2 2 2 2" xfId="18817" xr:uid="{00000000-0005-0000-0000-000051490000}"/>
    <cellStyle name="Normal 20 2 2 3 2 2 3" xfId="18818" xr:uid="{00000000-0005-0000-0000-000052490000}"/>
    <cellStyle name="Normal 20 2 2 3 2 3" xfId="18819" xr:uid="{00000000-0005-0000-0000-000053490000}"/>
    <cellStyle name="Normal 20 2 2 3 2 3 2" xfId="18820" xr:uid="{00000000-0005-0000-0000-000054490000}"/>
    <cellStyle name="Normal 20 2 2 3 2 3 2 2" xfId="18821" xr:uid="{00000000-0005-0000-0000-000055490000}"/>
    <cellStyle name="Normal 20 2 2 3 2 3 3" xfId="18822" xr:uid="{00000000-0005-0000-0000-000056490000}"/>
    <cellStyle name="Normal 20 2 2 3 2 4" xfId="18823" xr:uid="{00000000-0005-0000-0000-000057490000}"/>
    <cellStyle name="Normal 20 2 2 3 2 4 2" xfId="18824" xr:uid="{00000000-0005-0000-0000-000058490000}"/>
    <cellStyle name="Normal 20 2 2 3 2 4 2 2" xfId="18825" xr:uid="{00000000-0005-0000-0000-000059490000}"/>
    <cellStyle name="Normal 20 2 2 3 2 4 3" xfId="18826" xr:uid="{00000000-0005-0000-0000-00005A490000}"/>
    <cellStyle name="Normal 20 2 2 3 2 5" xfId="18827" xr:uid="{00000000-0005-0000-0000-00005B490000}"/>
    <cellStyle name="Normal 20 2 2 3 2 5 2" xfId="18828" xr:uid="{00000000-0005-0000-0000-00005C490000}"/>
    <cellStyle name="Normal 20 2 2 3 2 6" xfId="18829" xr:uid="{00000000-0005-0000-0000-00005D490000}"/>
    <cellStyle name="Normal 20 2 2 3 2 6 2" xfId="18830" xr:uid="{00000000-0005-0000-0000-00005E490000}"/>
    <cellStyle name="Normal 20 2 2 3 2 7" xfId="18831" xr:uid="{00000000-0005-0000-0000-00005F490000}"/>
    <cellStyle name="Normal 20 2 2 3 3" xfId="18832" xr:uid="{00000000-0005-0000-0000-000060490000}"/>
    <cellStyle name="Normal 20 2 2 3 3 2" xfId="18833" xr:uid="{00000000-0005-0000-0000-000061490000}"/>
    <cellStyle name="Normal 20 2 2 3 3 2 2" xfId="18834" xr:uid="{00000000-0005-0000-0000-000062490000}"/>
    <cellStyle name="Normal 20 2 2 3 3 3" xfId="18835" xr:uid="{00000000-0005-0000-0000-000063490000}"/>
    <cellStyle name="Normal 20 2 2 3 4" xfId="18836" xr:uid="{00000000-0005-0000-0000-000064490000}"/>
    <cellStyle name="Normal 20 2 2 3 4 2" xfId="18837" xr:uid="{00000000-0005-0000-0000-000065490000}"/>
    <cellStyle name="Normal 20 2 2 3 4 2 2" xfId="18838" xr:uid="{00000000-0005-0000-0000-000066490000}"/>
    <cellStyle name="Normal 20 2 2 3 4 3" xfId="18839" xr:uid="{00000000-0005-0000-0000-000067490000}"/>
    <cellStyle name="Normal 20 2 2 3 5" xfId="18840" xr:uid="{00000000-0005-0000-0000-000068490000}"/>
    <cellStyle name="Normal 20 2 2 3 5 2" xfId="18841" xr:uid="{00000000-0005-0000-0000-000069490000}"/>
    <cellStyle name="Normal 20 2 2 3 5 2 2" xfId="18842" xr:uid="{00000000-0005-0000-0000-00006A490000}"/>
    <cellStyle name="Normal 20 2 2 3 5 3" xfId="18843" xr:uid="{00000000-0005-0000-0000-00006B490000}"/>
    <cellStyle name="Normal 20 2 2 3 6" xfId="18844" xr:uid="{00000000-0005-0000-0000-00006C490000}"/>
    <cellStyle name="Normal 20 2 2 3 6 2" xfId="18845" xr:uid="{00000000-0005-0000-0000-00006D490000}"/>
    <cellStyle name="Normal 20 2 2 3 7" xfId="18846" xr:uid="{00000000-0005-0000-0000-00006E490000}"/>
    <cellStyle name="Normal 20 2 2 3 7 2" xfId="18847" xr:uid="{00000000-0005-0000-0000-00006F490000}"/>
    <cellStyle name="Normal 20 2 2 3 8" xfId="18848" xr:uid="{00000000-0005-0000-0000-000070490000}"/>
    <cellStyle name="Normal 20 2 2 4" xfId="18849" xr:uid="{00000000-0005-0000-0000-000071490000}"/>
    <cellStyle name="Normal 20 2 2 4 2" xfId="18850" xr:uid="{00000000-0005-0000-0000-000072490000}"/>
    <cellStyle name="Normal 20 2 2 4 2 2" xfId="18851" xr:uid="{00000000-0005-0000-0000-000073490000}"/>
    <cellStyle name="Normal 20 2 2 4 2 2 2" xfId="18852" xr:uid="{00000000-0005-0000-0000-000074490000}"/>
    <cellStyle name="Normal 20 2 2 4 2 3" xfId="18853" xr:uid="{00000000-0005-0000-0000-000075490000}"/>
    <cellStyle name="Normal 20 2 2 4 3" xfId="18854" xr:uid="{00000000-0005-0000-0000-000076490000}"/>
    <cellStyle name="Normal 20 2 2 4 3 2" xfId="18855" xr:uid="{00000000-0005-0000-0000-000077490000}"/>
    <cellStyle name="Normal 20 2 2 4 3 2 2" xfId="18856" xr:uid="{00000000-0005-0000-0000-000078490000}"/>
    <cellStyle name="Normal 20 2 2 4 3 3" xfId="18857" xr:uid="{00000000-0005-0000-0000-000079490000}"/>
    <cellStyle name="Normal 20 2 2 4 4" xfId="18858" xr:uid="{00000000-0005-0000-0000-00007A490000}"/>
    <cellStyle name="Normal 20 2 2 4 4 2" xfId="18859" xr:uid="{00000000-0005-0000-0000-00007B490000}"/>
    <cellStyle name="Normal 20 2 2 4 4 2 2" xfId="18860" xr:uid="{00000000-0005-0000-0000-00007C490000}"/>
    <cellStyle name="Normal 20 2 2 4 4 3" xfId="18861" xr:uid="{00000000-0005-0000-0000-00007D490000}"/>
    <cellStyle name="Normal 20 2 2 4 5" xfId="18862" xr:uid="{00000000-0005-0000-0000-00007E490000}"/>
    <cellStyle name="Normal 20 2 2 4 5 2" xfId="18863" xr:uid="{00000000-0005-0000-0000-00007F490000}"/>
    <cellStyle name="Normal 20 2 2 4 6" xfId="18864" xr:uid="{00000000-0005-0000-0000-000080490000}"/>
    <cellStyle name="Normal 20 2 2 4 6 2" xfId="18865" xr:uid="{00000000-0005-0000-0000-000081490000}"/>
    <cellStyle name="Normal 20 2 2 4 7" xfId="18866" xr:uid="{00000000-0005-0000-0000-000082490000}"/>
    <cellStyle name="Normal 20 2 2 5" xfId="18867" xr:uid="{00000000-0005-0000-0000-000083490000}"/>
    <cellStyle name="Normal 20 2 2 5 2" xfId="18868" xr:uid="{00000000-0005-0000-0000-000084490000}"/>
    <cellStyle name="Normal 20 2 2 5 2 2" xfId="18869" xr:uid="{00000000-0005-0000-0000-000085490000}"/>
    <cellStyle name="Normal 20 2 2 5 2 2 2" xfId="18870" xr:uid="{00000000-0005-0000-0000-000086490000}"/>
    <cellStyle name="Normal 20 2 2 5 2 3" xfId="18871" xr:uid="{00000000-0005-0000-0000-000087490000}"/>
    <cellStyle name="Normal 20 2 2 5 3" xfId="18872" xr:uid="{00000000-0005-0000-0000-000088490000}"/>
    <cellStyle name="Normal 20 2 2 5 3 2" xfId="18873" xr:uid="{00000000-0005-0000-0000-000089490000}"/>
    <cellStyle name="Normal 20 2 2 5 3 2 2" xfId="18874" xr:uid="{00000000-0005-0000-0000-00008A490000}"/>
    <cellStyle name="Normal 20 2 2 5 3 3" xfId="18875" xr:uid="{00000000-0005-0000-0000-00008B490000}"/>
    <cellStyle name="Normal 20 2 2 5 4" xfId="18876" xr:uid="{00000000-0005-0000-0000-00008C490000}"/>
    <cellStyle name="Normal 20 2 2 5 4 2" xfId="18877" xr:uid="{00000000-0005-0000-0000-00008D490000}"/>
    <cellStyle name="Normal 20 2 2 5 4 2 2" xfId="18878" xr:uid="{00000000-0005-0000-0000-00008E490000}"/>
    <cellStyle name="Normal 20 2 2 5 4 3" xfId="18879" xr:uid="{00000000-0005-0000-0000-00008F490000}"/>
    <cellStyle name="Normal 20 2 2 5 5" xfId="18880" xr:uid="{00000000-0005-0000-0000-000090490000}"/>
    <cellStyle name="Normal 20 2 2 5 5 2" xfId="18881" xr:uid="{00000000-0005-0000-0000-000091490000}"/>
    <cellStyle name="Normal 20 2 2 5 6" xfId="18882" xr:uid="{00000000-0005-0000-0000-000092490000}"/>
    <cellStyle name="Normal 20 2 2 5 6 2" xfId="18883" xr:uid="{00000000-0005-0000-0000-000093490000}"/>
    <cellStyle name="Normal 20 2 2 5 7" xfId="18884" xr:uid="{00000000-0005-0000-0000-000094490000}"/>
    <cellStyle name="Normal 20 2 2 6" xfId="18885" xr:uid="{00000000-0005-0000-0000-000095490000}"/>
    <cellStyle name="Normal 20 2 2 6 2" xfId="18886" xr:uid="{00000000-0005-0000-0000-000096490000}"/>
    <cellStyle name="Normal 20 2 2 6 2 2" xfId="18887" xr:uid="{00000000-0005-0000-0000-000097490000}"/>
    <cellStyle name="Normal 20 2 2 6 3" xfId="18888" xr:uid="{00000000-0005-0000-0000-000098490000}"/>
    <cellStyle name="Normal 20 2 2 7" xfId="18889" xr:uid="{00000000-0005-0000-0000-000099490000}"/>
    <cellStyle name="Normal 20 2 2 7 2" xfId="18890" xr:uid="{00000000-0005-0000-0000-00009A490000}"/>
    <cellStyle name="Normal 20 2 2 7 2 2" xfId="18891" xr:uid="{00000000-0005-0000-0000-00009B490000}"/>
    <cellStyle name="Normal 20 2 2 7 3" xfId="18892" xr:uid="{00000000-0005-0000-0000-00009C490000}"/>
    <cellStyle name="Normal 20 2 2 8" xfId="18893" xr:uid="{00000000-0005-0000-0000-00009D490000}"/>
    <cellStyle name="Normal 20 2 2 8 2" xfId="18894" xr:uid="{00000000-0005-0000-0000-00009E490000}"/>
    <cellStyle name="Normal 20 2 2 8 2 2" xfId="18895" xr:uid="{00000000-0005-0000-0000-00009F490000}"/>
    <cellStyle name="Normal 20 2 2 8 3" xfId="18896" xr:uid="{00000000-0005-0000-0000-0000A0490000}"/>
    <cellStyle name="Normal 20 2 2 9" xfId="18897" xr:uid="{00000000-0005-0000-0000-0000A1490000}"/>
    <cellStyle name="Normal 20 2 2 9 2" xfId="18898" xr:uid="{00000000-0005-0000-0000-0000A2490000}"/>
    <cellStyle name="Normal 20 2 3" xfId="500" xr:uid="{00000000-0005-0000-0000-0000A3490000}"/>
    <cellStyle name="Normal 20 2 3 10" xfId="18899" xr:uid="{00000000-0005-0000-0000-0000A4490000}"/>
    <cellStyle name="Normal 20 2 3 10 2" xfId="18900" xr:uid="{00000000-0005-0000-0000-0000A5490000}"/>
    <cellStyle name="Normal 20 2 3 11" xfId="18901" xr:uid="{00000000-0005-0000-0000-0000A6490000}"/>
    <cellStyle name="Normal 20 2 3 2" xfId="18902" xr:uid="{00000000-0005-0000-0000-0000A7490000}"/>
    <cellStyle name="Normal 20 2 3 2 2" xfId="18903" xr:uid="{00000000-0005-0000-0000-0000A8490000}"/>
    <cellStyle name="Normal 20 2 3 2 2 2" xfId="18904" xr:uid="{00000000-0005-0000-0000-0000A9490000}"/>
    <cellStyle name="Normal 20 2 3 2 2 2 2" xfId="18905" xr:uid="{00000000-0005-0000-0000-0000AA490000}"/>
    <cellStyle name="Normal 20 2 3 2 2 2 2 2" xfId="18906" xr:uid="{00000000-0005-0000-0000-0000AB490000}"/>
    <cellStyle name="Normal 20 2 3 2 2 2 3" xfId="18907" xr:uid="{00000000-0005-0000-0000-0000AC490000}"/>
    <cellStyle name="Normal 20 2 3 2 2 3" xfId="18908" xr:uid="{00000000-0005-0000-0000-0000AD490000}"/>
    <cellStyle name="Normal 20 2 3 2 2 3 2" xfId="18909" xr:uid="{00000000-0005-0000-0000-0000AE490000}"/>
    <cellStyle name="Normal 20 2 3 2 2 3 2 2" xfId="18910" xr:uid="{00000000-0005-0000-0000-0000AF490000}"/>
    <cellStyle name="Normal 20 2 3 2 2 3 3" xfId="18911" xr:uid="{00000000-0005-0000-0000-0000B0490000}"/>
    <cellStyle name="Normal 20 2 3 2 2 4" xfId="18912" xr:uid="{00000000-0005-0000-0000-0000B1490000}"/>
    <cellStyle name="Normal 20 2 3 2 2 4 2" xfId="18913" xr:uid="{00000000-0005-0000-0000-0000B2490000}"/>
    <cellStyle name="Normal 20 2 3 2 2 4 2 2" xfId="18914" xr:uid="{00000000-0005-0000-0000-0000B3490000}"/>
    <cellStyle name="Normal 20 2 3 2 2 4 3" xfId="18915" xr:uid="{00000000-0005-0000-0000-0000B4490000}"/>
    <cellStyle name="Normal 20 2 3 2 2 5" xfId="18916" xr:uid="{00000000-0005-0000-0000-0000B5490000}"/>
    <cellStyle name="Normal 20 2 3 2 2 5 2" xfId="18917" xr:uid="{00000000-0005-0000-0000-0000B6490000}"/>
    <cellStyle name="Normal 20 2 3 2 2 6" xfId="18918" xr:uid="{00000000-0005-0000-0000-0000B7490000}"/>
    <cellStyle name="Normal 20 2 3 2 2 6 2" xfId="18919" xr:uid="{00000000-0005-0000-0000-0000B8490000}"/>
    <cellStyle name="Normal 20 2 3 2 2 7" xfId="18920" xr:uid="{00000000-0005-0000-0000-0000B9490000}"/>
    <cellStyle name="Normal 20 2 3 2 3" xfId="18921" xr:uid="{00000000-0005-0000-0000-0000BA490000}"/>
    <cellStyle name="Normal 20 2 3 2 3 2" xfId="18922" xr:uid="{00000000-0005-0000-0000-0000BB490000}"/>
    <cellStyle name="Normal 20 2 3 2 3 2 2" xfId="18923" xr:uid="{00000000-0005-0000-0000-0000BC490000}"/>
    <cellStyle name="Normal 20 2 3 2 3 2 2 2" xfId="18924" xr:uid="{00000000-0005-0000-0000-0000BD490000}"/>
    <cellStyle name="Normal 20 2 3 2 3 2 3" xfId="18925" xr:uid="{00000000-0005-0000-0000-0000BE490000}"/>
    <cellStyle name="Normal 20 2 3 2 3 3" xfId="18926" xr:uid="{00000000-0005-0000-0000-0000BF490000}"/>
    <cellStyle name="Normal 20 2 3 2 3 3 2" xfId="18927" xr:uid="{00000000-0005-0000-0000-0000C0490000}"/>
    <cellStyle name="Normal 20 2 3 2 3 3 2 2" xfId="18928" xr:uid="{00000000-0005-0000-0000-0000C1490000}"/>
    <cellStyle name="Normal 20 2 3 2 3 3 3" xfId="18929" xr:uid="{00000000-0005-0000-0000-0000C2490000}"/>
    <cellStyle name="Normal 20 2 3 2 3 4" xfId="18930" xr:uid="{00000000-0005-0000-0000-0000C3490000}"/>
    <cellStyle name="Normal 20 2 3 2 3 4 2" xfId="18931" xr:uid="{00000000-0005-0000-0000-0000C4490000}"/>
    <cellStyle name="Normal 20 2 3 2 3 4 2 2" xfId="18932" xr:uid="{00000000-0005-0000-0000-0000C5490000}"/>
    <cellStyle name="Normal 20 2 3 2 3 4 3" xfId="18933" xr:uid="{00000000-0005-0000-0000-0000C6490000}"/>
    <cellStyle name="Normal 20 2 3 2 3 5" xfId="18934" xr:uid="{00000000-0005-0000-0000-0000C7490000}"/>
    <cellStyle name="Normal 20 2 3 2 3 5 2" xfId="18935" xr:uid="{00000000-0005-0000-0000-0000C8490000}"/>
    <cellStyle name="Normal 20 2 3 2 3 6" xfId="18936" xr:uid="{00000000-0005-0000-0000-0000C9490000}"/>
    <cellStyle name="Normal 20 2 3 2 3 6 2" xfId="18937" xr:uid="{00000000-0005-0000-0000-0000CA490000}"/>
    <cellStyle name="Normal 20 2 3 2 3 7" xfId="18938" xr:uid="{00000000-0005-0000-0000-0000CB490000}"/>
    <cellStyle name="Normal 20 2 3 2 4" xfId="18939" xr:uid="{00000000-0005-0000-0000-0000CC490000}"/>
    <cellStyle name="Normal 20 2 3 2 4 2" xfId="18940" xr:uid="{00000000-0005-0000-0000-0000CD490000}"/>
    <cellStyle name="Normal 20 2 3 2 4 2 2" xfId="18941" xr:uid="{00000000-0005-0000-0000-0000CE490000}"/>
    <cellStyle name="Normal 20 2 3 2 4 3" xfId="18942" xr:uid="{00000000-0005-0000-0000-0000CF490000}"/>
    <cellStyle name="Normal 20 2 3 2 5" xfId="18943" xr:uid="{00000000-0005-0000-0000-0000D0490000}"/>
    <cellStyle name="Normal 20 2 3 2 5 2" xfId="18944" xr:uid="{00000000-0005-0000-0000-0000D1490000}"/>
    <cellStyle name="Normal 20 2 3 2 5 2 2" xfId="18945" xr:uid="{00000000-0005-0000-0000-0000D2490000}"/>
    <cellStyle name="Normal 20 2 3 2 5 3" xfId="18946" xr:uid="{00000000-0005-0000-0000-0000D3490000}"/>
    <cellStyle name="Normal 20 2 3 2 6" xfId="18947" xr:uid="{00000000-0005-0000-0000-0000D4490000}"/>
    <cellStyle name="Normal 20 2 3 2 6 2" xfId="18948" xr:uid="{00000000-0005-0000-0000-0000D5490000}"/>
    <cellStyle name="Normal 20 2 3 2 6 2 2" xfId="18949" xr:uid="{00000000-0005-0000-0000-0000D6490000}"/>
    <cellStyle name="Normal 20 2 3 2 6 3" xfId="18950" xr:uid="{00000000-0005-0000-0000-0000D7490000}"/>
    <cellStyle name="Normal 20 2 3 2 7" xfId="18951" xr:uid="{00000000-0005-0000-0000-0000D8490000}"/>
    <cellStyle name="Normal 20 2 3 2 7 2" xfId="18952" xr:uid="{00000000-0005-0000-0000-0000D9490000}"/>
    <cellStyle name="Normal 20 2 3 2 8" xfId="18953" xr:uid="{00000000-0005-0000-0000-0000DA490000}"/>
    <cellStyle name="Normal 20 2 3 2 8 2" xfId="18954" xr:uid="{00000000-0005-0000-0000-0000DB490000}"/>
    <cellStyle name="Normal 20 2 3 2 9" xfId="18955" xr:uid="{00000000-0005-0000-0000-0000DC490000}"/>
    <cellStyle name="Normal 20 2 3 3" xfId="18956" xr:uid="{00000000-0005-0000-0000-0000DD490000}"/>
    <cellStyle name="Normal 20 2 3 3 2" xfId="18957" xr:uid="{00000000-0005-0000-0000-0000DE490000}"/>
    <cellStyle name="Normal 20 2 3 3 2 2" xfId="18958" xr:uid="{00000000-0005-0000-0000-0000DF490000}"/>
    <cellStyle name="Normal 20 2 3 3 2 2 2" xfId="18959" xr:uid="{00000000-0005-0000-0000-0000E0490000}"/>
    <cellStyle name="Normal 20 2 3 3 2 2 2 2" xfId="18960" xr:uid="{00000000-0005-0000-0000-0000E1490000}"/>
    <cellStyle name="Normal 20 2 3 3 2 2 3" xfId="18961" xr:uid="{00000000-0005-0000-0000-0000E2490000}"/>
    <cellStyle name="Normal 20 2 3 3 2 3" xfId="18962" xr:uid="{00000000-0005-0000-0000-0000E3490000}"/>
    <cellStyle name="Normal 20 2 3 3 2 3 2" xfId="18963" xr:uid="{00000000-0005-0000-0000-0000E4490000}"/>
    <cellStyle name="Normal 20 2 3 3 2 3 2 2" xfId="18964" xr:uid="{00000000-0005-0000-0000-0000E5490000}"/>
    <cellStyle name="Normal 20 2 3 3 2 3 3" xfId="18965" xr:uid="{00000000-0005-0000-0000-0000E6490000}"/>
    <cellStyle name="Normal 20 2 3 3 2 4" xfId="18966" xr:uid="{00000000-0005-0000-0000-0000E7490000}"/>
    <cellStyle name="Normal 20 2 3 3 2 4 2" xfId="18967" xr:uid="{00000000-0005-0000-0000-0000E8490000}"/>
    <cellStyle name="Normal 20 2 3 3 2 4 2 2" xfId="18968" xr:uid="{00000000-0005-0000-0000-0000E9490000}"/>
    <cellStyle name="Normal 20 2 3 3 2 4 3" xfId="18969" xr:uid="{00000000-0005-0000-0000-0000EA490000}"/>
    <cellStyle name="Normal 20 2 3 3 2 5" xfId="18970" xr:uid="{00000000-0005-0000-0000-0000EB490000}"/>
    <cellStyle name="Normal 20 2 3 3 2 5 2" xfId="18971" xr:uid="{00000000-0005-0000-0000-0000EC490000}"/>
    <cellStyle name="Normal 20 2 3 3 2 6" xfId="18972" xr:uid="{00000000-0005-0000-0000-0000ED490000}"/>
    <cellStyle name="Normal 20 2 3 3 2 6 2" xfId="18973" xr:uid="{00000000-0005-0000-0000-0000EE490000}"/>
    <cellStyle name="Normal 20 2 3 3 2 7" xfId="18974" xr:uid="{00000000-0005-0000-0000-0000EF490000}"/>
    <cellStyle name="Normal 20 2 3 3 3" xfId="18975" xr:uid="{00000000-0005-0000-0000-0000F0490000}"/>
    <cellStyle name="Normal 20 2 3 3 3 2" xfId="18976" xr:uid="{00000000-0005-0000-0000-0000F1490000}"/>
    <cellStyle name="Normal 20 2 3 3 3 2 2" xfId="18977" xr:uid="{00000000-0005-0000-0000-0000F2490000}"/>
    <cellStyle name="Normal 20 2 3 3 3 3" xfId="18978" xr:uid="{00000000-0005-0000-0000-0000F3490000}"/>
    <cellStyle name="Normal 20 2 3 3 4" xfId="18979" xr:uid="{00000000-0005-0000-0000-0000F4490000}"/>
    <cellStyle name="Normal 20 2 3 3 4 2" xfId="18980" xr:uid="{00000000-0005-0000-0000-0000F5490000}"/>
    <cellStyle name="Normal 20 2 3 3 4 2 2" xfId="18981" xr:uid="{00000000-0005-0000-0000-0000F6490000}"/>
    <cellStyle name="Normal 20 2 3 3 4 3" xfId="18982" xr:uid="{00000000-0005-0000-0000-0000F7490000}"/>
    <cellStyle name="Normal 20 2 3 3 5" xfId="18983" xr:uid="{00000000-0005-0000-0000-0000F8490000}"/>
    <cellStyle name="Normal 20 2 3 3 5 2" xfId="18984" xr:uid="{00000000-0005-0000-0000-0000F9490000}"/>
    <cellStyle name="Normal 20 2 3 3 5 2 2" xfId="18985" xr:uid="{00000000-0005-0000-0000-0000FA490000}"/>
    <cellStyle name="Normal 20 2 3 3 5 3" xfId="18986" xr:uid="{00000000-0005-0000-0000-0000FB490000}"/>
    <cellStyle name="Normal 20 2 3 3 6" xfId="18987" xr:uid="{00000000-0005-0000-0000-0000FC490000}"/>
    <cellStyle name="Normal 20 2 3 3 6 2" xfId="18988" xr:uid="{00000000-0005-0000-0000-0000FD490000}"/>
    <cellStyle name="Normal 20 2 3 3 7" xfId="18989" xr:uid="{00000000-0005-0000-0000-0000FE490000}"/>
    <cellStyle name="Normal 20 2 3 3 7 2" xfId="18990" xr:uid="{00000000-0005-0000-0000-0000FF490000}"/>
    <cellStyle name="Normal 20 2 3 3 8" xfId="18991" xr:uid="{00000000-0005-0000-0000-0000004A0000}"/>
    <cellStyle name="Normal 20 2 3 4" xfId="18992" xr:uid="{00000000-0005-0000-0000-0000014A0000}"/>
    <cellStyle name="Normal 20 2 3 4 2" xfId="18993" xr:uid="{00000000-0005-0000-0000-0000024A0000}"/>
    <cellStyle name="Normal 20 2 3 4 2 2" xfId="18994" xr:uid="{00000000-0005-0000-0000-0000034A0000}"/>
    <cellStyle name="Normal 20 2 3 4 2 2 2" xfId="18995" xr:uid="{00000000-0005-0000-0000-0000044A0000}"/>
    <cellStyle name="Normal 20 2 3 4 2 3" xfId="18996" xr:uid="{00000000-0005-0000-0000-0000054A0000}"/>
    <cellStyle name="Normal 20 2 3 4 3" xfId="18997" xr:uid="{00000000-0005-0000-0000-0000064A0000}"/>
    <cellStyle name="Normal 20 2 3 4 3 2" xfId="18998" xr:uid="{00000000-0005-0000-0000-0000074A0000}"/>
    <cellStyle name="Normal 20 2 3 4 3 2 2" xfId="18999" xr:uid="{00000000-0005-0000-0000-0000084A0000}"/>
    <cellStyle name="Normal 20 2 3 4 3 3" xfId="19000" xr:uid="{00000000-0005-0000-0000-0000094A0000}"/>
    <cellStyle name="Normal 20 2 3 4 4" xfId="19001" xr:uid="{00000000-0005-0000-0000-00000A4A0000}"/>
    <cellStyle name="Normal 20 2 3 4 4 2" xfId="19002" xr:uid="{00000000-0005-0000-0000-00000B4A0000}"/>
    <cellStyle name="Normal 20 2 3 4 4 2 2" xfId="19003" xr:uid="{00000000-0005-0000-0000-00000C4A0000}"/>
    <cellStyle name="Normal 20 2 3 4 4 3" xfId="19004" xr:uid="{00000000-0005-0000-0000-00000D4A0000}"/>
    <cellStyle name="Normal 20 2 3 4 5" xfId="19005" xr:uid="{00000000-0005-0000-0000-00000E4A0000}"/>
    <cellStyle name="Normal 20 2 3 4 5 2" xfId="19006" xr:uid="{00000000-0005-0000-0000-00000F4A0000}"/>
    <cellStyle name="Normal 20 2 3 4 6" xfId="19007" xr:uid="{00000000-0005-0000-0000-0000104A0000}"/>
    <cellStyle name="Normal 20 2 3 4 6 2" xfId="19008" xr:uid="{00000000-0005-0000-0000-0000114A0000}"/>
    <cellStyle name="Normal 20 2 3 4 7" xfId="19009" xr:uid="{00000000-0005-0000-0000-0000124A0000}"/>
    <cellStyle name="Normal 20 2 3 5" xfId="19010" xr:uid="{00000000-0005-0000-0000-0000134A0000}"/>
    <cellStyle name="Normal 20 2 3 5 2" xfId="19011" xr:uid="{00000000-0005-0000-0000-0000144A0000}"/>
    <cellStyle name="Normal 20 2 3 5 2 2" xfId="19012" xr:uid="{00000000-0005-0000-0000-0000154A0000}"/>
    <cellStyle name="Normal 20 2 3 5 2 2 2" xfId="19013" xr:uid="{00000000-0005-0000-0000-0000164A0000}"/>
    <cellStyle name="Normal 20 2 3 5 2 3" xfId="19014" xr:uid="{00000000-0005-0000-0000-0000174A0000}"/>
    <cellStyle name="Normal 20 2 3 5 3" xfId="19015" xr:uid="{00000000-0005-0000-0000-0000184A0000}"/>
    <cellStyle name="Normal 20 2 3 5 3 2" xfId="19016" xr:uid="{00000000-0005-0000-0000-0000194A0000}"/>
    <cellStyle name="Normal 20 2 3 5 3 2 2" xfId="19017" xr:uid="{00000000-0005-0000-0000-00001A4A0000}"/>
    <cellStyle name="Normal 20 2 3 5 3 3" xfId="19018" xr:uid="{00000000-0005-0000-0000-00001B4A0000}"/>
    <cellStyle name="Normal 20 2 3 5 4" xfId="19019" xr:uid="{00000000-0005-0000-0000-00001C4A0000}"/>
    <cellStyle name="Normal 20 2 3 5 4 2" xfId="19020" xr:uid="{00000000-0005-0000-0000-00001D4A0000}"/>
    <cellStyle name="Normal 20 2 3 5 4 2 2" xfId="19021" xr:uid="{00000000-0005-0000-0000-00001E4A0000}"/>
    <cellStyle name="Normal 20 2 3 5 4 3" xfId="19022" xr:uid="{00000000-0005-0000-0000-00001F4A0000}"/>
    <cellStyle name="Normal 20 2 3 5 5" xfId="19023" xr:uid="{00000000-0005-0000-0000-0000204A0000}"/>
    <cellStyle name="Normal 20 2 3 5 5 2" xfId="19024" xr:uid="{00000000-0005-0000-0000-0000214A0000}"/>
    <cellStyle name="Normal 20 2 3 5 6" xfId="19025" xr:uid="{00000000-0005-0000-0000-0000224A0000}"/>
    <cellStyle name="Normal 20 2 3 5 6 2" xfId="19026" xr:uid="{00000000-0005-0000-0000-0000234A0000}"/>
    <cellStyle name="Normal 20 2 3 5 7" xfId="19027" xr:uid="{00000000-0005-0000-0000-0000244A0000}"/>
    <cellStyle name="Normal 20 2 3 6" xfId="19028" xr:uid="{00000000-0005-0000-0000-0000254A0000}"/>
    <cellStyle name="Normal 20 2 3 6 2" xfId="19029" xr:uid="{00000000-0005-0000-0000-0000264A0000}"/>
    <cellStyle name="Normal 20 2 3 6 2 2" xfId="19030" xr:uid="{00000000-0005-0000-0000-0000274A0000}"/>
    <cellStyle name="Normal 20 2 3 6 3" xfId="19031" xr:uid="{00000000-0005-0000-0000-0000284A0000}"/>
    <cellStyle name="Normal 20 2 3 7" xfId="19032" xr:uid="{00000000-0005-0000-0000-0000294A0000}"/>
    <cellStyle name="Normal 20 2 3 7 2" xfId="19033" xr:uid="{00000000-0005-0000-0000-00002A4A0000}"/>
    <cellStyle name="Normal 20 2 3 7 2 2" xfId="19034" xr:uid="{00000000-0005-0000-0000-00002B4A0000}"/>
    <cellStyle name="Normal 20 2 3 7 3" xfId="19035" xr:uid="{00000000-0005-0000-0000-00002C4A0000}"/>
    <cellStyle name="Normal 20 2 3 8" xfId="19036" xr:uid="{00000000-0005-0000-0000-00002D4A0000}"/>
    <cellStyle name="Normal 20 2 3 8 2" xfId="19037" xr:uid="{00000000-0005-0000-0000-00002E4A0000}"/>
    <cellStyle name="Normal 20 2 3 8 2 2" xfId="19038" xr:uid="{00000000-0005-0000-0000-00002F4A0000}"/>
    <cellStyle name="Normal 20 2 3 8 3" xfId="19039" xr:uid="{00000000-0005-0000-0000-0000304A0000}"/>
    <cellStyle name="Normal 20 2 3 9" xfId="19040" xr:uid="{00000000-0005-0000-0000-0000314A0000}"/>
    <cellStyle name="Normal 20 2 3 9 2" xfId="19041" xr:uid="{00000000-0005-0000-0000-0000324A0000}"/>
    <cellStyle name="Normal 20 2 4" xfId="19042" xr:uid="{00000000-0005-0000-0000-0000334A0000}"/>
    <cellStyle name="Normal 20 2 4 2" xfId="19043" xr:uid="{00000000-0005-0000-0000-0000344A0000}"/>
    <cellStyle name="Normal 20 2 4 2 2" xfId="19044" xr:uid="{00000000-0005-0000-0000-0000354A0000}"/>
    <cellStyle name="Normal 20 2 4 2 2 2" xfId="19045" xr:uid="{00000000-0005-0000-0000-0000364A0000}"/>
    <cellStyle name="Normal 20 2 4 2 2 2 2" xfId="19046" xr:uid="{00000000-0005-0000-0000-0000374A0000}"/>
    <cellStyle name="Normal 20 2 4 2 2 3" xfId="19047" xr:uid="{00000000-0005-0000-0000-0000384A0000}"/>
    <cellStyle name="Normal 20 2 4 2 3" xfId="19048" xr:uid="{00000000-0005-0000-0000-0000394A0000}"/>
    <cellStyle name="Normal 20 2 4 2 3 2" xfId="19049" xr:uid="{00000000-0005-0000-0000-00003A4A0000}"/>
    <cellStyle name="Normal 20 2 4 2 3 2 2" xfId="19050" xr:uid="{00000000-0005-0000-0000-00003B4A0000}"/>
    <cellStyle name="Normal 20 2 4 2 3 3" xfId="19051" xr:uid="{00000000-0005-0000-0000-00003C4A0000}"/>
    <cellStyle name="Normal 20 2 4 2 4" xfId="19052" xr:uid="{00000000-0005-0000-0000-00003D4A0000}"/>
    <cellStyle name="Normal 20 2 4 2 4 2" xfId="19053" xr:uid="{00000000-0005-0000-0000-00003E4A0000}"/>
    <cellStyle name="Normal 20 2 4 2 4 2 2" xfId="19054" xr:uid="{00000000-0005-0000-0000-00003F4A0000}"/>
    <cellStyle name="Normal 20 2 4 2 4 3" xfId="19055" xr:uid="{00000000-0005-0000-0000-0000404A0000}"/>
    <cellStyle name="Normal 20 2 4 2 5" xfId="19056" xr:uid="{00000000-0005-0000-0000-0000414A0000}"/>
    <cellStyle name="Normal 20 2 4 2 5 2" xfId="19057" xr:uid="{00000000-0005-0000-0000-0000424A0000}"/>
    <cellStyle name="Normal 20 2 4 2 6" xfId="19058" xr:uid="{00000000-0005-0000-0000-0000434A0000}"/>
    <cellStyle name="Normal 20 2 4 2 6 2" xfId="19059" xr:uid="{00000000-0005-0000-0000-0000444A0000}"/>
    <cellStyle name="Normal 20 2 4 2 7" xfId="19060" xr:uid="{00000000-0005-0000-0000-0000454A0000}"/>
    <cellStyle name="Normal 20 2 4 3" xfId="19061" xr:uid="{00000000-0005-0000-0000-0000464A0000}"/>
    <cellStyle name="Normal 20 2 4 3 2" xfId="19062" xr:uid="{00000000-0005-0000-0000-0000474A0000}"/>
    <cellStyle name="Normal 20 2 4 3 2 2" xfId="19063" xr:uid="{00000000-0005-0000-0000-0000484A0000}"/>
    <cellStyle name="Normal 20 2 4 3 2 2 2" xfId="19064" xr:uid="{00000000-0005-0000-0000-0000494A0000}"/>
    <cellStyle name="Normal 20 2 4 3 2 3" xfId="19065" xr:uid="{00000000-0005-0000-0000-00004A4A0000}"/>
    <cellStyle name="Normal 20 2 4 3 3" xfId="19066" xr:uid="{00000000-0005-0000-0000-00004B4A0000}"/>
    <cellStyle name="Normal 20 2 4 3 3 2" xfId="19067" xr:uid="{00000000-0005-0000-0000-00004C4A0000}"/>
    <cellStyle name="Normal 20 2 4 3 3 2 2" xfId="19068" xr:uid="{00000000-0005-0000-0000-00004D4A0000}"/>
    <cellStyle name="Normal 20 2 4 3 3 3" xfId="19069" xr:uid="{00000000-0005-0000-0000-00004E4A0000}"/>
    <cellStyle name="Normal 20 2 4 3 4" xfId="19070" xr:uid="{00000000-0005-0000-0000-00004F4A0000}"/>
    <cellStyle name="Normal 20 2 4 3 4 2" xfId="19071" xr:uid="{00000000-0005-0000-0000-0000504A0000}"/>
    <cellStyle name="Normal 20 2 4 3 4 2 2" xfId="19072" xr:uid="{00000000-0005-0000-0000-0000514A0000}"/>
    <cellStyle name="Normal 20 2 4 3 4 3" xfId="19073" xr:uid="{00000000-0005-0000-0000-0000524A0000}"/>
    <cellStyle name="Normal 20 2 4 3 5" xfId="19074" xr:uid="{00000000-0005-0000-0000-0000534A0000}"/>
    <cellStyle name="Normal 20 2 4 3 5 2" xfId="19075" xr:uid="{00000000-0005-0000-0000-0000544A0000}"/>
    <cellStyle name="Normal 20 2 4 3 6" xfId="19076" xr:uid="{00000000-0005-0000-0000-0000554A0000}"/>
    <cellStyle name="Normal 20 2 4 3 6 2" xfId="19077" xr:uid="{00000000-0005-0000-0000-0000564A0000}"/>
    <cellStyle name="Normal 20 2 4 3 7" xfId="19078" xr:uid="{00000000-0005-0000-0000-0000574A0000}"/>
    <cellStyle name="Normal 20 2 4 4" xfId="19079" xr:uid="{00000000-0005-0000-0000-0000584A0000}"/>
    <cellStyle name="Normal 20 2 4 4 2" xfId="19080" xr:uid="{00000000-0005-0000-0000-0000594A0000}"/>
    <cellStyle name="Normal 20 2 4 4 2 2" xfId="19081" xr:uid="{00000000-0005-0000-0000-00005A4A0000}"/>
    <cellStyle name="Normal 20 2 4 4 3" xfId="19082" xr:uid="{00000000-0005-0000-0000-00005B4A0000}"/>
    <cellStyle name="Normal 20 2 4 5" xfId="19083" xr:uid="{00000000-0005-0000-0000-00005C4A0000}"/>
    <cellStyle name="Normal 20 2 4 5 2" xfId="19084" xr:uid="{00000000-0005-0000-0000-00005D4A0000}"/>
    <cellStyle name="Normal 20 2 4 5 2 2" xfId="19085" xr:uid="{00000000-0005-0000-0000-00005E4A0000}"/>
    <cellStyle name="Normal 20 2 4 5 3" xfId="19086" xr:uid="{00000000-0005-0000-0000-00005F4A0000}"/>
    <cellStyle name="Normal 20 2 4 6" xfId="19087" xr:uid="{00000000-0005-0000-0000-0000604A0000}"/>
    <cellStyle name="Normal 20 2 4 6 2" xfId="19088" xr:uid="{00000000-0005-0000-0000-0000614A0000}"/>
    <cellStyle name="Normal 20 2 4 6 2 2" xfId="19089" xr:uid="{00000000-0005-0000-0000-0000624A0000}"/>
    <cellStyle name="Normal 20 2 4 6 3" xfId="19090" xr:uid="{00000000-0005-0000-0000-0000634A0000}"/>
    <cellStyle name="Normal 20 2 4 7" xfId="19091" xr:uid="{00000000-0005-0000-0000-0000644A0000}"/>
    <cellStyle name="Normal 20 2 4 7 2" xfId="19092" xr:uid="{00000000-0005-0000-0000-0000654A0000}"/>
    <cellStyle name="Normal 20 2 4 8" xfId="19093" xr:uid="{00000000-0005-0000-0000-0000664A0000}"/>
    <cellStyle name="Normal 20 2 4 8 2" xfId="19094" xr:uid="{00000000-0005-0000-0000-0000674A0000}"/>
    <cellStyle name="Normal 20 2 4 9" xfId="19095" xr:uid="{00000000-0005-0000-0000-0000684A0000}"/>
    <cellStyle name="Normal 20 2 5" xfId="19096" xr:uid="{00000000-0005-0000-0000-0000694A0000}"/>
    <cellStyle name="Normal 20 2 5 2" xfId="19097" xr:uid="{00000000-0005-0000-0000-00006A4A0000}"/>
    <cellStyle name="Normal 20 2 5 2 2" xfId="19098" xr:uid="{00000000-0005-0000-0000-00006B4A0000}"/>
    <cellStyle name="Normal 20 2 5 2 2 2" xfId="19099" xr:uid="{00000000-0005-0000-0000-00006C4A0000}"/>
    <cellStyle name="Normal 20 2 5 2 2 2 2" xfId="19100" xr:uid="{00000000-0005-0000-0000-00006D4A0000}"/>
    <cellStyle name="Normal 20 2 5 2 2 3" xfId="19101" xr:uid="{00000000-0005-0000-0000-00006E4A0000}"/>
    <cellStyle name="Normal 20 2 5 2 3" xfId="19102" xr:uid="{00000000-0005-0000-0000-00006F4A0000}"/>
    <cellStyle name="Normal 20 2 5 2 3 2" xfId="19103" xr:uid="{00000000-0005-0000-0000-0000704A0000}"/>
    <cellStyle name="Normal 20 2 5 2 3 2 2" xfId="19104" xr:uid="{00000000-0005-0000-0000-0000714A0000}"/>
    <cellStyle name="Normal 20 2 5 2 3 3" xfId="19105" xr:uid="{00000000-0005-0000-0000-0000724A0000}"/>
    <cellStyle name="Normal 20 2 5 2 4" xfId="19106" xr:uid="{00000000-0005-0000-0000-0000734A0000}"/>
    <cellStyle name="Normal 20 2 5 2 4 2" xfId="19107" xr:uid="{00000000-0005-0000-0000-0000744A0000}"/>
    <cellStyle name="Normal 20 2 5 2 4 2 2" xfId="19108" xr:uid="{00000000-0005-0000-0000-0000754A0000}"/>
    <cellStyle name="Normal 20 2 5 2 4 3" xfId="19109" xr:uid="{00000000-0005-0000-0000-0000764A0000}"/>
    <cellStyle name="Normal 20 2 5 2 5" xfId="19110" xr:uid="{00000000-0005-0000-0000-0000774A0000}"/>
    <cellStyle name="Normal 20 2 5 2 5 2" xfId="19111" xr:uid="{00000000-0005-0000-0000-0000784A0000}"/>
    <cellStyle name="Normal 20 2 5 2 6" xfId="19112" xr:uid="{00000000-0005-0000-0000-0000794A0000}"/>
    <cellStyle name="Normal 20 2 5 2 6 2" xfId="19113" xr:uid="{00000000-0005-0000-0000-00007A4A0000}"/>
    <cellStyle name="Normal 20 2 5 2 7" xfId="19114" xr:uid="{00000000-0005-0000-0000-00007B4A0000}"/>
    <cellStyle name="Normal 20 2 5 3" xfId="19115" xr:uid="{00000000-0005-0000-0000-00007C4A0000}"/>
    <cellStyle name="Normal 20 2 5 3 2" xfId="19116" xr:uid="{00000000-0005-0000-0000-00007D4A0000}"/>
    <cellStyle name="Normal 20 2 5 3 2 2" xfId="19117" xr:uid="{00000000-0005-0000-0000-00007E4A0000}"/>
    <cellStyle name="Normal 20 2 5 3 3" xfId="19118" xr:uid="{00000000-0005-0000-0000-00007F4A0000}"/>
    <cellStyle name="Normal 20 2 5 4" xfId="19119" xr:uid="{00000000-0005-0000-0000-0000804A0000}"/>
    <cellStyle name="Normal 20 2 5 4 2" xfId="19120" xr:uid="{00000000-0005-0000-0000-0000814A0000}"/>
    <cellStyle name="Normal 20 2 5 4 2 2" xfId="19121" xr:uid="{00000000-0005-0000-0000-0000824A0000}"/>
    <cellStyle name="Normal 20 2 5 4 3" xfId="19122" xr:uid="{00000000-0005-0000-0000-0000834A0000}"/>
    <cellStyle name="Normal 20 2 5 5" xfId="19123" xr:uid="{00000000-0005-0000-0000-0000844A0000}"/>
    <cellStyle name="Normal 20 2 5 5 2" xfId="19124" xr:uid="{00000000-0005-0000-0000-0000854A0000}"/>
    <cellStyle name="Normal 20 2 5 5 2 2" xfId="19125" xr:uid="{00000000-0005-0000-0000-0000864A0000}"/>
    <cellStyle name="Normal 20 2 5 5 3" xfId="19126" xr:uid="{00000000-0005-0000-0000-0000874A0000}"/>
    <cellStyle name="Normal 20 2 5 6" xfId="19127" xr:uid="{00000000-0005-0000-0000-0000884A0000}"/>
    <cellStyle name="Normal 20 2 5 6 2" xfId="19128" xr:uid="{00000000-0005-0000-0000-0000894A0000}"/>
    <cellStyle name="Normal 20 2 5 7" xfId="19129" xr:uid="{00000000-0005-0000-0000-00008A4A0000}"/>
    <cellStyle name="Normal 20 2 5 7 2" xfId="19130" xr:uid="{00000000-0005-0000-0000-00008B4A0000}"/>
    <cellStyle name="Normal 20 2 5 8" xfId="19131" xr:uid="{00000000-0005-0000-0000-00008C4A0000}"/>
    <cellStyle name="Normal 20 2 6" xfId="19132" xr:uid="{00000000-0005-0000-0000-00008D4A0000}"/>
    <cellStyle name="Normal 20 2 6 2" xfId="19133" xr:uid="{00000000-0005-0000-0000-00008E4A0000}"/>
    <cellStyle name="Normal 20 2 6 2 2" xfId="19134" xr:uid="{00000000-0005-0000-0000-00008F4A0000}"/>
    <cellStyle name="Normal 20 2 6 2 2 2" xfId="19135" xr:uid="{00000000-0005-0000-0000-0000904A0000}"/>
    <cellStyle name="Normal 20 2 6 2 3" xfId="19136" xr:uid="{00000000-0005-0000-0000-0000914A0000}"/>
    <cellStyle name="Normal 20 2 6 3" xfId="19137" xr:uid="{00000000-0005-0000-0000-0000924A0000}"/>
    <cellStyle name="Normal 20 2 6 3 2" xfId="19138" xr:uid="{00000000-0005-0000-0000-0000934A0000}"/>
    <cellStyle name="Normal 20 2 6 3 2 2" xfId="19139" xr:uid="{00000000-0005-0000-0000-0000944A0000}"/>
    <cellStyle name="Normal 20 2 6 3 3" xfId="19140" xr:uid="{00000000-0005-0000-0000-0000954A0000}"/>
    <cellStyle name="Normal 20 2 6 4" xfId="19141" xr:uid="{00000000-0005-0000-0000-0000964A0000}"/>
    <cellStyle name="Normal 20 2 6 4 2" xfId="19142" xr:uid="{00000000-0005-0000-0000-0000974A0000}"/>
    <cellStyle name="Normal 20 2 6 4 2 2" xfId="19143" xr:uid="{00000000-0005-0000-0000-0000984A0000}"/>
    <cellStyle name="Normal 20 2 6 4 3" xfId="19144" xr:uid="{00000000-0005-0000-0000-0000994A0000}"/>
    <cellStyle name="Normal 20 2 6 5" xfId="19145" xr:uid="{00000000-0005-0000-0000-00009A4A0000}"/>
    <cellStyle name="Normal 20 2 6 5 2" xfId="19146" xr:uid="{00000000-0005-0000-0000-00009B4A0000}"/>
    <cellStyle name="Normal 20 2 6 6" xfId="19147" xr:uid="{00000000-0005-0000-0000-00009C4A0000}"/>
    <cellStyle name="Normal 20 2 6 6 2" xfId="19148" xr:uid="{00000000-0005-0000-0000-00009D4A0000}"/>
    <cellStyle name="Normal 20 2 6 7" xfId="19149" xr:uid="{00000000-0005-0000-0000-00009E4A0000}"/>
    <cellStyle name="Normal 20 2 7" xfId="19150" xr:uid="{00000000-0005-0000-0000-00009F4A0000}"/>
    <cellStyle name="Normal 20 2 7 2" xfId="19151" xr:uid="{00000000-0005-0000-0000-0000A04A0000}"/>
    <cellStyle name="Normal 20 2 7 2 2" xfId="19152" xr:uid="{00000000-0005-0000-0000-0000A14A0000}"/>
    <cellStyle name="Normal 20 2 7 2 2 2" xfId="19153" xr:uid="{00000000-0005-0000-0000-0000A24A0000}"/>
    <cellStyle name="Normal 20 2 7 2 3" xfId="19154" xr:uid="{00000000-0005-0000-0000-0000A34A0000}"/>
    <cellStyle name="Normal 20 2 7 3" xfId="19155" xr:uid="{00000000-0005-0000-0000-0000A44A0000}"/>
    <cellStyle name="Normal 20 2 7 3 2" xfId="19156" xr:uid="{00000000-0005-0000-0000-0000A54A0000}"/>
    <cellStyle name="Normal 20 2 7 3 2 2" xfId="19157" xr:uid="{00000000-0005-0000-0000-0000A64A0000}"/>
    <cellStyle name="Normal 20 2 7 3 3" xfId="19158" xr:uid="{00000000-0005-0000-0000-0000A74A0000}"/>
    <cellStyle name="Normal 20 2 7 4" xfId="19159" xr:uid="{00000000-0005-0000-0000-0000A84A0000}"/>
    <cellStyle name="Normal 20 2 7 4 2" xfId="19160" xr:uid="{00000000-0005-0000-0000-0000A94A0000}"/>
    <cellStyle name="Normal 20 2 7 4 2 2" xfId="19161" xr:uid="{00000000-0005-0000-0000-0000AA4A0000}"/>
    <cellStyle name="Normal 20 2 7 4 3" xfId="19162" xr:uid="{00000000-0005-0000-0000-0000AB4A0000}"/>
    <cellStyle name="Normal 20 2 7 5" xfId="19163" xr:uid="{00000000-0005-0000-0000-0000AC4A0000}"/>
    <cellStyle name="Normal 20 2 7 5 2" xfId="19164" xr:uid="{00000000-0005-0000-0000-0000AD4A0000}"/>
    <cellStyle name="Normal 20 2 7 6" xfId="19165" xr:uid="{00000000-0005-0000-0000-0000AE4A0000}"/>
    <cellStyle name="Normal 20 2 7 6 2" xfId="19166" xr:uid="{00000000-0005-0000-0000-0000AF4A0000}"/>
    <cellStyle name="Normal 20 2 7 7" xfId="19167" xr:uid="{00000000-0005-0000-0000-0000B04A0000}"/>
    <cellStyle name="Normal 20 2 8" xfId="19168" xr:uid="{00000000-0005-0000-0000-0000B14A0000}"/>
    <cellStyle name="Normal 20 2 8 2" xfId="19169" xr:uid="{00000000-0005-0000-0000-0000B24A0000}"/>
    <cellStyle name="Normal 20 2 8 2 2" xfId="19170" xr:uid="{00000000-0005-0000-0000-0000B34A0000}"/>
    <cellStyle name="Normal 20 2 8 3" xfId="19171" xr:uid="{00000000-0005-0000-0000-0000B44A0000}"/>
    <cellStyle name="Normal 20 2 9" xfId="19172" xr:uid="{00000000-0005-0000-0000-0000B54A0000}"/>
    <cellStyle name="Normal 20 2 9 2" xfId="19173" xr:uid="{00000000-0005-0000-0000-0000B64A0000}"/>
    <cellStyle name="Normal 20 2 9 2 2" xfId="19174" xr:uid="{00000000-0005-0000-0000-0000B74A0000}"/>
    <cellStyle name="Normal 20 2 9 3" xfId="19175" xr:uid="{00000000-0005-0000-0000-0000B84A0000}"/>
    <cellStyle name="Normal 20 2_Confidential Information" xfId="19176" xr:uid="{00000000-0005-0000-0000-0000B94A0000}"/>
    <cellStyle name="Normal 20 3" xfId="501" xr:uid="{00000000-0005-0000-0000-0000BA4A0000}"/>
    <cellStyle name="Normal 20 3 10" xfId="19177" xr:uid="{00000000-0005-0000-0000-0000BB4A0000}"/>
    <cellStyle name="Normal 20 3 10 2" xfId="19178" xr:uid="{00000000-0005-0000-0000-0000BC4A0000}"/>
    <cellStyle name="Normal 20 3 10 2 2" xfId="19179" xr:uid="{00000000-0005-0000-0000-0000BD4A0000}"/>
    <cellStyle name="Normal 20 3 10 3" xfId="19180" xr:uid="{00000000-0005-0000-0000-0000BE4A0000}"/>
    <cellStyle name="Normal 20 3 11" xfId="19181" xr:uid="{00000000-0005-0000-0000-0000BF4A0000}"/>
    <cellStyle name="Normal 20 3 11 2" xfId="19182" xr:uid="{00000000-0005-0000-0000-0000C04A0000}"/>
    <cellStyle name="Normal 20 3 12" xfId="19183" xr:uid="{00000000-0005-0000-0000-0000C14A0000}"/>
    <cellStyle name="Normal 20 3 12 2" xfId="19184" xr:uid="{00000000-0005-0000-0000-0000C24A0000}"/>
    <cellStyle name="Normal 20 3 13" xfId="19185" xr:uid="{00000000-0005-0000-0000-0000C34A0000}"/>
    <cellStyle name="Normal 20 3 2" xfId="502" xr:uid="{00000000-0005-0000-0000-0000C44A0000}"/>
    <cellStyle name="Normal 20 3 2 10" xfId="19186" xr:uid="{00000000-0005-0000-0000-0000C54A0000}"/>
    <cellStyle name="Normal 20 3 2 10 2" xfId="19187" xr:uid="{00000000-0005-0000-0000-0000C64A0000}"/>
    <cellStyle name="Normal 20 3 2 11" xfId="19188" xr:uid="{00000000-0005-0000-0000-0000C74A0000}"/>
    <cellStyle name="Normal 20 3 2 2" xfId="19189" xr:uid="{00000000-0005-0000-0000-0000C84A0000}"/>
    <cellStyle name="Normal 20 3 2 2 2" xfId="19190" xr:uid="{00000000-0005-0000-0000-0000C94A0000}"/>
    <cellStyle name="Normal 20 3 2 2 2 2" xfId="19191" xr:uid="{00000000-0005-0000-0000-0000CA4A0000}"/>
    <cellStyle name="Normal 20 3 2 2 2 2 2" xfId="19192" xr:uid="{00000000-0005-0000-0000-0000CB4A0000}"/>
    <cellStyle name="Normal 20 3 2 2 2 2 2 2" xfId="19193" xr:uid="{00000000-0005-0000-0000-0000CC4A0000}"/>
    <cellStyle name="Normal 20 3 2 2 2 2 3" xfId="19194" xr:uid="{00000000-0005-0000-0000-0000CD4A0000}"/>
    <cellStyle name="Normal 20 3 2 2 2 3" xfId="19195" xr:uid="{00000000-0005-0000-0000-0000CE4A0000}"/>
    <cellStyle name="Normal 20 3 2 2 2 3 2" xfId="19196" xr:uid="{00000000-0005-0000-0000-0000CF4A0000}"/>
    <cellStyle name="Normal 20 3 2 2 2 3 2 2" xfId="19197" xr:uid="{00000000-0005-0000-0000-0000D04A0000}"/>
    <cellStyle name="Normal 20 3 2 2 2 3 3" xfId="19198" xr:uid="{00000000-0005-0000-0000-0000D14A0000}"/>
    <cellStyle name="Normal 20 3 2 2 2 4" xfId="19199" xr:uid="{00000000-0005-0000-0000-0000D24A0000}"/>
    <cellStyle name="Normal 20 3 2 2 2 4 2" xfId="19200" xr:uid="{00000000-0005-0000-0000-0000D34A0000}"/>
    <cellStyle name="Normal 20 3 2 2 2 4 2 2" xfId="19201" xr:uid="{00000000-0005-0000-0000-0000D44A0000}"/>
    <cellStyle name="Normal 20 3 2 2 2 4 3" xfId="19202" xr:uid="{00000000-0005-0000-0000-0000D54A0000}"/>
    <cellStyle name="Normal 20 3 2 2 2 5" xfId="19203" xr:uid="{00000000-0005-0000-0000-0000D64A0000}"/>
    <cellStyle name="Normal 20 3 2 2 2 5 2" xfId="19204" xr:uid="{00000000-0005-0000-0000-0000D74A0000}"/>
    <cellStyle name="Normal 20 3 2 2 2 6" xfId="19205" xr:uid="{00000000-0005-0000-0000-0000D84A0000}"/>
    <cellStyle name="Normal 20 3 2 2 2 6 2" xfId="19206" xr:uid="{00000000-0005-0000-0000-0000D94A0000}"/>
    <cellStyle name="Normal 20 3 2 2 2 7" xfId="19207" xr:uid="{00000000-0005-0000-0000-0000DA4A0000}"/>
    <cellStyle name="Normal 20 3 2 2 3" xfId="19208" xr:uid="{00000000-0005-0000-0000-0000DB4A0000}"/>
    <cellStyle name="Normal 20 3 2 2 3 2" xfId="19209" xr:uid="{00000000-0005-0000-0000-0000DC4A0000}"/>
    <cellStyle name="Normal 20 3 2 2 3 2 2" xfId="19210" xr:uid="{00000000-0005-0000-0000-0000DD4A0000}"/>
    <cellStyle name="Normal 20 3 2 2 3 2 2 2" xfId="19211" xr:uid="{00000000-0005-0000-0000-0000DE4A0000}"/>
    <cellStyle name="Normal 20 3 2 2 3 2 3" xfId="19212" xr:uid="{00000000-0005-0000-0000-0000DF4A0000}"/>
    <cellStyle name="Normal 20 3 2 2 3 3" xfId="19213" xr:uid="{00000000-0005-0000-0000-0000E04A0000}"/>
    <cellStyle name="Normal 20 3 2 2 3 3 2" xfId="19214" xr:uid="{00000000-0005-0000-0000-0000E14A0000}"/>
    <cellStyle name="Normal 20 3 2 2 3 3 2 2" xfId="19215" xr:uid="{00000000-0005-0000-0000-0000E24A0000}"/>
    <cellStyle name="Normal 20 3 2 2 3 3 3" xfId="19216" xr:uid="{00000000-0005-0000-0000-0000E34A0000}"/>
    <cellStyle name="Normal 20 3 2 2 3 4" xfId="19217" xr:uid="{00000000-0005-0000-0000-0000E44A0000}"/>
    <cellStyle name="Normal 20 3 2 2 3 4 2" xfId="19218" xr:uid="{00000000-0005-0000-0000-0000E54A0000}"/>
    <cellStyle name="Normal 20 3 2 2 3 4 2 2" xfId="19219" xr:uid="{00000000-0005-0000-0000-0000E64A0000}"/>
    <cellStyle name="Normal 20 3 2 2 3 4 3" xfId="19220" xr:uid="{00000000-0005-0000-0000-0000E74A0000}"/>
    <cellStyle name="Normal 20 3 2 2 3 5" xfId="19221" xr:uid="{00000000-0005-0000-0000-0000E84A0000}"/>
    <cellStyle name="Normal 20 3 2 2 3 5 2" xfId="19222" xr:uid="{00000000-0005-0000-0000-0000E94A0000}"/>
    <cellStyle name="Normal 20 3 2 2 3 6" xfId="19223" xr:uid="{00000000-0005-0000-0000-0000EA4A0000}"/>
    <cellStyle name="Normal 20 3 2 2 3 6 2" xfId="19224" xr:uid="{00000000-0005-0000-0000-0000EB4A0000}"/>
    <cellStyle name="Normal 20 3 2 2 3 7" xfId="19225" xr:uid="{00000000-0005-0000-0000-0000EC4A0000}"/>
    <cellStyle name="Normal 20 3 2 2 4" xfId="19226" xr:uid="{00000000-0005-0000-0000-0000ED4A0000}"/>
    <cellStyle name="Normal 20 3 2 2 4 2" xfId="19227" xr:uid="{00000000-0005-0000-0000-0000EE4A0000}"/>
    <cellStyle name="Normal 20 3 2 2 4 2 2" xfId="19228" xr:uid="{00000000-0005-0000-0000-0000EF4A0000}"/>
    <cellStyle name="Normal 20 3 2 2 4 3" xfId="19229" xr:uid="{00000000-0005-0000-0000-0000F04A0000}"/>
    <cellStyle name="Normal 20 3 2 2 5" xfId="19230" xr:uid="{00000000-0005-0000-0000-0000F14A0000}"/>
    <cellStyle name="Normal 20 3 2 2 5 2" xfId="19231" xr:uid="{00000000-0005-0000-0000-0000F24A0000}"/>
    <cellStyle name="Normal 20 3 2 2 5 2 2" xfId="19232" xr:uid="{00000000-0005-0000-0000-0000F34A0000}"/>
    <cellStyle name="Normal 20 3 2 2 5 3" xfId="19233" xr:uid="{00000000-0005-0000-0000-0000F44A0000}"/>
    <cellStyle name="Normal 20 3 2 2 6" xfId="19234" xr:uid="{00000000-0005-0000-0000-0000F54A0000}"/>
    <cellStyle name="Normal 20 3 2 2 6 2" xfId="19235" xr:uid="{00000000-0005-0000-0000-0000F64A0000}"/>
    <cellStyle name="Normal 20 3 2 2 6 2 2" xfId="19236" xr:uid="{00000000-0005-0000-0000-0000F74A0000}"/>
    <cellStyle name="Normal 20 3 2 2 6 3" xfId="19237" xr:uid="{00000000-0005-0000-0000-0000F84A0000}"/>
    <cellStyle name="Normal 20 3 2 2 7" xfId="19238" xr:uid="{00000000-0005-0000-0000-0000F94A0000}"/>
    <cellStyle name="Normal 20 3 2 2 7 2" xfId="19239" xr:uid="{00000000-0005-0000-0000-0000FA4A0000}"/>
    <cellStyle name="Normal 20 3 2 2 8" xfId="19240" xr:uid="{00000000-0005-0000-0000-0000FB4A0000}"/>
    <cellStyle name="Normal 20 3 2 2 8 2" xfId="19241" xr:uid="{00000000-0005-0000-0000-0000FC4A0000}"/>
    <cellStyle name="Normal 20 3 2 2 9" xfId="19242" xr:uid="{00000000-0005-0000-0000-0000FD4A0000}"/>
    <cellStyle name="Normal 20 3 2 3" xfId="19243" xr:uid="{00000000-0005-0000-0000-0000FE4A0000}"/>
    <cellStyle name="Normal 20 3 2 3 2" xfId="19244" xr:uid="{00000000-0005-0000-0000-0000FF4A0000}"/>
    <cellStyle name="Normal 20 3 2 3 2 2" xfId="19245" xr:uid="{00000000-0005-0000-0000-0000004B0000}"/>
    <cellStyle name="Normal 20 3 2 3 2 2 2" xfId="19246" xr:uid="{00000000-0005-0000-0000-0000014B0000}"/>
    <cellStyle name="Normal 20 3 2 3 2 2 2 2" xfId="19247" xr:uid="{00000000-0005-0000-0000-0000024B0000}"/>
    <cellStyle name="Normal 20 3 2 3 2 2 3" xfId="19248" xr:uid="{00000000-0005-0000-0000-0000034B0000}"/>
    <cellStyle name="Normal 20 3 2 3 2 3" xfId="19249" xr:uid="{00000000-0005-0000-0000-0000044B0000}"/>
    <cellStyle name="Normal 20 3 2 3 2 3 2" xfId="19250" xr:uid="{00000000-0005-0000-0000-0000054B0000}"/>
    <cellStyle name="Normal 20 3 2 3 2 3 2 2" xfId="19251" xr:uid="{00000000-0005-0000-0000-0000064B0000}"/>
    <cellStyle name="Normal 20 3 2 3 2 3 3" xfId="19252" xr:uid="{00000000-0005-0000-0000-0000074B0000}"/>
    <cellStyle name="Normal 20 3 2 3 2 4" xfId="19253" xr:uid="{00000000-0005-0000-0000-0000084B0000}"/>
    <cellStyle name="Normal 20 3 2 3 2 4 2" xfId="19254" xr:uid="{00000000-0005-0000-0000-0000094B0000}"/>
    <cellStyle name="Normal 20 3 2 3 2 4 2 2" xfId="19255" xr:uid="{00000000-0005-0000-0000-00000A4B0000}"/>
    <cellStyle name="Normal 20 3 2 3 2 4 3" xfId="19256" xr:uid="{00000000-0005-0000-0000-00000B4B0000}"/>
    <cellStyle name="Normal 20 3 2 3 2 5" xfId="19257" xr:uid="{00000000-0005-0000-0000-00000C4B0000}"/>
    <cellStyle name="Normal 20 3 2 3 2 5 2" xfId="19258" xr:uid="{00000000-0005-0000-0000-00000D4B0000}"/>
    <cellStyle name="Normal 20 3 2 3 2 6" xfId="19259" xr:uid="{00000000-0005-0000-0000-00000E4B0000}"/>
    <cellStyle name="Normal 20 3 2 3 2 6 2" xfId="19260" xr:uid="{00000000-0005-0000-0000-00000F4B0000}"/>
    <cellStyle name="Normal 20 3 2 3 2 7" xfId="19261" xr:uid="{00000000-0005-0000-0000-0000104B0000}"/>
    <cellStyle name="Normal 20 3 2 3 3" xfId="19262" xr:uid="{00000000-0005-0000-0000-0000114B0000}"/>
    <cellStyle name="Normal 20 3 2 3 3 2" xfId="19263" xr:uid="{00000000-0005-0000-0000-0000124B0000}"/>
    <cellStyle name="Normal 20 3 2 3 3 2 2" xfId="19264" xr:uid="{00000000-0005-0000-0000-0000134B0000}"/>
    <cellStyle name="Normal 20 3 2 3 3 3" xfId="19265" xr:uid="{00000000-0005-0000-0000-0000144B0000}"/>
    <cellStyle name="Normal 20 3 2 3 4" xfId="19266" xr:uid="{00000000-0005-0000-0000-0000154B0000}"/>
    <cellStyle name="Normal 20 3 2 3 4 2" xfId="19267" xr:uid="{00000000-0005-0000-0000-0000164B0000}"/>
    <cellStyle name="Normal 20 3 2 3 4 2 2" xfId="19268" xr:uid="{00000000-0005-0000-0000-0000174B0000}"/>
    <cellStyle name="Normal 20 3 2 3 4 3" xfId="19269" xr:uid="{00000000-0005-0000-0000-0000184B0000}"/>
    <cellStyle name="Normal 20 3 2 3 5" xfId="19270" xr:uid="{00000000-0005-0000-0000-0000194B0000}"/>
    <cellStyle name="Normal 20 3 2 3 5 2" xfId="19271" xr:uid="{00000000-0005-0000-0000-00001A4B0000}"/>
    <cellStyle name="Normal 20 3 2 3 5 2 2" xfId="19272" xr:uid="{00000000-0005-0000-0000-00001B4B0000}"/>
    <cellStyle name="Normal 20 3 2 3 5 3" xfId="19273" xr:uid="{00000000-0005-0000-0000-00001C4B0000}"/>
    <cellStyle name="Normal 20 3 2 3 6" xfId="19274" xr:uid="{00000000-0005-0000-0000-00001D4B0000}"/>
    <cellStyle name="Normal 20 3 2 3 6 2" xfId="19275" xr:uid="{00000000-0005-0000-0000-00001E4B0000}"/>
    <cellStyle name="Normal 20 3 2 3 7" xfId="19276" xr:uid="{00000000-0005-0000-0000-00001F4B0000}"/>
    <cellStyle name="Normal 20 3 2 3 7 2" xfId="19277" xr:uid="{00000000-0005-0000-0000-0000204B0000}"/>
    <cellStyle name="Normal 20 3 2 3 8" xfId="19278" xr:uid="{00000000-0005-0000-0000-0000214B0000}"/>
    <cellStyle name="Normal 20 3 2 4" xfId="19279" xr:uid="{00000000-0005-0000-0000-0000224B0000}"/>
    <cellStyle name="Normal 20 3 2 4 2" xfId="19280" xr:uid="{00000000-0005-0000-0000-0000234B0000}"/>
    <cellStyle name="Normal 20 3 2 4 2 2" xfId="19281" xr:uid="{00000000-0005-0000-0000-0000244B0000}"/>
    <cellStyle name="Normal 20 3 2 4 2 2 2" xfId="19282" xr:uid="{00000000-0005-0000-0000-0000254B0000}"/>
    <cellStyle name="Normal 20 3 2 4 2 3" xfId="19283" xr:uid="{00000000-0005-0000-0000-0000264B0000}"/>
    <cellStyle name="Normal 20 3 2 4 3" xfId="19284" xr:uid="{00000000-0005-0000-0000-0000274B0000}"/>
    <cellStyle name="Normal 20 3 2 4 3 2" xfId="19285" xr:uid="{00000000-0005-0000-0000-0000284B0000}"/>
    <cellStyle name="Normal 20 3 2 4 3 2 2" xfId="19286" xr:uid="{00000000-0005-0000-0000-0000294B0000}"/>
    <cellStyle name="Normal 20 3 2 4 3 3" xfId="19287" xr:uid="{00000000-0005-0000-0000-00002A4B0000}"/>
    <cellStyle name="Normal 20 3 2 4 4" xfId="19288" xr:uid="{00000000-0005-0000-0000-00002B4B0000}"/>
    <cellStyle name="Normal 20 3 2 4 4 2" xfId="19289" xr:uid="{00000000-0005-0000-0000-00002C4B0000}"/>
    <cellStyle name="Normal 20 3 2 4 4 2 2" xfId="19290" xr:uid="{00000000-0005-0000-0000-00002D4B0000}"/>
    <cellStyle name="Normal 20 3 2 4 4 3" xfId="19291" xr:uid="{00000000-0005-0000-0000-00002E4B0000}"/>
    <cellStyle name="Normal 20 3 2 4 5" xfId="19292" xr:uid="{00000000-0005-0000-0000-00002F4B0000}"/>
    <cellStyle name="Normal 20 3 2 4 5 2" xfId="19293" xr:uid="{00000000-0005-0000-0000-0000304B0000}"/>
    <cellStyle name="Normal 20 3 2 4 6" xfId="19294" xr:uid="{00000000-0005-0000-0000-0000314B0000}"/>
    <cellStyle name="Normal 20 3 2 4 6 2" xfId="19295" xr:uid="{00000000-0005-0000-0000-0000324B0000}"/>
    <cellStyle name="Normal 20 3 2 4 7" xfId="19296" xr:uid="{00000000-0005-0000-0000-0000334B0000}"/>
    <cellStyle name="Normal 20 3 2 5" xfId="19297" xr:uid="{00000000-0005-0000-0000-0000344B0000}"/>
    <cellStyle name="Normal 20 3 2 5 2" xfId="19298" xr:uid="{00000000-0005-0000-0000-0000354B0000}"/>
    <cellStyle name="Normal 20 3 2 5 2 2" xfId="19299" xr:uid="{00000000-0005-0000-0000-0000364B0000}"/>
    <cellStyle name="Normal 20 3 2 5 2 2 2" xfId="19300" xr:uid="{00000000-0005-0000-0000-0000374B0000}"/>
    <cellStyle name="Normal 20 3 2 5 2 3" xfId="19301" xr:uid="{00000000-0005-0000-0000-0000384B0000}"/>
    <cellStyle name="Normal 20 3 2 5 3" xfId="19302" xr:uid="{00000000-0005-0000-0000-0000394B0000}"/>
    <cellStyle name="Normal 20 3 2 5 3 2" xfId="19303" xr:uid="{00000000-0005-0000-0000-00003A4B0000}"/>
    <cellStyle name="Normal 20 3 2 5 3 2 2" xfId="19304" xr:uid="{00000000-0005-0000-0000-00003B4B0000}"/>
    <cellStyle name="Normal 20 3 2 5 3 3" xfId="19305" xr:uid="{00000000-0005-0000-0000-00003C4B0000}"/>
    <cellStyle name="Normal 20 3 2 5 4" xfId="19306" xr:uid="{00000000-0005-0000-0000-00003D4B0000}"/>
    <cellStyle name="Normal 20 3 2 5 4 2" xfId="19307" xr:uid="{00000000-0005-0000-0000-00003E4B0000}"/>
    <cellStyle name="Normal 20 3 2 5 4 2 2" xfId="19308" xr:uid="{00000000-0005-0000-0000-00003F4B0000}"/>
    <cellStyle name="Normal 20 3 2 5 4 3" xfId="19309" xr:uid="{00000000-0005-0000-0000-0000404B0000}"/>
    <cellStyle name="Normal 20 3 2 5 5" xfId="19310" xr:uid="{00000000-0005-0000-0000-0000414B0000}"/>
    <cellStyle name="Normal 20 3 2 5 5 2" xfId="19311" xr:uid="{00000000-0005-0000-0000-0000424B0000}"/>
    <cellStyle name="Normal 20 3 2 5 6" xfId="19312" xr:uid="{00000000-0005-0000-0000-0000434B0000}"/>
    <cellStyle name="Normal 20 3 2 5 6 2" xfId="19313" xr:uid="{00000000-0005-0000-0000-0000444B0000}"/>
    <cellStyle name="Normal 20 3 2 5 7" xfId="19314" xr:uid="{00000000-0005-0000-0000-0000454B0000}"/>
    <cellStyle name="Normal 20 3 2 6" xfId="19315" xr:uid="{00000000-0005-0000-0000-0000464B0000}"/>
    <cellStyle name="Normal 20 3 2 6 2" xfId="19316" xr:uid="{00000000-0005-0000-0000-0000474B0000}"/>
    <cellStyle name="Normal 20 3 2 6 2 2" xfId="19317" xr:uid="{00000000-0005-0000-0000-0000484B0000}"/>
    <cellStyle name="Normal 20 3 2 6 3" xfId="19318" xr:uid="{00000000-0005-0000-0000-0000494B0000}"/>
    <cellStyle name="Normal 20 3 2 7" xfId="19319" xr:uid="{00000000-0005-0000-0000-00004A4B0000}"/>
    <cellStyle name="Normal 20 3 2 7 2" xfId="19320" xr:uid="{00000000-0005-0000-0000-00004B4B0000}"/>
    <cellStyle name="Normal 20 3 2 7 2 2" xfId="19321" xr:uid="{00000000-0005-0000-0000-00004C4B0000}"/>
    <cellStyle name="Normal 20 3 2 7 3" xfId="19322" xr:uid="{00000000-0005-0000-0000-00004D4B0000}"/>
    <cellStyle name="Normal 20 3 2 8" xfId="19323" xr:uid="{00000000-0005-0000-0000-00004E4B0000}"/>
    <cellStyle name="Normal 20 3 2 8 2" xfId="19324" xr:uid="{00000000-0005-0000-0000-00004F4B0000}"/>
    <cellStyle name="Normal 20 3 2 8 2 2" xfId="19325" xr:uid="{00000000-0005-0000-0000-0000504B0000}"/>
    <cellStyle name="Normal 20 3 2 8 3" xfId="19326" xr:uid="{00000000-0005-0000-0000-0000514B0000}"/>
    <cellStyle name="Normal 20 3 2 9" xfId="19327" xr:uid="{00000000-0005-0000-0000-0000524B0000}"/>
    <cellStyle name="Normal 20 3 2 9 2" xfId="19328" xr:uid="{00000000-0005-0000-0000-0000534B0000}"/>
    <cellStyle name="Normal 20 3 3" xfId="503" xr:uid="{00000000-0005-0000-0000-0000544B0000}"/>
    <cellStyle name="Normal 20 3 3 10" xfId="19329" xr:uid="{00000000-0005-0000-0000-0000554B0000}"/>
    <cellStyle name="Normal 20 3 3 10 2" xfId="19330" xr:uid="{00000000-0005-0000-0000-0000564B0000}"/>
    <cellStyle name="Normal 20 3 3 11" xfId="19331" xr:uid="{00000000-0005-0000-0000-0000574B0000}"/>
    <cellStyle name="Normal 20 3 3 2" xfId="19332" xr:uid="{00000000-0005-0000-0000-0000584B0000}"/>
    <cellStyle name="Normal 20 3 3 2 2" xfId="19333" xr:uid="{00000000-0005-0000-0000-0000594B0000}"/>
    <cellStyle name="Normal 20 3 3 2 2 2" xfId="19334" xr:uid="{00000000-0005-0000-0000-00005A4B0000}"/>
    <cellStyle name="Normal 20 3 3 2 2 2 2" xfId="19335" xr:uid="{00000000-0005-0000-0000-00005B4B0000}"/>
    <cellStyle name="Normal 20 3 3 2 2 2 2 2" xfId="19336" xr:uid="{00000000-0005-0000-0000-00005C4B0000}"/>
    <cellStyle name="Normal 20 3 3 2 2 2 3" xfId="19337" xr:uid="{00000000-0005-0000-0000-00005D4B0000}"/>
    <cellStyle name="Normal 20 3 3 2 2 3" xfId="19338" xr:uid="{00000000-0005-0000-0000-00005E4B0000}"/>
    <cellStyle name="Normal 20 3 3 2 2 3 2" xfId="19339" xr:uid="{00000000-0005-0000-0000-00005F4B0000}"/>
    <cellStyle name="Normal 20 3 3 2 2 3 2 2" xfId="19340" xr:uid="{00000000-0005-0000-0000-0000604B0000}"/>
    <cellStyle name="Normal 20 3 3 2 2 3 3" xfId="19341" xr:uid="{00000000-0005-0000-0000-0000614B0000}"/>
    <cellStyle name="Normal 20 3 3 2 2 4" xfId="19342" xr:uid="{00000000-0005-0000-0000-0000624B0000}"/>
    <cellStyle name="Normal 20 3 3 2 2 4 2" xfId="19343" xr:uid="{00000000-0005-0000-0000-0000634B0000}"/>
    <cellStyle name="Normal 20 3 3 2 2 4 2 2" xfId="19344" xr:uid="{00000000-0005-0000-0000-0000644B0000}"/>
    <cellStyle name="Normal 20 3 3 2 2 4 3" xfId="19345" xr:uid="{00000000-0005-0000-0000-0000654B0000}"/>
    <cellStyle name="Normal 20 3 3 2 2 5" xfId="19346" xr:uid="{00000000-0005-0000-0000-0000664B0000}"/>
    <cellStyle name="Normal 20 3 3 2 2 5 2" xfId="19347" xr:uid="{00000000-0005-0000-0000-0000674B0000}"/>
    <cellStyle name="Normal 20 3 3 2 2 6" xfId="19348" xr:uid="{00000000-0005-0000-0000-0000684B0000}"/>
    <cellStyle name="Normal 20 3 3 2 2 6 2" xfId="19349" xr:uid="{00000000-0005-0000-0000-0000694B0000}"/>
    <cellStyle name="Normal 20 3 3 2 2 7" xfId="19350" xr:uid="{00000000-0005-0000-0000-00006A4B0000}"/>
    <cellStyle name="Normal 20 3 3 2 3" xfId="19351" xr:uid="{00000000-0005-0000-0000-00006B4B0000}"/>
    <cellStyle name="Normal 20 3 3 2 3 2" xfId="19352" xr:uid="{00000000-0005-0000-0000-00006C4B0000}"/>
    <cellStyle name="Normal 20 3 3 2 3 2 2" xfId="19353" xr:uid="{00000000-0005-0000-0000-00006D4B0000}"/>
    <cellStyle name="Normal 20 3 3 2 3 2 2 2" xfId="19354" xr:uid="{00000000-0005-0000-0000-00006E4B0000}"/>
    <cellStyle name="Normal 20 3 3 2 3 2 3" xfId="19355" xr:uid="{00000000-0005-0000-0000-00006F4B0000}"/>
    <cellStyle name="Normal 20 3 3 2 3 3" xfId="19356" xr:uid="{00000000-0005-0000-0000-0000704B0000}"/>
    <cellStyle name="Normal 20 3 3 2 3 3 2" xfId="19357" xr:uid="{00000000-0005-0000-0000-0000714B0000}"/>
    <cellStyle name="Normal 20 3 3 2 3 3 2 2" xfId="19358" xr:uid="{00000000-0005-0000-0000-0000724B0000}"/>
    <cellStyle name="Normal 20 3 3 2 3 3 3" xfId="19359" xr:uid="{00000000-0005-0000-0000-0000734B0000}"/>
    <cellStyle name="Normal 20 3 3 2 3 4" xfId="19360" xr:uid="{00000000-0005-0000-0000-0000744B0000}"/>
    <cellStyle name="Normal 20 3 3 2 3 4 2" xfId="19361" xr:uid="{00000000-0005-0000-0000-0000754B0000}"/>
    <cellStyle name="Normal 20 3 3 2 3 4 2 2" xfId="19362" xr:uid="{00000000-0005-0000-0000-0000764B0000}"/>
    <cellStyle name="Normal 20 3 3 2 3 4 3" xfId="19363" xr:uid="{00000000-0005-0000-0000-0000774B0000}"/>
    <cellStyle name="Normal 20 3 3 2 3 5" xfId="19364" xr:uid="{00000000-0005-0000-0000-0000784B0000}"/>
    <cellStyle name="Normal 20 3 3 2 3 5 2" xfId="19365" xr:uid="{00000000-0005-0000-0000-0000794B0000}"/>
    <cellStyle name="Normal 20 3 3 2 3 6" xfId="19366" xr:uid="{00000000-0005-0000-0000-00007A4B0000}"/>
    <cellStyle name="Normal 20 3 3 2 3 6 2" xfId="19367" xr:uid="{00000000-0005-0000-0000-00007B4B0000}"/>
    <cellStyle name="Normal 20 3 3 2 3 7" xfId="19368" xr:uid="{00000000-0005-0000-0000-00007C4B0000}"/>
    <cellStyle name="Normal 20 3 3 2 4" xfId="19369" xr:uid="{00000000-0005-0000-0000-00007D4B0000}"/>
    <cellStyle name="Normal 20 3 3 2 4 2" xfId="19370" xr:uid="{00000000-0005-0000-0000-00007E4B0000}"/>
    <cellStyle name="Normal 20 3 3 2 4 2 2" xfId="19371" xr:uid="{00000000-0005-0000-0000-00007F4B0000}"/>
    <cellStyle name="Normal 20 3 3 2 4 3" xfId="19372" xr:uid="{00000000-0005-0000-0000-0000804B0000}"/>
    <cellStyle name="Normal 20 3 3 2 5" xfId="19373" xr:uid="{00000000-0005-0000-0000-0000814B0000}"/>
    <cellStyle name="Normal 20 3 3 2 5 2" xfId="19374" xr:uid="{00000000-0005-0000-0000-0000824B0000}"/>
    <cellStyle name="Normal 20 3 3 2 5 2 2" xfId="19375" xr:uid="{00000000-0005-0000-0000-0000834B0000}"/>
    <cellStyle name="Normal 20 3 3 2 5 3" xfId="19376" xr:uid="{00000000-0005-0000-0000-0000844B0000}"/>
    <cellStyle name="Normal 20 3 3 2 6" xfId="19377" xr:uid="{00000000-0005-0000-0000-0000854B0000}"/>
    <cellStyle name="Normal 20 3 3 2 6 2" xfId="19378" xr:uid="{00000000-0005-0000-0000-0000864B0000}"/>
    <cellStyle name="Normal 20 3 3 2 6 2 2" xfId="19379" xr:uid="{00000000-0005-0000-0000-0000874B0000}"/>
    <cellStyle name="Normal 20 3 3 2 6 3" xfId="19380" xr:uid="{00000000-0005-0000-0000-0000884B0000}"/>
    <cellStyle name="Normal 20 3 3 2 7" xfId="19381" xr:uid="{00000000-0005-0000-0000-0000894B0000}"/>
    <cellStyle name="Normal 20 3 3 2 7 2" xfId="19382" xr:uid="{00000000-0005-0000-0000-00008A4B0000}"/>
    <cellStyle name="Normal 20 3 3 2 8" xfId="19383" xr:uid="{00000000-0005-0000-0000-00008B4B0000}"/>
    <cellStyle name="Normal 20 3 3 2 8 2" xfId="19384" xr:uid="{00000000-0005-0000-0000-00008C4B0000}"/>
    <cellStyle name="Normal 20 3 3 2 9" xfId="19385" xr:uid="{00000000-0005-0000-0000-00008D4B0000}"/>
    <cellStyle name="Normal 20 3 3 3" xfId="19386" xr:uid="{00000000-0005-0000-0000-00008E4B0000}"/>
    <cellStyle name="Normal 20 3 3 3 2" xfId="19387" xr:uid="{00000000-0005-0000-0000-00008F4B0000}"/>
    <cellStyle name="Normal 20 3 3 3 2 2" xfId="19388" xr:uid="{00000000-0005-0000-0000-0000904B0000}"/>
    <cellStyle name="Normal 20 3 3 3 2 2 2" xfId="19389" xr:uid="{00000000-0005-0000-0000-0000914B0000}"/>
    <cellStyle name="Normal 20 3 3 3 2 2 2 2" xfId="19390" xr:uid="{00000000-0005-0000-0000-0000924B0000}"/>
    <cellStyle name="Normal 20 3 3 3 2 2 3" xfId="19391" xr:uid="{00000000-0005-0000-0000-0000934B0000}"/>
    <cellStyle name="Normal 20 3 3 3 2 3" xfId="19392" xr:uid="{00000000-0005-0000-0000-0000944B0000}"/>
    <cellStyle name="Normal 20 3 3 3 2 3 2" xfId="19393" xr:uid="{00000000-0005-0000-0000-0000954B0000}"/>
    <cellStyle name="Normal 20 3 3 3 2 3 2 2" xfId="19394" xr:uid="{00000000-0005-0000-0000-0000964B0000}"/>
    <cellStyle name="Normal 20 3 3 3 2 3 3" xfId="19395" xr:uid="{00000000-0005-0000-0000-0000974B0000}"/>
    <cellStyle name="Normal 20 3 3 3 2 4" xfId="19396" xr:uid="{00000000-0005-0000-0000-0000984B0000}"/>
    <cellStyle name="Normal 20 3 3 3 2 4 2" xfId="19397" xr:uid="{00000000-0005-0000-0000-0000994B0000}"/>
    <cellStyle name="Normal 20 3 3 3 2 4 2 2" xfId="19398" xr:uid="{00000000-0005-0000-0000-00009A4B0000}"/>
    <cellStyle name="Normal 20 3 3 3 2 4 3" xfId="19399" xr:uid="{00000000-0005-0000-0000-00009B4B0000}"/>
    <cellStyle name="Normal 20 3 3 3 2 5" xfId="19400" xr:uid="{00000000-0005-0000-0000-00009C4B0000}"/>
    <cellStyle name="Normal 20 3 3 3 2 5 2" xfId="19401" xr:uid="{00000000-0005-0000-0000-00009D4B0000}"/>
    <cellStyle name="Normal 20 3 3 3 2 6" xfId="19402" xr:uid="{00000000-0005-0000-0000-00009E4B0000}"/>
    <cellStyle name="Normal 20 3 3 3 2 6 2" xfId="19403" xr:uid="{00000000-0005-0000-0000-00009F4B0000}"/>
    <cellStyle name="Normal 20 3 3 3 2 7" xfId="19404" xr:uid="{00000000-0005-0000-0000-0000A04B0000}"/>
    <cellStyle name="Normal 20 3 3 3 3" xfId="19405" xr:uid="{00000000-0005-0000-0000-0000A14B0000}"/>
    <cellStyle name="Normal 20 3 3 3 3 2" xfId="19406" xr:uid="{00000000-0005-0000-0000-0000A24B0000}"/>
    <cellStyle name="Normal 20 3 3 3 3 2 2" xfId="19407" xr:uid="{00000000-0005-0000-0000-0000A34B0000}"/>
    <cellStyle name="Normal 20 3 3 3 3 3" xfId="19408" xr:uid="{00000000-0005-0000-0000-0000A44B0000}"/>
    <cellStyle name="Normal 20 3 3 3 4" xfId="19409" xr:uid="{00000000-0005-0000-0000-0000A54B0000}"/>
    <cellStyle name="Normal 20 3 3 3 4 2" xfId="19410" xr:uid="{00000000-0005-0000-0000-0000A64B0000}"/>
    <cellStyle name="Normal 20 3 3 3 4 2 2" xfId="19411" xr:uid="{00000000-0005-0000-0000-0000A74B0000}"/>
    <cellStyle name="Normal 20 3 3 3 4 3" xfId="19412" xr:uid="{00000000-0005-0000-0000-0000A84B0000}"/>
    <cellStyle name="Normal 20 3 3 3 5" xfId="19413" xr:uid="{00000000-0005-0000-0000-0000A94B0000}"/>
    <cellStyle name="Normal 20 3 3 3 5 2" xfId="19414" xr:uid="{00000000-0005-0000-0000-0000AA4B0000}"/>
    <cellStyle name="Normal 20 3 3 3 5 2 2" xfId="19415" xr:uid="{00000000-0005-0000-0000-0000AB4B0000}"/>
    <cellStyle name="Normal 20 3 3 3 5 3" xfId="19416" xr:uid="{00000000-0005-0000-0000-0000AC4B0000}"/>
    <cellStyle name="Normal 20 3 3 3 6" xfId="19417" xr:uid="{00000000-0005-0000-0000-0000AD4B0000}"/>
    <cellStyle name="Normal 20 3 3 3 6 2" xfId="19418" xr:uid="{00000000-0005-0000-0000-0000AE4B0000}"/>
    <cellStyle name="Normal 20 3 3 3 7" xfId="19419" xr:uid="{00000000-0005-0000-0000-0000AF4B0000}"/>
    <cellStyle name="Normal 20 3 3 3 7 2" xfId="19420" xr:uid="{00000000-0005-0000-0000-0000B04B0000}"/>
    <cellStyle name="Normal 20 3 3 3 8" xfId="19421" xr:uid="{00000000-0005-0000-0000-0000B14B0000}"/>
    <cellStyle name="Normal 20 3 3 4" xfId="19422" xr:uid="{00000000-0005-0000-0000-0000B24B0000}"/>
    <cellStyle name="Normal 20 3 3 4 2" xfId="19423" xr:uid="{00000000-0005-0000-0000-0000B34B0000}"/>
    <cellStyle name="Normal 20 3 3 4 2 2" xfId="19424" xr:uid="{00000000-0005-0000-0000-0000B44B0000}"/>
    <cellStyle name="Normal 20 3 3 4 2 2 2" xfId="19425" xr:uid="{00000000-0005-0000-0000-0000B54B0000}"/>
    <cellStyle name="Normal 20 3 3 4 2 3" xfId="19426" xr:uid="{00000000-0005-0000-0000-0000B64B0000}"/>
    <cellStyle name="Normal 20 3 3 4 3" xfId="19427" xr:uid="{00000000-0005-0000-0000-0000B74B0000}"/>
    <cellStyle name="Normal 20 3 3 4 3 2" xfId="19428" xr:uid="{00000000-0005-0000-0000-0000B84B0000}"/>
    <cellStyle name="Normal 20 3 3 4 3 2 2" xfId="19429" xr:uid="{00000000-0005-0000-0000-0000B94B0000}"/>
    <cellStyle name="Normal 20 3 3 4 3 3" xfId="19430" xr:uid="{00000000-0005-0000-0000-0000BA4B0000}"/>
    <cellStyle name="Normal 20 3 3 4 4" xfId="19431" xr:uid="{00000000-0005-0000-0000-0000BB4B0000}"/>
    <cellStyle name="Normal 20 3 3 4 4 2" xfId="19432" xr:uid="{00000000-0005-0000-0000-0000BC4B0000}"/>
    <cellStyle name="Normal 20 3 3 4 4 2 2" xfId="19433" xr:uid="{00000000-0005-0000-0000-0000BD4B0000}"/>
    <cellStyle name="Normal 20 3 3 4 4 3" xfId="19434" xr:uid="{00000000-0005-0000-0000-0000BE4B0000}"/>
    <cellStyle name="Normal 20 3 3 4 5" xfId="19435" xr:uid="{00000000-0005-0000-0000-0000BF4B0000}"/>
    <cellStyle name="Normal 20 3 3 4 5 2" xfId="19436" xr:uid="{00000000-0005-0000-0000-0000C04B0000}"/>
    <cellStyle name="Normal 20 3 3 4 6" xfId="19437" xr:uid="{00000000-0005-0000-0000-0000C14B0000}"/>
    <cellStyle name="Normal 20 3 3 4 6 2" xfId="19438" xr:uid="{00000000-0005-0000-0000-0000C24B0000}"/>
    <cellStyle name="Normal 20 3 3 4 7" xfId="19439" xr:uid="{00000000-0005-0000-0000-0000C34B0000}"/>
    <cellStyle name="Normal 20 3 3 5" xfId="19440" xr:uid="{00000000-0005-0000-0000-0000C44B0000}"/>
    <cellStyle name="Normal 20 3 3 5 2" xfId="19441" xr:uid="{00000000-0005-0000-0000-0000C54B0000}"/>
    <cellStyle name="Normal 20 3 3 5 2 2" xfId="19442" xr:uid="{00000000-0005-0000-0000-0000C64B0000}"/>
    <cellStyle name="Normal 20 3 3 5 2 2 2" xfId="19443" xr:uid="{00000000-0005-0000-0000-0000C74B0000}"/>
    <cellStyle name="Normal 20 3 3 5 2 3" xfId="19444" xr:uid="{00000000-0005-0000-0000-0000C84B0000}"/>
    <cellStyle name="Normal 20 3 3 5 3" xfId="19445" xr:uid="{00000000-0005-0000-0000-0000C94B0000}"/>
    <cellStyle name="Normal 20 3 3 5 3 2" xfId="19446" xr:uid="{00000000-0005-0000-0000-0000CA4B0000}"/>
    <cellStyle name="Normal 20 3 3 5 3 2 2" xfId="19447" xr:uid="{00000000-0005-0000-0000-0000CB4B0000}"/>
    <cellStyle name="Normal 20 3 3 5 3 3" xfId="19448" xr:uid="{00000000-0005-0000-0000-0000CC4B0000}"/>
    <cellStyle name="Normal 20 3 3 5 4" xfId="19449" xr:uid="{00000000-0005-0000-0000-0000CD4B0000}"/>
    <cellStyle name="Normal 20 3 3 5 4 2" xfId="19450" xr:uid="{00000000-0005-0000-0000-0000CE4B0000}"/>
    <cellStyle name="Normal 20 3 3 5 4 2 2" xfId="19451" xr:uid="{00000000-0005-0000-0000-0000CF4B0000}"/>
    <cellStyle name="Normal 20 3 3 5 4 3" xfId="19452" xr:uid="{00000000-0005-0000-0000-0000D04B0000}"/>
    <cellStyle name="Normal 20 3 3 5 5" xfId="19453" xr:uid="{00000000-0005-0000-0000-0000D14B0000}"/>
    <cellStyle name="Normal 20 3 3 5 5 2" xfId="19454" xr:uid="{00000000-0005-0000-0000-0000D24B0000}"/>
    <cellStyle name="Normal 20 3 3 5 6" xfId="19455" xr:uid="{00000000-0005-0000-0000-0000D34B0000}"/>
    <cellStyle name="Normal 20 3 3 5 6 2" xfId="19456" xr:uid="{00000000-0005-0000-0000-0000D44B0000}"/>
    <cellStyle name="Normal 20 3 3 5 7" xfId="19457" xr:uid="{00000000-0005-0000-0000-0000D54B0000}"/>
    <cellStyle name="Normal 20 3 3 6" xfId="19458" xr:uid="{00000000-0005-0000-0000-0000D64B0000}"/>
    <cellStyle name="Normal 20 3 3 6 2" xfId="19459" xr:uid="{00000000-0005-0000-0000-0000D74B0000}"/>
    <cellStyle name="Normal 20 3 3 6 2 2" xfId="19460" xr:uid="{00000000-0005-0000-0000-0000D84B0000}"/>
    <cellStyle name="Normal 20 3 3 6 3" xfId="19461" xr:uid="{00000000-0005-0000-0000-0000D94B0000}"/>
    <cellStyle name="Normal 20 3 3 7" xfId="19462" xr:uid="{00000000-0005-0000-0000-0000DA4B0000}"/>
    <cellStyle name="Normal 20 3 3 7 2" xfId="19463" xr:uid="{00000000-0005-0000-0000-0000DB4B0000}"/>
    <cellStyle name="Normal 20 3 3 7 2 2" xfId="19464" xr:uid="{00000000-0005-0000-0000-0000DC4B0000}"/>
    <cellStyle name="Normal 20 3 3 7 3" xfId="19465" xr:uid="{00000000-0005-0000-0000-0000DD4B0000}"/>
    <cellStyle name="Normal 20 3 3 8" xfId="19466" xr:uid="{00000000-0005-0000-0000-0000DE4B0000}"/>
    <cellStyle name="Normal 20 3 3 8 2" xfId="19467" xr:uid="{00000000-0005-0000-0000-0000DF4B0000}"/>
    <cellStyle name="Normal 20 3 3 8 2 2" xfId="19468" xr:uid="{00000000-0005-0000-0000-0000E04B0000}"/>
    <cellStyle name="Normal 20 3 3 8 3" xfId="19469" xr:uid="{00000000-0005-0000-0000-0000E14B0000}"/>
    <cellStyle name="Normal 20 3 3 9" xfId="19470" xr:uid="{00000000-0005-0000-0000-0000E24B0000}"/>
    <cellStyle name="Normal 20 3 3 9 2" xfId="19471" xr:uid="{00000000-0005-0000-0000-0000E34B0000}"/>
    <cellStyle name="Normal 20 3 4" xfId="19472" xr:uid="{00000000-0005-0000-0000-0000E44B0000}"/>
    <cellStyle name="Normal 20 3 4 2" xfId="19473" xr:uid="{00000000-0005-0000-0000-0000E54B0000}"/>
    <cellStyle name="Normal 20 3 4 2 2" xfId="19474" xr:uid="{00000000-0005-0000-0000-0000E64B0000}"/>
    <cellStyle name="Normal 20 3 4 2 2 2" xfId="19475" xr:uid="{00000000-0005-0000-0000-0000E74B0000}"/>
    <cellStyle name="Normal 20 3 4 2 2 2 2" xfId="19476" xr:uid="{00000000-0005-0000-0000-0000E84B0000}"/>
    <cellStyle name="Normal 20 3 4 2 2 3" xfId="19477" xr:uid="{00000000-0005-0000-0000-0000E94B0000}"/>
    <cellStyle name="Normal 20 3 4 2 3" xfId="19478" xr:uid="{00000000-0005-0000-0000-0000EA4B0000}"/>
    <cellStyle name="Normal 20 3 4 2 3 2" xfId="19479" xr:uid="{00000000-0005-0000-0000-0000EB4B0000}"/>
    <cellStyle name="Normal 20 3 4 2 3 2 2" xfId="19480" xr:uid="{00000000-0005-0000-0000-0000EC4B0000}"/>
    <cellStyle name="Normal 20 3 4 2 3 3" xfId="19481" xr:uid="{00000000-0005-0000-0000-0000ED4B0000}"/>
    <cellStyle name="Normal 20 3 4 2 4" xfId="19482" xr:uid="{00000000-0005-0000-0000-0000EE4B0000}"/>
    <cellStyle name="Normal 20 3 4 2 4 2" xfId="19483" xr:uid="{00000000-0005-0000-0000-0000EF4B0000}"/>
    <cellStyle name="Normal 20 3 4 2 4 2 2" xfId="19484" xr:uid="{00000000-0005-0000-0000-0000F04B0000}"/>
    <cellStyle name="Normal 20 3 4 2 4 3" xfId="19485" xr:uid="{00000000-0005-0000-0000-0000F14B0000}"/>
    <cellStyle name="Normal 20 3 4 2 5" xfId="19486" xr:uid="{00000000-0005-0000-0000-0000F24B0000}"/>
    <cellStyle name="Normal 20 3 4 2 5 2" xfId="19487" xr:uid="{00000000-0005-0000-0000-0000F34B0000}"/>
    <cellStyle name="Normal 20 3 4 2 6" xfId="19488" xr:uid="{00000000-0005-0000-0000-0000F44B0000}"/>
    <cellStyle name="Normal 20 3 4 2 6 2" xfId="19489" xr:uid="{00000000-0005-0000-0000-0000F54B0000}"/>
    <cellStyle name="Normal 20 3 4 2 7" xfId="19490" xr:uid="{00000000-0005-0000-0000-0000F64B0000}"/>
    <cellStyle name="Normal 20 3 4 3" xfId="19491" xr:uid="{00000000-0005-0000-0000-0000F74B0000}"/>
    <cellStyle name="Normal 20 3 4 3 2" xfId="19492" xr:uid="{00000000-0005-0000-0000-0000F84B0000}"/>
    <cellStyle name="Normal 20 3 4 3 2 2" xfId="19493" xr:uid="{00000000-0005-0000-0000-0000F94B0000}"/>
    <cellStyle name="Normal 20 3 4 3 2 2 2" xfId="19494" xr:uid="{00000000-0005-0000-0000-0000FA4B0000}"/>
    <cellStyle name="Normal 20 3 4 3 2 3" xfId="19495" xr:uid="{00000000-0005-0000-0000-0000FB4B0000}"/>
    <cellStyle name="Normal 20 3 4 3 3" xfId="19496" xr:uid="{00000000-0005-0000-0000-0000FC4B0000}"/>
    <cellStyle name="Normal 20 3 4 3 3 2" xfId="19497" xr:uid="{00000000-0005-0000-0000-0000FD4B0000}"/>
    <cellStyle name="Normal 20 3 4 3 3 2 2" xfId="19498" xr:uid="{00000000-0005-0000-0000-0000FE4B0000}"/>
    <cellStyle name="Normal 20 3 4 3 3 3" xfId="19499" xr:uid="{00000000-0005-0000-0000-0000FF4B0000}"/>
    <cellStyle name="Normal 20 3 4 3 4" xfId="19500" xr:uid="{00000000-0005-0000-0000-0000004C0000}"/>
    <cellStyle name="Normal 20 3 4 3 4 2" xfId="19501" xr:uid="{00000000-0005-0000-0000-0000014C0000}"/>
    <cellStyle name="Normal 20 3 4 3 4 2 2" xfId="19502" xr:uid="{00000000-0005-0000-0000-0000024C0000}"/>
    <cellStyle name="Normal 20 3 4 3 4 3" xfId="19503" xr:uid="{00000000-0005-0000-0000-0000034C0000}"/>
    <cellStyle name="Normal 20 3 4 3 5" xfId="19504" xr:uid="{00000000-0005-0000-0000-0000044C0000}"/>
    <cellStyle name="Normal 20 3 4 3 5 2" xfId="19505" xr:uid="{00000000-0005-0000-0000-0000054C0000}"/>
    <cellStyle name="Normal 20 3 4 3 6" xfId="19506" xr:uid="{00000000-0005-0000-0000-0000064C0000}"/>
    <cellStyle name="Normal 20 3 4 3 6 2" xfId="19507" xr:uid="{00000000-0005-0000-0000-0000074C0000}"/>
    <cellStyle name="Normal 20 3 4 3 7" xfId="19508" xr:uid="{00000000-0005-0000-0000-0000084C0000}"/>
    <cellStyle name="Normal 20 3 4 4" xfId="19509" xr:uid="{00000000-0005-0000-0000-0000094C0000}"/>
    <cellStyle name="Normal 20 3 4 4 2" xfId="19510" xr:uid="{00000000-0005-0000-0000-00000A4C0000}"/>
    <cellStyle name="Normal 20 3 4 4 2 2" xfId="19511" xr:uid="{00000000-0005-0000-0000-00000B4C0000}"/>
    <cellStyle name="Normal 20 3 4 4 3" xfId="19512" xr:uid="{00000000-0005-0000-0000-00000C4C0000}"/>
    <cellStyle name="Normal 20 3 4 5" xfId="19513" xr:uid="{00000000-0005-0000-0000-00000D4C0000}"/>
    <cellStyle name="Normal 20 3 4 5 2" xfId="19514" xr:uid="{00000000-0005-0000-0000-00000E4C0000}"/>
    <cellStyle name="Normal 20 3 4 5 2 2" xfId="19515" xr:uid="{00000000-0005-0000-0000-00000F4C0000}"/>
    <cellStyle name="Normal 20 3 4 5 3" xfId="19516" xr:uid="{00000000-0005-0000-0000-0000104C0000}"/>
    <cellStyle name="Normal 20 3 4 6" xfId="19517" xr:uid="{00000000-0005-0000-0000-0000114C0000}"/>
    <cellStyle name="Normal 20 3 4 6 2" xfId="19518" xr:uid="{00000000-0005-0000-0000-0000124C0000}"/>
    <cellStyle name="Normal 20 3 4 6 2 2" xfId="19519" xr:uid="{00000000-0005-0000-0000-0000134C0000}"/>
    <cellStyle name="Normal 20 3 4 6 3" xfId="19520" xr:uid="{00000000-0005-0000-0000-0000144C0000}"/>
    <cellStyle name="Normal 20 3 4 7" xfId="19521" xr:uid="{00000000-0005-0000-0000-0000154C0000}"/>
    <cellStyle name="Normal 20 3 4 7 2" xfId="19522" xr:uid="{00000000-0005-0000-0000-0000164C0000}"/>
    <cellStyle name="Normal 20 3 4 8" xfId="19523" xr:uid="{00000000-0005-0000-0000-0000174C0000}"/>
    <cellStyle name="Normal 20 3 4 8 2" xfId="19524" xr:uid="{00000000-0005-0000-0000-0000184C0000}"/>
    <cellStyle name="Normal 20 3 4 9" xfId="19525" xr:uid="{00000000-0005-0000-0000-0000194C0000}"/>
    <cellStyle name="Normal 20 3 5" xfId="19526" xr:uid="{00000000-0005-0000-0000-00001A4C0000}"/>
    <cellStyle name="Normal 20 3 5 2" xfId="19527" xr:uid="{00000000-0005-0000-0000-00001B4C0000}"/>
    <cellStyle name="Normal 20 3 5 2 2" xfId="19528" xr:uid="{00000000-0005-0000-0000-00001C4C0000}"/>
    <cellStyle name="Normal 20 3 5 2 2 2" xfId="19529" xr:uid="{00000000-0005-0000-0000-00001D4C0000}"/>
    <cellStyle name="Normal 20 3 5 2 2 2 2" xfId="19530" xr:uid="{00000000-0005-0000-0000-00001E4C0000}"/>
    <cellStyle name="Normal 20 3 5 2 2 3" xfId="19531" xr:uid="{00000000-0005-0000-0000-00001F4C0000}"/>
    <cellStyle name="Normal 20 3 5 2 3" xfId="19532" xr:uid="{00000000-0005-0000-0000-0000204C0000}"/>
    <cellStyle name="Normal 20 3 5 2 3 2" xfId="19533" xr:uid="{00000000-0005-0000-0000-0000214C0000}"/>
    <cellStyle name="Normal 20 3 5 2 3 2 2" xfId="19534" xr:uid="{00000000-0005-0000-0000-0000224C0000}"/>
    <cellStyle name="Normal 20 3 5 2 3 3" xfId="19535" xr:uid="{00000000-0005-0000-0000-0000234C0000}"/>
    <cellStyle name="Normal 20 3 5 2 4" xfId="19536" xr:uid="{00000000-0005-0000-0000-0000244C0000}"/>
    <cellStyle name="Normal 20 3 5 2 4 2" xfId="19537" xr:uid="{00000000-0005-0000-0000-0000254C0000}"/>
    <cellStyle name="Normal 20 3 5 2 4 2 2" xfId="19538" xr:uid="{00000000-0005-0000-0000-0000264C0000}"/>
    <cellStyle name="Normal 20 3 5 2 4 3" xfId="19539" xr:uid="{00000000-0005-0000-0000-0000274C0000}"/>
    <cellStyle name="Normal 20 3 5 2 5" xfId="19540" xr:uid="{00000000-0005-0000-0000-0000284C0000}"/>
    <cellStyle name="Normal 20 3 5 2 5 2" xfId="19541" xr:uid="{00000000-0005-0000-0000-0000294C0000}"/>
    <cellStyle name="Normal 20 3 5 2 6" xfId="19542" xr:uid="{00000000-0005-0000-0000-00002A4C0000}"/>
    <cellStyle name="Normal 20 3 5 2 6 2" xfId="19543" xr:uid="{00000000-0005-0000-0000-00002B4C0000}"/>
    <cellStyle name="Normal 20 3 5 2 7" xfId="19544" xr:uid="{00000000-0005-0000-0000-00002C4C0000}"/>
    <cellStyle name="Normal 20 3 5 3" xfId="19545" xr:uid="{00000000-0005-0000-0000-00002D4C0000}"/>
    <cellStyle name="Normal 20 3 5 3 2" xfId="19546" xr:uid="{00000000-0005-0000-0000-00002E4C0000}"/>
    <cellStyle name="Normal 20 3 5 3 2 2" xfId="19547" xr:uid="{00000000-0005-0000-0000-00002F4C0000}"/>
    <cellStyle name="Normal 20 3 5 3 3" xfId="19548" xr:uid="{00000000-0005-0000-0000-0000304C0000}"/>
    <cellStyle name="Normal 20 3 5 4" xfId="19549" xr:uid="{00000000-0005-0000-0000-0000314C0000}"/>
    <cellStyle name="Normal 20 3 5 4 2" xfId="19550" xr:uid="{00000000-0005-0000-0000-0000324C0000}"/>
    <cellStyle name="Normal 20 3 5 4 2 2" xfId="19551" xr:uid="{00000000-0005-0000-0000-0000334C0000}"/>
    <cellStyle name="Normal 20 3 5 4 3" xfId="19552" xr:uid="{00000000-0005-0000-0000-0000344C0000}"/>
    <cellStyle name="Normal 20 3 5 5" xfId="19553" xr:uid="{00000000-0005-0000-0000-0000354C0000}"/>
    <cellStyle name="Normal 20 3 5 5 2" xfId="19554" xr:uid="{00000000-0005-0000-0000-0000364C0000}"/>
    <cellStyle name="Normal 20 3 5 5 2 2" xfId="19555" xr:uid="{00000000-0005-0000-0000-0000374C0000}"/>
    <cellStyle name="Normal 20 3 5 5 3" xfId="19556" xr:uid="{00000000-0005-0000-0000-0000384C0000}"/>
    <cellStyle name="Normal 20 3 5 6" xfId="19557" xr:uid="{00000000-0005-0000-0000-0000394C0000}"/>
    <cellStyle name="Normal 20 3 5 6 2" xfId="19558" xr:uid="{00000000-0005-0000-0000-00003A4C0000}"/>
    <cellStyle name="Normal 20 3 5 7" xfId="19559" xr:uid="{00000000-0005-0000-0000-00003B4C0000}"/>
    <cellStyle name="Normal 20 3 5 7 2" xfId="19560" xr:uid="{00000000-0005-0000-0000-00003C4C0000}"/>
    <cellStyle name="Normal 20 3 5 8" xfId="19561" xr:uid="{00000000-0005-0000-0000-00003D4C0000}"/>
    <cellStyle name="Normal 20 3 6" xfId="19562" xr:uid="{00000000-0005-0000-0000-00003E4C0000}"/>
    <cellStyle name="Normal 20 3 6 2" xfId="19563" xr:uid="{00000000-0005-0000-0000-00003F4C0000}"/>
    <cellStyle name="Normal 20 3 6 2 2" xfId="19564" xr:uid="{00000000-0005-0000-0000-0000404C0000}"/>
    <cellStyle name="Normal 20 3 6 2 2 2" xfId="19565" xr:uid="{00000000-0005-0000-0000-0000414C0000}"/>
    <cellStyle name="Normal 20 3 6 2 3" xfId="19566" xr:uid="{00000000-0005-0000-0000-0000424C0000}"/>
    <cellStyle name="Normal 20 3 6 3" xfId="19567" xr:uid="{00000000-0005-0000-0000-0000434C0000}"/>
    <cellStyle name="Normal 20 3 6 3 2" xfId="19568" xr:uid="{00000000-0005-0000-0000-0000444C0000}"/>
    <cellStyle name="Normal 20 3 6 3 2 2" xfId="19569" xr:uid="{00000000-0005-0000-0000-0000454C0000}"/>
    <cellStyle name="Normal 20 3 6 3 3" xfId="19570" xr:uid="{00000000-0005-0000-0000-0000464C0000}"/>
    <cellStyle name="Normal 20 3 6 4" xfId="19571" xr:uid="{00000000-0005-0000-0000-0000474C0000}"/>
    <cellStyle name="Normal 20 3 6 4 2" xfId="19572" xr:uid="{00000000-0005-0000-0000-0000484C0000}"/>
    <cellStyle name="Normal 20 3 6 4 2 2" xfId="19573" xr:uid="{00000000-0005-0000-0000-0000494C0000}"/>
    <cellStyle name="Normal 20 3 6 4 3" xfId="19574" xr:uid="{00000000-0005-0000-0000-00004A4C0000}"/>
    <cellStyle name="Normal 20 3 6 5" xfId="19575" xr:uid="{00000000-0005-0000-0000-00004B4C0000}"/>
    <cellStyle name="Normal 20 3 6 5 2" xfId="19576" xr:uid="{00000000-0005-0000-0000-00004C4C0000}"/>
    <cellStyle name="Normal 20 3 6 6" xfId="19577" xr:uid="{00000000-0005-0000-0000-00004D4C0000}"/>
    <cellStyle name="Normal 20 3 6 6 2" xfId="19578" xr:uid="{00000000-0005-0000-0000-00004E4C0000}"/>
    <cellStyle name="Normal 20 3 6 7" xfId="19579" xr:uid="{00000000-0005-0000-0000-00004F4C0000}"/>
    <cellStyle name="Normal 20 3 7" xfId="19580" xr:uid="{00000000-0005-0000-0000-0000504C0000}"/>
    <cellStyle name="Normal 20 3 7 2" xfId="19581" xr:uid="{00000000-0005-0000-0000-0000514C0000}"/>
    <cellStyle name="Normal 20 3 7 2 2" xfId="19582" xr:uid="{00000000-0005-0000-0000-0000524C0000}"/>
    <cellStyle name="Normal 20 3 7 2 2 2" xfId="19583" xr:uid="{00000000-0005-0000-0000-0000534C0000}"/>
    <cellStyle name="Normal 20 3 7 2 3" xfId="19584" xr:uid="{00000000-0005-0000-0000-0000544C0000}"/>
    <cellStyle name="Normal 20 3 7 3" xfId="19585" xr:uid="{00000000-0005-0000-0000-0000554C0000}"/>
    <cellStyle name="Normal 20 3 7 3 2" xfId="19586" xr:uid="{00000000-0005-0000-0000-0000564C0000}"/>
    <cellStyle name="Normal 20 3 7 3 2 2" xfId="19587" xr:uid="{00000000-0005-0000-0000-0000574C0000}"/>
    <cellStyle name="Normal 20 3 7 3 3" xfId="19588" xr:uid="{00000000-0005-0000-0000-0000584C0000}"/>
    <cellStyle name="Normal 20 3 7 4" xfId="19589" xr:uid="{00000000-0005-0000-0000-0000594C0000}"/>
    <cellStyle name="Normal 20 3 7 4 2" xfId="19590" xr:uid="{00000000-0005-0000-0000-00005A4C0000}"/>
    <cellStyle name="Normal 20 3 7 4 2 2" xfId="19591" xr:uid="{00000000-0005-0000-0000-00005B4C0000}"/>
    <cellStyle name="Normal 20 3 7 4 3" xfId="19592" xr:uid="{00000000-0005-0000-0000-00005C4C0000}"/>
    <cellStyle name="Normal 20 3 7 5" xfId="19593" xr:uid="{00000000-0005-0000-0000-00005D4C0000}"/>
    <cellStyle name="Normal 20 3 7 5 2" xfId="19594" xr:uid="{00000000-0005-0000-0000-00005E4C0000}"/>
    <cellStyle name="Normal 20 3 7 6" xfId="19595" xr:uid="{00000000-0005-0000-0000-00005F4C0000}"/>
    <cellStyle name="Normal 20 3 7 6 2" xfId="19596" xr:uid="{00000000-0005-0000-0000-0000604C0000}"/>
    <cellStyle name="Normal 20 3 7 7" xfId="19597" xr:uid="{00000000-0005-0000-0000-0000614C0000}"/>
    <cellStyle name="Normal 20 3 8" xfId="19598" xr:uid="{00000000-0005-0000-0000-0000624C0000}"/>
    <cellStyle name="Normal 20 3 8 2" xfId="19599" xr:uid="{00000000-0005-0000-0000-0000634C0000}"/>
    <cellStyle name="Normal 20 3 8 2 2" xfId="19600" xr:uid="{00000000-0005-0000-0000-0000644C0000}"/>
    <cellStyle name="Normal 20 3 8 3" xfId="19601" xr:uid="{00000000-0005-0000-0000-0000654C0000}"/>
    <cellStyle name="Normal 20 3 9" xfId="19602" xr:uid="{00000000-0005-0000-0000-0000664C0000}"/>
    <cellStyle name="Normal 20 3 9 2" xfId="19603" xr:uid="{00000000-0005-0000-0000-0000674C0000}"/>
    <cellStyle name="Normal 20 3 9 2 2" xfId="19604" xr:uid="{00000000-0005-0000-0000-0000684C0000}"/>
    <cellStyle name="Normal 20 3 9 3" xfId="19605" xr:uid="{00000000-0005-0000-0000-0000694C0000}"/>
    <cellStyle name="Normal 20 3_Confidential Information" xfId="19606" xr:uid="{00000000-0005-0000-0000-00006A4C0000}"/>
    <cellStyle name="Normal 20 4" xfId="504" xr:uid="{00000000-0005-0000-0000-00006B4C0000}"/>
    <cellStyle name="Normal 20 4 10" xfId="19607" xr:uid="{00000000-0005-0000-0000-00006C4C0000}"/>
    <cellStyle name="Normal 20 4 10 2" xfId="19608" xr:uid="{00000000-0005-0000-0000-00006D4C0000}"/>
    <cellStyle name="Normal 20 4 11" xfId="19609" xr:uid="{00000000-0005-0000-0000-00006E4C0000}"/>
    <cellStyle name="Normal 20 4 2" xfId="19610" xr:uid="{00000000-0005-0000-0000-00006F4C0000}"/>
    <cellStyle name="Normal 20 4 2 2" xfId="19611" xr:uid="{00000000-0005-0000-0000-0000704C0000}"/>
    <cellStyle name="Normal 20 4 2 2 2" xfId="19612" xr:uid="{00000000-0005-0000-0000-0000714C0000}"/>
    <cellStyle name="Normal 20 4 2 2 2 2" xfId="19613" xr:uid="{00000000-0005-0000-0000-0000724C0000}"/>
    <cellStyle name="Normal 20 4 2 2 2 2 2" xfId="19614" xr:uid="{00000000-0005-0000-0000-0000734C0000}"/>
    <cellStyle name="Normal 20 4 2 2 2 3" xfId="19615" xr:uid="{00000000-0005-0000-0000-0000744C0000}"/>
    <cellStyle name="Normal 20 4 2 2 3" xfId="19616" xr:uid="{00000000-0005-0000-0000-0000754C0000}"/>
    <cellStyle name="Normal 20 4 2 2 3 2" xfId="19617" xr:uid="{00000000-0005-0000-0000-0000764C0000}"/>
    <cellStyle name="Normal 20 4 2 2 3 2 2" xfId="19618" xr:uid="{00000000-0005-0000-0000-0000774C0000}"/>
    <cellStyle name="Normal 20 4 2 2 3 3" xfId="19619" xr:uid="{00000000-0005-0000-0000-0000784C0000}"/>
    <cellStyle name="Normal 20 4 2 2 4" xfId="19620" xr:uid="{00000000-0005-0000-0000-0000794C0000}"/>
    <cellStyle name="Normal 20 4 2 2 4 2" xfId="19621" xr:uid="{00000000-0005-0000-0000-00007A4C0000}"/>
    <cellStyle name="Normal 20 4 2 2 4 2 2" xfId="19622" xr:uid="{00000000-0005-0000-0000-00007B4C0000}"/>
    <cellStyle name="Normal 20 4 2 2 4 3" xfId="19623" xr:uid="{00000000-0005-0000-0000-00007C4C0000}"/>
    <cellStyle name="Normal 20 4 2 2 5" xfId="19624" xr:uid="{00000000-0005-0000-0000-00007D4C0000}"/>
    <cellStyle name="Normal 20 4 2 2 5 2" xfId="19625" xr:uid="{00000000-0005-0000-0000-00007E4C0000}"/>
    <cellStyle name="Normal 20 4 2 2 6" xfId="19626" xr:uid="{00000000-0005-0000-0000-00007F4C0000}"/>
    <cellStyle name="Normal 20 4 2 2 6 2" xfId="19627" xr:uid="{00000000-0005-0000-0000-0000804C0000}"/>
    <cellStyle name="Normal 20 4 2 2 7" xfId="19628" xr:uid="{00000000-0005-0000-0000-0000814C0000}"/>
    <cellStyle name="Normal 20 4 2 3" xfId="19629" xr:uid="{00000000-0005-0000-0000-0000824C0000}"/>
    <cellStyle name="Normal 20 4 2 3 2" xfId="19630" xr:uid="{00000000-0005-0000-0000-0000834C0000}"/>
    <cellStyle name="Normal 20 4 2 3 2 2" xfId="19631" xr:uid="{00000000-0005-0000-0000-0000844C0000}"/>
    <cellStyle name="Normal 20 4 2 3 2 2 2" xfId="19632" xr:uid="{00000000-0005-0000-0000-0000854C0000}"/>
    <cellStyle name="Normal 20 4 2 3 2 3" xfId="19633" xr:uid="{00000000-0005-0000-0000-0000864C0000}"/>
    <cellStyle name="Normal 20 4 2 3 3" xfId="19634" xr:uid="{00000000-0005-0000-0000-0000874C0000}"/>
    <cellStyle name="Normal 20 4 2 3 3 2" xfId="19635" xr:uid="{00000000-0005-0000-0000-0000884C0000}"/>
    <cellStyle name="Normal 20 4 2 3 3 2 2" xfId="19636" xr:uid="{00000000-0005-0000-0000-0000894C0000}"/>
    <cellStyle name="Normal 20 4 2 3 3 3" xfId="19637" xr:uid="{00000000-0005-0000-0000-00008A4C0000}"/>
    <cellStyle name="Normal 20 4 2 3 4" xfId="19638" xr:uid="{00000000-0005-0000-0000-00008B4C0000}"/>
    <cellStyle name="Normal 20 4 2 3 4 2" xfId="19639" xr:uid="{00000000-0005-0000-0000-00008C4C0000}"/>
    <cellStyle name="Normal 20 4 2 3 4 2 2" xfId="19640" xr:uid="{00000000-0005-0000-0000-00008D4C0000}"/>
    <cellStyle name="Normal 20 4 2 3 4 3" xfId="19641" xr:uid="{00000000-0005-0000-0000-00008E4C0000}"/>
    <cellStyle name="Normal 20 4 2 3 5" xfId="19642" xr:uid="{00000000-0005-0000-0000-00008F4C0000}"/>
    <cellStyle name="Normal 20 4 2 3 5 2" xfId="19643" xr:uid="{00000000-0005-0000-0000-0000904C0000}"/>
    <cellStyle name="Normal 20 4 2 3 6" xfId="19644" xr:uid="{00000000-0005-0000-0000-0000914C0000}"/>
    <cellStyle name="Normal 20 4 2 3 6 2" xfId="19645" xr:uid="{00000000-0005-0000-0000-0000924C0000}"/>
    <cellStyle name="Normal 20 4 2 3 7" xfId="19646" xr:uid="{00000000-0005-0000-0000-0000934C0000}"/>
    <cellStyle name="Normal 20 4 2 4" xfId="19647" xr:uid="{00000000-0005-0000-0000-0000944C0000}"/>
    <cellStyle name="Normal 20 4 2 4 2" xfId="19648" xr:uid="{00000000-0005-0000-0000-0000954C0000}"/>
    <cellStyle name="Normal 20 4 2 4 2 2" xfId="19649" xr:uid="{00000000-0005-0000-0000-0000964C0000}"/>
    <cellStyle name="Normal 20 4 2 4 3" xfId="19650" xr:uid="{00000000-0005-0000-0000-0000974C0000}"/>
    <cellStyle name="Normal 20 4 2 5" xfId="19651" xr:uid="{00000000-0005-0000-0000-0000984C0000}"/>
    <cellStyle name="Normal 20 4 2 5 2" xfId="19652" xr:uid="{00000000-0005-0000-0000-0000994C0000}"/>
    <cellStyle name="Normal 20 4 2 5 2 2" xfId="19653" xr:uid="{00000000-0005-0000-0000-00009A4C0000}"/>
    <cellStyle name="Normal 20 4 2 5 3" xfId="19654" xr:uid="{00000000-0005-0000-0000-00009B4C0000}"/>
    <cellStyle name="Normal 20 4 2 6" xfId="19655" xr:uid="{00000000-0005-0000-0000-00009C4C0000}"/>
    <cellStyle name="Normal 20 4 2 6 2" xfId="19656" xr:uid="{00000000-0005-0000-0000-00009D4C0000}"/>
    <cellStyle name="Normal 20 4 2 6 2 2" xfId="19657" xr:uid="{00000000-0005-0000-0000-00009E4C0000}"/>
    <cellStyle name="Normal 20 4 2 6 3" xfId="19658" xr:uid="{00000000-0005-0000-0000-00009F4C0000}"/>
    <cellStyle name="Normal 20 4 2 7" xfId="19659" xr:uid="{00000000-0005-0000-0000-0000A04C0000}"/>
    <cellStyle name="Normal 20 4 2 7 2" xfId="19660" xr:uid="{00000000-0005-0000-0000-0000A14C0000}"/>
    <cellStyle name="Normal 20 4 2 8" xfId="19661" xr:uid="{00000000-0005-0000-0000-0000A24C0000}"/>
    <cellStyle name="Normal 20 4 2 8 2" xfId="19662" xr:uid="{00000000-0005-0000-0000-0000A34C0000}"/>
    <cellStyle name="Normal 20 4 2 9" xfId="19663" xr:uid="{00000000-0005-0000-0000-0000A44C0000}"/>
    <cellStyle name="Normal 20 4 3" xfId="19664" xr:uid="{00000000-0005-0000-0000-0000A54C0000}"/>
    <cellStyle name="Normal 20 4 3 2" xfId="19665" xr:uid="{00000000-0005-0000-0000-0000A64C0000}"/>
    <cellStyle name="Normal 20 4 3 2 2" xfId="19666" xr:uid="{00000000-0005-0000-0000-0000A74C0000}"/>
    <cellStyle name="Normal 20 4 3 2 2 2" xfId="19667" xr:uid="{00000000-0005-0000-0000-0000A84C0000}"/>
    <cellStyle name="Normal 20 4 3 2 2 2 2" xfId="19668" xr:uid="{00000000-0005-0000-0000-0000A94C0000}"/>
    <cellStyle name="Normal 20 4 3 2 2 3" xfId="19669" xr:uid="{00000000-0005-0000-0000-0000AA4C0000}"/>
    <cellStyle name="Normal 20 4 3 2 3" xfId="19670" xr:uid="{00000000-0005-0000-0000-0000AB4C0000}"/>
    <cellStyle name="Normal 20 4 3 2 3 2" xfId="19671" xr:uid="{00000000-0005-0000-0000-0000AC4C0000}"/>
    <cellStyle name="Normal 20 4 3 2 3 2 2" xfId="19672" xr:uid="{00000000-0005-0000-0000-0000AD4C0000}"/>
    <cellStyle name="Normal 20 4 3 2 3 3" xfId="19673" xr:uid="{00000000-0005-0000-0000-0000AE4C0000}"/>
    <cellStyle name="Normal 20 4 3 2 4" xfId="19674" xr:uid="{00000000-0005-0000-0000-0000AF4C0000}"/>
    <cellStyle name="Normal 20 4 3 2 4 2" xfId="19675" xr:uid="{00000000-0005-0000-0000-0000B04C0000}"/>
    <cellStyle name="Normal 20 4 3 2 4 2 2" xfId="19676" xr:uid="{00000000-0005-0000-0000-0000B14C0000}"/>
    <cellStyle name="Normal 20 4 3 2 4 3" xfId="19677" xr:uid="{00000000-0005-0000-0000-0000B24C0000}"/>
    <cellStyle name="Normal 20 4 3 2 5" xfId="19678" xr:uid="{00000000-0005-0000-0000-0000B34C0000}"/>
    <cellStyle name="Normal 20 4 3 2 5 2" xfId="19679" xr:uid="{00000000-0005-0000-0000-0000B44C0000}"/>
    <cellStyle name="Normal 20 4 3 2 6" xfId="19680" xr:uid="{00000000-0005-0000-0000-0000B54C0000}"/>
    <cellStyle name="Normal 20 4 3 2 6 2" xfId="19681" xr:uid="{00000000-0005-0000-0000-0000B64C0000}"/>
    <cellStyle name="Normal 20 4 3 2 7" xfId="19682" xr:uid="{00000000-0005-0000-0000-0000B74C0000}"/>
    <cellStyle name="Normal 20 4 3 3" xfId="19683" xr:uid="{00000000-0005-0000-0000-0000B84C0000}"/>
    <cellStyle name="Normal 20 4 3 3 2" xfId="19684" xr:uid="{00000000-0005-0000-0000-0000B94C0000}"/>
    <cellStyle name="Normal 20 4 3 3 2 2" xfId="19685" xr:uid="{00000000-0005-0000-0000-0000BA4C0000}"/>
    <cellStyle name="Normal 20 4 3 3 3" xfId="19686" xr:uid="{00000000-0005-0000-0000-0000BB4C0000}"/>
    <cellStyle name="Normal 20 4 3 4" xfId="19687" xr:uid="{00000000-0005-0000-0000-0000BC4C0000}"/>
    <cellStyle name="Normal 20 4 3 4 2" xfId="19688" xr:uid="{00000000-0005-0000-0000-0000BD4C0000}"/>
    <cellStyle name="Normal 20 4 3 4 2 2" xfId="19689" xr:uid="{00000000-0005-0000-0000-0000BE4C0000}"/>
    <cellStyle name="Normal 20 4 3 4 3" xfId="19690" xr:uid="{00000000-0005-0000-0000-0000BF4C0000}"/>
    <cellStyle name="Normal 20 4 3 5" xfId="19691" xr:uid="{00000000-0005-0000-0000-0000C04C0000}"/>
    <cellStyle name="Normal 20 4 3 5 2" xfId="19692" xr:uid="{00000000-0005-0000-0000-0000C14C0000}"/>
    <cellStyle name="Normal 20 4 3 5 2 2" xfId="19693" xr:uid="{00000000-0005-0000-0000-0000C24C0000}"/>
    <cellStyle name="Normal 20 4 3 5 3" xfId="19694" xr:uid="{00000000-0005-0000-0000-0000C34C0000}"/>
    <cellStyle name="Normal 20 4 3 6" xfId="19695" xr:uid="{00000000-0005-0000-0000-0000C44C0000}"/>
    <cellStyle name="Normal 20 4 3 6 2" xfId="19696" xr:uid="{00000000-0005-0000-0000-0000C54C0000}"/>
    <cellStyle name="Normal 20 4 3 7" xfId="19697" xr:uid="{00000000-0005-0000-0000-0000C64C0000}"/>
    <cellStyle name="Normal 20 4 3 7 2" xfId="19698" xr:uid="{00000000-0005-0000-0000-0000C74C0000}"/>
    <cellStyle name="Normal 20 4 3 8" xfId="19699" xr:uid="{00000000-0005-0000-0000-0000C84C0000}"/>
    <cellStyle name="Normal 20 4 4" xfId="19700" xr:uid="{00000000-0005-0000-0000-0000C94C0000}"/>
    <cellStyle name="Normal 20 4 4 2" xfId="19701" xr:uid="{00000000-0005-0000-0000-0000CA4C0000}"/>
    <cellStyle name="Normal 20 4 4 2 2" xfId="19702" xr:uid="{00000000-0005-0000-0000-0000CB4C0000}"/>
    <cellStyle name="Normal 20 4 4 2 2 2" xfId="19703" xr:uid="{00000000-0005-0000-0000-0000CC4C0000}"/>
    <cellStyle name="Normal 20 4 4 2 3" xfId="19704" xr:uid="{00000000-0005-0000-0000-0000CD4C0000}"/>
    <cellStyle name="Normal 20 4 4 3" xfId="19705" xr:uid="{00000000-0005-0000-0000-0000CE4C0000}"/>
    <cellStyle name="Normal 20 4 4 3 2" xfId="19706" xr:uid="{00000000-0005-0000-0000-0000CF4C0000}"/>
    <cellStyle name="Normal 20 4 4 3 2 2" xfId="19707" xr:uid="{00000000-0005-0000-0000-0000D04C0000}"/>
    <cellStyle name="Normal 20 4 4 3 3" xfId="19708" xr:uid="{00000000-0005-0000-0000-0000D14C0000}"/>
    <cellStyle name="Normal 20 4 4 4" xfId="19709" xr:uid="{00000000-0005-0000-0000-0000D24C0000}"/>
    <cellStyle name="Normal 20 4 4 4 2" xfId="19710" xr:uid="{00000000-0005-0000-0000-0000D34C0000}"/>
    <cellStyle name="Normal 20 4 4 4 2 2" xfId="19711" xr:uid="{00000000-0005-0000-0000-0000D44C0000}"/>
    <cellStyle name="Normal 20 4 4 4 3" xfId="19712" xr:uid="{00000000-0005-0000-0000-0000D54C0000}"/>
    <cellStyle name="Normal 20 4 4 5" xfId="19713" xr:uid="{00000000-0005-0000-0000-0000D64C0000}"/>
    <cellStyle name="Normal 20 4 4 5 2" xfId="19714" xr:uid="{00000000-0005-0000-0000-0000D74C0000}"/>
    <cellStyle name="Normal 20 4 4 6" xfId="19715" xr:uid="{00000000-0005-0000-0000-0000D84C0000}"/>
    <cellStyle name="Normal 20 4 4 6 2" xfId="19716" xr:uid="{00000000-0005-0000-0000-0000D94C0000}"/>
    <cellStyle name="Normal 20 4 4 7" xfId="19717" xr:uid="{00000000-0005-0000-0000-0000DA4C0000}"/>
    <cellStyle name="Normal 20 4 5" xfId="19718" xr:uid="{00000000-0005-0000-0000-0000DB4C0000}"/>
    <cellStyle name="Normal 20 4 5 2" xfId="19719" xr:uid="{00000000-0005-0000-0000-0000DC4C0000}"/>
    <cellStyle name="Normal 20 4 5 2 2" xfId="19720" xr:uid="{00000000-0005-0000-0000-0000DD4C0000}"/>
    <cellStyle name="Normal 20 4 5 2 2 2" xfId="19721" xr:uid="{00000000-0005-0000-0000-0000DE4C0000}"/>
    <cellStyle name="Normal 20 4 5 2 3" xfId="19722" xr:uid="{00000000-0005-0000-0000-0000DF4C0000}"/>
    <cellStyle name="Normal 20 4 5 3" xfId="19723" xr:uid="{00000000-0005-0000-0000-0000E04C0000}"/>
    <cellStyle name="Normal 20 4 5 3 2" xfId="19724" xr:uid="{00000000-0005-0000-0000-0000E14C0000}"/>
    <cellStyle name="Normal 20 4 5 3 2 2" xfId="19725" xr:uid="{00000000-0005-0000-0000-0000E24C0000}"/>
    <cellStyle name="Normal 20 4 5 3 3" xfId="19726" xr:uid="{00000000-0005-0000-0000-0000E34C0000}"/>
    <cellStyle name="Normal 20 4 5 4" xfId="19727" xr:uid="{00000000-0005-0000-0000-0000E44C0000}"/>
    <cellStyle name="Normal 20 4 5 4 2" xfId="19728" xr:uid="{00000000-0005-0000-0000-0000E54C0000}"/>
    <cellStyle name="Normal 20 4 5 4 2 2" xfId="19729" xr:uid="{00000000-0005-0000-0000-0000E64C0000}"/>
    <cellStyle name="Normal 20 4 5 4 3" xfId="19730" xr:uid="{00000000-0005-0000-0000-0000E74C0000}"/>
    <cellStyle name="Normal 20 4 5 5" xfId="19731" xr:uid="{00000000-0005-0000-0000-0000E84C0000}"/>
    <cellStyle name="Normal 20 4 5 5 2" xfId="19732" xr:uid="{00000000-0005-0000-0000-0000E94C0000}"/>
    <cellStyle name="Normal 20 4 5 6" xfId="19733" xr:uid="{00000000-0005-0000-0000-0000EA4C0000}"/>
    <cellStyle name="Normal 20 4 5 6 2" xfId="19734" xr:uid="{00000000-0005-0000-0000-0000EB4C0000}"/>
    <cellStyle name="Normal 20 4 5 7" xfId="19735" xr:uid="{00000000-0005-0000-0000-0000EC4C0000}"/>
    <cellStyle name="Normal 20 4 6" xfId="19736" xr:uid="{00000000-0005-0000-0000-0000ED4C0000}"/>
    <cellStyle name="Normal 20 4 6 2" xfId="19737" xr:uid="{00000000-0005-0000-0000-0000EE4C0000}"/>
    <cellStyle name="Normal 20 4 6 2 2" xfId="19738" xr:uid="{00000000-0005-0000-0000-0000EF4C0000}"/>
    <cellStyle name="Normal 20 4 6 3" xfId="19739" xr:uid="{00000000-0005-0000-0000-0000F04C0000}"/>
    <cellStyle name="Normal 20 4 7" xfId="19740" xr:uid="{00000000-0005-0000-0000-0000F14C0000}"/>
    <cellStyle name="Normal 20 4 7 2" xfId="19741" xr:uid="{00000000-0005-0000-0000-0000F24C0000}"/>
    <cellStyle name="Normal 20 4 7 2 2" xfId="19742" xr:uid="{00000000-0005-0000-0000-0000F34C0000}"/>
    <cellStyle name="Normal 20 4 7 3" xfId="19743" xr:uid="{00000000-0005-0000-0000-0000F44C0000}"/>
    <cellStyle name="Normal 20 4 8" xfId="19744" xr:uid="{00000000-0005-0000-0000-0000F54C0000}"/>
    <cellStyle name="Normal 20 4 8 2" xfId="19745" xr:uid="{00000000-0005-0000-0000-0000F64C0000}"/>
    <cellStyle name="Normal 20 4 8 2 2" xfId="19746" xr:uid="{00000000-0005-0000-0000-0000F74C0000}"/>
    <cellStyle name="Normal 20 4 8 3" xfId="19747" xr:uid="{00000000-0005-0000-0000-0000F84C0000}"/>
    <cellStyle name="Normal 20 4 9" xfId="19748" xr:uid="{00000000-0005-0000-0000-0000F94C0000}"/>
    <cellStyle name="Normal 20 4 9 2" xfId="19749" xr:uid="{00000000-0005-0000-0000-0000FA4C0000}"/>
    <cellStyle name="Normal 20 5" xfId="505" xr:uid="{00000000-0005-0000-0000-0000FB4C0000}"/>
    <cellStyle name="Normal 20 5 10" xfId="19750" xr:uid="{00000000-0005-0000-0000-0000FC4C0000}"/>
    <cellStyle name="Normal 20 5 10 2" xfId="19751" xr:uid="{00000000-0005-0000-0000-0000FD4C0000}"/>
    <cellStyle name="Normal 20 5 11" xfId="19752" xr:uid="{00000000-0005-0000-0000-0000FE4C0000}"/>
    <cellStyle name="Normal 20 5 2" xfId="19753" xr:uid="{00000000-0005-0000-0000-0000FF4C0000}"/>
    <cellStyle name="Normal 20 5 2 2" xfId="19754" xr:uid="{00000000-0005-0000-0000-0000004D0000}"/>
    <cellStyle name="Normal 20 5 2 2 2" xfId="19755" xr:uid="{00000000-0005-0000-0000-0000014D0000}"/>
    <cellStyle name="Normal 20 5 2 2 2 2" xfId="19756" xr:uid="{00000000-0005-0000-0000-0000024D0000}"/>
    <cellStyle name="Normal 20 5 2 2 2 2 2" xfId="19757" xr:uid="{00000000-0005-0000-0000-0000034D0000}"/>
    <cellStyle name="Normal 20 5 2 2 2 3" xfId="19758" xr:uid="{00000000-0005-0000-0000-0000044D0000}"/>
    <cellStyle name="Normal 20 5 2 2 3" xfId="19759" xr:uid="{00000000-0005-0000-0000-0000054D0000}"/>
    <cellStyle name="Normal 20 5 2 2 3 2" xfId="19760" xr:uid="{00000000-0005-0000-0000-0000064D0000}"/>
    <cellStyle name="Normal 20 5 2 2 3 2 2" xfId="19761" xr:uid="{00000000-0005-0000-0000-0000074D0000}"/>
    <cellStyle name="Normal 20 5 2 2 3 3" xfId="19762" xr:uid="{00000000-0005-0000-0000-0000084D0000}"/>
    <cellStyle name="Normal 20 5 2 2 4" xfId="19763" xr:uid="{00000000-0005-0000-0000-0000094D0000}"/>
    <cellStyle name="Normal 20 5 2 2 4 2" xfId="19764" xr:uid="{00000000-0005-0000-0000-00000A4D0000}"/>
    <cellStyle name="Normal 20 5 2 2 4 2 2" xfId="19765" xr:uid="{00000000-0005-0000-0000-00000B4D0000}"/>
    <cellStyle name="Normal 20 5 2 2 4 3" xfId="19766" xr:uid="{00000000-0005-0000-0000-00000C4D0000}"/>
    <cellStyle name="Normal 20 5 2 2 5" xfId="19767" xr:uid="{00000000-0005-0000-0000-00000D4D0000}"/>
    <cellStyle name="Normal 20 5 2 2 5 2" xfId="19768" xr:uid="{00000000-0005-0000-0000-00000E4D0000}"/>
    <cellStyle name="Normal 20 5 2 2 6" xfId="19769" xr:uid="{00000000-0005-0000-0000-00000F4D0000}"/>
    <cellStyle name="Normal 20 5 2 2 6 2" xfId="19770" xr:uid="{00000000-0005-0000-0000-0000104D0000}"/>
    <cellStyle name="Normal 20 5 2 2 7" xfId="19771" xr:uid="{00000000-0005-0000-0000-0000114D0000}"/>
    <cellStyle name="Normal 20 5 2 3" xfId="19772" xr:uid="{00000000-0005-0000-0000-0000124D0000}"/>
    <cellStyle name="Normal 20 5 2 3 2" xfId="19773" xr:uid="{00000000-0005-0000-0000-0000134D0000}"/>
    <cellStyle name="Normal 20 5 2 3 2 2" xfId="19774" xr:uid="{00000000-0005-0000-0000-0000144D0000}"/>
    <cellStyle name="Normal 20 5 2 3 2 2 2" xfId="19775" xr:uid="{00000000-0005-0000-0000-0000154D0000}"/>
    <cellStyle name="Normal 20 5 2 3 2 3" xfId="19776" xr:uid="{00000000-0005-0000-0000-0000164D0000}"/>
    <cellStyle name="Normal 20 5 2 3 3" xfId="19777" xr:uid="{00000000-0005-0000-0000-0000174D0000}"/>
    <cellStyle name="Normal 20 5 2 3 3 2" xfId="19778" xr:uid="{00000000-0005-0000-0000-0000184D0000}"/>
    <cellStyle name="Normal 20 5 2 3 3 2 2" xfId="19779" xr:uid="{00000000-0005-0000-0000-0000194D0000}"/>
    <cellStyle name="Normal 20 5 2 3 3 3" xfId="19780" xr:uid="{00000000-0005-0000-0000-00001A4D0000}"/>
    <cellStyle name="Normal 20 5 2 3 4" xfId="19781" xr:uid="{00000000-0005-0000-0000-00001B4D0000}"/>
    <cellStyle name="Normal 20 5 2 3 4 2" xfId="19782" xr:uid="{00000000-0005-0000-0000-00001C4D0000}"/>
    <cellStyle name="Normal 20 5 2 3 4 2 2" xfId="19783" xr:uid="{00000000-0005-0000-0000-00001D4D0000}"/>
    <cellStyle name="Normal 20 5 2 3 4 3" xfId="19784" xr:uid="{00000000-0005-0000-0000-00001E4D0000}"/>
    <cellStyle name="Normal 20 5 2 3 5" xfId="19785" xr:uid="{00000000-0005-0000-0000-00001F4D0000}"/>
    <cellStyle name="Normal 20 5 2 3 5 2" xfId="19786" xr:uid="{00000000-0005-0000-0000-0000204D0000}"/>
    <cellStyle name="Normal 20 5 2 3 6" xfId="19787" xr:uid="{00000000-0005-0000-0000-0000214D0000}"/>
    <cellStyle name="Normal 20 5 2 3 6 2" xfId="19788" xr:uid="{00000000-0005-0000-0000-0000224D0000}"/>
    <cellStyle name="Normal 20 5 2 3 7" xfId="19789" xr:uid="{00000000-0005-0000-0000-0000234D0000}"/>
    <cellStyle name="Normal 20 5 2 4" xfId="19790" xr:uid="{00000000-0005-0000-0000-0000244D0000}"/>
    <cellStyle name="Normal 20 5 2 4 2" xfId="19791" xr:uid="{00000000-0005-0000-0000-0000254D0000}"/>
    <cellStyle name="Normal 20 5 2 4 2 2" xfId="19792" xr:uid="{00000000-0005-0000-0000-0000264D0000}"/>
    <cellStyle name="Normal 20 5 2 4 3" xfId="19793" xr:uid="{00000000-0005-0000-0000-0000274D0000}"/>
    <cellStyle name="Normal 20 5 2 5" xfId="19794" xr:uid="{00000000-0005-0000-0000-0000284D0000}"/>
    <cellStyle name="Normal 20 5 2 5 2" xfId="19795" xr:uid="{00000000-0005-0000-0000-0000294D0000}"/>
    <cellStyle name="Normal 20 5 2 5 2 2" xfId="19796" xr:uid="{00000000-0005-0000-0000-00002A4D0000}"/>
    <cellStyle name="Normal 20 5 2 5 3" xfId="19797" xr:uid="{00000000-0005-0000-0000-00002B4D0000}"/>
    <cellStyle name="Normal 20 5 2 6" xfId="19798" xr:uid="{00000000-0005-0000-0000-00002C4D0000}"/>
    <cellStyle name="Normal 20 5 2 6 2" xfId="19799" xr:uid="{00000000-0005-0000-0000-00002D4D0000}"/>
    <cellStyle name="Normal 20 5 2 6 2 2" xfId="19800" xr:uid="{00000000-0005-0000-0000-00002E4D0000}"/>
    <cellStyle name="Normal 20 5 2 6 3" xfId="19801" xr:uid="{00000000-0005-0000-0000-00002F4D0000}"/>
    <cellStyle name="Normal 20 5 2 7" xfId="19802" xr:uid="{00000000-0005-0000-0000-0000304D0000}"/>
    <cellStyle name="Normal 20 5 2 7 2" xfId="19803" xr:uid="{00000000-0005-0000-0000-0000314D0000}"/>
    <cellStyle name="Normal 20 5 2 8" xfId="19804" xr:uid="{00000000-0005-0000-0000-0000324D0000}"/>
    <cellStyle name="Normal 20 5 2 8 2" xfId="19805" xr:uid="{00000000-0005-0000-0000-0000334D0000}"/>
    <cellStyle name="Normal 20 5 2 9" xfId="19806" xr:uid="{00000000-0005-0000-0000-0000344D0000}"/>
    <cellStyle name="Normal 20 5 3" xfId="19807" xr:uid="{00000000-0005-0000-0000-0000354D0000}"/>
    <cellStyle name="Normal 20 5 3 2" xfId="19808" xr:uid="{00000000-0005-0000-0000-0000364D0000}"/>
    <cellStyle name="Normal 20 5 3 2 2" xfId="19809" xr:uid="{00000000-0005-0000-0000-0000374D0000}"/>
    <cellStyle name="Normal 20 5 3 2 2 2" xfId="19810" xr:uid="{00000000-0005-0000-0000-0000384D0000}"/>
    <cellStyle name="Normal 20 5 3 2 2 2 2" xfId="19811" xr:uid="{00000000-0005-0000-0000-0000394D0000}"/>
    <cellStyle name="Normal 20 5 3 2 2 3" xfId="19812" xr:uid="{00000000-0005-0000-0000-00003A4D0000}"/>
    <cellStyle name="Normal 20 5 3 2 3" xfId="19813" xr:uid="{00000000-0005-0000-0000-00003B4D0000}"/>
    <cellStyle name="Normal 20 5 3 2 3 2" xfId="19814" xr:uid="{00000000-0005-0000-0000-00003C4D0000}"/>
    <cellStyle name="Normal 20 5 3 2 3 2 2" xfId="19815" xr:uid="{00000000-0005-0000-0000-00003D4D0000}"/>
    <cellStyle name="Normal 20 5 3 2 3 3" xfId="19816" xr:uid="{00000000-0005-0000-0000-00003E4D0000}"/>
    <cellStyle name="Normal 20 5 3 2 4" xfId="19817" xr:uid="{00000000-0005-0000-0000-00003F4D0000}"/>
    <cellStyle name="Normal 20 5 3 2 4 2" xfId="19818" xr:uid="{00000000-0005-0000-0000-0000404D0000}"/>
    <cellStyle name="Normal 20 5 3 2 4 2 2" xfId="19819" xr:uid="{00000000-0005-0000-0000-0000414D0000}"/>
    <cellStyle name="Normal 20 5 3 2 4 3" xfId="19820" xr:uid="{00000000-0005-0000-0000-0000424D0000}"/>
    <cellStyle name="Normal 20 5 3 2 5" xfId="19821" xr:uid="{00000000-0005-0000-0000-0000434D0000}"/>
    <cellStyle name="Normal 20 5 3 2 5 2" xfId="19822" xr:uid="{00000000-0005-0000-0000-0000444D0000}"/>
    <cellStyle name="Normal 20 5 3 2 6" xfId="19823" xr:uid="{00000000-0005-0000-0000-0000454D0000}"/>
    <cellStyle name="Normal 20 5 3 2 6 2" xfId="19824" xr:uid="{00000000-0005-0000-0000-0000464D0000}"/>
    <cellStyle name="Normal 20 5 3 2 7" xfId="19825" xr:uid="{00000000-0005-0000-0000-0000474D0000}"/>
    <cellStyle name="Normal 20 5 3 3" xfId="19826" xr:uid="{00000000-0005-0000-0000-0000484D0000}"/>
    <cellStyle name="Normal 20 5 3 3 2" xfId="19827" xr:uid="{00000000-0005-0000-0000-0000494D0000}"/>
    <cellStyle name="Normal 20 5 3 3 2 2" xfId="19828" xr:uid="{00000000-0005-0000-0000-00004A4D0000}"/>
    <cellStyle name="Normal 20 5 3 3 3" xfId="19829" xr:uid="{00000000-0005-0000-0000-00004B4D0000}"/>
    <cellStyle name="Normal 20 5 3 4" xfId="19830" xr:uid="{00000000-0005-0000-0000-00004C4D0000}"/>
    <cellStyle name="Normal 20 5 3 4 2" xfId="19831" xr:uid="{00000000-0005-0000-0000-00004D4D0000}"/>
    <cellStyle name="Normal 20 5 3 4 2 2" xfId="19832" xr:uid="{00000000-0005-0000-0000-00004E4D0000}"/>
    <cellStyle name="Normal 20 5 3 4 3" xfId="19833" xr:uid="{00000000-0005-0000-0000-00004F4D0000}"/>
    <cellStyle name="Normal 20 5 3 5" xfId="19834" xr:uid="{00000000-0005-0000-0000-0000504D0000}"/>
    <cellStyle name="Normal 20 5 3 5 2" xfId="19835" xr:uid="{00000000-0005-0000-0000-0000514D0000}"/>
    <cellStyle name="Normal 20 5 3 5 2 2" xfId="19836" xr:uid="{00000000-0005-0000-0000-0000524D0000}"/>
    <cellStyle name="Normal 20 5 3 5 3" xfId="19837" xr:uid="{00000000-0005-0000-0000-0000534D0000}"/>
    <cellStyle name="Normal 20 5 3 6" xfId="19838" xr:uid="{00000000-0005-0000-0000-0000544D0000}"/>
    <cellStyle name="Normal 20 5 3 6 2" xfId="19839" xr:uid="{00000000-0005-0000-0000-0000554D0000}"/>
    <cellStyle name="Normal 20 5 3 7" xfId="19840" xr:uid="{00000000-0005-0000-0000-0000564D0000}"/>
    <cellStyle name="Normal 20 5 3 7 2" xfId="19841" xr:uid="{00000000-0005-0000-0000-0000574D0000}"/>
    <cellStyle name="Normal 20 5 3 8" xfId="19842" xr:uid="{00000000-0005-0000-0000-0000584D0000}"/>
    <cellStyle name="Normal 20 5 4" xfId="19843" xr:uid="{00000000-0005-0000-0000-0000594D0000}"/>
    <cellStyle name="Normal 20 5 4 2" xfId="19844" xr:uid="{00000000-0005-0000-0000-00005A4D0000}"/>
    <cellStyle name="Normal 20 5 4 2 2" xfId="19845" xr:uid="{00000000-0005-0000-0000-00005B4D0000}"/>
    <cellStyle name="Normal 20 5 4 2 2 2" xfId="19846" xr:uid="{00000000-0005-0000-0000-00005C4D0000}"/>
    <cellStyle name="Normal 20 5 4 2 3" xfId="19847" xr:uid="{00000000-0005-0000-0000-00005D4D0000}"/>
    <cellStyle name="Normal 20 5 4 3" xfId="19848" xr:uid="{00000000-0005-0000-0000-00005E4D0000}"/>
    <cellStyle name="Normal 20 5 4 3 2" xfId="19849" xr:uid="{00000000-0005-0000-0000-00005F4D0000}"/>
    <cellStyle name="Normal 20 5 4 3 2 2" xfId="19850" xr:uid="{00000000-0005-0000-0000-0000604D0000}"/>
    <cellStyle name="Normal 20 5 4 3 3" xfId="19851" xr:uid="{00000000-0005-0000-0000-0000614D0000}"/>
    <cellStyle name="Normal 20 5 4 4" xfId="19852" xr:uid="{00000000-0005-0000-0000-0000624D0000}"/>
    <cellStyle name="Normal 20 5 4 4 2" xfId="19853" xr:uid="{00000000-0005-0000-0000-0000634D0000}"/>
    <cellStyle name="Normal 20 5 4 4 2 2" xfId="19854" xr:uid="{00000000-0005-0000-0000-0000644D0000}"/>
    <cellStyle name="Normal 20 5 4 4 3" xfId="19855" xr:uid="{00000000-0005-0000-0000-0000654D0000}"/>
    <cellStyle name="Normal 20 5 4 5" xfId="19856" xr:uid="{00000000-0005-0000-0000-0000664D0000}"/>
    <cellStyle name="Normal 20 5 4 5 2" xfId="19857" xr:uid="{00000000-0005-0000-0000-0000674D0000}"/>
    <cellStyle name="Normal 20 5 4 6" xfId="19858" xr:uid="{00000000-0005-0000-0000-0000684D0000}"/>
    <cellStyle name="Normal 20 5 4 6 2" xfId="19859" xr:uid="{00000000-0005-0000-0000-0000694D0000}"/>
    <cellStyle name="Normal 20 5 4 7" xfId="19860" xr:uid="{00000000-0005-0000-0000-00006A4D0000}"/>
    <cellStyle name="Normal 20 5 5" xfId="19861" xr:uid="{00000000-0005-0000-0000-00006B4D0000}"/>
    <cellStyle name="Normal 20 5 5 2" xfId="19862" xr:uid="{00000000-0005-0000-0000-00006C4D0000}"/>
    <cellStyle name="Normal 20 5 5 2 2" xfId="19863" xr:uid="{00000000-0005-0000-0000-00006D4D0000}"/>
    <cellStyle name="Normal 20 5 5 2 2 2" xfId="19864" xr:uid="{00000000-0005-0000-0000-00006E4D0000}"/>
    <cellStyle name="Normal 20 5 5 2 3" xfId="19865" xr:uid="{00000000-0005-0000-0000-00006F4D0000}"/>
    <cellStyle name="Normal 20 5 5 3" xfId="19866" xr:uid="{00000000-0005-0000-0000-0000704D0000}"/>
    <cellStyle name="Normal 20 5 5 3 2" xfId="19867" xr:uid="{00000000-0005-0000-0000-0000714D0000}"/>
    <cellStyle name="Normal 20 5 5 3 2 2" xfId="19868" xr:uid="{00000000-0005-0000-0000-0000724D0000}"/>
    <cellStyle name="Normal 20 5 5 3 3" xfId="19869" xr:uid="{00000000-0005-0000-0000-0000734D0000}"/>
    <cellStyle name="Normal 20 5 5 4" xfId="19870" xr:uid="{00000000-0005-0000-0000-0000744D0000}"/>
    <cellStyle name="Normal 20 5 5 4 2" xfId="19871" xr:uid="{00000000-0005-0000-0000-0000754D0000}"/>
    <cellStyle name="Normal 20 5 5 4 2 2" xfId="19872" xr:uid="{00000000-0005-0000-0000-0000764D0000}"/>
    <cellStyle name="Normal 20 5 5 4 3" xfId="19873" xr:uid="{00000000-0005-0000-0000-0000774D0000}"/>
    <cellStyle name="Normal 20 5 5 5" xfId="19874" xr:uid="{00000000-0005-0000-0000-0000784D0000}"/>
    <cellStyle name="Normal 20 5 5 5 2" xfId="19875" xr:uid="{00000000-0005-0000-0000-0000794D0000}"/>
    <cellStyle name="Normal 20 5 5 6" xfId="19876" xr:uid="{00000000-0005-0000-0000-00007A4D0000}"/>
    <cellStyle name="Normal 20 5 5 6 2" xfId="19877" xr:uid="{00000000-0005-0000-0000-00007B4D0000}"/>
    <cellStyle name="Normal 20 5 5 7" xfId="19878" xr:uid="{00000000-0005-0000-0000-00007C4D0000}"/>
    <cellStyle name="Normal 20 5 6" xfId="19879" xr:uid="{00000000-0005-0000-0000-00007D4D0000}"/>
    <cellStyle name="Normal 20 5 6 2" xfId="19880" xr:uid="{00000000-0005-0000-0000-00007E4D0000}"/>
    <cellStyle name="Normal 20 5 6 2 2" xfId="19881" xr:uid="{00000000-0005-0000-0000-00007F4D0000}"/>
    <cellStyle name="Normal 20 5 6 3" xfId="19882" xr:uid="{00000000-0005-0000-0000-0000804D0000}"/>
    <cellStyle name="Normal 20 5 7" xfId="19883" xr:uid="{00000000-0005-0000-0000-0000814D0000}"/>
    <cellStyle name="Normal 20 5 7 2" xfId="19884" xr:uid="{00000000-0005-0000-0000-0000824D0000}"/>
    <cellStyle name="Normal 20 5 7 2 2" xfId="19885" xr:uid="{00000000-0005-0000-0000-0000834D0000}"/>
    <cellStyle name="Normal 20 5 7 3" xfId="19886" xr:uid="{00000000-0005-0000-0000-0000844D0000}"/>
    <cellStyle name="Normal 20 5 8" xfId="19887" xr:uid="{00000000-0005-0000-0000-0000854D0000}"/>
    <cellStyle name="Normal 20 5 8 2" xfId="19888" xr:uid="{00000000-0005-0000-0000-0000864D0000}"/>
    <cellStyle name="Normal 20 5 8 2 2" xfId="19889" xr:uid="{00000000-0005-0000-0000-0000874D0000}"/>
    <cellStyle name="Normal 20 5 8 3" xfId="19890" xr:uid="{00000000-0005-0000-0000-0000884D0000}"/>
    <cellStyle name="Normal 20 5 9" xfId="19891" xr:uid="{00000000-0005-0000-0000-0000894D0000}"/>
    <cellStyle name="Normal 20 5 9 2" xfId="19892" xr:uid="{00000000-0005-0000-0000-00008A4D0000}"/>
    <cellStyle name="Normal 20 6" xfId="19893" xr:uid="{00000000-0005-0000-0000-00008B4D0000}"/>
    <cellStyle name="Normal 20 6 2" xfId="19894" xr:uid="{00000000-0005-0000-0000-00008C4D0000}"/>
    <cellStyle name="Normal 20 6 2 2" xfId="19895" xr:uid="{00000000-0005-0000-0000-00008D4D0000}"/>
    <cellStyle name="Normal 20 6 2 2 2" xfId="19896" xr:uid="{00000000-0005-0000-0000-00008E4D0000}"/>
    <cellStyle name="Normal 20 6 2 2 2 2" xfId="19897" xr:uid="{00000000-0005-0000-0000-00008F4D0000}"/>
    <cellStyle name="Normal 20 6 2 2 3" xfId="19898" xr:uid="{00000000-0005-0000-0000-0000904D0000}"/>
    <cellStyle name="Normal 20 6 2 3" xfId="19899" xr:uid="{00000000-0005-0000-0000-0000914D0000}"/>
    <cellStyle name="Normal 20 6 2 3 2" xfId="19900" xr:uid="{00000000-0005-0000-0000-0000924D0000}"/>
    <cellStyle name="Normal 20 6 2 3 2 2" xfId="19901" xr:uid="{00000000-0005-0000-0000-0000934D0000}"/>
    <cellStyle name="Normal 20 6 2 3 3" xfId="19902" xr:uid="{00000000-0005-0000-0000-0000944D0000}"/>
    <cellStyle name="Normal 20 6 2 4" xfId="19903" xr:uid="{00000000-0005-0000-0000-0000954D0000}"/>
    <cellStyle name="Normal 20 6 2 4 2" xfId="19904" xr:uid="{00000000-0005-0000-0000-0000964D0000}"/>
    <cellStyle name="Normal 20 6 2 4 2 2" xfId="19905" xr:uid="{00000000-0005-0000-0000-0000974D0000}"/>
    <cellStyle name="Normal 20 6 2 4 3" xfId="19906" xr:uid="{00000000-0005-0000-0000-0000984D0000}"/>
    <cellStyle name="Normal 20 6 2 5" xfId="19907" xr:uid="{00000000-0005-0000-0000-0000994D0000}"/>
    <cellStyle name="Normal 20 6 2 5 2" xfId="19908" xr:uid="{00000000-0005-0000-0000-00009A4D0000}"/>
    <cellStyle name="Normal 20 6 2 6" xfId="19909" xr:uid="{00000000-0005-0000-0000-00009B4D0000}"/>
    <cellStyle name="Normal 20 6 2 6 2" xfId="19910" xr:uid="{00000000-0005-0000-0000-00009C4D0000}"/>
    <cellStyle name="Normal 20 6 2 7" xfId="19911" xr:uid="{00000000-0005-0000-0000-00009D4D0000}"/>
    <cellStyle name="Normal 20 6 3" xfId="19912" xr:uid="{00000000-0005-0000-0000-00009E4D0000}"/>
    <cellStyle name="Normal 20 6 3 2" xfId="19913" xr:uid="{00000000-0005-0000-0000-00009F4D0000}"/>
    <cellStyle name="Normal 20 6 3 2 2" xfId="19914" xr:uid="{00000000-0005-0000-0000-0000A04D0000}"/>
    <cellStyle name="Normal 20 6 3 2 2 2" xfId="19915" xr:uid="{00000000-0005-0000-0000-0000A14D0000}"/>
    <cellStyle name="Normal 20 6 3 2 3" xfId="19916" xr:uid="{00000000-0005-0000-0000-0000A24D0000}"/>
    <cellStyle name="Normal 20 6 3 3" xfId="19917" xr:uid="{00000000-0005-0000-0000-0000A34D0000}"/>
    <cellStyle name="Normal 20 6 3 3 2" xfId="19918" xr:uid="{00000000-0005-0000-0000-0000A44D0000}"/>
    <cellStyle name="Normal 20 6 3 3 2 2" xfId="19919" xr:uid="{00000000-0005-0000-0000-0000A54D0000}"/>
    <cellStyle name="Normal 20 6 3 3 3" xfId="19920" xr:uid="{00000000-0005-0000-0000-0000A64D0000}"/>
    <cellStyle name="Normal 20 6 3 4" xfId="19921" xr:uid="{00000000-0005-0000-0000-0000A74D0000}"/>
    <cellStyle name="Normal 20 6 3 4 2" xfId="19922" xr:uid="{00000000-0005-0000-0000-0000A84D0000}"/>
    <cellStyle name="Normal 20 6 3 4 2 2" xfId="19923" xr:uid="{00000000-0005-0000-0000-0000A94D0000}"/>
    <cellStyle name="Normal 20 6 3 4 3" xfId="19924" xr:uid="{00000000-0005-0000-0000-0000AA4D0000}"/>
    <cellStyle name="Normal 20 6 3 5" xfId="19925" xr:uid="{00000000-0005-0000-0000-0000AB4D0000}"/>
    <cellStyle name="Normal 20 6 3 5 2" xfId="19926" xr:uid="{00000000-0005-0000-0000-0000AC4D0000}"/>
    <cellStyle name="Normal 20 6 3 6" xfId="19927" xr:uid="{00000000-0005-0000-0000-0000AD4D0000}"/>
    <cellStyle name="Normal 20 6 3 6 2" xfId="19928" xr:uid="{00000000-0005-0000-0000-0000AE4D0000}"/>
    <cellStyle name="Normal 20 6 3 7" xfId="19929" xr:uid="{00000000-0005-0000-0000-0000AF4D0000}"/>
    <cellStyle name="Normal 20 6 4" xfId="19930" xr:uid="{00000000-0005-0000-0000-0000B04D0000}"/>
    <cellStyle name="Normal 20 6 4 2" xfId="19931" xr:uid="{00000000-0005-0000-0000-0000B14D0000}"/>
    <cellStyle name="Normal 20 6 4 2 2" xfId="19932" xr:uid="{00000000-0005-0000-0000-0000B24D0000}"/>
    <cellStyle name="Normal 20 6 4 3" xfId="19933" xr:uid="{00000000-0005-0000-0000-0000B34D0000}"/>
    <cellStyle name="Normal 20 6 5" xfId="19934" xr:uid="{00000000-0005-0000-0000-0000B44D0000}"/>
    <cellStyle name="Normal 20 6 5 2" xfId="19935" xr:uid="{00000000-0005-0000-0000-0000B54D0000}"/>
    <cellStyle name="Normal 20 6 5 2 2" xfId="19936" xr:uid="{00000000-0005-0000-0000-0000B64D0000}"/>
    <cellStyle name="Normal 20 6 5 3" xfId="19937" xr:uid="{00000000-0005-0000-0000-0000B74D0000}"/>
    <cellStyle name="Normal 20 6 6" xfId="19938" xr:uid="{00000000-0005-0000-0000-0000B84D0000}"/>
    <cellStyle name="Normal 20 6 6 2" xfId="19939" xr:uid="{00000000-0005-0000-0000-0000B94D0000}"/>
    <cellStyle name="Normal 20 6 6 2 2" xfId="19940" xr:uid="{00000000-0005-0000-0000-0000BA4D0000}"/>
    <cellStyle name="Normal 20 6 6 3" xfId="19941" xr:uid="{00000000-0005-0000-0000-0000BB4D0000}"/>
    <cellStyle name="Normal 20 6 7" xfId="19942" xr:uid="{00000000-0005-0000-0000-0000BC4D0000}"/>
    <cellStyle name="Normal 20 6 7 2" xfId="19943" xr:uid="{00000000-0005-0000-0000-0000BD4D0000}"/>
    <cellStyle name="Normal 20 6 8" xfId="19944" xr:uid="{00000000-0005-0000-0000-0000BE4D0000}"/>
    <cellStyle name="Normal 20 6 8 2" xfId="19945" xr:uid="{00000000-0005-0000-0000-0000BF4D0000}"/>
    <cellStyle name="Normal 20 6 9" xfId="19946" xr:uid="{00000000-0005-0000-0000-0000C04D0000}"/>
    <cellStyle name="Normal 20 7" xfId="19947" xr:uid="{00000000-0005-0000-0000-0000C14D0000}"/>
    <cellStyle name="Normal 20 7 2" xfId="19948" xr:uid="{00000000-0005-0000-0000-0000C24D0000}"/>
    <cellStyle name="Normal 20 7 2 2" xfId="19949" xr:uid="{00000000-0005-0000-0000-0000C34D0000}"/>
    <cellStyle name="Normal 20 7 2 2 2" xfId="19950" xr:uid="{00000000-0005-0000-0000-0000C44D0000}"/>
    <cellStyle name="Normal 20 7 2 2 2 2" xfId="19951" xr:uid="{00000000-0005-0000-0000-0000C54D0000}"/>
    <cellStyle name="Normal 20 7 2 2 3" xfId="19952" xr:uid="{00000000-0005-0000-0000-0000C64D0000}"/>
    <cellStyle name="Normal 20 7 2 3" xfId="19953" xr:uid="{00000000-0005-0000-0000-0000C74D0000}"/>
    <cellStyle name="Normal 20 7 2 3 2" xfId="19954" xr:uid="{00000000-0005-0000-0000-0000C84D0000}"/>
    <cellStyle name="Normal 20 7 2 3 2 2" xfId="19955" xr:uid="{00000000-0005-0000-0000-0000C94D0000}"/>
    <cellStyle name="Normal 20 7 2 3 3" xfId="19956" xr:uid="{00000000-0005-0000-0000-0000CA4D0000}"/>
    <cellStyle name="Normal 20 7 2 4" xfId="19957" xr:uid="{00000000-0005-0000-0000-0000CB4D0000}"/>
    <cellStyle name="Normal 20 7 2 4 2" xfId="19958" xr:uid="{00000000-0005-0000-0000-0000CC4D0000}"/>
    <cellStyle name="Normal 20 7 2 4 2 2" xfId="19959" xr:uid="{00000000-0005-0000-0000-0000CD4D0000}"/>
    <cellStyle name="Normal 20 7 2 4 3" xfId="19960" xr:uid="{00000000-0005-0000-0000-0000CE4D0000}"/>
    <cellStyle name="Normal 20 7 2 5" xfId="19961" xr:uid="{00000000-0005-0000-0000-0000CF4D0000}"/>
    <cellStyle name="Normal 20 7 2 5 2" xfId="19962" xr:uid="{00000000-0005-0000-0000-0000D04D0000}"/>
    <cellStyle name="Normal 20 7 2 6" xfId="19963" xr:uid="{00000000-0005-0000-0000-0000D14D0000}"/>
    <cellStyle name="Normal 20 7 2 6 2" xfId="19964" xr:uid="{00000000-0005-0000-0000-0000D24D0000}"/>
    <cellStyle name="Normal 20 7 2 7" xfId="19965" xr:uid="{00000000-0005-0000-0000-0000D34D0000}"/>
    <cellStyle name="Normal 20 7 3" xfId="19966" xr:uid="{00000000-0005-0000-0000-0000D44D0000}"/>
    <cellStyle name="Normal 20 7 3 2" xfId="19967" xr:uid="{00000000-0005-0000-0000-0000D54D0000}"/>
    <cellStyle name="Normal 20 7 3 2 2" xfId="19968" xr:uid="{00000000-0005-0000-0000-0000D64D0000}"/>
    <cellStyle name="Normal 20 7 3 3" xfId="19969" xr:uid="{00000000-0005-0000-0000-0000D74D0000}"/>
    <cellStyle name="Normal 20 7 4" xfId="19970" xr:uid="{00000000-0005-0000-0000-0000D84D0000}"/>
    <cellStyle name="Normal 20 7 4 2" xfId="19971" xr:uid="{00000000-0005-0000-0000-0000D94D0000}"/>
    <cellStyle name="Normal 20 7 4 2 2" xfId="19972" xr:uid="{00000000-0005-0000-0000-0000DA4D0000}"/>
    <cellStyle name="Normal 20 7 4 3" xfId="19973" xr:uid="{00000000-0005-0000-0000-0000DB4D0000}"/>
    <cellStyle name="Normal 20 7 5" xfId="19974" xr:uid="{00000000-0005-0000-0000-0000DC4D0000}"/>
    <cellStyle name="Normal 20 7 5 2" xfId="19975" xr:uid="{00000000-0005-0000-0000-0000DD4D0000}"/>
    <cellStyle name="Normal 20 7 5 2 2" xfId="19976" xr:uid="{00000000-0005-0000-0000-0000DE4D0000}"/>
    <cellStyle name="Normal 20 7 5 3" xfId="19977" xr:uid="{00000000-0005-0000-0000-0000DF4D0000}"/>
    <cellStyle name="Normal 20 7 6" xfId="19978" xr:uid="{00000000-0005-0000-0000-0000E04D0000}"/>
    <cellStyle name="Normal 20 7 6 2" xfId="19979" xr:uid="{00000000-0005-0000-0000-0000E14D0000}"/>
    <cellStyle name="Normal 20 7 7" xfId="19980" xr:uid="{00000000-0005-0000-0000-0000E24D0000}"/>
    <cellStyle name="Normal 20 7 7 2" xfId="19981" xr:uid="{00000000-0005-0000-0000-0000E34D0000}"/>
    <cellStyle name="Normal 20 7 8" xfId="19982" xr:uid="{00000000-0005-0000-0000-0000E44D0000}"/>
    <cellStyle name="Normal 20 8" xfId="19983" xr:uid="{00000000-0005-0000-0000-0000E54D0000}"/>
    <cellStyle name="Normal 20 8 2" xfId="19984" xr:uid="{00000000-0005-0000-0000-0000E64D0000}"/>
    <cellStyle name="Normal 20 8 2 2" xfId="19985" xr:uid="{00000000-0005-0000-0000-0000E74D0000}"/>
    <cellStyle name="Normal 20 8 2 2 2" xfId="19986" xr:uid="{00000000-0005-0000-0000-0000E84D0000}"/>
    <cellStyle name="Normal 20 8 2 3" xfId="19987" xr:uid="{00000000-0005-0000-0000-0000E94D0000}"/>
    <cellStyle name="Normal 20 8 3" xfId="19988" xr:uid="{00000000-0005-0000-0000-0000EA4D0000}"/>
    <cellStyle name="Normal 20 8 3 2" xfId="19989" xr:uid="{00000000-0005-0000-0000-0000EB4D0000}"/>
    <cellStyle name="Normal 20 8 3 2 2" xfId="19990" xr:uid="{00000000-0005-0000-0000-0000EC4D0000}"/>
    <cellStyle name="Normal 20 8 3 3" xfId="19991" xr:uid="{00000000-0005-0000-0000-0000ED4D0000}"/>
    <cellStyle name="Normal 20 8 4" xfId="19992" xr:uid="{00000000-0005-0000-0000-0000EE4D0000}"/>
    <cellStyle name="Normal 20 8 4 2" xfId="19993" xr:uid="{00000000-0005-0000-0000-0000EF4D0000}"/>
    <cellStyle name="Normal 20 8 4 2 2" xfId="19994" xr:uid="{00000000-0005-0000-0000-0000F04D0000}"/>
    <cellStyle name="Normal 20 8 4 3" xfId="19995" xr:uid="{00000000-0005-0000-0000-0000F14D0000}"/>
    <cellStyle name="Normal 20 8 5" xfId="19996" xr:uid="{00000000-0005-0000-0000-0000F24D0000}"/>
    <cellStyle name="Normal 20 8 5 2" xfId="19997" xr:uid="{00000000-0005-0000-0000-0000F34D0000}"/>
    <cellStyle name="Normal 20 8 6" xfId="19998" xr:uid="{00000000-0005-0000-0000-0000F44D0000}"/>
    <cellStyle name="Normal 20 8 6 2" xfId="19999" xr:uid="{00000000-0005-0000-0000-0000F54D0000}"/>
    <cellStyle name="Normal 20 8 7" xfId="20000" xr:uid="{00000000-0005-0000-0000-0000F64D0000}"/>
    <cellStyle name="Normal 20 9" xfId="20001" xr:uid="{00000000-0005-0000-0000-0000F74D0000}"/>
    <cellStyle name="Normal 20 9 2" xfId="20002" xr:uid="{00000000-0005-0000-0000-0000F84D0000}"/>
    <cellStyle name="Normal 20 9 2 2" xfId="20003" xr:uid="{00000000-0005-0000-0000-0000F94D0000}"/>
    <cellStyle name="Normal 20 9 2 2 2" xfId="20004" xr:uid="{00000000-0005-0000-0000-0000FA4D0000}"/>
    <cellStyle name="Normal 20 9 2 3" xfId="20005" xr:uid="{00000000-0005-0000-0000-0000FB4D0000}"/>
    <cellStyle name="Normal 20 9 3" xfId="20006" xr:uid="{00000000-0005-0000-0000-0000FC4D0000}"/>
    <cellStyle name="Normal 20 9 3 2" xfId="20007" xr:uid="{00000000-0005-0000-0000-0000FD4D0000}"/>
    <cellStyle name="Normal 20 9 3 2 2" xfId="20008" xr:uid="{00000000-0005-0000-0000-0000FE4D0000}"/>
    <cellStyle name="Normal 20 9 3 3" xfId="20009" xr:uid="{00000000-0005-0000-0000-0000FF4D0000}"/>
    <cellStyle name="Normal 20 9 4" xfId="20010" xr:uid="{00000000-0005-0000-0000-0000004E0000}"/>
    <cellStyle name="Normal 20 9 4 2" xfId="20011" xr:uid="{00000000-0005-0000-0000-0000014E0000}"/>
    <cellStyle name="Normal 20 9 4 2 2" xfId="20012" xr:uid="{00000000-0005-0000-0000-0000024E0000}"/>
    <cellStyle name="Normal 20 9 4 3" xfId="20013" xr:uid="{00000000-0005-0000-0000-0000034E0000}"/>
    <cellStyle name="Normal 20 9 5" xfId="20014" xr:uid="{00000000-0005-0000-0000-0000044E0000}"/>
    <cellStyle name="Normal 20 9 5 2" xfId="20015" xr:uid="{00000000-0005-0000-0000-0000054E0000}"/>
    <cellStyle name="Normal 20 9 6" xfId="20016" xr:uid="{00000000-0005-0000-0000-0000064E0000}"/>
    <cellStyle name="Normal 20 9 6 2" xfId="20017" xr:uid="{00000000-0005-0000-0000-0000074E0000}"/>
    <cellStyle name="Normal 20 9 7" xfId="20018" xr:uid="{00000000-0005-0000-0000-0000084E0000}"/>
    <cellStyle name="Normal 20_Confidential Information" xfId="20019" xr:uid="{00000000-0005-0000-0000-0000094E0000}"/>
    <cellStyle name="Normal 21" xfId="506" xr:uid="{00000000-0005-0000-0000-00000A4E0000}"/>
    <cellStyle name="Normal 21 2" xfId="507" xr:uid="{00000000-0005-0000-0000-00000B4E0000}"/>
    <cellStyle name="Normal 22" xfId="508" xr:uid="{00000000-0005-0000-0000-00000C4E0000}"/>
    <cellStyle name="Normal 22 10" xfId="20020" xr:uid="{00000000-0005-0000-0000-00000D4E0000}"/>
    <cellStyle name="Normal 22 10 2" xfId="20021" xr:uid="{00000000-0005-0000-0000-00000E4E0000}"/>
    <cellStyle name="Normal 22 10 2 2" xfId="20022" xr:uid="{00000000-0005-0000-0000-00000F4E0000}"/>
    <cellStyle name="Normal 22 10 3" xfId="20023" xr:uid="{00000000-0005-0000-0000-0000104E0000}"/>
    <cellStyle name="Normal 22 11" xfId="20024" xr:uid="{00000000-0005-0000-0000-0000114E0000}"/>
    <cellStyle name="Normal 22 11 2" xfId="20025" xr:uid="{00000000-0005-0000-0000-0000124E0000}"/>
    <cellStyle name="Normal 22 11 2 2" xfId="20026" xr:uid="{00000000-0005-0000-0000-0000134E0000}"/>
    <cellStyle name="Normal 22 11 3" xfId="20027" xr:uid="{00000000-0005-0000-0000-0000144E0000}"/>
    <cellStyle name="Normal 22 12" xfId="20028" xr:uid="{00000000-0005-0000-0000-0000154E0000}"/>
    <cellStyle name="Normal 22 12 2" xfId="20029" xr:uid="{00000000-0005-0000-0000-0000164E0000}"/>
    <cellStyle name="Normal 22 13" xfId="20030" xr:uid="{00000000-0005-0000-0000-0000174E0000}"/>
    <cellStyle name="Normal 22 13 2" xfId="20031" xr:uid="{00000000-0005-0000-0000-0000184E0000}"/>
    <cellStyle name="Normal 22 14" xfId="20032" xr:uid="{00000000-0005-0000-0000-0000194E0000}"/>
    <cellStyle name="Normal 22 2" xfId="509" xr:uid="{00000000-0005-0000-0000-00001A4E0000}"/>
    <cellStyle name="Normal 22 2 10" xfId="20033" xr:uid="{00000000-0005-0000-0000-00001B4E0000}"/>
    <cellStyle name="Normal 22 2 10 2" xfId="20034" xr:uid="{00000000-0005-0000-0000-00001C4E0000}"/>
    <cellStyle name="Normal 22 2 10 2 2" xfId="20035" xr:uid="{00000000-0005-0000-0000-00001D4E0000}"/>
    <cellStyle name="Normal 22 2 10 3" xfId="20036" xr:uid="{00000000-0005-0000-0000-00001E4E0000}"/>
    <cellStyle name="Normal 22 2 11" xfId="20037" xr:uid="{00000000-0005-0000-0000-00001F4E0000}"/>
    <cellStyle name="Normal 22 2 11 2" xfId="20038" xr:uid="{00000000-0005-0000-0000-0000204E0000}"/>
    <cellStyle name="Normal 22 2 12" xfId="20039" xr:uid="{00000000-0005-0000-0000-0000214E0000}"/>
    <cellStyle name="Normal 22 2 12 2" xfId="20040" xr:uid="{00000000-0005-0000-0000-0000224E0000}"/>
    <cellStyle name="Normal 22 2 13" xfId="20041" xr:uid="{00000000-0005-0000-0000-0000234E0000}"/>
    <cellStyle name="Normal 22 2 2" xfId="510" xr:uid="{00000000-0005-0000-0000-0000244E0000}"/>
    <cellStyle name="Normal 22 2 2 10" xfId="20042" xr:uid="{00000000-0005-0000-0000-0000254E0000}"/>
    <cellStyle name="Normal 22 2 2 10 2" xfId="20043" xr:uid="{00000000-0005-0000-0000-0000264E0000}"/>
    <cellStyle name="Normal 22 2 2 11" xfId="20044" xr:uid="{00000000-0005-0000-0000-0000274E0000}"/>
    <cellStyle name="Normal 22 2 2 2" xfId="20045" xr:uid="{00000000-0005-0000-0000-0000284E0000}"/>
    <cellStyle name="Normal 22 2 2 2 2" xfId="20046" xr:uid="{00000000-0005-0000-0000-0000294E0000}"/>
    <cellStyle name="Normal 22 2 2 2 2 2" xfId="20047" xr:uid="{00000000-0005-0000-0000-00002A4E0000}"/>
    <cellStyle name="Normal 22 2 2 2 2 2 2" xfId="20048" xr:uid="{00000000-0005-0000-0000-00002B4E0000}"/>
    <cellStyle name="Normal 22 2 2 2 2 2 2 2" xfId="20049" xr:uid="{00000000-0005-0000-0000-00002C4E0000}"/>
    <cellStyle name="Normal 22 2 2 2 2 2 3" xfId="20050" xr:uid="{00000000-0005-0000-0000-00002D4E0000}"/>
    <cellStyle name="Normal 22 2 2 2 2 3" xfId="20051" xr:uid="{00000000-0005-0000-0000-00002E4E0000}"/>
    <cellStyle name="Normal 22 2 2 2 2 3 2" xfId="20052" xr:uid="{00000000-0005-0000-0000-00002F4E0000}"/>
    <cellStyle name="Normal 22 2 2 2 2 3 2 2" xfId="20053" xr:uid="{00000000-0005-0000-0000-0000304E0000}"/>
    <cellStyle name="Normal 22 2 2 2 2 3 3" xfId="20054" xr:uid="{00000000-0005-0000-0000-0000314E0000}"/>
    <cellStyle name="Normal 22 2 2 2 2 4" xfId="20055" xr:uid="{00000000-0005-0000-0000-0000324E0000}"/>
    <cellStyle name="Normal 22 2 2 2 2 4 2" xfId="20056" xr:uid="{00000000-0005-0000-0000-0000334E0000}"/>
    <cellStyle name="Normal 22 2 2 2 2 4 2 2" xfId="20057" xr:uid="{00000000-0005-0000-0000-0000344E0000}"/>
    <cellStyle name="Normal 22 2 2 2 2 4 3" xfId="20058" xr:uid="{00000000-0005-0000-0000-0000354E0000}"/>
    <cellStyle name="Normal 22 2 2 2 2 5" xfId="20059" xr:uid="{00000000-0005-0000-0000-0000364E0000}"/>
    <cellStyle name="Normal 22 2 2 2 2 5 2" xfId="20060" xr:uid="{00000000-0005-0000-0000-0000374E0000}"/>
    <cellStyle name="Normal 22 2 2 2 2 6" xfId="20061" xr:uid="{00000000-0005-0000-0000-0000384E0000}"/>
    <cellStyle name="Normal 22 2 2 2 2 6 2" xfId="20062" xr:uid="{00000000-0005-0000-0000-0000394E0000}"/>
    <cellStyle name="Normal 22 2 2 2 2 7" xfId="20063" xr:uid="{00000000-0005-0000-0000-00003A4E0000}"/>
    <cellStyle name="Normal 22 2 2 2 3" xfId="20064" xr:uid="{00000000-0005-0000-0000-00003B4E0000}"/>
    <cellStyle name="Normal 22 2 2 2 3 2" xfId="20065" xr:uid="{00000000-0005-0000-0000-00003C4E0000}"/>
    <cellStyle name="Normal 22 2 2 2 3 2 2" xfId="20066" xr:uid="{00000000-0005-0000-0000-00003D4E0000}"/>
    <cellStyle name="Normal 22 2 2 2 3 2 2 2" xfId="20067" xr:uid="{00000000-0005-0000-0000-00003E4E0000}"/>
    <cellStyle name="Normal 22 2 2 2 3 2 3" xfId="20068" xr:uid="{00000000-0005-0000-0000-00003F4E0000}"/>
    <cellStyle name="Normal 22 2 2 2 3 3" xfId="20069" xr:uid="{00000000-0005-0000-0000-0000404E0000}"/>
    <cellStyle name="Normal 22 2 2 2 3 3 2" xfId="20070" xr:uid="{00000000-0005-0000-0000-0000414E0000}"/>
    <cellStyle name="Normal 22 2 2 2 3 3 2 2" xfId="20071" xr:uid="{00000000-0005-0000-0000-0000424E0000}"/>
    <cellStyle name="Normal 22 2 2 2 3 3 3" xfId="20072" xr:uid="{00000000-0005-0000-0000-0000434E0000}"/>
    <cellStyle name="Normal 22 2 2 2 3 4" xfId="20073" xr:uid="{00000000-0005-0000-0000-0000444E0000}"/>
    <cellStyle name="Normal 22 2 2 2 3 4 2" xfId="20074" xr:uid="{00000000-0005-0000-0000-0000454E0000}"/>
    <cellStyle name="Normal 22 2 2 2 3 4 2 2" xfId="20075" xr:uid="{00000000-0005-0000-0000-0000464E0000}"/>
    <cellStyle name="Normal 22 2 2 2 3 4 3" xfId="20076" xr:uid="{00000000-0005-0000-0000-0000474E0000}"/>
    <cellStyle name="Normal 22 2 2 2 3 5" xfId="20077" xr:uid="{00000000-0005-0000-0000-0000484E0000}"/>
    <cellStyle name="Normal 22 2 2 2 3 5 2" xfId="20078" xr:uid="{00000000-0005-0000-0000-0000494E0000}"/>
    <cellStyle name="Normal 22 2 2 2 3 6" xfId="20079" xr:uid="{00000000-0005-0000-0000-00004A4E0000}"/>
    <cellStyle name="Normal 22 2 2 2 3 6 2" xfId="20080" xr:uid="{00000000-0005-0000-0000-00004B4E0000}"/>
    <cellStyle name="Normal 22 2 2 2 3 7" xfId="20081" xr:uid="{00000000-0005-0000-0000-00004C4E0000}"/>
    <cellStyle name="Normal 22 2 2 2 4" xfId="20082" xr:uid="{00000000-0005-0000-0000-00004D4E0000}"/>
    <cellStyle name="Normal 22 2 2 2 4 2" xfId="20083" xr:uid="{00000000-0005-0000-0000-00004E4E0000}"/>
    <cellStyle name="Normal 22 2 2 2 4 2 2" xfId="20084" xr:uid="{00000000-0005-0000-0000-00004F4E0000}"/>
    <cellStyle name="Normal 22 2 2 2 4 3" xfId="20085" xr:uid="{00000000-0005-0000-0000-0000504E0000}"/>
    <cellStyle name="Normal 22 2 2 2 5" xfId="20086" xr:uid="{00000000-0005-0000-0000-0000514E0000}"/>
    <cellStyle name="Normal 22 2 2 2 5 2" xfId="20087" xr:uid="{00000000-0005-0000-0000-0000524E0000}"/>
    <cellStyle name="Normal 22 2 2 2 5 2 2" xfId="20088" xr:uid="{00000000-0005-0000-0000-0000534E0000}"/>
    <cellStyle name="Normal 22 2 2 2 5 3" xfId="20089" xr:uid="{00000000-0005-0000-0000-0000544E0000}"/>
    <cellStyle name="Normal 22 2 2 2 6" xfId="20090" xr:uid="{00000000-0005-0000-0000-0000554E0000}"/>
    <cellStyle name="Normal 22 2 2 2 6 2" xfId="20091" xr:uid="{00000000-0005-0000-0000-0000564E0000}"/>
    <cellStyle name="Normal 22 2 2 2 6 2 2" xfId="20092" xr:uid="{00000000-0005-0000-0000-0000574E0000}"/>
    <cellStyle name="Normal 22 2 2 2 6 3" xfId="20093" xr:uid="{00000000-0005-0000-0000-0000584E0000}"/>
    <cellStyle name="Normal 22 2 2 2 7" xfId="20094" xr:uid="{00000000-0005-0000-0000-0000594E0000}"/>
    <cellStyle name="Normal 22 2 2 2 7 2" xfId="20095" xr:uid="{00000000-0005-0000-0000-00005A4E0000}"/>
    <cellStyle name="Normal 22 2 2 2 8" xfId="20096" xr:uid="{00000000-0005-0000-0000-00005B4E0000}"/>
    <cellStyle name="Normal 22 2 2 2 8 2" xfId="20097" xr:uid="{00000000-0005-0000-0000-00005C4E0000}"/>
    <cellStyle name="Normal 22 2 2 2 9" xfId="20098" xr:uid="{00000000-0005-0000-0000-00005D4E0000}"/>
    <cellStyle name="Normal 22 2 2 3" xfId="20099" xr:uid="{00000000-0005-0000-0000-00005E4E0000}"/>
    <cellStyle name="Normal 22 2 2 3 2" xfId="20100" xr:uid="{00000000-0005-0000-0000-00005F4E0000}"/>
    <cellStyle name="Normal 22 2 2 3 2 2" xfId="20101" xr:uid="{00000000-0005-0000-0000-0000604E0000}"/>
    <cellStyle name="Normal 22 2 2 3 2 2 2" xfId="20102" xr:uid="{00000000-0005-0000-0000-0000614E0000}"/>
    <cellStyle name="Normal 22 2 2 3 2 2 2 2" xfId="20103" xr:uid="{00000000-0005-0000-0000-0000624E0000}"/>
    <cellStyle name="Normal 22 2 2 3 2 2 3" xfId="20104" xr:uid="{00000000-0005-0000-0000-0000634E0000}"/>
    <cellStyle name="Normal 22 2 2 3 2 3" xfId="20105" xr:uid="{00000000-0005-0000-0000-0000644E0000}"/>
    <cellStyle name="Normal 22 2 2 3 2 3 2" xfId="20106" xr:uid="{00000000-0005-0000-0000-0000654E0000}"/>
    <cellStyle name="Normal 22 2 2 3 2 3 2 2" xfId="20107" xr:uid="{00000000-0005-0000-0000-0000664E0000}"/>
    <cellStyle name="Normal 22 2 2 3 2 3 3" xfId="20108" xr:uid="{00000000-0005-0000-0000-0000674E0000}"/>
    <cellStyle name="Normal 22 2 2 3 2 4" xfId="20109" xr:uid="{00000000-0005-0000-0000-0000684E0000}"/>
    <cellStyle name="Normal 22 2 2 3 2 4 2" xfId="20110" xr:uid="{00000000-0005-0000-0000-0000694E0000}"/>
    <cellStyle name="Normal 22 2 2 3 2 4 2 2" xfId="20111" xr:uid="{00000000-0005-0000-0000-00006A4E0000}"/>
    <cellStyle name="Normal 22 2 2 3 2 4 3" xfId="20112" xr:uid="{00000000-0005-0000-0000-00006B4E0000}"/>
    <cellStyle name="Normal 22 2 2 3 2 5" xfId="20113" xr:uid="{00000000-0005-0000-0000-00006C4E0000}"/>
    <cellStyle name="Normal 22 2 2 3 2 5 2" xfId="20114" xr:uid="{00000000-0005-0000-0000-00006D4E0000}"/>
    <cellStyle name="Normal 22 2 2 3 2 6" xfId="20115" xr:uid="{00000000-0005-0000-0000-00006E4E0000}"/>
    <cellStyle name="Normal 22 2 2 3 2 6 2" xfId="20116" xr:uid="{00000000-0005-0000-0000-00006F4E0000}"/>
    <cellStyle name="Normal 22 2 2 3 2 7" xfId="20117" xr:uid="{00000000-0005-0000-0000-0000704E0000}"/>
    <cellStyle name="Normal 22 2 2 3 3" xfId="20118" xr:uid="{00000000-0005-0000-0000-0000714E0000}"/>
    <cellStyle name="Normal 22 2 2 3 3 2" xfId="20119" xr:uid="{00000000-0005-0000-0000-0000724E0000}"/>
    <cellStyle name="Normal 22 2 2 3 3 2 2" xfId="20120" xr:uid="{00000000-0005-0000-0000-0000734E0000}"/>
    <cellStyle name="Normal 22 2 2 3 3 3" xfId="20121" xr:uid="{00000000-0005-0000-0000-0000744E0000}"/>
    <cellStyle name="Normal 22 2 2 3 4" xfId="20122" xr:uid="{00000000-0005-0000-0000-0000754E0000}"/>
    <cellStyle name="Normal 22 2 2 3 4 2" xfId="20123" xr:uid="{00000000-0005-0000-0000-0000764E0000}"/>
    <cellStyle name="Normal 22 2 2 3 4 2 2" xfId="20124" xr:uid="{00000000-0005-0000-0000-0000774E0000}"/>
    <cellStyle name="Normal 22 2 2 3 4 3" xfId="20125" xr:uid="{00000000-0005-0000-0000-0000784E0000}"/>
    <cellStyle name="Normal 22 2 2 3 5" xfId="20126" xr:uid="{00000000-0005-0000-0000-0000794E0000}"/>
    <cellStyle name="Normal 22 2 2 3 5 2" xfId="20127" xr:uid="{00000000-0005-0000-0000-00007A4E0000}"/>
    <cellStyle name="Normal 22 2 2 3 5 2 2" xfId="20128" xr:uid="{00000000-0005-0000-0000-00007B4E0000}"/>
    <cellStyle name="Normal 22 2 2 3 5 3" xfId="20129" xr:uid="{00000000-0005-0000-0000-00007C4E0000}"/>
    <cellStyle name="Normal 22 2 2 3 6" xfId="20130" xr:uid="{00000000-0005-0000-0000-00007D4E0000}"/>
    <cellStyle name="Normal 22 2 2 3 6 2" xfId="20131" xr:uid="{00000000-0005-0000-0000-00007E4E0000}"/>
    <cellStyle name="Normal 22 2 2 3 7" xfId="20132" xr:uid="{00000000-0005-0000-0000-00007F4E0000}"/>
    <cellStyle name="Normal 22 2 2 3 7 2" xfId="20133" xr:uid="{00000000-0005-0000-0000-0000804E0000}"/>
    <cellStyle name="Normal 22 2 2 3 8" xfId="20134" xr:uid="{00000000-0005-0000-0000-0000814E0000}"/>
    <cellStyle name="Normal 22 2 2 4" xfId="20135" xr:uid="{00000000-0005-0000-0000-0000824E0000}"/>
    <cellStyle name="Normal 22 2 2 4 2" xfId="20136" xr:uid="{00000000-0005-0000-0000-0000834E0000}"/>
    <cellStyle name="Normal 22 2 2 4 2 2" xfId="20137" xr:uid="{00000000-0005-0000-0000-0000844E0000}"/>
    <cellStyle name="Normal 22 2 2 4 2 2 2" xfId="20138" xr:uid="{00000000-0005-0000-0000-0000854E0000}"/>
    <cellStyle name="Normal 22 2 2 4 2 3" xfId="20139" xr:uid="{00000000-0005-0000-0000-0000864E0000}"/>
    <cellStyle name="Normal 22 2 2 4 3" xfId="20140" xr:uid="{00000000-0005-0000-0000-0000874E0000}"/>
    <cellStyle name="Normal 22 2 2 4 3 2" xfId="20141" xr:uid="{00000000-0005-0000-0000-0000884E0000}"/>
    <cellStyle name="Normal 22 2 2 4 3 2 2" xfId="20142" xr:uid="{00000000-0005-0000-0000-0000894E0000}"/>
    <cellStyle name="Normal 22 2 2 4 3 3" xfId="20143" xr:uid="{00000000-0005-0000-0000-00008A4E0000}"/>
    <cellStyle name="Normal 22 2 2 4 4" xfId="20144" xr:uid="{00000000-0005-0000-0000-00008B4E0000}"/>
    <cellStyle name="Normal 22 2 2 4 4 2" xfId="20145" xr:uid="{00000000-0005-0000-0000-00008C4E0000}"/>
    <cellStyle name="Normal 22 2 2 4 4 2 2" xfId="20146" xr:uid="{00000000-0005-0000-0000-00008D4E0000}"/>
    <cellStyle name="Normal 22 2 2 4 4 3" xfId="20147" xr:uid="{00000000-0005-0000-0000-00008E4E0000}"/>
    <cellStyle name="Normal 22 2 2 4 5" xfId="20148" xr:uid="{00000000-0005-0000-0000-00008F4E0000}"/>
    <cellStyle name="Normal 22 2 2 4 5 2" xfId="20149" xr:uid="{00000000-0005-0000-0000-0000904E0000}"/>
    <cellStyle name="Normal 22 2 2 4 6" xfId="20150" xr:uid="{00000000-0005-0000-0000-0000914E0000}"/>
    <cellStyle name="Normal 22 2 2 4 6 2" xfId="20151" xr:uid="{00000000-0005-0000-0000-0000924E0000}"/>
    <cellStyle name="Normal 22 2 2 4 7" xfId="20152" xr:uid="{00000000-0005-0000-0000-0000934E0000}"/>
    <cellStyle name="Normal 22 2 2 5" xfId="20153" xr:uid="{00000000-0005-0000-0000-0000944E0000}"/>
    <cellStyle name="Normal 22 2 2 5 2" xfId="20154" xr:uid="{00000000-0005-0000-0000-0000954E0000}"/>
    <cellStyle name="Normal 22 2 2 5 2 2" xfId="20155" xr:uid="{00000000-0005-0000-0000-0000964E0000}"/>
    <cellStyle name="Normal 22 2 2 5 2 2 2" xfId="20156" xr:uid="{00000000-0005-0000-0000-0000974E0000}"/>
    <cellStyle name="Normal 22 2 2 5 2 3" xfId="20157" xr:uid="{00000000-0005-0000-0000-0000984E0000}"/>
    <cellStyle name="Normal 22 2 2 5 3" xfId="20158" xr:uid="{00000000-0005-0000-0000-0000994E0000}"/>
    <cellStyle name="Normal 22 2 2 5 3 2" xfId="20159" xr:uid="{00000000-0005-0000-0000-00009A4E0000}"/>
    <cellStyle name="Normal 22 2 2 5 3 2 2" xfId="20160" xr:uid="{00000000-0005-0000-0000-00009B4E0000}"/>
    <cellStyle name="Normal 22 2 2 5 3 3" xfId="20161" xr:uid="{00000000-0005-0000-0000-00009C4E0000}"/>
    <cellStyle name="Normal 22 2 2 5 4" xfId="20162" xr:uid="{00000000-0005-0000-0000-00009D4E0000}"/>
    <cellStyle name="Normal 22 2 2 5 4 2" xfId="20163" xr:uid="{00000000-0005-0000-0000-00009E4E0000}"/>
    <cellStyle name="Normal 22 2 2 5 4 2 2" xfId="20164" xr:uid="{00000000-0005-0000-0000-00009F4E0000}"/>
    <cellStyle name="Normal 22 2 2 5 4 3" xfId="20165" xr:uid="{00000000-0005-0000-0000-0000A04E0000}"/>
    <cellStyle name="Normal 22 2 2 5 5" xfId="20166" xr:uid="{00000000-0005-0000-0000-0000A14E0000}"/>
    <cellStyle name="Normal 22 2 2 5 5 2" xfId="20167" xr:uid="{00000000-0005-0000-0000-0000A24E0000}"/>
    <cellStyle name="Normal 22 2 2 5 6" xfId="20168" xr:uid="{00000000-0005-0000-0000-0000A34E0000}"/>
    <cellStyle name="Normal 22 2 2 5 6 2" xfId="20169" xr:uid="{00000000-0005-0000-0000-0000A44E0000}"/>
    <cellStyle name="Normal 22 2 2 5 7" xfId="20170" xr:uid="{00000000-0005-0000-0000-0000A54E0000}"/>
    <cellStyle name="Normal 22 2 2 6" xfId="20171" xr:uid="{00000000-0005-0000-0000-0000A64E0000}"/>
    <cellStyle name="Normal 22 2 2 6 2" xfId="20172" xr:uid="{00000000-0005-0000-0000-0000A74E0000}"/>
    <cellStyle name="Normal 22 2 2 6 2 2" xfId="20173" xr:uid="{00000000-0005-0000-0000-0000A84E0000}"/>
    <cellStyle name="Normal 22 2 2 6 3" xfId="20174" xr:uid="{00000000-0005-0000-0000-0000A94E0000}"/>
    <cellStyle name="Normal 22 2 2 7" xfId="20175" xr:uid="{00000000-0005-0000-0000-0000AA4E0000}"/>
    <cellStyle name="Normal 22 2 2 7 2" xfId="20176" xr:uid="{00000000-0005-0000-0000-0000AB4E0000}"/>
    <cellStyle name="Normal 22 2 2 7 2 2" xfId="20177" xr:uid="{00000000-0005-0000-0000-0000AC4E0000}"/>
    <cellStyle name="Normal 22 2 2 7 3" xfId="20178" xr:uid="{00000000-0005-0000-0000-0000AD4E0000}"/>
    <cellStyle name="Normal 22 2 2 8" xfId="20179" xr:uid="{00000000-0005-0000-0000-0000AE4E0000}"/>
    <cellStyle name="Normal 22 2 2 8 2" xfId="20180" xr:uid="{00000000-0005-0000-0000-0000AF4E0000}"/>
    <cellStyle name="Normal 22 2 2 8 2 2" xfId="20181" xr:uid="{00000000-0005-0000-0000-0000B04E0000}"/>
    <cellStyle name="Normal 22 2 2 8 3" xfId="20182" xr:uid="{00000000-0005-0000-0000-0000B14E0000}"/>
    <cellStyle name="Normal 22 2 2 9" xfId="20183" xr:uid="{00000000-0005-0000-0000-0000B24E0000}"/>
    <cellStyle name="Normal 22 2 2 9 2" xfId="20184" xr:uid="{00000000-0005-0000-0000-0000B34E0000}"/>
    <cellStyle name="Normal 22 2 3" xfId="511" xr:uid="{00000000-0005-0000-0000-0000B44E0000}"/>
    <cellStyle name="Normal 22 2 3 10" xfId="20185" xr:uid="{00000000-0005-0000-0000-0000B54E0000}"/>
    <cellStyle name="Normal 22 2 3 10 2" xfId="20186" xr:uid="{00000000-0005-0000-0000-0000B64E0000}"/>
    <cellStyle name="Normal 22 2 3 11" xfId="20187" xr:uid="{00000000-0005-0000-0000-0000B74E0000}"/>
    <cellStyle name="Normal 22 2 3 2" xfId="20188" xr:uid="{00000000-0005-0000-0000-0000B84E0000}"/>
    <cellStyle name="Normal 22 2 3 2 2" xfId="20189" xr:uid="{00000000-0005-0000-0000-0000B94E0000}"/>
    <cellStyle name="Normal 22 2 3 2 2 2" xfId="20190" xr:uid="{00000000-0005-0000-0000-0000BA4E0000}"/>
    <cellStyle name="Normal 22 2 3 2 2 2 2" xfId="20191" xr:uid="{00000000-0005-0000-0000-0000BB4E0000}"/>
    <cellStyle name="Normal 22 2 3 2 2 2 2 2" xfId="20192" xr:uid="{00000000-0005-0000-0000-0000BC4E0000}"/>
    <cellStyle name="Normal 22 2 3 2 2 2 3" xfId="20193" xr:uid="{00000000-0005-0000-0000-0000BD4E0000}"/>
    <cellStyle name="Normal 22 2 3 2 2 3" xfId="20194" xr:uid="{00000000-0005-0000-0000-0000BE4E0000}"/>
    <cellStyle name="Normal 22 2 3 2 2 3 2" xfId="20195" xr:uid="{00000000-0005-0000-0000-0000BF4E0000}"/>
    <cellStyle name="Normal 22 2 3 2 2 3 2 2" xfId="20196" xr:uid="{00000000-0005-0000-0000-0000C04E0000}"/>
    <cellStyle name="Normal 22 2 3 2 2 3 3" xfId="20197" xr:uid="{00000000-0005-0000-0000-0000C14E0000}"/>
    <cellStyle name="Normal 22 2 3 2 2 4" xfId="20198" xr:uid="{00000000-0005-0000-0000-0000C24E0000}"/>
    <cellStyle name="Normal 22 2 3 2 2 4 2" xfId="20199" xr:uid="{00000000-0005-0000-0000-0000C34E0000}"/>
    <cellStyle name="Normal 22 2 3 2 2 4 2 2" xfId="20200" xr:uid="{00000000-0005-0000-0000-0000C44E0000}"/>
    <cellStyle name="Normal 22 2 3 2 2 4 3" xfId="20201" xr:uid="{00000000-0005-0000-0000-0000C54E0000}"/>
    <cellStyle name="Normal 22 2 3 2 2 5" xfId="20202" xr:uid="{00000000-0005-0000-0000-0000C64E0000}"/>
    <cellStyle name="Normal 22 2 3 2 2 5 2" xfId="20203" xr:uid="{00000000-0005-0000-0000-0000C74E0000}"/>
    <cellStyle name="Normal 22 2 3 2 2 6" xfId="20204" xr:uid="{00000000-0005-0000-0000-0000C84E0000}"/>
    <cellStyle name="Normal 22 2 3 2 2 6 2" xfId="20205" xr:uid="{00000000-0005-0000-0000-0000C94E0000}"/>
    <cellStyle name="Normal 22 2 3 2 2 7" xfId="20206" xr:uid="{00000000-0005-0000-0000-0000CA4E0000}"/>
    <cellStyle name="Normal 22 2 3 2 3" xfId="20207" xr:uid="{00000000-0005-0000-0000-0000CB4E0000}"/>
    <cellStyle name="Normal 22 2 3 2 3 2" xfId="20208" xr:uid="{00000000-0005-0000-0000-0000CC4E0000}"/>
    <cellStyle name="Normal 22 2 3 2 3 2 2" xfId="20209" xr:uid="{00000000-0005-0000-0000-0000CD4E0000}"/>
    <cellStyle name="Normal 22 2 3 2 3 2 2 2" xfId="20210" xr:uid="{00000000-0005-0000-0000-0000CE4E0000}"/>
    <cellStyle name="Normal 22 2 3 2 3 2 3" xfId="20211" xr:uid="{00000000-0005-0000-0000-0000CF4E0000}"/>
    <cellStyle name="Normal 22 2 3 2 3 3" xfId="20212" xr:uid="{00000000-0005-0000-0000-0000D04E0000}"/>
    <cellStyle name="Normal 22 2 3 2 3 3 2" xfId="20213" xr:uid="{00000000-0005-0000-0000-0000D14E0000}"/>
    <cellStyle name="Normal 22 2 3 2 3 3 2 2" xfId="20214" xr:uid="{00000000-0005-0000-0000-0000D24E0000}"/>
    <cellStyle name="Normal 22 2 3 2 3 3 3" xfId="20215" xr:uid="{00000000-0005-0000-0000-0000D34E0000}"/>
    <cellStyle name="Normal 22 2 3 2 3 4" xfId="20216" xr:uid="{00000000-0005-0000-0000-0000D44E0000}"/>
    <cellStyle name="Normal 22 2 3 2 3 4 2" xfId="20217" xr:uid="{00000000-0005-0000-0000-0000D54E0000}"/>
    <cellStyle name="Normal 22 2 3 2 3 4 2 2" xfId="20218" xr:uid="{00000000-0005-0000-0000-0000D64E0000}"/>
    <cellStyle name="Normal 22 2 3 2 3 4 3" xfId="20219" xr:uid="{00000000-0005-0000-0000-0000D74E0000}"/>
    <cellStyle name="Normal 22 2 3 2 3 5" xfId="20220" xr:uid="{00000000-0005-0000-0000-0000D84E0000}"/>
    <cellStyle name="Normal 22 2 3 2 3 5 2" xfId="20221" xr:uid="{00000000-0005-0000-0000-0000D94E0000}"/>
    <cellStyle name="Normal 22 2 3 2 3 6" xfId="20222" xr:uid="{00000000-0005-0000-0000-0000DA4E0000}"/>
    <cellStyle name="Normal 22 2 3 2 3 6 2" xfId="20223" xr:uid="{00000000-0005-0000-0000-0000DB4E0000}"/>
    <cellStyle name="Normal 22 2 3 2 3 7" xfId="20224" xr:uid="{00000000-0005-0000-0000-0000DC4E0000}"/>
    <cellStyle name="Normal 22 2 3 2 4" xfId="20225" xr:uid="{00000000-0005-0000-0000-0000DD4E0000}"/>
    <cellStyle name="Normal 22 2 3 2 4 2" xfId="20226" xr:uid="{00000000-0005-0000-0000-0000DE4E0000}"/>
    <cellStyle name="Normal 22 2 3 2 4 2 2" xfId="20227" xr:uid="{00000000-0005-0000-0000-0000DF4E0000}"/>
    <cellStyle name="Normal 22 2 3 2 4 3" xfId="20228" xr:uid="{00000000-0005-0000-0000-0000E04E0000}"/>
    <cellStyle name="Normal 22 2 3 2 5" xfId="20229" xr:uid="{00000000-0005-0000-0000-0000E14E0000}"/>
    <cellStyle name="Normal 22 2 3 2 5 2" xfId="20230" xr:uid="{00000000-0005-0000-0000-0000E24E0000}"/>
    <cellStyle name="Normal 22 2 3 2 5 2 2" xfId="20231" xr:uid="{00000000-0005-0000-0000-0000E34E0000}"/>
    <cellStyle name="Normal 22 2 3 2 5 3" xfId="20232" xr:uid="{00000000-0005-0000-0000-0000E44E0000}"/>
    <cellStyle name="Normal 22 2 3 2 6" xfId="20233" xr:uid="{00000000-0005-0000-0000-0000E54E0000}"/>
    <cellStyle name="Normal 22 2 3 2 6 2" xfId="20234" xr:uid="{00000000-0005-0000-0000-0000E64E0000}"/>
    <cellStyle name="Normal 22 2 3 2 6 2 2" xfId="20235" xr:uid="{00000000-0005-0000-0000-0000E74E0000}"/>
    <cellStyle name="Normal 22 2 3 2 6 3" xfId="20236" xr:uid="{00000000-0005-0000-0000-0000E84E0000}"/>
    <cellStyle name="Normal 22 2 3 2 7" xfId="20237" xr:uid="{00000000-0005-0000-0000-0000E94E0000}"/>
    <cellStyle name="Normal 22 2 3 2 7 2" xfId="20238" xr:uid="{00000000-0005-0000-0000-0000EA4E0000}"/>
    <cellStyle name="Normal 22 2 3 2 8" xfId="20239" xr:uid="{00000000-0005-0000-0000-0000EB4E0000}"/>
    <cellStyle name="Normal 22 2 3 2 8 2" xfId="20240" xr:uid="{00000000-0005-0000-0000-0000EC4E0000}"/>
    <cellStyle name="Normal 22 2 3 2 9" xfId="20241" xr:uid="{00000000-0005-0000-0000-0000ED4E0000}"/>
    <cellStyle name="Normal 22 2 3 3" xfId="20242" xr:uid="{00000000-0005-0000-0000-0000EE4E0000}"/>
    <cellStyle name="Normal 22 2 3 3 2" xfId="20243" xr:uid="{00000000-0005-0000-0000-0000EF4E0000}"/>
    <cellStyle name="Normal 22 2 3 3 2 2" xfId="20244" xr:uid="{00000000-0005-0000-0000-0000F04E0000}"/>
    <cellStyle name="Normal 22 2 3 3 2 2 2" xfId="20245" xr:uid="{00000000-0005-0000-0000-0000F14E0000}"/>
    <cellStyle name="Normal 22 2 3 3 2 2 2 2" xfId="20246" xr:uid="{00000000-0005-0000-0000-0000F24E0000}"/>
    <cellStyle name="Normal 22 2 3 3 2 2 3" xfId="20247" xr:uid="{00000000-0005-0000-0000-0000F34E0000}"/>
    <cellStyle name="Normal 22 2 3 3 2 3" xfId="20248" xr:uid="{00000000-0005-0000-0000-0000F44E0000}"/>
    <cellStyle name="Normal 22 2 3 3 2 3 2" xfId="20249" xr:uid="{00000000-0005-0000-0000-0000F54E0000}"/>
    <cellStyle name="Normal 22 2 3 3 2 3 2 2" xfId="20250" xr:uid="{00000000-0005-0000-0000-0000F64E0000}"/>
    <cellStyle name="Normal 22 2 3 3 2 3 3" xfId="20251" xr:uid="{00000000-0005-0000-0000-0000F74E0000}"/>
    <cellStyle name="Normal 22 2 3 3 2 4" xfId="20252" xr:uid="{00000000-0005-0000-0000-0000F84E0000}"/>
    <cellStyle name="Normal 22 2 3 3 2 4 2" xfId="20253" xr:uid="{00000000-0005-0000-0000-0000F94E0000}"/>
    <cellStyle name="Normal 22 2 3 3 2 4 2 2" xfId="20254" xr:uid="{00000000-0005-0000-0000-0000FA4E0000}"/>
    <cellStyle name="Normal 22 2 3 3 2 4 3" xfId="20255" xr:uid="{00000000-0005-0000-0000-0000FB4E0000}"/>
    <cellStyle name="Normal 22 2 3 3 2 5" xfId="20256" xr:uid="{00000000-0005-0000-0000-0000FC4E0000}"/>
    <cellStyle name="Normal 22 2 3 3 2 5 2" xfId="20257" xr:uid="{00000000-0005-0000-0000-0000FD4E0000}"/>
    <cellStyle name="Normal 22 2 3 3 2 6" xfId="20258" xr:uid="{00000000-0005-0000-0000-0000FE4E0000}"/>
    <cellStyle name="Normal 22 2 3 3 2 6 2" xfId="20259" xr:uid="{00000000-0005-0000-0000-0000FF4E0000}"/>
    <cellStyle name="Normal 22 2 3 3 2 7" xfId="20260" xr:uid="{00000000-0005-0000-0000-0000004F0000}"/>
    <cellStyle name="Normal 22 2 3 3 3" xfId="20261" xr:uid="{00000000-0005-0000-0000-0000014F0000}"/>
    <cellStyle name="Normal 22 2 3 3 3 2" xfId="20262" xr:uid="{00000000-0005-0000-0000-0000024F0000}"/>
    <cellStyle name="Normal 22 2 3 3 3 2 2" xfId="20263" xr:uid="{00000000-0005-0000-0000-0000034F0000}"/>
    <cellStyle name="Normal 22 2 3 3 3 3" xfId="20264" xr:uid="{00000000-0005-0000-0000-0000044F0000}"/>
    <cellStyle name="Normal 22 2 3 3 4" xfId="20265" xr:uid="{00000000-0005-0000-0000-0000054F0000}"/>
    <cellStyle name="Normal 22 2 3 3 4 2" xfId="20266" xr:uid="{00000000-0005-0000-0000-0000064F0000}"/>
    <cellStyle name="Normal 22 2 3 3 4 2 2" xfId="20267" xr:uid="{00000000-0005-0000-0000-0000074F0000}"/>
    <cellStyle name="Normal 22 2 3 3 4 3" xfId="20268" xr:uid="{00000000-0005-0000-0000-0000084F0000}"/>
    <cellStyle name="Normal 22 2 3 3 5" xfId="20269" xr:uid="{00000000-0005-0000-0000-0000094F0000}"/>
    <cellStyle name="Normal 22 2 3 3 5 2" xfId="20270" xr:uid="{00000000-0005-0000-0000-00000A4F0000}"/>
    <cellStyle name="Normal 22 2 3 3 5 2 2" xfId="20271" xr:uid="{00000000-0005-0000-0000-00000B4F0000}"/>
    <cellStyle name="Normal 22 2 3 3 5 3" xfId="20272" xr:uid="{00000000-0005-0000-0000-00000C4F0000}"/>
    <cellStyle name="Normal 22 2 3 3 6" xfId="20273" xr:uid="{00000000-0005-0000-0000-00000D4F0000}"/>
    <cellStyle name="Normal 22 2 3 3 6 2" xfId="20274" xr:uid="{00000000-0005-0000-0000-00000E4F0000}"/>
    <cellStyle name="Normal 22 2 3 3 7" xfId="20275" xr:uid="{00000000-0005-0000-0000-00000F4F0000}"/>
    <cellStyle name="Normal 22 2 3 3 7 2" xfId="20276" xr:uid="{00000000-0005-0000-0000-0000104F0000}"/>
    <cellStyle name="Normal 22 2 3 3 8" xfId="20277" xr:uid="{00000000-0005-0000-0000-0000114F0000}"/>
    <cellStyle name="Normal 22 2 3 4" xfId="20278" xr:uid="{00000000-0005-0000-0000-0000124F0000}"/>
    <cellStyle name="Normal 22 2 3 4 2" xfId="20279" xr:uid="{00000000-0005-0000-0000-0000134F0000}"/>
    <cellStyle name="Normal 22 2 3 4 2 2" xfId="20280" xr:uid="{00000000-0005-0000-0000-0000144F0000}"/>
    <cellStyle name="Normal 22 2 3 4 2 2 2" xfId="20281" xr:uid="{00000000-0005-0000-0000-0000154F0000}"/>
    <cellStyle name="Normal 22 2 3 4 2 3" xfId="20282" xr:uid="{00000000-0005-0000-0000-0000164F0000}"/>
    <cellStyle name="Normal 22 2 3 4 3" xfId="20283" xr:uid="{00000000-0005-0000-0000-0000174F0000}"/>
    <cellStyle name="Normal 22 2 3 4 3 2" xfId="20284" xr:uid="{00000000-0005-0000-0000-0000184F0000}"/>
    <cellStyle name="Normal 22 2 3 4 3 2 2" xfId="20285" xr:uid="{00000000-0005-0000-0000-0000194F0000}"/>
    <cellStyle name="Normal 22 2 3 4 3 3" xfId="20286" xr:uid="{00000000-0005-0000-0000-00001A4F0000}"/>
    <cellStyle name="Normal 22 2 3 4 4" xfId="20287" xr:uid="{00000000-0005-0000-0000-00001B4F0000}"/>
    <cellStyle name="Normal 22 2 3 4 4 2" xfId="20288" xr:uid="{00000000-0005-0000-0000-00001C4F0000}"/>
    <cellStyle name="Normal 22 2 3 4 4 2 2" xfId="20289" xr:uid="{00000000-0005-0000-0000-00001D4F0000}"/>
    <cellStyle name="Normal 22 2 3 4 4 3" xfId="20290" xr:uid="{00000000-0005-0000-0000-00001E4F0000}"/>
    <cellStyle name="Normal 22 2 3 4 5" xfId="20291" xr:uid="{00000000-0005-0000-0000-00001F4F0000}"/>
    <cellStyle name="Normal 22 2 3 4 5 2" xfId="20292" xr:uid="{00000000-0005-0000-0000-0000204F0000}"/>
    <cellStyle name="Normal 22 2 3 4 6" xfId="20293" xr:uid="{00000000-0005-0000-0000-0000214F0000}"/>
    <cellStyle name="Normal 22 2 3 4 6 2" xfId="20294" xr:uid="{00000000-0005-0000-0000-0000224F0000}"/>
    <cellStyle name="Normal 22 2 3 4 7" xfId="20295" xr:uid="{00000000-0005-0000-0000-0000234F0000}"/>
    <cellStyle name="Normal 22 2 3 5" xfId="20296" xr:uid="{00000000-0005-0000-0000-0000244F0000}"/>
    <cellStyle name="Normal 22 2 3 5 2" xfId="20297" xr:uid="{00000000-0005-0000-0000-0000254F0000}"/>
    <cellStyle name="Normal 22 2 3 5 2 2" xfId="20298" xr:uid="{00000000-0005-0000-0000-0000264F0000}"/>
    <cellStyle name="Normal 22 2 3 5 2 2 2" xfId="20299" xr:uid="{00000000-0005-0000-0000-0000274F0000}"/>
    <cellStyle name="Normal 22 2 3 5 2 3" xfId="20300" xr:uid="{00000000-0005-0000-0000-0000284F0000}"/>
    <cellStyle name="Normal 22 2 3 5 3" xfId="20301" xr:uid="{00000000-0005-0000-0000-0000294F0000}"/>
    <cellStyle name="Normal 22 2 3 5 3 2" xfId="20302" xr:uid="{00000000-0005-0000-0000-00002A4F0000}"/>
    <cellStyle name="Normal 22 2 3 5 3 2 2" xfId="20303" xr:uid="{00000000-0005-0000-0000-00002B4F0000}"/>
    <cellStyle name="Normal 22 2 3 5 3 3" xfId="20304" xr:uid="{00000000-0005-0000-0000-00002C4F0000}"/>
    <cellStyle name="Normal 22 2 3 5 4" xfId="20305" xr:uid="{00000000-0005-0000-0000-00002D4F0000}"/>
    <cellStyle name="Normal 22 2 3 5 4 2" xfId="20306" xr:uid="{00000000-0005-0000-0000-00002E4F0000}"/>
    <cellStyle name="Normal 22 2 3 5 4 2 2" xfId="20307" xr:uid="{00000000-0005-0000-0000-00002F4F0000}"/>
    <cellStyle name="Normal 22 2 3 5 4 3" xfId="20308" xr:uid="{00000000-0005-0000-0000-0000304F0000}"/>
    <cellStyle name="Normal 22 2 3 5 5" xfId="20309" xr:uid="{00000000-0005-0000-0000-0000314F0000}"/>
    <cellStyle name="Normal 22 2 3 5 5 2" xfId="20310" xr:uid="{00000000-0005-0000-0000-0000324F0000}"/>
    <cellStyle name="Normal 22 2 3 5 6" xfId="20311" xr:uid="{00000000-0005-0000-0000-0000334F0000}"/>
    <cellStyle name="Normal 22 2 3 5 6 2" xfId="20312" xr:uid="{00000000-0005-0000-0000-0000344F0000}"/>
    <cellStyle name="Normal 22 2 3 5 7" xfId="20313" xr:uid="{00000000-0005-0000-0000-0000354F0000}"/>
    <cellStyle name="Normal 22 2 3 6" xfId="20314" xr:uid="{00000000-0005-0000-0000-0000364F0000}"/>
    <cellStyle name="Normal 22 2 3 6 2" xfId="20315" xr:uid="{00000000-0005-0000-0000-0000374F0000}"/>
    <cellStyle name="Normal 22 2 3 6 2 2" xfId="20316" xr:uid="{00000000-0005-0000-0000-0000384F0000}"/>
    <cellStyle name="Normal 22 2 3 6 3" xfId="20317" xr:uid="{00000000-0005-0000-0000-0000394F0000}"/>
    <cellStyle name="Normal 22 2 3 7" xfId="20318" xr:uid="{00000000-0005-0000-0000-00003A4F0000}"/>
    <cellStyle name="Normal 22 2 3 7 2" xfId="20319" xr:uid="{00000000-0005-0000-0000-00003B4F0000}"/>
    <cellStyle name="Normal 22 2 3 7 2 2" xfId="20320" xr:uid="{00000000-0005-0000-0000-00003C4F0000}"/>
    <cellStyle name="Normal 22 2 3 7 3" xfId="20321" xr:uid="{00000000-0005-0000-0000-00003D4F0000}"/>
    <cellStyle name="Normal 22 2 3 8" xfId="20322" xr:uid="{00000000-0005-0000-0000-00003E4F0000}"/>
    <cellStyle name="Normal 22 2 3 8 2" xfId="20323" xr:uid="{00000000-0005-0000-0000-00003F4F0000}"/>
    <cellStyle name="Normal 22 2 3 8 2 2" xfId="20324" xr:uid="{00000000-0005-0000-0000-0000404F0000}"/>
    <cellStyle name="Normal 22 2 3 8 3" xfId="20325" xr:uid="{00000000-0005-0000-0000-0000414F0000}"/>
    <cellStyle name="Normal 22 2 3 9" xfId="20326" xr:uid="{00000000-0005-0000-0000-0000424F0000}"/>
    <cellStyle name="Normal 22 2 3 9 2" xfId="20327" xr:uid="{00000000-0005-0000-0000-0000434F0000}"/>
    <cellStyle name="Normal 22 2 4" xfId="20328" xr:uid="{00000000-0005-0000-0000-0000444F0000}"/>
    <cellStyle name="Normal 22 2 4 2" xfId="20329" xr:uid="{00000000-0005-0000-0000-0000454F0000}"/>
    <cellStyle name="Normal 22 2 4 2 2" xfId="20330" xr:uid="{00000000-0005-0000-0000-0000464F0000}"/>
    <cellStyle name="Normal 22 2 4 2 2 2" xfId="20331" xr:uid="{00000000-0005-0000-0000-0000474F0000}"/>
    <cellStyle name="Normal 22 2 4 2 2 2 2" xfId="20332" xr:uid="{00000000-0005-0000-0000-0000484F0000}"/>
    <cellStyle name="Normal 22 2 4 2 2 3" xfId="20333" xr:uid="{00000000-0005-0000-0000-0000494F0000}"/>
    <cellStyle name="Normal 22 2 4 2 3" xfId="20334" xr:uid="{00000000-0005-0000-0000-00004A4F0000}"/>
    <cellStyle name="Normal 22 2 4 2 3 2" xfId="20335" xr:uid="{00000000-0005-0000-0000-00004B4F0000}"/>
    <cellStyle name="Normal 22 2 4 2 3 2 2" xfId="20336" xr:uid="{00000000-0005-0000-0000-00004C4F0000}"/>
    <cellStyle name="Normal 22 2 4 2 3 3" xfId="20337" xr:uid="{00000000-0005-0000-0000-00004D4F0000}"/>
    <cellStyle name="Normal 22 2 4 2 4" xfId="20338" xr:uid="{00000000-0005-0000-0000-00004E4F0000}"/>
    <cellStyle name="Normal 22 2 4 2 4 2" xfId="20339" xr:uid="{00000000-0005-0000-0000-00004F4F0000}"/>
    <cellStyle name="Normal 22 2 4 2 4 2 2" xfId="20340" xr:uid="{00000000-0005-0000-0000-0000504F0000}"/>
    <cellStyle name="Normal 22 2 4 2 4 3" xfId="20341" xr:uid="{00000000-0005-0000-0000-0000514F0000}"/>
    <cellStyle name="Normal 22 2 4 2 5" xfId="20342" xr:uid="{00000000-0005-0000-0000-0000524F0000}"/>
    <cellStyle name="Normal 22 2 4 2 5 2" xfId="20343" xr:uid="{00000000-0005-0000-0000-0000534F0000}"/>
    <cellStyle name="Normal 22 2 4 2 6" xfId="20344" xr:uid="{00000000-0005-0000-0000-0000544F0000}"/>
    <cellStyle name="Normal 22 2 4 2 6 2" xfId="20345" xr:uid="{00000000-0005-0000-0000-0000554F0000}"/>
    <cellStyle name="Normal 22 2 4 2 7" xfId="20346" xr:uid="{00000000-0005-0000-0000-0000564F0000}"/>
    <cellStyle name="Normal 22 2 4 3" xfId="20347" xr:uid="{00000000-0005-0000-0000-0000574F0000}"/>
    <cellStyle name="Normal 22 2 4 3 2" xfId="20348" xr:uid="{00000000-0005-0000-0000-0000584F0000}"/>
    <cellStyle name="Normal 22 2 4 3 2 2" xfId="20349" xr:uid="{00000000-0005-0000-0000-0000594F0000}"/>
    <cellStyle name="Normal 22 2 4 3 2 2 2" xfId="20350" xr:uid="{00000000-0005-0000-0000-00005A4F0000}"/>
    <cellStyle name="Normal 22 2 4 3 2 3" xfId="20351" xr:uid="{00000000-0005-0000-0000-00005B4F0000}"/>
    <cellStyle name="Normal 22 2 4 3 3" xfId="20352" xr:uid="{00000000-0005-0000-0000-00005C4F0000}"/>
    <cellStyle name="Normal 22 2 4 3 3 2" xfId="20353" xr:uid="{00000000-0005-0000-0000-00005D4F0000}"/>
    <cellStyle name="Normal 22 2 4 3 3 2 2" xfId="20354" xr:uid="{00000000-0005-0000-0000-00005E4F0000}"/>
    <cellStyle name="Normal 22 2 4 3 3 3" xfId="20355" xr:uid="{00000000-0005-0000-0000-00005F4F0000}"/>
    <cellStyle name="Normal 22 2 4 3 4" xfId="20356" xr:uid="{00000000-0005-0000-0000-0000604F0000}"/>
    <cellStyle name="Normal 22 2 4 3 4 2" xfId="20357" xr:uid="{00000000-0005-0000-0000-0000614F0000}"/>
    <cellStyle name="Normal 22 2 4 3 4 2 2" xfId="20358" xr:uid="{00000000-0005-0000-0000-0000624F0000}"/>
    <cellStyle name="Normal 22 2 4 3 4 3" xfId="20359" xr:uid="{00000000-0005-0000-0000-0000634F0000}"/>
    <cellStyle name="Normal 22 2 4 3 5" xfId="20360" xr:uid="{00000000-0005-0000-0000-0000644F0000}"/>
    <cellStyle name="Normal 22 2 4 3 5 2" xfId="20361" xr:uid="{00000000-0005-0000-0000-0000654F0000}"/>
    <cellStyle name="Normal 22 2 4 3 6" xfId="20362" xr:uid="{00000000-0005-0000-0000-0000664F0000}"/>
    <cellStyle name="Normal 22 2 4 3 6 2" xfId="20363" xr:uid="{00000000-0005-0000-0000-0000674F0000}"/>
    <cellStyle name="Normal 22 2 4 3 7" xfId="20364" xr:uid="{00000000-0005-0000-0000-0000684F0000}"/>
    <cellStyle name="Normal 22 2 4 4" xfId="20365" xr:uid="{00000000-0005-0000-0000-0000694F0000}"/>
    <cellStyle name="Normal 22 2 4 4 2" xfId="20366" xr:uid="{00000000-0005-0000-0000-00006A4F0000}"/>
    <cellStyle name="Normal 22 2 4 4 2 2" xfId="20367" xr:uid="{00000000-0005-0000-0000-00006B4F0000}"/>
    <cellStyle name="Normal 22 2 4 4 3" xfId="20368" xr:uid="{00000000-0005-0000-0000-00006C4F0000}"/>
    <cellStyle name="Normal 22 2 4 5" xfId="20369" xr:uid="{00000000-0005-0000-0000-00006D4F0000}"/>
    <cellStyle name="Normal 22 2 4 5 2" xfId="20370" xr:uid="{00000000-0005-0000-0000-00006E4F0000}"/>
    <cellStyle name="Normal 22 2 4 5 2 2" xfId="20371" xr:uid="{00000000-0005-0000-0000-00006F4F0000}"/>
    <cellStyle name="Normal 22 2 4 5 3" xfId="20372" xr:uid="{00000000-0005-0000-0000-0000704F0000}"/>
    <cellStyle name="Normal 22 2 4 6" xfId="20373" xr:uid="{00000000-0005-0000-0000-0000714F0000}"/>
    <cellStyle name="Normal 22 2 4 6 2" xfId="20374" xr:uid="{00000000-0005-0000-0000-0000724F0000}"/>
    <cellStyle name="Normal 22 2 4 6 2 2" xfId="20375" xr:uid="{00000000-0005-0000-0000-0000734F0000}"/>
    <cellStyle name="Normal 22 2 4 6 3" xfId="20376" xr:uid="{00000000-0005-0000-0000-0000744F0000}"/>
    <cellStyle name="Normal 22 2 4 7" xfId="20377" xr:uid="{00000000-0005-0000-0000-0000754F0000}"/>
    <cellStyle name="Normal 22 2 4 7 2" xfId="20378" xr:uid="{00000000-0005-0000-0000-0000764F0000}"/>
    <cellStyle name="Normal 22 2 4 8" xfId="20379" xr:uid="{00000000-0005-0000-0000-0000774F0000}"/>
    <cellStyle name="Normal 22 2 4 8 2" xfId="20380" xr:uid="{00000000-0005-0000-0000-0000784F0000}"/>
    <cellStyle name="Normal 22 2 4 9" xfId="20381" xr:uid="{00000000-0005-0000-0000-0000794F0000}"/>
    <cellStyle name="Normal 22 2 5" xfId="20382" xr:uid="{00000000-0005-0000-0000-00007A4F0000}"/>
    <cellStyle name="Normal 22 2 5 2" xfId="20383" xr:uid="{00000000-0005-0000-0000-00007B4F0000}"/>
    <cellStyle name="Normal 22 2 5 2 2" xfId="20384" xr:uid="{00000000-0005-0000-0000-00007C4F0000}"/>
    <cellStyle name="Normal 22 2 5 2 2 2" xfId="20385" xr:uid="{00000000-0005-0000-0000-00007D4F0000}"/>
    <cellStyle name="Normal 22 2 5 2 2 2 2" xfId="20386" xr:uid="{00000000-0005-0000-0000-00007E4F0000}"/>
    <cellStyle name="Normal 22 2 5 2 2 3" xfId="20387" xr:uid="{00000000-0005-0000-0000-00007F4F0000}"/>
    <cellStyle name="Normal 22 2 5 2 3" xfId="20388" xr:uid="{00000000-0005-0000-0000-0000804F0000}"/>
    <cellStyle name="Normal 22 2 5 2 3 2" xfId="20389" xr:uid="{00000000-0005-0000-0000-0000814F0000}"/>
    <cellStyle name="Normal 22 2 5 2 3 2 2" xfId="20390" xr:uid="{00000000-0005-0000-0000-0000824F0000}"/>
    <cellStyle name="Normal 22 2 5 2 3 3" xfId="20391" xr:uid="{00000000-0005-0000-0000-0000834F0000}"/>
    <cellStyle name="Normal 22 2 5 2 4" xfId="20392" xr:uid="{00000000-0005-0000-0000-0000844F0000}"/>
    <cellStyle name="Normal 22 2 5 2 4 2" xfId="20393" xr:uid="{00000000-0005-0000-0000-0000854F0000}"/>
    <cellStyle name="Normal 22 2 5 2 4 2 2" xfId="20394" xr:uid="{00000000-0005-0000-0000-0000864F0000}"/>
    <cellStyle name="Normal 22 2 5 2 4 3" xfId="20395" xr:uid="{00000000-0005-0000-0000-0000874F0000}"/>
    <cellStyle name="Normal 22 2 5 2 5" xfId="20396" xr:uid="{00000000-0005-0000-0000-0000884F0000}"/>
    <cellStyle name="Normal 22 2 5 2 5 2" xfId="20397" xr:uid="{00000000-0005-0000-0000-0000894F0000}"/>
    <cellStyle name="Normal 22 2 5 2 6" xfId="20398" xr:uid="{00000000-0005-0000-0000-00008A4F0000}"/>
    <cellStyle name="Normal 22 2 5 2 6 2" xfId="20399" xr:uid="{00000000-0005-0000-0000-00008B4F0000}"/>
    <cellStyle name="Normal 22 2 5 2 7" xfId="20400" xr:uid="{00000000-0005-0000-0000-00008C4F0000}"/>
    <cellStyle name="Normal 22 2 5 3" xfId="20401" xr:uid="{00000000-0005-0000-0000-00008D4F0000}"/>
    <cellStyle name="Normal 22 2 5 3 2" xfId="20402" xr:uid="{00000000-0005-0000-0000-00008E4F0000}"/>
    <cellStyle name="Normal 22 2 5 3 2 2" xfId="20403" xr:uid="{00000000-0005-0000-0000-00008F4F0000}"/>
    <cellStyle name="Normal 22 2 5 3 3" xfId="20404" xr:uid="{00000000-0005-0000-0000-0000904F0000}"/>
    <cellStyle name="Normal 22 2 5 4" xfId="20405" xr:uid="{00000000-0005-0000-0000-0000914F0000}"/>
    <cellStyle name="Normal 22 2 5 4 2" xfId="20406" xr:uid="{00000000-0005-0000-0000-0000924F0000}"/>
    <cellStyle name="Normal 22 2 5 4 2 2" xfId="20407" xr:uid="{00000000-0005-0000-0000-0000934F0000}"/>
    <cellStyle name="Normal 22 2 5 4 3" xfId="20408" xr:uid="{00000000-0005-0000-0000-0000944F0000}"/>
    <cellStyle name="Normal 22 2 5 5" xfId="20409" xr:uid="{00000000-0005-0000-0000-0000954F0000}"/>
    <cellStyle name="Normal 22 2 5 5 2" xfId="20410" xr:uid="{00000000-0005-0000-0000-0000964F0000}"/>
    <cellStyle name="Normal 22 2 5 5 2 2" xfId="20411" xr:uid="{00000000-0005-0000-0000-0000974F0000}"/>
    <cellStyle name="Normal 22 2 5 5 3" xfId="20412" xr:uid="{00000000-0005-0000-0000-0000984F0000}"/>
    <cellStyle name="Normal 22 2 5 6" xfId="20413" xr:uid="{00000000-0005-0000-0000-0000994F0000}"/>
    <cellStyle name="Normal 22 2 5 6 2" xfId="20414" xr:uid="{00000000-0005-0000-0000-00009A4F0000}"/>
    <cellStyle name="Normal 22 2 5 7" xfId="20415" xr:uid="{00000000-0005-0000-0000-00009B4F0000}"/>
    <cellStyle name="Normal 22 2 5 7 2" xfId="20416" xr:uid="{00000000-0005-0000-0000-00009C4F0000}"/>
    <cellStyle name="Normal 22 2 5 8" xfId="20417" xr:uid="{00000000-0005-0000-0000-00009D4F0000}"/>
    <cellStyle name="Normal 22 2 6" xfId="20418" xr:uid="{00000000-0005-0000-0000-00009E4F0000}"/>
    <cellStyle name="Normal 22 2 6 2" xfId="20419" xr:uid="{00000000-0005-0000-0000-00009F4F0000}"/>
    <cellStyle name="Normal 22 2 6 2 2" xfId="20420" xr:uid="{00000000-0005-0000-0000-0000A04F0000}"/>
    <cellStyle name="Normal 22 2 6 2 2 2" xfId="20421" xr:uid="{00000000-0005-0000-0000-0000A14F0000}"/>
    <cellStyle name="Normal 22 2 6 2 3" xfId="20422" xr:uid="{00000000-0005-0000-0000-0000A24F0000}"/>
    <cellStyle name="Normal 22 2 6 3" xfId="20423" xr:uid="{00000000-0005-0000-0000-0000A34F0000}"/>
    <cellStyle name="Normal 22 2 6 3 2" xfId="20424" xr:uid="{00000000-0005-0000-0000-0000A44F0000}"/>
    <cellStyle name="Normal 22 2 6 3 2 2" xfId="20425" xr:uid="{00000000-0005-0000-0000-0000A54F0000}"/>
    <cellStyle name="Normal 22 2 6 3 3" xfId="20426" xr:uid="{00000000-0005-0000-0000-0000A64F0000}"/>
    <cellStyle name="Normal 22 2 6 4" xfId="20427" xr:uid="{00000000-0005-0000-0000-0000A74F0000}"/>
    <cellStyle name="Normal 22 2 6 4 2" xfId="20428" xr:uid="{00000000-0005-0000-0000-0000A84F0000}"/>
    <cellStyle name="Normal 22 2 6 4 2 2" xfId="20429" xr:uid="{00000000-0005-0000-0000-0000A94F0000}"/>
    <cellStyle name="Normal 22 2 6 4 3" xfId="20430" xr:uid="{00000000-0005-0000-0000-0000AA4F0000}"/>
    <cellStyle name="Normal 22 2 6 5" xfId="20431" xr:uid="{00000000-0005-0000-0000-0000AB4F0000}"/>
    <cellStyle name="Normal 22 2 6 5 2" xfId="20432" xr:uid="{00000000-0005-0000-0000-0000AC4F0000}"/>
    <cellStyle name="Normal 22 2 6 6" xfId="20433" xr:uid="{00000000-0005-0000-0000-0000AD4F0000}"/>
    <cellStyle name="Normal 22 2 6 6 2" xfId="20434" xr:uid="{00000000-0005-0000-0000-0000AE4F0000}"/>
    <cellStyle name="Normal 22 2 6 7" xfId="20435" xr:uid="{00000000-0005-0000-0000-0000AF4F0000}"/>
    <cellStyle name="Normal 22 2 7" xfId="20436" xr:uid="{00000000-0005-0000-0000-0000B04F0000}"/>
    <cellStyle name="Normal 22 2 7 2" xfId="20437" xr:uid="{00000000-0005-0000-0000-0000B14F0000}"/>
    <cellStyle name="Normal 22 2 7 2 2" xfId="20438" xr:uid="{00000000-0005-0000-0000-0000B24F0000}"/>
    <cellStyle name="Normal 22 2 7 2 2 2" xfId="20439" xr:uid="{00000000-0005-0000-0000-0000B34F0000}"/>
    <cellStyle name="Normal 22 2 7 2 3" xfId="20440" xr:uid="{00000000-0005-0000-0000-0000B44F0000}"/>
    <cellStyle name="Normal 22 2 7 3" xfId="20441" xr:uid="{00000000-0005-0000-0000-0000B54F0000}"/>
    <cellStyle name="Normal 22 2 7 3 2" xfId="20442" xr:uid="{00000000-0005-0000-0000-0000B64F0000}"/>
    <cellStyle name="Normal 22 2 7 3 2 2" xfId="20443" xr:uid="{00000000-0005-0000-0000-0000B74F0000}"/>
    <cellStyle name="Normal 22 2 7 3 3" xfId="20444" xr:uid="{00000000-0005-0000-0000-0000B84F0000}"/>
    <cellStyle name="Normal 22 2 7 4" xfId="20445" xr:uid="{00000000-0005-0000-0000-0000B94F0000}"/>
    <cellStyle name="Normal 22 2 7 4 2" xfId="20446" xr:uid="{00000000-0005-0000-0000-0000BA4F0000}"/>
    <cellStyle name="Normal 22 2 7 4 2 2" xfId="20447" xr:uid="{00000000-0005-0000-0000-0000BB4F0000}"/>
    <cellStyle name="Normal 22 2 7 4 3" xfId="20448" xr:uid="{00000000-0005-0000-0000-0000BC4F0000}"/>
    <cellStyle name="Normal 22 2 7 5" xfId="20449" xr:uid="{00000000-0005-0000-0000-0000BD4F0000}"/>
    <cellStyle name="Normal 22 2 7 5 2" xfId="20450" xr:uid="{00000000-0005-0000-0000-0000BE4F0000}"/>
    <cellStyle name="Normal 22 2 7 6" xfId="20451" xr:uid="{00000000-0005-0000-0000-0000BF4F0000}"/>
    <cellStyle name="Normal 22 2 7 6 2" xfId="20452" xr:uid="{00000000-0005-0000-0000-0000C04F0000}"/>
    <cellStyle name="Normal 22 2 7 7" xfId="20453" xr:uid="{00000000-0005-0000-0000-0000C14F0000}"/>
    <cellStyle name="Normal 22 2 8" xfId="20454" xr:uid="{00000000-0005-0000-0000-0000C24F0000}"/>
    <cellStyle name="Normal 22 2 8 2" xfId="20455" xr:uid="{00000000-0005-0000-0000-0000C34F0000}"/>
    <cellStyle name="Normal 22 2 8 2 2" xfId="20456" xr:uid="{00000000-0005-0000-0000-0000C44F0000}"/>
    <cellStyle name="Normal 22 2 8 3" xfId="20457" xr:uid="{00000000-0005-0000-0000-0000C54F0000}"/>
    <cellStyle name="Normal 22 2 9" xfId="20458" xr:uid="{00000000-0005-0000-0000-0000C64F0000}"/>
    <cellStyle name="Normal 22 2 9 2" xfId="20459" xr:uid="{00000000-0005-0000-0000-0000C74F0000}"/>
    <cellStyle name="Normal 22 2 9 2 2" xfId="20460" xr:uid="{00000000-0005-0000-0000-0000C84F0000}"/>
    <cellStyle name="Normal 22 2 9 3" xfId="20461" xr:uid="{00000000-0005-0000-0000-0000C94F0000}"/>
    <cellStyle name="Normal 22 2_Confidential Information" xfId="20462" xr:uid="{00000000-0005-0000-0000-0000CA4F0000}"/>
    <cellStyle name="Normal 22 3" xfId="512" xr:uid="{00000000-0005-0000-0000-0000CB4F0000}"/>
    <cellStyle name="Normal 22 3 10" xfId="20463" xr:uid="{00000000-0005-0000-0000-0000CC4F0000}"/>
    <cellStyle name="Normal 22 3 10 2" xfId="20464" xr:uid="{00000000-0005-0000-0000-0000CD4F0000}"/>
    <cellStyle name="Normal 22 3 11" xfId="20465" xr:uid="{00000000-0005-0000-0000-0000CE4F0000}"/>
    <cellStyle name="Normal 22 3 2" xfId="20466" xr:uid="{00000000-0005-0000-0000-0000CF4F0000}"/>
    <cellStyle name="Normal 22 3 2 2" xfId="20467" xr:uid="{00000000-0005-0000-0000-0000D04F0000}"/>
    <cellStyle name="Normal 22 3 2 2 2" xfId="20468" xr:uid="{00000000-0005-0000-0000-0000D14F0000}"/>
    <cellStyle name="Normal 22 3 2 2 2 2" xfId="20469" xr:uid="{00000000-0005-0000-0000-0000D24F0000}"/>
    <cellStyle name="Normal 22 3 2 2 2 2 2" xfId="20470" xr:uid="{00000000-0005-0000-0000-0000D34F0000}"/>
    <cellStyle name="Normal 22 3 2 2 2 3" xfId="20471" xr:uid="{00000000-0005-0000-0000-0000D44F0000}"/>
    <cellStyle name="Normal 22 3 2 2 3" xfId="20472" xr:uid="{00000000-0005-0000-0000-0000D54F0000}"/>
    <cellStyle name="Normal 22 3 2 2 3 2" xfId="20473" xr:uid="{00000000-0005-0000-0000-0000D64F0000}"/>
    <cellStyle name="Normal 22 3 2 2 3 2 2" xfId="20474" xr:uid="{00000000-0005-0000-0000-0000D74F0000}"/>
    <cellStyle name="Normal 22 3 2 2 3 3" xfId="20475" xr:uid="{00000000-0005-0000-0000-0000D84F0000}"/>
    <cellStyle name="Normal 22 3 2 2 4" xfId="20476" xr:uid="{00000000-0005-0000-0000-0000D94F0000}"/>
    <cellStyle name="Normal 22 3 2 2 4 2" xfId="20477" xr:uid="{00000000-0005-0000-0000-0000DA4F0000}"/>
    <cellStyle name="Normal 22 3 2 2 4 2 2" xfId="20478" xr:uid="{00000000-0005-0000-0000-0000DB4F0000}"/>
    <cellStyle name="Normal 22 3 2 2 4 3" xfId="20479" xr:uid="{00000000-0005-0000-0000-0000DC4F0000}"/>
    <cellStyle name="Normal 22 3 2 2 5" xfId="20480" xr:uid="{00000000-0005-0000-0000-0000DD4F0000}"/>
    <cellStyle name="Normal 22 3 2 2 5 2" xfId="20481" xr:uid="{00000000-0005-0000-0000-0000DE4F0000}"/>
    <cellStyle name="Normal 22 3 2 2 6" xfId="20482" xr:uid="{00000000-0005-0000-0000-0000DF4F0000}"/>
    <cellStyle name="Normal 22 3 2 2 6 2" xfId="20483" xr:uid="{00000000-0005-0000-0000-0000E04F0000}"/>
    <cellStyle name="Normal 22 3 2 2 7" xfId="20484" xr:uid="{00000000-0005-0000-0000-0000E14F0000}"/>
    <cellStyle name="Normal 22 3 2 3" xfId="20485" xr:uid="{00000000-0005-0000-0000-0000E24F0000}"/>
    <cellStyle name="Normal 22 3 2 3 2" xfId="20486" xr:uid="{00000000-0005-0000-0000-0000E34F0000}"/>
    <cellStyle name="Normal 22 3 2 3 2 2" xfId="20487" xr:uid="{00000000-0005-0000-0000-0000E44F0000}"/>
    <cellStyle name="Normal 22 3 2 3 2 2 2" xfId="20488" xr:uid="{00000000-0005-0000-0000-0000E54F0000}"/>
    <cellStyle name="Normal 22 3 2 3 2 3" xfId="20489" xr:uid="{00000000-0005-0000-0000-0000E64F0000}"/>
    <cellStyle name="Normal 22 3 2 3 3" xfId="20490" xr:uid="{00000000-0005-0000-0000-0000E74F0000}"/>
    <cellStyle name="Normal 22 3 2 3 3 2" xfId="20491" xr:uid="{00000000-0005-0000-0000-0000E84F0000}"/>
    <cellStyle name="Normal 22 3 2 3 3 2 2" xfId="20492" xr:uid="{00000000-0005-0000-0000-0000E94F0000}"/>
    <cellStyle name="Normal 22 3 2 3 3 3" xfId="20493" xr:uid="{00000000-0005-0000-0000-0000EA4F0000}"/>
    <cellStyle name="Normal 22 3 2 3 4" xfId="20494" xr:uid="{00000000-0005-0000-0000-0000EB4F0000}"/>
    <cellStyle name="Normal 22 3 2 3 4 2" xfId="20495" xr:uid="{00000000-0005-0000-0000-0000EC4F0000}"/>
    <cellStyle name="Normal 22 3 2 3 4 2 2" xfId="20496" xr:uid="{00000000-0005-0000-0000-0000ED4F0000}"/>
    <cellStyle name="Normal 22 3 2 3 4 3" xfId="20497" xr:uid="{00000000-0005-0000-0000-0000EE4F0000}"/>
    <cellStyle name="Normal 22 3 2 3 5" xfId="20498" xr:uid="{00000000-0005-0000-0000-0000EF4F0000}"/>
    <cellStyle name="Normal 22 3 2 3 5 2" xfId="20499" xr:uid="{00000000-0005-0000-0000-0000F04F0000}"/>
    <cellStyle name="Normal 22 3 2 3 6" xfId="20500" xr:uid="{00000000-0005-0000-0000-0000F14F0000}"/>
    <cellStyle name="Normal 22 3 2 3 6 2" xfId="20501" xr:uid="{00000000-0005-0000-0000-0000F24F0000}"/>
    <cellStyle name="Normal 22 3 2 3 7" xfId="20502" xr:uid="{00000000-0005-0000-0000-0000F34F0000}"/>
    <cellStyle name="Normal 22 3 2 4" xfId="20503" xr:uid="{00000000-0005-0000-0000-0000F44F0000}"/>
    <cellStyle name="Normal 22 3 2 4 2" xfId="20504" xr:uid="{00000000-0005-0000-0000-0000F54F0000}"/>
    <cellStyle name="Normal 22 3 2 4 2 2" xfId="20505" xr:uid="{00000000-0005-0000-0000-0000F64F0000}"/>
    <cellStyle name="Normal 22 3 2 4 3" xfId="20506" xr:uid="{00000000-0005-0000-0000-0000F74F0000}"/>
    <cellStyle name="Normal 22 3 2 5" xfId="20507" xr:uid="{00000000-0005-0000-0000-0000F84F0000}"/>
    <cellStyle name="Normal 22 3 2 5 2" xfId="20508" xr:uid="{00000000-0005-0000-0000-0000F94F0000}"/>
    <cellStyle name="Normal 22 3 2 5 2 2" xfId="20509" xr:uid="{00000000-0005-0000-0000-0000FA4F0000}"/>
    <cellStyle name="Normal 22 3 2 5 3" xfId="20510" xr:uid="{00000000-0005-0000-0000-0000FB4F0000}"/>
    <cellStyle name="Normal 22 3 2 6" xfId="20511" xr:uid="{00000000-0005-0000-0000-0000FC4F0000}"/>
    <cellStyle name="Normal 22 3 2 6 2" xfId="20512" xr:uid="{00000000-0005-0000-0000-0000FD4F0000}"/>
    <cellStyle name="Normal 22 3 2 6 2 2" xfId="20513" xr:uid="{00000000-0005-0000-0000-0000FE4F0000}"/>
    <cellStyle name="Normal 22 3 2 6 3" xfId="20514" xr:uid="{00000000-0005-0000-0000-0000FF4F0000}"/>
    <cellStyle name="Normal 22 3 2 7" xfId="20515" xr:uid="{00000000-0005-0000-0000-000000500000}"/>
    <cellStyle name="Normal 22 3 2 7 2" xfId="20516" xr:uid="{00000000-0005-0000-0000-000001500000}"/>
    <cellStyle name="Normal 22 3 2 8" xfId="20517" xr:uid="{00000000-0005-0000-0000-000002500000}"/>
    <cellStyle name="Normal 22 3 2 8 2" xfId="20518" xr:uid="{00000000-0005-0000-0000-000003500000}"/>
    <cellStyle name="Normal 22 3 2 9" xfId="20519" xr:uid="{00000000-0005-0000-0000-000004500000}"/>
    <cellStyle name="Normal 22 3 3" xfId="20520" xr:uid="{00000000-0005-0000-0000-000005500000}"/>
    <cellStyle name="Normal 22 3 3 2" xfId="20521" xr:uid="{00000000-0005-0000-0000-000006500000}"/>
    <cellStyle name="Normal 22 3 3 2 2" xfId="20522" xr:uid="{00000000-0005-0000-0000-000007500000}"/>
    <cellStyle name="Normal 22 3 3 2 2 2" xfId="20523" xr:uid="{00000000-0005-0000-0000-000008500000}"/>
    <cellStyle name="Normal 22 3 3 2 2 2 2" xfId="20524" xr:uid="{00000000-0005-0000-0000-000009500000}"/>
    <cellStyle name="Normal 22 3 3 2 2 3" xfId="20525" xr:uid="{00000000-0005-0000-0000-00000A500000}"/>
    <cellStyle name="Normal 22 3 3 2 3" xfId="20526" xr:uid="{00000000-0005-0000-0000-00000B500000}"/>
    <cellStyle name="Normal 22 3 3 2 3 2" xfId="20527" xr:uid="{00000000-0005-0000-0000-00000C500000}"/>
    <cellStyle name="Normal 22 3 3 2 3 2 2" xfId="20528" xr:uid="{00000000-0005-0000-0000-00000D500000}"/>
    <cellStyle name="Normal 22 3 3 2 3 3" xfId="20529" xr:uid="{00000000-0005-0000-0000-00000E500000}"/>
    <cellStyle name="Normal 22 3 3 2 4" xfId="20530" xr:uid="{00000000-0005-0000-0000-00000F500000}"/>
    <cellStyle name="Normal 22 3 3 2 4 2" xfId="20531" xr:uid="{00000000-0005-0000-0000-000010500000}"/>
    <cellStyle name="Normal 22 3 3 2 4 2 2" xfId="20532" xr:uid="{00000000-0005-0000-0000-000011500000}"/>
    <cellStyle name="Normal 22 3 3 2 4 3" xfId="20533" xr:uid="{00000000-0005-0000-0000-000012500000}"/>
    <cellStyle name="Normal 22 3 3 2 5" xfId="20534" xr:uid="{00000000-0005-0000-0000-000013500000}"/>
    <cellStyle name="Normal 22 3 3 2 5 2" xfId="20535" xr:uid="{00000000-0005-0000-0000-000014500000}"/>
    <cellStyle name="Normal 22 3 3 2 6" xfId="20536" xr:uid="{00000000-0005-0000-0000-000015500000}"/>
    <cellStyle name="Normal 22 3 3 2 6 2" xfId="20537" xr:uid="{00000000-0005-0000-0000-000016500000}"/>
    <cellStyle name="Normal 22 3 3 2 7" xfId="20538" xr:uid="{00000000-0005-0000-0000-000017500000}"/>
    <cellStyle name="Normal 22 3 3 3" xfId="20539" xr:uid="{00000000-0005-0000-0000-000018500000}"/>
    <cellStyle name="Normal 22 3 3 3 2" xfId="20540" xr:uid="{00000000-0005-0000-0000-000019500000}"/>
    <cellStyle name="Normal 22 3 3 3 2 2" xfId="20541" xr:uid="{00000000-0005-0000-0000-00001A500000}"/>
    <cellStyle name="Normal 22 3 3 3 3" xfId="20542" xr:uid="{00000000-0005-0000-0000-00001B500000}"/>
    <cellStyle name="Normal 22 3 3 4" xfId="20543" xr:uid="{00000000-0005-0000-0000-00001C500000}"/>
    <cellStyle name="Normal 22 3 3 4 2" xfId="20544" xr:uid="{00000000-0005-0000-0000-00001D500000}"/>
    <cellStyle name="Normal 22 3 3 4 2 2" xfId="20545" xr:uid="{00000000-0005-0000-0000-00001E500000}"/>
    <cellStyle name="Normal 22 3 3 4 3" xfId="20546" xr:uid="{00000000-0005-0000-0000-00001F500000}"/>
    <cellStyle name="Normal 22 3 3 5" xfId="20547" xr:uid="{00000000-0005-0000-0000-000020500000}"/>
    <cellStyle name="Normal 22 3 3 5 2" xfId="20548" xr:uid="{00000000-0005-0000-0000-000021500000}"/>
    <cellStyle name="Normal 22 3 3 5 2 2" xfId="20549" xr:uid="{00000000-0005-0000-0000-000022500000}"/>
    <cellStyle name="Normal 22 3 3 5 3" xfId="20550" xr:uid="{00000000-0005-0000-0000-000023500000}"/>
    <cellStyle name="Normal 22 3 3 6" xfId="20551" xr:uid="{00000000-0005-0000-0000-000024500000}"/>
    <cellStyle name="Normal 22 3 3 6 2" xfId="20552" xr:uid="{00000000-0005-0000-0000-000025500000}"/>
    <cellStyle name="Normal 22 3 3 7" xfId="20553" xr:uid="{00000000-0005-0000-0000-000026500000}"/>
    <cellStyle name="Normal 22 3 3 7 2" xfId="20554" xr:uid="{00000000-0005-0000-0000-000027500000}"/>
    <cellStyle name="Normal 22 3 3 8" xfId="20555" xr:uid="{00000000-0005-0000-0000-000028500000}"/>
    <cellStyle name="Normal 22 3 4" xfId="20556" xr:uid="{00000000-0005-0000-0000-000029500000}"/>
    <cellStyle name="Normal 22 3 4 2" xfId="20557" xr:uid="{00000000-0005-0000-0000-00002A500000}"/>
    <cellStyle name="Normal 22 3 4 2 2" xfId="20558" xr:uid="{00000000-0005-0000-0000-00002B500000}"/>
    <cellStyle name="Normal 22 3 4 2 2 2" xfId="20559" xr:uid="{00000000-0005-0000-0000-00002C500000}"/>
    <cellStyle name="Normal 22 3 4 2 3" xfId="20560" xr:uid="{00000000-0005-0000-0000-00002D500000}"/>
    <cellStyle name="Normal 22 3 4 3" xfId="20561" xr:uid="{00000000-0005-0000-0000-00002E500000}"/>
    <cellStyle name="Normal 22 3 4 3 2" xfId="20562" xr:uid="{00000000-0005-0000-0000-00002F500000}"/>
    <cellStyle name="Normal 22 3 4 3 2 2" xfId="20563" xr:uid="{00000000-0005-0000-0000-000030500000}"/>
    <cellStyle name="Normal 22 3 4 3 3" xfId="20564" xr:uid="{00000000-0005-0000-0000-000031500000}"/>
    <cellStyle name="Normal 22 3 4 4" xfId="20565" xr:uid="{00000000-0005-0000-0000-000032500000}"/>
    <cellStyle name="Normal 22 3 4 4 2" xfId="20566" xr:uid="{00000000-0005-0000-0000-000033500000}"/>
    <cellStyle name="Normal 22 3 4 4 2 2" xfId="20567" xr:uid="{00000000-0005-0000-0000-000034500000}"/>
    <cellStyle name="Normal 22 3 4 4 3" xfId="20568" xr:uid="{00000000-0005-0000-0000-000035500000}"/>
    <cellStyle name="Normal 22 3 4 5" xfId="20569" xr:uid="{00000000-0005-0000-0000-000036500000}"/>
    <cellStyle name="Normal 22 3 4 5 2" xfId="20570" xr:uid="{00000000-0005-0000-0000-000037500000}"/>
    <cellStyle name="Normal 22 3 4 6" xfId="20571" xr:uid="{00000000-0005-0000-0000-000038500000}"/>
    <cellStyle name="Normal 22 3 4 6 2" xfId="20572" xr:uid="{00000000-0005-0000-0000-000039500000}"/>
    <cellStyle name="Normal 22 3 4 7" xfId="20573" xr:uid="{00000000-0005-0000-0000-00003A500000}"/>
    <cellStyle name="Normal 22 3 5" xfId="20574" xr:uid="{00000000-0005-0000-0000-00003B500000}"/>
    <cellStyle name="Normal 22 3 5 2" xfId="20575" xr:uid="{00000000-0005-0000-0000-00003C500000}"/>
    <cellStyle name="Normal 22 3 5 2 2" xfId="20576" xr:uid="{00000000-0005-0000-0000-00003D500000}"/>
    <cellStyle name="Normal 22 3 5 2 2 2" xfId="20577" xr:uid="{00000000-0005-0000-0000-00003E500000}"/>
    <cellStyle name="Normal 22 3 5 2 3" xfId="20578" xr:uid="{00000000-0005-0000-0000-00003F500000}"/>
    <cellStyle name="Normal 22 3 5 3" xfId="20579" xr:uid="{00000000-0005-0000-0000-000040500000}"/>
    <cellStyle name="Normal 22 3 5 3 2" xfId="20580" xr:uid="{00000000-0005-0000-0000-000041500000}"/>
    <cellStyle name="Normal 22 3 5 3 2 2" xfId="20581" xr:uid="{00000000-0005-0000-0000-000042500000}"/>
    <cellStyle name="Normal 22 3 5 3 3" xfId="20582" xr:uid="{00000000-0005-0000-0000-000043500000}"/>
    <cellStyle name="Normal 22 3 5 4" xfId="20583" xr:uid="{00000000-0005-0000-0000-000044500000}"/>
    <cellStyle name="Normal 22 3 5 4 2" xfId="20584" xr:uid="{00000000-0005-0000-0000-000045500000}"/>
    <cellStyle name="Normal 22 3 5 4 2 2" xfId="20585" xr:uid="{00000000-0005-0000-0000-000046500000}"/>
    <cellStyle name="Normal 22 3 5 4 3" xfId="20586" xr:uid="{00000000-0005-0000-0000-000047500000}"/>
    <cellStyle name="Normal 22 3 5 5" xfId="20587" xr:uid="{00000000-0005-0000-0000-000048500000}"/>
    <cellStyle name="Normal 22 3 5 5 2" xfId="20588" xr:uid="{00000000-0005-0000-0000-000049500000}"/>
    <cellStyle name="Normal 22 3 5 6" xfId="20589" xr:uid="{00000000-0005-0000-0000-00004A500000}"/>
    <cellStyle name="Normal 22 3 5 6 2" xfId="20590" xr:uid="{00000000-0005-0000-0000-00004B500000}"/>
    <cellStyle name="Normal 22 3 5 7" xfId="20591" xr:uid="{00000000-0005-0000-0000-00004C500000}"/>
    <cellStyle name="Normal 22 3 6" xfId="20592" xr:uid="{00000000-0005-0000-0000-00004D500000}"/>
    <cellStyle name="Normal 22 3 6 2" xfId="20593" xr:uid="{00000000-0005-0000-0000-00004E500000}"/>
    <cellStyle name="Normal 22 3 6 2 2" xfId="20594" xr:uid="{00000000-0005-0000-0000-00004F500000}"/>
    <cellStyle name="Normal 22 3 6 3" xfId="20595" xr:uid="{00000000-0005-0000-0000-000050500000}"/>
    <cellStyle name="Normal 22 3 7" xfId="20596" xr:uid="{00000000-0005-0000-0000-000051500000}"/>
    <cellStyle name="Normal 22 3 7 2" xfId="20597" xr:uid="{00000000-0005-0000-0000-000052500000}"/>
    <cellStyle name="Normal 22 3 7 2 2" xfId="20598" xr:uid="{00000000-0005-0000-0000-000053500000}"/>
    <cellStyle name="Normal 22 3 7 3" xfId="20599" xr:uid="{00000000-0005-0000-0000-000054500000}"/>
    <cellStyle name="Normal 22 3 8" xfId="20600" xr:uid="{00000000-0005-0000-0000-000055500000}"/>
    <cellStyle name="Normal 22 3 8 2" xfId="20601" xr:uid="{00000000-0005-0000-0000-000056500000}"/>
    <cellStyle name="Normal 22 3 8 2 2" xfId="20602" xr:uid="{00000000-0005-0000-0000-000057500000}"/>
    <cellStyle name="Normal 22 3 8 3" xfId="20603" xr:uid="{00000000-0005-0000-0000-000058500000}"/>
    <cellStyle name="Normal 22 3 9" xfId="20604" xr:uid="{00000000-0005-0000-0000-000059500000}"/>
    <cellStyle name="Normal 22 3 9 2" xfId="20605" xr:uid="{00000000-0005-0000-0000-00005A500000}"/>
    <cellStyle name="Normal 22 4" xfId="513" xr:uid="{00000000-0005-0000-0000-00005B500000}"/>
    <cellStyle name="Normal 22 4 10" xfId="20606" xr:uid="{00000000-0005-0000-0000-00005C500000}"/>
    <cellStyle name="Normal 22 4 10 2" xfId="20607" xr:uid="{00000000-0005-0000-0000-00005D500000}"/>
    <cellStyle name="Normal 22 4 11" xfId="20608" xr:uid="{00000000-0005-0000-0000-00005E500000}"/>
    <cellStyle name="Normal 22 4 2" xfId="20609" xr:uid="{00000000-0005-0000-0000-00005F500000}"/>
    <cellStyle name="Normal 22 4 2 2" xfId="20610" xr:uid="{00000000-0005-0000-0000-000060500000}"/>
    <cellStyle name="Normal 22 4 2 2 2" xfId="20611" xr:uid="{00000000-0005-0000-0000-000061500000}"/>
    <cellStyle name="Normal 22 4 2 2 2 2" xfId="20612" xr:uid="{00000000-0005-0000-0000-000062500000}"/>
    <cellStyle name="Normal 22 4 2 2 2 2 2" xfId="20613" xr:uid="{00000000-0005-0000-0000-000063500000}"/>
    <cellStyle name="Normal 22 4 2 2 2 3" xfId="20614" xr:uid="{00000000-0005-0000-0000-000064500000}"/>
    <cellStyle name="Normal 22 4 2 2 3" xfId="20615" xr:uid="{00000000-0005-0000-0000-000065500000}"/>
    <cellStyle name="Normal 22 4 2 2 3 2" xfId="20616" xr:uid="{00000000-0005-0000-0000-000066500000}"/>
    <cellStyle name="Normal 22 4 2 2 3 2 2" xfId="20617" xr:uid="{00000000-0005-0000-0000-000067500000}"/>
    <cellStyle name="Normal 22 4 2 2 3 3" xfId="20618" xr:uid="{00000000-0005-0000-0000-000068500000}"/>
    <cellStyle name="Normal 22 4 2 2 4" xfId="20619" xr:uid="{00000000-0005-0000-0000-000069500000}"/>
    <cellStyle name="Normal 22 4 2 2 4 2" xfId="20620" xr:uid="{00000000-0005-0000-0000-00006A500000}"/>
    <cellStyle name="Normal 22 4 2 2 4 2 2" xfId="20621" xr:uid="{00000000-0005-0000-0000-00006B500000}"/>
    <cellStyle name="Normal 22 4 2 2 4 3" xfId="20622" xr:uid="{00000000-0005-0000-0000-00006C500000}"/>
    <cellStyle name="Normal 22 4 2 2 5" xfId="20623" xr:uid="{00000000-0005-0000-0000-00006D500000}"/>
    <cellStyle name="Normal 22 4 2 2 5 2" xfId="20624" xr:uid="{00000000-0005-0000-0000-00006E500000}"/>
    <cellStyle name="Normal 22 4 2 2 6" xfId="20625" xr:uid="{00000000-0005-0000-0000-00006F500000}"/>
    <cellStyle name="Normal 22 4 2 2 6 2" xfId="20626" xr:uid="{00000000-0005-0000-0000-000070500000}"/>
    <cellStyle name="Normal 22 4 2 2 7" xfId="20627" xr:uid="{00000000-0005-0000-0000-000071500000}"/>
    <cellStyle name="Normal 22 4 2 3" xfId="20628" xr:uid="{00000000-0005-0000-0000-000072500000}"/>
    <cellStyle name="Normal 22 4 2 3 2" xfId="20629" xr:uid="{00000000-0005-0000-0000-000073500000}"/>
    <cellStyle name="Normal 22 4 2 3 2 2" xfId="20630" xr:uid="{00000000-0005-0000-0000-000074500000}"/>
    <cellStyle name="Normal 22 4 2 3 2 2 2" xfId="20631" xr:uid="{00000000-0005-0000-0000-000075500000}"/>
    <cellStyle name="Normal 22 4 2 3 2 3" xfId="20632" xr:uid="{00000000-0005-0000-0000-000076500000}"/>
    <cellStyle name="Normal 22 4 2 3 3" xfId="20633" xr:uid="{00000000-0005-0000-0000-000077500000}"/>
    <cellStyle name="Normal 22 4 2 3 3 2" xfId="20634" xr:uid="{00000000-0005-0000-0000-000078500000}"/>
    <cellStyle name="Normal 22 4 2 3 3 2 2" xfId="20635" xr:uid="{00000000-0005-0000-0000-000079500000}"/>
    <cellStyle name="Normal 22 4 2 3 3 3" xfId="20636" xr:uid="{00000000-0005-0000-0000-00007A500000}"/>
    <cellStyle name="Normal 22 4 2 3 4" xfId="20637" xr:uid="{00000000-0005-0000-0000-00007B500000}"/>
    <cellStyle name="Normal 22 4 2 3 4 2" xfId="20638" xr:uid="{00000000-0005-0000-0000-00007C500000}"/>
    <cellStyle name="Normal 22 4 2 3 4 2 2" xfId="20639" xr:uid="{00000000-0005-0000-0000-00007D500000}"/>
    <cellStyle name="Normal 22 4 2 3 4 3" xfId="20640" xr:uid="{00000000-0005-0000-0000-00007E500000}"/>
    <cellStyle name="Normal 22 4 2 3 5" xfId="20641" xr:uid="{00000000-0005-0000-0000-00007F500000}"/>
    <cellStyle name="Normal 22 4 2 3 5 2" xfId="20642" xr:uid="{00000000-0005-0000-0000-000080500000}"/>
    <cellStyle name="Normal 22 4 2 3 6" xfId="20643" xr:uid="{00000000-0005-0000-0000-000081500000}"/>
    <cellStyle name="Normal 22 4 2 3 6 2" xfId="20644" xr:uid="{00000000-0005-0000-0000-000082500000}"/>
    <cellStyle name="Normal 22 4 2 3 7" xfId="20645" xr:uid="{00000000-0005-0000-0000-000083500000}"/>
    <cellStyle name="Normal 22 4 2 4" xfId="20646" xr:uid="{00000000-0005-0000-0000-000084500000}"/>
    <cellStyle name="Normal 22 4 2 4 2" xfId="20647" xr:uid="{00000000-0005-0000-0000-000085500000}"/>
    <cellStyle name="Normal 22 4 2 4 2 2" xfId="20648" xr:uid="{00000000-0005-0000-0000-000086500000}"/>
    <cellStyle name="Normal 22 4 2 4 3" xfId="20649" xr:uid="{00000000-0005-0000-0000-000087500000}"/>
    <cellStyle name="Normal 22 4 2 5" xfId="20650" xr:uid="{00000000-0005-0000-0000-000088500000}"/>
    <cellStyle name="Normal 22 4 2 5 2" xfId="20651" xr:uid="{00000000-0005-0000-0000-000089500000}"/>
    <cellStyle name="Normal 22 4 2 5 2 2" xfId="20652" xr:uid="{00000000-0005-0000-0000-00008A500000}"/>
    <cellStyle name="Normal 22 4 2 5 3" xfId="20653" xr:uid="{00000000-0005-0000-0000-00008B500000}"/>
    <cellStyle name="Normal 22 4 2 6" xfId="20654" xr:uid="{00000000-0005-0000-0000-00008C500000}"/>
    <cellStyle name="Normal 22 4 2 6 2" xfId="20655" xr:uid="{00000000-0005-0000-0000-00008D500000}"/>
    <cellStyle name="Normal 22 4 2 6 2 2" xfId="20656" xr:uid="{00000000-0005-0000-0000-00008E500000}"/>
    <cellStyle name="Normal 22 4 2 6 3" xfId="20657" xr:uid="{00000000-0005-0000-0000-00008F500000}"/>
    <cellStyle name="Normal 22 4 2 7" xfId="20658" xr:uid="{00000000-0005-0000-0000-000090500000}"/>
    <cellStyle name="Normal 22 4 2 7 2" xfId="20659" xr:uid="{00000000-0005-0000-0000-000091500000}"/>
    <cellStyle name="Normal 22 4 2 8" xfId="20660" xr:uid="{00000000-0005-0000-0000-000092500000}"/>
    <cellStyle name="Normal 22 4 2 8 2" xfId="20661" xr:uid="{00000000-0005-0000-0000-000093500000}"/>
    <cellStyle name="Normal 22 4 2 9" xfId="20662" xr:uid="{00000000-0005-0000-0000-000094500000}"/>
    <cellStyle name="Normal 22 4 3" xfId="20663" xr:uid="{00000000-0005-0000-0000-000095500000}"/>
    <cellStyle name="Normal 22 4 3 2" xfId="20664" xr:uid="{00000000-0005-0000-0000-000096500000}"/>
    <cellStyle name="Normal 22 4 3 2 2" xfId="20665" xr:uid="{00000000-0005-0000-0000-000097500000}"/>
    <cellStyle name="Normal 22 4 3 2 2 2" xfId="20666" xr:uid="{00000000-0005-0000-0000-000098500000}"/>
    <cellStyle name="Normal 22 4 3 2 2 2 2" xfId="20667" xr:uid="{00000000-0005-0000-0000-000099500000}"/>
    <cellStyle name="Normal 22 4 3 2 2 3" xfId="20668" xr:uid="{00000000-0005-0000-0000-00009A500000}"/>
    <cellStyle name="Normal 22 4 3 2 3" xfId="20669" xr:uid="{00000000-0005-0000-0000-00009B500000}"/>
    <cellStyle name="Normal 22 4 3 2 3 2" xfId="20670" xr:uid="{00000000-0005-0000-0000-00009C500000}"/>
    <cellStyle name="Normal 22 4 3 2 3 2 2" xfId="20671" xr:uid="{00000000-0005-0000-0000-00009D500000}"/>
    <cellStyle name="Normal 22 4 3 2 3 3" xfId="20672" xr:uid="{00000000-0005-0000-0000-00009E500000}"/>
    <cellStyle name="Normal 22 4 3 2 4" xfId="20673" xr:uid="{00000000-0005-0000-0000-00009F500000}"/>
    <cellStyle name="Normal 22 4 3 2 4 2" xfId="20674" xr:uid="{00000000-0005-0000-0000-0000A0500000}"/>
    <cellStyle name="Normal 22 4 3 2 4 2 2" xfId="20675" xr:uid="{00000000-0005-0000-0000-0000A1500000}"/>
    <cellStyle name="Normal 22 4 3 2 4 3" xfId="20676" xr:uid="{00000000-0005-0000-0000-0000A2500000}"/>
    <cellStyle name="Normal 22 4 3 2 5" xfId="20677" xr:uid="{00000000-0005-0000-0000-0000A3500000}"/>
    <cellStyle name="Normal 22 4 3 2 5 2" xfId="20678" xr:uid="{00000000-0005-0000-0000-0000A4500000}"/>
    <cellStyle name="Normal 22 4 3 2 6" xfId="20679" xr:uid="{00000000-0005-0000-0000-0000A5500000}"/>
    <cellStyle name="Normal 22 4 3 2 6 2" xfId="20680" xr:uid="{00000000-0005-0000-0000-0000A6500000}"/>
    <cellStyle name="Normal 22 4 3 2 7" xfId="20681" xr:uid="{00000000-0005-0000-0000-0000A7500000}"/>
    <cellStyle name="Normal 22 4 3 3" xfId="20682" xr:uid="{00000000-0005-0000-0000-0000A8500000}"/>
    <cellStyle name="Normal 22 4 3 3 2" xfId="20683" xr:uid="{00000000-0005-0000-0000-0000A9500000}"/>
    <cellStyle name="Normal 22 4 3 3 2 2" xfId="20684" xr:uid="{00000000-0005-0000-0000-0000AA500000}"/>
    <cellStyle name="Normal 22 4 3 3 3" xfId="20685" xr:uid="{00000000-0005-0000-0000-0000AB500000}"/>
    <cellStyle name="Normal 22 4 3 4" xfId="20686" xr:uid="{00000000-0005-0000-0000-0000AC500000}"/>
    <cellStyle name="Normal 22 4 3 4 2" xfId="20687" xr:uid="{00000000-0005-0000-0000-0000AD500000}"/>
    <cellStyle name="Normal 22 4 3 4 2 2" xfId="20688" xr:uid="{00000000-0005-0000-0000-0000AE500000}"/>
    <cellStyle name="Normal 22 4 3 4 3" xfId="20689" xr:uid="{00000000-0005-0000-0000-0000AF500000}"/>
    <cellStyle name="Normal 22 4 3 5" xfId="20690" xr:uid="{00000000-0005-0000-0000-0000B0500000}"/>
    <cellStyle name="Normal 22 4 3 5 2" xfId="20691" xr:uid="{00000000-0005-0000-0000-0000B1500000}"/>
    <cellStyle name="Normal 22 4 3 5 2 2" xfId="20692" xr:uid="{00000000-0005-0000-0000-0000B2500000}"/>
    <cellStyle name="Normal 22 4 3 5 3" xfId="20693" xr:uid="{00000000-0005-0000-0000-0000B3500000}"/>
    <cellStyle name="Normal 22 4 3 6" xfId="20694" xr:uid="{00000000-0005-0000-0000-0000B4500000}"/>
    <cellStyle name="Normal 22 4 3 6 2" xfId="20695" xr:uid="{00000000-0005-0000-0000-0000B5500000}"/>
    <cellStyle name="Normal 22 4 3 7" xfId="20696" xr:uid="{00000000-0005-0000-0000-0000B6500000}"/>
    <cellStyle name="Normal 22 4 3 7 2" xfId="20697" xr:uid="{00000000-0005-0000-0000-0000B7500000}"/>
    <cellStyle name="Normal 22 4 3 8" xfId="20698" xr:uid="{00000000-0005-0000-0000-0000B8500000}"/>
    <cellStyle name="Normal 22 4 4" xfId="20699" xr:uid="{00000000-0005-0000-0000-0000B9500000}"/>
    <cellStyle name="Normal 22 4 4 2" xfId="20700" xr:uid="{00000000-0005-0000-0000-0000BA500000}"/>
    <cellStyle name="Normal 22 4 4 2 2" xfId="20701" xr:uid="{00000000-0005-0000-0000-0000BB500000}"/>
    <cellStyle name="Normal 22 4 4 2 2 2" xfId="20702" xr:uid="{00000000-0005-0000-0000-0000BC500000}"/>
    <cellStyle name="Normal 22 4 4 2 3" xfId="20703" xr:uid="{00000000-0005-0000-0000-0000BD500000}"/>
    <cellStyle name="Normal 22 4 4 3" xfId="20704" xr:uid="{00000000-0005-0000-0000-0000BE500000}"/>
    <cellStyle name="Normal 22 4 4 3 2" xfId="20705" xr:uid="{00000000-0005-0000-0000-0000BF500000}"/>
    <cellStyle name="Normal 22 4 4 3 2 2" xfId="20706" xr:uid="{00000000-0005-0000-0000-0000C0500000}"/>
    <cellStyle name="Normal 22 4 4 3 3" xfId="20707" xr:uid="{00000000-0005-0000-0000-0000C1500000}"/>
    <cellStyle name="Normal 22 4 4 4" xfId="20708" xr:uid="{00000000-0005-0000-0000-0000C2500000}"/>
    <cellStyle name="Normal 22 4 4 4 2" xfId="20709" xr:uid="{00000000-0005-0000-0000-0000C3500000}"/>
    <cellStyle name="Normal 22 4 4 4 2 2" xfId="20710" xr:uid="{00000000-0005-0000-0000-0000C4500000}"/>
    <cellStyle name="Normal 22 4 4 4 3" xfId="20711" xr:uid="{00000000-0005-0000-0000-0000C5500000}"/>
    <cellStyle name="Normal 22 4 4 5" xfId="20712" xr:uid="{00000000-0005-0000-0000-0000C6500000}"/>
    <cellStyle name="Normal 22 4 4 5 2" xfId="20713" xr:uid="{00000000-0005-0000-0000-0000C7500000}"/>
    <cellStyle name="Normal 22 4 4 6" xfId="20714" xr:uid="{00000000-0005-0000-0000-0000C8500000}"/>
    <cellStyle name="Normal 22 4 4 6 2" xfId="20715" xr:uid="{00000000-0005-0000-0000-0000C9500000}"/>
    <cellStyle name="Normal 22 4 4 7" xfId="20716" xr:uid="{00000000-0005-0000-0000-0000CA500000}"/>
    <cellStyle name="Normal 22 4 5" xfId="20717" xr:uid="{00000000-0005-0000-0000-0000CB500000}"/>
    <cellStyle name="Normal 22 4 5 2" xfId="20718" xr:uid="{00000000-0005-0000-0000-0000CC500000}"/>
    <cellStyle name="Normal 22 4 5 2 2" xfId="20719" xr:uid="{00000000-0005-0000-0000-0000CD500000}"/>
    <cellStyle name="Normal 22 4 5 2 2 2" xfId="20720" xr:uid="{00000000-0005-0000-0000-0000CE500000}"/>
    <cellStyle name="Normal 22 4 5 2 3" xfId="20721" xr:uid="{00000000-0005-0000-0000-0000CF500000}"/>
    <cellStyle name="Normal 22 4 5 3" xfId="20722" xr:uid="{00000000-0005-0000-0000-0000D0500000}"/>
    <cellStyle name="Normal 22 4 5 3 2" xfId="20723" xr:uid="{00000000-0005-0000-0000-0000D1500000}"/>
    <cellStyle name="Normal 22 4 5 3 2 2" xfId="20724" xr:uid="{00000000-0005-0000-0000-0000D2500000}"/>
    <cellStyle name="Normal 22 4 5 3 3" xfId="20725" xr:uid="{00000000-0005-0000-0000-0000D3500000}"/>
    <cellStyle name="Normal 22 4 5 4" xfId="20726" xr:uid="{00000000-0005-0000-0000-0000D4500000}"/>
    <cellStyle name="Normal 22 4 5 4 2" xfId="20727" xr:uid="{00000000-0005-0000-0000-0000D5500000}"/>
    <cellStyle name="Normal 22 4 5 4 2 2" xfId="20728" xr:uid="{00000000-0005-0000-0000-0000D6500000}"/>
    <cellStyle name="Normal 22 4 5 4 3" xfId="20729" xr:uid="{00000000-0005-0000-0000-0000D7500000}"/>
    <cellStyle name="Normal 22 4 5 5" xfId="20730" xr:uid="{00000000-0005-0000-0000-0000D8500000}"/>
    <cellStyle name="Normal 22 4 5 5 2" xfId="20731" xr:uid="{00000000-0005-0000-0000-0000D9500000}"/>
    <cellStyle name="Normal 22 4 5 6" xfId="20732" xr:uid="{00000000-0005-0000-0000-0000DA500000}"/>
    <cellStyle name="Normal 22 4 5 6 2" xfId="20733" xr:uid="{00000000-0005-0000-0000-0000DB500000}"/>
    <cellStyle name="Normal 22 4 5 7" xfId="20734" xr:uid="{00000000-0005-0000-0000-0000DC500000}"/>
    <cellStyle name="Normal 22 4 6" xfId="20735" xr:uid="{00000000-0005-0000-0000-0000DD500000}"/>
    <cellStyle name="Normal 22 4 6 2" xfId="20736" xr:uid="{00000000-0005-0000-0000-0000DE500000}"/>
    <cellStyle name="Normal 22 4 6 2 2" xfId="20737" xr:uid="{00000000-0005-0000-0000-0000DF500000}"/>
    <cellStyle name="Normal 22 4 6 3" xfId="20738" xr:uid="{00000000-0005-0000-0000-0000E0500000}"/>
    <cellStyle name="Normal 22 4 7" xfId="20739" xr:uid="{00000000-0005-0000-0000-0000E1500000}"/>
    <cellStyle name="Normal 22 4 7 2" xfId="20740" xr:uid="{00000000-0005-0000-0000-0000E2500000}"/>
    <cellStyle name="Normal 22 4 7 2 2" xfId="20741" xr:uid="{00000000-0005-0000-0000-0000E3500000}"/>
    <cellStyle name="Normal 22 4 7 3" xfId="20742" xr:uid="{00000000-0005-0000-0000-0000E4500000}"/>
    <cellStyle name="Normal 22 4 8" xfId="20743" xr:uid="{00000000-0005-0000-0000-0000E5500000}"/>
    <cellStyle name="Normal 22 4 8 2" xfId="20744" xr:uid="{00000000-0005-0000-0000-0000E6500000}"/>
    <cellStyle name="Normal 22 4 8 2 2" xfId="20745" xr:uid="{00000000-0005-0000-0000-0000E7500000}"/>
    <cellStyle name="Normal 22 4 8 3" xfId="20746" xr:uid="{00000000-0005-0000-0000-0000E8500000}"/>
    <cellStyle name="Normal 22 4 9" xfId="20747" xr:uid="{00000000-0005-0000-0000-0000E9500000}"/>
    <cellStyle name="Normal 22 4 9 2" xfId="20748" xr:uid="{00000000-0005-0000-0000-0000EA500000}"/>
    <cellStyle name="Normal 22 5" xfId="20749" xr:uid="{00000000-0005-0000-0000-0000EB500000}"/>
    <cellStyle name="Normal 22 5 2" xfId="20750" xr:uid="{00000000-0005-0000-0000-0000EC500000}"/>
    <cellStyle name="Normal 22 5 2 2" xfId="20751" xr:uid="{00000000-0005-0000-0000-0000ED500000}"/>
    <cellStyle name="Normal 22 5 2 2 2" xfId="20752" xr:uid="{00000000-0005-0000-0000-0000EE500000}"/>
    <cellStyle name="Normal 22 5 2 2 2 2" xfId="20753" xr:uid="{00000000-0005-0000-0000-0000EF500000}"/>
    <cellStyle name="Normal 22 5 2 2 3" xfId="20754" xr:uid="{00000000-0005-0000-0000-0000F0500000}"/>
    <cellStyle name="Normal 22 5 2 3" xfId="20755" xr:uid="{00000000-0005-0000-0000-0000F1500000}"/>
    <cellStyle name="Normal 22 5 2 3 2" xfId="20756" xr:uid="{00000000-0005-0000-0000-0000F2500000}"/>
    <cellStyle name="Normal 22 5 2 3 2 2" xfId="20757" xr:uid="{00000000-0005-0000-0000-0000F3500000}"/>
    <cellStyle name="Normal 22 5 2 3 3" xfId="20758" xr:uid="{00000000-0005-0000-0000-0000F4500000}"/>
    <cellStyle name="Normal 22 5 2 4" xfId="20759" xr:uid="{00000000-0005-0000-0000-0000F5500000}"/>
    <cellStyle name="Normal 22 5 2 4 2" xfId="20760" xr:uid="{00000000-0005-0000-0000-0000F6500000}"/>
    <cellStyle name="Normal 22 5 2 4 2 2" xfId="20761" xr:uid="{00000000-0005-0000-0000-0000F7500000}"/>
    <cellStyle name="Normal 22 5 2 4 3" xfId="20762" xr:uid="{00000000-0005-0000-0000-0000F8500000}"/>
    <cellStyle name="Normal 22 5 2 5" xfId="20763" xr:uid="{00000000-0005-0000-0000-0000F9500000}"/>
    <cellStyle name="Normal 22 5 2 5 2" xfId="20764" xr:uid="{00000000-0005-0000-0000-0000FA500000}"/>
    <cellStyle name="Normal 22 5 2 6" xfId="20765" xr:uid="{00000000-0005-0000-0000-0000FB500000}"/>
    <cellStyle name="Normal 22 5 2 6 2" xfId="20766" xr:uid="{00000000-0005-0000-0000-0000FC500000}"/>
    <cellStyle name="Normal 22 5 2 7" xfId="20767" xr:uid="{00000000-0005-0000-0000-0000FD500000}"/>
    <cellStyle name="Normal 22 5 3" xfId="20768" xr:uid="{00000000-0005-0000-0000-0000FE500000}"/>
    <cellStyle name="Normal 22 5 3 2" xfId="20769" xr:uid="{00000000-0005-0000-0000-0000FF500000}"/>
    <cellStyle name="Normal 22 5 3 2 2" xfId="20770" xr:uid="{00000000-0005-0000-0000-000000510000}"/>
    <cellStyle name="Normal 22 5 3 2 2 2" xfId="20771" xr:uid="{00000000-0005-0000-0000-000001510000}"/>
    <cellStyle name="Normal 22 5 3 2 3" xfId="20772" xr:uid="{00000000-0005-0000-0000-000002510000}"/>
    <cellStyle name="Normal 22 5 3 3" xfId="20773" xr:uid="{00000000-0005-0000-0000-000003510000}"/>
    <cellStyle name="Normal 22 5 3 3 2" xfId="20774" xr:uid="{00000000-0005-0000-0000-000004510000}"/>
    <cellStyle name="Normal 22 5 3 3 2 2" xfId="20775" xr:uid="{00000000-0005-0000-0000-000005510000}"/>
    <cellStyle name="Normal 22 5 3 3 3" xfId="20776" xr:uid="{00000000-0005-0000-0000-000006510000}"/>
    <cellStyle name="Normal 22 5 3 4" xfId="20777" xr:uid="{00000000-0005-0000-0000-000007510000}"/>
    <cellStyle name="Normal 22 5 3 4 2" xfId="20778" xr:uid="{00000000-0005-0000-0000-000008510000}"/>
    <cellStyle name="Normal 22 5 3 4 2 2" xfId="20779" xr:uid="{00000000-0005-0000-0000-000009510000}"/>
    <cellStyle name="Normal 22 5 3 4 3" xfId="20780" xr:uid="{00000000-0005-0000-0000-00000A510000}"/>
    <cellStyle name="Normal 22 5 3 5" xfId="20781" xr:uid="{00000000-0005-0000-0000-00000B510000}"/>
    <cellStyle name="Normal 22 5 3 5 2" xfId="20782" xr:uid="{00000000-0005-0000-0000-00000C510000}"/>
    <cellStyle name="Normal 22 5 3 6" xfId="20783" xr:uid="{00000000-0005-0000-0000-00000D510000}"/>
    <cellStyle name="Normal 22 5 3 6 2" xfId="20784" xr:uid="{00000000-0005-0000-0000-00000E510000}"/>
    <cellStyle name="Normal 22 5 3 7" xfId="20785" xr:uid="{00000000-0005-0000-0000-00000F510000}"/>
    <cellStyle name="Normal 22 5 4" xfId="20786" xr:uid="{00000000-0005-0000-0000-000010510000}"/>
    <cellStyle name="Normal 22 5 4 2" xfId="20787" xr:uid="{00000000-0005-0000-0000-000011510000}"/>
    <cellStyle name="Normal 22 5 4 2 2" xfId="20788" xr:uid="{00000000-0005-0000-0000-000012510000}"/>
    <cellStyle name="Normal 22 5 4 3" xfId="20789" xr:uid="{00000000-0005-0000-0000-000013510000}"/>
    <cellStyle name="Normal 22 5 5" xfId="20790" xr:uid="{00000000-0005-0000-0000-000014510000}"/>
    <cellStyle name="Normal 22 5 5 2" xfId="20791" xr:uid="{00000000-0005-0000-0000-000015510000}"/>
    <cellStyle name="Normal 22 5 5 2 2" xfId="20792" xr:uid="{00000000-0005-0000-0000-000016510000}"/>
    <cellStyle name="Normal 22 5 5 3" xfId="20793" xr:uid="{00000000-0005-0000-0000-000017510000}"/>
    <cellStyle name="Normal 22 5 6" xfId="20794" xr:uid="{00000000-0005-0000-0000-000018510000}"/>
    <cellStyle name="Normal 22 5 6 2" xfId="20795" xr:uid="{00000000-0005-0000-0000-000019510000}"/>
    <cellStyle name="Normal 22 5 6 2 2" xfId="20796" xr:uid="{00000000-0005-0000-0000-00001A510000}"/>
    <cellStyle name="Normal 22 5 6 3" xfId="20797" xr:uid="{00000000-0005-0000-0000-00001B510000}"/>
    <cellStyle name="Normal 22 5 7" xfId="20798" xr:uid="{00000000-0005-0000-0000-00001C510000}"/>
    <cellStyle name="Normal 22 5 7 2" xfId="20799" xr:uid="{00000000-0005-0000-0000-00001D510000}"/>
    <cellStyle name="Normal 22 5 8" xfId="20800" xr:uid="{00000000-0005-0000-0000-00001E510000}"/>
    <cellStyle name="Normal 22 5 8 2" xfId="20801" xr:uid="{00000000-0005-0000-0000-00001F510000}"/>
    <cellStyle name="Normal 22 5 9" xfId="20802" xr:uid="{00000000-0005-0000-0000-000020510000}"/>
    <cellStyle name="Normal 22 6" xfId="20803" xr:uid="{00000000-0005-0000-0000-000021510000}"/>
    <cellStyle name="Normal 22 6 2" xfId="20804" xr:uid="{00000000-0005-0000-0000-000022510000}"/>
    <cellStyle name="Normal 22 6 2 2" xfId="20805" xr:uid="{00000000-0005-0000-0000-000023510000}"/>
    <cellStyle name="Normal 22 6 2 2 2" xfId="20806" xr:uid="{00000000-0005-0000-0000-000024510000}"/>
    <cellStyle name="Normal 22 6 2 2 2 2" xfId="20807" xr:uid="{00000000-0005-0000-0000-000025510000}"/>
    <cellStyle name="Normal 22 6 2 2 3" xfId="20808" xr:uid="{00000000-0005-0000-0000-000026510000}"/>
    <cellStyle name="Normal 22 6 2 3" xfId="20809" xr:uid="{00000000-0005-0000-0000-000027510000}"/>
    <cellStyle name="Normal 22 6 2 3 2" xfId="20810" xr:uid="{00000000-0005-0000-0000-000028510000}"/>
    <cellStyle name="Normal 22 6 2 3 2 2" xfId="20811" xr:uid="{00000000-0005-0000-0000-000029510000}"/>
    <cellStyle name="Normal 22 6 2 3 3" xfId="20812" xr:uid="{00000000-0005-0000-0000-00002A510000}"/>
    <cellStyle name="Normal 22 6 2 4" xfId="20813" xr:uid="{00000000-0005-0000-0000-00002B510000}"/>
    <cellStyle name="Normal 22 6 2 4 2" xfId="20814" xr:uid="{00000000-0005-0000-0000-00002C510000}"/>
    <cellStyle name="Normal 22 6 2 4 2 2" xfId="20815" xr:uid="{00000000-0005-0000-0000-00002D510000}"/>
    <cellStyle name="Normal 22 6 2 4 3" xfId="20816" xr:uid="{00000000-0005-0000-0000-00002E510000}"/>
    <cellStyle name="Normal 22 6 2 5" xfId="20817" xr:uid="{00000000-0005-0000-0000-00002F510000}"/>
    <cellStyle name="Normal 22 6 2 5 2" xfId="20818" xr:uid="{00000000-0005-0000-0000-000030510000}"/>
    <cellStyle name="Normal 22 6 2 6" xfId="20819" xr:uid="{00000000-0005-0000-0000-000031510000}"/>
    <cellStyle name="Normal 22 6 2 6 2" xfId="20820" xr:uid="{00000000-0005-0000-0000-000032510000}"/>
    <cellStyle name="Normal 22 6 2 7" xfId="20821" xr:uid="{00000000-0005-0000-0000-000033510000}"/>
    <cellStyle name="Normal 22 6 3" xfId="20822" xr:uid="{00000000-0005-0000-0000-000034510000}"/>
    <cellStyle name="Normal 22 6 3 2" xfId="20823" xr:uid="{00000000-0005-0000-0000-000035510000}"/>
    <cellStyle name="Normal 22 6 3 2 2" xfId="20824" xr:uid="{00000000-0005-0000-0000-000036510000}"/>
    <cellStyle name="Normal 22 6 3 3" xfId="20825" xr:uid="{00000000-0005-0000-0000-000037510000}"/>
    <cellStyle name="Normal 22 6 4" xfId="20826" xr:uid="{00000000-0005-0000-0000-000038510000}"/>
    <cellStyle name="Normal 22 6 4 2" xfId="20827" xr:uid="{00000000-0005-0000-0000-000039510000}"/>
    <cellStyle name="Normal 22 6 4 2 2" xfId="20828" xr:uid="{00000000-0005-0000-0000-00003A510000}"/>
    <cellStyle name="Normal 22 6 4 3" xfId="20829" xr:uid="{00000000-0005-0000-0000-00003B510000}"/>
    <cellStyle name="Normal 22 6 5" xfId="20830" xr:uid="{00000000-0005-0000-0000-00003C510000}"/>
    <cellStyle name="Normal 22 6 5 2" xfId="20831" xr:uid="{00000000-0005-0000-0000-00003D510000}"/>
    <cellStyle name="Normal 22 6 5 2 2" xfId="20832" xr:uid="{00000000-0005-0000-0000-00003E510000}"/>
    <cellStyle name="Normal 22 6 5 3" xfId="20833" xr:uid="{00000000-0005-0000-0000-00003F510000}"/>
    <cellStyle name="Normal 22 6 6" xfId="20834" xr:uid="{00000000-0005-0000-0000-000040510000}"/>
    <cellStyle name="Normal 22 6 6 2" xfId="20835" xr:uid="{00000000-0005-0000-0000-000041510000}"/>
    <cellStyle name="Normal 22 6 7" xfId="20836" xr:uid="{00000000-0005-0000-0000-000042510000}"/>
    <cellStyle name="Normal 22 6 7 2" xfId="20837" xr:uid="{00000000-0005-0000-0000-000043510000}"/>
    <cellStyle name="Normal 22 6 8" xfId="20838" xr:uid="{00000000-0005-0000-0000-000044510000}"/>
    <cellStyle name="Normal 22 7" xfId="20839" xr:uid="{00000000-0005-0000-0000-000045510000}"/>
    <cellStyle name="Normal 22 7 2" xfId="20840" xr:uid="{00000000-0005-0000-0000-000046510000}"/>
    <cellStyle name="Normal 22 7 2 2" xfId="20841" xr:uid="{00000000-0005-0000-0000-000047510000}"/>
    <cellStyle name="Normal 22 7 2 2 2" xfId="20842" xr:uid="{00000000-0005-0000-0000-000048510000}"/>
    <cellStyle name="Normal 22 7 2 3" xfId="20843" xr:uid="{00000000-0005-0000-0000-000049510000}"/>
    <cellStyle name="Normal 22 7 3" xfId="20844" xr:uid="{00000000-0005-0000-0000-00004A510000}"/>
    <cellStyle name="Normal 22 7 3 2" xfId="20845" xr:uid="{00000000-0005-0000-0000-00004B510000}"/>
    <cellStyle name="Normal 22 7 3 2 2" xfId="20846" xr:uid="{00000000-0005-0000-0000-00004C510000}"/>
    <cellStyle name="Normal 22 7 3 3" xfId="20847" xr:uid="{00000000-0005-0000-0000-00004D510000}"/>
    <cellStyle name="Normal 22 7 4" xfId="20848" xr:uid="{00000000-0005-0000-0000-00004E510000}"/>
    <cellStyle name="Normal 22 7 4 2" xfId="20849" xr:uid="{00000000-0005-0000-0000-00004F510000}"/>
    <cellStyle name="Normal 22 7 4 2 2" xfId="20850" xr:uid="{00000000-0005-0000-0000-000050510000}"/>
    <cellStyle name="Normal 22 7 4 3" xfId="20851" xr:uid="{00000000-0005-0000-0000-000051510000}"/>
    <cellStyle name="Normal 22 7 5" xfId="20852" xr:uid="{00000000-0005-0000-0000-000052510000}"/>
    <cellStyle name="Normal 22 7 5 2" xfId="20853" xr:uid="{00000000-0005-0000-0000-000053510000}"/>
    <cellStyle name="Normal 22 7 6" xfId="20854" xr:uid="{00000000-0005-0000-0000-000054510000}"/>
    <cellStyle name="Normal 22 7 6 2" xfId="20855" xr:uid="{00000000-0005-0000-0000-000055510000}"/>
    <cellStyle name="Normal 22 7 7" xfId="20856" xr:uid="{00000000-0005-0000-0000-000056510000}"/>
    <cellStyle name="Normal 22 8" xfId="20857" xr:uid="{00000000-0005-0000-0000-000057510000}"/>
    <cellStyle name="Normal 22 8 2" xfId="20858" xr:uid="{00000000-0005-0000-0000-000058510000}"/>
    <cellStyle name="Normal 22 8 2 2" xfId="20859" xr:uid="{00000000-0005-0000-0000-000059510000}"/>
    <cellStyle name="Normal 22 8 2 2 2" xfId="20860" xr:uid="{00000000-0005-0000-0000-00005A510000}"/>
    <cellStyle name="Normal 22 8 2 3" xfId="20861" xr:uid="{00000000-0005-0000-0000-00005B510000}"/>
    <cellStyle name="Normal 22 8 3" xfId="20862" xr:uid="{00000000-0005-0000-0000-00005C510000}"/>
    <cellStyle name="Normal 22 8 3 2" xfId="20863" xr:uid="{00000000-0005-0000-0000-00005D510000}"/>
    <cellStyle name="Normal 22 8 3 2 2" xfId="20864" xr:uid="{00000000-0005-0000-0000-00005E510000}"/>
    <cellStyle name="Normal 22 8 3 3" xfId="20865" xr:uid="{00000000-0005-0000-0000-00005F510000}"/>
    <cellStyle name="Normal 22 8 4" xfId="20866" xr:uid="{00000000-0005-0000-0000-000060510000}"/>
    <cellStyle name="Normal 22 8 4 2" xfId="20867" xr:uid="{00000000-0005-0000-0000-000061510000}"/>
    <cellStyle name="Normal 22 8 4 2 2" xfId="20868" xr:uid="{00000000-0005-0000-0000-000062510000}"/>
    <cellStyle name="Normal 22 8 4 3" xfId="20869" xr:uid="{00000000-0005-0000-0000-000063510000}"/>
    <cellStyle name="Normal 22 8 5" xfId="20870" xr:uid="{00000000-0005-0000-0000-000064510000}"/>
    <cellStyle name="Normal 22 8 5 2" xfId="20871" xr:uid="{00000000-0005-0000-0000-000065510000}"/>
    <cellStyle name="Normal 22 8 6" xfId="20872" xr:uid="{00000000-0005-0000-0000-000066510000}"/>
    <cellStyle name="Normal 22 8 6 2" xfId="20873" xr:uid="{00000000-0005-0000-0000-000067510000}"/>
    <cellStyle name="Normal 22 8 7" xfId="20874" xr:uid="{00000000-0005-0000-0000-000068510000}"/>
    <cellStyle name="Normal 22 9" xfId="20875" xr:uid="{00000000-0005-0000-0000-000069510000}"/>
    <cellStyle name="Normal 22 9 2" xfId="20876" xr:uid="{00000000-0005-0000-0000-00006A510000}"/>
    <cellStyle name="Normal 22 9 2 2" xfId="20877" xr:uid="{00000000-0005-0000-0000-00006B510000}"/>
    <cellStyle name="Normal 22 9 3" xfId="20878" xr:uid="{00000000-0005-0000-0000-00006C510000}"/>
    <cellStyle name="Normal 22_Confidential Information" xfId="20879" xr:uid="{00000000-0005-0000-0000-00006D510000}"/>
    <cellStyle name="Normal 23" xfId="514" xr:uid="{00000000-0005-0000-0000-00006E510000}"/>
    <cellStyle name="Normal 23 10" xfId="20880" xr:uid="{00000000-0005-0000-0000-00006F510000}"/>
    <cellStyle name="Normal 23 10 2" xfId="20881" xr:uid="{00000000-0005-0000-0000-000070510000}"/>
    <cellStyle name="Normal 23 10 2 2" xfId="20882" xr:uid="{00000000-0005-0000-0000-000071510000}"/>
    <cellStyle name="Normal 23 10 3" xfId="20883" xr:uid="{00000000-0005-0000-0000-000072510000}"/>
    <cellStyle name="Normal 23 11" xfId="20884" xr:uid="{00000000-0005-0000-0000-000073510000}"/>
    <cellStyle name="Normal 23 11 2" xfId="20885" xr:uid="{00000000-0005-0000-0000-000074510000}"/>
    <cellStyle name="Normal 23 12" xfId="20886" xr:uid="{00000000-0005-0000-0000-000075510000}"/>
    <cellStyle name="Normal 23 12 2" xfId="20887" xr:uid="{00000000-0005-0000-0000-000076510000}"/>
    <cellStyle name="Normal 23 13" xfId="20888" xr:uid="{00000000-0005-0000-0000-000077510000}"/>
    <cellStyle name="Normal 23 2" xfId="515" xr:uid="{00000000-0005-0000-0000-000078510000}"/>
    <cellStyle name="Normal 23 2 10" xfId="20889" xr:uid="{00000000-0005-0000-0000-000079510000}"/>
    <cellStyle name="Normal 23 2 10 2" xfId="20890" xr:uid="{00000000-0005-0000-0000-00007A510000}"/>
    <cellStyle name="Normal 23 2 11" xfId="20891" xr:uid="{00000000-0005-0000-0000-00007B510000}"/>
    <cellStyle name="Normal 23 2 2" xfId="20892" xr:uid="{00000000-0005-0000-0000-00007C510000}"/>
    <cellStyle name="Normal 23 2 2 2" xfId="20893" xr:uid="{00000000-0005-0000-0000-00007D510000}"/>
    <cellStyle name="Normal 23 2 2 2 2" xfId="20894" xr:uid="{00000000-0005-0000-0000-00007E510000}"/>
    <cellStyle name="Normal 23 2 2 2 2 2" xfId="20895" xr:uid="{00000000-0005-0000-0000-00007F510000}"/>
    <cellStyle name="Normal 23 2 2 2 2 2 2" xfId="20896" xr:uid="{00000000-0005-0000-0000-000080510000}"/>
    <cellStyle name="Normal 23 2 2 2 2 3" xfId="20897" xr:uid="{00000000-0005-0000-0000-000081510000}"/>
    <cellStyle name="Normal 23 2 2 2 3" xfId="20898" xr:uid="{00000000-0005-0000-0000-000082510000}"/>
    <cellStyle name="Normal 23 2 2 2 3 2" xfId="20899" xr:uid="{00000000-0005-0000-0000-000083510000}"/>
    <cellStyle name="Normal 23 2 2 2 3 2 2" xfId="20900" xr:uid="{00000000-0005-0000-0000-000084510000}"/>
    <cellStyle name="Normal 23 2 2 2 3 3" xfId="20901" xr:uid="{00000000-0005-0000-0000-000085510000}"/>
    <cellStyle name="Normal 23 2 2 2 4" xfId="20902" xr:uid="{00000000-0005-0000-0000-000086510000}"/>
    <cellStyle name="Normal 23 2 2 2 4 2" xfId="20903" xr:uid="{00000000-0005-0000-0000-000087510000}"/>
    <cellStyle name="Normal 23 2 2 2 4 2 2" xfId="20904" xr:uid="{00000000-0005-0000-0000-000088510000}"/>
    <cellStyle name="Normal 23 2 2 2 4 3" xfId="20905" xr:uid="{00000000-0005-0000-0000-000089510000}"/>
    <cellStyle name="Normal 23 2 2 2 5" xfId="20906" xr:uid="{00000000-0005-0000-0000-00008A510000}"/>
    <cellStyle name="Normal 23 2 2 2 5 2" xfId="20907" xr:uid="{00000000-0005-0000-0000-00008B510000}"/>
    <cellStyle name="Normal 23 2 2 2 6" xfId="20908" xr:uid="{00000000-0005-0000-0000-00008C510000}"/>
    <cellStyle name="Normal 23 2 2 2 6 2" xfId="20909" xr:uid="{00000000-0005-0000-0000-00008D510000}"/>
    <cellStyle name="Normal 23 2 2 2 7" xfId="20910" xr:uid="{00000000-0005-0000-0000-00008E510000}"/>
    <cellStyle name="Normal 23 2 2 3" xfId="20911" xr:uid="{00000000-0005-0000-0000-00008F510000}"/>
    <cellStyle name="Normal 23 2 2 3 2" xfId="20912" xr:uid="{00000000-0005-0000-0000-000090510000}"/>
    <cellStyle name="Normal 23 2 2 3 2 2" xfId="20913" xr:uid="{00000000-0005-0000-0000-000091510000}"/>
    <cellStyle name="Normal 23 2 2 3 2 2 2" xfId="20914" xr:uid="{00000000-0005-0000-0000-000092510000}"/>
    <cellStyle name="Normal 23 2 2 3 2 3" xfId="20915" xr:uid="{00000000-0005-0000-0000-000093510000}"/>
    <cellStyle name="Normal 23 2 2 3 3" xfId="20916" xr:uid="{00000000-0005-0000-0000-000094510000}"/>
    <cellStyle name="Normal 23 2 2 3 3 2" xfId="20917" xr:uid="{00000000-0005-0000-0000-000095510000}"/>
    <cellStyle name="Normal 23 2 2 3 3 2 2" xfId="20918" xr:uid="{00000000-0005-0000-0000-000096510000}"/>
    <cellStyle name="Normal 23 2 2 3 3 3" xfId="20919" xr:uid="{00000000-0005-0000-0000-000097510000}"/>
    <cellStyle name="Normal 23 2 2 3 4" xfId="20920" xr:uid="{00000000-0005-0000-0000-000098510000}"/>
    <cellStyle name="Normal 23 2 2 3 4 2" xfId="20921" xr:uid="{00000000-0005-0000-0000-000099510000}"/>
    <cellStyle name="Normal 23 2 2 3 4 2 2" xfId="20922" xr:uid="{00000000-0005-0000-0000-00009A510000}"/>
    <cellStyle name="Normal 23 2 2 3 4 3" xfId="20923" xr:uid="{00000000-0005-0000-0000-00009B510000}"/>
    <cellStyle name="Normal 23 2 2 3 5" xfId="20924" xr:uid="{00000000-0005-0000-0000-00009C510000}"/>
    <cellStyle name="Normal 23 2 2 3 5 2" xfId="20925" xr:uid="{00000000-0005-0000-0000-00009D510000}"/>
    <cellStyle name="Normal 23 2 2 3 6" xfId="20926" xr:uid="{00000000-0005-0000-0000-00009E510000}"/>
    <cellStyle name="Normal 23 2 2 3 6 2" xfId="20927" xr:uid="{00000000-0005-0000-0000-00009F510000}"/>
    <cellStyle name="Normal 23 2 2 3 7" xfId="20928" xr:uid="{00000000-0005-0000-0000-0000A0510000}"/>
    <cellStyle name="Normal 23 2 2 4" xfId="20929" xr:uid="{00000000-0005-0000-0000-0000A1510000}"/>
    <cellStyle name="Normal 23 2 2 4 2" xfId="20930" xr:uid="{00000000-0005-0000-0000-0000A2510000}"/>
    <cellStyle name="Normal 23 2 2 4 2 2" xfId="20931" xr:uid="{00000000-0005-0000-0000-0000A3510000}"/>
    <cellStyle name="Normal 23 2 2 4 3" xfId="20932" xr:uid="{00000000-0005-0000-0000-0000A4510000}"/>
    <cellStyle name="Normal 23 2 2 5" xfId="20933" xr:uid="{00000000-0005-0000-0000-0000A5510000}"/>
    <cellStyle name="Normal 23 2 2 5 2" xfId="20934" xr:uid="{00000000-0005-0000-0000-0000A6510000}"/>
    <cellStyle name="Normal 23 2 2 5 2 2" xfId="20935" xr:uid="{00000000-0005-0000-0000-0000A7510000}"/>
    <cellStyle name="Normal 23 2 2 5 3" xfId="20936" xr:uid="{00000000-0005-0000-0000-0000A8510000}"/>
    <cellStyle name="Normal 23 2 2 6" xfId="20937" xr:uid="{00000000-0005-0000-0000-0000A9510000}"/>
    <cellStyle name="Normal 23 2 2 6 2" xfId="20938" xr:uid="{00000000-0005-0000-0000-0000AA510000}"/>
    <cellStyle name="Normal 23 2 2 6 2 2" xfId="20939" xr:uid="{00000000-0005-0000-0000-0000AB510000}"/>
    <cellStyle name="Normal 23 2 2 6 3" xfId="20940" xr:uid="{00000000-0005-0000-0000-0000AC510000}"/>
    <cellStyle name="Normal 23 2 2 7" xfId="20941" xr:uid="{00000000-0005-0000-0000-0000AD510000}"/>
    <cellStyle name="Normal 23 2 2 7 2" xfId="20942" xr:uid="{00000000-0005-0000-0000-0000AE510000}"/>
    <cellStyle name="Normal 23 2 2 8" xfId="20943" xr:uid="{00000000-0005-0000-0000-0000AF510000}"/>
    <cellStyle name="Normal 23 2 2 8 2" xfId="20944" xr:uid="{00000000-0005-0000-0000-0000B0510000}"/>
    <cellStyle name="Normal 23 2 2 9" xfId="20945" xr:uid="{00000000-0005-0000-0000-0000B1510000}"/>
    <cellStyle name="Normal 23 2 3" xfId="20946" xr:uid="{00000000-0005-0000-0000-0000B2510000}"/>
    <cellStyle name="Normal 23 2 3 2" xfId="20947" xr:uid="{00000000-0005-0000-0000-0000B3510000}"/>
    <cellStyle name="Normal 23 2 3 2 2" xfId="20948" xr:uid="{00000000-0005-0000-0000-0000B4510000}"/>
    <cellStyle name="Normal 23 2 3 2 2 2" xfId="20949" xr:uid="{00000000-0005-0000-0000-0000B5510000}"/>
    <cellStyle name="Normal 23 2 3 2 2 2 2" xfId="20950" xr:uid="{00000000-0005-0000-0000-0000B6510000}"/>
    <cellStyle name="Normal 23 2 3 2 2 3" xfId="20951" xr:uid="{00000000-0005-0000-0000-0000B7510000}"/>
    <cellStyle name="Normal 23 2 3 2 3" xfId="20952" xr:uid="{00000000-0005-0000-0000-0000B8510000}"/>
    <cellStyle name="Normal 23 2 3 2 3 2" xfId="20953" xr:uid="{00000000-0005-0000-0000-0000B9510000}"/>
    <cellStyle name="Normal 23 2 3 2 3 2 2" xfId="20954" xr:uid="{00000000-0005-0000-0000-0000BA510000}"/>
    <cellStyle name="Normal 23 2 3 2 3 3" xfId="20955" xr:uid="{00000000-0005-0000-0000-0000BB510000}"/>
    <cellStyle name="Normal 23 2 3 2 4" xfId="20956" xr:uid="{00000000-0005-0000-0000-0000BC510000}"/>
    <cellStyle name="Normal 23 2 3 2 4 2" xfId="20957" xr:uid="{00000000-0005-0000-0000-0000BD510000}"/>
    <cellStyle name="Normal 23 2 3 2 4 2 2" xfId="20958" xr:uid="{00000000-0005-0000-0000-0000BE510000}"/>
    <cellStyle name="Normal 23 2 3 2 4 3" xfId="20959" xr:uid="{00000000-0005-0000-0000-0000BF510000}"/>
    <cellStyle name="Normal 23 2 3 2 5" xfId="20960" xr:uid="{00000000-0005-0000-0000-0000C0510000}"/>
    <cellStyle name="Normal 23 2 3 2 5 2" xfId="20961" xr:uid="{00000000-0005-0000-0000-0000C1510000}"/>
    <cellStyle name="Normal 23 2 3 2 6" xfId="20962" xr:uid="{00000000-0005-0000-0000-0000C2510000}"/>
    <cellStyle name="Normal 23 2 3 2 6 2" xfId="20963" xr:uid="{00000000-0005-0000-0000-0000C3510000}"/>
    <cellStyle name="Normal 23 2 3 2 7" xfId="20964" xr:uid="{00000000-0005-0000-0000-0000C4510000}"/>
    <cellStyle name="Normal 23 2 3 3" xfId="20965" xr:uid="{00000000-0005-0000-0000-0000C5510000}"/>
    <cellStyle name="Normal 23 2 3 3 2" xfId="20966" xr:uid="{00000000-0005-0000-0000-0000C6510000}"/>
    <cellStyle name="Normal 23 2 3 3 2 2" xfId="20967" xr:uid="{00000000-0005-0000-0000-0000C7510000}"/>
    <cellStyle name="Normal 23 2 3 3 3" xfId="20968" xr:uid="{00000000-0005-0000-0000-0000C8510000}"/>
    <cellStyle name="Normal 23 2 3 4" xfId="20969" xr:uid="{00000000-0005-0000-0000-0000C9510000}"/>
    <cellStyle name="Normal 23 2 3 4 2" xfId="20970" xr:uid="{00000000-0005-0000-0000-0000CA510000}"/>
    <cellStyle name="Normal 23 2 3 4 2 2" xfId="20971" xr:uid="{00000000-0005-0000-0000-0000CB510000}"/>
    <cellStyle name="Normal 23 2 3 4 3" xfId="20972" xr:uid="{00000000-0005-0000-0000-0000CC510000}"/>
    <cellStyle name="Normal 23 2 3 5" xfId="20973" xr:uid="{00000000-0005-0000-0000-0000CD510000}"/>
    <cellStyle name="Normal 23 2 3 5 2" xfId="20974" xr:uid="{00000000-0005-0000-0000-0000CE510000}"/>
    <cellStyle name="Normal 23 2 3 5 2 2" xfId="20975" xr:uid="{00000000-0005-0000-0000-0000CF510000}"/>
    <cellStyle name="Normal 23 2 3 5 3" xfId="20976" xr:uid="{00000000-0005-0000-0000-0000D0510000}"/>
    <cellStyle name="Normal 23 2 3 6" xfId="20977" xr:uid="{00000000-0005-0000-0000-0000D1510000}"/>
    <cellStyle name="Normal 23 2 3 6 2" xfId="20978" xr:uid="{00000000-0005-0000-0000-0000D2510000}"/>
    <cellStyle name="Normal 23 2 3 7" xfId="20979" xr:uid="{00000000-0005-0000-0000-0000D3510000}"/>
    <cellStyle name="Normal 23 2 3 7 2" xfId="20980" xr:uid="{00000000-0005-0000-0000-0000D4510000}"/>
    <cellStyle name="Normal 23 2 3 8" xfId="20981" xr:uid="{00000000-0005-0000-0000-0000D5510000}"/>
    <cellStyle name="Normal 23 2 4" xfId="20982" xr:uid="{00000000-0005-0000-0000-0000D6510000}"/>
    <cellStyle name="Normal 23 2 4 2" xfId="20983" xr:uid="{00000000-0005-0000-0000-0000D7510000}"/>
    <cellStyle name="Normal 23 2 4 2 2" xfId="20984" xr:uid="{00000000-0005-0000-0000-0000D8510000}"/>
    <cellStyle name="Normal 23 2 4 2 2 2" xfId="20985" xr:uid="{00000000-0005-0000-0000-0000D9510000}"/>
    <cellStyle name="Normal 23 2 4 2 3" xfId="20986" xr:uid="{00000000-0005-0000-0000-0000DA510000}"/>
    <cellStyle name="Normal 23 2 4 3" xfId="20987" xr:uid="{00000000-0005-0000-0000-0000DB510000}"/>
    <cellStyle name="Normal 23 2 4 3 2" xfId="20988" xr:uid="{00000000-0005-0000-0000-0000DC510000}"/>
    <cellStyle name="Normal 23 2 4 3 2 2" xfId="20989" xr:uid="{00000000-0005-0000-0000-0000DD510000}"/>
    <cellStyle name="Normal 23 2 4 3 3" xfId="20990" xr:uid="{00000000-0005-0000-0000-0000DE510000}"/>
    <cellStyle name="Normal 23 2 4 4" xfId="20991" xr:uid="{00000000-0005-0000-0000-0000DF510000}"/>
    <cellStyle name="Normal 23 2 4 4 2" xfId="20992" xr:uid="{00000000-0005-0000-0000-0000E0510000}"/>
    <cellStyle name="Normal 23 2 4 4 2 2" xfId="20993" xr:uid="{00000000-0005-0000-0000-0000E1510000}"/>
    <cellStyle name="Normal 23 2 4 4 3" xfId="20994" xr:uid="{00000000-0005-0000-0000-0000E2510000}"/>
    <cellStyle name="Normal 23 2 4 5" xfId="20995" xr:uid="{00000000-0005-0000-0000-0000E3510000}"/>
    <cellStyle name="Normal 23 2 4 5 2" xfId="20996" xr:uid="{00000000-0005-0000-0000-0000E4510000}"/>
    <cellStyle name="Normal 23 2 4 6" xfId="20997" xr:uid="{00000000-0005-0000-0000-0000E5510000}"/>
    <cellStyle name="Normal 23 2 4 6 2" xfId="20998" xr:uid="{00000000-0005-0000-0000-0000E6510000}"/>
    <cellStyle name="Normal 23 2 4 7" xfId="20999" xr:uid="{00000000-0005-0000-0000-0000E7510000}"/>
    <cellStyle name="Normal 23 2 5" xfId="21000" xr:uid="{00000000-0005-0000-0000-0000E8510000}"/>
    <cellStyle name="Normal 23 2 5 2" xfId="21001" xr:uid="{00000000-0005-0000-0000-0000E9510000}"/>
    <cellStyle name="Normal 23 2 5 2 2" xfId="21002" xr:uid="{00000000-0005-0000-0000-0000EA510000}"/>
    <cellStyle name="Normal 23 2 5 2 2 2" xfId="21003" xr:uid="{00000000-0005-0000-0000-0000EB510000}"/>
    <cellStyle name="Normal 23 2 5 2 3" xfId="21004" xr:uid="{00000000-0005-0000-0000-0000EC510000}"/>
    <cellStyle name="Normal 23 2 5 3" xfId="21005" xr:uid="{00000000-0005-0000-0000-0000ED510000}"/>
    <cellStyle name="Normal 23 2 5 3 2" xfId="21006" xr:uid="{00000000-0005-0000-0000-0000EE510000}"/>
    <cellStyle name="Normal 23 2 5 3 2 2" xfId="21007" xr:uid="{00000000-0005-0000-0000-0000EF510000}"/>
    <cellStyle name="Normal 23 2 5 3 3" xfId="21008" xr:uid="{00000000-0005-0000-0000-0000F0510000}"/>
    <cellStyle name="Normal 23 2 5 4" xfId="21009" xr:uid="{00000000-0005-0000-0000-0000F1510000}"/>
    <cellStyle name="Normal 23 2 5 4 2" xfId="21010" xr:uid="{00000000-0005-0000-0000-0000F2510000}"/>
    <cellStyle name="Normal 23 2 5 4 2 2" xfId="21011" xr:uid="{00000000-0005-0000-0000-0000F3510000}"/>
    <cellStyle name="Normal 23 2 5 4 3" xfId="21012" xr:uid="{00000000-0005-0000-0000-0000F4510000}"/>
    <cellStyle name="Normal 23 2 5 5" xfId="21013" xr:uid="{00000000-0005-0000-0000-0000F5510000}"/>
    <cellStyle name="Normal 23 2 5 5 2" xfId="21014" xr:uid="{00000000-0005-0000-0000-0000F6510000}"/>
    <cellStyle name="Normal 23 2 5 6" xfId="21015" xr:uid="{00000000-0005-0000-0000-0000F7510000}"/>
    <cellStyle name="Normal 23 2 5 6 2" xfId="21016" xr:uid="{00000000-0005-0000-0000-0000F8510000}"/>
    <cellStyle name="Normal 23 2 5 7" xfId="21017" xr:uid="{00000000-0005-0000-0000-0000F9510000}"/>
    <cellStyle name="Normal 23 2 6" xfId="21018" xr:uid="{00000000-0005-0000-0000-0000FA510000}"/>
    <cellStyle name="Normal 23 2 6 2" xfId="21019" xr:uid="{00000000-0005-0000-0000-0000FB510000}"/>
    <cellStyle name="Normal 23 2 6 2 2" xfId="21020" xr:uid="{00000000-0005-0000-0000-0000FC510000}"/>
    <cellStyle name="Normal 23 2 6 3" xfId="21021" xr:uid="{00000000-0005-0000-0000-0000FD510000}"/>
    <cellStyle name="Normal 23 2 7" xfId="21022" xr:uid="{00000000-0005-0000-0000-0000FE510000}"/>
    <cellStyle name="Normal 23 2 7 2" xfId="21023" xr:uid="{00000000-0005-0000-0000-0000FF510000}"/>
    <cellStyle name="Normal 23 2 7 2 2" xfId="21024" xr:uid="{00000000-0005-0000-0000-000000520000}"/>
    <cellStyle name="Normal 23 2 7 3" xfId="21025" xr:uid="{00000000-0005-0000-0000-000001520000}"/>
    <cellStyle name="Normal 23 2 8" xfId="21026" xr:uid="{00000000-0005-0000-0000-000002520000}"/>
    <cellStyle name="Normal 23 2 8 2" xfId="21027" xr:uid="{00000000-0005-0000-0000-000003520000}"/>
    <cellStyle name="Normal 23 2 8 2 2" xfId="21028" xr:uid="{00000000-0005-0000-0000-000004520000}"/>
    <cellStyle name="Normal 23 2 8 3" xfId="21029" xr:uid="{00000000-0005-0000-0000-000005520000}"/>
    <cellStyle name="Normal 23 2 9" xfId="21030" xr:uid="{00000000-0005-0000-0000-000006520000}"/>
    <cellStyle name="Normal 23 2 9 2" xfId="21031" xr:uid="{00000000-0005-0000-0000-000007520000}"/>
    <cellStyle name="Normal 23 3" xfId="516" xr:uid="{00000000-0005-0000-0000-000008520000}"/>
    <cellStyle name="Normal 23 3 10" xfId="21032" xr:uid="{00000000-0005-0000-0000-000009520000}"/>
    <cellStyle name="Normal 23 3 10 2" xfId="21033" xr:uid="{00000000-0005-0000-0000-00000A520000}"/>
    <cellStyle name="Normal 23 3 11" xfId="21034" xr:uid="{00000000-0005-0000-0000-00000B520000}"/>
    <cellStyle name="Normal 23 3 2" xfId="21035" xr:uid="{00000000-0005-0000-0000-00000C520000}"/>
    <cellStyle name="Normal 23 3 2 2" xfId="21036" xr:uid="{00000000-0005-0000-0000-00000D520000}"/>
    <cellStyle name="Normal 23 3 2 2 2" xfId="21037" xr:uid="{00000000-0005-0000-0000-00000E520000}"/>
    <cellStyle name="Normal 23 3 2 2 2 2" xfId="21038" xr:uid="{00000000-0005-0000-0000-00000F520000}"/>
    <cellStyle name="Normal 23 3 2 2 2 2 2" xfId="21039" xr:uid="{00000000-0005-0000-0000-000010520000}"/>
    <cellStyle name="Normal 23 3 2 2 2 3" xfId="21040" xr:uid="{00000000-0005-0000-0000-000011520000}"/>
    <cellStyle name="Normal 23 3 2 2 3" xfId="21041" xr:uid="{00000000-0005-0000-0000-000012520000}"/>
    <cellStyle name="Normal 23 3 2 2 3 2" xfId="21042" xr:uid="{00000000-0005-0000-0000-000013520000}"/>
    <cellStyle name="Normal 23 3 2 2 3 2 2" xfId="21043" xr:uid="{00000000-0005-0000-0000-000014520000}"/>
    <cellStyle name="Normal 23 3 2 2 3 3" xfId="21044" xr:uid="{00000000-0005-0000-0000-000015520000}"/>
    <cellStyle name="Normal 23 3 2 2 4" xfId="21045" xr:uid="{00000000-0005-0000-0000-000016520000}"/>
    <cellStyle name="Normal 23 3 2 2 4 2" xfId="21046" xr:uid="{00000000-0005-0000-0000-000017520000}"/>
    <cellStyle name="Normal 23 3 2 2 4 2 2" xfId="21047" xr:uid="{00000000-0005-0000-0000-000018520000}"/>
    <cellStyle name="Normal 23 3 2 2 4 3" xfId="21048" xr:uid="{00000000-0005-0000-0000-000019520000}"/>
    <cellStyle name="Normal 23 3 2 2 5" xfId="21049" xr:uid="{00000000-0005-0000-0000-00001A520000}"/>
    <cellStyle name="Normal 23 3 2 2 5 2" xfId="21050" xr:uid="{00000000-0005-0000-0000-00001B520000}"/>
    <cellStyle name="Normal 23 3 2 2 6" xfId="21051" xr:uid="{00000000-0005-0000-0000-00001C520000}"/>
    <cellStyle name="Normal 23 3 2 2 6 2" xfId="21052" xr:uid="{00000000-0005-0000-0000-00001D520000}"/>
    <cellStyle name="Normal 23 3 2 2 7" xfId="21053" xr:uid="{00000000-0005-0000-0000-00001E520000}"/>
    <cellStyle name="Normal 23 3 2 3" xfId="21054" xr:uid="{00000000-0005-0000-0000-00001F520000}"/>
    <cellStyle name="Normal 23 3 2 3 2" xfId="21055" xr:uid="{00000000-0005-0000-0000-000020520000}"/>
    <cellStyle name="Normal 23 3 2 3 2 2" xfId="21056" xr:uid="{00000000-0005-0000-0000-000021520000}"/>
    <cellStyle name="Normal 23 3 2 3 2 2 2" xfId="21057" xr:uid="{00000000-0005-0000-0000-000022520000}"/>
    <cellStyle name="Normal 23 3 2 3 2 3" xfId="21058" xr:uid="{00000000-0005-0000-0000-000023520000}"/>
    <cellStyle name="Normal 23 3 2 3 3" xfId="21059" xr:uid="{00000000-0005-0000-0000-000024520000}"/>
    <cellStyle name="Normal 23 3 2 3 3 2" xfId="21060" xr:uid="{00000000-0005-0000-0000-000025520000}"/>
    <cellStyle name="Normal 23 3 2 3 3 2 2" xfId="21061" xr:uid="{00000000-0005-0000-0000-000026520000}"/>
    <cellStyle name="Normal 23 3 2 3 3 3" xfId="21062" xr:uid="{00000000-0005-0000-0000-000027520000}"/>
    <cellStyle name="Normal 23 3 2 3 4" xfId="21063" xr:uid="{00000000-0005-0000-0000-000028520000}"/>
    <cellStyle name="Normal 23 3 2 3 4 2" xfId="21064" xr:uid="{00000000-0005-0000-0000-000029520000}"/>
    <cellStyle name="Normal 23 3 2 3 4 2 2" xfId="21065" xr:uid="{00000000-0005-0000-0000-00002A520000}"/>
    <cellStyle name="Normal 23 3 2 3 4 3" xfId="21066" xr:uid="{00000000-0005-0000-0000-00002B520000}"/>
    <cellStyle name="Normal 23 3 2 3 5" xfId="21067" xr:uid="{00000000-0005-0000-0000-00002C520000}"/>
    <cellStyle name="Normal 23 3 2 3 5 2" xfId="21068" xr:uid="{00000000-0005-0000-0000-00002D520000}"/>
    <cellStyle name="Normal 23 3 2 3 6" xfId="21069" xr:uid="{00000000-0005-0000-0000-00002E520000}"/>
    <cellStyle name="Normal 23 3 2 3 6 2" xfId="21070" xr:uid="{00000000-0005-0000-0000-00002F520000}"/>
    <cellStyle name="Normal 23 3 2 3 7" xfId="21071" xr:uid="{00000000-0005-0000-0000-000030520000}"/>
    <cellStyle name="Normal 23 3 2 4" xfId="21072" xr:uid="{00000000-0005-0000-0000-000031520000}"/>
    <cellStyle name="Normal 23 3 2 4 2" xfId="21073" xr:uid="{00000000-0005-0000-0000-000032520000}"/>
    <cellStyle name="Normal 23 3 2 4 2 2" xfId="21074" xr:uid="{00000000-0005-0000-0000-000033520000}"/>
    <cellStyle name="Normal 23 3 2 4 3" xfId="21075" xr:uid="{00000000-0005-0000-0000-000034520000}"/>
    <cellStyle name="Normal 23 3 2 5" xfId="21076" xr:uid="{00000000-0005-0000-0000-000035520000}"/>
    <cellStyle name="Normal 23 3 2 5 2" xfId="21077" xr:uid="{00000000-0005-0000-0000-000036520000}"/>
    <cellStyle name="Normal 23 3 2 5 2 2" xfId="21078" xr:uid="{00000000-0005-0000-0000-000037520000}"/>
    <cellStyle name="Normal 23 3 2 5 3" xfId="21079" xr:uid="{00000000-0005-0000-0000-000038520000}"/>
    <cellStyle name="Normal 23 3 2 6" xfId="21080" xr:uid="{00000000-0005-0000-0000-000039520000}"/>
    <cellStyle name="Normal 23 3 2 6 2" xfId="21081" xr:uid="{00000000-0005-0000-0000-00003A520000}"/>
    <cellStyle name="Normal 23 3 2 6 2 2" xfId="21082" xr:uid="{00000000-0005-0000-0000-00003B520000}"/>
    <cellStyle name="Normal 23 3 2 6 3" xfId="21083" xr:uid="{00000000-0005-0000-0000-00003C520000}"/>
    <cellStyle name="Normal 23 3 2 7" xfId="21084" xr:uid="{00000000-0005-0000-0000-00003D520000}"/>
    <cellStyle name="Normal 23 3 2 7 2" xfId="21085" xr:uid="{00000000-0005-0000-0000-00003E520000}"/>
    <cellStyle name="Normal 23 3 2 8" xfId="21086" xr:uid="{00000000-0005-0000-0000-00003F520000}"/>
    <cellStyle name="Normal 23 3 2 8 2" xfId="21087" xr:uid="{00000000-0005-0000-0000-000040520000}"/>
    <cellStyle name="Normal 23 3 2 9" xfId="21088" xr:uid="{00000000-0005-0000-0000-000041520000}"/>
    <cellStyle name="Normal 23 3 3" xfId="21089" xr:uid="{00000000-0005-0000-0000-000042520000}"/>
    <cellStyle name="Normal 23 3 3 2" xfId="21090" xr:uid="{00000000-0005-0000-0000-000043520000}"/>
    <cellStyle name="Normal 23 3 3 2 2" xfId="21091" xr:uid="{00000000-0005-0000-0000-000044520000}"/>
    <cellStyle name="Normal 23 3 3 2 2 2" xfId="21092" xr:uid="{00000000-0005-0000-0000-000045520000}"/>
    <cellStyle name="Normal 23 3 3 2 2 2 2" xfId="21093" xr:uid="{00000000-0005-0000-0000-000046520000}"/>
    <cellStyle name="Normal 23 3 3 2 2 3" xfId="21094" xr:uid="{00000000-0005-0000-0000-000047520000}"/>
    <cellStyle name="Normal 23 3 3 2 3" xfId="21095" xr:uid="{00000000-0005-0000-0000-000048520000}"/>
    <cellStyle name="Normal 23 3 3 2 3 2" xfId="21096" xr:uid="{00000000-0005-0000-0000-000049520000}"/>
    <cellStyle name="Normal 23 3 3 2 3 2 2" xfId="21097" xr:uid="{00000000-0005-0000-0000-00004A520000}"/>
    <cellStyle name="Normal 23 3 3 2 3 3" xfId="21098" xr:uid="{00000000-0005-0000-0000-00004B520000}"/>
    <cellStyle name="Normal 23 3 3 2 4" xfId="21099" xr:uid="{00000000-0005-0000-0000-00004C520000}"/>
    <cellStyle name="Normal 23 3 3 2 4 2" xfId="21100" xr:uid="{00000000-0005-0000-0000-00004D520000}"/>
    <cellStyle name="Normal 23 3 3 2 4 2 2" xfId="21101" xr:uid="{00000000-0005-0000-0000-00004E520000}"/>
    <cellStyle name="Normal 23 3 3 2 4 3" xfId="21102" xr:uid="{00000000-0005-0000-0000-00004F520000}"/>
    <cellStyle name="Normal 23 3 3 2 5" xfId="21103" xr:uid="{00000000-0005-0000-0000-000050520000}"/>
    <cellStyle name="Normal 23 3 3 2 5 2" xfId="21104" xr:uid="{00000000-0005-0000-0000-000051520000}"/>
    <cellStyle name="Normal 23 3 3 2 6" xfId="21105" xr:uid="{00000000-0005-0000-0000-000052520000}"/>
    <cellStyle name="Normal 23 3 3 2 6 2" xfId="21106" xr:uid="{00000000-0005-0000-0000-000053520000}"/>
    <cellStyle name="Normal 23 3 3 2 7" xfId="21107" xr:uid="{00000000-0005-0000-0000-000054520000}"/>
    <cellStyle name="Normal 23 3 3 3" xfId="21108" xr:uid="{00000000-0005-0000-0000-000055520000}"/>
    <cellStyle name="Normal 23 3 3 3 2" xfId="21109" xr:uid="{00000000-0005-0000-0000-000056520000}"/>
    <cellStyle name="Normal 23 3 3 3 2 2" xfId="21110" xr:uid="{00000000-0005-0000-0000-000057520000}"/>
    <cellStyle name="Normal 23 3 3 3 3" xfId="21111" xr:uid="{00000000-0005-0000-0000-000058520000}"/>
    <cellStyle name="Normal 23 3 3 4" xfId="21112" xr:uid="{00000000-0005-0000-0000-000059520000}"/>
    <cellStyle name="Normal 23 3 3 4 2" xfId="21113" xr:uid="{00000000-0005-0000-0000-00005A520000}"/>
    <cellStyle name="Normal 23 3 3 4 2 2" xfId="21114" xr:uid="{00000000-0005-0000-0000-00005B520000}"/>
    <cellStyle name="Normal 23 3 3 4 3" xfId="21115" xr:uid="{00000000-0005-0000-0000-00005C520000}"/>
    <cellStyle name="Normal 23 3 3 5" xfId="21116" xr:uid="{00000000-0005-0000-0000-00005D520000}"/>
    <cellStyle name="Normal 23 3 3 5 2" xfId="21117" xr:uid="{00000000-0005-0000-0000-00005E520000}"/>
    <cellStyle name="Normal 23 3 3 5 2 2" xfId="21118" xr:uid="{00000000-0005-0000-0000-00005F520000}"/>
    <cellStyle name="Normal 23 3 3 5 3" xfId="21119" xr:uid="{00000000-0005-0000-0000-000060520000}"/>
    <cellStyle name="Normal 23 3 3 6" xfId="21120" xr:uid="{00000000-0005-0000-0000-000061520000}"/>
    <cellStyle name="Normal 23 3 3 6 2" xfId="21121" xr:uid="{00000000-0005-0000-0000-000062520000}"/>
    <cellStyle name="Normal 23 3 3 7" xfId="21122" xr:uid="{00000000-0005-0000-0000-000063520000}"/>
    <cellStyle name="Normal 23 3 3 7 2" xfId="21123" xr:uid="{00000000-0005-0000-0000-000064520000}"/>
    <cellStyle name="Normal 23 3 3 8" xfId="21124" xr:uid="{00000000-0005-0000-0000-000065520000}"/>
    <cellStyle name="Normal 23 3 4" xfId="21125" xr:uid="{00000000-0005-0000-0000-000066520000}"/>
    <cellStyle name="Normal 23 3 4 2" xfId="21126" xr:uid="{00000000-0005-0000-0000-000067520000}"/>
    <cellStyle name="Normal 23 3 4 2 2" xfId="21127" xr:uid="{00000000-0005-0000-0000-000068520000}"/>
    <cellStyle name="Normal 23 3 4 2 2 2" xfId="21128" xr:uid="{00000000-0005-0000-0000-000069520000}"/>
    <cellStyle name="Normal 23 3 4 2 3" xfId="21129" xr:uid="{00000000-0005-0000-0000-00006A520000}"/>
    <cellStyle name="Normal 23 3 4 3" xfId="21130" xr:uid="{00000000-0005-0000-0000-00006B520000}"/>
    <cellStyle name="Normal 23 3 4 3 2" xfId="21131" xr:uid="{00000000-0005-0000-0000-00006C520000}"/>
    <cellStyle name="Normal 23 3 4 3 2 2" xfId="21132" xr:uid="{00000000-0005-0000-0000-00006D520000}"/>
    <cellStyle name="Normal 23 3 4 3 3" xfId="21133" xr:uid="{00000000-0005-0000-0000-00006E520000}"/>
    <cellStyle name="Normal 23 3 4 4" xfId="21134" xr:uid="{00000000-0005-0000-0000-00006F520000}"/>
    <cellStyle name="Normal 23 3 4 4 2" xfId="21135" xr:uid="{00000000-0005-0000-0000-000070520000}"/>
    <cellStyle name="Normal 23 3 4 4 2 2" xfId="21136" xr:uid="{00000000-0005-0000-0000-000071520000}"/>
    <cellStyle name="Normal 23 3 4 4 3" xfId="21137" xr:uid="{00000000-0005-0000-0000-000072520000}"/>
    <cellStyle name="Normal 23 3 4 5" xfId="21138" xr:uid="{00000000-0005-0000-0000-000073520000}"/>
    <cellStyle name="Normal 23 3 4 5 2" xfId="21139" xr:uid="{00000000-0005-0000-0000-000074520000}"/>
    <cellStyle name="Normal 23 3 4 6" xfId="21140" xr:uid="{00000000-0005-0000-0000-000075520000}"/>
    <cellStyle name="Normal 23 3 4 6 2" xfId="21141" xr:uid="{00000000-0005-0000-0000-000076520000}"/>
    <cellStyle name="Normal 23 3 4 7" xfId="21142" xr:uid="{00000000-0005-0000-0000-000077520000}"/>
    <cellStyle name="Normal 23 3 5" xfId="21143" xr:uid="{00000000-0005-0000-0000-000078520000}"/>
    <cellStyle name="Normal 23 3 5 2" xfId="21144" xr:uid="{00000000-0005-0000-0000-000079520000}"/>
    <cellStyle name="Normal 23 3 5 2 2" xfId="21145" xr:uid="{00000000-0005-0000-0000-00007A520000}"/>
    <cellStyle name="Normal 23 3 5 2 2 2" xfId="21146" xr:uid="{00000000-0005-0000-0000-00007B520000}"/>
    <cellStyle name="Normal 23 3 5 2 3" xfId="21147" xr:uid="{00000000-0005-0000-0000-00007C520000}"/>
    <cellStyle name="Normal 23 3 5 3" xfId="21148" xr:uid="{00000000-0005-0000-0000-00007D520000}"/>
    <cellStyle name="Normal 23 3 5 3 2" xfId="21149" xr:uid="{00000000-0005-0000-0000-00007E520000}"/>
    <cellStyle name="Normal 23 3 5 3 2 2" xfId="21150" xr:uid="{00000000-0005-0000-0000-00007F520000}"/>
    <cellStyle name="Normal 23 3 5 3 3" xfId="21151" xr:uid="{00000000-0005-0000-0000-000080520000}"/>
    <cellStyle name="Normal 23 3 5 4" xfId="21152" xr:uid="{00000000-0005-0000-0000-000081520000}"/>
    <cellStyle name="Normal 23 3 5 4 2" xfId="21153" xr:uid="{00000000-0005-0000-0000-000082520000}"/>
    <cellStyle name="Normal 23 3 5 4 2 2" xfId="21154" xr:uid="{00000000-0005-0000-0000-000083520000}"/>
    <cellStyle name="Normal 23 3 5 4 3" xfId="21155" xr:uid="{00000000-0005-0000-0000-000084520000}"/>
    <cellStyle name="Normal 23 3 5 5" xfId="21156" xr:uid="{00000000-0005-0000-0000-000085520000}"/>
    <cellStyle name="Normal 23 3 5 5 2" xfId="21157" xr:uid="{00000000-0005-0000-0000-000086520000}"/>
    <cellStyle name="Normal 23 3 5 6" xfId="21158" xr:uid="{00000000-0005-0000-0000-000087520000}"/>
    <cellStyle name="Normal 23 3 5 6 2" xfId="21159" xr:uid="{00000000-0005-0000-0000-000088520000}"/>
    <cellStyle name="Normal 23 3 5 7" xfId="21160" xr:uid="{00000000-0005-0000-0000-000089520000}"/>
    <cellStyle name="Normal 23 3 6" xfId="21161" xr:uid="{00000000-0005-0000-0000-00008A520000}"/>
    <cellStyle name="Normal 23 3 6 2" xfId="21162" xr:uid="{00000000-0005-0000-0000-00008B520000}"/>
    <cellStyle name="Normal 23 3 6 2 2" xfId="21163" xr:uid="{00000000-0005-0000-0000-00008C520000}"/>
    <cellStyle name="Normal 23 3 6 3" xfId="21164" xr:uid="{00000000-0005-0000-0000-00008D520000}"/>
    <cellStyle name="Normal 23 3 7" xfId="21165" xr:uid="{00000000-0005-0000-0000-00008E520000}"/>
    <cellStyle name="Normal 23 3 7 2" xfId="21166" xr:uid="{00000000-0005-0000-0000-00008F520000}"/>
    <cellStyle name="Normal 23 3 7 2 2" xfId="21167" xr:uid="{00000000-0005-0000-0000-000090520000}"/>
    <cellStyle name="Normal 23 3 7 3" xfId="21168" xr:uid="{00000000-0005-0000-0000-000091520000}"/>
    <cellStyle name="Normal 23 3 8" xfId="21169" xr:uid="{00000000-0005-0000-0000-000092520000}"/>
    <cellStyle name="Normal 23 3 8 2" xfId="21170" xr:uid="{00000000-0005-0000-0000-000093520000}"/>
    <cellStyle name="Normal 23 3 8 2 2" xfId="21171" xr:uid="{00000000-0005-0000-0000-000094520000}"/>
    <cellStyle name="Normal 23 3 8 3" xfId="21172" xr:uid="{00000000-0005-0000-0000-000095520000}"/>
    <cellStyle name="Normal 23 3 9" xfId="21173" xr:uid="{00000000-0005-0000-0000-000096520000}"/>
    <cellStyle name="Normal 23 3 9 2" xfId="21174" xr:uid="{00000000-0005-0000-0000-000097520000}"/>
    <cellStyle name="Normal 23 4" xfId="21175" xr:uid="{00000000-0005-0000-0000-000098520000}"/>
    <cellStyle name="Normal 23 4 2" xfId="21176" xr:uid="{00000000-0005-0000-0000-000099520000}"/>
    <cellStyle name="Normal 23 4 2 2" xfId="21177" xr:uid="{00000000-0005-0000-0000-00009A520000}"/>
    <cellStyle name="Normal 23 4 2 2 2" xfId="21178" xr:uid="{00000000-0005-0000-0000-00009B520000}"/>
    <cellStyle name="Normal 23 4 2 2 2 2" xfId="21179" xr:uid="{00000000-0005-0000-0000-00009C520000}"/>
    <cellStyle name="Normal 23 4 2 2 3" xfId="21180" xr:uid="{00000000-0005-0000-0000-00009D520000}"/>
    <cellStyle name="Normal 23 4 2 3" xfId="21181" xr:uid="{00000000-0005-0000-0000-00009E520000}"/>
    <cellStyle name="Normal 23 4 2 3 2" xfId="21182" xr:uid="{00000000-0005-0000-0000-00009F520000}"/>
    <cellStyle name="Normal 23 4 2 3 2 2" xfId="21183" xr:uid="{00000000-0005-0000-0000-0000A0520000}"/>
    <cellStyle name="Normal 23 4 2 3 3" xfId="21184" xr:uid="{00000000-0005-0000-0000-0000A1520000}"/>
    <cellStyle name="Normal 23 4 2 4" xfId="21185" xr:uid="{00000000-0005-0000-0000-0000A2520000}"/>
    <cellStyle name="Normal 23 4 2 4 2" xfId="21186" xr:uid="{00000000-0005-0000-0000-0000A3520000}"/>
    <cellStyle name="Normal 23 4 2 4 2 2" xfId="21187" xr:uid="{00000000-0005-0000-0000-0000A4520000}"/>
    <cellStyle name="Normal 23 4 2 4 3" xfId="21188" xr:uid="{00000000-0005-0000-0000-0000A5520000}"/>
    <cellStyle name="Normal 23 4 2 5" xfId="21189" xr:uid="{00000000-0005-0000-0000-0000A6520000}"/>
    <cellStyle name="Normal 23 4 2 5 2" xfId="21190" xr:uid="{00000000-0005-0000-0000-0000A7520000}"/>
    <cellStyle name="Normal 23 4 2 6" xfId="21191" xr:uid="{00000000-0005-0000-0000-0000A8520000}"/>
    <cellStyle name="Normal 23 4 2 6 2" xfId="21192" xr:uid="{00000000-0005-0000-0000-0000A9520000}"/>
    <cellStyle name="Normal 23 4 2 7" xfId="21193" xr:uid="{00000000-0005-0000-0000-0000AA520000}"/>
    <cellStyle name="Normal 23 4 3" xfId="21194" xr:uid="{00000000-0005-0000-0000-0000AB520000}"/>
    <cellStyle name="Normal 23 4 3 2" xfId="21195" xr:uid="{00000000-0005-0000-0000-0000AC520000}"/>
    <cellStyle name="Normal 23 4 3 2 2" xfId="21196" xr:uid="{00000000-0005-0000-0000-0000AD520000}"/>
    <cellStyle name="Normal 23 4 3 2 2 2" xfId="21197" xr:uid="{00000000-0005-0000-0000-0000AE520000}"/>
    <cellStyle name="Normal 23 4 3 2 3" xfId="21198" xr:uid="{00000000-0005-0000-0000-0000AF520000}"/>
    <cellStyle name="Normal 23 4 3 3" xfId="21199" xr:uid="{00000000-0005-0000-0000-0000B0520000}"/>
    <cellStyle name="Normal 23 4 3 3 2" xfId="21200" xr:uid="{00000000-0005-0000-0000-0000B1520000}"/>
    <cellStyle name="Normal 23 4 3 3 2 2" xfId="21201" xr:uid="{00000000-0005-0000-0000-0000B2520000}"/>
    <cellStyle name="Normal 23 4 3 3 3" xfId="21202" xr:uid="{00000000-0005-0000-0000-0000B3520000}"/>
    <cellStyle name="Normal 23 4 3 4" xfId="21203" xr:uid="{00000000-0005-0000-0000-0000B4520000}"/>
    <cellStyle name="Normal 23 4 3 4 2" xfId="21204" xr:uid="{00000000-0005-0000-0000-0000B5520000}"/>
    <cellStyle name="Normal 23 4 3 4 2 2" xfId="21205" xr:uid="{00000000-0005-0000-0000-0000B6520000}"/>
    <cellStyle name="Normal 23 4 3 4 3" xfId="21206" xr:uid="{00000000-0005-0000-0000-0000B7520000}"/>
    <cellStyle name="Normal 23 4 3 5" xfId="21207" xr:uid="{00000000-0005-0000-0000-0000B8520000}"/>
    <cellStyle name="Normal 23 4 3 5 2" xfId="21208" xr:uid="{00000000-0005-0000-0000-0000B9520000}"/>
    <cellStyle name="Normal 23 4 3 6" xfId="21209" xr:uid="{00000000-0005-0000-0000-0000BA520000}"/>
    <cellStyle name="Normal 23 4 3 6 2" xfId="21210" xr:uid="{00000000-0005-0000-0000-0000BB520000}"/>
    <cellStyle name="Normal 23 4 3 7" xfId="21211" xr:uid="{00000000-0005-0000-0000-0000BC520000}"/>
    <cellStyle name="Normal 23 4 4" xfId="21212" xr:uid="{00000000-0005-0000-0000-0000BD520000}"/>
    <cellStyle name="Normal 23 4 4 2" xfId="21213" xr:uid="{00000000-0005-0000-0000-0000BE520000}"/>
    <cellStyle name="Normal 23 4 4 2 2" xfId="21214" xr:uid="{00000000-0005-0000-0000-0000BF520000}"/>
    <cellStyle name="Normal 23 4 4 3" xfId="21215" xr:uid="{00000000-0005-0000-0000-0000C0520000}"/>
    <cellStyle name="Normal 23 4 5" xfId="21216" xr:uid="{00000000-0005-0000-0000-0000C1520000}"/>
    <cellStyle name="Normal 23 4 5 2" xfId="21217" xr:uid="{00000000-0005-0000-0000-0000C2520000}"/>
    <cellStyle name="Normal 23 4 5 2 2" xfId="21218" xr:uid="{00000000-0005-0000-0000-0000C3520000}"/>
    <cellStyle name="Normal 23 4 5 3" xfId="21219" xr:uid="{00000000-0005-0000-0000-0000C4520000}"/>
    <cellStyle name="Normal 23 4 6" xfId="21220" xr:uid="{00000000-0005-0000-0000-0000C5520000}"/>
    <cellStyle name="Normal 23 4 6 2" xfId="21221" xr:uid="{00000000-0005-0000-0000-0000C6520000}"/>
    <cellStyle name="Normal 23 4 6 2 2" xfId="21222" xr:uid="{00000000-0005-0000-0000-0000C7520000}"/>
    <cellStyle name="Normal 23 4 6 3" xfId="21223" xr:uid="{00000000-0005-0000-0000-0000C8520000}"/>
    <cellStyle name="Normal 23 4 7" xfId="21224" xr:uid="{00000000-0005-0000-0000-0000C9520000}"/>
    <cellStyle name="Normal 23 4 7 2" xfId="21225" xr:uid="{00000000-0005-0000-0000-0000CA520000}"/>
    <cellStyle name="Normal 23 4 8" xfId="21226" xr:uid="{00000000-0005-0000-0000-0000CB520000}"/>
    <cellStyle name="Normal 23 4 8 2" xfId="21227" xr:uid="{00000000-0005-0000-0000-0000CC520000}"/>
    <cellStyle name="Normal 23 4 9" xfId="21228" xr:uid="{00000000-0005-0000-0000-0000CD520000}"/>
    <cellStyle name="Normal 23 5" xfId="21229" xr:uid="{00000000-0005-0000-0000-0000CE520000}"/>
    <cellStyle name="Normal 23 5 2" xfId="21230" xr:uid="{00000000-0005-0000-0000-0000CF520000}"/>
    <cellStyle name="Normal 23 5 2 2" xfId="21231" xr:uid="{00000000-0005-0000-0000-0000D0520000}"/>
    <cellStyle name="Normal 23 5 2 2 2" xfId="21232" xr:uid="{00000000-0005-0000-0000-0000D1520000}"/>
    <cellStyle name="Normal 23 5 2 2 2 2" xfId="21233" xr:uid="{00000000-0005-0000-0000-0000D2520000}"/>
    <cellStyle name="Normal 23 5 2 2 3" xfId="21234" xr:uid="{00000000-0005-0000-0000-0000D3520000}"/>
    <cellStyle name="Normal 23 5 2 3" xfId="21235" xr:uid="{00000000-0005-0000-0000-0000D4520000}"/>
    <cellStyle name="Normal 23 5 2 3 2" xfId="21236" xr:uid="{00000000-0005-0000-0000-0000D5520000}"/>
    <cellStyle name="Normal 23 5 2 3 2 2" xfId="21237" xr:uid="{00000000-0005-0000-0000-0000D6520000}"/>
    <cellStyle name="Normal 23 5 2 3 3" xfId="21238" xr:uid="{00000000-0005-0000-0000-0000D7520000}"/>
    <cellStyle name="Normal 23 5 2 4" xfId="21239" xr:uid="{00000000-0005-0000-0000-0000D8520000}"/>
    <cellStyle name="Normal 23 5 2 4 2" xfId="21240" xr:uid="{00000000-0005-0000-0000-0000D9520000}"/>
    <cellStyle name="Normal 23 5 2 4 2 2" xfId="21241" xr:uid="{00000000-0005-0000-0000-0000DA520000}"/>
    <cellStyle name="Normal 23 5 2 4 3" xfId="21242" xr:uid="{00000000-0005-0000-0000-0000DB520000}"/>
    <cellStyle name="Normal 23 5 2 5" xfId="21243" xr:uid="{00000000-0005-0000-0000-0000DC520000}"/>
    <cellStyle name="Normal 23 5 2 5 2" xfId="21244" xr:uid="{00000000-0005-0000-0000-0000DD520000}"/>
    <cellStyle name="Normal 23 5 2 6" xfId="21245" xr:uid="{00000000-0005-0000-0000-0000DE520000}"/>
    <cellStyle name="Normal 23 5 2 6 2" xfId="21246" xr:uid="{00000000-0005-0000-0000-0000DF520000}"/>
    <cellStyle name="Normal 23 5 2 7" xfId="21247" xr:uid="{00000000-0005-0000-0000-0000E0520000}"/>
    <cellStyle name="Normal 23 5 3" xfId="21248" xr:uid="{00000000-0005-0000-0000-0000E1520000}"/>
    <cellStyle name="Normal 23 5 3 2" xfId="21249" xr:uid="{00000000-0005-0000-0000-0000E2520000}"/>
    <cellStyle name="Normal 23 5 3 2 2" xfId="21250" xr:uid="{00000000-0005-0000-0000-0000E3520000}"/>
    <cellStyle name="Normal 23 5 3 3" xfId="21251" xr:uid="{00000000-0005-0000-0000-0000E4520000}"/>
    <cellStyle name="Normal 23 5 4" xfId="21252" xr:uid="{00000000-0005-0000-0000-0000E5520000}"/>
    <cellStyle name="Normal 23 5 4 2" xfId="21253" xr:uid="{00000000-0005-0000-0000-0000E6520000}"/>
    <cellStyle name="Normal 23 5 4 2 2" xfId="21254" xr:uid="{00000000-0005-0000-0000-0000E7520000}"/>
    <cellStyle name="Normal 23 5 4 3" xfId="21255" xr:uid="{00000000-0005-0000-0000-0000E8520000}"/>
    <cellStyle name="Normal 23 5 5" xfId="21256" xr:uid="{00000000-0005-0000-0000-0000E9520000}"/>
    <cellStyle name="Normal 23 5 5 2" xfId="21257" xr:uid="{00000000-0005-0000-0000-0000EA520000}"/>
    <cellStyle name="Normal 23 5 5 2 2" xfId="21258" xr:uid="{00000000-0005-0000-0000-0000EB520000}"/>
    <cellStyle name="Normal 23 5 5 3" xfId="21259" xr:uid="{00000000-0005-0000-0000-0000EC520000}"/>
    <cellStyle name="Normal 23 5 6" xfId="21260" xr:uid="{00000000-0005-0000-0000-0000ED520000}"/>
    <cellStyle name="Normal 23 5 6 2" xfId="21261" xr:uid="{00000000-0005-0000-0000-0000EE520000}"/>
    <cellStyle name="Normal 23 5 7" xfId="21262" xr:uid="{00000000-0005-0000-0000-0000EF520000}"/>
    <cellStyle name="Normal 23 5 7 2" xfId="21263" xr:uid="{00000000-0005-0000-0000-0000F0520000}"/>
    <cellStyle name="Normal 23 5 8" xfId="21264" xr:uid="{00000000-0005-0000-0000-0000F1520000}"/>
    <cellStyle name="Normal 23 6" xfId="21265" xr:uid="{00000000-0005-0000-0000-0000F2520000}"/>
    <cellStyle name="Normal 23 6 2" xfId="21266" xr:uid="{00000000-0005-0000-0000-0000F3520000}"/>
    <cellStyle name="Normal 23 6 2 2" xfId="21267" xr:uid="{00000000-0005-0000-0000-0000F4520000}"/>
    <cellStyle name="Normal 23 6 2 2 2" xfId="21268" xr:uid="{00000000-0005-0000-0000-0000F5520000}"/>
    <cellStyle name="Normal 23 6 2 3" xfId="21269" xr:uid="{00000000-0005-0000-0000-0000F6520000}"/>
    <cellStyle name="Normal 23 6 3" xfId="21270" xr:uid="{00000000-0005-0000-0000-0000F7520000}"/>
    <cellStyle name="Normal 23 6 3 2" xfId="21271" xr:uid="{00000000-0005-0000-0000-0000F8520000}"/>
    <cellStyle name="Normal 23 6 3 2 2" xfId="21272" xr:uid="{00000000-0005-0000-0000-0000F9520000}"/>
    <cellStyle name="Normal 23 6 3 3" xfId="21273" xr:uid="{00000000-0005-0000-0000-0000FA520000}"/>
    <cellStyle name="Normal 23 6 4" xfId="21274" xr:uid="{00000000-0005-0000-0000-0000FB520000}"/>
    <cellStyle name="Normal 23 6 4 2" xfId="21275" xr:uid="{00000000-0005-0000-0000-0000FC520000}"/>
    <cellStyle name="Normal 23 6 4 2 2" xfId="21276" xr:uid="{00000000-0005-0000-0000-0000FD520000}"/>
    <cellStyle name="Normal 23 6 4 3" xfId="21277" xr:uid="{00000000-0005-0000-0000-0000FE520000}"/>
    <cellStyle name="Normal 23 6 5" xfId="21278" xr:uid="{00000000-0005-0000-0000-0000FF520000}"/>
    <cellStyle name="Normal 23 6 5 2" xfId="21279" xr:uid="{00000000-0005-0000-0000-000000530000}"/>
    <cellStyle name="Normal 23 6 6" xfId="21280" xr:uid="{00000000-0005-0000-0000-000001530000}"/>
    <cellStyle name="Normal 23 6 6 2" xfId="21281" xr:uid="{00000000-0005-0000-0000-000002530000}"/>
    <cellStyle name="Normal 23 6 7" xfId="21282" xr:uid="{00000000-0005-0000-0000-000003530000}"/>
    <cellStyle name="Normal 23 7" xfId="21283" xr:uid="{00000000-0005-0000-0000-000004530000}"/>
    <cellStyle name="Normal 23 7 2" xfId="21284" xr:uid="{00000000-0005-0000-0000-000005530000}"/>
    <cellStyle name="Normal 23 7 2 2" xfId="21285" xr:uid="{00000000-0005-0000-0000-000006530000}"/>
    <cellStyle name="Normal 23 7 2 2 2" xfId="21286" xr:uid="{00000000-0005-0000-0000-000007530000}"/>
    <cellStyle name="Normal 23 7 2 3" xfId="21287" xr:uid="{00000000-0005-0000-0000-000008530000}"/>
    <cellStyle name="Normal 23 7 3" xfId="21288" xr:uid="{00000000-0005-0000-0000-000009530000}"/>
    <cellStyle name="Normal 23 7 3 2" xfId="21289" xr:uid="{00000000-0005-0000-0000-00000A530000}"/>
    <cellStyle name="Normal 23 7 3 2 2" xfId="21290" xr:uid="{00000000-0005-0000-0000-00000B530000}"/>
    <cellStyle name="Normal 23 7 3 3" xfId="21291" xr:uid="{00000000-0005-0000-0000-00000C530000}"/>
    <cellStyle name="Normal 23 7 4" xfId="21292" xr:uid="{00000000-0005-0000-0000-00000D530000}"/>
    <cellStyle name="Normal 23 7 4 2" xfId="21293" xr:uid="{00000000-0005-0000-0000-00000E530000}"/>
    <cellStyle name="Normal 23 7 4 2 2" xfId="21294" xr:uid="{00000000-0005-0000-0000-00000F530000}"/>
    <cellStyle name="Normal 23 7 4 3" xfId="21295" xr:uid="{00000000-0005-0000-0000-000010530000}"/>
    <cellStyle name="Normal 23 7 5" xfId="21296" xr:uid="{00000000-0005-0000-0000-000011530000}"/>
    <cellStyle name="Normal 23 7 5 2" xfId="21297" xr:uid="{00000000-0005-0000-0000-000012530000}"/>
    <cellStyle name="Normal 23 7 6" xfId="21298" xr:uid="{00000000-0005-0000-0000-000013530000}"/>
    <cellStyle name="Normal 23 7 6 2" xfId="21299" xr:uid="{00000000-0005-0000-0000-000014530000}"/>
    <cellStyle name="Normal 23 7 7" xfId="21300" xr:uid="{00000000-0005-0000-0000-000015530000}"/>
    <cellStyle name="Normal 23 8" xfId="21301" xr:uid="{00000000-0005-0000-0000-000016530000}"/>
    <cellStyle name="Normal 23 8 2" xfId="21302" xr:uid="{00000000-0005-0000-0000-000017530000}"/>
    <cellStyle name="Normal 23 8 2 2" xfId="21303" xr:uid="{00000000-0005-0000-0000-000018530000}"/>
    <cellStyle name="Normal 23 8 3" xfId="21304" xr:uid="{00000000-0005-0000-0000-000019530000}"/>
    <cellStyle name="Normal 23 9" xfId="21305" xr:uid="{00000000-0005-0000-0000-00001A530000}"/>
    <cellStyle name="Normal 23 9 2" xfId="21306" xr:uid="{00000000-0005-0000-0000-00001B530000}"/>
    <cellStyle name="Normal 23 9 2 2" xfId="21307" xr:uid="{00000000-0005-0000-0000-00001C530000}"/>
    <cellStyle name="Normal 23 9 3" xfId="21308" xr:uid="{00000000-0005-0000-0000-00001D530000}"/>
    <cellStyle name="Normal 23_Confidential Information" xfId="21309" xr:uid="{00000000-0005-0000-0000-00001E530000}"/>
    <cellStyle name="Normal 24" xfId="517" xr:uid="{00000000-0005-0000-0000-00001F530000}"/>
    <cellStyle name="Normal 24 10" xfId="21310" xr:uid="{00000000-0005-0000-0000-000020530000}"/>
    <cellStyle name="Normal 24 10 2" xfId="21311" xr:uid="{00000000-0005-0000-0000-000021530000}"/>
    <cellStyle name="Normal 24 10 2 2" xfId="21312" xr:uid="{00000000-0005-0000-0000-000022530000}"/>
    <cellStyle name="Normal 24 10 3" xfId="21313" xr:uid="{00000000-0005-0000-0000-000023530000}"/>
    <cellStyle name="Normal 24 11" xfId="21314" xr:uid="{00000000-0005-0000-0000-000024530000}"/>
    <cellStyle name="Normal 24 11 2" xfId="21315" xr:uid="{00000000-0005-0000-0000-000025530000}"/>
    <cellStyle name="Normal 24 12" xfId="21316" xr:uid="{00000000-0005-0000-0000-000026530000}"/>
    <cellStyle name="Normal 24 12 2" xfId="21317" xr:uid="{00000000-0005-0000-0000-000027530000}"/>
    <cellStyle name="Normal 24 13" xfId="21318" xr:uid="{00000000-0005-0000-0000-000028530000}"/>
    <cellStyle name="Normal 24 2" xfId="518" xr:uid="{00000000-0005-0000-0000-000029530000}"/>
    <cellStyle name="Normal 24 2 10" xfId="21319" xr:uid="{00000000-0005-0000-0000-00002A530000}"/>
    <cellStyle name="Normal 24 2 10 2" xfId="21320" xr:uid="{00000000-0005-0000-0000-00002B530000}"/>
    <cellStyle name="Normal 24 2 11" xfId="21321" xr:uid="{00000000-0005-0000-0000-00002C530000}"/>
    <cellStyle name="Normal 24 2 2" xfId="21322" xr:uid="{00000000-0005-0000-0000-00002D530000}"/>
    <cellStyle name="Normal 24 2 2 2" xfId="21323" xr:uid="{00000000-0005-0000-0000-00002E530000}"/>
    <cellStyle name="Normal 24 2 2 2 2" xfId="21324" xr:uid="{00000000-0005-0000-0000-00002F530000}"/>
    <cellStyle name="Normal 24 2 2 2 2 2" xfId="21325" xr:uid="{00000000-0005-0000-0000-000030530000}"/>
    <cellStyle name="Normal 24 2 2 2 2 2 2" xfId="21326" xr:uid="{00000000-0005-0000-0000-000031530000}"/>
    <cellStyle name="Normal 24 2 2 2 2 3" xfId="21327" xr:uid="{00000000-0005-0000-0000-000032530000}"/>
    <cellStyle name="Normal 24 2 2 2 3" xfId="21328" xr:uid="{00000000-0005-0000-0000-000033530000}"/>
    <cellStyle name="Normal 24 2 2 2 3 2" xfId="21329" xr:uid="{00000000-0005-0000-0000-000034530000}"/>
    <cellStyle name="Normal 24 2 2 2 3 2 2" xfId="21330" xr:uid="{00000000-0005-0000-0000-000035530000}"/>
    <cellStyle name="Normal 24 2 2 2 3 3" xfId="21331" xr:uid="{00000000-0005-0000-0000-000036530000}"/>
    <cellStyle name="Normal 24 2 2 2 4" xfId="21332" xr:uid="{00000000-0005-0000-0000-000037530000}"/>
    <cellStyle name="Normal 24 2 2 2 4 2" xfId="21333" xr:uid="{00000000-0005-0000-0000-000038530000}"/>
    <cellStyle name="Normal 24 2 2 2 4 2 2" xfId="21334" xr:uid="{00000000-0005-0000-0000-000039530000}"/>
    <cellStyle name="Normal 24 2 2 2 4 3" xfId="21335" xr:uid="{00000000-0005-0000-0000-00003A530000}"/>
    <cellStyle name="Normal 24 2 2 2 5" xfId="21336" xr:uid="{00000000-0005-0000-0000-00003B530000}"/>
    <cellStyle name="Normal 24 2 2 2 5 2" xfId="21337" xr:uid="{00000000-0005-0000-0000-00003C530000}"/>
    <cellStyle name="Normal 24 2 2 2 6" xfId="21338" xr:uid="{00000000-0005-0000-0000-00003D530000}"/>
    <cellStyle name="Normal 24 2 2 2 6 2" xfId="21339" xr:uid="{00000000-0005-0000-0000-00003E530000}"/>
    <cellStyle name="Normal 24 2 2 2 7" xfId="21340" xr:uid="{00000000-0005-0000-0000-00003F530000}"/>
    <cellStyle name="Normal 24 2 2 3" xfId="21341" xr:uid="{00000000-0005-0000-0000-000040530000}"/>
    <cellStyle name="Normal 24 2 2 3 2" xfId="21342" xr:uid="{00000000-0005-0000-0000-000041530000}"/>
    <cellStyle name="Normal 24 2 2 3 2 2" xfId="21343" xr:uid="{00000000-0005-0000-0000-000042530000}"/>
    <cellStyle name="Normal 24 2 2 3 2 2 2" xfId="21344" xr:uid="{00000000-0005-0000-0000-000043530000}"/>
    <cellStyle name="Normal 24 2 2 3 2 3" xfId="21345" xr:uid="{00000000-0005-0000-0000-000044530000}"/>
    <cellStyle name="Normal 24 2 2 3 3" xfId="21346" xr:uid="{00000000-0005-0000-0000-000045530000}"/>
    <cellStyle name="Normal 24 2 2 3 3 2" xfId="21347" xr:uid="{00000000-0005-0000-0000-000046530000}"/>
    <cellStyle name="Normal 24 2 2 3 3 2 2" xfId="21348" xr:uid="{00000000-0005-0000-0000-000047530000}"/>
    <cellStyle name="Normal 24 2 2 3 3 3" xfId="21349" xr:uid="{00000000-0005-0000-0000-000048530000}"/>
    <cellStyle name="Normal 24 2 2 3 4" xfId="21350" xr:uid="{00000000-0005-0000-0000-000049530000}"/>
    <cellStyle name="Normal 24 2 2 3 4 2" xfId="21351" xr:uid="{00000000-0005-0000-0000-00004A530000}"/>
    <cellStyle name="Normal 24 2 2 3 4 2 2" xfId="21352" xr:uid="{00000000-0005-0000-0000-00004B530000}"/>
    <cellStyle name="Normal 24 2 2 3 4 3" xfId="21353" xr:uid="{00000000-0005-0000-0000-00004C530000}"/>
    <cellStyle name="Normal 24 2 2 3 5" xfId="21354" xr:uid="{00000000-0005-0000-0000-00004D530000}"/>
    <cellStyle name="Normal 24 2 2 3 5 2" xfId="21355" xr:uid="{00000000-0005-0000-0000-00004E530000}"/>
    <cellStyle name="Normal 24 2 2 3 6" xfId="21356" xr:uid="{00000000-0005-0000-0000-00004F530000}"/>
    <cellStyle name="Normal 24 2 2 3 6 2" xfId="21357" xr:uid="{00000000-0005-0000-0000-000050530000}"/>
    <cellStyle name="Normal 24 2 2 3 7" xfId="21358" xr:uid="{00000000-0005-0000-0000-000051530000}"/>
    <cellStyle name="Normal 24 2 2 4" xfId="21359" xr:uid="{00000000-0005-0000-0000-000052530000}"/>
    <cellStyle name="Normal 24 2 2 4 2" xfId="21360" xr:uid="{00000000-0005-0000-0000-000053530000}"/>
    <cellStyle name="Normal 24 2 2 4 2 2" xfId="21361" xr:uid="{00000000-0005-0000-0000-000054530000}"/>
    <cellStyle name="Normal 24 2 2 4 3" xfId="21362" xr:uid="{00000000-0005-0000-0000-000055530000}"/>
    <cellStyle name="Normal 24 2 2 5" xfId="21363" xr:uid="{00000000-0005-0000-0000-000056530000}"/>
    <cellStyle name="Normal 24 2 2 5 2" xfId="21364" xr:uid="{00000000-0005-0000-0000-000057530000}"/>
    <cellStyle name="Normal 24 2 2 5 2 2" xfId="21365" xr:uid="{00000000-0005-0000-0000-000058530000}"/>
    <cellStyle name="Normal 24 2 2 5 3" xfId="21366" xr:uid="{00000000-0005-0000-0000-000059530000}"/>
    <cellStyle name="Normal 24 2 2 6" xfId="21367" xr:uid="{00000000-0005-0000-0000-00005A530000}"/>
    <cellStyle name="Normal 24 2 2 6 2" xfId="21368" xr:uid="{00000000-0005-0000-0000-00005B530000}"/>
    <cellStyle name="Normal 24 2 2 6 2 2" xfId="21369" xr:uid="{00000000-0005-0000-0000-00005C530000}"/>
    <cellStyle name="Normal 24 2 2 6 3" xfId="21370" xr:uid="{00000000-0005-0000-0000-00005D530000}"/>
    <cellStyle name="Normal 24 2 2 7" xfId="21371" xr:uid="{00000000-0005-0000-0000-00005E530000}"/>
    <cellStyle name="Normal 24 2 2 7 2" xfId="21372" xr:uid="{00000000-0005-0000-0000-00005F530000}"/>
    <cellStyle name="Normal 24 2 2 8" xfId="21373" xr:uid="{00000000-0005-0000-0000-000060530000}"/>
    <cellStyle name="Normal 24 2 2 8 2" xfId="21374" xr:uid="{00000000-0005-0000-0000-000061530000}"/>
    <cellStyle name="Normal 24 2 2 9" xfId="21375" xr:uid="{00000000-0005-0000-0000-000062530000}"/>
    <cellStyle name="Normal 24 2 3" xfId="21376" xr:uid="{00000000-0005-0000-0000-000063530000}"/>
    <cellStyle name="Normal 24 2 3 2" xfId="21377" xr:uid="{00000000-0005-0000-0000-000064530000}"/>
    <cellStyle name="Normal 24 2 3 2 2" xfId="21378" xr:uid="{00000000-0005-0000-0000-000065530000}"/>
    <cellStyle name="Normal 24 2 3 2 2 2" xfId="21379" xr:uid="{00000000-0005-0000-0000-000066530000}"/>
    <cellStyle name="Normal 24 2 3 2 2 2 2" xfId="21380" xr:uid="{00000000-0005-0000-0000-000067530000}"/>
    <cellStyle name="Normal 24 2 3 2 2 3" xfId="21381" xr:uid="{00000000-0005-0000-0000-000068530000}"/>
    <cellStyle name="Normal 24 2 3 2 3" xfId="21382" xr:uid="{00000000-0005-0000-0000-000069530000}"/>
    <cellStyle name="Normal 24 2 3 2 3 2" xfId="21383" xr:uid="{00000000-0005-0000-0000-00006A530000}"/>
    <cellStyle name="Normal 24 2 3 2 3 2 2" xfId="21384" xr:uid="{00000000-0005-0000-0000-00006B530000}"/>
    <cellStyle name="Normal 24 2 3 2 3 3" xfId="21385" xr:uid="{00000000-0005-0000-0000-00006C530000}"/>
    <cellStyle name="Normal 24 2 3 2 4" xfId="21386" xr:uid="{00000000-0005-0000-0000-00006D530000}"/>
    <cellStyle name="Normal 24 2 3 2 4 2" xfId="21387" xr:uid="{00000000-0005-0000-0000-00006E530000}"/>
    <cellStyle name="Normal 24 2 3 2 4 2 2" xfId="21388" xr:uid="{00000000-0005-0000-0000-00006F530000}"/>
    <cellStyle name="Normal 24 2 3 2 4 3" xfId="21389" xr:uid="{00000000-0005-0000-0000-000070530000}"/>
    <cellStyle name="Normal 24 2 3 2 5" xfId="21390" xr:uid="{00000000-0005-0000-0000-000071530000}"/>
    <cellStyle name="Normal 24 2 3 2 5 2" xfId="21391" xr:uid="{00000000-0005-0000-0000-000072530000}"/>
    <cellStyle name="Normal 24 2 3 2 6" xfId="21392" xr:uid="{00000000-0005-0000-0000-000073530000}"/>
    <cellStyle name="Normal 24 2 3 2 6 2" xfId="21393" xr:uid="{00000000-0005-0000-0000-000074530000}"/>
    <cellStyle name="Normal 24 2 3 2 7" xfId="21394" xr:uid="{00000000-0005-0000-0000-000075530000}"/>
    <cellStyle name="Normal 24 2 3 3" xfId="21395" xr:uid="{00000000-0005-0000-0000-000076530000}"/>
    <cellStyle name="Normal 24 2 3 3 2" xfId="21396" xr:uid="{00000000-0005-0000-0000-000077530000}"/>
    <cellStyle name="Normal 24 2 3 3 2 2" xfId="21397" xr:uid="{00000000-0005-0000-0000-000078530000}"/>
    <cellStyle name="Normal 24 2 3 3 3" xfId="21398" xr:uid="{00000000-0005-0000-0000-000079530000}"/>
    <cellStyle name="Normal 24 2 3 4" xfId="21399" xr:uid="{00000000-0005-0000-0000-00007A530000}"/>
    <cellStyle name="Normal 24 2 3 4 2" xfId="21400" xr:uid="{00000000-0005-0000-0000-00007B530000}"/>
    <cellStyle name="Normal 24 2 3 4 2 2" xfId="21401" xr:uid="{00000000-0005-0000-0000-00007C530000}"/>
    <cellStyle name="Normal 24 2 3 4 3" xfId="21402" xr:uid="{00000000-0005-0000-0000-00007D530000}"/>
    <cellStyle name="Normal 24 2 3 5" xfId="21403" xr:uid="{00000000-0005-0000-0000-00007E530000}"/>
    <cellStyle name="Normal 24 2 3 5 2" xfId="21404" xr:uid="{00000000-0005-0000-0000-00007F530000}"/>
    <cellStyle name="Normal 24 2 3 5 2 2" xfId="21405" xr:uid="{00000000-0005-0000-0000-000080530000}"/>
    <cellStyle name="Normal 24 2 3 5 3" xfId="21406" xr:uid="{00000000-0005-0000-0000-000081530000}"/>
    <cellStyle name="Normal 24 2 3 6" xfId="21407" xr:uid="{00000000-0005-0000-0000-000082530000}"/>
    <cellStyle name="Normal 24 2 3 6 2" xfId="21408" xr:uid="{00000000-0005-0000-0000-000083530000}"/>
    <cellStyle name="Normal 24 2 3 7" xfId="21409" xr:uid="{00000000-0005-0000-0000-000084530000}"/>
    <cellStyle name="Normal 24 2 3 7 2" xfId="21410" xr:uid="{00000000-0005-0000-0000-000085530000}"/>
    <cellStyle name="Normal 24 2 3 8" xfId="21411" xr:uid="{00000000-0005-0000-0000-000086530000}"/>
    <cellStyle name="Normal 24 2 4" xfId="21412" xr:uid="{00000000-0005-0000-0000-000087530000}"/>
    <cellStyle name="Normal 24 2 4 2" xfId="21413" xr:uid="{00000000-0005-0000-0000-000088530000}"/>
    <cellStyle name="Normal 24 2 4 2 2" xfId="21414" xr:uid="{00000000-0005-0000-0000-000089530000}"/>
    <cellStyle name="Normal 24 2 4 2 2 2" xfId="21415" xr:uid="{00000000-0005-0000-0000-00008A530000}"/>
    <cellStyle name="Normal 24 2 4 2 3" xfId="21416" xr:uid="{00000000-0005-0000-0000-00008B530000}"/>
    <cellStyle name="Normal 24 2 4 3" xfId="21417" xr:uid="{00000000-0005-0000-0000-00008C530000}"/>
    <cellStyle name="Normal 24 2 4 3 2" xfId="21418" xr:uid="{00000000-0005-0000-0000-00008D530000}"/>
    <cellStyle name="Normal 24 2 4 3 2 2" xfId="21419" xr:uid="{00000000-0005-0000-0000-00008E530000}"/>
    <cellStyle name="Normal 24 2 4 3 3" xfId="21420" xr:uid="{00000000-0005-0000-0000-00008F530000}"/>
    <cellStyle name="Normal 24 2 4 4" xfId="21421" xr:uid="{00000000-0005-0000-0000-000090530000}"/>
    <cellStyle name="Normal 24 2 4 4 2" xfId="21422" xr:uid="{00000000-0005-0000-0000-000091530000}"/>
    <cellStyle name="Normal 24 2 4 4 2 2" xfId="21423" xr:uid="{00000000-0005-0000-0000-000092530000}"/>
    <cellStyle name="Normal 24 2 4 4 3" xfId="21424" xr:uid="{00000000-0005-0000-0000-000093530000}"/>
    <cellStyle name="Normal 24 2 4 5" xfId="21425" xr:uid="{00000000-0005-0000-0000-000094530000}"/>
    <cellStyle name="Normal 24 2 4 5 2" xfId="21426" xr:uid="{00000000-0005-0000-0000-000095530000}"/>
    <cellStyle name="Normal 24 2 4 6" xfId="21427" xr:uid="{00000000-0005-0000-0000-000096530000}"/>
    <cellStyle name="Normal 24 2 4 6 2" xfId="21428" xr:uid="{00000000-0005-0000-0000-000097530000}"/>
    <cellStyle name="Normal 24 2 4 7" xfId="21429" xr:uid="{00000000-0005-0000-0000-000098530000}"/>
    <cellStyle name="Normal 24 2 5" xfId="21430" xr:uid="{00000000-0005-0000-0000-000099530000}"/>
    <cellStyle name="Normal 24 2 5 2" xfId="21431" xr:uid="{00000000-0005-0000-0000-00009A530000}"/>
    <cellStyle name="Normal 24 2 5 2 2" xfId="21432" xr:uid="{00000000-0005-0000-0000-00009B530000}"/>
    <cellStyle name="Normal 24 2 5 2 2 2" xfId="21433" xr:uid="{00000000-0005-0000-0000-00009C530000}"/>
    <cellStyle name="Normal 24 2 5 2 3" xfId="21434" xr:uid="{00000000-0005-0000-0000-00009D530000}"/>
    <cellStyle name="Normal 24 2 5 3" xfId="21435" xr:uid="{00000000-0005-0000-0000-00009E530000}"/>
    <cellStyle name="Normal 24 2 5 3 2" xfId="21436" xr:uid="{00000000-0005-0000-0000-00009F530000}"/>
    <cellStyle name="Normal 24 2 5 3 2 2" xfId="21437" xr:uid="{00000000-0005-0000-0000-0000A0530000}"/>
    <cellStyle name="Normal 24 2 5 3 3" xfId="21438" xr:uid="{00000000-0005-0000-0000-0000A1530000}"/>
    <cellStyle name="Normal 24 2 5 4" xfId="21439" xr:uid="{00000000-0005-0000-0000-0000A2530000}"/>
    <cellStyle name="Normal 24 2 5 4 2" xfId="21440" xr:uid="{00000000-0005-0000-0000-0000A3530000}"/>
    <cellStyle name="Normal 24 2 5 4 2 2" xfId="21441" xr:uid="{00000000-0005-0000-0000-0000A4530000}"/>
    <cellStyle name="Normal 24 2 5 4 3" xfId="21442" xr:uid="{00000000-0005-0000-0000-0000A5530000}"/>
    <cellStyle name="Normal 24 2 5 5" xfId="21443" xr:uid="{00000000-0005-0000-0000-0000A6530000}"/>
    <cellStyle name="Normal 24 2 5 5 2" xfId="21444" xr:uid="{00000000-0005-0000-0000-0000A7530000}"/>
    <cellStyle name="Normal 24 2 5 6" xfId="21445" xr:uid="{00000000-0005-0000-0000-0000A8530000}"/>
    <cellStyle name="Normal 24 2 5 6 2" xfId="21446" xr:uid="{00000000-0005-0000-0000-0000A9530000}"/>
    <cellStyle name="Normal 24 2 5 7" xfId="21447" xr:uid="{00000000-0005-0000-0000-0000AA530000}"/>
    <cellStyle name="Normal 24 2 6" xfId="21448" xr:uid="{00000000-0005-0000-0000-0000AB530000}"/>
    <cellStyle name="Normal 24 2 6 2" xfId="21449" xr:uid="{00000000-0005-0000-0000-0000AC530000}"/>
    <cellStyle name="Normal 24 2 6 2 2" xfId="21450" xr:uid="{00000000-0005-0000-0000-0000AD530000}"/>
    <cellStyle name="Normal 24 2 6 3" xfId="21451" xr:uid="{00000000-0005-0000-0000-0000AE530000}"/>
    <cellStyle name="Normal 24 2 7" xfId="21452" xr:uid="{00000000-0005-0000-0000-0000AF530000}"/>
    <cellStyle name="Normal 24 2 7 2" xfId="21453" xr:uid="{00000000-0005-0000-0000-0000B0530000}"/>
    <cellStyle name="Normal 24 2 7 2 2" xfId="21454" xr:uid="{00000000-0005-0000-0000-0000B1530000}"/>
    <cellStyle name="Normal 24 2 7 3" xfId="21455" xr:uid="{00000000-0005-0000-0000-0000B2530000}"/>
    <cellStyle name="Normal 24 2 8" xfId="21456" xr:uid="{00000000-0005-0000-0000-0000B3530000}"/>
    <cellStyle name="Normal 24 2 8 2" xfId="21457" xr:uid="{00000000-0005-0000-0000-0000B4530000}"/>
    <cellStyle name="Normal 24 2 8 2 2" xfId="21458" xr:uid="{00000000-0005-0000-0000-0000B5530000}"/>
    <cellStyle name="Normal 24 2 8 3" xfId="21459" xr:uid="{00000000-0005-0000-0000-0000B6530000}"/>
    <cellStyle name="Normal 24 2 9" xfId="21460" xr:uid="{00000000-0005-0000-0000-0000B7530000}"/>
    <cellStyle name="Normal 24 2 9 2" xfId="21461" xr:uid="{00000000-0005-0000-0000-0000B8530000}"/>
    <cellStyle name="Normal 24 3" xfId="519" xr:uid="{00000000-0005-0000-0000-0000B9530000}"/>
    <cellStyle name="Normal 24 3 10" xfId="21462" xr:uid="{00000000-0005-0000-0000-0000BA530000}"/>
    <cellStyle name="Normal 24 3 10 2" xfId="21463" xr:uid="{00000000-0005-0000-0000-0000BB530000}"/>
    <cellStyle name="Normal 24 3 11" xfId="21464" xr:uid="{00000000-0005-0000-0000-0000BC530000}"/>
    <cellStyle name="Normal 24 3 2" xfId="21465" xr:uid="{00000000-0005-0000-0000-0000BD530000}"/>
    <cellStyle name="Normal 24 3 2 2" xfId="21466" xr:uid="{00000000-0005-0000-0000-0000BE530000}"/>
    <cellStyle name="Normal 24 3 2 2 2" xfId="21467" xr:uid="{00000000-0005-0000-0000-0000BF530000}"/>
    <cellStyle name="Normal 24 3 2 2 2 2" xfId="21468" xr:uid="{00000000-0005-0000-0000-0000C0530000}"/>
    <cellStyle name="Normal 24 3 2 2 2 2 2" xfId="21469" xr:uid="{00000000-0005-0000-0000-0000C1530000}"/>
    <cellStyle name="Normal 24 3 2 2 2 3" xfId="21470" xr:uid="{00000000-0005-0000-0000-0000C2530000}"/>
    <cellStyle name="Normal 24 3 2 2 3" xfId="21471" xr:uid="{00000000-0005-0000-0000-0000C3530000}"/>
    <cellStyle name="Normal 24 3 2 2 3 2" xfId="21472" xr:uid="{00000000-0005-0000-0000-0000C4530000}"/>
    <cellStyle name="Normal 24 3 2 2 3 2 2" xfId="21473" xr:uid="{00000000-0005-0000-0000-0000C5530000}"/>
    <cellStyle name="Normal 24 3 2 2 3 3" xfId="21474" xr:uid="{00000000-0005-0000-0000-0000C6530000}"/>
    <cellStyle name="Normal 24 3 2 2 4" xfId="21475" xr:uid="{00000000-0005-0000-0000-0000C7530000}"/>
    <cellStyle name="Normal 24 3 2 2 4 2" xfId="21476" xr:uid="{00000000-0005-0000-0000-0000C8530000}"/>
    <cellStyle name="Normal 24 3 2 2 4 2 2" xfId="21477" xr:uid="{00000000-0005-0000-0000-0000C9530000}"/>
    <cellStyle name="Normal 24 3 2 2 4 3" xfId="21478" xr:uid="{00000000-0005-0000-0000-0000CA530000}"/>
    <cellStyle name="Normal 24 3 2 2 5" xfId="21479" xr:uid="{00000000-0005-0000-0000-0000CB530000}"/>
    <cellStyle name="Normal 24 3 2 2 5 2" xfId="21480" xr:uid="{00000000-0005-0000-0000-0000CC530000}"/>
    <cellStyle name="Normal 24 3 2 2 6" xfId="21481" xr:uid="{00000000-0005-0000-0000-0000CD530000}"/>
    <cellStyle name="Normal 24 3 2 2 6 2" xfId="21482" xr:uid="{00000000-0005-0000-0000-0000CE530000}"/>
    <cellStyle name="Normal 24 3 2 2 7" xfId="21483" xr:uid="{00000000-0005-0000-0000-0000CF530000}"/>
    <cellStyle name="Normal 24 3 2 3" xfId="21484" xr:uid="{00000000-0005-0000-0000-0000D0530000}"/>
    <cellStyle name="Normal 24 3 2 3 2" xfId="21485" xr:uid="{00000000-0005-0000-0000-0000D1530000}"/>
    <cellStyle name="Normal 24 3 2 3 2 2" xfId="21486" xr:uid="{00000000-0005-0000-0000-0000D2530000}"/>
    <cellStyle name="Normal 24 3 2 3 2 2 2" xfId="21487" xr:uid="{00000000-0005-0000-0000-0000D3530000}"/>
    <cellStyle name="Normal 24 3 2 3 2 3" xfId="21488" xr:uid="{00000000-0005-0000-0000-0000D4530000}"/>
    <cellStyle name="Normal 24 3 2 3 3" xfId="21489" xr:uid="{00000000-0005-0000-0000-0000D5530000}"/>
    <cellStyle name="Normal 24 3 2 3 3 2" xfId="21490" xr:uid="{00000000-0005-0000-0000-0000D6530000}"/>
    <cellStyle name="Normal 24 3 2 3 3 2 2" xfId="21491" xr:uid="{00000000-0005-0000-0000-0000D7530000}"/>
    <cellStyle name="Normal 24 3 2 3 3 3" xfId="21492" xr:uid="{00000000-0005-0000-0000-0000D8530000}"/>
    <cellStyle name="Normal 24 3 2 3 4" xfId="21493" xr:uid="{00000000-0005-0000-0000-0000D9530000}"/>
    <cellStyle name="Normal 24 3 2 3 4 2" xfId="21494" xr:uid="{00000000-0005-0000-0000-0000DA530000}"/>
    <cellStyle name="Normal 24 3 2 3 4 2 2" xfId="21495" xr:uid="{00000000-0005-0000-0000-0000DB530000}"/>
    <cellStyle name="Normal 24 3 2 3 4 3" xfId="21496" xr:uid="{00000000-0005-0000-0000-0000DC530000}"/>
    <cellStyle name="Normal 24 3 2 3 5" xfId="21497" xr:uid="{00000000-0005-0000-0000-0000DD530000}"/>
    <cellStyle name="Normal 24 3 2 3 5 2" xfId="21498" xr:uid="{00000000-0005-0000-0000-0000DE530000}"/>
    <cellStyle name="Normal 24 3 2 3 6" xfId="21499" xr:uid="{00000000-0005-0000-0000-0000DF530000}"/>
    <cellStyle name="Normal 24 3 2 3 6 2" xfId="21500" xr:uid="{00000000-0005-0000-0000-0000E0530000}"/>
    <cellStyle name="Normal 24 3 2 3 7" xfId="21501" xr:uid="{00000000-0005-0000-0000-0000E1530000}"/>
    <cellStyle name="Normal 24 3 2 4" xfId="21502" xr:uid="{00000000-0005-0000-0000-0000E2530000}"/>
    <cellStyle name="Normal 24 3 2 4 2" xfId="21503" xr:uid="{00000000-0005-0000-0000-0000E3530000}"/>
    <cellStyle name="Normal 24 3 2 4 2 2" xfId="21504" xr:uid="{00000000-0005-0000-0000-0000E4530000}"/>
    <cellStyle name="Normal 24 3 2 4 3" xfId="21505" xr:uid="{00000000-0005-0000-0000-0000E5530000}"/>
    <cellStyle name="Normal 24 3 2 5" xfId="21506" xr:uid="{00000000-0005-0000-0000-0000E6530000}"/>
    <cellStyle name="Normal 24 3 2 5 2" xfId="21507" xr:uid="{00000000-0005-0000-0000-0000E7530000}"/>
    <cellStyle name="Normal 24 3 2 5 2 2" xfId="21508" xr:uid="{00000000-0005-0000-0000-0000E8530000}"/>
    <cellStyle name="Normal 24 3 2 5 3" xfId="21509" xr:uid="{00000000-0005-0000-0000-0000E9530000}"/>
    <cellStyle name="Normal 24 3 2 6" xfId="21510" xr:uid="{00000000-0005-0000-0000-0000EA530000}"/>
    <cellStyle name="Normal 24 3 2 6 2" xfId="21511" xr:uid="{00000000-0005-0000-0000-0000EB530000}"/>
    <cellStyle name="Normal 24 3 2 6 2 2" xfId="21512" xr:uid="{00000000-0005-0000-0000-0000EC530000}"/>
    <cellStyle name="Normal 24 3 2 6 3" xfId="21513" xr:uid="{00000000-0005-0000-0000-0000ED530000}"/>
    <cellStyle name="Normal 24 3 2 7" xfId="21514" xr:uid="{00000000-0005-0000-0000-0000EE530000}"/>
    <cellStyle name="Normal 24 3 2 7 2" xfId="21515" xr:uid="{00000000-0005-0000-0000-0000EF530000}"/>
    <cellStyle name="Normal 24 3 2 8" xfId="21516" xr:uid="{00000000-0005-0000-0000-0000F0530000}"/>
    <cellStyle name="Normal 24 3 2 8 2" xfId="21517" xr:uid="{00000000-0005-0000-0000-0000F1530000}"/>
    <cellStyle name="Normal 24 3 2 9" xfId="21518" xr:uid="{00000000-0005-0000-0000-0000F2530000}"/>
    <cellStyle name="Normal 24 3 3" xfId="21519" xr:uid="{00000000-0005-0000-0000-0000F3530000}"/>
    <cellStyle name="Normal 24 3 3 2" xfId="21520" xr:uid="{00000000-0005-0000-0000-0000F4530000}"/>
    <cellStyle name="Normal 24 3 3 2 2" xfId="21521" xr:uid="{00000000-0005-0000-0000-0000F5530000}"/>
    <cellStyle name="Normal 24 3 3 2 2 2" xfId="21522" xr:uid="{00000000-0005-0000-0000-0000F6530000}"/>
    <cellStyle name="Normal 24 3 3 2 2 2 2" xfId="21523" xr:uid="{00000000-0005-0000-0000-0000F7530000}"/>
    <cellStyle name="Normal 24 3 3 2 2 3" xfId="21524" xr:uid="{00000000-0005-0000-0000-0000F8530000}"/>
    <cellStyle name="Normal 24 3 3 2 3" xfId="21525" xr:uid="{00000000-0005-0000-0000-0000F9530000}"/>
    <cellStyle name="Normal 24 3 3 2 3 2" xfId="21526" xr:uid="{00000000-0005-0000-0000-0000FA530000}"/>
    <cellStyle name="Normal 24 3 3 2 3 2 2" xfId="21527" xr:uid="{00000000-0005-0000-0000-0000FB530000}"/>
    <cellStyle name="Normal 24 3 3 2 3 3" xfId="21528" xr:uid="{00000000-0005-0000-0000-0000FC530000}"/>
    <cellStyle name="Normal 24 3 3 2 4" xfId="21529" xr:uid="{00000000-0005-0000-0000-0000FD530000}"/>
    <cellStyle name="Normal 24 3 3 2 4 2" xfId="21530" xr:uid="{00000000-0005-0000-0000-0000FE530000}"/>
    <cellStyle name="Normal 24 3 3 2 4 2 2" xfId="21531" xr:uid="{00000000-0005-0000-0000-0000FF530000}"/>
    <cellStyle name="Normal 24 3 3 2 4 3" xfId="21532" xr:uid="{00000000-0005-0000-0000-000000540000}"/>
    <cellStyle name="Normal 24 3 3 2 5" xfId="21533" xr:uid="{00000000-0005-0000-0000-000001540000}"/>
    <cellStyle name="Normal 24 3 3 2 5 2" xfId="21534" xr:uid="{00000000-0005-0000-0000-000002540000}"/>
    <cellStyle name="Normal 24 3 3 2 6" xfId="21535" xr:uid="{00000000-0005-0000-0000-000003540000}"/>
    <cellStyle name="Normal 24 3 3 2 6 2" xfId="21536" xr:uid="{00000000-0005-0000-0000-000004540000}"/>
    <cellStyle name="Normal 24 3 3 2 7" xfId="21537" xr:uid="{00000000-0005-0000-0000-000005540000}"/>
    <cellStyle name="Normal 24 3 3 3" xfId="21538" xr:uid="{00000000-0005-0000-0000-000006540000}"/>
    <cellStyle name="Normal 24 3 3 3 2" xfId="21539" xr:uid="{00000000-0005-0000-0000-000007540000}"/>
    <cellStyle name="Normal 24 3 3 3 2 2" xfId="21540" xr:uid="{00000000-0005-0000-0000-000008540000}"/>
    <cellStyle name="Normal 24 3 3 3 3" xfId="21541" xr:uid="{00000000-0005-0000-0000-000009540000}"/>
    <cellStyle name="Normal 24 3 3 4" xfId="21542" xr:uid="{00000000-0005-0000-0000-00000A540000}"/>
    <cellStyle name="Normal 24 3 3 4 2" xfId="21543" xr:uid="{00000000-0005-0000-0000-00000B540000}"/>
    <cellStyle name="Normal 24 3 3 4 2 2" xfId="21544" xr:uid="{00000000-0005-0000-0000-00000C540000}"/>
    <cellStyle name="Normal 24 3 3 4 3" xfId="21545" xr:uid="{00000000-0005-0000-0000-00000D540000}"/>
    <cellStyle name="Normal 24 3 3 5" xfId="21546" xr:uid="{00000000-0005-0000-0000-00000E540000}"/>
    <cellStyle name="Normal 24 3 3 5 2" xfId="21547" xr:uid="{00000000-0005-0000-0000-00000F540000}"/>
    <cellStyle name="Normal 24 3 3 5 2 2" xfId="21548" xr:uid="{00000000-0005-0000-0000-000010540000}"/>
    <cellStyle name="Normal 24 3 3 5 3" xfId="21549" xr:uid="{00000000-0005-0000-0000-000011540000}"/>
    <cellStyle name="Normal 24 3 3 6" xfId="21550" xr:uid="{00000000-0005-0000-0000-000012540000}"/>
    <cellStyle name="Normal 24 3 3 6 2" xfId="21551" xr:uid="{00000000-0005-0000-0000-000013540000}"/>
    <cellStyle name="Normal 24 3 3 7" xfId="21552" xr:uid="{00000000-0005-0000-0000-000014540000}"/>
    <cellStyle name="Normal 24 3 3 7 2" xfId="21553" xr:uid="{00000000-0005-0000-0000-000015540000}"/>
    <cellStyle name="Normal 24 3 3 8" xfId="21554" xr:uid="{00000000-0005-0000-0000-000016540000}"/>
    <cellStyle name="Normal 24 3 4" xfId="21555" xr:uid="{00000000-0005-0000-0000-000017540000}"/>
    <cellStyle name="Normal 24 3 4 2" xfId="21556" xr:uid="{00000000-0005-0000-0000-000018540000}"/>
    <cellStyle name="Normal 24 3 4 2 2" xfId="21557" xr:uid="{00000000-0005-0000-0000-000019540000}"/>
    <cellStyle name="Normal 24 3 4 2 2 2" xfId="21558" xr:uid="{00000000-0005-0000-0000-00001A540000}"/>
    <cellStyle name="Normal 24 3 4 2 3" xfId="21559" xr:uid="{00000000-0005-0000-0000-00001B540000}"/>
    <cellStyle name="Normal 24 3 4 3" xfId="21560" xr:uid="{00000000-0005-0000-0000-00001C540000}"/>
    <cellStyle name="Normal 24 3 4 3 2" xfId="21561" xr:uid="{00000000-0005-0000-0000-00001D540000}"/>
    <cellStyle name="Normal 24 3 4 3 2 2" xfId="21562" xr:uid="{00000000-0005-0000-0000-00001E540000}"/>
    <cellStyle name="Normal 24 3 4 3 3" xfId="21563" xr:uid="{00000000-0005-0000-0000-00001F540000}"/>
    <cellStyle name="Normal 24 3 4 4" xfId="21564" xr:uid="{00000000-0005-0000-0000-000020540000}"/>
    <cellStyle name="Normal 24 3 4 4 2" xfId="21565" xr:uid="{00000000-0005-0000-0000-000021540000}"/>
    <cellStyle name="Normal 24 3 4 4 2 2" xfId="21566" xr:uid="{00000000-0005-0000-0000-000022540000}"/>
    <cellStyle name="Normal 24 3 4 4 3" xfId="21567" xr:uid="{00000000-0005-0000-0000-000023540000}"/>
    <cellStyle name="Normal 24 3 4 5" xfId="21568" xr:uid="{00000000-0005-0000-0000-000024540000}"/>
    <cellStyle name="Normal 24 3 4 5 2" xfId="21569" xr:uid="{00000000-0005-0000-0000-000025540000}"/>
    <cellStyle name="Normal 24 3 4 6" xfId="21570" xr:uid="{00000000-0005-0000-0000-000026540000}"/>
    <cellStyle name="Normal 24 3 4 6 2" xfId="21571" xr:uid="{00000000-0005-0000-0000-000027540000}"/>
    <cellStyle name="Normal 24 3 4 7" xfId="21572" xr:uid="{00000000-0005-0000-0000-000028540000}"/>
    <cellStyle name="Normal 24 3 5" xfId="21573" xr:uid="{00000000-0005-0000-0000-000029540000}"/>
    <cellStyle name="Normal 24 3 5 2" xfId="21574" xr:uid="{00000000-0005-0000-0000-00002A540000}"/>
    <cellStyle name="Normal 24 3 5 2 2" xfId="21575" xr:uid="{00000000-0005-0000-0000-00002B540000}"/>
    <cellStyle name="Normal 24 3 5 2 2 2" xfId="21576" xr:uid="{00000000-0005-0000-0000-00002C540000}"/>
    <cellStyle name="Normal 24 3 5 2 3" xfId="21577" xr:uid="{00000000-0005-0000-0000-00002D540000}"/>
    <cellStyle name="Normal 24 3 5 3" xfId="21578" xr:uid="{00000000-0005-0000-0000-00002E540000}"/>
    <cellStyle name="Normal 24 3 5 3 2" xfId="21579" xr:uid="{00000000-0005-0000-0000-00002F540000}"/>
    <cellStyle name="Normal 24 3 5 3 2 2" xfId="21580" xr:uid="{00000000-0005-0000-0000-000030540000}"/>
    <cellStyle name="Normal 24 3 5 3 3" xfId="21581" xr:uid="{00000000-0005-0000-0000-000031540000}"/>
    <cellStyle name="Normal 24 3 5 4" xfId="21582" xr:uid="{00000000-0005-0000-0000-000032540000}"/>
    <cellStyle name="Normal 24 3 5 4 2" xfId="21583" xr:uid="{00000000-0005-0000-0000-000033540000}"/>
    <cellStyle name="Normal 24 3 5 4 2 2" xfId="21584" xr:uid="{00000000-0005-0000-0000-000034540000}"/>
    <cellStyle name="Normal 24 3 5 4 3" xfId="21585" xr:uid="{00000000-0005-0000-0000-000035540000}"/>
    <cellStyle name="Normal 24 3 5 5" xfId="21586" xr:uid="{00000000-0005-0000-0000-000036540000}"/>
    <cellStyle name="Normal 24 3 5 5 2" xfId="21587" xr:uid="{00000000-0005-0000-0000-000037540000}"/>
    <cellStyle name="Normal 24 3 5 6" xfId="21588" xr:uid="{00000000-0005-0000-0000-000038540000}"/>
    <cellStyle name="Normal 24 3 5 6 2" xfId="21589" xr:uid="{00000000-0005-0000-0000-000039540000}"/>
    <cellStyle name="Normal 24 3 5 7" xfId="21590" xr:uid="{00000000-0005-0000-0000-00003A540000}"/>
    <cellStyle name="Normal 24 3 6" xfId="21591" xr:uid="{00000000-0005-0000-0000-00003B540000}"/>
    <cellStyle name="Normal 24 3 6 2" xfId="21592" xr:uid="{00000000-0005-0000-0000-00003C540000}"/>
    <cellStyle name="Normal 24 3 6 2 2" xfId="21593" xr:uid="{00000000-0005-0000-0000-00003D540000}"/>
    <cellStyle name="Normal 24 3 6 3" xfId="21594" xr:uid="{00000000-0005-0000-0000-00003E540000}"/>
    <cellStyle name="Normal 24 3 7" xfId="21595" xr:uid="{00000000-0005-0000-0000-00003F540000}"/>
    <cellStyle name="Normal 24 3 7 2" xfId="21596" xr:uid="{00000000-0005-0000-0000-000040540000}"/>
    <cellStyle name="Normal 24 3 7 2 2" xfId="21597" xr:uid="{00000000-0005-0000-0000-000041540000}"/>
    <cellStyle name="Normal 24 3 7 3" xfId="21598" xr:uid="{00000000-0005-0000-0000-000042540000}"/>
    <cellStyle name="Normal 24 3 8" xfId="21599" xr:uid="{00000000-0005-0000-0000-000043540000}"/>
    <cellStyle name="Normal 24 3 8 2" xfId="21600" xr:uid="{00000000-0005-0000-0000-000044540000}"/>
    <cellStyle name="Normal 24 3 8 2 2" xfId="21601" xr:uid="{00000000-0005-0000-0000-000045540000}"/>
    <cellStyle name="Normal 24 3 8 3" xfId="21602" xr:uid="{00000000-0005-0000-0000-000046540000}"/>
    <cellStyle name="Normal 24 3 9" xfId="21603" xr:uid="{00000000-0005-0000-0000-000047540000}"/>
    <cellStyle name="Normal 24 3 9 2" xfId="21604" xr:uid="{00000000-0005-0000-0000-000048540000}"/>
    <cellStyle name="Normal 24 4" xfId="21605" xr:uid="{00000000-0005-0000-0000-000049540000}"/>
    <cellStyle name="Normal 24 4 2" xfId="21606" xr:uid="{00000000-0005-0000-0000-00004A540000}"/>
    <cellStyle name="Normal 24 4 2 2" xfId="21607" xr:uid="{00000000-0005-0000-0000-00004B540000}"/>
    <cellStyle name="Normal 24 4 2 2 2" xfId="21608" xr:uid="{00000000-0005-0000-0000-00004C540000}"/>
    <cellStyle name="Normal 24 4 2 2 2 2" xfId="21609" xr:uid="{00000000-0005-0000-0000-00004D540000}"/>
    <cellStyle name="Normal 24 4 2 2 3" xfId="21610" xr:uid="{00000000-0005-0000-0000-00004E540000}"/>
    <cellStyle name="Normal 24 4 2 3" xfId="21611" xr:uid="{00000000-0005-0000-0000-00004F540000}"/>
    <cellStyle name="Normal 24 4 2 3 2" xfId="21612" xr:uid="{00000000-0005-0000-0000-000050540000}"/>
    <cellStyle name="Normal 24 4 2 3 2 2" xfId="21613" xr:uid="{00000000-0005-0000-0000-000051540000}"/>
    <cellStyle name="Normal 24 4 2 3 3" xfId="21614" xr:uid="{00000000-0005-0000-0000-000052540000}"/>
    <cellStyle name="Normal 24 4 2 4" xfId="21615" xr:uid="{00000000-0005-0000-0000-000053540000}"/>
    <cellStyle name="Normal 24 4 2 4 2" xfId="21616" xr:uid="{00000000-0005-0000-0000-000054540000}"/>
    <cellStyle name="Normal 24 4 2 4 2 2" xfId="21617" xr:uid="{00000000-0005-0000-0000-000055540000}"/>
    <cellStyle name="Normal 24 4 2 4 3" xfId="21618" xr:uid="{00000000-0005-0000-0000-000056540000}"/>
    <cellStyle name="Normal 24 4 2 5" xfId="21619" xr:uid="{00000000-0005-0000-0000-000057540000}"/>
    <cellStyle name="Normal 24 4 2 5 2" xfId="21620" xr:uid="{00000000-0005-0000-0000-000058540000}"/>
    <cellStyle name="Normal 24 4 2 6" xfId="21621" xr:uid="{00000000-0005-0000-0000-000059540000}"/>
    <cellStyle name="Normal 24 4 2 6 2" xfId="21622" xr:uid="{00000000-0005-0000-0000-00005A540000}"/>
    <cellStyle name="Normal 24 4 2 7" xfId="21623" xr:uid="{00000000-0005-0000-0000-00005B540000}"/>
    <cellStyle name="Normal 24 4 3" xfId="21624" xr:uid="{00000000-0005-0000-0000-00005C540000}"/>
    <cellStyle name="Normal 24 4 3 2" xfId="21625" xr:uid="{00000000-0005-0000-0000-00005D540000}"/>
    <cellStyle name="Normal 24 4 3 2 2" xfId="21626" xr:uid="{00000000-0005-0000-0000-00005E540000}"/>
    <cellStyle name="Normal 24 4 3 2 2 2" xfId="21627" xr:uid="{00000000-0005-0000-0000-00005F540000}"/>
    <cellStyle name="Normal 24 4 3 2 3" xfId="21628" xr:uid="{00000000-0005-0000-0000-000060540000}"/>
    <cellStyle name="Normal 24 4 3 3" xfId="21629" xr:uid="{00000000-0005-0000-0000-000061540000}"/>
    <cellStyle name="Normal 24 4 3 3 2" xfId="21630" xr:uid="{00000000-0005-0000-0000-000062540000}"/>
    <cellStyle name="Normal 24 4 3 3 2 2" xfId="21631" xr:uid="{00000000-0005-0000-0000-000063540000}"/>
    <cellStyle name="Normal 24 4 3 3 3" xfId="21632" xr:uid="{00000000-0005-0000-0000-000064540000}"/>
    <cellStyle name="Normal 24 4 3 4" xfId="21633" xr:uid="{00000000-0005-0000-0000-000065540000}"/>
    <cellStyle name="Normal 24 4 3 4 2" xfId="21634" xr:uid="{00000000-0005-0000-0000-000066540000}"/>
    <cellStyle name="Normal 24 4 3 4 2 2" xfId="21635" xr:uid="{00000000-0005-0000-0000-000067540000}"/>
    <cellStyle name="Normal 24 4 3 4 3" xfId="21636" xr:uid="{00000000-0005-0000-0000-000068540000}"/>
    <cellStyle name="Normal 24 4 3 5" xfId="21637" xr:uid="{00000000-0005-0000-0000-000069540000}"/>
    <cellStyle name="Normal 24 4 3 5 2" xfId="21638" xr:uid="{00000000-0005-0000-0000-00006A540000}"/>
    <cellStyle name="Normal 24 4 3 6" xfId="21639" xr:uid="{00000000-0005-0000-0000-00006B540000}"/>
    <cellStyle name="Normal 24 4 3 6 2" xfId="21640" xr:uid="{00000000-0005-0000-0000-00006C540000}"/>
    <cellStyle name="Normal 24 4 3 7" xfId="21641" xr:uid="{00000000-0005-0000-0000-00006D540000}"/>
    <cellStyle name="Normal 24 4 4" xfId="21642" xr:uid="{00000000-0005-0000-0000-00006E540000}"/>
    <cellStyle name="Normal 24 4 4 2" xfId="21643" xr:uid="{00000000-0005-0000-0000-00006F540000}"/>
    <cellStyle name="Normal 24 4 4 2 2" xfId="21644" xr:uid="{00000000-0005-0000-0000-000070540000}"/>
    <cellStyle name="Normal 24 4 4 3" xfId="21645" xr:uid="{00000000-0005-0000-0000-000071540000}"/>
    <cellStyle name="Normal 24 4 5" xfId="21646" xr:uid="{00000000-0005-0000-0000-000072540000}"/>
    <cellStyle name="Normal 24 4 5 2" xfId="21647" xr:uid="{00000000-0005-0000-0000-000073540000}"/>
    <cellStyle name="Normal 24 4 5 2 2" xfId="21648" xr:uid="{00000000-0005-0000-0000-000074540000}"/>
    <cellStyle name="Normal 24 4 5 3" xfId="21649" xr:uid="{00000000-0005-0000-0000-000075540000}"/>
    <cellStyle name="Normal 24 4 6" xfId="21650" xr:uid="{00000000-0005-0000-0000-000076540000}"/>
    <cellStyle name="Normal 24 4 6 2" xfId="21651" xr:uid="{00000000-0005-0000-0000-000077540000}"/>
    <cellStyle name="Normal 24 4 6 2 2" xfId="21652" xr:uid="{00000000-0005-0000-0000-000078540000}"/>
    <cellStyle name="Normal 24 4 6 3" xfId="21653" xr:uid="{00000000-0005-0000-0000-000079540000}"/>
    <cellStyle name="Normal 24 4 7" xfId="21654" xr:uid="{00000000-0005-0000-0000-00007A540000}"/>
    <cellStyle name="Normal 24 4 7 2" xfId="21655" xr:uid="{00000000-0005-0000-0000-00007B540000}"/>
    <cellStyle name="Normal 24 4 8" xfId="21656" xr:uid="{00000000-0005-0000-0000-00007C540000}"/>
    <cellStyle name="Normal 24 4 8 2" xfId="21657" xr:uid="{00000000-0005-0000-0000-00007D540000}"/>
    <cellStyle name="Normal 24 4 9" xfId="21658" xr:uid="{00000000-0005-0000-0000-00007E540000}"/>
    <cellStyle name="Normal 24 5" xfId="21659" xr:uid="{00000000-0005-0000-0000-00007F540000}"/>
    <cellStyle name="Normal 24 5 2" xfId="21660" xr:uid="{00000000-0005-0000-0000-000080540000}"/>
    <cellStyle name="Normal 24 5 2 2" xfId="21661" xr:uid="{00000000-0005-0000-0000-000081540000}"/>
    <cellStyle name="Normal 24 5 2 2 2" xfId="21662" xr:uid="{00000000-0005-0000-0000-000082540000}"/>
    <cellStyle name="Normal 24 5 2 2 2 2" xfId="21663" xr:uid="{00000000-0005-0000-0000-000083540000}"/>
    <cellStyle name="Normal 24 5 2 2 3" xfId="21664" xr:uid="{00000000-0005-0000-0000-000084540000}"/>
    <cellStyle name="Normal 24 5 2 3" xfId="21665" xr:uid="{00000000-0005-0000-0000-000085540000}"/>
    <cellStyle name="Normal 24 5 2 3 2" xfId="21666" xr:uid="{00000000-0005-0000-0000-000086540000}"/>
    <cellStyle name="Normal 24 5 2 3 2 2" xfId="21667" xr:uid="{00000000-0005-0000-0000-000087540000}"/>
    <cellStyle name="Normal 24 5 2 3 3" xfId="21668" xr:uid="{00000000-0005-0000-0000-000088540000}"/>
    <cellStyle name="Normal 24 5 2 4" xfId="21669" xr:uid="{00000000-0005-0000-0000-000089540000}"/>
    <cellStyle name="Normal 24 5 2 4 2" xfId="21670" xr:uid="{00000000-0005-0000-0000-00008A540000}"/>
    <cellStyle name="Normal 24 5 2 4 2 2" xfId="21671" xr:uid="{00000000-0005-0000-0000-00008B540000}"/>
    <cellStyle name="Normal 24 5 2 4 3" xfId="21672" xr:uid="{00000000-0005-0000-0000-00008C540000}"/>
    <cellStyle name="Normal 24 5 2 5" xfId="21673" xr:uid="{00000000-0005-0000-0000-00008D540000}"/>
    <cellStyle name="Normal 24 5 2 5 2" xfId="21674" xr:uid="{00000000-0005-0000-0000-00008E540000}"/>
    <cellStyle name="Normal 24 5 2 6" xfId="21675" xr:uid="{00000000-0005-0000-0000-00008F540000}"/>
    <cellStyle name="Normal 24 5 2 6 2" xfId="21676" xr:uid="{00000000-0005-0000-0000-000090540000}"/>
    <cellStyle name="Normal 24 5 2 7" xfId="21677" xr:uid="{00000000-0005-0000-0000-000091540000}"/>
    <cellStyle name="Normal 24 5 3" xfId="21678" xr:uid="{00000000-0005-0000-0000-000092540000}"/>
    <cellStyle name="Normal 24 5 3 2" xfId="21679" xr:uid="{00000000-0005-0000-0000-000093540000}"/>
    <cellStyle name="Normal 24 5 3 2 2" xfId="21680" xr:uid="{00000000-0005-0000-0000-000094540000}"/>
    <cellStyle name="Normal 24 5 3 3" xfId="21681" xr:uid="{00000000-0005-0000-0000-000095540000}"/>
    <cellStyle name="Normal 24 5 4" xfId="21682" xr:uid="{00000000-0005-0000-0000-000096540000}"/>
    <cellStyle name="Normal 24 5 4 2" xfId="21683" xr:uid="{00000000-0005-0000-0000-000097540000}"/>
    <cellStyle name="Normal 24 5 4 2 2" xfId="21684" xr:uid="{00000000-0005-0000-0000-000098540000}"/>
    <cellStyle name="Normal 24 5 4 3" xfId="21685" xr:uid="{00000000-0005-0000-0000-000099540000}"/>
    <cellStyle name="Normal 24 5 5" xfId="21686" xr:uid="{00000000-0005-0000-0000-00009A540000}"/>
    <cellStyle name="Normal 24 5 5 2" xfId="21687" xr:uid="{00000000-0005-0000-0000-00009B540000}"/>
    <cellStyle name="Normal 24 5 5 2 2" xfId="21688" xr:uid="{00000000-0005-0000-0000-00009C540000}"/>
    <cellStyle name="Normal 24 5 5 3" xfId="21689" xr:uid="{00000000-0005-0000-0000-00009D540000}"/>
    <cellStyle name="Normal 24 5 6" xfId="21690" xr:uid="{00000000-0005-0000-0000-00009E540000}"/>
    <cellStyle name="Normal 24 5 6 2" xfId="21691" xr:uid="{00000000-0005-0000-0000-00009F540000}"/>
    <cellStyle name="Normal 24 5 7" xfId="21692" xr:uid="{00000000-0005-0000-0000-0000A0540000}"/>
    <cellStyle name="Normal 24 5 7 2" xfId="21693" xr:uid="{00000000-0005-0000-0000-0000A1540000}"/>
    <cellStyle name="Normal 24 5 8" xfId="21694" xr:uid="{00000000-0005-0000-0000-0000A2540000}"/>
    <cellStyle name="Normal 24 6" xfId="21695" xr:uid="{00000000-0005-0000-0000-0000A3540000}"/>
    <cellStyle name="Normal 24 6 2" xfId="21696" xr:uid="{00000000-0005-0000-0000-0000A4540000}"/>
    <cellStyle name="Normal 24 6 2 2" xfId="21697" xr:uid="{00000000-0005-0000-0000-0000A5540000}"/>
    <cellStyle name="Normal 24 6 2 2 2" xfId="21698" xr:uid="{00000000-0005-0000-0000-0000A6540000}"/>
    <cellStyle name="Normal 24 6 2 3" xfId="21699" xr:uid="{00000000-0005-0000-0000-0000A7540000}"/>
    <cellStyle name="Normal 24 6 3" xfId="21700" xr:uid="{00000000-0005-0000-0000-0000A8540000}"/>
    <cellStyle name="Normal 24 6 3 2" xfId="21701" xr:uid="{00000000-0005-0000-0000-0000A9540000}"/>
    <cellStyle name="Normal 24 6 3 2 2" xfId="21702" xr:uid="{00000000-0005-0000-0000-0000AA540000}"/>
    <cellStyle name="Normal 24 6 3 3" xfId="21703" xr:uid="{00000000-0005-0000-0000-0000AB540000}"/>
    <cellStyle name="Normal 24 6 4" xfId="21704" xr:uid="{00000000-0005-0000-0000-0000AC540000}"/>
    <cellStyle name="Normal 24 6 4 2" xfId="21705" xr:uid="{00000000-0005-0000-0000-0000AD540000}"/>
    <cellStyle name="Normal 24 6 4 2 2" xfId="21706" xr:uid="{00000000-0005-0000-0000-0000AE540000}"/>
    <cellStyle name="Normal 24 6 4 3" xfId="21707" xr:uid="{00000000-0005-0000-0000-0000AF540000}"/>
    <cellStyle name="Normal 24 6 5" xfId="21708" xr:uid="{00000000-0005-0000-0000-0000B0540000}"/>
    <cellStyle name="Normal 24 6 5 2" xfId="21709" xr:uid="{00000000-0005-0000-0000-0000B1540000}"/>
    <cellStyle name="Normal 24 6 6" xfId="21710" xr:uid="{00000000-0005-0000-0000-0000B2540000}"/>
    <cellStyle name="Normal 24 6 6 2" xfId="21711" xr:uid="{00000000-0005-0000-0000-0000B3540000}"/>
    <cellStyle name="Normal 24 6 7" xfId="21712" xr:uid="{00000000-0005-0000-0000-0000B4540000}"/>
    <cellStyle name="Normal 24 7" xfId="21713" xr:uid="{00000000-0005-0000-0000-0000B5540000}"/>
    <cellStyle name="Normal 24 7 2" xfId="21714" xr:uid="{00000000-0005-0000-0000-0000B6540000}"/>
    <cellStyle name="Normal 24 7 2 2" xfId="21715" xr:uid="{00000000-0005-0000-0000-0000B7540000}"/>
    <cellStyle name="Normal 24 7 2 2 2" xfId="21716" xr:uid="{00000000-0005-0000-0000-0000B8540000}"/>
    <cellStyle name="Normal 24 7 2 3" xfId="21717" xr:uid="{00000000-0005-0000-0000-0000B9540000}"/>
    <cellStyle name="Normal 24 7 3" xfId="21718" xr:uid="{00000000-0005-0000-0000-0000BA540000}"/>
    <cellStyle name="Normal 24 7 3 2" xfId="21719" xr:uid="{00000000-0005-0000-0000-0000BB540000}"/>
    <cellStyle name="Normal 24 7 3 2 2" xfId="21720" xr:uid="{00000000-0005-0000-0000-0000BC540000}"/>
    <cellStyle name="Normal 24 7 3 3" xfId="21721" xr:uid="{00000000-0005-0000-0000-0000BD540000}"/>
    <cellStyle name="Normal 24 7 4" xfId="21722" xr:uid="{00000000-0005-0000-0000-0000BE540000}"/>
    <cellStyle name="Normal 24 7 4 2" xfId="21723" xr:uid="{00000000-0005-0000-0000-0000BF540000}"/>
    <cellStyle name="Normal 24 7 4 2 2" xfId="21724" xr:uid="{00000000-0005-0000-0000-0000C0540000}"/>
    <cellStyle name="Normal 24 7 4 3" xfId="21725" xr:uid="{00000000-0005-0000-0000-0000C1540000}"/>
    <cellStyle name="Normal 24 7 5" xfId="21726" xr:uid="{00000000-0005-0000-0000-0000C2540000}"/>
    <cellStyle name="Normal 24 7 5 2" xfId="21727" xr:uid="{00000000-0005-0000-0000-0000C3540000}"/>
    <cellStyle name="Normal 24 7 6" xfId="21728" xr:uid="{00000000-0005-0000-0000-0000C4540000}"/>
    <cellStyle name="Normal 24 7 6 2" xfId="21729" xr:uid="{00000000-0005-0000-0000-0000C5540000}"/>
    <cellStyle name="Normal 24 7 7" xfId="21730" xr:uid="{00000000-0005-0000-0000-0000C6540000}"/>
    <cellStyle name="Normal 24 8" xfId="21731" xr:uid="{00000000-0005-0000-0000-0000C7540000}"/>
    <cellStyle name="Normal 24 8 2" xfId="21732" xr:uid="{00000000-0005-0000-0000-0000C8540000}"/>
    <cellStyle name="Normal 24 8 2 2" xfId="21733" xr:uid="{00000000-0005-0000-0000-0000C9540000}"/>
    <cellStyle name="Normal 24 8 3" xfId="21734" xr:uid="{00000000-0005-0000-0000-0000CA540000}"/>
    <cellStyle name="Normal 24 9" xfId="21735" xr:uid="{00000000-0005-0000-0000-0000CB540000}"/>
    <cellStyle name="Normal 24 9 2" xfId="21736" xr:uid="{00000000-0005-0000-0000-0000CC540000}"/>
    <cellStyle name="Normal 24 9 2 2" xfId="21737" xr:uid="{00000000-0005-0000-0000-0000CD540000}"/>
    <cellStyle name="Normal 24 9 3" xfId="21738" xr:uid="{00000000-0005-0000-0000-0000CE540000}"/>
    <cellStyle name="Normal 24_Confidential Information" xfId="21739" xr:uid="{00000000-0005-0000-0000-0000CF540000}"/>
    <cellStyle name="Normal 25" xfId="520" xr:uid="{00000000-0005-0000-0000-0000D0540000}"/>
    <cellStyle name="Normal 25 10" xfId="21740" xr:uid="{00000000-0005-0000-0000-0000D1540000}"/>
    <cellStyle name="Normal 25 10 2" xfId="21741" xr:uid="{00000000-0005-0000-0000-0000D2540000}"/>
    <cellStyle name="Normal 25 10 2 2" xfId="21742" xr:uid="{00000000-0005-0000-0000-0000D3540000}"/>
    <cellStyle name="Normal 25 10 3" xfId="21743" xr:uid="{00000000-0005-0000-0000-0000D4540000}"/>
    <cellStyle name="Normal 25 11" xfId="21744" xr:uid="{00000000-0005-0000-0000-0000D5540000}"/>
    <cellStyle name="Normal 25 11 2" xfId="21745" xr:uid="{00000000-0005-0000-0000-0000D6540000}"/>
    <cellStyle name="Normal 25 12" xfId="21746" xr:uid="{00000000-0005-0000-0000-0000D7540000}"/>
    <cellStyle name="Normal 25 12 2" xfId="21747" xr:uid="{00000000-0005-0000-0000-0000D8540000}"/>
    <cellStyle name="Normal 25 13" xfId="21748" xr:uid="{00000000-0005-0000-0000-0000D9540000}"/>
    <cellStyle name="Normal 25 2" xfId="521" xr:uid="{00000000-0005-0000-0000-0000DA540000}"/>
    <cellStyle name="Normal 25 2 10" xfId="21749" xr:uid="{00000000-0005-0000-0000-0000DB540000}"/>
    <cellStyle name="Normal 25 2 10 2" xfId="21750" xr:uid="{00000000-0005-0000-0000-0000DC540000}"/>
    <cellStyle name="Normal 25 2 11" xfId="21751" xr:uid="{00000000-0005-0000-0000-0000DD540000}"/>
    <cellStyle name="Normal 25 2 2" xfId="21752" xr:uid="{00000000-0005-0000-0000-0000DE540000}"/>
    <cellStyle name="Normal 25 2 2 2" xfId="21753" xr:uid="{00000000-0005-0000-0000-0000DF540000}"/>
    <cellStyle name="Normal 25 2 2 2 2" xfId="21754" xr:uid="{00000000-0005-0000-0000-0000E0540000}"/>
    <cellStyle name="Normal 25 2 2 2 2 2" xfId="21755" xr:uid="{00000000-0005-0000-0000-0000E1540000}"/>
    <cellStyle name="Normal 25 2 2 2 2 2 2" xfId="21756" xr:uid="{00000000-0005-0000-0000-0000E2540000}"/>
    <cellStyle name="Normal 25 2 2 2 2 3" xfId="21757" xr:uid="{00000000-0005-0000-0000-0000E3540000}"/>
    <cellStyle name="Normal 25 2 2 2 3" xfId="21758" xr:uid="{00000000-0005-0000-0000-0000E4540000}"/>
    <cellStyle name="Normal 25 2 2 2 3 2" xfId="21759" xr:uid="{00000000-0005-0000-0000-0000E5540000}"/>
    <cellStyle name="Normal 25 2 2 2 3 2 2" xfId="21760" xr:uid="{00000000-0005-0000-0000-0000E6540000}"/>
    <cellStyle name="Normal 25 2 2 2 3 3" xfId="21761" xr:uid="{00000000-0005-0000-0000-0000E7540000}"/>
    <cellStyle name="Normal 25 2 2 2 4" xfId="21762" xr:uid="{00000000-0005-0000-0000-0000E8540000}"/>
    <cellStyle name="Normal 25 2 2 2 4 2" xfId="21763" xr:uid="{00000000-0005-0000-0000-0000E9540000}"/>
    <cellStyle name="Normal 25 2 2 2 4 2 2" xfId="21764" xr:uid="{00000000-0005-0000-0000-0000EA540000}"/>
    <cellStyle name="Normal 25 2 2 2 4 3" xfId="21765" xr:uid="{00000000-0005-0000-0000-0000EB540000}"/>
    <cellStyle name="Normal 25 2 2 2 5" xfId="21766" xr:uid="{00000000-0005-0000-0000-0000EC540000}"/>
    <cellStyle name="Normal 25 2 2 2 5 2" xfId="21767" xr:uid="{00000000-0005-0000-0000-0000ED540000}"/>
    <cellStyle name="Normal 25 2 2 2 6" xfId="21768" xr:uid="{00000000-0005-0000-0000-0000EE540000}"/>
    <cellStyle name="Normal 25 2 2 2 6 2" xfId="21769" xr:uid="{00000000-0005-0000-0000-0000EF540000}"/>
    <cellStyle name="Normal 25 2 2 2 7" xfId="21770" xr:uid="{00000000-0005-0000-0000-0000F0540000}"/>
    <cellStyle name="Normal 25 2 2 3" xfId="21771" xr:uid="{00000000-0005-0000-0000-0000F1540000}"/>
    <cellStyle name="Normal 25 2 2 3 2" xfId="21772" xr:uid="{00000000-0005-0000-0000-0000F2540000}"/>
    <cellStyle name="Normal 25 2 2 3 2 2" xfId="21773" xr:uid="{00000000-0005-0000-0000-0000F3540000}"/>
    <cellStyle name="Normal 25 2 2 3 2 2 2" xfId="21774" xr:uid="{00000000-0005-0000-0000-0000F4540000}"/>
    <cellStyle name="Normal 25 2 2 3 2 3" xfId="21775" xr:uid="{00000000-0005-0000-0000-0000F5540000}"/>
    <cellStyle name="Normal 25 2 2 3 3" xfId="21776" xr:uid="{00000000-0005-0000-0000-0000F6540000}"/>
    <cellStyle name="Normal 25 2 2 3 3 2" xfId="21777" xr:uid="{00000000-0005-0000-0000-0000F7540000}"/>
    <cellStyle name="Normal 25 2 2 3 3 2 2" xfId="21778" xr:uid="{00000000-0005-0000-0000-0000F8540000}"/>
    <cellStyle name="Normal 25 2 2 3 3 3" xfId="21779" xr:uid="{00000000-0005-0000-0000-0000F9540000}"/>
    <cellStyle name="Normal 25 2 2 3 4" xfId="21780" xr:uid="{00000000-0005-0000-0000-0000FA540000}"/>
    <cellStyle name="Normal 25 2 2 3 4 2" xfId="21781" xr:uid="{00000000-0005-0000-0000-0000FB540000}"/>
    <cellStyle name="Normal 25 2 2 3 4 2 2" xfId="21782" xr:uid="{00000000-0005-0000-0000-0000FC540000}"/>
    <cellStyle name="Normal 25 2 2 3 4 3" xfId="21783" xr:uid="{00000000-0005-0000-0000-0000FD540000}"/>
    <cellStyle name="Normal 25 2 2 3 5" xfId="21784" xr:uid="{00000000-0005-0000-0000-0000FE540000}"/>
    <cellStyle name="Normal 25 2 2 3 5 2" xfId="21785" xr:uid="{00000000-0005-0000-0000-0000FF540000}"/>
    <cellStyle name="Normal 25 2 2 3 6" xfId="21786" xr:uid="{00000000-0005-0000-0000-000000550000}"/>
    <cellStyle name="Normal 25 2 2 3 6 2" xfId="21787" xr:uid="{00000000-0005-0000-0000-000001550000}"/>
    <cellStyle name="Normal 25 2 2 3 7" xfId="21788" xr:uid="{00000000-0005-0000-0000-000002550000}"/>
    <cellStyle name="Normal 25 2 2 4" xfId="21789" xr:uid="{00000000-0005-0000-0000-000003550000}"/>
    <cellStyle name="Normal 25 2 2 4 2" xfId="21790" xr:uid="{00000000-0005-0000-0000-000004550000}"/>
    <cellStyle name="Normal 25 2 2 4 2 2" xfId="21791" xr:uid="{00000000-0005-0000-0000-000005550000}"/>
    <cellStyle name="Normal 25 2 2 4 3" xfId="21792" xr:uid="{00000000-0005-0000-0000-000006550000}"/>
    <cellStyle name="Normal 25 2 2 5" xfId="21793" xr:uid="{00000000-0005-0000-0000-000007550000}"/>
    <cellStyle name="Normal 25 2 2 5 2" xfId="21794" xr:uid="{00000000-0005-0000-0000-000008550000}"/>
    <cellStyle name="Normal 25 2 2 5 2 2" xfId="21795" xr:uid="{00000000-0005-0000-0000-000009550000}"/>
    <cellStyle name="Normal 25 2 2 5 3" xfId="21796" xr:uid="{00000000-0005-0000-0000-00000A550000}"/>
    <cellStyle name="Normal 25 2 2 6" xfId="21797" xr:uid="{00000000-0005-0000-0000-00000B550000}"/>
    <cellStyle name="Normal 25 2 2 6 2" xfId="21798" xr:uid="{00000000-0005-0000-0000-00000C550000}"/>
    <cellStyle name="Normal 25 2 2 6 2 2" xfId="21799" xr:uid="{00000000-0005-0000-0000-00000D550000}"/>
    <cellStyle name="Normal 25 2 2 6 3" xfId="21800" xr:uid="{00000000-0005-0000-0000-00000E550000}"/>
    <cellStyle name="Normal 25 2 2 7" xfId="21801" xr:uid="{00000000-0005-0000-0000-00000F550000}"/>
    <cellStyle name="Normal 25 2 2 7 2" xfId="21802" xr:uid="{00000000-0005-0000-0000-000010550000}"/>
    <cellStyle name="Normal 25 2 2 8" xfId="21803" xr:uid="{00000000-0005-0000-0000-000011550000}"/>
    <cellStyle name="Normal 25 2 2 8 2" xfId="21804" xr:uid="{00000000-0005-0000-0000-000012550000}"/>
    <cellStyle name="Normal 25 2 2 9" xfId="21805" xr:uid="{00000000-0005-0000-0000-000013550000}"/>
    <cellStyle name="Normal 25 2 3" xfId="21806" xr:uid="{00000000-0005-0000-0000-000014550000}"/>
    <cellStyle name="Normal 25 2 3 2" xfId="21807" xr:uid="{00000000-0005-0000-0000-000015550000}"/>
    <cellStyle name="Normal 25 2 3 2 2" xfId="21808" xr:uid="{00000000-0005-0000-0000-000016550000}"/>
    <cellStyle name="Normal 25 2 3 2 2 2" xfId="21809" xr:uid="{00000000-0005-0000-0000-000017550000}"/>
    <cellStyle name="Normal 25 2 3 2 2 2 2" xfId="21810" xr:uid="{00000000-0005-0000-0000-000018550000}"/>
    <cellStyle name="Normal 25 2 3 2 2 3" xfId="21811" xr:uid="{00000000-0005-0000-0000-000019550000}"/>
    <cellStyle name="Normal 25 2 3 2 3" xfId="21812" xr:uid="{00000000-0005-0000-0000-00001A550000}"/>
    <cellStyle name="Normal 25 2 3 2 3 2" xfId="21813" xr:uid="{00000000-0005-0000-0000-00001B550000}"/>
    <cellStyle name="Normal 25 2 3 2 3 2 2" xfId="21814" xr:uid="{00000000-0005-0000-0000-00001C550000}"/>
    <cellStyle name="Normal 25 2 3 2 3 3" xfId="21815" xr:uid="{00000000-0005-0000-0000-00001D550000}"/>
    <cellStyle name="Normal 25 2 3 2 4" xfId="21816" xr:uid="{00000000-0005-0000-0000-00001E550000}"/>
    <cellStyle name="Normal 25 2 3 2 4 2" xfId="21817" xr:uid="{00000000-0005-0000-0000-00001F550000}"/>
    <cellStyle name="Normal 25 2 3 2 4 2 2" xfId="21818" xr:uid="{00000000-0005-0000-0000-000020550000}"/>
    <cellStyle name="Normal 25 2 3 2 4 3" xfId="21819" xr:uid="{00000000-0005-0000-0000-000021550000}"/>
    <cellStyle name="Normal 25 2 3 2 5" xfId="21820" xr:uid="{00000000-0005-0000-0000-000022550000}"/>
    <cellStyle name="Normal 25 2 3 2 5 2" xfId="21821" xr:uid="{00000000-0005-0000-0000-000023550000}"/>
    <cellStyle name="Normal 25 2 3 2 6" xfId="21822" xr:uid="{00000000-0005-0000-0000-000024550000}"/>
    <cellStyle name="Normal 25 2 3 2 6 2" xfId="21823" xr:uid="{00000000-0005-0000-0000-000025550000}"/>
    <cellStyle name="Normal 25 2 3 2 7" xfId="21824" xr:uid="{00000000-0005-0000-0000-000026550000}"/>
    <cellStyle name="Normal 25 2 3 3" xfId="21825" xr:uid="{00000000-0005-0000-0000-000027550000}"/>
    <cellStyle name="Normal 25 2 3 3 2" xfId="21826" xr:uid="{00000000-0005-0000-0000-000028550000}"/>
    <cellStyle name="Normal 25 2 3 3 2 2" xfId="21827" xr:uid="{00000000-0005-0000-0000-000029550000}"/>
    <cellStyle name="Normal 25 2 3 3 3" xfId="21828" xr:uid="{00000000-0005-0000-0000-00002A550000}"/>
    <cellStyle name="Normal 25 2 3 4" xfId="21829" xr:uid="{00000000-0005-0000-0000-00002B550000}"/>
    <cellStyle name="Normal 25 2 3 4 2" xfId="21830" xr:uid="{00000000-0005-0000-0000-00002C550000}"/>
    <cellStyle name="Normal 25 2 3 4 2 2" xfId="21831" xr:uid="{00000000-0005-0000-0000-00002D550000}"/>
    <cellStyle name="Normal 25 2 3 4 3" xfId="21832" xr:uid="{00000000-0005-0000-0000-00002E550000}"/>
    <cellStyle name="Normal 25 2 3 5" xfId="21833" xr:uid="{00000000-0005-0000-0000-00002F550000}"/>
    <cellStyle name="Normal 25 2 3 5 2" xfId="21834" xr:uid="{00000000-0005-0000-0000-000030550000}"/>
    <cellStyle name="Normal 25 2 3 5 2 2" xfId="21835" xr:uid="{00000000-0005-0000-0000-000031550000}"/>
    <cellStyle name="Normal 25 2 3 5 3" xfId="21836" xr:uid="{00000000-0005-0000-0000-000032550000}"/>
    <cellStyle name="Normal 25 2 3 6" xfId="21837" xr:uid="{00000000-0005-0000-0000-000033550000}"/>
    <cellStyle name="Normal 25 2 3 6 2" xfId="21838" xr:uid="{00000000-0005-0000-0000-000034550000}"/>
    <cellStyle name="Normal 25 2 3 7" xfId="21839" xr:uid="{00000000-0005-0000-0000-000035550000}"/>
    <cellStyle name="Normal 25 2 3 7 2" xfId="21840" xr:uid="{00000000-0005-0000-0000-000036550000}"/>
    <cellStyle name="Normal 25 2 3 8" xfId="21841" xr:uid="{00000000-0005-0000-0000-000037550000}"/>
    <cellStyle name="Normal 25 2 4" xfId="21842" xr:uid="{00000000-0005-0000-0000-000038550000}"/>
    <cellStyle name="Normal 25 2 4 2" xfId="21843" xr:uid="{00000000-0005-0000-0000-000039550000}"/>
    <cellStyle name="Normal 25 2 4 2 2" xfId="21844" xr:uid="{00000000-0005-0000-0000-00003A550000}"/>
    <cellStyle name="Normal 25 2 4 2 2 2" xfId="21845" xr:uid="{00000000-0005-0000-0000-00003B550000}"/>
    <cellStyle name="Normal 25 2 4 2 3" xfId="21846" xr:uid="{00000000-0005-0000-0000-00003C550000}"/>
    <cellStyle name="Normal 25 2 4 3" xfId="21847" xr:uid="{00000000-0005-0000-0000-00003D550000}"/>
    <cellStyle name="Normal 25 2 4 3 2" xfId="21848" xr:uid="{00000000-0005-0000-0000-00003E550000}"/>
    <cellStyle name="Normal 25 2 4 3 2 2" xfId="21849" xr:uid="{00000000-0005-0000-0000-00003F550000}"/>
    <cellStyle name="Normal 25 2 4 3 3" xfId="21850" xr:uid="{00000000-0005-0000-0000-000040550000}"/>
    <cellStyle name="Normal 25 2 4 4" xfId="21851" xr:uid="{00000000-0005-0000-0000-000041550000}"/>
    <cellStyle name="Normal 25 2 4 4 2" xfId="21852" xr:uid="{00000000-0005-0000-0000-000042550000}"/>
    <cellStyle name="Normal 25 2 4 4 2 2" xfId="21853" xr:uid="{00000000-0005-0000-0000-000043550000}"/>
    <cellStyle name="Normal 25 2 4 4 3" xfId="21854" xr:uid="{00000000-0005-0000-0000-000044550000}"/>
    <cellStyle name="Normal 25 2 4 5" xfId="21855" xr:uid="{00000000-0005-0000-0000-000045550000}"/>
    <cellStyle name="Normal 25 2 4 5 2" xfId="21856" xr:uid="{00000000-0005-0000-0000-000046550000}"/>
    <cellStyle name="Normal 25 2 4 6" xfId="21857" xr:uid="{00000000-0005-0000-0000-000047550000}"/>
    <cellStyle name="Normal 25 2 4 6 2" xfId="21858" xr:uid="{00000000-0005-0000-0000-000048550000}"/>
    <cellStyle name="Normal 25 2 4 7" xfId="21859" xr:uid="{00000000-0005-0000-0000-000049550000}"/>
    <cellStyle name="Normal 25 2 5" xfId="21860" xr:uid="{00000000-0005-0000-0000-00004A550000}"/>
    <cellStyle name="Normal 25 2 5 2" xfId="21861" xr:uid="{00000000-0005-0000-0000-00004B550000}"/>
    <cellStyle name="Normal 25 2 5 2 2" xfId="21862" xr:uid="{00000000-0005-0000-0000-00004C550000}"/>
    <cellStyle name="Normal 25 2 5 2 2 2" xfId="21863" xr:uid="{00000000-0005-0000-0000-00004D550000}"/>
    <cellStyle name="Normal 25 2 5 2 3" xfId="21864" xr:uid="{00000000-0005-0000-0000-00004E550000}"/>
    <cellStyle name="Normal 25 2 5 3" xfId="21865" xr:uid="{00000000-0005-0000-0000-00004F550000}"/>
    <cellStyle name="Normal 25 2 5 3 2" xfId="21866" xr:uid="{00000000-0005-0000-0000-000050550000}"/>
    <cellStyle name="Normal 25 2 5 3 2 2" xfId="21867" xr:uid="{00000000-0005-0000-0000-000051550000}"/>
    <cellStyle name="Normal 25 2 5 3 3" xfId="21868" xr:uid="{00000000-0005-0000-0000-000052550000}"/>
    <cellStyle name="Normal 25 2 5 4" xfId="21869" xr:uid="{00000000-0005-0000-0000-000053550000}"/>
    <cellStyle name="Normal 25 2 5 4 2" xfId="21870" xr:uid="{00000000-0005-0000-0000-000054550000}"/>
    <cellStyle name="Normal 25 2 5 4 2 2" xfId="21871" xr:uid="{00000000-0005-0000-0000-000055550000}"/>
    <cellStyle name="Normal 25 2 5 4 3" xfId="21872" xr:uid="{00000000-0005-0000-0000-000056550000}"/>
    <cellStyle name="Normal 25 2 5 5" xfId="21873" xr:uid="{00000000-0005-0000-0000-000057550000}"/>
    <cellStyle name="Normal 25 2 5 5 2" xfId="21874" xr:uid="{00000000-0005-0000-0000-000058550000}"/>
    <cellStyle name="Normal 25 2 5 6" xfId="21875" xr:uid="{00000000-0005-0000-0000-000059550000}"/>
    <cellStyle name="Normal 25 2 5 6 2" xfId="21876" xr:uid="{00000000-0005-0000-0000-00005A550000}"/>
    <cellStyle name="Normal 25 2 5 7" xfId="21877" xr:uid="{00000000-0005-0000-0000-00005B550000}"/>
    <cellStyle name="Normal 25 2 6" xfId="21878" xr:uid="{00000000-0005-0000-0000-00005C550000}"/>
    <cellStyle name="Normal 25 2 6 2" xfId="21879" xr:uid="{00000000-0005-0000-0000-00005D550000}"/>
    <cellStyle name="Normal 25 2 6 2 2" xfId="21880" xr:uid="{00000000-0005-0000-0000-00005E550000}"/>
    <cellStyle name="Normal 25 2 6 3" xfId="21881" xr:uid="{00000000-0005-0000-0000-00005F550000}"/>
    <cellStyle name="Normal 25 2 7" xfId="21882" xr:uid="{00000000-0005-0000-0000-000060550000}"/>
    <cellStyle name="Normal 25 2 7 2" xfId="21883" xr:uid="{00000000-0005-0000-0000-000061550000}"/>
    <cellStyle name="Normal 25 2 7 2 2" xfId="21884" xr:uid="{00000000-0005-0000-0000-000062550000}"/>
    <cellStyle name="Normal 25 2 7 3" xfId="21885" xr:uid="{00000000-0005-0000-0000-000063550000}"/>
    <cellStyle name="Normal 25 2 8" xfId="21886" xr:uid="{00000000-0005-0000-0000-000064550000}"/>
    <cellStyle name="Normal 25 2 8 2" xfId="21887" xr:uid="{00000000-0005-0000-0000-000065550000}"/>
    <cellStyle name="Normal 25 2 8 2 2" xfId="21888" xr:uid="{00000000-0005-0000-0000-000066550000}"/>
    <cellStyle name="Normal 25 2 8 3" xfId="21889" xr:uid="{00000000-0005-0000-0000-000067550000}"/>
    <cellStyle name="Normal 25 2 9" xfId="21890" xr:uid="{00000000-0005-0000-0000-000068550000}"/>
    <cellStyle name="Normal 25 2 9 2" xfId="21891" xr:uid="{00000000-0005-0000-0000-000069550000}"/>
    <cellStyle name="Normal 25 3" xfId="522" xr:uid="{00000000-0005-0000-0000-00006A550000}"/>
    <cellStyle name="Normal 25 3 10" xfId="21892" xr:uid="{00000000-0005-0000-0000-00006B550000}"/>
    <cellStyle name="Normal 25 3 10 2" xfId="21893" xr:uid="{00000000-0005-0000-0000-00006C550000}"/>
    <cellStyle name="Normal 25 3 11" xfId="21894" xr:uid="{00000000-0005-0000-0000-00006D550000}"/>
    <cellStyle name="Normal 25 3 2" xfId="21895" xr:uid="{00000000-0005-0000-0000-00006E550000}"/>
    <cellStyle name="Normal 25 3 2 2" xfId="21896" xr:uid="{00000000-0005-0000-0000-00006F550000}"/>
    <cellStyle name="Normal 25 3 2 2 2" xfId="21897" xr:uid="{00000000-0005-0000-0000-000070550000}"/>
    <cellStyle name="Normal 25 3 2 2 2 2" xfId="21898" xr:uid="{00000000-0005-0000-0000-000071550000}"/>
    <cellStyle name="Normal 25 3 2 2 2 2 2" xfId="21899" xr:uid="{00000000-0005-0000-0000-000072550000}"/>
    <cellStyle name="Normal 25 3 2 2 2 3" xfId="21900" xr:uid="{00000000-0005-0000-0000-000073550000}"/>
    <cellStyle name="Normal 25 3 2 2 3" xfId="21901" xr:uid="{00000000-0005-0000-0000-000074550000}"/>
    <cellStyle name="Normal 25 3 2 2 3 2" xfId="21902" xr:uid="{00000000-0005-0000-0000-000075550000}"/>
    <cellStyle name="Normal 25 3 2 2 3 2 2" xfId="21903" xr:uid="{00000000-0005-0000-0000-000076550000}"/>
    <cellStyle name="Normal 25 3 2 2 3 3" xfId="21904" xr:uid="{00000000-0005-0000-0000-000077550000}"/>
    <cellStyle name="Normal 25 3 2 2 4" xfId="21905" xr:uid="{00000000-0005-0000-0000-000078550000}"/>
    <cellStyle name="Normal 25 3 2 2 4 2" xfId="21906" xr:uid="{00000000-0005-0000-0000-000079550000}"/>
    <cellStyle name="Normal 25 3 2 2 4 2 2" xfId="21907" xr:uid="{00000000-0005-0000-0000-00007A550000}"/>
    <cellStyle name="Normal 25 3 2 2 4 3" xfId="21908" xr:uid="{00000000-0005-0000-0000-00007B550000}"/>
    <cellStyle name="Normal 25 3 2 2 5" xfId="21909" xr:uid="{00000000-0005-0000-0000-00007C550000}"/>
    <cellStyle name="Normal 25 3 2 2 5 2" xfId="21910" xr:uid="{00000000-0005-0000-0000-00007D550000}"/>
    <cellStyle name="Normal 25 3 2 2 6" xfId="21911" xr:uid="{00000000-0005-0000-0000-00007E550000}"/>
    <cellStyle name="Normal 25 3 2 2 6 2" xfId="21912" xr:uid="{00000000-0005-0000-0000-00007F550000}"/>
    <cellStyle name="Normal 25 3 2 2 7" xfId="21913" xr:uid="{00000000-0005-0000-0000-000080550000}"/>
    <cellStyle name="Normal 25 3 2 3" xfId="21914" xr:uid="{00000000-0005-0000-0000-000081550000}"/>
    <cellStyle name="Normal 25 3 2 3 2" xfId="21915" xr:uid="{00000000-0005-0000-0000-000082550000}"/>
    <cellStyle name="Normal 25 3 2 3 2 2" xfId="21916" xr:uid="{00000000-0005-0000-0000-000083550000}"/>
    <cellStyle name="Normal 25 3 2 3 2 2 2" xfId="21917" xr:uid="{00000000-0005-0000-0000-000084550000}"/>
    <cellStyle name="Normal 25 3 2 3 2 3" xfId="21918" xr:uid="{00000000-0005-0000-0000-000085550000}"/>
    <cellStyle name="Normal 25 3 2 3 3" xfId="21919" xr:uid="{00000000-0005-0000-0000-000086550000}"/>
    <cellStyle name="Normal 25 3 2 3 3 2" xfId="21920" xr:uid="{00000000-0005-0000-0000-000087550000}"/>
    <cellStyle name="Normal 25 3 2 3 3 2 2" xfId="21921" xr:uid="{00000000-0005-0000-0000-000088550000}"/>
    <cellStyle name="Normal 25 3 2 3 3 3" xfId="21922" xr:uid="{00000000-0005-0000-0000-000089550000}"/>
    <cellStyle name="Normal 25 3 2 3 4" xfId="21923" xr:uid="{00000000-0005-0000-0000-00008A550000}"/>
    <cellStyle name="Normal 25 3 2 3 4 2" xfId="21924" xr:uid="{00000000-0005-0000-0000-00008B550000}"/>
    <cellStyle name="Normal 25 3 2 3 4 2 2" xfId="21925" xr:uid="{00000000-0005-0000-0000-00008C550000}"/>
    <cellStyle name="Normal 25 3 2 3 4 3" xfId="21926" xr:uid="{00000000-0005-0000-0000-00008D550000}"/>
    <cellStyle name="Normal 25 3 2 3 5" xfId="21927" xr:uid="{00000000-0005-0000-0000-00008E550000}"/>
    <cellStyle name="Normal 25 3 2 3 5 2" xfId="21928" xr:uid="{00000000-0005-0000-0000-00008F550000}"/>
    <cellStyle name="Normal 25 3 2 3 6" xfId="21929" xr:uid="{00000000-0005-0000-0000-000090550000}"/>
    <cellStyle name="Normal 25 3 2 3 6 2" xfId="21930" xr:uid="{00000000-0005-0000-0000-000091550000}"/>
    <cellStyle name="Normal 25 3 2 3 7" xfId="21931" xr:uid="{00000000-0005-0000-0000-000092550000}"/>
    <cellStyle name="Normal 25 3 2 4" xfId="21932" xr:uid="{00000000-0005-0000-0000-000093550000}"/>
    <cellStyle name="Normal 25 3 2 4 2" xfId="21933" xr:uid="{00000000-0005-0000-0000-000094550000}"/>
    <cellStyle name="Normal 25 3 2 4 2 2" xfId="21934" xr:uid="{00000000-0005-0000-0000-000095550000}"/>
    <cellStyle name="Normal 25 3 2 4 3" xfId="21935" xr:uid="{00000000-0005-0000-0000-000096550000}"/>
    <cellStyle name="Normal 25 3 2 5" xfId="21936" xr:uid="{00000000-0005-0000-0000-000097550000}"/>
    <cellStyle name="Normal 25 3 2 5 2" xfId="21937" xr:uid="{00000000-0005-0000-0000-000098550000}"/>
    <cellStyle name="Normal 25 3 2 5 2 2" xfId="21938" xr:uid="{00000000-0005-0000-0000-000099550000}"/>
    <cellStyle name="Normal 25 3 2 5 3" xfId="21939" xr:uid="{00000000-0005-0000-0000-00009A550000}"/>
    <cellStyle name="Normal 25 3 2 6" xfId="21940" xr:uid="{00000000-0005-0000-0000-00009B550000}"/>
    <cellStyle name="Normal 25 3 2 6 2" xfId="21941" xr:uid="{00000000-0005-0000-0000-00009C550000}"/>
    <cellStyle name="Normal 25 3 2 6 2 2" xfId="21942" xr:uid="{00000000-0005-0000-0000-00009D550000}"/>
    <cellStyle name="Normal 25 3 2 6 3" xfId="21943" xr:uid="{00000000-0005-0000-0000-00009E550000}"/>
    <cellStyle name="Normal 25 3 2 7" xfId="21944" xr:uid="{00000000-0005-0000-0000-00009F550000}"/>
    <cellStyle name="Normal 25 3 2 7 2" xfId="21945" xr:uid="{00000000-0005-0000-0000-0000A0550000}"/>
    <cellStyle name="Normal 25 3 2 8" xfId="21946" xr:uid="{00000000-0005-0000-0000-0000A1550000}"/>
    <cellStyle name="Normal 25 3 2 8 2" xfId="21947" xr:uid="{00000000-0005-0000-0000-0000A2550000}"/>
    <cellStyle name="Normal 25 3 2 9" xfId="21948" xr:uid="{00000000-0005-0000-0000-0000A3550000}"/>
    <cellStyle name="Normal 25 3 3" xfId="21949" xr:uid="{00000000-0005-0000-0000-0000A4550000}"/>
    <cellStyle name="Normal 25 3 3 2" xfId="21950" xr:uid="{00000000-0005-0000-0000-0000A5550000}"/>
    <cellStyle name="Normal 25 3 3 2 2" xfId="21951" xr:uid="{00000000-0005-0000-0000-0000A6550000}"/>
    <cellStyle name="Normal 25 3 3 2 2 2" xfId="21952" xr:uid="{00000000-0005-0000-0000-0000A7550000}"/>
    <cellStyle name="Normal 25 3 3 2 2 2 2" xfId="21953" xr:uid="{00000000-0005-0000-0000-0000A8550000}"/>
    <cellStyle name="Normal 25 3 3 2 2 3" xfId="21954" xr:uid="{00000000-0005-0000-0000-0000A9550000}"/>
    <cellStyle name="Normal 25 3 3 2 3" xfId="21955" xr:uid="{00000000-0005-0000-0000-0000AA550000}"/>
    <cellStyle name="Normal 25 3 3 2 3 2" xfId="21956" xr:uid="{00000000-0005-0000-0000-0000AB550000}"/>
    <cellStyle name="Normal 25 3 3 2 3 2 2" xfId="21957" xr:uid="{00000000-0005-0000-0000-0000AC550000}"/>
    <cellStyle name="Normal 25 3 3 2 3 3" xfId="21958" xr:uid="{00000000-0005-0000-0000-0000AD550000}"/>
    <cellStyle name="Normal 25 3 3 2 4" xfId="21959" xr:uid="{00000000-0005-0000-0000-0000AE550000}"/>
    <cellStyle name="Normal 25 3 3 2 4 2" xfId="21960" xr:uid="{00000000-0005-0000-0000-0000AF550000}"/>
    <cellStyle name="Normal 25 3 3 2 4 2 2" xfId="21961" xr:uid="{00000000-0005-0000-0000-0000B0550000}"/>
    <cellStyle name="Normal 25 3 3 2 4 3" xfId="21962" xr:uid="{00000000-0005-0000-0000-0000B1550000}"/>
    <cellStyle name="Normal 25 3 3 2 5" xfId="21963" xr:uid="{00000000-0005-0000-0000-0000B2550000}"/>
    <cellStyle name="Normal 25 3 3 2 5 2" xfId="21964" xr:uid="{00000000-0005-0000-0000-0000B3550000}"/>
    <cellStyle name="Normal 25 3 3 2 6" xfId="21965" xr:uid="{00000000-0005-0000-0000-0000B4550000}"/>
    <cellStyle name="Normal 25 3 3 2 6 2" xfId="21966" xr:uid="{00000000-0005-0000-0000-0000B5550000}"/>
    <cellStyle name="Normal 25 3 3 2 7" xfId="21967" xr:uid="{00000000-0005-0000-0000-0000B6550000}"/>
    <cellStyle name="Normal 25 3 3 3" xfId="21968" xr:uid="{00000000-0005-0000-0000-0000B7550000}"/>
    <cellStyle name="Normal 25 3 3 3 2" xfId="21969" xr:uid="{00000000-0005-0000-0000-0000B8550000}"/>
    <cellStyle name="Normal 25 3 3 3 2 2" xfId="21970" xr:uid="{00000000-0005-0000-0000-0000B9550000}"/>
    <cellStyle name="Normal 25 3 3 3 3" xfId="21971" xr:uid="{00000000-0005-0000-0000-0000BA550000}"/>
    <cellStyle name="Normal 25 3 3 4" xfId="21972" xr:uid="{00000000-0005-0000-0000-0000BB550000}"/>
    <cellStyle name="Normal 25 3 3 4 2" xfId="21973" xr:uid="{00000000-0005-0000-0000-0000BC550000}"/>
    <cellStyle name="Normal 25 3 3 4 2 2" xfId="21974" xr:uid="{00000000-0005-0000-0000-0000BD550000}"/>
    <cellStyle name="Normal 25 3 3 4 3" xfId="21975" xr:uid="{00000000-0005-0000-0000-0000BE550000}"/>
    <cellStyle name="Normal 25 3 3 5" xfId="21976" xr:uid="{00000000-0005-0000-0000-0000BF550000}"/>
    <cellStyle name="Normal 25 3 3 5 2" xfId="21977" xr:uid="{00000000-0005-0000-0000-0000C0550000}"/>
    <cellStyle name="Normal 25 3 3 5 2 2" xfId="21978" xr:uid="{00000000-0005-0000-0000-0000C1550000}"/>
    <cellStyle name="Normal 25 3 3 5 3" xfId="21979" xr:uid="{00000000-0005-0000-0000-0000C2550000}"/>
    <cellStyle name="Normal 25 3 3 6" xfId="21980" xr:uid="{00000000-0005-0000-0000-0000C3550000}"/>
    <cellStyle name="Normal 25 3 3 6 2" xfId="21981" xr:uid="{00000000-0005-0000-0000-0000C4550000}"/>
    <cellStyle name="Normal 25 3 3 7" xfId="21982" xr:uid="{00000000-0005-0000-0000-0000C5550000}"/>
    <cellStyle name="Normal 25 3 3 7 2" xfId="21983" xr:uid="{00000000-0005-0000-0000-0000C6550000}"/>
    <cellStyle name="Normal 25 3 3 8" xfId="21984" xr:uid="{00000000-0005-0000-0000-0000C7550000}"/>
    <cellStyle name="Normal 25 3 4" xfId="21985" xr:uid="{00000000-0005-0000-0000-0000C8550000}"/>
    <cellStyle name="Normal 25 3 4 2" xfId="21986" xr:uid="{00000000-0005-0000-0000-0000C9550000}"/>
    <cellStyle name="Normal 25 3 4 2 2" xfId="21987" xr:uid="{00000000-0005-0000-0000-0000CA550000}"/>
    <cellStyle name="Normal 25 3 4 2 2 2" xfId="21988" xr:uid="{00000000-0005-0000-0000-0000CB550000}"/>
    <cellStyle name="Normal 25 3 4 2 3" xfId="21989" xr:uid="{00000000-0005-0000-0000-0000CC550000}"/>
    <cellStyle name="Normal 25 3 4 3" xfId="21990" xr:uid="{00000000-0005-0000-0000-0000CD550000}"/>
    <cellStyle name="Normal 25 3 4 3 2" xfId="21991" xr:uid="{00000000-0005-0000-0000-0000CE550000}"/>
    <cellStyle name="Normal 25 3 4 3 2 2" xfId="21992" xr:uid="{00000000-0005-0000-0000-0000CF550000}"/>
    <cellStyle name="Normal 25 3 4 3 3" xfId="21993" xr:uid="{00000000-0005-0000-0000-0000D0550000}"/>
    <cellStyle name="Normal 25 3 4 4" xfId="21994" xr:uid="{00000000-0005-0000-0000-0000D1550000}"/>
    <cellStyle name="Normal 25 3 4 4 2" xfId="21995" xr:uid="{00000000-0005-0000-0000-0000D2550000}"/>
    <cellStyle name="Normal 25 3 4 4 2 2" xfId="21996" xr:uid="{00000000-0005-0000-0000-0000D3550000}"/>
    <cellStyle name="Normal 25 3 4 4 3" xfId="21997" xr:uid="{00000000-0005-0000-0000-0000D4550000}"/>
    <cellStyle name="Normal 25 3 4 5" xfId="21998" xr:uid="{00000000-0005-0000-0000-0000D5550000}"/>
    <cellStyle name="Normal 25 3 4 5 2" xfId="21999" xr:uid="{00000000-0005-0000-0000-0000D6550000}"/>
    <cellStyle name="Normal 25 3 4 6" xfId="22000" xr:uid="{00000000-0005-0000-0000-0000D7550000}"/>
    <cellStyle name="Normal 25 3 4 6 2" xfId="22001" xr:uid="{00000000-0005-0000-0000-0000D8550000}"/>
    <cellStyle name="Normal 25 3 4 7" xfId="22002" xr:uid="{00000000-0005-0000-0000-0000D9550000}"/>
    <cellStyle name="Normal 25 3 5" xfId="22003" xr:uid="{00000000-0005-0000-0000-0000DA550000}"/>
    <cellStyle name="Normal 25 3 5 2" xfId="22004" xr:uid="{00000000-0005-0000-0000-0000DB550000}"/>
    <cellStyle name="Normal 25 3 5 2 2" xfId="22005" xr:uid="{00000000-0005-0000-0000-0000DC550000}"/>
    <cellStyle name="Normal 25 3 5 2 2 2" xfId="22006" xr:uid="{00000000-0005-0000-0000-0000DD550000}"/>
    <cellStyle name="Normal 25 3 5 2 3" xfId="22007" xr:uid="{00000000-0005-0000-0000-0000DE550000}"/>
    <cellStyle name="Normal 25 3 5 3" xfId="22008" xr:uid="{00000000-0005-0000-0000-0000DF550000}"/>
    <cellStyle name="Normal 25 3 5 3 2" xfId="22009" xr:uid="{00000000-0005-0000-0000-0000E0550000}"/>
    <cellStyle name="Normal 25 3 5 3 2 2" xfId="22010" xr:uid="{00000000-0005-0000-0000-0000E1550000}"/>
    <cellStyle name="Normal 25 3 5 3 3" xfId="22011" xr:uid="{00000000-0005-0000-0000-0000E2550000}"/>
    <cellStyle name="Normal 25 3 5 4" xfId="22012" xr:uid="{00000000-0005-0000-0000-0000E3550000}"/>
    <cellStyle name="Normal 25 3 5 4 2" xfId="22013" xr:uid="{00000000-0005-0000-0000-0000E4550000}"/>
    <cellStyle name="Normal 25 3 5 4 2 2" xfId="22014" xr:uid="{00000000-0005-0000-0000-0000E5550000}"/>
    <cellStyle name="Normal 25 3 5 4 3" xfId="22015" xr:uid="{00000000-0005-0000-0000-0000E6550000}"/>
    <cellStyle name="Normal 25 3 5 5" xfId="22016" xr:uid="{00000000-0005-0000-0000-0000E7550000}"/>
    <cellStyle name="Normal 25 3 5 5 2" xfId="22017" xr:uid="{00000000-0005-0000-0000-0000E8550000}"/>
    <cellStyle name="Normal 25 3 5 6" xfId="22018" xr:uid="{00000000-0005-0000-0000-0000E9550000}"/>
    <cellStyle name="Normal 25 3 5 6 2" xfId="22019" xr:uid="{00000000-0005-0000-0000-0000EA550000}"/>
    <cellStyle name="Normal 25 3 5 7" xfId="22020" xr:uid="{00000000-0005-0000-0000-0000EB550000}"/>
    <cellStyle name="Normal 25 3 6" xfId="22021" xr:uid="{00000000-0005-0000-0000-0000EC550000}"/>
    <cellStyle name="Normal 25 3 6 2" xfId="22022" xr:uid="{00000000-0005-0000-0000-0000ED550000}"/>
    <cellStyle name="Normal 25 3 6 2 2" xfId="22023" xr:uid="{00000000-0005-0000-0000-0000EE550000}"/>
    <cellStyle name="Normal 25 3 6 3" xfId="22024" xr:uid="{00000000-0005-0000-0000-0000EF550000}"/>
    <cellStyle name="Normal 25 3 7" xfId="22025" xr:uid="{00000000-0005-0000-0000-0000F0550000}"/>
    <cellStyle name="Normal 25 3 7 2" xfId="22026" xr:uid="{00000000-0005-0000-0000-0000F1550000}"/>
    <cellStyle name="Normal 25 3 7 2 2" xfId="22027" xr:uid="{00000000-0005-0000-0000-0000F2550000}"/>
    <cellStyle name="Normal 25 3 7 3" xfId="22028" xr:uid="{00000000-0005-0000-0000-0000F3550000}"/>
    <cellStyle name="Normal 25 3 8" xfId="22029" xr:uid="{00000000-0005-0000-0000-0000F4550000}"/>
    <cellStyle name="Normal 25 3 8 2" xfId="22030" xr:uid="{00000000-0005-0000-0000-0000F5550000}"/>
    <cellStyle name="Normal 25 3 8 2 2" xfId="22031" xr:uid="{00000000-0005-0000-0000-0000F6550000}"/>
    <cellStyle name="Normal 25 3 8 3" xfId="22032" xr:uid="{00000000-0005-0000-0000-0000F7550000}"/>
    <cellStyle name="Normal 25 3 9" xfId="22033" xr:uid="{00000000-0005-0000-0000-0000F8550000}"/>
    <cellStyle name="Normal 25 3 9 2" xfId="22034" xr:uid="{00000000-0005-0000-0000-0000F9550000}"/>
    <cellStyle name="Normal 25 4" xfId="22035" xr:uid="{00000000-0005-0000-0000-0000FA550000}"/>
    <cellStyle name="Normal 25 4 2" xfId="22036" xr:uid="{00000000-0005-0000-0000-0000FB550000}"/>
    <cellStyle name="Normal 25 4 2 2" xfId="22037" xr:uid="{00000000-0005-0000-0000-0000FC550000}"/>
    <cellStyle name="Normal 25 4 2 2 2" xfId="22038" xr:uid="{00000000-0005-0000-0000-0000FD550000}"/>
    <cellStyle name="Normal 25 4 2 2 2 2" xfId="22039" xr:uid="{00000000-0005-0000-0000-0000FE550000}"/>
    <cellStyle name="Normal 25 4 2 2 3" xfId="22040" xr:uid="{00000000-0005-0000-0000-0000FF550000}"/>
    <cellStyle name="Normal 25 4 2 3" xfId="22041" xr:uid="{00000000-0005-0000-0000-000000560000}"/>
    <cellStyle name="Normal 25 4 2 3 2" xfId="22042" xr:uid="{00000000-0005-0000-0000-000001560000}"/>
    <cellStyle name="Normal 25 4 2 3 2 2" xfId="22043" xr:uid="{00000000-0005-0000-0000-000002560000}"/>
    <cellStyle name="Normal 25 4 2 3 3" xfId="22044" xr:uid="{00000000-0005-0000-0000-000003560000}"/>
    <cellStyle name="Normal 25 4 2 4" xfId="22045" xr:uid="{00000000-0005-0000-0000-000004560000}"/>
    <cellStyle name="Normal 25 4 2 4 2" xfId="22046" xr:uid="{00000000-0005-0000-0000-000005560000}"/>
    <cellStyle name="Normal 25 4 2 4 2 2" xfId="22047" xr:uid="{00000000-0005-0000-0000-000006560000}"/>
    <cellStyle name="Normal 25 4 2 4 3" xfId="22048" xr:uid="{00000000-0005-0000-0000-000007560000}"/>
    <cellStyle name="Normal 25 4 2 5" xfId="22049" xr:uid="{00000000-0005-0000-0000-000008560000}"/>
    <cellStyle name="Normal 25 4 2 5 2" xfId="22050" xr:uid="{00000000-0005-0000-0000-000009560000}"/>
    <cellStyle name="Normal 25 4 2 6" xfId="22051" xr:uid="{00000000-0005-0000-0000-00000A560000}"/>
    <cellStyle name="Normal 25 4 2 6 2" xfId="22052" xr:uid="{00000000-0005-0000-0000-00000B560000}"/>
    <cellStyle name="Normal 25 4 2 7" xfId="22053" xr:uid="{00000000-0005-0000-0000-00000C560000}"/>
    <cellStyle name="Normal 25 4 3" xfId="22054" xr:uid="{00000000-0005-0000-0000-00000D560000}"/>
    <cellStyle name="Normal 25 4 3 2" xfId="22055" xr:uid="{00000000-0005-0000-0000-00000E560000}"/>
    <cellStyle name="Normal 25 4 3 2 2" xfId="22056" xr:uid="{00000000-0005-0000-0000-00000F560000}"/>
    <cellStyle name="Normal 25 4 3 2 2 2" xfId="22057" xr:uid="{00000000-0005-0000-0000-000010560000}"/>
    <cellStyle name="Normal 25 4 3 2 3" xfId="22058" xr:uid="{00000000-0005-0000-0000-000011560000}"/>
    <cellStyle name="Normal 25 4 3 3" xfId="22059" xr:uid="{00000000-0005-0000-0000-000012560000}"/>
    <cellStyle name="Normal 25 4 3 3 2" xfId="22060" xr:uid="{00000000-0005-0000-0000-000013560000}"/>
    <cellStyle name="Normal 25 4 3 3 2 2" xfId="22061" xr:uid="{00000000-0005-0000-0000-000014560000}"/>
    <cellStyle name="Normal 25 4 3 3 3" xfId="22062" xr:uid="{00000000-0005-0000-0000-000015560000}"/>
    <cellStyle name="Normal 25 4 3 4" xfId="22063" xr:uid="{00000000-0005-0000-0000-000016560000}"/>
    <cellStyle name="Normal 25 4 3 4 2" xfId="22064" xr:uid="{00000000-0005-0000-0000-000017560000}"/>
    <cellStyle name="Normal 25 4 3 4 2 2" xfId="22065" xr:uid="{00000000-0005-0000-0000-000018560000}"/>
    <cellStyle name="Normal 25 4 3 4 3" xfId="22066" xr:uid="{00000000-0005-0000-0000-000019560000}"/>
    <cellStyle name="Normal 25 4 3 5" xfId="22067" xr:uid="{00000000-0005-0000-0000-00001A560000}"/>
    <cellStyle name="Normal 25 4 3 5 2" xfId="22068" xr:uid="{00000000-0005-0000-0000-00001B560000}"/>
    <cellStyle name="Normal 25 4 3 6" xfId="22069" xr:uid="{00000000-0005-0000-0000-00001C560000}"/>
    <cellStyle name="Normal 25 4 3 6 2" xfId="22070" xr:uid="{00000000-0005-0000-0000-00001D560000}"/>
    <cellStyle name="Normal 25 4 3 7" xfId="22071" xr:uid="{00000000-0005-0000-0000-00001E560000}"/>
    <cellStyle name="Normal 25 4 4" xfId="22072" xr:uid="{00000000-0005-0000-0000-00001F560000}"/>
    <cellStyle name="Normal 25 4 4 2" xfId="22073" xr:uid="{00000000-0005-0000-0000-000020560000}"/>
    <cellStyle name="Normal 25 4 4 2 2" xfId="22074" xr:uid="{00000000-0005-0000-0000-000021560000}"/>
    <cellStyle name="Normal 25 4 4 3" xfId="22075" xr:uid="{00000000-0005-0000-0000-000022560000}"/>
    <cellStyle name="Normal 25 4 5" xfId="22076" xr:uid="{00000000-0005-0000-0000-000023560000}"/>
    <cellStyle name="Normal 25 4 5 2" xfId="22077" xr:uid="{00000000-0005-0000-0000-000024560000}"/>
    <cellStyle name="Normal 25 4 5 2 2" xfId="22078" xr:uid="{00000000-0005-0000-0000-000025560000}"/>
    <cellStyle name="Normal 25 4 5 3" xfId="22079" xr:uid="{00000000-0005-0000-0000-000026560000}"/>
    <cellStyle name="Normal 25 4 6" xfId="22080" xr:uid="{00000000-0005-0000-0000-000027560000}"/>
    <cellStyle name="Normal 25 4 6 2" xfId="22081" xr:uid="{00000000-0005-0000-0000-000028560000}"/>
    <cellStyle name="Normal 25 4 6 2 2" xfId="22082" xr:uid="{00000000-0005-0000-0000-000029560000}"/>
    <cellStyle name="Normal 25 4 6 3" xfId="22083" xr:uid="{00000000-0005-0000-0000-00002A560000}"/>
    <cellStyle name="Normal 25 4 7" xfId="22084" xr:uid="{00000000-0005-0000-0000-00002B560000}"/>
    <cellStyle name="Normal 25 4 7 2" xfId="22085" xr:uid="{00000000-0005-0000-0000-00002C560000}"/>
    <cellStyle name="Normal 25 4 8" xfId="22086" xr:uid="{00000000-0005-0000-0000-00002D560000}"/>
    <cellStyle name="Normal 25 4 8 2" xfId="22087" xr:uid="{00000000-0005-0000-0000-00002E560000}"/>
    <cellStyle name="Normal 25 4 9" xfId="22088" xr:uid="{00000000-0005-0000-0000-00002F560000}"/>
    <cellStyle name="Normal 25 5" xfId="22089" xr:uid="{00000000-0005-0000-0000-000030560000}"/>
    <cellStyle name="Normal 25 5 2" xfId="22090" xr:uid="{00000000-0005-0000-0000-000031560000}"/>
    <cellStyle name="Normal 25 5 2 2" xfId="22091" xr:uid="{00000000-0005-0000-0000-000032560000}"/>
    <cellStyle name="Normal 25 5 2 2 2" xfId="22092" xr:uid="{00000000-0005-0000-0000-000033560000}"/>
    <cellStyle name="Normal 25 5 2 2 2 2" xfId="22093" xr:uid="{00000000-0005-0000-0000-000034560000}"/>
    <cellStyle name="Normal 25 5 2 2 3" xfId="22094" xr:uid="{00000000-0005-0000-0000-000035560000}"/>
    <cellStyle name="Normal 25 5 2 3" xfId="22095" xr:uid="{00000000-0005-0000-0000-000036560000}"/>
    <cellStyle name="Normal 25 5 2 3 2" xfId="22096" xr:uid="{00000000-0005-0000-0000-000037560000}"/>
    <cellStyle name="Normal 25 5 2 3 2 2" xfId="22097" xr:uid="{00000000-0005-0000-0000-000038560000}"/>
    <cellStyle name="Normal 25 5 2 3 3" xfId="22098" xr:uid="{00000000-0005-0000-0000-000039560000}"/>
    <cellStyle name="Normal 25 5 2 4" xfId="22099" xr:uid="{00000000-0005-0000-0000-00003A560000}"/>
    <cellStyle name="Normal 25 5 2 4 2" xfId="22100" xr:uid="{00000000-0005-0000-0000-00003B560000}"/>
    <cellStyle name="Normal 25 5 2 4 2 2" xfId="22101" xr:uid="{00000000-0005-0000-0000-00003C560000}"/>
    <cellStyle name="Normal 25 5 2 4 3" xfId="22102" xr:uid="{00000000-0005-0000-0000-00003D560000}"/>
    <cellStyle name="Normal 25 5 2 5" xfId="22103" xr:uid="{00000000-0005-0000-0000-00003E560000}"/>
    <cellStyle name="Normal 25 5 2 5 2" xfId="22104" xr:uid="{00000000-0005-0000-0000-00003F560000}"/>
    <cellStyle name="Normal 25 5 2 6" xfId="22105" xr:uid="{00000000-0005-0000-0000-000040560000}"/>
    <cellStyle name="Normal 25 5 2 6 2" xfId="22106" xr:uid="{00000000-0005-0000-0000-000041560000}"/>
    <cellStyle name="Normal 25 5 2 7" xfId="22107" xr:uid="{00000000-0005-0000-0000-000042560000}"/>
    <cellStyle name="Normal 25 5 3" xfId="22108" xr:uid="{00000000-0005-0000-0000-000043560000}"/>
    <cellStyle name="Normal 25 5 3 2" xfId="22109" xr:uid="{00000000-0005-0000-0000-000044560000}"/>
    <cellStyle name="Normal 25 5 3 2 2" xfId="22110" xr:uid="{00000000-0005-0000-0000-000045560000}"/>
    <cellStyle name="Normal 25 5 3 3" xfId="22111" xr:uid="{00000000-0005-0000-0000-000046560000}"/>
    <cellStyle name="Normal 25 5 4" xfId="22112" xr:uid="{00000000-0005-0000-0000-000047560000}"/>
    <cellStyle name="Normal 25 5 4 2" xfId="22113" xr:uid="{00000000-0005-0000-0000-000048560000}"/>
    <cellStyle name="Normal 25 5 4 2 2" xfId="22114" xr:uid="{00000000-0005-0000-0000-000049560000}"/>
    <cellStyle name="Normal 25 5 4 3" xfId="22115" xr:uid="{00000000-0005-0000-0000-00004A560000}"/>
    <cellStyle name="Normal 25 5 5" xfId="22116" xr:uid="{00000000-0005-0000-0000-00004B560000}"/>
    <cellStyle name="Normal 25 5 5 2" xfId="22117" xr:uid="{00000000-0005-0000-0000-00004C560000}"/>
    <cellStyle name="Normal 25 5 5 2 2" xfId="22118" xr:uid="{00000000-0005-0000-0000-00004D560000}"/>
    <cellStyle name="Normal 25 5 5 3" xfId="22119" xr:uid="{00000000-0005-0000-0000-00004E560000}"/>
    <cellStyle name="Normal 25 5 6" xfId="22120" xr:uid="{00000000-0005-0000-0000-00004F560000}"/>
    <cellStyle name="Normal 25 5 6 2" xfId="22121" xr:uid="{00000000-0005-0000-0000-000050560000}"/>
    <cellStyle name="Normal 25 5 7" xfId="22122" xr:uid="{00000000-0005-0000-0000-000051560000}"/>
    <cellStyle name="Normal 25 5 7 2" xfId="22123" xr:uid="{00000000-0005-0000-0000-000052560000}"/>
    <cellStyle name="Normal 25 5 8" xfId="22124" xr:uid="{00000000-0005-0000-0000-000053560000}"/>
    <cellStyle name="Normal 25 6" xfId="22125" xr:uid="{00000000-0005-0000-0000-000054560000}"/>
    <cellStyle name="Normal 25 6 2" xfId="22126" xr:uid="{00000000-0005-0000-0000-000055560000}"/>
    <cellStyle name="Normal 25 6 2 2" xfId="22127" xr:uid="{00000000-0005-0000-0000-000056560000}"/>
    <cellStyle name="Normal 25 6 2 2 2" xfId="22128" xr:uid="{00000000-0005-0000-0000-000057560000}"/>
    <cellStyle name="Normal 25 6 2 3" xfId="22129" xr:uid="{00000000-0005-0000-0000-000058560000}"/>
    <cellStyle name="Normal 25 6 3" xfId="22130" xr:uid="{00000000-0005-0000-0000-000059560000}"/>
    <cellStyle name="Normal 25 6 3 2" xfId="22131" xr:uid="{00000000-0005-0000-0000-00005A560000}"/>
    <cellStyle name="Normal 25 6 3 2 2" xfId="22132" xr:uid="{00000000-0005-0000-0000-00005B560000}"/>
    <cellStyle name="Normal 25 6 3 3" xfId="22133" xr:uid="{00000000-0005-0000-0000-00005C560000}"/>
    <cellStyle name="Normal 25 6 4" xfId="22134" xr:uid="{00000000-0005-0000-0000-00005D560000}"/>
    <cellStyle name="Normal 25 6 4 2" xfId="22135" xr:uid="{00000000-0005-0000-0000-00005E560000}"/>
    <cellStyle name="Normal 25 6 4 2 2" xfId="22136" xr:uid="{00000000-0005-0000-0000-00005F560000}"/>
    <cellStyle name="Normal 25 6 4 3" xfId="22137" xr:uid="{00000000-0005-0000-0000-000060560000}"/>
    <cellStyle name="Normal 25 6 5" xfId="22138" xr:uid="{00000000-0005-0000-0000-000061560000}"/>
    <cellStyle name="Normal 25 6 5 2" xfId="22139" xr:uid="{00000000-0005-0000-0000-000062560000}"/>
    <cellStyle name="Normal 25 6 6" xfId="22140" xr:uid="{00000000-0005-0000-0000-000063560000}"/>
    <cellStyle name="Normal 25 6 6 2" xfId="22141" xr:uid="{00000000-0005-0000-0000-000064560000}"/>
    <cellStyle name="Normal 25 6 7" xfId="22142" xr:uid="{00000000-0005-0000-0000-000065560000}"/>
    <cellStyle name="Normal 25 7" xfId="22143" xr:uid="{00000000-0005-0000-0000-000066560000}"/>
    <cellStyle name="Normal 25 7 2" xfId="22144" xr:uid="{00000000-0005-0000-0000-000067560000}"/>
    <cellStyle name="Normal 25 7 2 2" xfId="22145" xr:uid="{00000000-0005-0000-0000-000068560000}"/>
    <cellStyle name="Normal 25 7 2 2 2" xfId="22146" xr:uid="{00000000-0005-0000-0000-000069560000}"/>
    <cellStyle name="Normal 25 7 2 3" xfId="22147" xr:uid="{00000000-0005-0000-0000-00006A560000}"/>
    <cellStyle name="Normal 25 7 3" xfId="22148" xr:uid="{00000000-0005-0000-0000-00006B560000}"/>
    <cellStyle name="Normal 25 7 3 2" xfId="22149" xr:uid="{00000000-0005-0000-0000-00006C560000}"/>
    <cellStyle name="Normal 25 7 3 2 2" xfId="22150" xr:uid="{00000000-0005-0000-0000-00006D560000}"/>
    <cellStyle name="Normal 25 7 3 3" xfId="22151" xr:uid="{00000000-0005-0000-0000-00006E560000}"/>
    <cellStyle name="Normal 25 7 4" xfId="22152" xr:uid="{00000000-0005-0000-0000-00006F560000}"/>
    <cellStyle name="Normal 25 7 4 2" xfId="22153" xr:uid="{00000000-0005-0000-0000-000070560000}"/>
    <cellStyle name="Normal 25 7 4 2 2" xfId="22154" xr:uid="{00000000-0005-0000-0000-000071560000}"/>
    <cellStyle name="Normal 25 7 4 3" xfId="22155" xr:uid="{00000000-0005-0000-0000-000072560000}"/>
    <cellStyle name="Normal 25 7 5" xfId="22156" xr:uid="{00000000-0005-0000-0000-000073560000}"/>
    <cellStyle name="Normal 25 7 5 2" xfId="22157" xr:uid="{00000000-0005-0000-0000-000074560000}"/>
    <cellStyle name="Normal 25 7 6" xfId="22158" xr:uid="{00000000-0005-0000-0000-000075560000}"/>
    <cellStyle name="Normal 25 7 6 2" xfId="22159" xr:uid="{00000000-0005-0000-0000-000076560000}"/>
    <cellStyle name="Normal 25 7 7" xfId="22160" xr:uid="{00000000-0005-0000-0000-000077560000}"/>
    <cellStyle name="Normal 25 8" xfId="22161" xr:uid="{00000000-0005-0000-0000-000078560000}"/>
    <cellStyle name="Normal 25 8 2" xfId="22162" xr:uid="{00000000-0005-0000-0000-000079560000}"/>
    <cellStyle name="Normal 25 8 2 2" xfId="22163" xr:uid="{00000000-0005-0000-0000-00007A560000}"/>
    <cellStyle name="Normal 25 8 3" xfId="22164" xr:uid="{00000000-0005-0000-0000-00007B560000}"/>
    <cellStyle name="Normal 25 9" xfId="22165" xr:uid="{00000000-0005-0000-0000-00007C560000}"/>
    <cellStyle name="Normal 25 9 2" xfId="22166" xr:uid="{00000000-0005-0000-0000-00007D560000}"/>
    <cellStyle name="Normal 25 9 2 2" xfId="22167" xr:uid="{00000000-0005-0000-0000-00007E560000}"/>
    <cellStyle name="Normal 25 9 3" xfId="22168" xr:uid="{00000000-0005-0000-0000-00007F560000}"/>
    <cellStyle name="Normal 25_Confidential Information" xfId="22169" xr:uid="{00000000-0005-0000-0000-000080560000}"/>
    <cellStyle name="Normal 26" xfId="523" xr:uid="{00000000-0005-0000-0000-000081560000}"/>
    <cellStyle name="Normal 26 10" xfId="22170" xr:uid="{00000000-0005-0000-0000-000082560000}"/>
    <cellStyle name="Normal 26 10 2" xfId="22171" xr:uid="{00000000-0005-0000-0000-000083560000}"/>
    <cellStyle name="Normal 26 10 2 2" xfId="22172" xr:uid="{00000000-0005-0000-0000-000084560000}"/>
    <cellStyle name="Normal 26 10 3" xfId="22173" xr:uid="{00000000-0005-0000-0000-000085560000}"/>
    <cellStyle name="Normal 26 11" xfId="22174" xr:uid="{00000000-0005-0000-0000-000086560000}"/>
    <cellStyle name="Normal 26 11 2" xfId="22175" xr:uid="{00000000-0005-0000-0000-000087560000}"/>
    <cellStyle name="Normal 26 12" xfId="22176" xr:uid="{00000000-0005-0000-0000-000088560000}"/>
    <cellStyle name="Normal 26 12 2" xfId="22177" xr:uid="{00000000-0005-0000-0000-000089560000}"/>
    <cellStyle name="Normal 26 13" xfId="22178" xr:uid="{00000000-0005-0000-0000-00008A560000}"/>
    <cellStyle name="Normal 26 2" xfId="524" xr:uid="{00000000-0005-0000-0000-00008B560000}"/>
    <cellStyle name="Normal 26 2 10" xfId="22179" xr:uid="{00000000-0005-0000-0000-00008C560000}"/>
    <cellStyle name="Normal 26 2 10 2" xfId="22180" xr:uid="{00000000-0005-0000-0000-00008D560000}"/>
    <cellStyle name="Normal 26 2 11" xfId="22181" xr:uid="{00000000-0005-0000-0000-00008E560000}"/>
    <cellStyle name="Normal 26 2 2" xfId="22182" xr:uid="{00000000-0005-0000-0000-00008F560000}"/>
    <cellStyle name="Normal 26 2 2 2" xfId="22183" xr:uid="{00000000-0005-0000-0000-000090560000}"/>
    <cellStyle name="Normal 26 2 2 2 2" xfId="22184" xr:uid="{00000000-0005-0000-0000-000091560000}"/>
    <cellStyle name="Normal 26 2 2 2 2 2" xfId="22185" xr:uid="{00000000-0005-0000-0000-000092560000}"/>
    <cellStyle name="Normal 26 2 2 2 2 2 2" xfId="22186" xr:uid="{00000000-0005-0000-0000-000093560000}"/>
    <cellStyle name="Normal 26 2 2 2 2 3" xfId="22187" xr:uid="{00000000-0005-0000-0000-000094560000}"/>
    <cellStyle name="Normal 26 2 2 2 3" xfId="22188" xr:uid="{00000000-0005-0000-0000-000095560000}"/>
    <cellStyle name="Normal 26 2 2 2 3 2" xfId="22189" xr:uid="{00000000-0005-0000-0000-000096560000}"/>
    <cellStyle name="Normal 26 2 2 2 3 2 2" xfId="22190" xr:uid="{00000000-0005-0000-0000-000097560000}"/>
    <cellStyle name="Normal 26 2 2 2 3 3" xfId="22191" xr:uid="{00000000-0005-0000-0000-000098560000}"/>
    <cellStyle name="Normal 26 2 2 2 4" xfId="22192" xr:uid="{00000000-0005-0000-0000-000099560000}"/>
    <cellStyle name="Normal 26 2 2 2 4 2" xfId="22193" xr:uid="{00000000-0005-0000-0000-00009A560000}"/>
    <cellStyle name="Normal 26 2 2 2 4 2 2" xfId="22194" xr:uid="{00000000-0005-0000-0000-00009B560000}"/>
    <cellStyle name="Normal 26 2 2 2 4 3" xfId="22195" xr:uid="{00000000-0005-0000-0000-00009C560000}"/>
    <cellStyle name="Normal 26 2 2 2 5" xfId="22196" xr:uid="{00000000-0005-0000-0000-00009D560000}"/>
    <cellStyle name="Normal 26 2 2 2 5 2" xfId="22197" xr:uid="{00000000-0005-0000-0000-00009E560000}"/>
    <cellStyle name="Normal 26 2 2 2 6" xfId="22198" xr:uid="{00000000-0005-0000-0000-00009F560000}"/>
    <cellStyle name="Normal 26 2 2 2 6 2" xfId="22199" xr:uid="{00000000-0005-0000-0000-0000A0560000}"/>
    <cellStyle name="Normal 26 2 2 2 7" xfId="22200" xr:uid="{00000000-0005-0000-0000-0000A1560000}"/>
    <cellStyle name="Normal 26 2 2 3" xfId="22201" xr:uid="{00000000-0005-0000-0000-0000A2560000}"/>
    <cellStyle name="Normal 26 2 2 3 2" xfId="22202" xr:uid="{00000000-0005-0000-0000-0000A3560000}"/>
    <cellStyle name="Normal 26 2 2 3 2 2" xfId="22203" xr:uid="{00000000-0005-0000-0000-0000A4560000}"/>
    <cellStyle name="Normal 26 2 2 3 2 2 2" xfId="22204" xr:uid="{00000000-0005-0000-0000-0000A5560000}"/>
    <cellStyle name="Normal 26 2 2 3 2 3" xfId="22205" xr:uid="{00000000-0005-0000-0000-0000A6560000}"/>
    <cellStyle name="Normal 26 2 2 3 3" xfId="22206" xr:uid="{00000000-0005-0000-0000-0000A7560000}"/>
    <cellStyle name="Normal 26 2 2 3 3 2" xfId="22207" xr:uid="{00000000-0005-0000-0000-0000A8560000}"/>
    <cellStyle name="Normal 26 2 2 3 3 2 2" xfId="22208" xr:uid="{00000000-0005-0000-0000-0000A9560000}"/>
    <cellStyle name="Normal 26 2 2 3 3 3" xfId="22209" xr:uid="{00000000-0005-0000-0000-0000AA560000}"/>
    <cellStyle name="Normal 26 2 2 3 4" xfId="22210" xr:uid="{00000000-0005-0000-0000-0000AB560000}"/>
    <cellStyle name="Normal 26 2 2 3 4 2" xfId="22211" xr:uid="{00000000-0005-0000-0000-0000AC560000}"/>
    <cellStyle name="Normal 26 2 2 3 4 2 2" xfId="22212" xr:uid="{00000000-0005-0000-0000-0000AD560000}"/>
    <cellStyle name="Normal 26 2 2 3 4 3" xfId="22213" xr:uid="{00000000-0005-0000-0000-0000AE560000}"/>
    <cellStyle name="Normal 26 2 2 3 5" xfId="22214" xr:uid="{00000000-0005-0000-0000-0000AF560000}"/>
    <cellStyle name="Normal 26 2 2 3 5 2" xfId="22215" xr:uid="{00000000-0005-0000-0000-0000B0560000}"/>
    <cellStyle name="Normal 26 2 2 3 6" xfId="22216" xr:uid="{00000000-0005-0000-0000-0000B1560000}"/>
    <cellStyle name="Normal 26 2 2 3 6 2" xfId="22217" xr:uid="{00000000-0005-0000-0000-0000B2560000}"/>
    <cellStyle name="Normal 26 2 2 3 7" xfId="22218" xr:uid="{00000000-0005-0000-0000-0000B3560000}"/>
    <cellStyle name="Normal 26 2 2 4" xfId="22219" xr:uid="{00000000-0005-0000-0000-0000B4560000}"/>
    <cellStyle name="Normal 26 2 2 4 2" xfId="22220" xr:uid="{00000000-0005-0000-0000-0000B5560000}"/>
    <cellStyle name="Normal 26 2 2 4 2 2" xfId="22221" xr:uid="{00000000-0005-0000-0000-0000B6560000}"/>
    <cellStyle name="Normal 26 2 2 4 3" xfId="22222" xr:uid="{00000000-0005-0000-0000-0000B7560000}"/>
    <cellStyle name="Normal 26 2 2 5" xfId="22223" xr:uid="{00000000-0005-0000-0000-0000B8560000}"/>
    <cellStyle name="Normal 26 2 2 5 2" xfId="22224" xr:uid="{00000000-0005-0000-0000-0000B9560000}"/>
    <cellStyle name="Normal 26 2 2 5 2 2" xfId="22225" xr:uid="{00000000-0005-0000-0000-0000BA560000}"/>
    <cellStyle name="Normal 26 2 2 5 3" xfId="22226" xr:uid="{00000000-0005-0000-0000-0000BB560000}"/>
    <cellStyle name="Normal 26 2 2 6" xfId="22227" xr:uid="{00000000-0005-0000-0000-0000BC560000}"/>
    <cellStyle name="Normal 26 2 2 6 2" xfId="22228" xr:uid="{00000000-0005-0000-0000-0000BD560000}"/>
    <cellStyle name="Normal 26 2 2 6 2 2" xfId="22229" xr:uid="{00000000-0005-0000-0000-0000BE560000}"/>
    <cellStyle name="Normal 26 2 2 6 3" xfId="22230" xr:uid="{00000000-0005-0000-0000-0000BF560000}"/>
    <cellStyle name="Normal 26 2 2 7" xfId="22231" xr:uid="{00000000-0005-0000-0000-0000C0560000}"/>
    <cellStyle name="Normal 26 2 2 7 2" xfId="22232" xr:uid="{00000000-0005-0000-0000-0000C1560000}"/>
    <cellStyle name="Normal 26 2 2 8" xfId="22233" xr:uid="{00000000-0005-0000-0000-0000C2560000}"/>
    <cellStyle name="Normal 26 2 2 8 2" xfId="22234" xr:uid="{00000000-0005-0000-0000-0000C3560000}"/>
    <cellStyle name="Normal 26 2 2 9" xfId="22235" xr:uid="{00000000-0005-0000-0000-0000C4560000}"/>
    <cellStyle name="Normal 26 2 3" xfId="22236" xr:uid="{00000000-0005-0000-0000-0000C5560000}"/>
    <cellStyle name="Normal 26 2 3 2" xfId="22237" xr:uid="{00000000-0005-0000-0000-0000C6560000}"/>
    <cellStyle name="Normal 26 2 3 2 2" xfId="22238" xr:uid="{00000000-0005-0000-0000-0000C7560000}"/>
    <cellStyle name="Normal 26 2 3 2 2 2" xfId="22239" xr:uid="{00000000-0005-0000-0000-0000C8560000}"/>
    <cellStyle name="Normal 26 2 3 2 2 2 2" xfId="22240" xr:uid="{00000000-0005-0000-0000-0000C9560000}"/>
    <cellStyle name="Normal 26 2 3 2 2 3" xfId="22241" xr:uid="{00000000-0005-0000-0000-0000CA560000}"/>
    <cellStyle name="Normal 26 2 3 2 3" xfId="22242" xr:uid="{00000000-0005-0000-0000-0000CB560000}"/>
    <cellStyle name="Normal 26 2 3 2 3 2" xfId="22243" xr:uid="{00000000-0005-0000-0000-0000CC560000}"/>
    <cellStyle name="Normal 26 2 3 2 3 2 2" xfId="22244" xr:uid="{00000000-0005-0000-0000-0000CD560000}"/>
    <cellStyle name="Normal 26 2 3 2 3 3" xfId="22245" xr:uid="{00000000-0005-0000-0000-0000CE560000}"/>
    <cellStyle name="Normal 26 2 3 2 4" xfId="22246" xr:uid="{00000000-0005-0000-0000-0000CF560000}"/>
    <cellStyle name="Normal 26 2 3 2 4 2" xfId="22247" xr:uid="{00000000-0005-0000-0000-0000D0560000}"/>
    <cellStyle name="Normal 26 2 3 2 4 2 2" xfId="22248" xr:uid="{00000000-0005-0000-0000-0000D1560000}"/>
    <cellStyle name="Normal 26 2 3 2 4 3" xfId="22249" xr:uid="{00000000-0005-0000-0000-0000D2560000}"/>
    <cellStyle name="Normal 26 2 3 2 5" xfId="22250" xr:uid="{00000000-0005-0000-0000-0000D3560000}"/>
    <cellStyle name="Normal 26 2 3 2 5 2" xfId="22251" xr:uid="{00000000-0005-0000-0000-0000D4560000}"/>
    <cellStyle name="Normal 26 2 3 2 6" xfId="22252" xr:uid="{00000000-0005-0000-0000-0000D5560000}"/>
    <cellStyle name="Normal 26 2 3 2 6 2" xfId="22253" xr:uid="{00000000-0005-0000-0000-0000D6560000}"/>
    <cellStyle name="Normal 26 2 3 2 7" xfId="22254" xr:uid="{00000000-0005-0000-0000-0000D7560000}"/>
    <cellStyle name="Normal 26 2 3 3" xfId="22255" xr:uid="{00000000-0005-0000-0000-0000D8560000}"/>
    <cellStyle name="Normal 26 2 3 3 2" xfId="22256" xr:uid="{00000000-0005-0000-0000-0000D9560000}"/>
    <cellStyle name="Normal 26 2 3 3 2 2" xfId="22257" xr:uid="{00000000-0005-0000-0000-0000DA560000}"/>
    <cellStyle name="Normal 26 2 3 3 3" xfId="22258" xr:uid="{00000000-0005-0000-0000-0000DB560000}"/>
    <cellStyle name="Normal 26 2 3 4" xfId="22259" xr:uid="{00000000-0005-0000-0000-0000DC560000}"/>
    <cellStyle name="Normal 26 2 3 4 2" xfId="22260" xr:uid="{00000000-0005-0000-0000-0000DD560000}"/>
    <cellStyle name="Normal 26 2 3 4 2 2" xfId="22261" xr:uid="{00000000-0005-0000-0000-0000DE560000}"/>
    <cellStyle name="Normal 26 2 3 4 3" xfId="22262" xr:uid="{00000000-0005-0000-0000-0000DF560000}"/>
    <cellStyle name="Normal 26 2 3 5" xfId="22263" xr:uid="{00000000-0005-0000-0000-0000E0560000}"/>
    <cellStyle name="Normal 26 2 3 5 2" xfId="22264" xr:uid="{00000000-0005-0000-0000-0000E1560000}"/>
    <cellStyle name="Normal 26 2 3 5 2 2" xfId="22265" xr:uid="{00000000-0005-0000-0000-0000E2560000}"/>
    <cellStyle name="Normal 26 2 3 5 3" xfId="22266" xr:uid="{00000000-0005-0000-0000-0000E3560000}"/>
    <cellStyle name="Normal 26 2 3 6" xfId="22267" xr:uid="{00000000-0005-0000-0000-0000E4560000}"/>
    <cellStyle name="Normal 26 2 3 6 2" xfId="22268" xr:uid="{00000000-0005-0000-0000-0000E5560000}"/>
    <cellStyle name="Normal 26 2 3 7" xfId="22269" xr:uid="{00000000-0005-0000-0000-0000E6560000}"/>
    <cellStyle name="Normal 26 2 3 7 2" xfId="22270" xr:uid="{00000000-0005-0000-0000-0000E7560000}"/>
    <cellStyle name="Normal 26 2 3 8" xfId="22271" xr:uid="{00000000-0005-0000-0000-0000E8560000}"/>
    <cellStyle name="Normal 26 2 4" xfId="22272" xr:uid="{00000000-0005-0000-0000-0000E9560000}"/>
    <cellStyle name="Normal 26 2 4 2" xfId="22273" xr:uid="{00000000-0005-0000-0000-0000EA560000}"/>
    <cellStyle name="Normal 26 2 4 2 2" xfId="22274" xr:uid="{00000000-0005-0000-0000-0000EB560000}"/>
    <cellStyle name="Normal 26 2 4 2 2 2" xfId="22275" xr:uid="{00000000-0005-0000-0000-0000EC560000}"/>
    <cellStyle name="Normal 26 2 4 2 3" xfId="22276" xr:uid="{00000000-0005-0000-0000-0000ED560000}"/>
    <cellStyle name="Normal 26 2 4 3" xfId="22277" xr:uid="{00000000-0005-0000-0000-0000EE560000}"/>
    <cellStyle name="Normal 26 2 4 3 2" xfId="22278" xr:uid="{00000000-0005-0000-0000-0000EF560000}"/>
    <cellStyle name="Normal 26 2 4 3 2 2" xfId="22279" xr:uid="{00000000-0005-0000-0000-0000F0560000}"/>
    <cellStyle name="Normal 26 2 4 3 3" xfId="22280" xr:uid="{00000000-0005-0000-0000-0000F1560000}"/>
    <cellStyle name="Normal 26 2 4 4" xfId="22281" xr:uid="{00000000-0005-0000-0000-0000F2560000}"/>
    <cellStyle name="Normal 26 2 4 4 2" xfId="22282" xr:uid="{00000000-0005-0000-0000-0000F3560000}"/>
    <cellStyle name="Normal 26 2 4 4 2 2" xfId="22283" xr:uid="{00000000-0005-0000-0000-0000F4560000}"/>
    <cellStyle name="Normal 26 2 4 4 3" xfId="22284" xr:uid="{00000000-0005-0000-0000-0000F5560000}"/>
    <cellStyle name="Normal 26 2 4 5" xfId="22285" xr:uid="{00000000-0005-0000-0000-0000F6560000}"/>
    <cellStyle name="Normal 26 2 4 5 2" xfId="22286" xr:uid="{00000000-0005-0000-0000-0000F7560000}"/>
    <cellStyle name="Normal 26 2 4 6" xfId="22287" xr:uid="{00000000-0005-0000-0000-0000F8560000}"/>
    <cellStyle name="Normal 26 2 4 6 2" xfId="22288" xr:uid="{00000000-0005-0000-0000-0000F9560000}"/>
    <cellStyle name="Normal 26 2 4 7" xfId="22289" xr:uid="{00000000-0005-0000-0000-0000FA560000}"/>
    <cellStyle name="Normal 26 2 5" xfId="22290" xr:uid="{00000000-0005-0000-0000-0000FB560000}"/>
    <cellStyle name="Normal 26 2 5 2" xfId="22291" xr:uid="{00000000-0005-0000-0000-0000FC560000}"/>
    <cellStyle name="Normal 26 2 5 2 2" xfId="22292" xr:uid="{00000000-0005-0000-0000-0000FD560000}"/>
    <cellStyle name="Normal 26 2 5 2 2 2" xfId="22293" xr:uid="{00000000-0005-0000-0000-0000FE560000}"/>
    <cellStyle name="Normal 26 2 5 2 3" xfId="22294" xr:uid="{00000000-0005-0000-0000-0000FF560000}"/>
    <cellStyle name="Normal 26 2 5 3" xfId="22295" xr:uid="{00000000-0005-0000-0000-000000570000}"/>
    <cellStyle name="Normal 26 2 5 3 2" xfId="22296" xr:uid="{00000000-0005-0000-0000-000001570000}"/>
    <cellStyle name="Normal 26 2 5 3 2 2" xfId="22297" xr:uid="{00000000-0005-0000-0000-000002570000}"/>
    <cellStyle name="Normal 26 2 5 3 3" xfId="22298" xr:uid="{00000000-0005-0000-0000-000003570000}"/>
    <cellStyle name="Normal 26 2 5 4" xfId="22299" xr:uid="{00000000-0005-0000-0000-000004570000}"/>
    <cellStyle name="Normal 26 2 5 4 2" xfId="22300" xr:uid="{00000000-0005-0000-0000-000005570000}"/>
    <cellStyle name="Normal 26 2 5 4 2 2" xfId="22301" xr:uid="{00000000-0005-0000-0000-000006570000}"/>
    <cellStyle name="Normal 26 2 5 4 3" xfId="22302" xr:uid="{00000000-0005-0000-0000-000007570000}"/>
    <cellStyle name="Normal 26 2 5 5" xfId="22303" xr:uid="{00000000-0005-0000-0000-000008570000}"/>
    <cellStyle name="Normal 26 2 5 5 2" xfId="22304" xr:uid="{00000000-0005-0000-0000-000009570000}"/>
    <cellStyle name="Normal 26 2 5 6" xfId="22305" xr:uid="{00000000-0005-0000-0000-00000A570000}"/>
    <cellStyle name="Normal 26 2 5 6 2" xfId="22306" xr:uid="{00000000-0005-0000-0000-00000B570000}"/>
    <cellStyle name="Normal 26 2 5 7" xfId="22307" xr:uid="{00000000-0005-0000-0000-00000C570000}"/>
    <cellStyle name="Normal 26 2 6" xfId="22308" xr:uid="{00000000-0005-0000-0000-00000D570000}"/>
    <cellStyle name="Normal 26 2 6 2" xfId="22309" xr:uid="{00000000-0005-0000-0000-00000E570000}"/>
    <cellStyle name="Normal 26 2 6 2 2" xfId="22310" xr:uid="{00000000-0005-0000-0000-00000F570000}"/>
    <cellStyle name="Normal 26 2 6 3" xfId="22311" xr:uid="{00000000-0005-0000-0000-000010570000}"/>
    <cellStyle name="Normal 26 2 7" xfId="22312" xr:uid="{00000000-0005-0000-0000-000011570000}"/>
    <cellStyle name="Normal 26 2 7 2" xfId="22313" xr:uid="{00000000-0005-0000-0000-000012570000}"/>
    <cellStyle name="Normal 26 2 7 2 2" xfId="22314" xr:uid="{00000000-0005-0000-0000-000013570000}"/>
    <cellStyle name="Normal 26 2 7 3" xfId="22315" xr:uid="{00000000-0005-0000-0000-000014570000}"/>
    <cellStyle name="Normal 26 2 8" xfId="22316" xr:uid="{00000000-0005-0000-0000-000015570000}"/>
    <cellStyle name="Normal 26 2 8 2" xfId="22317" xr:uid="{00000000-0005-0000-0000-000016570000}"/>
    <cellStyle name="Normal 26 2 8 2 2" xfId="22318" xr:uid="{00000000-0005-0000-0000-000017570000}"/>
    <cellStyle name="Normal 26 2 8 3" xfId="22319" xr:uid="{00000000-0005-0000-0000-000018570000}"/>
    <cellStyle name="Normal 26 2 9" xfId="22320" xr:uid="{00000000-0005-0000-0000-000019570000}"/>
    <cellStyle name="Normal 26 2 9 2" xfId="22321" xr:uid="{00000000-0005-0000-0000-00001A570000}"/>
    <cellStyle name="Normal 26 3" xfId="525" xr:uid="{00000000-0005-0000-0000-00001B570000}"/>
    <cellStyle name="Normal 26 3 10" xfId="22322" xr:uid="{00000000-0005-0000-0000-00001C570000}"/>
    <cellStyle name="Normal 26 3 10 2" xfId="22323" xr:uid="{00000000-0005-0000-0000-00001D570000}"/>
    <cellStyle name="Normal 26 3 11" xfId="22324" xr:uid="{00000000-0005-0000-0000-00001E570000}"/>
    <cellStyle name="Normal 26 3 2" xfId="22325" xr:uid="{00000000-0005-0000-0000-00001F570000}"/>
    <cellStyle name="Normal 26 3 2 2" xfId="22326" xr:uid="{00000000-0005-0000-0000-000020570000}"/>
    <cellStyle name="Normal 26 3 2 2 2" xfId="22327" xr:uid="{00000000-0005-0000-0000-000021570000}"/>
    <cellStyle name="Normal 26 3 2 2 2 2" xfId="22328" xr:uid="{00000000-0005-0000-0000-000022570000}"/>
    <cellStyle name="Normal 26 3 2 2 2 2 2" xfId="22329" xr:uid="{00000000-0005-0000-0000-000023570000}"/>
    <cellStyle name="Normal 26 3 2 2 2 3" xfId="22330" xr:uid="{00000000-0005-0000-0000-000024570000}"/>
    <cellStyle name="Normal 26 3 2 2 3" xfId="22331" xr:uid="{00000000-0005-0000-0000-000025570000}"/>
    <cellStyle name="Normal 26 3 2 2 3 2" xfId="22332" xr:uid="{00000000-0005-0000-0000-000026570000}"/>
    <cellStyle name="Normal 26 3 2 2 3 2 2" xfId="22333" xr:uid="{00000000-0005-0000-0000-000027570000}"/>
    <cellStyle name="Normal 26 3 2 2 3 3" xfId="22334" xr:uid="{00000000-0005-0000-0000-000028570000}"/>
    <cellStyle name="Normal 26 3 2 2 4" xfId="22335" xr:uid="{00000000-0005-0000-0000-000029570000}"/>
    <cellStyle name="Normal 26 3 2 2 4 2" xfId="22336" xr:uid="{00000000-0005-0000-0000-00002A570000}"/>
    <cellStyle name="Normal 26 3 2 2 4 2 2" xfId="22337" xr:uid="{00000000-0005-0000-0000-00002B570000}"/>
    <cellStyle name="Normal 26 3 2 2 4 3" xfId="22338" xr:uid="{00000000-0005-0000-0000-00002C570000}"/>
    <cellStyle name="Normal 26 3 2 2 5" xfId="22339" xr:uid="{00000000-0005-0000-0000-00002D570000}"/>
    <cellStyle name="Normal 26 3 2 2 5 2" xfId="22340" xr:uid="{00000000-0005-0000-0000-00002E570000}"/>
    <cellStyle name="Normal 26 3 2 2 6" xfId="22341" xr:uid="{00000000-0005-0000-0000-00002F570000}"/>
    <cellStyle name="Normal 26 3 2 2 6 2" xfId="22342" xr:uid="{00000000-0005-0000-0000-000030570000}"/>
    <cellStyle name="Normal 26 3 2 2 7" xfId="22343" xr:uid="{00000000-0005-0000-0000-000031570000}"/>
    <cellStyle name="Normal 26 3 2 3" xfId="22344" xr:uid="{00000000-0005-0000-0000-000032570000}"/>
    <cellStyle name="Normal 26 3 2 3 2" xfId="22345" xr:uid="{00000000-0005-0000-0000-000033570000}"/>
    <cellStyle name="Normal 26 3 2 3 2 2" xfId="22346" xr:uid="{00000000-0005-0000-0000-000034570000}"/>
    <cellStyle name="Normal 26 3 2 3 2 2 2" xfId="22347" xr:uid="{00000000-0005-0000-0000-000035570000}"/>
    <cellStyle name="Normal 26 3 2 3 2 3" xfId="22348" xr:uid="{00000000-0005-0000-0000-000036570000}"/>
    <cellStyle name="Normal 26 3 2 3 3" xfId="22349" xr:uid="{00000000-0005-0000-0000-000037570000}"/>
    <cellStyle name="Normal 26 3 2 3 3 2" xfId="22350" xr:uid="{00000000-0005-0000-0000-000038570000}"/>
    <cellStyle name="Normal 26 3 2 3 3 2 2" xfId="22351" xr:uid="{00000000-0005-0000-0000-000039570000}"/>
    <cellStyle name="Normal 26 3 2 3 3 3" xfId="22352" xr:uid="{00000000-0005-0000-0000-00003A570000}"/>
    <cellStyle name="Normal 26 3 2 3 4" xfId="22353" xr:uid="{00000000-0005-0000-0000-00003B570000}"/>
    <cellStyle name="Normal 26 3 2 3 4 2" xfId="22354" xr:uid="{00000000-0005-0000-0000-00003C570000}"/>
    <cellStyle name="Normal 26 3 2 3 4 2 2" xfId="22355" xr:uid="{00000000-0005-0000-0000-00003D570000}"/>
    <cellStyle name="Normal 26 3 2 3 4 3" xfId="22356" xr:uid="{00000000-0005-0000-0000-00003E570000}"/>
    <cellStyle name="Normal 26 3 2 3 5" xfId="22357" xr:uid="{00000000-0005-0000-0000-00003F570000}"/>
    <cellStyle name="Normal 26 3 2 3 5 2" xfId="22358" xr:uid="{00000000-0005-0000-0000-000040570000}"/>
    <cellStyle name="Normal 26 3 2 3 6" xfId="22359" xr:uid="{00000000-0005-0000-0000-000041570000}"/>
    <cellStyle name="Normal 26 3 2 3 6 2" xfId="22360" xr:uid="{00000000-0005-0000-0000-000042570000}"/>
    <cellStyle name="Normal 26 3 2 3 7" xfId="22361" xr:uid="{00000000-0005-0000-0000-000043570000}"/>
    <cellStyle name="Normal 26 3 2 4" xfId="22362" xr:uid="{00000000-0005-0000-0000-000044570000}"/>
    <cellStyle name="Normal 26 3 2 4 2" xfId="22363" xr:uid="{00000000-0005-0000-0000-000045570000}"/>
    <cellStyle name="Normal 26 3 2 4 2 2" xfId="22364" xr:uid="{00000000-0005-0000-0000-000046570000}"/>
    <cellStyle name="Normal 26 3 2 4 3" xfId="22365" xr:uid="{00000000-0005-0000-0000-000047570000}"/>
    <cellStyle name="Normal 26 3 2 5" xfId="22366" xr:uid="{00000000-0005-0000-0000-000048570000}"/>
    <cellStyle name="Normal 26 3 2 5 2" xfId="22367" xr:uid="{00000000-0005-0000-0000-000049570000}"/>
    <cellStyle name="Normal 26 3 2 5 2 2" xfId="22368" xr:uid="{00000000-0005-0000-0000-00004A570000}"/>
    <cellStyle name="Normal 26 3 2 5 3" xfId="22369" xr:uid="{00000000-0005-0000-0000-00004B570000}"/>
    <cellStyle name="Normal 26 3 2 6" xfId="22370" xr:uid="{00000000-0005-0000-0000-00004C570000}"/>
    <cellStyle name="Normal 26 3 2 6 2" xfId="22371" xr:uid="{00000000-0005-0000-0000-00004D570000}"/>
    <cellStyle name="Normal 26 3 2 6 2 2" xfId="22372" xr:uid="{00000000-0005-0000-0000-00004E570000}"/>
    <cellStyle name="Normal 26 3 2 6 3" xfId="22373" xr:uid="{00000000-0005-0000-0000-00004F570000}"/>
    <cellStyle name="Normal 26 3 2 7" xfId="22374" xr:uid="{00000000-0005-0000-0000-000050570000}"/>
    <cellStyle name="Normal 26 3 2 7 2" xfId="22375" xr:uid="{00000000-0005-0000-0000-000051570000}"/>
    <cellStyle name="Normal 26 3 2 8" xfId="22376" xr:uid="{00000000-0005-0000-0000-000052570000}"/>
    <cellStyle name="Normal 26 3 2 8 2" xfId="22377" xr:uid="{00000000-0005-0000-0000-000053570000}"/>
    <cellStyle name="Normal 26 3 2 9" xfId="22378" xr:uid="{00000000-0005-0000-0000-000054570000}"/>
    <cellStyle name="Normal 26 3 3" xfId="22379" xr:uid="{00000000-0005-0000-0000-000055570000}"/>
    <cellStyle name="Normal 26 3 3 2" xfId="22380" xr:uid="{00000000-0005-0000-0000-000056570000}"/>
    <cellStyle name="Normal 26 3 3 2 2" xfId="22381" xr:uid="{00000000-0005-0000-0000-000057570000}"/>
    <cellStyle name="Normal 26 3 3 2 2 2" xfId="22382" xr:uid="{00000000-0005-0000-0000-000058570000}"/>
    <cellStyle name="Normal 26 3 3 2 2 2 2" xfId="22383" xr:uid="{00000000-0005-0000-0000-000059570000}"/>
    <cellStyle name="Normal 26 3 3 2 2 3" xfId="22384" xr:uid="{00000000-0005-0000-0000-00005A570000}"/>
    <cellStyle name="Normal 26 3 3 2 3" xfId="22385" xr:uid="{00000000-0005-0000-0000-00005B570000}"/>
    <cellStyle name="Normal 26 3 3 2 3 2" xfId="22386" xr:uid="{00000000-0005-0000-0000-00005C570000}"/>
    <cellStyle name="Normal 26 3 3 2 3 2 2" xfId="22387" xr:uid="{00000000-0005-0000-0000-00005D570000}"/>
    <cellStyle name="Normal 26 3 3 2 3 3" xfId="22388" xr:uid="{00000000-0005-0000-0000-00005E570000}"/>
    <cellStyle name="Normal 26 3 3 2 4" xfId="22389" xr:uid="{00000000-0005-0000-0000-00005F570000}"/>
    <cellStyle name="Normal 26 3 3 2 4 2" xfId="22390" xr:uid="{00000000-0005-0000-0000-000060570000}"/>
    <cellStyle name="Normal 26 3 3 2 4 2 2" xfId="22391" xr:uid="{00000000-0005-0000-0000-000061570000}"/>
    <cellStyle name="Normal 26 3 3 2 4 3" xfId="22392" xr:uid="{00000000-0005-0000-0000-000062570000}"/>
    <cellStyle name="Normal 26 3 3 2 5" xfId="22393" xr:uid="{00000000-0005-0000-0000-000063570000}"/>
    <cellStyle name="Normal 26 3 3 2 5 2" xfId="22394" xr:uid="{00000000-0005-0000-0000-000064570000}"/>
    <cellStyle name="Normal 26 3 3 2 6" xfId="22395" xr:uid="{00000000-0005-0000-0000-000065570000}"/>
    <cellStyle name="Normal 26 3 3 2 6 2" xfId="22396" xr:uid="{00000000-0005-0000-0000-000066570000}"/>
    <cellStyle name="Normal 26 3 3 2 7" xfId="22397" xr:uid="{00000000-0005-0000-0000-000067570000}"/>
    <cellStyle name="Normal 26 3 3 3" xfId="22398" xr:uid="{00000000-0005-0000-0000-000068570000}"/>
    <cellStyle name="Normal 26 3 3 3 2" xfId="22399" xr:uid="{00000000-0005-0000-0000-000069570000}"/>
    <cellStyle name="Normal 26 3 3 3 2 2" xfId="22400" xr:uid="{00000000-0005-0000-0000-00006A570000}"/>
    <cellStyle name="Normal 26 3 3 3 3" xfId="22401" xr:uid="{00000000-0005-0000-0000-00006B570000}"/>
    <cellStyle name="Normal 26 3 3 4" xfId="22402" xr:uid="{00000000-0005-0000-0000-00006C570000}"/>
    <cellStyle name="Normal 26 3 3 4 2" xfId="22403" xr:uid="{00000000-0005-0000-0000-00006D570000}"/>
    <cellStyle name="Normal 26 3 3 4 2 2" xfId="22404" xr:uid="{00000000-0005-0000-0000-00006E570000}"/>
    <cellStyle name="Normal 26 3 3 4 3" xfId="22405" xr:uid="{00000000-0005-0000-0000-00006F570000}"/>
    <cellStyle name="Normal 26 3 3 5" xfId="22406" xr:uid="{00000000-0005-0000-0000-000070570000}"/>
    <cellStyle name="Normal 26 3 3 5 2" xfId="22407" xr:uid="{00000000-0005-0000-0000-000071570000}"/>
    <cellStyle name="Normal 26 3 3 5 2 2" xfId="22408" xr:uid="{00000000-0005-0000-0000-000072570000}"/>
    <cellStyle name="Normal 26 3 3 5 3" xfId="22409" xr:uid="{00000000-0005-0000-0000-000073570000}"/>
    <cellStyle name="Normal 26 3 3 6" xfId="22410" xr:uid="{00000000-0005-0000-0000-000074570000}"/>
    <cellStyle name="Normal 26 3 3 6 2" xfId="22411" xr:uid="{00000000-0005-0000-0000-000075570000}"/>
    <cellStyle name="Normal 26 3 3 7" xfId="22412" xr:uid="{00000000-0005-0000-0000-000076570000}"/>
    <cellStyle name="Normal 26 3 3 7 2" xfId="22413" xr:uid="{00000000-0005-0000-0000-000077570000}"/>
    <cellStyle name="Normal 26 3 3 8" xfId="22414" xr:uid="{00000000-0005-0000-0000-000078570000}"/>
    <cellStyle name="Normal 26 3 4" xfId="22415" xr:uid="{00000000-0005-0000-0000-000079570000}"/>
    <cellStyle name="Normal 26 3 4 2" xfId="22416" xr:uid="{00000000-0005-0000-0000-00007A570000}"/>
    <cellStyle name="Normal 26 3 4 2 2" xfId="22417" xr:uid="{00000000-0005-0000-0000-00007B570000}"/>
    <cellStyle name="Normal 26 3 4 2 2 2" xfId="22418" xr:uid="{00000000-0005-0000-0000-00007C570000}"/>
    <cellStyle name="Normal 26 3 4 2 3" xfId="22419" xr:uid="{00000000-0005-0000-0000-00007D570000}"/>
    <cellStyle name="Normal 26 3 4 3" xfId="22420" xr:uid="{00000000-0005-0000-0000-00007E570000}"/>
    <cellStyle name="Normal 26 3 4 3 2" xfId="22421" xr:uid="{00000000-0005-0000-0000-00007F570000}"/>
    <cellStyle name="Normal 26 3 4 3 2 2" xfId="22422" xr:uid="{00000000-0005-0000-0000-000080570000}"/>
    <cellStyle name="Normal 26 3 4 3 3" xfId="22423" xr:uid="{00000000-0005-0000-0000-000081570000}"/>
    <cellStyle name="Normal 26 3 4 4" xfId="22424" xr:uid="{00000000-0005-0000-0000-000082570000}"/>
    <cellStyle name="Normal 26 3 4 4 2" xfId="22425" xr:uid="{00000000-0005-0000-0000-000083570000}"/>
    <cellStyle name="Normal 26 3 4 4 2 2" xfId="22426" xr:uid="{00000000-0005-0000-0000-000084570000}"/>
    <cellStyle name="Normal 26 3 4 4 3" xfId="22427" xr:uid="{00000000-0005-0000-0000-000085570000}"/>
    <cellStyle name="Normal 26 3 4 5" xfId="22428" xr:uid="{00000000-0005-0000-0000-000086570000}"/>
    <cellStyle name="Normal 26 3 4 5 2" xfId="22429" xr:uid="{00000000-0005-0000-0000-000087570000}"/>
    <cellStyle name="Normal 26 3 4 6" xfId="22430" xr:uid="{00000000-0005-0000-0000-000088570000}"/>
    <cellStyle name="Normal 26 3 4 6 2" xfId="22431" xr:uid="{00000000-0005-0000-0000-000089570000}"/>
    <cellStyle name="Normal 26 3 4 7" xfId="22432" xr:uid="{00000000-0005-0000-0000-00008A570000}"/>
    <cellStyle name="Normal 26 3 5" xfId="22433" xr:uid="{00000000-0005-0000-0000-00008B570000}"/>
    <cellStyle name="Normal 26 3 5 2" xfId="22434" xr:uid="{00000000-0005-0000-0000-00008C570000}"/>
    <cellStyle name="Normal 26 3 5 2 2" xfId="22435" xr:uid="{00000000-0005-0000-0000-00008D570000}"/>
    <cellStyle name="Normal 26 3 5 2 2 2" xfId="22436" xr:uid="{00000000-0005-0000-0000-00008E570000}"/>
    <cellStyle name="Normal 26 3 5 2 3" xfId="22437" xr:uid="{00000000-0005-0000-0000-00008F570000}"/>
    <cellStyle name="Normal 26 3 5 3" xfId="22438" xr:uid="{00000000-0005-0000-0000-000090570000}"/>
    <cellStyle name="Normal 26 3 5 3 2" xfId="22439" xr:uid="{00000000-0005-0000-0000-000091570000}"/>
    <cellStyle name="Normal 26 3 5 3 2 2" xfId="22440" xr:uid="{00000000-0005-0000-0000-000092570000}"/>
    <cellStyle name="Normal 26 3 5 3 3" xfId="22441" xr:uid="{00000000-0005-0000-0000-000093570000}"/>
    <cellStyle name="Normal 26 3 5 4" xfId="22442" xr:uid="{00000000-0005-0000-0000-000094570000}"/>
    <cellStyle name="Normal 26 3 5 4 2" xfId="22443" xr:uid="{00000000-0005-0000-0000-000095570000}"/>
    <cellStyle name="Normal 26 3 5 4 2 2" xfId="22444" xr:uid="{00000000-0005-0000-0000-000096570000}"/>
    <cellStyle name="Normal 26 3 5 4 3" xfId="22445" xr:uid="{00000000-0005-0000-0000-000097570000}"/>
    <cellStyle name="Normal 26 3 5 5" xfId="22446" xr:uid="{00000000-0005-0000-0000-000098570000}"/>
    <cellStyle name="Normal 26 3 5 5 2" xfId="22447" xr:uid="{00000000-0005-0000-0000-000099570000}"/>
    <cellStyle name="Normal 26 3 5 6" xfId="22448" xr:uid="{00000000-0005-0000-0000-00009A570000}"/>
    <cellStyle name="Normal 26 3 5 6 2" xfId="22449" xr:uid="{00000000-0005-0000-0000-00009B570000}"/>
    <cellStyle name="Normal 26 3 5 7" xfId="22450" xr:uid="{00000000-0005-0000-0000-00009C570000}"/>
    <cellStyle name="Normal 26 3 6" xfId="22451" xr:uid="{00000000-0005-0000-0000-00009D570000}"/>
    <cellStyle name="Normal 26 3 6 2" xfId="22452" xr:uid="{00000000-0005-0000-0000-00009E570000}"/>
    <cellStyle name="Normal 26 3 6 2 2" xfId="22453" xr:uid="{00000000-0005-0000-0000-00009F570000}"/>
    <cellStyle name="Normal 26 3 6 3" xfId="22454" xr:uid="{00000000-0005-0000-0000-0000A0570000}"/>
    <cellStyle name="Normal 26 3 7" xfId="22455" xr:uid="{00000000-0005-0000-0000-0000A1570000}"/>
    <cellStyle name="Normal 26 3 7 2" xfId="22456" xr:uid="{00000000-0005-0000-0000-0000A2570000}"/>
    <cellStyle name="Normal 26 3 7 2 2" xfId="22457" xr:uid="{00000000-0005-0000-0000-0000A3570000}"/>
    <cellStyle name="Normal 26 3 7 3" xfId="22458" xr:uid="{00000000-0005-0000-0000-0000A4570000}"/>
    <cellStyle name="Normal 26 3 8" xfId="22459" xr:uid="{00000000-0005-0000-0000-0000A5570000}"/>
    <cellStyle name="Normal 26 3 8 2" xfId="22460" xr:uid="{00000000-0005-0000-0000-0000A6570000}"/>
    <cellStyle name="Normal 26 3 8 2 2" xfId="22461" xr:uid="{00000000-0005-0000-0000-0000A7570000}"/>
    <cellStyle name="Normal 26 3 8 3" xfId="22462" xr:uid="{00000000-0005-0000-0000-0000A8570000}"/>
    <cellStyle name="Normal 26 3 9" xfId="22463" xr:uid="{00000000-0005-0000-0000-0000A9570000}"/>
    <cellStyle name="Normal 26 3 9 2" xfId="22464" xr:uid="{00000000-0005-0000-0000-0000AA570000}"/>
    <cellStyle name="Normal 26 4" xfId="22465" xr:uid="{00000000-0005-0000-0000-0000AB570000}"/>
    <cellStyle name="Normal 26 4 2" xfId="22466" xr:uid="{00000000-0005-0000-0000-0000AC570000}"/>
    <cellStyle name="Normal 26 4 2 2" xfId="22467" xr:uid="{00000000-0005-0000-0000-0000AD570000}"/>
    <cellStyle name="Normal 26 4 2 2 2" xfId="22468" xr:uid="{00000000-0005-0000-0000-0000AE570000}"/>
    <cellStyle name="Normal 26 4 2 2 2 2" xfId="22469" xr:uid="{00000000-0005-0000-0000-0000AF570000}"/>
    <cellStyle name="Normal 26 4 2 2 3" xfId="22470" xr:uid="{00000000-0005-0000-0000-0000B0570000}"/>
    <cellStyle name="Normal 26 4 2 3" xfId="22471" xr:uid="{00000000-0005-0000-0000-0000B1570000}"/>
    <cellStyle name="Normal 26 4 2 3 2" xfId="22472" xr:uid="{00000000-0005-0000-0000-0000B2570000}"/>
    <cellStyle name="Normal 26 4 2 3 2 2" xfId="22473" xr:uid="{00000000-0005-0000-0000-0000B3570000}"/>
    <cellStyle name="Normal 26 4 2 3 3" xfId="22474" xr:uid="{00000000-0005-0000-0000-0000B4570000}"/>
    <cellStyle name="Normal 26 4 2 4" xfId="22475" xr:uid="{00000000-0005-0000-0000-0000B5570000}"/>
    <cellStyle name="Normal 26 4 2 4 2" xfId="22476" xr:uid="{00000000-0005-0000-0000-0000B6570000}"/>
    <cellStyle name="Normal 26 4 2 4 2 2" xfId="22477" xr:uid="{00000000-0005-0000-0000-0000B7570000}"/>
    <cellStyle name="Normal 26 4 2 4 3" xfId="22478" xr:uid="{00000000-0005-0000-0000-0000B8570000}"/>
    <cellStyle name="Normal 26 4 2 5" xfId="22479" xr:uid="{00000000-0005-0000-0000-0000B9570000}"/>
    <cellStyle name="Normal 26 4 2 5 2" xfId="22480" xr:uid="{00000000-0005-0000-0000-0000BA570000}"/>
    <cellStyle name="Normal 26 4 2 6" xfId="22481" xr:uid="{00000000-0005-0000-0000-0000BB570000}"/>
    <cellStyle name="Normal 26 4 2 6 2" xfId="22482" xr:uid="{00000000-0005-0000-0000-0000BC570000}"/>
    <cellStyle name="Normal 26 4 2 7" xfId="22483" xr:uid="{00000000-0005-0000-0000-0000BD570000}"/>
    <cellStyle name="Normal 26 4 3" xfId="22484" xr:uid="{00000000-0005-0000-0000-0000BE570000}"/>
    <cellStyle name="Normal 26 4 3 2" xfId="22485" xr:uid="{00000000-0005-0000-0000-0000BF570000}"/>
    <cellStyle name="Normal 26 4 3 2 2" xfId="22486" xr:uid="{00000000-0005-0000-0000-0000C0570000}"/>
    <cellStyle name="Normal 26 4 3 2 2 2" xfId="22487" xr:uid="{00000000-0005-0000-0000-0000C1570000}"/>
    <cellStyle name="Normal 26 4 3 2 3" xfId="22488" xr:uid="{00000000-0005-0000-0000-0000C2570000}"/>
    <cellStyle name="Normal 26 4 3 3" xfId="22489" xr:uid="{00000000-0005-0000-0000-0000C3570000}"/>
    <cellStyle name="Normal 26 4 3 3 2" xfId="22490" xr:uid="{00000000-0005-0000-0000-0000C4570000}"/>
    <cellStyle name="Normal 26 4 3 3 2 2" xfId="22491" xr:uid="{00000000-0005-0000-0000-0000C5570000}"/>
    <cellStyle name="Normal 26 4 3 3 3" xfId="22492" xr:uid="{00000000-0005-0000-0000-0000C6570000}"/>
    <cellStyle name="Normal 26 4 3 4" xfId="22493" xr:uid="{00000000-0005-0000-0000-0000C7570000}"/>
    <cellStyle name="Normal 26 4 3 4 2" xfId="22494" xr:uid="{00000000-0005-0000-0000-0000C8570000}"/>
    <cellStyle name="Normal 26 4 3 4 2 2" xfId="22495" xr:uid="{00000000-0005-0000-0000-0000C9570000}"/>
    <cellStyle name="Normal 26 4 3 4 3" xfId="22496" xr:uid="{00000000-0005-0000-0000-0000CA570000}"/>
    <cellStyle name="Normal 26 4 3 5" xfId="22497" xr:uid="{00000000-0005-0000-0000-0000CB570000}"/>
    <cellStyle name="Normal 26 4 3 5 2" xfId="22498" xr:uid="{00000000-0005-0000-0000-0000CC570000}"/>
    <cellStyle name="Normal 26 4 3 6" xfId="22499" xr:uid="{00000000-0005-0000-0000-0000CD570000}"/>
    <cellStyle name="Normal 26 4 3 6 2" xfId="22500" xr:uid="{00000000-0005-0000-0000-0000CE570000}"/>
    <cellStyle name="Normal 26 4 3 7" xfId="22501" xr:uid="{00000000-0005-0000-0000-0000CF570000}"/>
    <cellStyle name="Normal 26 4 4" xfId="22502" xr:uid="{00000000-0005-0000-0000-0000D0570000}"/>
    <cellStyle name="Normal 26 4 4 2" xfId="22503" xr:uid="{00000000-0005-0000-0000-0000D1570000}"/>
    <cellStyle name="Normal 26 4 4 2 2" xfId="22504" xr:uid="{00000000-0005-0000-0000-0000D2570000}"/>
    <cellStyle name="Normal 26 4 4 3" xfId="22505" xr:uid="{00000000-0005-0000-0000-0000D3570000}"/>
    <cellStyle name="Normal 26 4 5" xfId="22506" xr:uid="{00000000-0005-0000-0000-0000D4570000}"/>
    <cellStyle name="Normal 26 4 5 2" xfId="22507" xr:uid="{00000000-0005-0000-0000-0000D5570000}"/>
    <cellStyle name="Normal 26 4 5 2 2" xfId="22508" xr:uid="{00000000-0005-0000-0000-0000D6570000}"/>
    <cellStyle name="Normal 26 4 5 3" xfId="22509" xr:uid="{00000000-0005-0000-0000-0000D7570000}"/>
    <cellStyle name="Normal 26 4 6" xfId="22510" xr:uid="{00000000-0005-0000-0000-0000D8570000}"/>
    <cellStyle name="Normal 26 4 6 2" xfId="22511" xr:uid="{00000000-0005-0000-0000-0000D9570000}"/>
    <cellStyle name="Normal 26 4 6 2 2" xfId="22512" xr:uid="{00000000-0005-0000-0000-0000DA570000}"/>
    <cellStyle name="Normal 26 4 6 3" xfId="22513" xr:uid="{00000000-0005-0000-0000-0000DB570000}"/>
    <cellStyle name="Normal 26 4 7" xfId="22514" xr:uid="{00000000-0005-0000-0000-0000DC570000}"/>
    <cellStyle name="Normal 26 4 7 2" xfId="22515" xr:uid="{00000000-0005-0000-0000-0000DD570000}"/>
    <cellStyle name="Normal 26 4 8" xfId="22516" xr:uid="{00000000-0005-0000-0000-0000DE570000}"/>
    <cellStyle name="Normal 26 4 8 2" xfId="22517" xr:uid="{00000000-0005-0000-0000-0000DF570000}"/>
    <cellStyle name="Normal 26 4 9" xfId="22518" xr:uid="{00000000-0005-0000-0000-0000E0570000}"/>
    <cellStyle name="Normal 26 5" xfId="22519" xr:uid="{00000000-0005-0000-0000-0000E1570000}"/>
    <cellStyle name="Normal 26 5 2" xfId="22520" xr:uid="{00000000-0005-0000-0000-0000E2570000}"/>
    <cellStyle name="Normal 26 5 2 2" xfId="22521" xr:uid="{00000000-0005-0000-0000-0000E3570000}"/>
    <cellStyle name="Normal 26 5 2 2 2" xfId="22522" xr:uid="{00000000-0005-0000-0000-0000E4570000}"/>
    <cellStyle name="Normal 26 5 2 2 2 2" xfId="22523" xr:uid="{00000000-0005-0000-0000-0000E5570000}"/>
    <cellStyle name="Normal 26 5 2 2 3" xfId="22524" xr:uid="{00000000-0005-0000-0000-0000E6570000}"/>
    <cellStyle name="Normal 26 5 2 3" xfId="22525" xr:uid="{00000000-0005-0000-0000-0000E7570000}"/>
    <cellStyle name="Normal 26 5 2 3 2" xfId="22526" xr:uid="{00000000-0005-0000-0000-0000E8570000}"/>
    <cellStyle name="Normal 26 5 2 3 2 2" xfId="22527" xr:uid="{00000000-0005-0000-0000-0000E9570000}"/>
    <cellStyle name="Normal 26 5 2 3 3" xfId="22528" xr:uid="{00000000-0005-0000-0000-0000EA570000}"/>
    <cellStyle name="Normal 26 5 2 4" xfId="22529" xr:uid="{00000000-0005-0000-0000-0000EB570000}"/>
    <cellStyle name="Normal 26 5 2 4 2" xfId="22530" xr:uid="{00000000-0005-0000-0000-0000EC570000}"/>
    <cellStyle name="Normal 26 5 2 4 2 2" xfId="22531" xr:uid="{00000000-0005-0000-0000-0000ED570000}"/>
    <cellStyle name="Normal 26 5 2 4 3" xfId="22532" xr:uid="{00000000-0005-0000-0000-0000EE570000}"/>
    <cellStyle name="Normal 26 5 2 5" xfId="22533" xr:uid="{00000000-0005-0000-0000-0000EF570000}"/>
    <cellStyle name="Normal 26 5 2 5 2" xfId="22534" xr:uid="{00000000-0005-0000-0000-0000F0570000}"/>
    <cellStyle name="Normal 26 5 2 6" xfId="22535" xr:uid="{00000000-0005-0000-0000-0000F1570000}"/>
    <cellStyle name="Normal 26 5 2 6 2" xfId="22536" xr:uid="{00000000-0005-0000-0000-0000F2570000}"/>
    <cellStyle name="Normal 26 5 2 7" xfId="22537" xr:uid="{00000000-0005-0000-0000-0000F3570000}"/>
    <cellStyle name="Normal 26 5 3" xfId="22538" xr:uid="{00000000-0005-0000-0000-0000F4570000}"/>
    <cellStyle name="Normal 26 5 3 2" xfId="22539" xr:uid="{00000000-0005-0000-0000-0000F5570000}"/>
    <cellStyle name="Normal 26 5 3 2 2" xfId="22540" xr:uid="{00000000-0005-0000-0000-0000F6570000}"/>
    <cellStyle name="Normal 26 5 3 3" xfId="22541" xr:uid="{00000000-0005-0000-0000-0000F7570000}"/>
    <cellStyle name="Normal 26 5 4" xfId="22542" xr:uid="{00000000-0005-0000-0000-0000F8570000}"/>
    <cellStyle name="Normal 26 5 4 2" xfId="22543" xr:uid="{00000000-0005-0000-0000-0000F9570000}"/>
    <cellStyle name="Normal 26 5 4 2 2" xfId="22544" xr:uid="{00000000-0005-0000-0000-0000FA570000}"/>
    <cellStyle name="Normal 26 5 4 3" xfId="22545" xr:uid="{00000000-0005-0000-0000-0000FB570000}"/>
    <cellStyle name="Normal 26 5 5" xfId="22546" xr:uid="{00000000-0005-0000-0000-0000FC570000}"/>
    <cellStyle name="Normal 26 5 5 2" xfId="22547" xr:uid="{00000000-0005-0000-0000-0000FD570000}"/>
    <cellStyle name="Normal 26 5 5 2 2" xfId="22548" xr:uid="{00000000-0005-0000-0000-0000FE570000}"/>
    <cellStyle name="Normal 26 5 5 3" xfId="22549" xr:uid="{00000000-0005-0000-0000-0000FF570000}"/>
    <cellStyle name="Normal 26 5 6" xfId="22550" xr:uid="{00000000-0005-0000-0000-000000580000}"/>
    <cellStyle name="Normal 26 5 6 2" xfId="22551" xr:uid="{00000000-0005-0000-0000-000001580000}"/>
    <cellStyle name="Normal 26 5 7" xfId="22552" xr:uid="{00000000-0005-0000-0000-000002580000}"/>
    <cellStyle name="Normal 26 5 7 2" xfId="22553" xr:uid="{00000000-0005-0000-0000-000003580000}"/>
    <cellStyle name="Normal 26 5 8" xfId="22554" xr:uid="{00000000-0005-0000-0000-000004580000}"/>
    <cellStyle name="Normal 26 6" xfId="22555" xr:uid="{00000000-0005-0000-0000-000005580000}"/>
    <cellStyle name="Normal 26 6 2" xfId="22556" xr:uid="{00000000-0005-0000-0000-000006580000}"/>
    <cellStyle name="Normal 26 6 2 2" xfId="22557" xr:uid="{00000000-0005-0000-0000-000007580000}"/>
    <cellStyle name="Normal 26 6 2 2 2" xfId="22558" xr:uid="{00000000-0005-0000-0000-000008580000}"/>
    <cellStyle name="Normal 26 6 2 3" xfId="22559" xr:uid="{00000000-0005-0000-0000-000009580000}"/>
    <cellStyle name="Normal 26 6 3" xfId="22560" xr:uid="{00000000-0005-0000-0000-00000A580000}"/>
    <cellStyle name="Normal 26 6 3 2" xfId="22561" xr:uid="{00000000-0005-0000-0000-00000B580000}"/>
    <cellStyle name="Normal 26 6 3 2 2" xfId="22562" xr:uid="{00000000-0005-0000-0000-00000C580000}"/>
    <cellStyle name="Normal 26 6 3 3" xfId="22563" xr:uid="{00000000-0005-0000-0000-00000D580000}"/>
    <cellStyle name="Normal 26 6 4" xfId="22564" xr:uid="{00000000-0005-0000-0000-00000E580000}"/>
    <cellStyle name="Normal 26 6 4 2" xfId="22565" xr:uid="{00000000-0005-0000-0000-00000F580000}"/>
    <cellStyle name="Normal 26 6 4 2 2" xfId="22566" xr:uid="{00000000-0005-0000-0000-000010580000}"/>
    <cellStyle name="Normal 26 6 4 3" xfId="22567" xr:uid="{00000000-0005-0000-0000-000011580000}"/>
    <cellStyle name="Normal 26 6 5" xfId="22568" xr:uid="{00000000-0005-0000-0000-000012580000}"/>
    <cellStyle name="Normal 26 6 5 2" xfId="22569" xr:uid="{00000000-0005-0000-0000-000013580000}"/>
    <cellStyle name="Normal 26 6 6" xfId="22570" xr:uid="{00000000-0005-0000-0000-000014580000}"/>
    <cellStyle name="Normal 26 6 6 2" xfId="22571" xr:uid="{00000000-0005-0000-0000-000015580000}"/>
    <cellStyle name="Normal 26 6 7" xfId="22572" xr:uid="{00000000-0005-0000-0000-000016580000}"/>
    <cellStyle name="Normal 26 7" xfId="22573" xr:uid="{00000000-0005-0000-0000-000017580000}"/>
    <cellStyle name="Normal 26 7 2" xfId="22574" xr:uid="{00000000-0005-0000-0000-000018580000}"/>
    <cellStyle name="Normal 26 7 2 2" xfId="22575" xr:uid="{00000000-0005-0000-0000-000019580000}"/>
    <cellStyle name="Normal 26 7 2 2 2" xfId="22576" xr:uid="{00000000-0005-0000-0000-00001A580000}"/>
    <cellStyle name="Normal 26 7 2 3" xfId="22577" xr:uid="{00000000-0005-0000-0000-00001B580000}"/>
    <cellStyle name="Normal 26 7 3" xfId="22578" xr:uid="{00000000-0005-0000-0000-00001C580000}"/>
    <cellStyle name="Normal 26 7 3 2" xfId="22579" xr:uid="{00000000-0005-0000-0000-00001D580000}"/>
    <cellStyle name="Normal 26 7 3 2 2" xfId="22580" xr:uid="{00000000-0005-0000-0000-00001E580000}"/>
    <cellStyle name="Normal 26 7 3 3" xfId="22581" xr:uid="{00000000-0005-0000-0000-00001F580000}"/>
    <cellStyle name="Normal 26 7 4" xfId="22582" xr:uid="{00000000-0005-0000-0000-000020580000}"/>
    <cellStyle name="Normal 26 7 4 2" xfId="22583" xr:uid="{00000000-0005-0000-0000-000021580000}"/>
    <cellStyle name="Normal 26 7 4 2 2" xfId="22584" xr:uid="{00000000-0005-0000-0000-000022580000}"/>
    <cellStyle name="Normal 26 7 4 3" xfId="22585" xr:uid="{00000000-0005-0000-0000-000023580000}"/>
    <cellStyle name="Normal 26 7 5" xfId="22586" xr:uid="{00000000-0005-0000-0000-000024580000}"/>
    <cellStyle name="Normal 26 7 5 2" xfId="22587" xr:uid="{00000000-0005-0000-0000-000025580000}"/>
    <cellStyle name="Normal 26 7 6" xfId="22588" xr:uid="{00000000-0005-0000-0000-000026580000}"/>
    <cellStyle name="Normal 26 7 6 2" xfId="22589" xr:uid="{00000000-0005-0000-0000-000027580000}"/>
    <cellStyle name="Normal 26 7 7" xfId="22590" xr:uid="{00000000-0005-0000-0000-000028580000}"/>
    <cellStyle name="Normal 26 8" xfId="22591" xr:uid="{00000000-0005-0000-0000-000029580000}"/>
    <cellStyle name="Normal 26 8 2" xfId="22592" xr:uid="{00000000-0005-0000-0000-00002A580000}"/>
    <cellStyle name="Normal 26 8 2 2" xfId="22593" xr:uid="{00000000-0005-0000-0000-00002B580000}"/>
    <cellStyle name="Normal 26 8 3" xfId="22594" xr:uid="{00000000-0005-0000-0000-00002C580000}"/>
    <cellStyle name="Normal 26 9" xfId="22595" xr:uid="{00000000-0005-0000-0000-00002D580000}"/>
    <cellStyle name="Normal 26 9 2" xfId="22596" xr:uid="{00000000-0005-0000-0000-00002E580000}"/>
    <cellStyle name="Normal 26 9 2 2" xfId="22597" xr:uid="{00000000-0005-0000-0000-00002F580000}"/>
    <cellStyle name="Normal 26 9 3" xfId="22598" xr:uid="{00000000-0005-0000-0000-000030580000}"/>
    <cellStyle name="Normal 26_Confidential Information" xfId="22599" xr:uid="{00000000-0005-0000-0000-000031580000}"/>
    <cellStyle name="Normal 27" xfId="526" xr:uid="{00000000-0005-0000-0000-000032580000}"/>
    <cellStyle name="Normal 28" xfId="527" xr:uid="{00000000-0005-0000-0000-000033580000}"/>
    <cellStyle name="Normal 29" xfId="528" xr:uid="{00000000-0005-0000-0000-000034580000}"/>
    <cellStyle name="Normal 29 10" xfId="22600" xr:uid="{00000000-0005-0000-0000-000035580000}"/>
    <cellStyle name="Normal 29 10 2" xfId="22601" xr:uid="{00000000-0005-0000-0000-000036580000}"/>
    <cellStyle name="Normal 29 10 2 2" xfId="22602" xr:uid="{00000000-0005-0000-0000-000037580000}"/>
    <cellStyle name="Normal 29 10 3" xfId="22603" xr:uid="{00000000-0005-0000-0000-000038580000}"/>
    <cellStyle name="Normal 29 11" xfId="22604" xr:uid="{00000000-0005-0000-0000-000039580000}"/>
    <cellStyle name="Normal 29 11 2" xfId="22605" xr:uid="{00000000-0005-0000-0000-00003A580000}"/>
    <cellStyle name="Normal 29 12" xfId="22606" xr:uid="{00000000-0005-0000-0000-00003B580000}"/>
    <cellStyle name="Normal 29 12 2" xfId="22607" xr:uid="{00000000-0005-0000-0000-00003C580000}"/>
    <cellStyle name="Normal 29 13" xfId="22608" xr:uid="{00000000-0005-0000-0000-00003D580000}"/>
    <cellStyle name="Normal 29 2" xfId="529" xr:uid="{00000000-0005-0000-0000-00003E580000}"/>
    <cellStyle name="Normal 29 2 10" xfId="22609" xr:uid="{00000000-0005-0000-0000-00003F580000}"/>
    <cellStyle name="Normal 29 2 10 2" xfId="22610" xr:uid="{00000000-0005-0000-0000-000040580000}"/>
    <cellStyle name="Normal 29 2 11" xfId="22611" xr:uid="{00000000-0005-0000-0000-000041580000}"/>
    <cellStyle name="Normal 29 2 2" xfId="22612" xr:uid="{00000000-0005-0000-0000-000042580000}"/>
    <cellStyle name="Normal 29 2 2 2" xfId="22613" xr:uid="{00000000-0005-0000-0000-000043580000}"/>
    <cellStyle name="Normal 29 2 2 2 2" xfId="22614" xr:uid="{00000000-0005-0000-0000-000044580000}"/>
    <cellStyle name="Normal 29 2 2 2 2 2" xfId="22615" xr:uid="{00000000-0005-0000-0000-000045580000}"/>
    <cellStyle name="Normal 29 2 2 2 2 2 2" xfId="22616" xr:uid="{00000000-0005-0000-0000-000046580000}"/>
    <cellStyle name="Normal 29 2 2 2 2 3" xfId="22617" xr:uid="{00000000-0005-0000-0000-000047580000}"/>
    <cellStyle name="Normal 29 2 2 2 3" xfId="22618" xr:uid="{00000000-0005-0000-0000-000048580000}"/>
    <cellStyle name="Normal 29 2 2 2 3 2" xfId="22619" xr:uid="{00000000-0005-0000-0000-000049580000}"/>
    <cellStyle name="Normal 29 2 2 2 3 2 2" xfId="22620" xr:uid="{00000000-0005-0000-0000-00004A580000}"/>
    <cellStyle name="Normal 29 2 2 2 3 3" xfId="22621" xr:uid="{00000000-0005-0000-0000-00004B580000}"/>
    <cellStyle name="Normal 29 2 2 2 4" xfId="22622" xr:uid="{00000000-0005-0000-0000-00004C580000}"/>
    <cellStyle name="Normal 29 2 2 2 4 2" xfId="22623" xr:uid="{00000000-0005-0000-0000-00004D580000}"/>
    <cellStyle name="Normal 29 2 2 2 4 2 2" xfId="22624" xr:uid="{00000000-0005-0000-0000-00004E580000}"/>
    <cellStyle name="Normal 29 2 2 2 4 3" xfId="22625" xr:uid="{00000000-0005-0000-0000-00004F580000}"/>
    <cellStyle name="Normal 29 2 2 2 5" xfId="22626" xr:uid="{00000000-0005-0000-0000-000050580000}"/>
    <cellStyle name="Normal 29 2 2 2 5 2" xfId="22627" xr:uid="{00000000-0005-0000-0000-000051580000}"/>
    <cellStyle name="Normal 29 2 2 2 6" xfId="22628" xr:uid="{00000000-0005-0000-0000-000052580000}"/>
    <cellStyle name="Normal 29 2 2 2 6 2" xfId="22629" xr:uid="{00000000-0005-0000-0000-000053580000}"/>
    <cellStyle name="Normal 29 2 2 2 7" xfId="22630" xr:uid="{00000000-0005-0000-0000-000054580000}"/>
    <cellStyle name="Normal 29 2 2 3" xfId="22631" xr:uid="{00000000-0005-0000-0000-000055580000}"/>
    <cellStyle name="Normal 29 2 2 3 2" xfId="22632" xr:uid="{00000000-0005-0000-0000-000056580000}"/>
    <cellStyle name="Normal 29 2 2 3 2 2" xfId="22633" xr:uid="{00000000-0005-0000-0000-000057580000}"/>
    <cellStyle name="Normal 29 2 2 3 2 2 2" xfId="22634" xr:uid="{00000000-0005-0000-0000-000058580000}"/>
    <cellStyle name="Normal 29 2 2 3 2 3" xfId="22635" xr:uid="{00000000-0005-0000-0000-000059580000}"/>
    <cellStyle name="Normal 29 2 2 3 3" xfId="22636" xr:uid="{00000000-0005-0000-0000-00005A580000}"/>
    <cellStyle name="Normal 29 2 2 3 3 2" xfId="22637" xr:uid="{00000000-0005-0000-0000-00005B580000}"/>
    <cellStyle name="Normal 29 2 2 3 3 2 2" xfId="22638" xr:uid="{00000000-0005-0000-0000-00005C580000}"/>
    <cellStyle name="Normal 29 2 2 3 3 3" xfId="22639" xr:uid="{00000000-0005-0000-0000-00005D580000}"/>
    <cellStyle name="Normal 29 2 2 3 4" xfId="22640" xr:uid="{00000000-0005-0000-0000-00005E580000}"/>
    <cellStyle name="Normal 29 2 2 3 4 2" xfId="22641" xr:uid="{00000000-0005-0000-0000-00005F580000}"/>
    <cellStyle name="Normal 29 2 2 3 4 2 2" xfId="22642" xr:uid="{00000000-0005-0000-0000-000060580000}"/>
    <cellStyle name="Normal 29 2 2 3 4 3" xfId="22643" xr:uid="{00000000-0005-0000-0000-000061580000}"/>
    <cellStyle name="Normal 29 2 2 3 5" xfId="22644" xr:uid="{00000000-0005-0000-0000-000062580000}"/>
    <cellStyle name="Normal 29 2 2 3 5 2" xfId="22645" xr:uid="{00000000-0005-0000-0000-000063580000}"/>
    <cellStyle name="Normal 29 2 2 3 6" xfId="22646" xr:uid="{00000000-0005-0000-0000-000064580000}"/>
    <cellStyle name="Normal 29 2 2 3 6 2" xfId="22647" xr:uid="{00000000-0005-0000-0000-000065580000}"/>
    <cellStyle name="Normal 29 2 2 3 7" xfId="22648" xr:uid="{00000000-0005-0000-0000-000066580000}"/>
    <cellStyle name="Normal 29 2 2 4" xfId="22649" xr:uid="{00000000-0005-0000-0000-000067580000}"/>
    <cellStyle name="Normal 29 2 2 4 2" xfId="22650" xr:uid="{00000000-0005-0000-0000-000068580000}"/>
    <cellStyle name="Normal 29 2 2 4 2 2" xfId="22651" xr:uid="{00000000-0005-0000-0000-000069580000}"/>
    <cellStyle name="Normal 29 2 2 4 3" xfId="22652" xr:uid="{00000000-0005-0000-0000-00006A580000}"/>
    <cellStyle name="Normal 29 2 2 5" xfId="22653" xr:uid="{00000000-0005-0000-0000-00006B580000}"/>
    <cellStyle name="Normal 29 2 2 5 2" xfId="22654" xr:uid="{00000000-0005-0000-0000-00006C580000}"/>
    <cellStyle name="Normal 29 2 2 5 2 2" xfId="22655" xr:uid="{00000000-0005-0000-0000-00006D580000}"/>
    <cellStyle name="Normal 29 2 2 5 3" xfId="22656" xr:uid="{00000000-0005-0000-0000-00006E580000}"/>
    <cellStyle name="Normal 29 2 2 6" xfId="22657" xr:uid="{00000000-0005-0000-0000-00006F580000}"/>
    <cellStyle name="Normal 29 2 2 6 2" xfId="22658" xr:uid="{00000000-0005-0000-0000-000070580000}"/>
    <cellStyle name="Normal 29 2 2 6 2 2" xfId="22659" xr:uid="{00000000-0005-0000-0000-000071580000}"/>
    <cellStyle name="Normal 29 2 2 6 3" xfId="22660" xr:uid="{00000000-0005-0000-0000-000072580000}"/>
    <cellStyle name="Normal 29 2 2 7" xfId="22661" xr:uid="{00000000-0005-0000-0000-000073580000}"/>
    <cellStyle name="Normal 29 2 2 7 2" xfId="22662" xr:uid="{00000000-0005-0000-0000-000074580000}"/>
    <cellStyle name="Normal 29 2 2 8" xfId="22663" xr:uid="{00000000-0005-0000-0000-000075580000}"/>
    <cellStyle name="Normal 29 2 2 8 2" xfId="22664" xr:uid="{00000000-0005-0000-0000-000076580000}"/>
    <cellStyle name="Normal 29 2 2 9" xfId="22665" xr:uid="{00000000-0005-0000-0000-000077580000}"/>
    <cellStyle name="Normal 29 2 3" xfId="22666" xr:uid="{00000000-0005-0000-0000-000078580000}"/>
    <cellStyle name="Normal 29 2 3 2" xfId="22667" xr:uid="{00000000-0005-0000-0000-000079580000}"/>
    <cellStyle name="Normal 29 2 3 2 2" xfId="22668" xr:uid="{00000000-0005-0000-0000-00007A580000}"/>
    <cellStyle name="Normal 29 2 3 2 2 2" xfId="22669" xr:uid="{00000000-0005-0000-0000-00007B580000}"/>
    <cellStyle name="Normal 29 2 3 2 2 2 2" xfId="22670" xr:uid="{00000000-0005-0000-0000-00007C580000}"/>
    <cellStyle name="Normal 29 2 3 2 2 3" xfId="22671" xr:uid="{00000000-0005-0000-0000-00007D580000}"/>
    <cellStyle name="Normal 29 2 3 2 3" xfId="22672" xr:uid="{00000000-0005-0000-0000-00007E580000}"/>
    <cellStyle name="Normal 29 2 3 2 3 2" xfId="22673" xr:uid="{00000000-0005-0000-0000-00007F580000}"/>
    <cellStyle name="Normal 29 2 3 2 3 2 2" xfId="22674" xr:uid="{00000000-0005-0000-0000-000080580000}"/>
    <cellStyle name="Normal 29 2 3 2 3 3" xfId="22675" xr:uid="{00000000-0005-0000-0000-000081580000}"/>
    <cellStyle name="Normal 29 2 3 2 4" xfId="22676" xr:uid="{00000000-0005-0000-0000-000082580000}"/>
    <cellStyle name="Normal 29 2 3 2 4 2" xfId="22677" xr:uid="{00000000-0005-0000-0000-000083580000}"/>
    <cellStyle name="Normal 29 2 3 2 4 2 2" xfId="22678" xr:uid="{00000000-0005-0000-0000-000084580000}"/>
    <cellStyle name="Normal 29 2 3 2 4 3" xfId="22679" xr:uid="{00000000-0005-0000-0000-000085580000}"/>
    <cellStyle name="Normal 29 2 3 2 5" xfId="22680" xr:uid="{00000000-0005-0000-0000-000086580000}"/>
    <cellStyle name="Normal 29 2 3 2 5 2" xfId="22681" xr:uid="{00000000-0005-0000-0000-000087580000}"/>
    <cellStyle name="Normal 29 2 3 2 6" xfId="22682" xr:uid="{00000000-0005-0000-0000-000088580000}"/>
    <cellStyle name="Normal 29 2 3 2 6 2" xfId="22683" xr:uid="{00000000-0005-0000-0000-000089580000}"/>
    <cellStyle name="Normal 29 2 3 2 7" xfId="22684" xr:uid="{00000000-0005-0000-0000-00008A580000}"/>
    <cellStyle name="Normal 29 2 3 3" xfId="22685" xr:uid="{00000000-0005-0000-0000-00008B580000}"/>
    <cellStyle name="Normal 29 2 3 3 2" xfId="22686" xr:uid="{00000000-0005-0000-0000-00008C580000}"/>
    <cellStyle name="Normal 29 2 3 3 2 2" xfId="22687" xr:uid="{00000000-0005-0000-0000-00008D580000}"/>
    <cellStyle name="Normal 29 2 3 3 3" xfId="22688" xr:uid="{00000000-0005-0000-0000-00008E580000}"/>
    <cellStyle name="Normal 29 2 3 4" xfId="22689" xr:uid="{00000000-0005-0000-0000-00008F580000}"/>
    <cellStyle name="Normal 29 2 3 4 2" xfId="22690" xr:uid="{00000000-0005-0000-0000-000090580000}"/>
    <cellStyle name="Normal 29 2 3 4 2 2" xfId="22691" xr:uid="{00000000-0005-0000-0000-000091580000}"/>
    <cellStyle name="Normal 29 2 3 4 3" xfId="22692" xr:uid="{00000000-0005-0000-0000-000092580000}"/>
    <cellStyle name="Normal 29 2 3 5" xfId="22693" xr:uid="{00000000-0005-0000-0000-000093580000}"/>
    <cellStyle name="Normal 29 2 3 5 2" xfId="22694" xr:uid="{00000000-0005-0000-0000-000094580000}"/>
    <cellStyle name="Normal 29 2 3 5 2 2" xfId="22695" xr:uid="{00000000-0005-0000-0000-000095580000}"/>
    <cellStyle name="Normal 29 2 3 5 3" xfId="22696" xr:uid="{00000000-0005-0000-0000-000096580000}"/>
    <cellStyle name="Normal 29 2 3 6" xfId="22697" xr:uid="{00000000-0005-0000-0000-000097580000}"/>
    <cellStyle name="Normal 29 2 3 6 2" xfId="22698" xr:uid="{00000000-0005-0000-0000-000098580000}"/>
    <cellStyle name="Normal 29 2 3 7" xfId="22699" xr:uid="{00000000-0005-0000-0000-000099580000}"/>
    <cellStyle name="Normal 29 2 3 7 2" xfId="22700" xr:uid="{00000000-0005-0000-0000-00009A580000}"/>
    <cellStyle name="Normal 29 2 3 8" xfId="22701" xr:uid="{00000000-0005-0000-0000-00009B580000}"/>
    <cellStyle name="Normal 29 2 4" xfId="22702" xr:uid="{00000000-0005-0000-0000-00009C580000}"/>
    <cellStyle name="Normal 29 2 4 2" xfId="22703" xr:uid="{00000000-0005-0000-0000-00009D580000}"/>
    <cellStyle name="Normal 29 2 4 2 2" xfId="22704" xr:uid="{00000000-0005-0000-0000-00009E580000}"/>
    <cellStyle name="Normal 29 2 4 2 2 2" xfId="22705" xr:uid="{00000000-0005-0000-0000-00009F580000}"/>
    <cellStyle name="Normal 29 2 4 2 3" xfId="22706" xr:uid="{00000000-0005-0000-0000-0000A0580000}"/>
    <cellStyle name="Normal 29 2 4 3" xfId="22707" xr:uid="{00000000-0005-0000-0000-0000A1580000}"/>
    <cellStyle name="Normal 29 2 4 3 2" xfId="22708" xr:uid="{00000000-0005-0000-0000-0000A2580000}"/>
    <cellStyle name="Normal 29 2 4 3 2 2" xfId="22709" xr:uid="{00000000-0005-0000-0000-0000A3580000}"/>
    <cellStyle name="Normal 29 2 4 3 3" xfId="22710" xr:uid="{00000000-0005-0000-0000-0000A4580000}"/>
    <cellStyle name="Normal 29 2 4 4" xfId="22711" xr:uid="{00000000-0005-0000-0000-0000A5580000}"/>
    <cellStyle name="Normal 29 2 4 4 2" xfId="22712" xr:uid="{00000000-0005-0000-0000-0000A6580000}"/>
    <cellStyle name="Normal 29 2 4 4 2 2" xfId="22713" xr:uid="{00000000-0005-0000-0000-0000A7580000}"/>
    <cellStyle name="Normal 29 2 4 4 3" xfId="22714" xr:uid="{00000000-0005-0000-0000-0000A8580000}"/>
    <cellStyle name="Normal 29 2 4 5" xfId="22715" xr:uid="{00000000-0005-0000-0000-0000A9580000}"/>
    <cellStyle name="Normal 29 2 4 5 2" xfId="22716" xr:uid="{00000000-0005-0000-0000-0000AA580000}"/>
    <cellStyle name="Normal 29 2 4 6" xfId="22717" xr:uid="{00000000-0005-0000-0000-0000AB580000}"/>
    <cellStyle name="Normal 29 2 4 6 2" xfId="22718" xr:uid="{00000000-0005-0000-0000-0000AC580000}"/>
    <cellStyle name="Normal 29 2 4 7" xfId="22719" xr:uid="{00000000-0005-0000-0000-0000AD580000}"/>
    <cellStyle name="Normal 29 2 5" xfId="22720" xr:uid="{00000000-0005-0000-0000-0000AE580000}"/>
    <cellStyle name="Normal 29 2 5 2" xfId="22721" xr:uid="{00000000-0005-0000-0000-0000AF580000}"/>
    <cellStyle name="Normal 29 2 5 2 2" xfId="22722" xr:uid="{00000000-0005-0000-0000-0000B0580000}"/>
    <cellStyle name="Normal 29 2 5 2 2 2" xfId="22723" xr:uid="{00000000-0005-0000-0000-0000B1580000}"/>
    <cellStyle name="Normal 29 2 5 2 3" xfId="22724" xr:uid="{00000000-0005-0000-0000-0000B2580000}"/>
    <cellStyle name="Normal 29 2 5 3" xfId="22725" xr:uid="{00000000-0005-0000-0000-0000B3580000}"/>
    <cellStyle name="Normal 29 2 5 3 2" xfId="22726" xr:uid="{00000000-0005-0000-0000-0000B4580000}"/>
    <cellStyle name="Normal 29 2 5 3 2 2" xfId="22727" xr:uid="{00000000-0005-0000-0000-0000B5580000}"/>
    <cellStyle name="Normal 29 2 5 3 3" xfId="22728" xr:uid="{00000000-0005-0000-0000-0000B6580000}"/>
    <cellStyle name="Normal 29 2 5 4" xfId="22729" xr:uid="{00000000-0005-0000-0000-0000B7580000}"/>
    <cellStyle name="Normal 29 2 5 4 2" xfId="22730" xr:uid="{00000000-0005-0000-0000-0000B8580000}"/>
    <cellStyle name="Normal 29 2 5 4 2 2" xfId="22731" xr:uid="{00000000-0005-0000-0000-0000B9580000}"/>
    <cellStyle name="Normal 29 2 5 4 3" xfId="22732" xr:uid="{00000000-0005-0000-0000-0000BA580000}"/>
    <cellStyle name="Normal 29 2 5 5" xfId="22733" xr:uid="{00000000-0005-0000-0000-0000BB580000}"/>
    <cellStyle name="Normal 29 2 5 5 2" xfId="22734" xr:uid="{00000000-0005-0000-0000-0000BC580000}"/>
    <cellStyle name="Normal 29 2 5 6" xfId="22735" xr:uid="{00000000-0005-0000-0000-0000BD580000}"/>
    <cellStyle name="Normal 29 2 5 6 2" xfId="22736" xr:uid="{00000000-0005-0000-0000-0000BE580000}"/>
    <cellStyle name="Normal 29 2 5 7" xfId="22737" xr:uid="{00000000-0005-0000-0000-0000BF580000}"/>
    <cellStyle name="Normal 29 2 6" xfId="22738" xr:uid="{00000000-0005-0000-0000-0000C0580000}"/>
    <cellStyle name="Normal 29 2 6 2" xfId="22739" xr:uid="{00000000-0005-0000-0000-0000C1580000}"/>
    <cellStyle name="Normal 29 2 6 2 2" xfId="22740" xr:uid="{00000000-0005-0000-0000-0000C2580000}"/>
    <cellStyle name="Normal 29 2 6 3" xfId="22741" xr:uid="{00000000-0005-0000-0000-0000C3580000}"/>
    <cellStyle name="Normal 29 2 7" xfId="22742" xr:uid="{00000000-0005-0000-0000-0000C4580000}"/>
    <cellStyle name="Normal 29 2 7 2" xfId="22743" xr:uid="{00000000-0005-0000-0000-0000C5580000}"/>
    <cellStyle name="Normal 29 2 7 2 2" xfId="22744" xr:uid="{00000000-0005-0000-0000-0000C6580000}"/>
    <cellStyle name="Normal 29 2 7 3" xfId="22745" xr:uid="{00000000-0005-0000-0000-0000C7580000}"/>
    <cellStyle name="Normal 29 2 8" xfId="22746" xr:uid="{00000000-0005-0000-0000-0000C8580000}"/>
    <cellStyle name="Normal 29 2 8 2" xfId="22747" xr:uid="{00000000-0005-0000-0000-0000C9580000}"/>
    <cellStyle name="Normal 29 2 8 2 2" xfId="22748" xr:uid="{00000000-0005-0000-0000-0000CA580000}"/>
    <cellStyle name="Normal 29 2 8 3" xfId="22749" xr:uid="{00000000-0005-0000-0000-0000CB580000}"/>
    <cellStyle name="Normal 29 2 9" xfId="22750" xr:uid="{00000000-0005-0000-0000-0000CC580000}"/>
    <cellStyle name="Normal 29 2 9 2" xfId="22751" xr:uid="{00000000-0005-0000-0000-0000CD580000}"/>
    <cellStyle name="Normal 29 3" xfId="530" xr:uid="{00000000-0005-0000-0000-0000CE580000}"/>
    <cellStyle name="Normal 29 3 10" xfId="22752" xr:uid="{00000000-0005-0000-0000-0000CF580000}"/>
    <cellStyle name="Normal 29 3 10 2" xfId="22753" xr:uid="{00000000-0005-0000-0000-0000D0580000}"/>
    <cellStyle name="Normal 29 3 11" xfId="22754" xr:uid="{00000000-0005-0000-0000-0000D1580000}"/>
    <cellStyle name="Normal 29 3 2" xfId="22755" xr:uid="{00000000-0005-0000-0000-0000D2580000}"/>
    <cellStyle name="Normal 29 3 2 2" xfId="22756" xr:uid="{00000000-0005-0000-0000-0000D3580000}"/>
    <cellStyle name="Normal 29 3 2 2 2" xfId="22757" xr:uid="{00000000-0005-0000-0000-0000D4580000}"/>
    <cellStyle name="Normal 29 3 2 2 2 2" xfId="22758" xr:uid="{00000000-0005-0000-0000-0000D5580000}"/>
    <cellStyle name="Normal 29 3 2 2 2 2 2" xfId="22759" xr:uid="{00000000-0005-0000-0000-0000D6580000}"/>
    <cellStyle name="Normal 29 3 2 2 2 3" xfId="22760" xr:uid="{00000000-0005-0000-0000-0000D7580000}"/>
    <cellStyle name="Normal 29 3 2 2 3" xfId="22761" xr:uid="{00000000-0005-0000-0000-0000D8580000}"/>
    <cellStyle name="Normal 29 3 2 2 3 2" xfId="22762" xr:uid="{00000000-0005-0000-0000-0000D9580000}"/>
    <cellStyle name="Normal 29 3 2 2 3 2 2" xfId="22763" xr:uid="{00000000-0005-0000-0000-0000DA580000}"/>
    <cellStyle name="Normal 29 3 2 2 3 3" xfId="22764" xr:uid="{00000000-0005-0000-0000-0000DB580000}"/>
    <cellStyle name="Normal 29 3 2 2 4" xfId="22765" xr:uid="{00000000-0005-0000-0000-0000DC580000}"/>
    <cellStyle name="Normal 29 3 2 2 4 2" xfId="22766" xr:uid="{00000000-0005-0000-0000-0000DD580000}"/>
    <cellStyle name="Normal 29 3 2 2 4 2 2" xfId="22767" xr:uid="{00000000-0005-0000-0000-0000DE580000}"/>
    <cellStyle name="Normal 29 3 2 2 4 3" xfId="22768" xr:uid="{00000000-0005-0000-0000-0000DF580000}"/>
    <cellStyle name="Normal 29 3 2 2 5" xfId="22769" xr:uid="{00000000-0005-0000-0000-0000E0580000}"/>
    <cellStyle name="Normal 29 3 2 2 5 2" xfId="22770" xr:uid="{00000000-0005-0000-0000-0000E1580000}"/>
    <cellStyle name="Normal 29 3 2 2 6" xfId="22771" xr:uid="{00000000-0005-0000-0000-0000E2580000}"/>
    <cellStyle name="Normal 29 3 2 2 6 2" xfId="22772" xr:uid="{00000000-0005-0000-0000-0000E3580000}"/>
    <cellStyle name="Normal 29 3 2 2 7" xfId="22773" xr:uid="{00000000-0005-0000-0000-0000E4580000}"/>
    <cellStyle name="Normal 29 3 2 3" xfId="22774" xr:uid="{00000000-0005-0000-0000-0000E5580000}"/>
    <cellStyle name="Normal 29 3 2 3 2" xfId="22775" xr:uid="{00000000-0005-0000-0000-0000E6580000}"/>
    <cellStyle name="Normal 29 3 2 3 2 2" xfId="22776" xr:uid="{00000000-0005-0000-0000-0000E7580000}"/>
    <cellStyle name="Normal 29 3 2 3 2 2 2" xfId="22777" xr:uid="{00000000-0005-0000-0000-0000E8580000}"/>
    <cellStyle name="Normal 29 3 2 3 2 3" xfId="22778" xr:uid="{00000000-0005-0000-0000-0000E9580000}"/>
    <cellStyle name="Normal 29 3 2 3 3" xfId="22779" xr:uid="{00000000-0005-0000-0000-0000EA580000}"/>
    <cellStyle name="Normal 29 3 2 3 3 2" xfId="22780" xr:uid="{00000000-0005-0000-0000-0000EB580000}"/>
    <cellStyle name="Normal 29 3 2 3 3 2 2" xfId="22781" xr:uid="{00000000-0005-0000-0000-0000EC580000}"/>
    <cellStyle name="Normal 29 3 2 3 3 3" xfId="22782" xr:uid="{00000000-0005-0000-0000-0000ED580000}"/>
    <cellStyle name="Normal 29 3 2 3 4" xfId="22783" xr:uid="{00000000-0005-0000-0000-0000EE580000}"/>
    <cellStyle name="Normal 29 3 2 3 4 2" xfId="22784" xr:uid="{00000000-0005-0000-0000-0000EF580000}"/>
    <cellStyle name="Normal 29 3 2 3 4 2 2" xfId="22785" xr:uid="{00000000-0005-0000-0000-0000F0580000}"/>
    <cellStyle name="Normal 29 3 2 3 4 3" xfId="22786" xr:uid="{00000000-0005-0000-0000-0000F1580000}"/>
    <cellStyle name="Normal 29 3 2 3 5" xfId="22787" xr:uid="{00000000-0005-0000-0000-0000F2580000}"/>
    <cellStyle name="Normal 29 3 2 3 5 2" xfId="22788" xr:uid="{00000000-0005-0000-0000-0000F3580000}"/>
    <cellStyle name="Normal 29 3 2 3 6" xfId="22789" xr:uid="{00000000-0005-0000-0000-0000F4580000}"/>
    <cellStyle name="Normal 29 3 2 3 6 2" xfId="22790" xr:uid="{00000000-0005-0000-0000-0000F5580000}"/>
    <cellStyle name="Normal 29 3 2 3 7" xfId="22791" xr:uid="{00000000-0005-0000-0000-0000F6580000}"/>
    <cellStyle name="Normal 29 3 2 4" xfId="22792" xr:uid="{00000000-0005-0000-0000-0000F7580000}"/>
    <cellStyle name="Normal 29 3 2 4 2" xfId="22793" xr:uid="{00000000-0005-0000-0000-0000F8580000}"/>
    <cellStyle name="Normal 29 3 2 4 2 2" xfId="22794" xr:uid="{00000000-0005-0000-0000-0000F9580000}"/>
    <cellStyle name="Normal 29 3 2 4 3" xfId="22795" xr:uid="{00000000-0005-0000-0000-0000FA580000}"/>
    <cellStyle name="Normal 29 3 2 5" xfId="22796" xr:uid="{00000000-0005-0000-0000-0000FB580000}"/>
    <cellStyle name="Normal 29 3 2 5 2" xfId="22797" xr:uid="{00000000-0005-0000-0000-0000FC580000}"/>
    <cellStyle name="Normal 29 3 2 5 2 2" xfId="22798" xr:uid="{00000000-0005-0000-0000-0000FD580000}"/>
    <cellStyle name="Normal 29 3 2 5 3" xfId="22799" xr:uid="{00000000-0005-0000-0000-0000FE580000}"/>
    <cellStyle name="Normal 29 3 2 6" xfId="22800" xr:uid="{00000000-0005-0000-0000-0000FF580000}"/>
    <cellStyle name="Normal 29 3 2 6 2" xfId="22801" xr:uid="{00000000-0005-0000-0000-000000590000}"/>
    <cellStyle name="Normal 29 3 2 6 2 2" xfId="22802" xr:uid="{00000000-0005-0000-0000-000001590000}"/>
    <cellStyle name="Normal 29 3 2 6 3" xfId="22803" xr:uid="{00000000-0005-0000-0000-000002590000}"/>
    <cellStyle name="Normal 29 3 2 7" xfId="22804" xr:uid="{00000000-0005-0000-0000-000003590000}"/>
    <cellStyle name="Normal 29 3 2 7 2" xfId="22805" xr:uid="{00000000-0005-0000-0000-000004590000}"/>
    <cellStyle name="Normal 29 3 2 8" xfId="22806" xr:uid="{00000000-0005-0000-0000-000005590000}"/>
    <cellStyle name="Normal 29 3 2 8 2" xfId="22807" xr:uid="{00000000-0005-0000-0000-000006590000}"/>
    <cellStyle name="Normal 29 3 2 9" xfId="22808" xr:uid="{00000000-0005-0000-0000-000007590000}"/>
    <cellStyle name="Normal 29 3 3" xfId="22809" xr:uid="{00000000-0005-0000-0000-000008590000}"/>
    <cellStyle name="Normal 29 3 3 2" xfId="22810" xr:uid="{00000000-0005-0000-0000-000009590000}"/>
    <cellStyle name="Normal 29 3 3 2 2" xfId="22811" xr:uid="{00000000-0005-0000-0000-00000A590000}"/>
    <cellStyle name="Normal 29 3 3 2 2 2" xfId="22812" xr:uid="{00000000-0005-0000-0000-00000B590000}"/>
    <cellStyle name="Normal 29 3 3 2 2 2 2" xfId="22813" xr:uid="{00000000-0005-0000-0000-00000C590000}"/>
    <cellStyle name="Normal 29 3 3 2 2 3" xfId="22814" xr:uid="{00000000-0005-0000-0000-00000D590000}"/>
    <cellStyle name="Normal 29 3 3 2 3" xfId="22815" xr:uid="{00000000-0005-0000-0000-00000E590000}"/>
    <cellStyle name="Normal 29 3 3 2 3 2" xfId="22816" xr:uid="{00000000-0005-0000-0000-00000F590000}"/>
    <cellStyle name="Normal 29 3 3 2 3 2 2" xfId="22817" xr:uid="{00000000-0005-0000-0000-000010590000}"/>
    <cellStyle name="Normal 29 3 3 2 3 3" xfId="22818" xr:uid="{00000000-0005-0000-0000-000011590000}"/>
    <cellStyle name="Normal 29 3 3 2 4" xfId="22819" xr:uid="{00000000-0005-0000-0000-000012590000}"/>
    <cellStyle name="Normal 29 3 3 2 4 2" xfId="22820" xr:uid="{00000000-0005-0000-0000-000013590000}"/>
    <cellStyle name="Normal 29 3 3 2 4 2 2" xfId="22821" xr:uid="{00000000-0005-0000-0000-000014590000}"/>
    <cellStyle name="Normal 29 3 3 2 4 3" xfId="22822" xr:uid="{00000000-0005-0000-0000-000015590000}"/>
    <cellStyle name="Normal 29 3 3 2 5" xfId="22823" xr:uid="{00000000-0005-0000-0000-000016590000}"/>
    <cellStyle name="Normal 29 3 3 2 5 2" xfId="22824" xr:uid="{00000000-0005-0000-0000-000017590000}"/>
    <cellStyle name="Normal 29 3 3 2 6" xfId="22825" xr:uid="{00000000-0005-0000-0000-000018590000}"/>
    <cellStyle name="Normal 29 3 3 2 6 2" xfId="22826" xr:uid="{00000000-0005-0000-0000-000019590000}"/>
    <cellStyle name="Normal 29 3 3 2 7" xfId="22827" xr:uid="{00000000-0005-0000-0000-00001A590000}"/>
    <cellStyle name="Normal 29 3 3 3" xfId="22828" xr:uid="{00000000-0005-0000-0000-00001B590000}"/>
    <cellStyle name="Normal 29 3 3 3 2" xfId="22829" xr:uid="{00000000-0005-0000-0000-00001C590000}"/>
    <cellStyle name="Normal 29 3 3 3 2 2" xfId="22830" xr:uid="{00000000-0005-0000-0000-00001D590000}"/>
    <cellStyle name="Normal 29 3 3 3 3" xfId="22831" xr:uid="{00000000-0005-0000-0000-00001E590000}"/>
    <cellStyle name="Normal 29 3 3 4" xfId="22832" xr:uid="{00000000-0005-0000-0000-00001F590000}"/>
    <cellStyle name="Normal 29 3 3 4 2" xfId="22833" xr:uid="{00000000-0005-0000-0000-000020590000}"/>
    <cellStyle name="Normal 29 3 3 4 2 2" xfId="22834" xr:uid="{00000000-0005-0000-0000-000021590000}"/>
    <cellStyle name="Normal 29 3 3 4 3" xfId="22835" xr:uid="{00000000-0005-0000-0000-000022590000}"/>
    <cellStyle name="Normal 29 3 3 5" xfId="22836" xr:uid="{00000000-0005-0000-0000-000023590000}"/>
    <cellStyle name="Normal 29 3 3 5 2" xfId="22837" xr:uid="{00000000-0005-0000-0000-000024590000}"/>
    <cellStyle name="Normal 29 3 3 5 2 2" xfId="22838" xr:uid="{00000000-0005-0000-0000-000025590000}"/>
    <cellStyle name="Normal 29 3 3 5 3" xfId="22839" xr:uid="{00000000-0005-0000-0000-000026590000}"/>
    <cellStyle name="Normal 29 3 3 6" xfId="22840" xr:uid="{00000000-0005-0000-0000-000027590000}"/>
    <cellStyle name="Normal 29 3 3 6 2" xfId="22841" xr:uid="{00000000-0005-0000-0000-000028590000}"/>
    <cellStyle name="Normal 29 3 3 7" xfId="22842" xr:uid="{00000000-0005-0000-0000-000029590000}"/>
    <cellStyle name="Normal 29 3 3 7 2" xfId="22843" xr:uid="{00000000-0005-0000-0000-00002A590000}"/>
    <cellStyle name="Normal 29 3 3 8" xfId="22844" xr:uid="{00000000-0005-0000-0000-00002B590000}"/>
    <cellStyle name="Normal 29 3 4" xfId="22845" xr:uid="{00000000-0005-0000-0000-00002C590000}"/>
    <cellStyle name="Normal 29 3 4 2" xfId="22846" xr:uid="{00000000-0005-0000-0000-00002D590000}"/>
    <cellStyle name="Normal 29 3 4 2 2" xfId="22847" xr:uid="{00000000-0005-0000-0000-00002E590000}"/>
    <cellStyle name="Normal 29 3 4 2 2 2" xfId="22848" xr:uid="{00000000-0005-0000-0000-00002F590000}"/>
    <cellStyle name="Normal 29 3 4 2 3" xfId="22849" xr:uid="{00000000-0005-0000-0000-000030590000}"/>
    <cellStyle name="Normal 29 3 4 3" xfId="22850" xr:uid="{00000000-0005-0000-0000-000031590000}"/>
    <cellStyle name="Normal 29 3 4 3 2" xfId="22851" xr:uid="{00000000-0005-0000-0000-000032590000}"/>
    <cellStyle name="Normal 29 3 4 3 2 2" xfId="22852" xr:uid="{00000000-0005-0000-0000-000033590000}"/>
    <cellStyle name="Normal 29 3 4 3 3" xfId="22853" xr:uid="{00000000-0005-0000-0000-000034590000}"/>
    <cellStyle name="Normal 29 3 4 4" xfId="22854" xr:uid="{00000000-0005-0000-0000-000035590000}"/>
    <cellStyle name="Normal 29 3 4 4 2" xfId="22855" xr:uid="{00000000-0005-0000-0000-000036590000}"/>
    <cellStyle name="Normal 29 3 4 4 2 2" xfId="22856" xr:uid="{00000000-0005-0000-0000-000037590000}"/>
    <cellStyle name="Normal 29 3 4 4 3" xfId="22857" xr:uid="{00000000-0005-0000-0000-000038590000}"/>
    <cellStyle name="Normal 29 3 4 5" xfId="22858" xr:uid="{00000000-0005-0000-0000-000039590000}"/>
    <cellStyle name="Normal 29 3 4 5 2" xfId="22859" xr:uid="{00000000-0005-0000-0000-00003A590000}"/>
    <cellStyle name="Normal 29 3 4 6" xfId="22860" xr:uid="{00000000-0005-0000-0000-00003B590000}"/>
    <cellStyle name="Normal 29 3 4 6 2" xfId="22861" xr:uid="{00000000-0005-0000-0000-00003C590000}"/>
    <cellStyle name="Normal 29 3 4 7" xfId="22862" xr:uid="{00000000-0005-0000-0000-00003D590000}"/>
    <cellStyle name="Normal 29 3 5" xfId="22863" xr:uid="{00000000-0005-0000-0000-00003E590000}"/>
    <cellStyle name="Normal 29 3 5 2" xfId="22864" xr:uid="{00000000-0005-0000-0000-00003F590000}"/>
    <cellStyle name="Normal 29 3 5 2 2" xfId="22865" xr:uid="{00000000-0005-0000-0000-000040590000}"/>
    <cellStyle name="Normal 29 3 5 2 2 2" xfId="22866" xr:uid="{00000000-0005-0000-0000-000041590000}"/>
    <cellStyle name="Normal 29 3 5 2 3" xfId="22867" xr:uid="{00000000-0005-0000-0000-000042590000}"/>
    <cellStyle name="Normal 29 3 5 3" xfId="22868" xr:uid="{00000000-0005-0000-0000-000043590000}"/>
    <cellStyle name="Normal 29 3 5 3 2" xfId="22869" xr:uid="{00000000-0005-0000-0000-000044590000}"/>
    <cellStyle name="Normal 29 3 5 3 2 2" xfId="22870" xr:uid="{00000000-0005-0000-0000-000045590000}"/>
    <cellStyle name="Normal 29 3 5 3 3" xfId="22871" xr:uid="{00000000-0005-0000-0000-000046590000}"/>
    <cellStyle name="Normal 29 3 5 4" xfId="22872" xr:uid="{00000000-0005-0000-0000-000047590000}"/>
    <cellStyle name="Normal 29 3 5 4 2" xfId="22873" xr:uid="{00000000-0005-0000-0000-000048590000}"/>
    <cellStyle name="Normal 29 3 5 4 2 2" xfId="22874" xr:uid="{00000000-0005-0000-0000-000049590000}"/>
    <cellStyle name="Normal 29 3 5 4 3" xfId="22875" xr:uid="{00000000-0005-0000-0000-00004A590000}"/>
    <cellStyle name="Normal 29 3 5 5" xfId="22876" xr:uid="{00000000-0005-0000-0000-00004B590000}"/>
    <cellStyle name="Normal 29 3 5 5 2" xfId="22877" xr:uid="{00000000-0005-0000-0000-00004C590000}"/>
    <cellStyle name="Normal 29 3 5 6" xfId="22878" xr:uid="{00000000-0005-0000-0000-00004D590000}"/>
    <cellStyle name="Normal 29 3 5 6 2" xfId="22879" xr:uid="{00000000-0005-0000-0000-00004E590000}"/>
    <cellStyle name="Normal 29 3 5 7" xfId="22880" xr:uid="{00000000-0005-0000-0000-00004F590000}"/>
    <cellStyle name="Normal 29 3 6" xfId="22881" xr:uid="{00000000-0005-0000-0000-000050590000}"/>
    <cellStyle name="Normal 29 3 6 2" xfId="22882" xr:uid="{00000000-0005-0000-0000-000051590000}"/>
    <cellStyle name="Normal 29 3 6 2 2" xfId="22883" xr:uid="{00000000-0005-0000-0000-000052590000}"/>
    <cellStyle name="Normal 29 3 6 3" xfId="22884" xr:uid="{00000000-0005-0000-0000-000053590000}"/>
    <cellStyle name="Normal 29 3 7" xfId="22885" xr:uid="{00000000-0005-0000-0000-000054590000}"/>
    <cellStyle name="Normal 29 3 7 2" xfId="22886" xr:uid="{00000000-0005-0000-0000-000055590000}"/>
    <cellStyle name="Normal 29 3 7 2 2" xfId="22887" xr:uid="{00000000-0005-0000-0000-000056590000}"/>
    <cellStyle name="Normal 29 3 7 3" xfId="22888" xr:uid="{00000000-0005-0000-0000-000057590000}"/>
    <cellStyle name="Normal 29 3 8" xfId="22889" xr:uid="{00000000-0005-0000-0000-000058590000}"/>
    <cellStyle name="Normal 29 3 8 2" xfId="22890" xr:uid="{00000000-0005-0000-0000-000059590000}"/>
    <cellStyle name="Normal 29 3 8 2 2" xfId="22891" xr:uid="{00000000-0005-0000-0000-00005A590000}"/>
    <cellStyle name="Normal 29 3 8 3" xfId="22892" xr:uid="{00000000-0005-0000-0000-00005B590000}"/>
    <cellStyle name="Normal 29 3 9" xfId="22893" xr:uid="{00000000-0005-0000-0000-00005C590000}"/>
    <cellStyle name="Normal 29 3 9 2" xfId="22894" xr:uid="{00000000-0005-0000-0000-00005D590000}"/>
    <cellStyle name="Normal 29 4" xfId="22895" xr:uid="{00000000-0005-0000-0000-00005E590000}"/>
    <cellStyle name="Normal 29 4 2" xfId="22896" xr:uid="{00000000-0005-0000-0000-00005F590000}"/>
    <cellStyle name="Normal 29 4 2 2" xfId="22897" xr:uid="{00000000-0005-0000-0000-000060590000}"/>
    <cellStyle name="Normal 29 4 2 2 2" xfId="22898" xr:uid="{00000000-0005-0000-0000-000061590000}"/>
    <cellStyle name="Normal 29 4 2 2 2 2" xfId="22899" xr:uid="{00000000-0005-0000-0000-000062590000}"/>
    <cellStyle name="Normal 29 4 2 2 3" xfId="22900" xr:uid="{00000000-0005-0000-0000-000063590000}"/>
    <cellStyle name="Normal 29 4 2 3" xfId="22901" xr:uid="{00000000-0005-0000-0000-000064590000}"/>
    <cellStyle name="Normal 29 4 2 3 2" xfId="22902" xr:uid="{00000000-0005-0000-0000-000065590000}"/>
    <cellStyle name="Normal 29 4 2 3 2 2" xfId="22903" xr:uid="{00000000-0005-0000-0000-000066590000}"/>
    <cellStyle name="Normal 29 4 2 3 3" xfId="22904" xr:uid="{00000000-0005-0000-0000-000067590000}"/>
    <cellStyle name="Normal 29 4 2 4" xfId="22905" xr:uid="{00000000-0005-0000-0000-000068590000}"/>
    <cellStyle name="Normal 29 4 2 4 2" xfId="22906" xr:uid="{00000000-0005-0000-0000-000069590000}"/>
    <cellStyle name="Normal 29 4 2 4 2 2" xfId="22907" xr:uid="{00000000-0005-0000-0000-00006A590000}"/>
    <cellStyle name="Normal 29 4 2 4 3" xfId="22908" xr:uid="{00000000-0005-0000-0000-00006B590000}"/>
    <cellStyle name="Normal 29 4 2 5" xfId="22909" xr:uid="{00000000-0005-0000-0000-00006C590000}"/>
    <cellStyle name="Normal 29 4 2 5 2" xfId="22910" xr:uid="{00000000-0005-0000-0000-00006D590000}"/>
    <cellStyle name="Normal 29 4 2 6" xfId="22911" xr:uid="{00000000-0005-0000-0000-00006E590000}"/>
    <cellStyle name="Normal 29 4 2 6 2" xfId="22912" xr:uid="{00000000-0005-0000-0000-00006F590000}"/>
    <cellStyle name="Normal 29 4 2 7" xfId="22913" xr:uid="{00000000-0005-0000-0000-000070590000}"/>
    <cellStyle name="Normal 29 4 3" xfId="22914" xr:uid="{00000000-0005-0000-0000-000071590000}"/>
    <cellStyle name="Normal 29 4 3 2" xfId="22915" xr:uid="{00000000-0005-0000-0000-000072590000}"/>
    <cellStyle name="Normal 29 4 3 2 2" xfId="22916" xr:uid="{00000000-0005-0000-0000-000073590000}"/>
    <cellStyle name="Normal 29 4 3 2 2 2" xfId="22917" xr:uid="{00000000-0005-0000-0000-000074590000}"/>
    <cellStyle name="Normal 29 4 3 2 3" xfId="22918" xr:uid="{00000000-0005-0000-0000-000075590000}"/>
    <cellStyle name="Normal 29 4 3 3" xfId="22919" xr:uid="{00000000-0005-0000-0000-000076590000}"/>
    <cellStyle name="Normal 29 4 3 3 2" xfId="22920" xr:uid="{00000000-0005-0000-0000-000077590000}"/>
    <cellStyle name="Normal 29 4 3 3 2 2" xfId="22921" xr:uid="{00000000-0005-0000-0000-000078590000}"/>
    <cellStyle name="Normal 29 4 3 3 3" xfId="22922" xr:uid="{00000000-0005-0000-0000-000079590000}"/>
    <cellStyle name="Normal 29 4 3 4" xfId="22923" xr:uid="{00000000-0005-0000-0000-00007A590000}"/>
    <cellStyle name="Normal 29 4 3 4 2" xfId="22924" xr:uid="{00000000-0005-0000-0000-00007B590000}"/>
    <cellStyle name="Normal 29 4 3 4 2 2" xfId="22925" xr:uid="{00000000-0005-0000-0000-00007C590000}"/>
    <cellStyle name="Normal 29 4 3 4 3" xfId="22926" xr:uid="{00000000-0005-0000-0000-00007D590000}"/>
    <cellStyle name="Normal 29 4 3 5" xfId="22927" xr:uid="{00000000-0005-0000-0000-00007E590000}"/>
    <cellStyle name="Normal 29 4 3 5 2" xfId="22928" xr:uid="{00000000-0005-0000-0000-00007F590000}"/>
    <cellStyle name="Normal 29 4 3 6" xfId="22929" xr:uid="{00000000-0005-0000-0000-000080590000}"/>
    <cellStyle name="Normal 29 4 3 6 2" xfId="22930" xr:uid="{00000000-0005-0000-0000-000081590000}"/>
    <cellStyle name="Normal 29 4 3 7" xfId="22931" xr:uid="{00000000-0005-0000-0000-000082590000}"/>
    <cellStyle name="Normal 29 4 4" xfId="22932" xr:uid="{00000000-0005-0000-0000-000083590000}"/>
    <cellStyle name="Normal 29 4 4 2" xfId="22933" xr:uid="{00000000-0005-0000-0000-000084590000}"/>
    <cellStyle name="Normal 29 4 4 2 2" xfId="22934" xr:uid="{00000000-0005-0000-0000-000085590000}"/>
    <cellStyle name="Normal 29 4 4 3" xfId="22935" xr:uid="{00000000-0005-0000-0000-000086590000}"/>
    <cellStyle name="Normal 29 4 5" xfId="22936" xr:uid="{00000000-0005-0000-0000-000087590000}"/>
    <cellStyle name="Normal 29 4 5 2" xfId="22937" xr:uid="{00000000-0005-0000-0000-000088590000}"/>
    <cellStyle name="Normal 29 4 5 2 2" xfId="22938" xr:uid="{00000000-0005-0000-0000-000089590000}"/>
    <cellStyle name="Normal 29 4 5 3" xfId="22939" xr:uid="{00000000-0005-0000-0000-00008A590000}"/>
    <cellStyle name="Normal 29 4 6" xfId="22940" xr:uid="{00000000-0005-0000-0000-00008B590000}"/>
    <cellStyle name="Normal 29 4 6 2" xfId="22941" xr:uid="{00000000-0005-0000-0000-00008C590000}"/>
    <cellStyle name="Normal 29 4 6 2 2" xfId="22942" xr:uid="{00000000-0005-0000-0000-00008D590000}"/>
    <cellStyle name="Normal 29 4 6 3" xfId="22943" xr:uid="{00000000-0005-0000-0000-00008E590000}"/>
    <cellStyle name="Normal 29 4 7" xfId="22944" xr:uid="{00000000-0005-0000-0000-00008F590000}"/>
    <cellStyle name="Normal 29 4 7 2" xfId="22945" xr:uid="{00000000-0005-0000-0000-000090590000}"/>
    <cellStyle name="Normal 29 4 8" xfId="22946" xr:uid="{00000000-0005-0000-0000-000091590000}"/>
    <cellStyle name="Normal 29 4 8 2" xfId="22947" xr:uid="{00000000-0005-0000-0000-000092590000}"/>
    <cellStyle name="Normal 29 4 9" xfId="22948" xr:uid="{00000000-0005-0000-0000-000093590000}"/>
    <cellStyle name="Normal 29 5" xfId="22949" xr:uid="{00000000-0005-0000-0000-000094590000}"/>
    <cellStyle name="Normal 29 5 2" xfId="22950" xr:uid="{00000000-0005-0000-0000-000095590000}"/>
    <cellStyle name="Normal 29 5 2 2" xfId="22951" xr:uid="{00000000-0005-0000-0000-000096590000}"/>
    <cellStyle name="Normal 29 5 2 2 2" xfId="22952" xr:uid="{00000000-0005-0000-0000-000097590000}"/>
    <cellStyle name="Normal 29 5 2 2 2 2" xfId="22953" xr:uid="{00000000-0005-0000-0000-000098590000}"/>
    <cellStyle name="Normal 29 5 2 2 3" xfId="22954" xr:uid="{00000000-0005-0000-0000-000099590000}"/>
    <cellStyle name="Normal 29 5 2 3" xfId="22955" xr:uid="{00000000-0005-0000-0000-00009A590000}"/>
    <cellStyle name="Normal 29 5 2 3 2" xfId="22956" xr:uid="{00000000-0005-0000-0000-00009B590000}"/>
    <cellStyle name="Normal 29 5 2 3 2 2" xfId="22957" xr:uid="{00000000-0005-0000-0000-00009C590000}"/>
    <cellStyle name="Normal 29 5 2 3 3" xfId="22958" xr:uid="{00000000-0005-0000-0000-00009D590000}"/>
    <cellStyle name="Normal 29 5 2 4" xfId="22959" xr:uid="{00000000-0005-0000-0000-00009E590000}"/>
    <cellStyle name="Normal 29 5 2 4 2" xfId="22960" xr:uid="{00000000-0005-0000-0000-00009F590000}"/>
    <cellStyle name="Normal 29 5 2 4 2 2" xfId="22961" xr:uid="{00000000-0005-0000-0000-0000A0590000}"/>
    <cellStyle name="Normal 29 5 2 4 3" xfId="22962" xr:uid="{00000000-0005-0000-0000-0000A1590000}"/>
    <cellStyle name="Normal 29 5 2 5" xfId="22963" xr:uid="{00000000-0005-0000-0000-0000A2590000}"/>
    <cellStyle name="Normal 29 5 2 5 2" xfId="22964" xr:uid="{00000000-0005-0000-0000-0000A3590000}"/>
    <cellStyle name="Normal 29 5 2 6" xfId="22965" xr:uid="{00000000-0005-0000-0000-0000A4590000}"/>
    <cellStyle name="Normal 29 5 2 6 2" xfId="22966" xr:uid="{00000000-0005-0000-0000-0000A5590000}"/>
    <cellStyle name="Normal 29 5 2 7" xfId="22967" xr:uid="{00000000-0005-0000-0000-0000A6590000}"/>
    <cellStyle name="Normal 29 5 3" xfId="22968" xr:uid="{00000000-0005-0000-0000-0000A7590000}"/>
    <cellStyle name="Normal 29 5 3 2" xfId="22969" xr:uid="{00000000-0005-0000-0000-0000A8590000}"/>
    <cellStyle name="Normal 29 5 3 2 2" xfId="22970" xr:uid="{00000000-0005-0000-0000-0000A9590000}"/>
    <cellStyle name="Normal 29 5 3 3" xfId="22971" xr:uid="{00000000-0005-0000-0000-0000AA590000}"/>
    <cellStyle name="Normal 29 5 4" xfId="22972" xr:uid="{00000000-0005-0000-0000-0000AB590000}"/>
    <cellStyle name="Normal 29 5 4 2" xfId="22973" xr:uid="{00000000-0005-0000-0000-0000AC590000}"/>
    <cellStyle name="Normal 29 5 4 2 2" xfId="22974" xr:uid="{00000000-0005-0000-0000-0000AD590000}"/>
    <cellStyle name="Normal 29 5 4 3" xfId="22975" xr:uid="{00000000-0005-0000-0000-0000AE590000}"/>
    <cellStyle name="Normal 29 5 5" xfId="22976" xr:uid="{00000000-0005-0000-0000-0000AF590000}"/>
    <cellStyle name="Normal 29 5 5 2" xfId="22977" xr:uid="{00000000-0005-0000-0000-0000B0590000}"/>
    <cellStyle name="Normal 29 5 5 2 2" xfId="22978" xr:uid="{00000000-0005-0000-0000-0000B1590000}"/>
    <cellStyle name="Normal 29 5 5 3" xfId="22979" xr:uid="{00000000-0005-0000-0000-0000B2590000}"/>
    <cellStyle name="Normal 29 5 6" xfId="22980" xr:uid="{00000000-0005-0000-0000-0000B3590000}"/>
    <cellStyle name="Normal 29 5 6 2" xfId="22981" xr:uid="{00000000-0005-0000-0000-0000B4590000}"/>
    <cellStyle name="Normal 29 5 7" xfId="22982" xr:uid="{00000000-0005-0000-0000-0000B5590000}"/>
    <cellStyle name="Normal 29 5 7 2" xfId="22983" xr:uid="{00000000-0005-0000-0000-0000B6590000}"/>
    <cellStyle name="Normal 29 5 8" xfId="22984" xr:uid="{00000000-0005-0000-0000-0000B7590000}"/>
    <cellStyle name="Normal 29 6" xfId="22985" xr:uid="{00000000-0005-0000-0000-0000B8590000}"/>
    <cellStyle name="Normal 29 6 2" xfId="22986" xr:uid="{00000000-0005-0000-0000-0000B9590000}"/>
    <cellStyle name="Normal 29 6 2 2" xfId="22987" xr:uid="{00000000-0005-0000-0000-0000BA590000}"/>
    <cellStyle name="Normal 29 6 2 2 2" xfId="22988" xr:uid="{00000000-0005-0000-0000-0000BB590000}"/>
    <cellStyle name="Normal 29 6 2 3" xfId="22989" xr:uid="{00000000-0005-0000-0000-0000BC590000}"/>
    <cellStyle name="Normal 29 6 3" xfId="22990" xr:uid="{00000000-0005-0000-0000-0000BD590000}"/>
    <cellStyle name="Normal 29 6 3 2" xfId="22991" xr:uid="{00000000-0005-0000-0000-0000BE590000}"/>
    <cellStyle name="Normal 29 6 3 2 2" xfId="22992" xr:uid="{00000000-0005-0000-0000-0000BF590000}"/>
    <cellStyle name="Normal 29 6 3 3" xfId="22993" xr:uid="{00000000-0005-0000-0000-0000C0590000}"/>
    <cellStyle name="Normal 29 6 4" xfId="22994" xr:uid="{00000000-0005-0000-0000-0000C1590000}"/>
    <cellStyle name="Normal 29 6 4 2" xfId="22995" xr:uid="{00000000-0005-0000-0000-0000C2590000}"/>
    <cellStyle name="Normal 29 6 4 2 2" xfId="22996" xr:uid="{00000000-0005-0000-0000-0000C3590000}"/>
    <cellStyle name="Normal 29 6 4 3" xfId="22997" xr:uid="{00000000-0005-0000-0000-0000C4590000}"/>
    <cellStyle name="Normal 29 6 5" xfId="22998" xr:uid="{00000000-0005-0000-0000-0000C5590000}"/>
    <cellStyle name="Normal 29 6 5 2" xfId="22999" xr:uid="{00000000-0005-0000-0000-0000C6590000}"/>
    <cellStyle name="Normal 29 6 6" xfId="23000" xr:uid="{00000000-0005-0000-0000-0000C7590000}"/>
    <cellStyle name="Normal 29 6 6 2" xfId="23001" xr:uid="{00000000-0005-0000-0000-0000C8590000}"/>
    <cellStyle name="Normal 29 6 7" xfId="23002" xr:uid="{00000000-0005-0000-0000-0000C9590000}"/>
    <cellStyle name="Normal 29 7" xfId="23003" xr:uid="{00000000-0005-0000-0000-0000CA590000}"/>
    <cellStyle name="Normal 29 7 2" xfId="23004" xr:uid="{00000000-0005-0000-0000-0000CB590000}"/>
    <cellStyle name="Normal 29 7 2 2" xfId="23005" xr:uid="{00000000-0005-0000-0000-0000CC590000}"/>
    <cellStyle name="Normal 29 7 2 2 2" xfId="23006" xr:uid="{00000000-0005-0000-0000-0000CD590000}"/>
    <cellStyle name="Normal 29 7 2 3" xfId="23007" xr:uid="{00000000-0005-0000-0000-0000CE590000}"/>
    <cellStyle name="Normal 29 7 3" xfId="23008" xr:uid="{00000000-0005-0000-0000-0000CF590000}"/>
    <cellStyle name="Normal 29 7 3 2" xfId="23009" xr:uid="{00000000-0005-0000-0000-0000D0590000}"/>
    <cellStyle name="Normal 29 7 3 2 2" xfId="23010" xr:uid="{00000000-0005-0000-0000-0000D1590000}"/>
    <cellStyle name="Normal 29 7 3 3" xfId="23011" xr:uid="{00000000-0005-0000-0000-0000D2590000}"/>
    <cellStyle name="Normal 29 7 4" xfId="23012" xr:uid="{00000000-0005-0000-0000-0000D3590000}"/>
    <cellStyle name="Normal 29 7 4 2" xfId="23013" xr:uid="{00000000-0005-0000-0000-0000D4590000}"/>
    <cellStyle name="Normal 29 7 4 2 2" xfId="23014" xr:uid="{00000000-0005-0000-0000-0000D5590000}"/>
    <cellStyle name="Normal 29 7 4 3" xfId="23015" xr:uid="{00000000-0005-0000-0000-0000D6590000}"/>
    <cellStyle name="Normal 29 7 5" xfId="23016" xr:uid="{00000000-0005-0000-0000-0000D7590000}"/>
    <cellStyle name="Normal 29 7 5 2" xfId="23017" xr:uid="{00000000-0005-0000-0000-0000D8590000}"/>
    <cellStyle name="Normal 29 7 6" xfId="23018" xr:uid="{00000000-0005-0000-0000-0000D9590000}"/>
    <cellStyle name="Normal 29 7 6 2" xfId="23019" xr:uid="{00000000-0005-0000-0000-0000DA590000}"/>
    <cellStyle name="Normal 29 7 7" xfId="23020" xr:uid="{00000000-0005-0000-0000-0000DB590000}"/>
    <cellStyle name="Normal 29 8" xfId="23021" xr:uid="{00000000-0005-0000-0000-0000DC590000}"/>
    <cellStyle name="Normal 29 8 2" xfId="23022" xr:uid="{00000000-0005-0000-0000-0000DD590000}"/>
    <cellStyle name="Normal 29 8 2 2" xfId="23023" xr:uid="{00000000-0005-0000-0000-0000DE590000}"/>
    <cellStyle name="Normal 29 8 3" xfId="23024" xr:uid="{00000000-0005-0000-0000-0000DF590000}"/>
    <cellStyle name="Normal 29 9" xfId="23025" xr:uid="{00000000-0005-0000-0000-0000E0590000}"/>
    <cellStyle name="Normal 29 9 2" xfId="23026" xr:uid="{00000000-0005-0000-0000-0000E1590000}"/>
    <cellStyle name="Normal 29 9 2 2" xfId="23027" xr:uid="{00000000-0005-0000-0000-0000E2590000}"/>
    <cellStyle name="Normal 29 9 3" xfId="23028" xr:uid="{00000000-0005-0000-0000-0000E3590000}"/>
    <cellStyle name="Normal 29_Confidential Information" xfId="23029" xr:uid="{00000000-0005-0000-0000-0000E4590000}"/>
    <cellStyle name="Normal 3" xfId="531" xr:uid="{00000000-0005-0000-0000-0000E5590000}"/>
    <cellStyle name="Normal 3 10" xfId="23030" xr:uid="{00000000-0005-0000-0000-0000E6590000}"/>
    <cellStyle name="Normal 3 11" xfId="23031" xr:uid="{00000000-0005-0000-0000-0000E7590000}"/>
    <cellStyle name="Normal 3 2" xfId="532" xr:uid="{00000000-0005-0000-0000-0000E8590000}"/>
    <cellStyle name="Normal 3 2 2" xfId="23032" xr:uid="{00000000-0005-0000-0000-0000E9590000}"/>
    <cellStyle name="Normal 3 2 2 2" xfId="23033" xr:uid="{00000000-0005-0000-0000-0000EA590000}"/>
    <cellStyle name="Normal 3 2 2 2 2" xfId="23034" xr:uid="{00000000-0005-0000-0000-0000EB590000}"/>
    <cellStyle name="Normal 3 2 2 3" xfId="23035" xr:uid="{00000000-0005-0000-0000-0000EC590000}"/>
    <cellStyle name="Normal 3 3" xfId="533" xr:uid="{00000000-0005-0000-0000-0000ED590000}"/>
    <cellStyle name="Normal 3 3 2" xfId="23036" xr:uid="{00000000-0005-0000-0000-0000EE590000}"/>
    <cellStyle name="Normal 3 3 2 2" xfId="23037" xr:uid="{00000000-0005-0000-0000-0000EF590000}"/>
    <cellStyle name="Normal 3 3 2 2 2" xfId="23038" xr:uid="{00000000-0005-0000-0000-0000F0590000}"/>
    <cellStyle name="Normal 3 3 2 3" xfId="23039" xr:uid="{00000000-0005-0000-0000-0000F1590000}"/>
    <cellStyle name="Normal 3 4" xfId="23040" xr:uid="{00000000-0005-0000-0000-0000F2590000}"/>
    <cellStyle name="Normal 3 4 2" xfId="23041" xr:uid="{00000000-0005-0000-0000-0000F3590000}"/>
    <cellStyle name="Normal 3 4 2 2" xfId="23042" xr:uid="{00000000-0005-0000-0000-0000F4590000}"/>
    <cellStyle name="Normal 3 4 2 2 2" xfId="23043" xr:uid="{00000000-0005-0000-0000-0000F5590000}"/>
    <cellStyle name="Normal 3 4 2 3" xfId="23044" xr:uid="{00000000-0005-0000-0000-0000F6590000}"/>
    <cellStyle name="Normal 3 4 3" xfId="23045" xr:uid="{00000000-0005-0000-0000-0000F7590000}"/>
    <cellStyle name="Normal 3 4 3 2" xfId="23046" xr:uid="{00000000-0005-0000-0000-0000F8590000}"/>
    <cellStyle name="Normal 3 4 3 2 2" xfId="23047" xr:uid="{00000000-0005-0000-0000-0000F9590000}"/>
    <cellStyle name="Normal 3 4 3 3" xfId="23048" xr:uid="{00000000-0005-0000-0000-0000FA590000}"/>
    <cellStyle name="Normal 3 4 4" xfId="23049" xr:uid="{00000000-0005-0000-0000-0000FB590000}"/>
    <cellStyle name="Normal 3 5" xfId="23050" xr:uid="{00000000-0005-0000-0000-0000FC590000}"/>
    <cellStyle name="Normal 3 5 2" xfId="23051" xr:uid="{00000000-0005-0000-0000-0000FD590000}"/>
    <cellStyle name="Normal 3 5 2 2" xfId="23052" xr:uid="{00000000-0005-0000-0000-0000FE590000}"/>
    <cellStyle name="Normal 3 5 3" xfId="23053" xr:uid="{00000000-0005-0000-0000-0000FF590000}"/>
    <cellStyle name="Normal 3 6" xfId="23054" xr:uid="{00000000-0005-0000-0000-0000005A0000}"/>
    <cellStyle name="Normal 3 6 2" xfId="23055" xr:uid="{00000000-0005-0000-0000-0000015A0000}"/>
    <cellStyle name="Normal 3 6 2 2" xfId="23056" xr:uid="{00000000-0005-0000-0000-0000025A0000}"/>
    <cellStyle name="Normal 3 6 3" xfId="23057" xr:uid="{00000000-0005-0000-0000-0000035A0000}"/>
    <cellStyle name="Normal 3 7" xfId="23058" xr:uid="{00000000-0005-0000-0000-0000045A0000}"/>
    <cellStyle name="Normal 3 7 2" xfId="23059" xr:uid="{00000000-0005-0000-0000-0000055A0000}"/>
    <cellStyle name="Normal 3 8" xfId="23060" xr:uid="{00000000-0005-0000-0000-0000065A0000}"/>
    <cellStyle name="Normal 3 8 2" xfId="23061" xr:uid="{00000000-0005-0000-0000-0000075A0000}"/>
    <cellStyle name="Normal 3 9" xfId="23062" xr:uid="{00000000-0005-0000-0000-0000085A0000}"/>
    <cellStyle name="Normal 30" xfId="534" xr:uid="{00000000-0005-0000-0000-0000095A0000}"/>
    <cellStyle name="Normal 30 2" xfId="535" xr:uid="{00000000-0005-0000-0000-00000A5A0000}"/>
    <cellStyle name="Normal 31" xfId="536" xr:uid="{00000000-0005-0000-0000-00000B5A0000}"/>
    <cellStyle name="Normal 31 2" xfId="537" xr:uid="{00000000-0005-0000-0000-00000C5A0000}"/>
    <cellStyle name="Normal 32" xfId="538" xr:uid="{00000000-0005-0000-0000-00000D5A0000}"/>
    <cellStyle name="Normal 32 2" xfId="539" xr:uid="{00000000-0005-0000-0000-00000E5A0000}"/>
    <cellStyle name="Normal 33" xfId="540" xr:uid="{00000000-0005-0000-0000-00000F5A0000}"/>
    <cellStyle name="Normal 33 2" xfId="541" xr:uid="{00000000-0005-0000-0000-0000105A0000}"/>
    <cellStyle name="Normal 34" xfId="542" xr:uid="{00000000-0005-0000-0000-0000115A0000}"/>
    <cellStyle name="Normal 34 2" xfId="543" xr:uid="{00000000-0005-0000-0000-0000125A0000}"/>
    <cellStyle name="Normal 35" xfId="544" xr:uid="{00000000-0005-0000-0000-0000135A0000}"/>
    <cellStyle name="Normal 36" xfId="545" xr:uid="{00000000-0005-0000-0000-0000145A0000}"/>
    <cellStyle name="Normal 37" xfId="546" xr:uid="{00000000-0005-0000-0000-0000155A0000}"/>
    <cellStyle name="Normal 38" xfId="547" xr:uid="{00000000-0005-0000-0000-0000165A0000}"/>
    <cellStyle name="Normal 38 2" xfId="548" xr:uid="{00000000-0005-0000-0000-0000175A0000}"/>
    <cellStyle name="Normal 39" xfId="549" xr:uid="{00000000-0005-0000-0000-0000185A0000}"/>
    <cellStyle name="Normal 4" xfId="550" xr:uid="{00000000-0005-0000-0000-0000195A0000}"/>
    <cellStyle name="Normal 4 2" xfId="551" xr:uid="{00000000-0005-0000-0000-00001A5A0000}"/>
    <cellStyle name="Normal 4 2 2" xfId="23063" xr:uid="{00000000-0005-0000-0000-00001B5A0000}"/>
    <cellStyle name="Normal 4 2 2 2" xfId="23064" xr:uid="{00000000-0005-0000-0000-00001C5A0000}"/>
    <cellStyle name="Normal 4 2 2 2 2" xfId="23065" xr:uid="{00000000-0005-0000-0000-00001D5A0000}"/>
    <cellStyle name="Normal 4 2 2 3" xfId="23066" xr:uid="{00000000-0005-0000-0000-00001E5A0000}"/>
    <cellStyle name="Normal 4 2 3" xfId="23067" xr:uid="{00000000-0005-0000-0000-00001F5A0000}"/>
    <cellStyle name="Normal 4 3" xfId="552" xr:uid="{00000000-0005-0000-0000-0000205A0000}"/>
    <cellStyle name="Normal 4 4" xfId="553" xr:uid="{00000000-0005-0000-0000-0000215A0000}"/>
    <cellStyle name="Normal 4 5" xfId="23068" xr:uid="{00000000-0005-0000-0000-0000225A0000}"/>
    <cellStyle name="Normal 4 5 2" xfId="23069" xr:uid="{00000000-0005-0000-0000-0000235A0000}"/>
    <cellStyle name="Normal 4 5 3" xfId="23070" xr:uid="{00000000-0005-0000-0000-0000245A0000}"/>
    <cellStyle name="Normal 4 5 4" xfId="23071" xr:uid="{00000000-0005-0000-0000-0000255A0000}"/>
    <cellStyle name="Normal 4 6" xfId="23072" xr:uid="{00000000-0005-0000-0000-0000265A0000}"/>
    <cellStyle name="Normal 4 6 2" xfId="23073" xr:uid="{00000000-0005-0000-0000-0000275A0000}"/>
    <cellStyle name="Normal 4 6 2 2" xfId="23074" xr:uid="{00000000-0005-0000-0000-0000285A0000}"/>
    <cellStyle name="Normal 4 6 3" xfId="23075" xr:uid="{00000000-0005-0000-0000-0000295A0000}"/>
    <cellStyle name="Normal 4 7" xfId="23076" xr:uid="{00000000-0005-0000-0000-00002A5A0000}"/>
    <cellStyle name="Normal 40" xfId="554" xr:uid="{00000000-0005-0000-0000-00002B5A0000}"/>
    <cellStyle name="Normal 40 2" xfId="555" xr:uid="{00000000-0005-0000-0000-00002C5A0000}"/>
    <cellStyle name="Normal 40 3" xfId="556" xr:uid="{00000000-0005-0000-0000-00002D5A0000}"/>
    <cellStyle name="Normal 41" xfId="557" xr:uid="{00000000-0005-0000-0000-00002E5A0000}"/>
    <cellStyle name="Normal 42" xfId="558" xr:uid="{00000000-0005-0000-0000-00002F5A0000}"/>
    <cellStyle name="Normal 43" xfId="559" xr:uid="{00000000-0005-0000-0000-0000305A0000}"/>
    <cellStyle name="Normal 44" xfId="560" xr:uid="{00000000-0005-0000-0000-0000315A0000}"/>
    <cellStyle name="Normal 45" xfId="561" xr:uid="{00000000-0005-0000-0000-0000325A0000}"/>
    <cellStyle name="Normal 46" xfId="562" xr:uid="{00000000-0005-0000-0000-0000335A0000}"/>
    <cellStyle name="Normal 47" xfId="563" xr:uid="{00000000-0005-0000-0000-0000345A0000}"/>
    <cellStyle name="Normal 48" xfId="564" xr:uid="{00000000-0005-0000-0000-0000355A0000}"/>
    <cellStyle name="Normal 49" xfId="565" xr:uid="{00000000-0005-0000-0000-0000365A0000}"/>
    <cellStyle name="Normal 5" xfId="566" xr:uid="{00000000-0005-0000-0000-0000375A0000}"/>
    <cellStyle name="Normal 5 2" xfId="567" xr:uid="{00000000-0005-0000-0000-0000385A0000}"/>
    <cellStyle name="Normal 5 3" xfId="568" xr:uid="{00000000-0005-0000-0000-0000395A0000}"/>
    <cellStyle name="Normal 5 4" xfId="569" xr:uid="{00000000-0005-0000-0000-00003A5A0000}"/>
    <cellStyle name="Normal 5 5" xfId="23077" xr:uid="{00000000-0005-0000-0000-00003B5A0000}"/>
    <cellStyle name="Normal 5 5 2" xfId="23078" xr:uid="{00000000-0005-0000-0000-00003C5A0000}"/>
    <cellStyle name="Normal 5 5 2 2" xfId="23079" xr:uid="{00000000-0005-0000-0000-00003D5A0000}"/>
    <cellStyle name="Normal 5 5 3" xfId="23080" xr:uid="{00000000-0005-0000-0000-00003E5A0000}"/>
    <cellStyle name="Normal 5_Preliminary financial statement_June 11_updated Aug  24_11" xfId="570" xr:uid="{00000000-0005-0000-0000-00003F5A0000}"/>
    <cellStyle name="Normal 50" xfId="571" xr:uid="{00000000-0005-0000-0000-0000405A0000}"/>
    <cellStyle name="Normal 51" xfId="572" xr:uid="{00000000-0005-0000-0000-0000415A0000}"/>
    <cellStyle name="Normal 52" xfId="573" xr:uid="{00000000-0005-0000-0000-0000425A0000}"/>
    <cellStyle name="Normal 53" xfId="574" xr:uid="{00000000-0005-0000-0000-0000435A0000}"/>
    <cellStyle name="Normal 54" xfId="575" xr:uid="{00000000-0005-0000-0000-0000445A0000}"/>
    <cellStyle name="Normal 55" xfId="576" xr:uid="{00000000-0005-0000-0000-0000455A0000}"/>
    <cellStyle name="Normal 56" xfId="577" xr:uid="{00000000-0005-0000-0000-0000465A0000}"/>
    <cellStyle name="Normal 57" xfId="578" xr:uid="{00000000-0005-0000-0000-0000475A0000}"/>
    <cellStyle name="Normal 58" xfId="579" xr:uid="{00000000-0005-0000-0000-0000485A0000}"/>
    <cellStyle name="Normal 59" xfId="580" xr:uid="{00000000-0005-0000-0000-0000495A0000}"/>
    <cellStyle name="Normal 6" xfId="581" xr:uid="{00000000-0005-0000-0000-00004A5A0000}"/>
    <cellStyle name="Normal 6 2" xfId="582" xr:uid="{00000000-0005-0000-0000-00004B5A0000}"/>
    <cellStyle name="Normal 6 3" xfId="583" xr:uid="{00000000-0005-0000-0000-00004C5A0000}"/>
    <cellStyle name="Normal 6 4" xfId="23081" xr:uid="{00000000-0005-0000-0000-00004D5A0000}"/>
    <cellStyle name="Normal 6 4 2" xfId="23082" xr:uid="{00000000-0005-0000-0000-00004E5A0000}"/>
    <cellStyle name="Normal 6 4 2 2" xfId="23083" xr:uid="{00000000-0005-0000-0000-00004F5A0000}"/>
    <cellStyle name="Normal 6 4 3" xfId="23084" xr:uid="{00000000-0005-0000-0000-0000505A0000}"/>
    <cellStyle name="Normal 6 5" xfId="23085" xr:uid="{00000000-0005-0000-0000-0000515A0000}"/>
    <cellStyle name="Normal 60" xfId="584" xr:uid="{00000000-0005-0000-0000-0000525A0000}"/>
    <cellStyle name="Normal 61" xfId="585" xr:uid="{00000000-0005-0000-0000-0000535A0000}"/>
    <cellStyle name="Normal 62" xfId="586" xr:uid="{00000000-0005-0000-0000-0000545A0000}"/>
    <cellStyle name="Normal 63" xfId="587" xr:uid="{00000000-0005-0000-0000-0000555A0000}"/>
    <cellStyle name="Normal 64" xfId="588" xr:uid="{00000000-0005-0000-0000-0000565A0000}"/>
    <cellStyle name="Normal 64 2" xfId="589" xr:uid="{00000000-0005-0000-0000-0000575A0000}"/>
    <cellStyle name="Normal 64 2 2" xfId="23086" xr:uid="{00000000-0005-0000-0000-0000585A0000}"/>
    <cellStyle name="Normal 64 3" xfId="23087" xr:uid="{00000000-0005-0000-0000-0000595A0000}"/>
    <cellStyle name="Normal 65" xfId="590" xr:uid="{00000000-0005-0000-0000-00005A5A0000}"/>
    <cellStyle name="Normal 65 2" xfId="591" xr:uid="{00000000-0005-0000-0000-00005B5A0000}"/>
    <cellStyle name="Normal 65 2 2" xfId="23088" xr:uid="{00000000-0005-0000-0000-00005C5A0000}"/>
    <cellStyle name="Normal 65 3" xfId="23089" xr:uid="{00000000-0005-0000-0000-00005D5A0000}"/>
    <cellStyle name="Normal 66" xfId="592" xr:uid="{00000000-0005-0000-0000-00005E5A0000}"/>
    <cellStyle name="Normal 66 2" xfId="593" xr:uid="{00000000-0005-0000-0000-00005F5A0000}"/>
    <cellStyle name="Normal 66 2 2" xfId="23090" xr:uid="{00000000-0005-0000-0000-0000605A0000}"/>
    <cellStyle name="Normal 66 3" xfId="23091" xr:uid="{00000000-0005-0000-0000-0000615A0000}"/>
    <cellStyle name="Normal 67" xfId="594" xr:uid="{00000000-0005-0000-0000-0000625A0000}"/>
    <cellStyle name="Normal 67 2" xfId="595" xr:uid="{00000000-0005-0000-0000-0000635A0000}"/>
    <cellStyle name="Normal 67 2 2" xfId="23092" xr:uid="{00000000-0005-0000-0000-0000645A0000}"/>
    <cellStyle name="Normal 67 3" xfId="23093" xr:uid="{00000000-0005-0000-0000-0000655A0000}"/>
    <cellStyle name="Normal 68" xfId="596" xr:uid="{00000000-0005-0000-0000-0000665A0000}"/>
    <cellStyle name="Normal 68 2" xfId="597" xr:uid="{00000000-0005-0000-0000-0000675A0000}"/>
    <cellStyle name="Normal 68 2 2" xfId="23094" xr:uid="{00000000-0005-0000-0000-0000685A0000}"/>
    <cellStyle name="Normal 68 3" xfId="23095" xr:uid="{00000000-0005-0000-0000-0000695A0000}"/>
    <cellStyle name="Normal 69" xfId="598" xr:uid="{00000000-0005-0000-0000-00006A5A0000}"/>
    <cellStyle name="Normal 69 2" xfId="599" xr:uid="{00000000-0005-0000-0000-00006B5A0000}"/>
    <cellStyle name="Normal 69 2 2" xfId="23096" xr:uid="{00000000-0005-0000-0000-00006C5A0000}"/>
    <cellStyle name="Normal 69 3" xfId="23097" xr:uid="{00000000-0005-0000-0000-00006D5A0000}"/>
    <cellStyle name="Normal 7" xfId="600" xr:uid="{00000000-0005-0000-0000-00006E5A0000}"/>
    <cellStyle name="Normal 7 2" xfId="601" xr:uid="{00000000-0005-0000-0000-00006F5A0000}"/>
    <cellStyle name="Normal 70" xfId="23098" xr:uid="{00000000-0005-0000-0000-0000705A0000}"/>
    <cellStyle name="Normal 70 2" xfId="23099" xr:uid="{00000000-0005-0000-0000-0000715A0000}"/>
    <cellStyle name="Normal 70 2 2" xfId="23100" xr:uid="{00000000-0005-0000-0000-0000725A0000}"/>
    <cellStyle name="Normal 70 3" xfId="23101" xr:uid="{00000000-0005-0000-0000-0000735A0000}"/>
    <cellStyle name="Normal 70 4" xfId="25594" xr:uid="{00000000-0005-0000-0000-0000745A0000}"/>
    <cellStyle name="Normal 71" xfId="23102" xr:uid="{00000000-0005-0000-0000-0000755A0000}"/>
    <cellStyle name="Normal 71 2" xfId="23103" xr:uid="{00000000-0005-0000-0000-0000765A0000}"/>
    <cellStyle name="Normal 71 2 2" xfId="23104" xr:uid="{00000000-0005-0000-0000-0000775A0000}"/>
    <cellStyle name="Normal 71 3" xfId="23105" xr:uid="{00000000-0005-0000-0000-0000785A0000}"/>
    <cellStyle name="Normal 72" xfId="23106" xr:uid="{00000000-0005-0000-0000-0000795A0000}"/>
    <cellStyle name="Normal 72 2" xfId="23107" xr:uid="{00000000-0005-0000-0000-00007A5A0000}"/>
    <cellStyle name="Normal 72 2 2" xfId="23108" xr:uid="{00000000-0005-0000-0000-00007B5A0000}"/>
    <cellStyle name="Normal 72 3" xfId="23109" xr:uid="{00000000-0005-0000-0000-00007C5A0000}"/>
    <cellStyle name="Normal 73" xfId="23110" xr:uid="{00000000-0005-0000-0000-00007D5A0000}"/>
    <cellStyle name="Normal 73 2" xfId="23111" xr:uid="{00000000-0005-0000-0000-00007E5A0000}"/>
    <cellStyle name="Normal 73 2 2" xfId="23112" xr:uid="{00000000-0005-0000-0000-00007F5A0000}"/>
    <cellStyle name="Normal 73 3" xfId="23113" xr:uid="{00000000-0005-0000-0000-0000805A0000}"/>
    <cellStyle name="Normal 74" xfId="23114" xr:uid="{00000000-0005-0000-0000-0000815A0000}"/>
    <cellStyle name="Normal 74 2" xfId="23115" xr:uid="{00000000-0005-0000-0000-0000825A0000}"/>
    <cellStyle name="Normal 74 2 2" xfId="23116" xr:uid="{00000000-0005-0000-0000-0000835A0000}"/>
    <cellStyle name="Normal 74 3" xfId="23117" xr:uid="{00000000-0005-0000-0000-0000845A0000}"/>
    <cellStyle name="Normal 75" xfId="23118" xr:uid="{00000000-0005-0000-0000-0000855A0000}"/>
    <cellStyle name="Normal 75 2" xfId="23119" xr:uid="{00000000-0005-0000-0000-0000865A0000}"/>
    <cellStyle name="Normal 75 2 2" xfId="23120" xr:uid="{00000000-0005-0000-0000-0000875A0000}"/>
    <cellStyle name="Normal 75 3" xfId="23121" xr:uid="{00000000-0005-0000-0000-0000885A0000}"/>
    <cellStyle name="Normal 76" xfId="23122" xr:uid="{00000000-0005-0000-0000-0000895A0000}"/>
    <cellStyle name="Normal 76 2" xfId="23123" xr:uid="{00000000-0005-0000-0000-00008A5A0000}"/>
    <cellStyle name="Normal 76 2 2" xfId="23124" xr:uid="{00000000-0005-0000-0000-00008B5A0000}"/>
    <cellStyle name="Normal 76 3" xfId="23125" xr:uid="{00000000-0005-0000-0000-00008C5A0000}"/>
    <cellStyle name="Normal 77" xfId="23126" xr:uid="{00000000-0005-0000-0000-00008D5A0000}"/>
    <cellStyle name="Normal 77 2" xfId="23127" xr:uid="{00000000-0005-0000-0000-00008E5A0000}"/>
    <cellStyle name="Normal 77 2 2" xfId="23128" xr:uid="{00000000-0005-0000-0000-00008F5A0000}"/>
    <cellStyle name="Normal 77 3" xfId="23129" xr:uid="{00000000-0005-0000-0000-0000905A0000}"/>
    <cellStyle name="Normal 78" xfId="23130" xr:uid="{00000000-0005-0000-0000-0000915A0000}"/>
    <cellStyle name="Normal 78 2" xfId="23131" xr:uid="{00000000-0005-0000-0000-0000925A0000}"/>
    <cellStyle name="Normal 78 2 2" xfId="23132" xr:uid="{00000000-0005-0000-0000-0000935A0000}"/>
    <cellStyle name="Normal 78 3" xfId="23133" xr:uid="{00000000-0005-0000-0000-0000945A0000}"/>
    <cellStyle name="Normal 79" xfId="23134" xr:uid="{00000000-0005-0000-0000-0000955A0000}"/>
    <cellStyle name="Normal 79 2" xfId="23135" xr:uid="{00000000-0005-0000-0000-0000965A0000}"/>
    <cellStyle name="Normal 79 2 2" xfId="23136" xr:uid="{00000000-0005-0000-0000-0000975A0000}"/>
    <cellStyle name="Normal 79 3" xfId="23137" xr:uid="{00000000-0005-0000-0000-0000985A0000}"/>
    <cellStyle name="Normal 8" xfId="602" xr:uid="{00000000-0005-0000-0000-0000995A0000}"/>
    <cellStyle name="Normal 8 2" xfId="603" xr:uid="{00000000-0005-0000-0000-00009A5A0000}"/>
    <cellStyle name="Normal 80" xfId="23138" xr:uid="{00000000-0005-0000-0000-00009B5A0000}"/>
    <cellStyle name="Normal 80 2" xfId="23139" xr:uid="{00000000-0005-0000-0000-00009C5A0000}"/>
    <cellStyle name="Normal 80 2 2" xfId="23140" xr:uid="{00000000-0005-0000-0000-00009D5A0000}"/>
    <cellStyle name="Normal 80 3" xfId="23141" xr:uid="{00000000-0005-0000-0000-00009E5A0000}"/>
    <cellStyle name="Normal 81" xfId="23142" xr:uid="{00000000-0005-0000-0000-00009F5A0000}"/>
    <cellStyle name="Normal 81 2" xfId="23143" xr:uid="{00000000-0005-0000-0000-0000A05A0000}"/>
    <cellStyle name="Normal 81 2 2" xfId="23144" xr:uid="{00000000-0005-0000-0000-0000A15A0000}"/>
    <cellStyle name="Normal 81 3" xfId="23145" xr:uid="{00000000-0005-0000-0000-0000A25A0000}"/>
    <cellStyle name="Normal 82" xfId="23146" xr:uid="{00000000-0005-0000-0000-0000A35A0000}"/>
    <cellStyle name="Normal 82 2" xfId="23147" xr:uid="{00000000-0005-0000-0000-0000A45A0000}"/>
    <cellStyle name="Normal 82 2 2" xfId="23148" xr:uid="{00000000-0005-0000-0000-0000A55A0000}"/>
    <cellStyle name="Normal 82 3" xfId="23149" xr:uid="{00000000-0005-0000-0000-0000A65A0000}"/>
    <cellStyle name="Normal 83" xfId="23150" xr:uid="{00000000-0005-0000-0000-0000A75A0000}"/>
    <cellStyle name="Normal 83 2" xfId="23151" xr:uid="{00000000-0005-0000-0000-0000A85A0000}"/>
    <cellStyle name="Normal 83 2 2" xfId="23152" xr:uid="{00000000-0005-0000-0000-0000A95A0000}"/>
    <cellStyle name="Normal 83 3" xfId="23153" xr:uid="{00000000-0005-0000-0000-0000AA5A0000}"/>
    <cellStyle name="Normal 84" xfId="23154" xr:uid="{00000000-0005-0000-0000-0000AB5A0000}"/>
    <cellStyle name="Normal 84 2" xfId="23155" xr:uid="{00000000-0005-0000-0000-0000AC5A0000}"/>
    <cellStyle name="Normal 84 2 2" xfId="23156" xr:uid="{00000000-0005-0000-0000-0000AD5A0000}"/>
    <cellStyle name="Normal 84 3" xfId="23157" xr:uid="{00000000-0005-0000-0000-0000AE5A0000}"/>
    <cellStyle name="Normal 85" xfId="23158" xr:uid="{00000000-0005-0000-0000-0000AF5A0000}"/>
    <cellStyle name="Normal 85 2" xfId="23159" xr:uid="{00000000-0005-0000-0000-0000B05A0000}"/>
    <cellStyle name="Normal 85 2 2" xfId="23160" xr:uid="{00000000-0005-0000-0000-0000B15A0000}"/>
    <cellStyle name="Normal 85 3" xfId="23161" xr:uid="{00000000-0005-0000-0000-0000B25A0000}"/>
    <cellStyle name="Normal 86" xfId="23162" xr:uid="{00000000-0005-0000-0000-0000B35A0000}"/>
    <cellStyle name="Normal 86 2" xfId="23163" xr:uid="{00000000-0005-0000-0000-0000B45A0000}"/>
    <cellStyle name="Normal 86 2 2" xfId="23164" xr:uid="{00000000-0005-0000-0000-0000B55A0000}"/>
    <cellStyle name="Normal 86 3" xfId="23165" xr:uid="{00000000-0005-0000-0000-0000B65A0000}"/>
    <cellStyle name="Normal 87" xfId="23166" xr:uid="{00000000-0005-0000-0000-0000B75A0000}"/>
    <cellStyle name="Normal 87 2" xfId="23167" xr:uid="{00000000-0005-0000-0000-0000B85A0000}"/>
    <cellStyle name="Normal 87 2 2" xfId="23168" xr:uid="{00000000-0005-0000-0000-0000B95A0000}"/>
    <cellStyle name="Normal 87 3" xfId="23169" xr:uid="{00000000-0005-0000-0000-0000BA5A0000}"/>
    <cellStyle name="Normal 88" xfId="23170" xr:uid="{00000000-0005-0000-0000-0000BB5A0000}"/>
    <cellStyle name="Normal 88 2" xfId="23171" xr:uid="{00000000-0005-0000-0000-0000BC5A0000}"/>
    <cellStyle name="Normal 88 2 2" xfId="23172" xr:uid="{00000000-0005-0000-0000-0000BD5A0000}"/>
    <cellStyle name="Normal 88 3" xfId="23173" xr:uid="{00000000-0005-0000-0000-0000BE5A0000}"/>
    <cellStyle name="Normal 89" xfId="23174" xr:uid="{00000000-0005-0000-0000-0000BF5A0000}"/>
    <cellStyle name="Normal 89 2" xfId="23175" xr:uid="{00000000-0005-0000-0000-0000C05A0000}"/>
    <cellStyle name="Normal 89 2 2" xfId="23176" xr:uid="{00000000-0005-0000-0000-0000C15A0000}"/>
    <cellStyle name="Normal 89 3" xfId="23177" xr:uid="{00000000-0005-0000-0000-0000C25A0000}"/>
    <cellStyle name="Normal 9" xfId="604" xr:uid="{00000000-0005-0000-0000-0000C35A0000}"/>
    <cellStyle name="Normal 9 2" xfId="605" xr:uid="{00000000-0005-0000-0000-0000C45A0000}"/>
    <cellStyle name="Normal 90" xfId="23178" xr:uid="{00000000-0005-0000-0000-0000C55A0000}"/>
    <cellStyle name="Normal 90 2" xfId="23179" xr:uid="{00000000-0005-0000-0000-0000C65A0000}"/>
    <cellStyle name="Normal 90 2 2" xfId="23180" xr:uid="{00000000-0005-0000-0000-0000C75A0000}"/>
    <cellStyle name="Normal 90 3" xfId="23181" xr:uid="{00000000-0005-0000-0000-0000C85A0000}"/>
    <cellStyle name="Normal 91" xfId="23182" xr:uid="{00000000-0005-0000-0000-0000C95A0000}"/>
    <cellStyle name="Normal 91 2" xfId="23183" xr:uid="{00000000-0005-0000-0000-0000CA5A0000}"/>
    <cellStyle name="Normal 91 2 2" xfId="23184" xr:uid="{00000000-0005-0000-0000-0000CB5A0000}"/>
    <cellStyle name="Normal 91 3" xfId="23185" xr:uid="{00000000-0005-0000-0000-0000CC5A0000}"/>
    <cellStyle name="Normal 92" xfId="23186" xr:uid="{00000000-0005-0000-0000-0000CD5A0000}"/>
    <cellStyle name="Normal 92 2" xfId="23187" xr:uid="{00000000-0005-0000-0000-0000CE5A0000}"/>
    <cellStyle name="Normal 92 2 2" xfId="23188" xr:uid="{00000000-0005-0000-0000-0000CF5A0000}"/>
    <cellStyle name="Normal 92 3" xfId="23189" xr:uid="{00000000-0005-0000-0000-0000D05A0000}"/>
    <cellStyle name="Normal 93" xfId="23190" xr:uid="{00000000-0005-0000-0000-0000D15A0000}"/>
    <cellStyle name="Normal 94" xfId="23191" xr:uid="{00000000-0005-0000-0000-0000D25A0000}"/>
    <cellStyle name="Normal 95" xfId="23192" xr:uid="{00000000-0005-0000-0000-0000D35A0000}"/>
    <cellStyle name="Normal 96" xfId="23193" xr:uid="{00000000-0005-0000-0000-0000D45A0000}"/>
    <cellStyle name="Normal 97" xfId="23194" xr:uid="{00000000-0005-0000-0000-0000D55A0000}"/>
    <cellStyle name="Normal 98" xfId="23195" xr:uid="{00000000-0005-0000-0000-0000D65A0000}"/>
    <cellStyle name="Normal 99" xfId="23196" xr:uid="{00000000-0005-0000-0000-0000D75A0000}"/>
    <cellStyle name="Note 2" xfId="606" xr:uid="{00000000-0005-0000-0000-0000D85A0000}"/>
    <cellStyle name="Note 2 10" xfId="23197" xr:uid="{00000000-0005-0000-0000-0000D95A0000}"/>
    <cellStyle name="Note 2 10 2" xfId="23198" xr:uid="{00000000-0005-0000-0000-0000DA5A0000}"/>
    <cellStyle name="Note 2 10 3" xfId="23199" xr:uid="{00000000-0005-0000-0000-0000DB5A0000}"/>
    <cellStyle name="Note 2 10 4" xfId="23200" xr:uid="{00000000-0005-0000-0000-0000DC5A0000}"/>
    <cellStyle name="Note 2 10 5" xfId="23201" xr:uid="{00000000-0005-0000-0000-0000DD5A0000}"/>
    <cellStyle name="Note 2 10 5 2" xfId="23202" xr:uid="{00000000-0005-0000-0000-0000DE5A0000}"/>
    <cellStyle name="Note 2 10 6" xfId="23203" xr:uid="{00000000-0005-0000-0000-0000DF5A0000}"/>
    <cellStyle name="Note 2 10 7" xfId="23204" xr:uid="{00000000-0005-0000-0000-0000E05A0000}"/>
    <cellStyle name="Note 2 11" xfId="23205" xr:uid="{00000000-0005-0000-0000-0000E15A0000}"/>
    <cellStyle name="Note 2 12" xfId="23206" xr:uid="{00000000-0005-0000-0000-0000E25A0000}"/>
    <cellStyle name="Note 2 12 2" xfId="23207" xr:uid="{00000000-0005-0000-0000-0000E35A0000}"/>
    <cellStyle name="Note 2 12 2 2" xfId="23208" xr:uid="{00000000-0005-0000-0000-0000E45A0000}"/>
    <cellStyle name="Note 2 12 3" xfId="23209" xr:uid="{00000000-0005-0000-0000-0000E55A0000}"/>
    <cellStyle name="Note 2 12 4" xfId="23210" xr:uid="{00000000-0005-0000-0000-0000E65A0000}"/>
    <cellStyle name="Note 2 12 5" xfId="23211" xr:uid="{00000000-0005-0000-0000-0000E75A0000}"/>
    <cellStyle name="Note 2 13" xfId="23212" xr:uid="{00000000-0005-0000-0000-0000E85A0000}"/>
    <cellStyle name="Note 2 13 2" xfId="23213" xr:uid="{00000000-0005-0000-0000-0000E95A0000}"/>
    <cellStyle name="Note 2 13 2 2" xfId="23214" xr:uid="{00000000-0005-0000-0000-0000EA5A0000}"/>
    <cellStyle name="Note 2 13 3" xfId="23215" xr:uid="{00000000-0005-0000-0000-0000EB5A0000}"/>
    <cellStyle name="Note 2 14" xfId="23216" xr:uid="{00000000-0005-0000-0000-0000EC5A0000}"/>
    <cellStyle name="Note 2 14 2" xfId="23217" xr:uid="{00000000-0005-0000-0000-0000ED5A0000}"/>
    <cellStyle name="Note 2 14 2 2" xfId="23218" xr:uid="{00000000-0005-0000-0000-0000EE5A0000}"/>
    <cellStyle name="Note 2 14 3" xfId="23219" xr:uid="{00000000-0005-0000-0000-0000EF5A0000}"/>
    <cellStyle name="Note 2 15" xfId="23220" xr:uid="{00000000-0005-0000-0000-0000F05A0000}"/>
    <cellStyle name="Note 2 15 2" xfId="23221" xr:uid="{00000000-0005-0000-0000-0000F15A0000}"/>
    <cellStyle name="Note 2 16" xfId="23222" xr:uid="{00000000-0005-0000-0000-0000F25A0000}"/>
    <cellStyle name="Note 2 16 2" xfId="23223" xr:uid="{00000000-0005-0000-0000-0000F35A0000}"/>
    <cellStyle name="Note 2 17" xfId="23224" xr:uid="{00000000-0005-0000-0000-0000F45A0000}"/>
    <cellStyle name="Note 2 17 2" xfId="23225" xr:uid="{00000000-0005-0000-0000-0000F55A0000}"/>
    <cellStyle name="Note 2 18" xfId="23226" xr:uid="{00000000-0005-0000-0000-0000F65A0000}"/>
    <cellStyle name="Note 2 19" xfId="23227" xr:uid="{00000000-0005-0000-0000-0000F75A0000}"/>
    <cellStyle name="Note 2 2" xfId="607" xr:uid="{00000000-0005-0000-0000-0000F85A0000}"/>
    <cellStyle name="Note 2 2 10" xfId="23228" xr:uid="{00000000-0005-0000-0000-0000F95A0000}"/>
    <cellStyle name="Note 2 2 10 2" xfId="23229" xr:uid="{00000000-0005-0000-0000-0000FA5A0000}"/>
    <cellStyle name="Note 2 2 10 2 2" xfId="23230" xr:uid="{00000000-0005-0000-0000-0000FB5A0000}"/>
    <cellStyle name="Note 2 2 10 3" xfId="23231" xr:uid="{00000000-0005-0000-0000-0000FC5A0000}"/>
    <cellStyle name="Note 2 2 10 4" xfId="23232" xr:uid="{00000000-0005-0000-0000-0000FD5A0000}"/>
    <cellStyle name="Note 2 2 10 5" xfId="23233" xr:uid="{00000000-0005-0000-0000-0000FE5A0000}"/>
    <cellStyle name="Note 2 2 11" xfId="23234" xr:uid="{00000000-0005-0000-0000-0000FF5A0000}"/>
    <cellStyle name="Note 2 2 11 2" xfId="23235" xr:uid="{00000000-0005-0000-0000-0000005B0000}"/>
    <cellStyle name="Note 2 2 11 2 2" xfId="23236" xr:uid="{00000000-0005-0000-0000-0000015B0000}"/>
    <cellStyle name="Note 2 2 11 3" xfId="23237" xr:uid="{00000000-0005-0000-0000-0000025B0000}"/>
    <cellStyle name="Note 2 2 12" xfId="23238" xr:uid="{00000000-0005-0000-0000-0000035B0000}"/>
    <cellStyle name="Note 2 2 12 2" xfId="23239" xr:uid="{00000000-0005-0000-0000-0000045B0000}"/>
    <cellStyle name="Note 2 2 12 2 2" xfId="23240" xr:uid="{00000000-0005-0000-0000-0000055B0000}"/>
    <cellStyle name="Note 2 2 12 3" xfId="23241" xr:uid="{00000000-0005-0000-0000-0000065B0000}"/>
    <cellStyle name="Note 2 2 13" xfId="23242" xr:uid="{00000000-0005-0000-0000-0000075B0000}"/>
    <cellStyle name="Note 2 2 13 2" xfId="23243" xr:uid="{00000000-0005-0000-0000-0000085B0000}"/>
    <cellStyle name="Note 2 2 14" xfId="23244" xr:uid="{00000000-0005-0000-0000-0000095B0000}"/>
    <cellStyle name="Note 2 2 14 2" xfId="23245" xr:uid="{00000000-0005-0000-0000-00000A5B0000}"/>
    <cellStyle name="Note 2 2 15" xfId="23246" xr:uid="{00000000-0005-0000-0000-00000B5B0000}"/>
    <cellStyle name="Note 2 2 16" xfId="23247" xr:uid="{00000000-0005-0000-0000-00000C5B0000}"/>
    <cellStyle name="Note 2 2 17" xfId="23248" xr:uid="{00000000-0005-0000-0000-00000D5B0000}"/>
    <cellStyle name="Note 2 2 2" xfId="608" xr:uid="{00000000-0005-0000-0000-00000E5B0000}"/>
    <cellStyle name="Note 2 2 2 10" xfId="23249" xr:uid="{00000000-0005-0000-0000-00000F5B0000}"/>
    <cellStyle name="Note 2 2 2 10 2" xfId="23250" xr:uid="{00000000-0005-0000-0000-0000105B0000}"/>
    <cellStyle name="Note 2 2 2 10 2 2" xfId="23251" xr:uid="{00000000-0005-0000-0000-0000115B0000}"/>
    <cellStyle name="Note 2 2 2 10 3" xfId="23252" xr:uid="{00000000-0005-0000-0000-0000125B0000}"/>
    <cellStyle name="Note 2 2 2 11" xfId="23253" xr:uid="{00000000-0005-0000-0000-0000135B0000}"/>
    <cellStyle name="Note 2 2 2 11 2" xfId="23254" xr:uid="{00000000-0005-0000-0000-0000145B0000}"/>
    <cellStyle name="Note 2 2 2 12" xfId="23255" xr:uid="{00000000-0005-0000-0000-0000155B0000}"/>
    <cellStyle name="Note 2 2 2 12 2" xfId="23256" xr:uid="{00000000-0005-0000-0000-0000165B0000}"/>
    <cellStyle name="Note 2 2 2 13" xfId="23257" xr:uid="{00000000-0005-0000-0000-0000175B0000}"/>
    <cellStyle name="Note 2 2 2 14" xfId="23258" xr:uid="{00000000-0005-0000-0000-0000185B0000}"/>
    <cellStyle name="Note 2 2 2 15" xfId="23259" xr:uid="{00000000-0005-0000-0000-0000195B0000}"/>
    <cellStyle name="Note 2 2 2 2" xfId="609" xr:uid="{00000000-0005-0000-0000-00001A5B0000}"/>
    <cellStyle name="Note 2 2 2 2 2" xfId="23260" xr:uid="{00000000-0005-0000-0000-00001B5B0000}"/>
    <cellStyle name="Note 2 2 2 2 2 2" xfId="23261" xr:uid="{00000000-0005-0000-0000-00001C5B0000}"/>
    <cellStyle name="Note 2 2 2 2 2 3" xfId="23262" xr:uid="{00000000-0005-0000-0000-00001D5B0000}"/>
    <cellStyle name="Note 2 2 2 2 2 3 2" xfId="23263" xr:uid="{00000000-0005-0000-0000-00001E5B0000}"/>
    <cellStyle name="Note 2 2 2 2 2 3 3" xfId="23264" xr:uid="{00000000-0005-0000-0000-00001F5B0000}"/>
    <cellStyle name="Note 2 2 2 2 2 4" xfId="23265" xr:uid="{00000000-0005-0000-0000-0000205B0000}"/>
    <cellStyle name="Note 2 2 2 2 2 4 2" xfId="23266" xr:uid="{00000000-0005-0000-0000-0000215B0000}"/>
    <cellStyle name="Note 2 2 2 2 2 4 2 2" xfId="23267" xr:uid="{00000000-0005-0000-0000-0000225B0000}"/>
    <cellStyle name="Note 2 2 2 2 2 4 3" xfId="23268" xr:uid="{00000000-0005-0000-0000-0000235B0000}"/>
    <cellStyle name="Note 2 2 2 2 2 5" xfId="23269" xr:uid="{00000000-0005-0000-0000-0000245B0000}"/>
    <cellStyle name="Note 2 2 2 2 2 5 2" xfId="23270" xr:uid="{00000000-0005-0000-0000-0000255B0000}"/>
    <cellStyle name="Note 2 2 2 2 2 5 2 2" xfId="23271" xr:uid="{00000000-0005-0000-0000-0000265B0000}"/>
    <cellStyle name="Note 2 2 2 2 2 5 3" xfId="23272" xr:uid="{00000000-0005-0000-0000-0000275B0000}"/>
    <cellStyle name="Note 2 2 2 2 2 6" xfId="23273" xr:uid="{00000000-0005-0000-0000-0000285B0000}"/>
    <cellStyle name="Note 2 2 2 2 2 6 2" xfId="23274" xr:uid="{00000000-0005-0000-0000-0000295B0000}"/>
    <cellStyle name="Note 2 2 2 2 2 6 2 2" xfId="23275" xr:uid="{00000000-0005-0000-0000-00002A5B0000}"/>
    <cellStyle name="Note 2 2 2 2 2 6 3" xfId="23276" xr:uid="{00000000-0005-0000-0000-00002B5B0000}"/>
    <cellStyle name="Note 2 2 2 2 2 7" xfId="23277" xr:uid="{00000000-0005-0000-0000-00002C5B0000}"/>
    <cellStyle name="Note 2 2 2 2 2 7 2" xfId="23278" xr:uid="{00000000-0005-0000-0000-00002D5B0000}"/>
    <cellStyle name="Note 2 2 2 2 2 8" xfId="23279" xr:uid="{00000000-0005-0000-0000-00002E5B0000}"/>
    <cellStyle name="Note 2 2 2 2 2 8 2" xfId="23280" xr:uid="{00000000-0005-0000-0000-00002F5B0000}"/>
    <cellStyle name="Note 2 2 2 2 2 9" xfId="23281" xr:uid="{00000000-0005-0000-0000-0000305B0000}"/>
    <cellStyle name="Note 2 2 2 2 3" xfId="23282" xr:uid="{00000000-0005-0000-0000-0000315B0000}"/>
    <cellStyle name="Note 2 2 2 2 3 2" xfId="23283" xr:uid="{00000000-0005-0000-0000-0000325B0000}"/>
    <cellStyle name="Note 2 2 2 2 3 3" xfId="23284" xr:uid="{00000000-0005-0000-0000-0000335B0000}"/>
    <cellStyle name="Note 2 2 2 2 3 3 2" xfId="23285" xr:uid="{00000000-0005-0000-0000-0000345B0000}"/>
    <cellStyle name="Note 2 2 2 2 3 3 3" xfId="23286" xr:uid="{00000000-0005-0000-0000-0000355B0000}"/>
    <cellStyle name="Note 2 2 2 2 3 4" xfId="23287" xr:uid="{00000000-0005-0000-0000-0000365B0000}"/>
    <cellStyle name="Note 2 2 2 2 3 4 2" xfId="23288" xr:uid="{00000000-0005-0000-0000-0000375B0000}"/>
    <cellStyle name="Note 2 2 2 2 3 4 2 2" xfId="23289" xr:uid="{00000000-0005-0000-0000-0000385B0000}"/>
    <cellStyle name="Note 2 2 2 2 3 4 3" xfId="23290" xr:uid="{00000000-0005-0000-0000-0000395B0000}"/>
    <cellStyle name="Note 2 2 2 2 3 5" xfId="23291" xr:uid="{00000000-0005-0000-0000-00003A5B0000}"/>
    <cellStyle name="Note 2 2 2 2 3 5 2" xfId="23292" xr:uid="{00000000-0005-0000-0000-00003B5B0000}"/>
    <cellStyle name="Note 2 2 2 2 3 5 2 2" xfId="23293" xr:uid="{00000000-0005-0000-0000-00003C5B0000}"/>
    <cellStyle name="Note 2 2 2 2 3 5 3" xfId="23294" xr:uid="{00000000-0005-0000-0000-00003D5B0000}"/>
    <cellStyle name="Note 2 2 2 2 3 6" xfId="23295" xr:uid="{00000000-0005-0000-0000-00003E5B0000}"/>
    <cellStyle name="Note 2 2 2 2 3 6 2" xfId="23296" xr:uid="{00000000-0005-0000-0000-00003F5B0000}"/>
    <cellStyle name="Note 2 2 2 2 3 6 2 2" xfId="23297" xr:uid="{00000000-0005-0000-0000-0000405B0000}"/>
    <cellStyle name="Note 2 2 2 2 3 6 3" xfId="23298" xr:uid="{00000000-0005-0000-0000-0000415B0000}"/>
    <cellStyle name="Note 2 2 2 2 3 7" xfId="23299" xr:uid="{00000000-0005-0000-0000-0000425B0000}"/>
    <cellStyle name="Note 2 2 2 2 3 7 2" xfId="23300" xr:uid="{00000000-0005-0000-0000-0000435B0000}"/>
    <cellStyle name="Note 2 2 2 2 3 8" xfId="23301" xr:uid="{00000000-0005-0000-0000-0000445B0000}"/>
    <cellStyle name="Note 2 2 2 2 3 8 2" xfId="23302" xr:uid="{00000000-0005-0000-0000-0000455B0000}"/>
    <cellStyle name="Note 2 2 2 2 3 9" xfId="23303" xr:uid="{00000000-0005-0000-0000-0000465B0000}"/>
    <cellStyle name="Note 2 2 2 2 4" xfId="23304" xr:uid="{00000000-0005-0000-0000-0000475B0000}"/>
    <cellStyle name="Note 2 2 2 2 4 2" xfId="23305" xr:uid="{00000000-0005-0000-0000-0000485B0000}"/>
    <cellStyle name="Note 2 2 2 2 4 3" xfId="23306" xr:uid="{00000000-0005-0000-0000-0000495B0000}"/>
    <cellStyle name="Note 2 2 2 2 4 3 2" xfId="23307" xr:uid="{00000000-0005-0000-0000-00004A5B0000}"/>
    <cellStyle name="Note 2 2 2 2 4 3 2 2" xfId="23308" xr:uid="{00000000-0005-0000-0000-00004B5B0000}"/>
    <cellStyle name="Note 2 2 2 2 4 3 3" xfId="23309" xr:uid="{00000000-0005-0000-0000-00004C5B0000}"/>
    <cellStyle name="Note 2 2 2 2 4 4" xfId="23310" xr:uid="{00000000-0005-0000-0000-00004D5B0000}"/>
    <cellStyle name="Note 2 2 2 2 4 4 2" xfId="23311" xr:uid="{00000000-0005-0000-0000-00004E5B0000}"/>
    <cellStyle name="Note 2 2 2 2 4 4 2 2" xfId="23312" xr:uid="{00000000-0005-0000-0000-00004F5B0000}"/>
    <cellStyle name="Note 2 2 2 2 4 4 3" xfId="23313" xr:uid="{00000000-0005-0000-0000-0000505B0000}"/>
    <cellStyle name="Note 2 2 2 2 4 5" xfId="23314" xr:uid="{00000000-0005-0000-0000-0000515B0000}"/>
    <cellStyle name="Note 2 2 2 2 4 5 2" xfId="23315" xr:uid="{00000000-0005-0000-0000-0000525B0000}"/>
    <cellStyle name="Note 2 2 2 2 4 5 2 2" xfId="23316" xr:uid="{00000000-0005-0000-0000-0000535B0000}"/>
    <cellStyle name="Note 2 2 2 2 4 5 3" xfId="23317" xr:uid="{00000000-0005-0000-0000-0000545B0000}"/>
    <cellStyle name="Note 2 2 2 2 4 6" xfId="23318" xr:uid="{00000000-0005-0000-0000-0000555B0000}"/>
    <cellStyle name="Note 2 2 2 2 4 6 2" xfId="23319" xr:uid="{00000000-0005-0000-0000-0000565B0000}"/>
    <cellStyle name="Note 2 2 2 2 4 7" xfId="23320" xr:uid="{00000000-0005-0000-0000-0000575B0000}"/>
    <cellStyle name="Note 2 2 2 2 4 7 2" xfId="23321" xr:uid="{00000000-0005-0000-0000-0000585B0000}"/>
    <cellStyle name="Note 2 2 2 2 4 8" xfId="23322" xr:uid="{00000000-0005-0000-0000-0000595B0000}"/>
    <cellStyle name="Note 2 2 2 2 4 9" xfId="23323" xr:uid="{00000000-0005-0000-0000-00005A5B0000}"/>
    <cellStyle name="Note 2 2 2 2 5" xfId="23324" xr:uid="{00000000-0005-0000-0000-00005B5B0000}"/>
    <cellStyle name="Note 2 2 2 2 5 2" xfId="23325" xr:uid="{00000000-0005-0000-0000-00005C5B0000}"/>
    <cellStyle name="Note 2 2 2 2 5 3" xfId="23326" xr:uid="{00000000-0005-0000-0000-00005D5B0000}"/>
    <cellStyle name="Note 2 2 2 2 6" xfId="23327" xr:uid="{00000000-0005-0000-0000-00005E5B0000}"/>
    <cellStyle name="Note 2 2 2 2 6 2" xfId="23328" xr:uid="{00000000-0005-0000-0000-00005F5B0000}"/>
    <cellStyle name="Note 2 2 2 2 6 2 2" xfId="23329" xr:uid="{00000000-0005-0000-0000-0000605B0000}"/>
    <cellStyle name="Note 2 2 2 2 6 2 2 2" xfId="23330" xr:uid="{00000000-0005-0000-0000-0000615B0000}"/>
    <cellStyle name="Note 2 2 2 2 6 2 3" xfId="23331" xr:uid="{00000000-0005-0000-0000-0000625B0000}"/>
    <cellStyle name="Note 2 2 2 2 6 3" xfId="23332" xr:uid="{00000000-0005-0000-0000-0000635B0000}"/>
    <cellStyle name="Note 2 2 2 2 6 3 2" xfId="23333" xr:uid="{00000000-0005-0000-0000-0000645B0000}"/>
    <cellStyle name="Note 2 2 2 2 6 3 2 2" xfId="23334" xr:uid="{00000000-0005-0000-0000-0000655B0000}"/>
    <cellStyle name="Note 2 2 2 2 6 3 3" xfId="23335" xr:uid="{00000000-0005-0000-0000-0000665B0000}"/>
    <cellStyle name="Note 2 2 2 2 6 4" xfId="23336" xr:uid="{00000000-0005-0000-0000-0000675B0000}"/>
    <cellStyle name="Note 2 2 2 2 6 4 2" xfId="23337" xr:uid="{00000000-0005-0000-0000-0000685B0000}"/>
    <cellStyle name="Note 2 2 2 2 6 4 2 2" xfId="23338" xr:uid="{00000000-0005-0000-0000-0000695B0000}"/>
    <cellStyle name="Note 2 2 2 2 6 4 3" xfId="23339" xr:uid="{00000000-0005-0000-0000-00006A5B0000}"/>
    <cellStyle name="Note 2 2 2 2 6 5" xfId="23340" xr:uid="{00000000-0005-0000-0000-00006B5B0000}"/>
    <cellStyle name="Note 2 2 2 2 6 5 2" xfId="23341" xr:uid="{00000000-0005-0000-0000-00006C5B0000}"/>
    <cellStyle name="Note 2 2 2 2 6 6" xfId="23342" xr:uid="{00000000-0005-0000-0000-00006D5B0000}"/>
    <cellStyle name="Note 2 2 2 2 6 6 2" xfId="23343" xr:uid="{00000000-0005-0000-0000-00006E5B0000}"/>
    <cellStyle name="Note 2 2 2 2 6 7" xfId="23344" xr:uid="{00000000-0005-0000-0000-00006F5B0000}"/>
    <cellStyle name="Note 2 2 2 2 7" xfId="23345" xr:uid="{00000000-0005-0000-0000-0000705B0000}"/>
    <cellStyle name="Note 2 2 2 2 7 2" xfId="23346" xr:uid="{00000000-0005-0000-0000-0000715B0000}"/>
    <cellStyle name="Note 2 2 2 2 7 2 2" xfId="23347" xr:uid="{00000000-0005-0000-0000-0000725B0000}"/>
    <cellStyle name="Note 2 2 2 2 7 3" xfId="23348" xr:uid="{00000000-0005-0000-0000-0000735B0000}"/>
    <cellStyle name="Note 2 2 2 2 8" xfId="23349" xr:uid="{00000000-0005-0000-0000-0000745B0000}"/>
    <cellStyle name="Note 2 2 2 2 8 2" xfId="23350" xr:uid="{00000000-0005-0000-0000-0000755B0000}"/>
    <cellStyle name="Note 2 2 2 2 8 2 2" xfId="23351" xr:uid="{00000000-0005-0000-0000-0000765B0000}"/>
    <cellStyle name="Note 2 2 2 2 8 3" xfId="23352" xr:uid="{00000000-0005-0000-0000-0000775B0000}"/>
    <cellStyle name="Note 2 2 2 3" xfId="610" xr:uid="{00000000-0005-0000-0000-0000785B0000}"/>
    <cellStyle name="Note 2 2 2 3 10" xfId="23353" xr:uid="{00000000-0005-0000-0000-0000795B0000}"/>
    <cellStyle name="Note 2 2 2 3 2" xfId="611" xr:uid="{00000000-0005-0000-0000-00007A5B0000}"/>
    <cellStyle name="Note 2 2 2 3 2 2" xfId="23354" xr:uid="{00000000-0005-0000-0000-00007B5B0000}"/>
    <cellStyle name="Note 2 2 2 3 2 3" xfId="23355" xr:uid="{00000000-0005-0000-0000-00007C5B0000}"/>
    <cellStyle name="Note 2 2 2 3 2 3 2" xfId="23356" xr:uid="{00000000-0005-0000-0000-00007D5B0000}"/>
    <cellStyle name="Note 2 2 2 3 2 3 3" xfId="23357" xr:uid="{00000000-0005-0000-0000-00007E5B0000}"/>
    <cellStyle name="Note 2 2 2 3 2 4" xfId="23358" xr:uid="{00000000-0005-0000-0000-00007F5B0000}"/>
    <cellStyle name="Note 2 2 2 3 2 4 2" xfId="23359" xr:uid="{00000000-0005-0000-0000-0000805B0000}"/>
    <cellStyle name="Note 2 2 2 3 2 4 2 2" xfId="23360" xr:uid="{00000000-0005-0000-0000-0000815B0000}"/>
    <cellStyle name="Note 2 2 2 3 2 4 3" xfId="23361" xr:uid="{00000000-0005-0000-0000-0000825B0000}"/>
    <cellStyle name="Note 2 2 2 3 2 5" xfId="23362" xr:uid="{00000000-0005-0000-0000-0000835B0000}"/>
    <cellStyle name="Note 2 2 2 3 2 5 2" xfId="23363" xr:uid="{00000000-0005-0000-0000-0000845B0000}"/>
    <cellStyle name="Note 2 2 2 3 2 5 2 2" xfId="23364" xr:uid="{00000000-0005-0000-0000-0000855B0000}"/>
    <cellStyle name="Note 2 2 2 3 2 5 3" xfId="23365" xr:uid="{00000000-0005-0000-0000-0000865B0000}"/>
    <cellStyle name="Note 2 2 2 3 2 6" xfId="23366" xr:uid="{00000000-0005-0000-0000-0000875B0000}"/>
    <cellStyle name="Note 2 2 2 3 2 6 2" xfId="23367" xr:uid="{00000000-0005-0000-0000-0000885B0000}"/>
    <cellStyle name="Note 2 2 2 3 2 6 2 2" xfId="23368" xr:uid="{00000000-0005-0000-0000-0000895B0000}"/>
    <cellStyle name="Note 2 2 2 3 2 6 3" xfId="23369" xr:uid="{00000000-0005-0000-0000-00008A5B0000}"/>
    <cellStyle name="Note 2 2 2 3 2 7" xfId="23370" xr:uid="{00000000-0005-0000-0000-00008B5B0000}"/>
    <cellStyle name="Note 2 2 2 3 2 7 2" xfId="23371" xr:uid="{00000000-0005-0000-0000-00008C5B0000}"/>
    <cellStyle name="Note 2 2 2 3 2 8" xfId="23372" xr:uid="{00000000-0005-0000-0000-00008D5B0000}"/>
    <cellStyle name="Note 2 2 2 3 2 8 2" xfId="23373" xr:uid="{00000000-0005-0000-0000-00008E5B0000}"/>
    <cellStyle name="Note 2 2 2 3 2 9" xfId="23374" xr:uid="{00000000-0005-0000-0000-00008F5B0000}"/>
    <cellStyle name="Note 2 2 2 3 3" xfId="612" xr:uid="{00000000-0005-0000-0000-0000905B0000}"/>
    <cellStyle name="Note 2 2 2 3 4" xfId="23375" xr:uid="{00000000-0005-0000-0000-0000915B0000}"/>
    <cellStyle name="Note 2 2 2 3 4 2" xfId="23376" xr:uid="{00000000-0005-0000-0000-0000925B0000}"/>
    <cellStyle name="Note 2 2 2 3 4 3" xfId="23377" xr:uid="{00000000-0005-0000-0000-0000935B0000}"/>
    <cellStyle name="Note 2 2 2 3 5" xfId="23378" xr:uid="{00000000-0005-0000-0000-0000945B0000}"/>
    <cellStyle name="Note 2 2 2 3 5 2" xfId="23379" xr:uid="{00000000-0005-0000-0000-0000955B0000}"/>
    <cellStyle name="Note 2 2 2 3 5 2 2" xfId="23380" xr:uid="{00000000-0005-0000-0000-0000965B0000}"/>
    <cellStyle name="Note 2 2 2 3 5 3" xfId="23381" xr:uid="{00000000-0005-0000-0000-0000975B0000}"/>
    <cellStyle name="Note 2 2 2 3 6" xfId="23382" xr:uid="{00000000-0005-0000-0000-0000985B0000}"/>
    <cellStyle name="Note 2 2 2 3 6 2" xfId="23383" xr:uid="{00000000-0005-0000-0000-0000995B0000}"/>
    <cellStyle name="Note 2 2 2 3 6 2 2" xfId="23384" xr:uid="{00000000-0005-0000-0000-00009A5B0000}"/>
    <cellStyle name="Note 2 2 2 3 6 3" xfId="23385" xr:uid="{00000000-0005-0000-0000-00009B5B0000}"/>
    <cellStyle name="Note 2 2 2 3 7" xfId="23386" xr:uid="{00000000-0005-0000-0000-00009C5B0000}"/>
    <cellStyle name="Note 2 2 2 3 7 2" xfId="23387" xr:uid="{00000000-0005-0000-0000-00009D5B0000}"/>
    <cellStyle name="Note 2 2 2 3 7 2 2" xfId="23388" xr:uid="{00000000-0005-0000-0000-00009E5B0000}"/>
    <cellStyle name="Note 2 2 2 3 7 3" xfId="23389" xr:uid="{00000000-0005-0000-0000-00009F5B0000}"/>
    <cellStyle name="Note 2 2 2 3 8" xfId="23390" xr:uid="{00000000-0005-0000-0000-0000A05B0000}"/>
    <cellStyle name="Note 2 2 2 3 8 2" xfId="23391" xr:uid="{00000000-0005-0000-0000-0000A15B0000}"/>
    <cellStyle name="Note 2 2 2 3 9" xfId="23392" xr:uid="{00000000-0005-0000-0000-0000A25B0000}"/>
    <cellStyle name="Note 2 2 2 3 9 2" xfId="23393" xr:uid="{00000000-0005-0000-0000-0000A35B0000}"/>
    <cellStyle name="Note 2 2 2 4" xfId="613" xr:uid="{00000000-0005-0000-0000-0000A45B0000}"/>
    <cellStyle name="Note 2 2 2 4 2" xfId="614" xr:uid="{00000000-0005-0000-0000-0000A55B0000}"/>
    <cellStyle name="Note 2 2 2 4 2 10" xfId="23394" xr:uid="{00000000-0005-0000-0000-0000A65B0000}"/>
    <cellStyle name="Note 2 2 2 4 2 2" xfId="23395" xr:uid="{00000000-0005-0000-0000-0000A75B0000}"/>
    <cellStyle name="Note 2 2 2 4 2 3" xfId="23396" xr:uid="{00000000-0005-0000-0000-0000A85B0000}"/>
    <cellStyle name="Note 2 2 2 4 2 4" xfId="23397" xr:uid="{00000000-0005-0000-0000-0000A95B0000}"/>
    <cellStyle name="Note 2 2 2 4 2 4 2" xfId="23398" xr:uid="{00000000-0005-0000-0000-0000AA5B0000}"/>
    <cellStyle name="Note 2 2 2 4 2 4 2 2" xfId="23399" xr:uid="{00000000-0005-0000-0000-0000AB5B0000}"/>
    <cellStyle name="Note 2 2 2 4 2 4 3" xfId="23400" xr:uid="{00000000-0005-0000-0000-0000AC5B0000}"/>
    <cellStyle name="Note 2 2 2 4 2 5" xfId="23401" xr:uid="{00000000-0005-0000-0000-0000AD5B0000}"/>
    <cellStyle name="Note 2 2 2 4 2 5 2" xfId="23402" xr:uid="{00000000-0005-0000-0000-0000AE5B0000}"/>
    <cellStyle name="Note 2 2 2 4 2 5 2 2" xfId="23403" xr:uid="{00000000-0005-0000-0000-0000AF5B0000}"/>
    <cellStyle name="Note 2 2 2 4 2 5 3" xfId="23404" xr:uid="{00000000-0005-0000-0000-0000B05B0000}"/>
    <cellStyle name="Note 2 2 2 4 2 6" xfId="23405" xr:uid="{00000000-0005-0000-0000-0000B15B0000}"/>
    <cellStyle name="Note 2 2 2 4 2 6 2" xfId="23406" xr:uid="{00000000-0005-0000-0000-0000B25B0000}"/>
    <cellStyle name="Note 2 2 2 4 2 6 2 2" xfId="23407" xr:uid="{00000000-0005-0000-0000-0000B35B0000}"/>
    <cellStyle name="Note 2 2 2 4 2 6 3" xfId="23408" xr:uid="{00000000-0005-0000-0000-0000B45B0000}"/>
    <cellStyle name="Note 2 2 2 4 2 7" xfId="23409" xr:uid="{00000000-0005-0000-0000-0000B55B0000}"/>
    <cellStyle name="Note 2 2 2 4 2 7 2" xfId="23410" xr:uid="{00000000-0005-0000-0000-0000B65B0000}"/>
    <cellStyle name="Note 2 2 2 4 2 8" xfId="23411" xr:uid="{00000000-0005-0000-0000-0000B75B0000}"/>
    <cellStyle name="Note 2 2 2 4 2 8 2" xfId="23412" xr:uid="{00000000-0005-0000-0000-0000B85B0000}"/>
    <cellStyle name="Note 2 2 2 4 2 9" xfId="23413" xr:uid="{00000000-0005-0000-0000-0000B95B0000}"/>
    <cellStyle name="Note 2 2 2 4 3" xfId="615" xr:uid="{00000000-0005-0000-0000-0000BA5B0000}"/>
    <cellStyle name="Note 2 2 2 4 4" xfId="23414" xr:uid="{00000000-0005-0000-0000-0000BB5B0000}"/>
    <cellStyle name="Note 2 2 2 4 4 2" xfId="23415" xr:uid="{00000000-0005-0000-0000-0000BC5B0000}"/>
    <cellStyle name="Note 2 2 2 4 4 2 2" xfId="23416" xr:uid="{00000000-0005-0000-0000-0000BD5B0000}"/>
    <cellStyle name="Note 2 2 2 4 4 3" xfId="23417" xr:uid="{00000000-0005-0000-0000-0000BE5B0000}"/>
    <cellStyle name="Note 2 2 2 4 5" xfId="23418" xr:uid="{00000000-0005-0000-0000-0000BF5B0000}"/>
    <cellStyle name="Note 2 2 2 4 5 2" xfId="23419" xr:uid="{00000000-0005-0000-0000-0000C05B0000}"/>
    <cellStyle name="Note 2 2 2 4 5 2 2" xfId="23420" xr:uid="{00000000-0005-0000-0000-0000C15B0000}"/>
    <cellStyle name="Note 2 2 2 4 5 3" xfId="23421" xr:uid="{00000000-0005-0000-0000-0000C25B0000}"/>
    <cellStyle name="Note 2 2 2 5" xfId="23422" xr:uid="{00000000-0005-0000-0000-0000C35B0000}"/>
    <cellStyle name="Note 2 2 2 5 2" xfId="23423" xr:uid="{00000000-0005-0000-0000-0000C45B0000}"/>
    <cellStyle name="Note 2 2 2 5 3" xfId="23424" xr:uid="{00000000-0005-0000-0000-0000C55B0000}"/>
    <cellStyle name="Note 2 2 2 5 3 2" xfId="23425" xr:uid="{00000000-0005-0000-0000-0000C65B0000}"/>
    <cellStyle name="Note 2 2 2 5 3 3" xfId="23426" xr:uid="{00000000-0005-0000-0000-0000C75B0000}"/>
    <cellStyle name="Note 2 2 2 5 4" xfId="23427" xr:uid="{00000000-0005-0000-0000-0000C85B0000}"/>
    <cellStyle name="Note 2 2 2 5 4 2" xfId="23428" xr:uid="{00000000-0005-0000-0000-0000C95B0000}"/>
    <cellStyle name="Note 2 2 2 5 4 2 2" xfId="23429" xr:uid="{00000000-0005-0000-0000-0000CA5B0000}"/>
    <cellStyle name="Note 2 2 2 5 4 3" xfId="23430" xr:uid="{00000000-0005-0000-0000-0000CB5B0000}"/>
    <cellStyle name="Note 2 2 2 5 5" xfId="23431" xr:uid="{00000000-0005-0000-0000-0000CC5B0000}"/>
    <cellStyle name="Note 2 2 2 5 5 2" xfId="23432" xr:uid="{00000000-0005-0000-0000-0000CD5B0000}"/>
    <cellStyle name="Note 2 2 2 5 5 2 2" xfId="23433" xr:uid="{00000000-0005-0000-0000-0000CE5B0000}"/>
    <cellStyle name="Note 2 2 2 5 5 3" xfId="23434" xr:uid="{00000000-0005-0000-0000-0000CF5B0000}"/>
    <cellStyle name="Note 2 2 2 5 6" xfId="23435" xr:uid="{00000000-0005-0000-0000-0000D05B0000}"/>
    <cellStyle name="Note 2 2 2 5 6 2" xfId="23436" xr:uid="{00000000-0005-0000-0000-0000D15B0000}"/>
    <cellStyle name="Note 2 2 2 5 6 2 2" xfId="23437" xr:uid="{00000000-0005-0000-0000-0000D25B0000}"/>
    <cellStyle name="Note 2 2 2 5 6 3" xfId="23438" xr:uid="{00000000-0005-0000-0000-0000D35B0000}"/>
    <cellStyle name="Note 2 2 2 5 7" xfId="23439" xr:uid="{00000000-0005-0000-0000-0000D45B0000}"/>
    <cellStyle name="Note 2 2 2 5 7 2" xfId="23440" xr:uid="{00000000-0005-0000-0000-0000D55B0000}"/>
    <cellStyle name="Note 2 2 2 5 8" xfId="23441" xr:uid="{00000000-0005-0000-0000-0000D65B0000}"/>
    <cellStyle name="Note 2 2 2 5 8 2" xfId="23442" xr:uid="{00000000-0005-0000-0000-0000D75B0000}"/>
    <cellStyle name="Note 2 2 2 5 9" xfId="23443" xr:uid="{00000000-0005-0000-0000-0000D85B0000}"/>
    <cellStyle name="Note 2 2 2 6" xfId="23444" xr:uid="{00000000-0005-0000-0000-0000D95B0000}"/>
    <cellStyle name="Note 2 2 2 6 2" xfId="23445" xr:uid="{00000000-0005-0000-0000-0000DA5B0000}"/>
    <cellStyle name="Note 2 2 2 6 3" xfId="23446" xr:uid="{00000000-0005-0000-0000-0000DB5B0000}"/>
    <cellStyle name="Note 2 2 2 7" xfId="23447" xr:uid="{00000000-0005-0000-0000-0000DC5B0000}"/>
    <cellStyle name="Note 2 2 2 8" xfId="23448" xr:uid="{00000000-0005-0000-0000-0000DD5B0000}"/>
    <cellStyle name="Note 2 2 2 8 2" xfId="23449" xr:uid="{00000000-0005-0000-0000-0000DE5B0000}"/>
    <cellStyle name="Note 2 2 2 8 2 2" xfId="23450" xr:uid="{00000000-0005-0000-0000-0000DF5B0000}"/>
    <cellStyle name="Note 2 2 2 8 3" xfId="23451" xr:uid="{00000000-0005-0000-0000-0000E05B0000}"/>
    <cellStyle name="Note 2 2 2 8 4" xfId="23452" xr:uid="{00000000-0005-0000-0000-0000E15B0000}"/>
    <cellStyle name="Note 2 2 2 8 5" xfId="23453" xr:uid="{00000000-0005-0000-0000-0000E25B0000}"/>
    <cellStyle name="Note 2 2 2 9" xfId="23454" xr:uid="{00000000-0005-0000-0000-0000E35B0000}"/>
    <cellStyle name="Note 2 2 2 9 2" xfId="23455" xr:uid="{00000000-0005-0000-0000-0000E45B0000}"/>
    <cellStyle name="Note 2 2 2 9 2 2" xfId="23456" xr:uid="{00000000-0005-0000-0000-0000E55B0000}"/>
    <cellStyle name="Note 2 2 2 9 3" xfId="23457" xr:uid="{00000000-0005-0000-0000-0000E65B0000}"/>
    <cellStyle name="Note 2 2 3" xfId="616" xr:uid="{00000000-0005-0000-0000-0000E75B0000}"/>
    <cellStyle name="Note 2 2 3 10" xfId="23458" xr:uid="{00000000-0005-0000-0000-0000E85B0000}"/>
    <cellStyle name="Note 2 2 3 10 2" xfId="23459" xr:uid="{00000000-0005-0000-0000-0000E95B0000}"/>
    <cellStyle name="Note 2 2 3 10 2 2" xfId="23460" xr:uid="{00000000-0005-0000-0000-0000EA5B0000}"/>
    <cellStyle name="Note 2 2 3 10 3" xfId="23461" xr:uid="{00000000-0005-0000-0000-0000EB5B0000}"/>
    <cellStyle name="Note 2 2 3 11" xfId="23462" xr:uid="{00000000-0005-0000-0000-0000EC5B0000}"/>
    <cellStyle name="Note 2 2 3 11 2" xfId="23463" xr:uid="{00000000-0005-0000-0000-0000ED5B0000}"/>
    <cellStyle name="Note 2 2 3 12" xfId="23464" xr:uid="{00000000-0005-0000-0000-0000EE5B0000}"/>
    <cellStyle name="Note 2 2 3 12 2" xfId="23465" xr:uid="{00000000-0005-0000-0000-0000EF5B0000}"/>
    <cellStyle name="Note 2 2 3 13" xfId="23466" xr:uid="{00000000-0005-0000-0000-0000F05B0000}"/>
    <cellStyle name="Note 2 2 3 14" xfId="23467" xr:uid="{00000000-0005-0000-0000-0000F15B0000}"/>
    <cellStyle name="Note 2 2 3 15" xfId="23468" xr:uid="{00000000-0005-0000-0000-0000F25B0000}"/>
    <cellStyle name="Note 2 2 3 2" xfId="617" xr:uid="{00000000-0005-0000-0000-0000F35B0000}"/>
    <cellStyle name="Note 2 2 3 2 2" xfId="23469" xr:uid="{00000000-0005-0000-0000-0000F45B0000}"/>
    <cellStyle name="Note 2 2 3 2 2 2" xfId="23470" xr:uid="{00000000-0005-0000-0000-0000F55B0000}"/>
    <cellStyle name="Note 2 2 3 2 2 3" xfId="23471" xr:uid="{00000000-0005-0000-0000-0000F65B0000}"/>
    <cellStyle name="Note 2 2 3 2 2 3 2" xfId="23472" xr:uid="{00000000-0005-0000-0000-0000F75B0000}"/>
    <cellStyle name="Note 2 2 3 2 2 3 3" xfId="23473" xr:uid="{00000000-0005-0000-0000-0000F85B0000}"/>
    <cellStyle name="Note 2 2 3 2 2 4" xfId="23474" xr:uid="{00000000-0005-0000-0000-0000F95B0000}"/>
    <cellStyle name="Note 2 2 3 2 2 4 2" xfId="23475" xr:uid="{00000000-0005-0000-0000-0000FA5B0000}"/>
    <cellStyle name="Note 2 2 3 2 2 4 2 2" xfId="23476" xr:uid="{00000000-0005-0000-0000-0000FB5B0000}"/>
    <cellStyle name="Note 2 2 3 2 2 4 3" xfId="23477" xr:uid="{00000000-0005-0000-0000-0000FC5B0000}"/>
    <cellStyle name="Note 2 2 3 2 2 5" xfId="23478" xr:uid="{00000000-0005-0000-0000-0000FD5B0000}"/>
    <cellStyle name="Note 2 2 3 2 2 5 2" xfId="23479" xr:uid="{00000000-0005-0000-0000-0000FE5B0000}"/>
    <cellStyle name="Note 2 2 3 2 2 5 2 2" xfId="23480" xr:uid="{00000000-0005-0000-0000-0000FF5B0000}"/>
    <cellStyle name="Note 2 2 3 2 2 5 3" xfId="23481" xr:uid="{00000000-0005-0000-0000-0000005C0000}"/>
    <cellStyle name="Note 2 2 3 2 2 6" xfId="23482" xr:uid="{00000000-0005-0000-0000-0000015C0000}"/>
    <cellStyle name="Note 2 2 3 2 2 6 2" xfId="23483" xr:uid="{00000000-0005-0000-0000-0000025C0000}"/>
    <cellStyle name="Note 2 2 3 2 2 6 2 2" xfId="23484" xr:uid="{00000000-0005-0000-0000-0000035C0000}"/>
    <cellStyle name="Note 2 2 3 2 2 6 3" xfId="23485" xr:uid="{00000000-0005-0000-0000-0000045C0000}"/>
    <cellStyle name="Note 2 2 3 2 2 7" xfId="23486" xr:uid="{00000000-0005-0000-0000-0000055C0000}"/>
    <cellStyle name="Note 2 2 3 2 2 7 2" xfId="23487" xr:uid="{00000000-0005-0000-0000-0000065C0000}"/>
    <cellStyle name="Note 2 2 3 2 2 8" xfId="23488" xr:uid="{00000000-0005-0000-0000-0000075C0000}"/>
    <cellStyle name="Note 2 2 3 2 2 8 2" xfId="23489" xr:uid="{00000000-0005-0000-0000-0000085C0000}"/>
    <cellStyle name="Note 2 2 3 2 2 9" xfId="23490" xr:uid="{00000000-0005-0000-0000-0000095C0000}"/>
    <cellStyle name="Note 2 2 3 2 3" xfId="23491" xr:uid="{00000000-0005-0000-0000-00000A5C0000}"/>
    <cellStyle name="Note 2 2 3 2 3 2" xfId="23492" xr:uid="{00000000-0005-0000-0000-00000B5C0000}"/>
    <cellStyle name="Note 2 2 3 2 3 3" xfId="23493" xr:uid="{00000000-0005-0000-0000-00000C5C0000}"/>
    <cellStyle name="Note 2 2 3 2 3 3 2" xfId="23494" xr:uid="{00000000-0005-0000-0000-00000D5C0000}"/>
    <cellStyle name="Note 2 2 3 2 3 3 3" xfId="23495" xr:uid="{00000000-0005-0000-0000-00000E5C0000}"/>
    <cellStyle name="Note 2 2 3 2 3 4" xfId="23496" xr:uid="{00000000-0005-0000-0000-00000F5C0000}"/>
    <cellStyle name="Note 2 2 3 2 3 4 2" xfId="23497" xr:uid="{00000000-0005-0000-0000-0000105C0000}"/>
    <cellStyle name="Note 2 2 3 2 3 4 2 2" xfId="23498" xr:uid="{00000000-0005-0000-0000-0000115C0000}"/>
    <cellStyle name="Note 2 2 3 2 3 4 3" xfId="23499" xr:uid="{00000000-0005-0000-0000-0000125C0000}"/>
    <cellStyle name="Note 2 2 3 2 3 5" xfId="23500" xr:uid="{00000000-0005-0000-0000-0000135C0000}"/>
    <cellStyle name="Note 2 2 3 2 3 5 2" xfId="23501" xr:uid="{00000000-0005-0000-0000-0000145C0000}"/>
    <cellStyle name="Note 2 2 3 2 3 5 2 2" xfId="23502" xr:uid="{00000000-0005-0000-0000-0000155C0000}"/>
    <cellStyle name="Note 2 2 3 2 3 5 3" xfId="23503" xr:uid="{00000000-0005-0000-0000-0000165C0000}"/>
    <cellStyle name="Note 2 2 3 2 3 6" xfId="23504" xr:uid="{00000000-0005-0000-0000-0000175C0000}"/>
    <cellStyle name="Note 2 2 3 2 3 6 2" xfId="23505" xr:uid="{00000000-0005-0000-0000-0000185C0000}"/>
    <cellStyle name="Note 2 2 3 2 3 6 2 2" xfId="23506" xr:uid="{00000000-0005-0000-0000-0000195C0000}"/>
    <cellStyle name="Note 2 2 3 2 3 6 3" xfId="23507" xr:uid="{00000000-0005-0000-0000-00001A5C0000}"/>
    <cellStyle name="Note 2 2 3 2 3 7" xfId="23508" xr:uid="{00000000-0005-0000-0000-00001B5C0000}"/>
    <cellStyle name="Note 2 2 3 2 3 7 2" xfId="23509" xr:uid="{00000000-0005-0000-0000-00001C5C0000}"/>
    <cellStyle name="Note 2 2 3 2 3 8" xfId="23510" xr:uid="{00000000-0005-0000-0000-00001D5C0000}"/>
    <cellStyle name="Note 2 2 3 2 3 8 2" xfId="23511" xr:uid="{00000000-0005-0000-0000-00001E5C0000}"/>
    <cellStyle name="Note 2 2 3 2 3 9" xfId="23512" xr:uid="{00000000-0005-0000-0000-00001F5C0000}"/>
    <cellStyle name="Note 2 2 3 2 4" xfId="23513" xr:uid="{00000000-0005-0000-0000-0000205C0000}"/>
    <cellStyle name="Note 2 2 3 2 4 2" xfId="23514" xr:uid="{00000000-0005-0000-0000-0000215C0000}"/>
    <cellStyle name="Note 2 2 3 2 4 3" xfId="23515" xr:uid="{00000000-0005-0000-0000-0000225C0000}"/>
    <cellStyle name="Note 2 2 3 2 4 3 2" xfId="23516" xr:uid="{00000000-0005-0000-0000-0000235C0000}"/>
    <cellStyle name="Note 2 2 3 2 4 3 2 2" xfId="23517" xr:uid="{00000000-0005-0000-0000-0000245C0000}"/>
    <cellStyle name="Note 2 2 3 2 4 3 3" xfId="23518" xr:uid="{00000000-0005-0000-0000-0000255C0000}"/>
    <cellStyle name="Note 2 2 3 2 4 4" xfId="23519" xr:uid="{00000000-0005-0000-0000-0000265C0000}"/>
    <cellStyle name="Note 2 2 3 2 4 4 2" xfId="23520" xr:uid="{00000000-0005-0000-0000-0000275C0000}"/>
    <cellStyle name="Note 2 2 3 2 4 4 2 2" xfId="23521" xr:uid="{00000000-0005-0000-0000-0000285C0000}"/>
    <cellStyle name="Note 2 2 3 2 4 4 3" xfId="23522" xr:uid="{00000000-0005-0000-0000-0000295C0000}"/>
    <cellStyle name="Note 2 2 3 2 4 5" xfId="23523" xr:uid="{00000000-0005-0000-0000-00002A5C0000}"/>
    <cellStyle name="Note 2 2 3 2 4 5 2" xfId="23524" xr:uid="{00000000-0005-0000-0000-00002B5C0000}"/>
    <cellStyle name="Note 2 2 3 2 4 5 2 2" xfId="23525" xr:uid="{00000000-0005-0000-0000-00002C5C0000}"/>
    <cellStyle name="Note 2 2 3 2 4 5 3" xfId="23526" xr:uid="{00000000-0005-0000-0000-00002D5C0000}"/>
    <cellStyle name="Note 2 2 3 2 4 6" xfId="23527" xr:uid="{00000000-0005-0000-0000-00002E5C0000}"/>
    <cellStyle name="Note 2 2 3 2 4 6 2" xfId="23528" xr:uid="{00000000-0005-0000-0000-00002F5C0000}"/>
    <cellStyle name="Note 2 2 3 2 4 7" xfId="23529" xr:uid="{00000000-0005-0000-0000-0000305C0000}"/>
    <cellStyle name="Note 2 2 3 2 4 7 2" xfId="23530" xr:uid="{00000000-0005-0000-0000-0000315C0000}"/>
    <cellStyle name="Note 2 2 3 2 4 8" xfId="23531" xr:uid="{00000000-0005-0000-0000-0000325C0000}"/>
    <cellStyle name="Note 2 2 3 2 4 9" xfId="23532" xr:uid="{00000000-0005-0000-0000-0000335C0000}"/>
    <cellStyle name="Note 2 2 3 2 5" xfId="23533" xr:uid="{00000000-0005-0000-0000-0000345C0000}"/>
    <cellStyle name="Note 2 2 3 2 5 2" xfId="23534" xr:uid="{00000000-0005-0000-0000-0000355C0000}"/>
    <cellStyle name="Note 2 2 3 2 5 3" xfId="23535" xr:uid="{00000000-0005-0000-0000-0000365C0000}"/>
    <cellStyle name="Note 2 2 3 2 6" xfId="23536" xr:uid="{00000000-0005-0000-0000-0000375C0000}"/>
    <cellStyle name="Note 2 2 3 2 6 2" xfId="23537" xr:uid="{00000000-0005-0000-0000-0000385C0000}"/>
    <cellStyle name="Note 2 2 3 2 6 2 2" xfId="23538" xr:uid="{00000000-0005-0000-0000-0000395C0000}"/>
    <cellStyle name="Note 2 2 3 2 6 2 2 2" xfId="23539" xr:uid="{00000000-0005-0000-0000-00003A5C0000}"/>
    <cellStyle name="Note 2 2 3 2 6 2 3" xfId="23540" xr:uid="{00000000-0005-0000-0000-00003B5C0000}"/>
    <cellStyle name="Note 2 2 3 2 6 3" xfId="23541" xr:uid="{00000000-0005-0000-0000-00003C5C0000}"/>
    <cellStyle name="Note 2 2 3 2 6 3 2" xfId="23542" xr:uid="{00000000-0005-0000-0000-00003D5C0000}"/>
    <cellStyle name="Note 2 2 3 2 6 3 2 2" xfId="23543" xr:uid="{00000000-0005-0000-0000-00003E5C0000}"/>
    <cellStyle name="Note 2 2 3 2 6 3 3" xfId="23544" xr:uid="{00000000-0005-0000-0000-00003F5C0000}"/>
    <cellStyle name="Note 2 2 3 2 6 4" xfId="23545" xr:uid="{00000000-0005-0000-0000-0000405C0000}"/>
    <cellStyle name="Note 2 2 3 2 6 4 2" xfId="23546" xr:uid="{00000000-0005-0000-0000-0000415C0000}"/>
    <cellStyle name="Note 2 2 3 2 6 4 2 2" xfId="23547" xr:uid="{00000000-0005-0000-0000-0000425C0000}"/>
    <cellStyle name="Note 2 2 3 2 6 4 3" xfId="23548" xr:uid="{00000000-0005-0000-0000-0000435C0000}"/>
    <cellStyle name="Note 2 2 3 2 6 5" xfId="23549" xr:uid="{00000000-0005-0000-0000-0000445C0000}"/>
    <cellStyle name="Note 2 2 3 2 6 5 2" xfId="23550" xr:uid="{00000000-0005-0000-0000-0000455C0000}"/>
    <cellStyle name="Note 2 2 3 2 6 6" xfId="23551" xr:uid="{00000000-0005-0000-0000-0000465C0000}"/>
    <cellStyle name="Note 2 2 3 2 6 6 2" xfId="23552" xr:uid="{00000000-0005-0000-0000-0000475C0000}"/>
    <cellStyle name="Note 2 2 3 2 6 7" xfId="23553" xr:uid="{00000000-0005-0000-0000-0000485C0000}"/>
    <cellStyle name="Note 2 2 3 2 7" xfId="23554" xr:uid="{00000000-0005-0000-0000-0000495C0000}"/>
    <cellStyle name="Note 2 2 3 2 7 2" xfId="23555" xr:uid="{00000000-0005-0000-0000-00004A5C0000}"/>
    <cellStyle name="Note 2 2 3 2 7 2 2" xfId="23556" xr:uid="{00000000-0005-0000-0000-00004B5C0000}"/>
    <cellStyle name="Note 2 2 3 2 7 3" xfId="23557" xr:uid="{00000000-0005-0000-0000-00004C5C0000}"/>
    <cellStyle name="Note 2 2 3 2 8" xfId="23558" xr:uid="{00000000-0005-0000-0000-00004D5C0000}"/>
    <cellStyle name="Note 2 2 3 2 8 2" xfId="23559" xr:uid="{00000000-0005-0000-0000-00004E5C0000}"/>
    <cellStyle name="Note 2 2 3 2 8 2 2" xfId="23560" xr:uid="{00000000-0005-0000-0000-00004F5C0000}"/>
    <cellStyle name="Note 2 2 3 2 8 3" xfId="23561" xr:uid="{00000000-0005-0000-0000-0000505C0000}"/>
    <cellStyle name="Note 2 2 3 3" xfId="618" xr:uid="{00000000-0005-0000-0000-0000515C0000}"/>
    <cellStyle name="Note 2 2 3 3 10" xfId="23562" xr:uid="{00000000-0005-0000-0000-0000525C0000}"/>
    <cellStyle name="Note 2 2 3 3 2" xfId="619" xr:uid="{00000000-0005-0000-0000-0000535C0000}"/>
    <cellStyle name="Note 2 2 3 3 2 2" xfId="23563" xr:uid="{00000000-0005-0000-0000-0000545C0000}"/>
    <cellStyle name="Note 2 2 3 3 2 3" xfId="23564" xr:uid="{00000000-0005-0000-0000-0000555C0000}"/>
    <cellStyle name="Note 2 2 3 3 2 3 2" xfId="23565" xr:uid="{00000000-0005-0000-0000-0000565C0000}"/>
    <cellStyle name="Note 2 2 3 3 2 3 3" xfId="23566" xr:uid="{00000000-0005-0000-0000-0000575C0000}"/>
    <cellStyle name="Note 2 2 3 3 2 4" xfId="23567" xr:uid="{00000000-0005-0000-0000-0000585C0000}"/>
    <cellStyle name="Note 2 2 3 3 2 4 2" xfId="23568" xr:uid="{00000000-0005-0000-0000-0000595C0000}"/>
    <cellStyle name="Note 2 2 3 3 2 4 2 2" xfId="23569" xr:uid="{00000000-0005-0000-0000-00005A5C0000}"/>
    <cellStyle name="Note 2 2 3 3 2 4 3" xfId="23570" xr:uid="{00000000-0005-0000-0000-00005B5C0000}"/>
    <cellStyle name="Note 2 2 3 3 2 5" xfId="23571" xr:uid="{00000000-0005-0000-0000-00005C5C0000}"/>
    <cellStyle name="Note 2 2 3 3 2 5 2" xfId="23572" xr:uid="{00000000-0005-0000-0000-00005D5C0000}"/>
    <cellStyle name="Note 2 2 3 3 2 5 2 2" xfId="23573" xr:uid="{00000000-0005-0000-0000-00005E5C0000}"/>
    <cellStyle name="Note 2 2 3 3 2 5 3" xfId="23574" xr:uid="{00000000-0005-0000-0000-00005F5C0000}"/>
    <cellStyle name="Note 2 2 3 3 2 6" xfId="23575" xr:uid="{00000000-0005-0000-0000-0000605C0000}"/>
    <cellStyle name="Note 2 2 3 3 2 6 2" xfId="23576" xr:uid="{00000000-0005-0000-0000-0000615C0000}"/>
    <cellStyle name="Note 2 2 3 3 2 6 2 2" xfId="23577" xr:uid="{00000000-0005-0000-0000-0000625C0000}"/>
    <cellStyle name="Note 2 2 3 3 2 6 3" xfId="23578" xr:uid="{00000000-0005-0000-0000-0000635C0000}"/>
    <cellStyle name="Note 2 2 3 3 2 7" xfId="23579" xr:uid="{00000000-0005-0000-0000-0000645C0000}"/>
    <cellStyle name="Note 2 2 3 3 2 7 2" xfId="23580" xr:uid="{00000000-0005-0000-0000-0000655C0000}"/>
    <cellStyle name="Note 2 2 3 3 2 8" xfId="23581" xr:uid="{00000000-0005-0000-0000-0000665C0000}"/>
    <cellStyle name="Note 2 2 3 3 2 8 2" xfId="23582" xr:uid="{00000000-0005-0000-0000-0000675C0000}"/>
    <cellStyle name="Note 2 2 3 3 2 9" xfId="23583" xr:uid="{00000000-0005-0000-0000-0000685C0000}"/>
    <cellStyle name="Note 2 2 3 3 3" xfId="620" xr:uid="{00000000-0005-0000-0000-0000695C0000}"/>
    <cellStyle name="Note 2 2 3 3 4" xfId="23584" xr:uid="{00000000-0005-0000-0000-00006A5C0000}"/>
    <cellStyle name="Note 2 2 3 3 4 2" xfId="23585" xr:uid="{00000000-0005-0000-0000-00006B5C0000}"/>
    <cellStyle name="Note 2 2 3 3 4 3" xfId="23586" xr:uid="{00000000-0005-0000-0000-00006C5C0000}"/>
    <cellStyle name="Note 2 2 3 3 5" xfId="23587" xr:uid="{00000000-0005-0000-0000-00006D5C0000}"/>
    <cellStyle name="Note 2 2 3 3 5 2" xfId="23588" xr:uid="{00000000-0005-0000-0000-00006E5C0000}"/>
    <cellStyle name="Note 2 2 3 3 5 2 2" xfId="23589" xr:uid="{00000000-0005-0000-0000-00006F5C0000}"/>
    <cellStyle name="Note 2 2 3 3 5 3" xfId="23590" xr:uid="{00000000-0005-0000-0000-0000705C0000}"/>
    <cellStyle name="Note 2 2 3 3 6" xfId="23591" xr:uid="{00000000-0005-0000-0000-0000715C0000}"/>
    <cellStyle name="Note 2 2 3 3 6 2" xfId="23592" xr:uid="{00000000-0005-0000-0000-0000725C0000}"/>
    <cellStyle name="Note 2 2 3 3 6 2 2" xfId="23593" xr:uid="{00000000-0005-0000-0000-0000735C0000}"/>
    <cellStyle name="Note 2 2 3 3 6 3" xfId="23594" xr:uid="{00000000-0005-0000-0000-0000745C0000}"/>
    <cellStyle name="Note 2 2 3 3 7" xfId="23595" xr:uid="{00000000-0005-0000-0000-0000755C0000}"/>
    <cellStyle name="Note 2 2 3 3 7 2" xfId="23596" xr:uid="{00000000-0005-0000-0000-0000765C0000}"/>
    <cellStyle name="Note 2 2 3 3 7 2 2" xfId="23597" xr:uid="{00000000-0005-0000-0000-0000775C0000}"/>
    <cellStyle name="Note 2 2 3 3 7 3" xfId="23598" xr:uid="{00000000-0005-0000-0000-0000785C0000}"/>
    <cellStyle name="Note 2 2 3 3 8" xfId="23599" xr:uid="{00000000-0005-0000-0000-0000795C0000}"/>
    <cellStyle name="Note 2 2 3 3 8 2" xfId="23600" xr:uid="{00000000-0005-0000-0000-00007A5C0000}"/>
    <cellStyle name="Note 2 2 3 3 9" xfId="23601" xr:uid="{00000000-0005-0000-0000-00007B5C0000}"/>
    <cellStyle name="Note 2 2 3 3 9 2" xfId="23602" xr:uid="{00000000-0005-0000-0000-00007C5C0000}"/>
    <cellStyle name="Note 2 2 3 4" xfId="621" xr:uid="{00000000-0005-0000-0000-00007D5C0000}"/>
    <cellStyle name="Note 2 2 3 4 2" xfId="622" xr:uid="{00000000-0005-0000-0000-00007E5C0000}"/>
    <cellStyle name="Note 2 2 3 4 2 10" xfId="23603" xr:uid="{00000000-0005-0000-0000-00007F5C0000}"/>
    <cellStyle name="Note 2 2 3 4 2 2" xfId="23604" xr:uid="{00000000-0005-0000-0000-0000805C0000}"/>
    <cellStyle name="Note 2 2 3 4 2 3" xfId="23605" xr:uid="{00000000-0005-0000-0000-0000815C0000}"/>
    <cellStyle name="Note 2 2 3 4 2 4" xfId="23606" xr:uid="{00000000-0005-0000-0000-0000825C0000}"/>
    <cellStyle name="Note 2 2 3 4 2 4 2" xfId="23607" xr:uid="{00000000-0005-0000-0000-0000835C0000}"/>
    <cellStyle name="Note 2 2 3 4 2 4 2 2" xfId="23608" xr:uid="{00000000-0005-0000-0000-0000845C0000}"/>
    <cellStyle name="Note 2 2 3 4 2 4 3" xfId="23609" xr:uid="{00000000-0005-0000-0000-0000855C0000}"/>
    <cellStyle name="Note 2 2 3 4 2 5" xfId="23610" xr:uid="{00000000-0005-0000-0000-0000865C0000}"/>
    <cellStyle name="Note 2 2 3 4 2 5 2" xfId="23611" xr:uid="{00000000-0005-0000-0000-0000875C0000}"/>
    <cellStyle name="Note 2 2 3 4 2 5 2 2" xfId="23612" xr:uid="{00000000-0005-0000-0000-0000885C0000}"/>
    <cellStyle name="Note 2 2 3 4 2 5 3" xfId="23613" xr:uid="{00000000-0005-0000-0000-0000895C0000}"/>
    <cellStyle name="Note 2 2 3 4 2 6" xfId="23614" xr:uid="{00000000-0005-0000-0000-00008A5C0000}"/>
    <cellStyle name="Note 2 2 3 4 2 6 2" xfId="23615" xr:uid="{00000000-0005-0000-0000-00008B5C0000}"/>
    <cellStyle name="Note 2 2 3 4 2 6 2 2" xfId="23616" xr:uid="{00000000-0005-0000-0000-00008C5C0000}"/>
    <cellStyle name="Note 2 2 3 4 2 6 3" xfId="23617" xr:uid="{00000000-0005-0000-0000-00008D5C0000}"/>
    <cellStyle name="Note 2 2 3 4 2 7" xfId="23618" xr:uid="{00000000-0005-0000-0000-00008E5C0000}"/>
    <cellStyle name="Note 2 2 3 4 2 7 2" xfId="23619" xr:uid="{00000000-0005-0000-0000-00008F5C0000}"/>
    <cellStyle name="Note 2 2 3 4 2 8" xfId="23620" xr:uid="{00000000-0005-0000-0000-0000905C0000}"/>
    <cellStyle name="Note 2 2 3 4 2 8 2" xfId="23621" xr:uid="{00000000-0005-0000-0000-0000915C0000}"/>
    <cellStyle name="Note 2 2 3 4 2 9" xfId="23622" xr:uid="{00000000-0005-0000-0000-0000925C0000}"/>
    <cellStyle name="Note 2 2 3 4 3" xfId="623" xr:uid="{00000000-0005-0000-0000-0000935C0000}"/>
    <cellStyle name="Note 2 2 3 4 4" xfId="23623" xr:uid="{00000000-0005-0000-0000-0000945C0000}"/>
    <cellStyle name="Note 2 2 3 4 4 2" xfId="23624" xr:uid="{00000000-0005-0000-0000-0000955C0000}"/>
    <cellStyle name="Note 2 2 3 4 4 2 2" xfId="23625" xr:uid="{00000000-0005-0000-0000-0000965C0000}"/>
    <cellStyle name="Note 2 2 3 4 4 3" xfId="23626" xr:uid="{00000000-0005-0000-0000-0000975C0000}"/>
    <cellStyle name="Note 2 2 3 4 5" xfId="23627" xr:uid="{00000000-0005-0000-0000-0000985C0000}"/>
    <cellStyle name="Note 2 2 3 4 5 2" xfId="23628" xr:uid="{00000000-0005-0000-0000-0000995C0000}"/>
    <cellStyle name="Note 2 2 3 4 5 2 2" xfId="23629" xr:uid="{00000000-0005-0000-0000-00009A5C0000}"/>
    <cellStyle name="Note 2 2 3 4 5 3" xfId="23630" xr:uid="{00000000-0005-0000-0000-00009B5C0000}"/>
    <cellStyle name="Note 2 2 3 5" xfId="23631" xr:uid="{00000000-0005-0000-0000-00009C5C0000}"/>
    <cellStyle name="Note 2 2 3 5 2" xfId="23632" xr:uid="{00000000-0005-0000-0000-00009D5C0000}"/>
    <cellStyle name="Note 2 2 3 5 3" xfId="23633" xr:uid="{00000000-0005-0000-0000-00009E5C0000}"/>
    <cellStyle name="Note 2 2 3 5 3 2" xfId="23634" xr:uid="{00000000-0005-0000-0000-00009F5C0000}"/>
    <cellStyle name="Note 2 2 3 5 3 3" xfId="23635" xr:uid="{00000000-0005-0000-0000-0000A05C0000}"/>
    <cellStyle name="Note 2 2 3 5 4" xfId="23636" xr:uid="{00000000-0005-0000-0000-0000A15C0000}"/>
    <cellStyle name="Note 2 2 3 5 4 2" xfId="23637" xr:uid="{00000000-0005-0000-0000-0000A25C0000}"/>
    <cellStyle name="Note 2 2 3 5 4 2 2" xfId="23638" xr:uid="{00000000-0005-0000-0000-0000A35C0000}"/>
    <cellStyle name="Note 2 2 3 5 4 3" xfId="23639" xr:uid="{00000000-0005-0000-0000-0000A45C0000}"/>
    <cellStyle name="Note 2 2 3 5 5" xfId="23640" xr:uid="{00000000-0005-0000-0000-0000A55C0000}"/>
    <cellStyle name="Note 2 2 3 5 5 2" xfId="23641" xr:uid="{00000000-0005-0000-0000-0000A65C0000}"/>
    <cellStyle name="Note 2 2 3 5 5 2 2" xfId="23642" xr:uid="{00000000-0005-0000-0000-0000A75C0000}"/>
    <cellStyle name="Note 2 2 3 5 5 3" xfId="23643" xr:uid="{00000000-0005-0000-0000-0000A85C0000}"/>
    <cellStyle name="Note 2 2 3 5 6" xfId="23644" xr:uid="{00000000-0005-0000-0000-0000A95C0000}"/>
    <cellStyle name="Note 2 2 3 5 6 2" xfId="23645" xr:uid="{00000000-0005-0000-0000-0000AA5C0000}"/>
    <cellStyle name="Note 2 2 3 5 6 2 2" xfId="23646" xr:uid="{00000000-0005-0000-0000-0000AB5C0000}"/>
    <cellStyle name="Note 2 2 3 5 6 3" xfId="23647" xr:uid="{00000000-0005-0000-0000-0000AC5C0000}"/>
    <cellStyle name="Note 2 2 3 5 7" xfId="23648" xr:uid="{00000000-0005-0000-0000-0000AD5C0000}"/>
    <cellStyle name="Note 2 2 3 5 7 2" xfId="23649" xr:uid="{00000000-0005-0000-0000-0000AE5C0000}"/>
    <cellStyle name="Note 2 2 3 5 8" xfId="23650" xr:uid="{00000000-0005-0000-0000-0000AF5C0000}"/>
    <cellStyle name="Note 2 2 3 5 8 2" xfId="23651" xr:uid="{00000000-0005-0000-0000-0000B05C0000}"/>
    <cellStyle name="Note 2 2 3 5 9" xfId="23652" xr:uid="{00000000-0005-0000-0000-0000B15C0000}"/>
    <cellStyle name="Note 2 2 3 6" xfId="23653" xr:uid="{00000000-0005-0000-0000-0000B25C0000}"/>
    <cellStyle name="Note 2 2 3 6 2" xfId="23654" xr:uid="{00000000-0005-0000-0000-0000B35C0000}"/>
    <cellStyle name="Note 2 2 3 6 3" xfId="23655" xr:uid="{00000000-0005-0000-0000-0000B45C0000}"/>
    <cellStyle name="Note 2 2 3 7" xfId="23656" xr:uid="{00000000-0005-0000-0000-0000B55C0000}"/>
    <cellStyle name="Note 2 2 3 8" xfId="23657" xr:uid="{00000000-0005-0000-0000-0000B65C0000}"/>
    <cellStyle name="Note 2 2 3 8 2" xfId="23658" xr:uid="{00000000-0005-0000-0000-0000B75C0000}"/>
    <cellStyle name="Note 2 2 3 8 2 2" xfId="23659" xr:uid="{00000000-0005-0000-0000-0000B85C0000}"/>
    <cellStyle name="Note 2 2 3 8 3" xfId="23660" xr:uid="{00000000-0005-0000-0000-0000B95C0000}"/>
    <cellStyle name="Note 2 2 3 8 4" xfId="23661" xr:uid="{00000000-0005-0000-0000-0000BA5C0000}"/>
    <cellStyle name="Note 2 2 3 8 5" xfId="23662" xr:uid="{00000000-0005-0000-0000-0000BB5C0000}"/>
    <cellStyle name="Note 2 2 3 9" xfId="23663" xr:uid="{00000000-0005-0000-0000-0000BC5C0000}"/>
    <cellStyle name="Note 2 2 3 9 2" xfId="23664" xr:uid="{00000000-0005-0000-0000-0000BD5C0000}"/>
    <cellStyle name="Note 2 2 3 9 2 2" xfId="23665" xr:uid="{00000000-0005-0000-0000-0000BE5C0000}"/>
    <cellStyle name="Note 2 2 3 9 3" xfId="23666" xr:uid="{00000000-0005-0000-0000-0000BF5C0000}"/>
    <cellStyle name="Note 2 2 4" xfId="624" xr:uid="{00000000-0005-0000-0000-0000C05C0000}"/>
    <cellStyle name="Note 2 2 4 2" xfId="23667" xr:uid="{00000000-0005-0000-0000-0000C15C0000}"/>
    <cellStyle name="Note 2 2 4 2 2" xfId="23668" xr:uid="{00000000-0005-0000-0000-0000C25C0000}"/>
    <cellStyle name="Note 2 2 4 2 3" xfId="23669" xr:uid="{00000000-0005-0000-0000-0000C35C0000}"/>
    <cellStyle name="Note 2 2 4 2 3 2" xfId="23670" xr:uid="{00000000-0005-0000-0000-0000C45C0000}"/>
    <cellStyle name="Note 2 2 4 2 3 3" xfId="23671" xr:uid="{00000000-0005-0000-0000-0000C55C0000}"/>
    <cellStyle name="Note 2 2 4 2 4" xfId="23672" xr:uid="{00000000-0005-0000-0000-0000C65C0000}"/>
    <cellStyle name="Note 2 2 4 2 4 2" xfId="23673" xr:uid="{00000000-0005-0000-0000-0000C75C0000}"/>
    <cellStyle name="Note 2 2 4 2 4 2 2" xfId="23674" xr:uid="{00000000-0005-0000-0000-0000C85C0000}"/>
    <cellStyle name="Note 2 2 4 2 4 3" xfId="23675" xr:uid="{00000000-0005-0000-0000-0000C95C0000}"/>
    <cellStyle name="Note 2 2 4 2 5" xfId="23676" xr:uid="{00000000-0005-0000-0000-0000CA5C0000}"/>
    <cellStyle name="Note 2 2 4 2 5 2" xfId="23677" xr:uid="{00000000-0005-0000-0000-0000CB5C0000}"/>
    <cellStyle name="Note 2 2 4 2 5 2 2" xfId="23678" xr:uid="{00000000-0005-0000-0000-0000CC5C0000}"/>
    <cellStyle name="Note 2 2 4 2 5 3" xfId="23679" xr:uid="{00000000-0005-0000-0000-0000CD5C0000}"/>
    <cellStyle name="Note 2 2 4 2 6" xfId="23680" xr:uid="{00000000-0005-0000-0000-0000CE5C0000}"/>
    <cellStyle name="Note 2 2 4 2 6 2" xfId="23681" xr:uid="{00000000-0005-0000-0000-0000CF5C0000}"/>
    <cellStyle name="Note 2 2 4 2 6 2 2" xfId="23682" xr:uid="{00000000-0005-0000-0000-0000D05C0000}"/>
    <cellStyle name="Note 2 2 4 2 6 3" xfId="23683" xr:uid="{00000000-0005-0000-0000-0000D15C0000}"/>
    <cellStyle name="Note 2 2 4 2 7" xfId="23684" xr:uid="{00000000-0005-0000-0000-0000D25C0000}"/>
    <cellStyle name="Note 2 2 4 2 7 2" xfId="23685" xr:uid="{00000000-0005-0000-0000-0000D35C0000}"/>
    <cellStyle name="Note 2 2 4 2 8" xfId="23686" xr:uid="{00000000-0005-0000-0000-0000D45C0000}"/>
    <cellStyle name="Note 2 2 4 2 8 2" xfId="23687" xr:uid="{00000000-0005-0000-0000-0000D55C0000}"/>
    <cellStyle name="Note 2 2 4 2 9" xfId="23688" xr:uid="{00000000-0005-0000-0000-0000D65C0000}"/>
    <cellStyle name="Note 2 2 4 3" xfId="23689" xr:uid="{00000000-0005-0000-0000-0000D75C0000}"/>
    <cellStyle name="Note 2 2 4 3 2" xfId="23690" xr:uid="{00000000-0005-0000-0000-0000D85C0000}"/>
    <cellStyle name="Note 2 2 4 3 3" xfId="23691" xr:uid="{00000000-0005-0000-0000-0000D95C0000}"/>
    <cellStyle name="Note 2 2 4 3 3 2" xfId="23692" xr:uid="{00000000-0005-0000-0000-0000DA5C0000}"/>
    <cellStyle name="Note 2 2 4 3 3 3" xfId="23693" xr:uid="{00000000-0005-0000-0000-0000DB5C0000}"/>
    <cellStyle name="Note 2 2 4 3 4" xfId="23694" xr:uid="{00000000-0005-0000-0000-0000DC5C0000}"/>
    <cellStyle name="Note 2 2 4 3 4 2" xfId="23695" xr:uid="{00000000-0005-0000-0000-0000DD5C0000}"/>
    <cellStyle name="Note 2 2 4 3 4 2 2" xfId="23696" xr:uid="{00000000-0005-0000-0000-0000DE5C0000}"/>
    <cellStyle name="Note 2 2 4 3 4 3" xfId="23697" xr:uid="{00000000-0005-0000-0000-0000DF5C0000}"/>
    <cellStyle name="Note 2 2 4 3 5" xfId="23698" xr:uid="{00000000-0005-0000-0000-0000E05C0000}"/>
    <cellStyle name="Note 2 2 4 3 5 2" xfId="23699" xr:uid="{00000000-0005-0000-0000-0000E15C0000}"/>
    <cellStyle name="Note 2 2 4 3 5 2 2" xfId="23700" xr:uid="{00000000-0005-0000-0000-0000E25C0000}"/>
    <cellStyle name="Note 2 2 4 3 5 3" xfId="23701" xr:uid="{00000000-0005-0000-0000-0000E35C0000}"/>
    <cellStyle name="Note 2 2 4 3 6" xfId="23702" xr:uid="{00000000-0005-0000-0000-0000E45C0000}"/>
    <cellStyle name="Note 2 2 4 3 6 2" xfId="23703" xr:uid="{00000000-0005-0000-0000-0000E55C0000}"/>
    <cellStyle name="Note 2 2 4 3 6 2 2" xfId="23704" xr:uid="{00000000-0005-0000-0000-0000E65C0000}"/>
    <cellStyle name="Note 2 2 4 3 6 3" xfId="23705" xr:uid="{00000000-0005-0000-0000-0000E75C0000}"/>
    <cellStyle name="Note 2 2 4 3 7" xfId="23706" xr:uid="{00000000-0005-0000-0000-0000E85C0000}"/>
    <cellStyle name="Note 2 2 4 3 7 2" xfId="23707" xr:uid="{00000000-0005-0000-0000-0000E95C0000}"/>
    <cellStyle name="Note 2 2 4 3 8" xfId="23708" xr:uid="{00000000-0005-0000-0000-0000EA5C0000}"/>
    <cellStyle name="Note 2 2 4 3 8 2" xfId="23709" xr:uid="{00000000-0005-0000-0000-0000EB5C0000}"/>
    <cellStyle name="Note 2 2 4 3 9" xfId="23710" xr:uid="{00000000-0005-0000-0000-0000EC5C0000}"/>
    <cellStyle name="Note 2 2 4 4" xfId="23711" xr:uid="{00000000-0005-0000-0000-0000ED5C0000}"/>
    <cellStyle name="Note 2 2 4 4 2" xfId="23712" xr:uid="{00000000-0005-0000-0000-0000EE5C0000}"/>
    <cellStyle name="Note 2 2 4 4 3" xfId="23713" xr:uid="{00000000-0005-0000-0000-0000EF5C0000}"/>
    <cellStyle name="Note 2 2 4 4 3 2" xfId="23714" xr:uid="{00000000-0005-0000-0000-0000F05C0000}"/>
    <cellStyle name="Note 2 2 4 4 3 2 2" xfId="23715" xr:uid="{00000000-0005-0000-0000-0000F15C0000}"/>
    <cellStyle name="Note 2 2 4 4 3 3" xfId="23716" xr:uid="{00000000-0005-0000-0000-0000F25C0000}"/>
    <cellStyle name="Note 2 2 4 4 4" xfId="23717" xr:uid="{00000000-0005-0000-0000-0000F35C0000}"/>
    <cellStyle name="Note 2 2 4 4 4 2" xfId="23718" xr:uid="{00000000-0005-0000-0000-0000F45C0000}"/>
    <cellStyle name="Note 2 2 4 4 4 2 2" xfId="23719" xr:uid="{00000000-0005-0000-0000-0000F55C0000}"/>
    <cellStyle name="Note 2 2 4 4 4 3" xfId="23720" xr:uid="{00000000-0005-0000-0000-0000F65C0000}"/>
    <cellStyle name="Note 2 2 4 4 5" xfId="23721" xr:uid="{00000000-0005-0000-0000-0000F75C0000}"/>
    <cellStyle name="Note 2 2 4 4 5 2" xfId="23722" xr:uid="{00000000-0005-0000-0000-0000F85C0000}"/>
    <cellStyle name="Note 2 2 4 4 5 2 2" xfId="23723" xr:uid="{00000000-0005-0000-0000-0000F95C0000}"/>
    <cellStyle name="Note 2 2 4 4 5 3" xfId="23724" xr:uid="{00000000-0005-0000-0000-0000FA5C0000}"/>
    <cellStyle name="Note 2 2 4 4 6" xfId="23725" xr:uid="{00000000-0005-0000-0000-0000FB5C0000}"/>
    <cellStyle name="Note 2 2 4 4 6 2" xfId="23726" xr:uid="{00000000-0005-0000-0000-0000FC5C0000}"/>
    <cellStyle name="Note 2 2 4 4 7" xfId="23727" xr:uid="{00000000-0005-0000-0000-0000FD5C0000}"/>
    <cellStyle name="Note 2 2 4 4 7 2" xfId="23728" xr:uid="{00000000-0005-0000-0000-0000FE5C0000}"/>
    <cellStyle name="Note 2 2 4 4 8" xfId="23729" xr:uid="{00000000-0005-0000-0000-0000FF5C0000}"/>
    <cellStyle name="Note 2 2 4 4 9" xfId="23730" xr:uid="{00000000-0005-0000-0000-0000005D0000}"/>
    <cellStyle name="Note 2 2 4 5" xfId="23731" xr:uid="{00000000-0005-0000-0000-0000015D0000}"/>
    <cellStyle name="Note 2 2 4 5 2" xfId="23732" xr:uid="{00000000-0005-0000-0000-0000025D0000}"/>
    <cellStyle name="Note 2 2 4 5 3" xfId="23733" xr:uid="{00000000-0005-0000-0000-0000035D0000}"/>
    <cellStyle name="Note 2 2 4 6" xfId="23734" xr:uid="{00000000-0005-0000-0000-0000045D0000}"/>
    <cellStyle name="Note 2 2 4 6 2" xfId="23735" xr:uid="{00000000-0005-0000-0000-0000055D0000}"/>
    <cellStyle name="Note 2 2 4 6 2 2" xfId="23736" xr:uid="{00000000-0005-0000-0000-0000065D0000}"/>
    <cellStyle name="Note 2 2 4 6 2 2 2" xfId="23737" xr:uid="{00000000-0005-0000-0000-0000075D0000}"/>
    <cellStyle name="Note 2 2 4 6 2 3" xfId="23738" xr:uid="{00000000-0005-0000-0000-0000085D0000}"/>
    <cellStyle name="Note 2 2 4 6 3" xfId="23739" xr:uid="{00000000-0005-0000-0000-0000095D0000}"/>
    <cellStyle name="Note 2 2 4 6 3 2" xfId="23740" xr:uid="{00000000-0005-0000-0000-00000A5D0000}"/>
    <cellStyle name="Note 2 2 4 6 3 2 2" xfId="23741" xr:uid="{00000000-0005-0000-0000-00000B5D0000}"/>
    <cellStyle name="Note 2 2 4 6 3 3" xfId="23742" xr:uid="{00000000-0005-0000-0000-00000C5D0000}"/>
    <cellStyle name="Note 2 2 4 6 4" xfId="23743" xr:uid="{00000000-0005-0000-0000-00000D5D0000}"/>
    <cellStyle name="Note 2 2 4 6 4 2" xfId="23744" xr:uid="{00000000-0005-0000-0000-00000E5D0000}"/>
    <cellStyle name="Note 2 2 4 6 4 2 2" xfId="23745" xr:uid="{00000000-0005-0000-0000-00000F5D0000}"/>
    <cellStyle name="Note 2 2 4 6 4 3" xfId="23746" xr:uid="{00000000-0005-0000-0000-0000105D0000}"/>
    <cellStyle name="Note 2 2 4 6 5" xfId="23747" xr:uid="{00000000-0005-0000-0000-0000115D0000}"/>
    <cellStyle name="Note 2 2 4 6 5 2" xfId="23748" xr:uid="{00000000-0005-0000-0000-0000125D0000}"/>
    <cellStyle name="Note 2 2 4 6 6" xfId="23749" xr:uid="{00000000-0005-0000-0000-0000135D0000}"/>
    <cellStyle name="Note 2 2 4 6 6 2" xfId="23750" xr:uid="{00000000-0005-0000-0000-0000145D0000}"/>
    <cellStyle name="Note 2 2 4 6 7" xfId="23751" xr:uid="{00000000-0005-0000-0000-0000155D0000}"/>
    <cellStyle name="Note 2 2 4 7" xfId="23752" xr:uid="{00000000-0005-0000-0000-0000165D0000}"/>
    <cellStyle name="Note 2 2 4 7 2" xfId="23753" xr:uid="{00000000-0005-0000-0000-0000175D0000}"/>
    <cellStyle name="Note 2 2 4 7 2 2" xfId="23754" xr:uid="{00000000-0005-0000-0000-0000185D0000}"/>
    <cellStyle name="Note 2 2 4 7 3" xfId="23755" xr:uid="{00000000-0005-0000-0000-0000195D0000}"/>
    <cellStyle name="Note 2 2 4 8" xfId="23756" xr:uid="{00000000-0005-0000-0000-00001A5D0000}"/>
    <cellStyle name="Note 2 2 4 8 2" xfId="23757" xr:uid="{00000000-0005-0000-0000-00001B5D0000}"/>
    <cellStyle name="Note 2 2 4 8 2 2" xfId="23758" xr:uid="{00000000-0005-0000-0000-00001C5D0000}"/>
    <cellStyle name="Note 2 2 4 8 3" xfId="23759" xr:uid="{00000000-0005-0000-0000-00001D5D0000}"/>
    <cellStyle name="Note 2 2 5" xfId="625" xr:uid="{00000000-0005-0000-0000-00001E5D0000}"/>
    <cellStyle name="Note 2 2 5 10" xfId="23760" xr:uid="{00000000-0005-0000-0000-00001F5D0000}"/>
    <cellStyle name="Note 2 2 5 2" xfId="626" xr:uid="{00000000-0005-0000-0000-0000205D0000}"/>
    <cellStyle name="Note 2 2 5 2 2" xfId="23761" xr:uid="{00000000-0005-0000-0000-0000215D0000}"/>
    <cellStyle name="Note 2 2 5 2 3" xfId="23762" xr:uid="{00000000-0005-0000-0000-0000225D0000}"/>
    <cellStyle name="Note 2 2 5 2 3 2" xfId="23763" xr:uid="{00000000-0005-0000-0000-0000235D0000}"/>
    <cellStyle name="Note 2 2 5 2 3 3" xfId="23764" xr:uid="{00000000-0005-0000-0000-0000245D0000}"/>
    <cellStyle name="Note 2 2 5 2 4" xfId="23765" xr:uid="{00000000-0005-0000-0000-0000255D0000}"/>
    <cellStyle name="Note 2 2 5 2 4 2" xfId="23766" xr:uid="{00000000-0005-0000-0000-0000265D0000}"/>
    <cellStyle name="Note 2 2 5 2 4 2 2" xfId="23767" xr:uid="{00000000-0005-0000-0000-0000275D0000}"/>
    <cellStyle name="Note 2 2 5 2 4 3" xfId="23768" xr:uid="{00000000-0005-0000-0000-0000285D0000}"/>
    <cellStyle name="Note 2 2 5 2 5" xfId="23769" xr:uid="{00000000-0005-0000-0000-0000295D0000}"/>
    <cellStyle name="Note 2 2 5 2 5 2" xfId="23770" xr:uid="{00000000-0005-0000-0000-00002A5D0000}"/>
    <cellStyle name="Note 2 2 5 2 5 2 2" xfId="23771" xr:uid="{00000000-0005-0000-0000-00002B5D0000}"/>
    <cellStyle name="Note 2 2 5 2 5 3" xfId="23772" xr:uid="{00000000-0005-0000-0000-00002C5D0000}"/>
    <cellStyle name="Note 2 2 5 2 6" xfId="23773" xr:uid="{00000000-0005-0000-0000-00002D5D0000}"/>
    <cellStyle name="Note 2 2 5 2 6 2" xfId="23774" xr:uid="{00000000-0005-0000-0000-00002E5D0000}"/>
    <cellStyle name="Note 2 2 5 2 6 2 2" xfId="23775" xr:uid="{00000000-0005-0000-0000-00002F5D0000}"/>
    <cellStyle name="Note 2 2 5 2 6 3" xfId="23776" xr:uid="{00000000-0005-0000-0000-0000305D0000}"/>
    <cellStyle name="Note 2 2 5 2 7" xfId="23777" xr:uid="{00000000-0005-0000-0000-0000315D0000}"/>
    <cellStyle name="Note 2 2 5 2 7 2" xfId="23778" xr:uid="{00000000-0005-0000-0000-0000325D0000}"/>
    <cellStyle name="Note 2 2 5 2 8" xfId="23779" xr:uid="{00000000-0005-0000-0000-0000335D0000}"/>
    <cellStyle name="Note 2 2 5 2 8 2" xfId="23780" xr:uid="{00000000-0005-0000-0000-0000345D0000}"/>
    <cellStyle name="Note 2 2 5 2 9" xfId="23781" xr:uid="{00000000-0005-0000-0000-0000355D0000}"/>
    <cellStyle name="Note 2 2 5 3" xfId="627" xr:uid="{00000000-0005-0000-0000-0000365D0000}"/>
    <cellStyle name="Note 2 2 5 4" xfId="23782" xr:uid="{00000000-0005-0000-0000-0000375D0000}"/>
    <cellStyle name="Note 2 2 5 4 2" xfId="23783" xr:uid="{00000000-0005-0000-0000-0000385D0000}"/>
    <cellStyle name="Note 2 2 5 4 3" xfId="23784" xr:uid="{00000000-0005-0000-0000-0000395D0000}"/>
    <cellStyle name="Note 2 2 5 5" xfId="23785" xr:uid="{00000000-0005-0000-0000-00003A5D0000}"/>
    <cellStyle name="Note 2 2 5 5 2" xfId="23786" xr:uid="{00000000-0005-0000-0000-00003B5D0000}"/>
    <cellStyle name="Note 2 2 5 5 2 2" xfId="23787" xr:uid="{00000000-0005-0000-0000-00003C5D0000}"/>
    <cellStyle name="Note 2 2 5 5 3" xfId="23788" xr:uid="{00000000-0005-0000-0000-00003D5D0000}"/>
    <cellStyle name="Note 2 2 5 6" xfId="23789" xr:uid="{00000000-0005-0000-0000-00003E5D0000}"/>
    <cellStyle name="Note 2 2 5 6 2" xfId="23790" xr:uid="{00000000-0005-0000-0000-00003F5D0000}"/>
    <cellStyle name="Note 2 2 5 6 2 2" xfId="23791" xr:uid="{00000000-0005-0000-0000-0000405D0000}"/>
    <cellStyle name="Note 2 2 5 6 3" xfId="23792" xr:uid="{00000000-0005-0000-0000-0000415D0000}"/>
    <cellStyle name="Note 2 2 5 7" xfId="23793" xr:uid="{00000000-0005-0000-0000-0000425D0000}"/>
    <cellStyle name="Note 2 2 5 7 2" xfId="23794" xr:uid="{00000000-0005-0000-0000-0000435D0000}"/>
    <cellStyle name="Note 2 2 5 7 2 2" xfId="23795" xr:uid="{00000000-0005-0000-0000-0000445D0000}"/>
    <cellStyle name="Note 2 2 5 7 3" xfId="23796" xr:uid="{00000000-0005-0000-0000-0000455D0000}"/>
    <cellStyle name="Note 2 2 5 8" xfId="23797" xr:uid="{00000000-0005-0000-0000-0000465D0000}"/>
    <cellStyle name="Note 2 2 5 8 2" xfId="23798" xr:uid="{00000000-0005-0000-0000-0000475D0000}"/>
    <cellStyle name="Note 2 2 5 9" xfId="23799" xr:uid="{00000000-0005-0000-0000-0000485D0000}"/>
    <cellStyle name="Note 2 2 5 9 2" xfId="23800" xr:uid="{00000000-0005-0000-0000-0000495D0000}"/>
    <cellStyle name="Note 2 2 6" xfId="628" xr:uid="{00000000-0005-0000-0000-00004A5D0000}"/>
    <cellStyle name="Note 2 2 6 2" xfId="629" xr:uid="{00000000-0005-0000-0000-00004B5D0000}"/>
    <cellStyle name="Note 2 2 6 2 10" xfId="23801" xr:uid="{00000000-0005-0000-0000-00004C5D0000}"/>
    <cellStyle name="Note 2 2 6 2 2" xfId="23802" xr:uid="{00000000-0005-0000-0000-00004D5D0000}"/>
    <cellStyle name="Note 2 2 6 2 3" xfId="23803" xr:uid="{00000000-0005-0000-0000-00004E5D0000}"/>
    <cellStyle name="Note 2 2 6 2 4" xfId="23804" xr:uid="{00000000-0005-0000-0000-00004F5D0000}"/>
    <cellStyle name="Note 2 2 6 2 4 2" xfId="23805" xr:uid="{00000000-0005-0000-0000-0000505D0000}"/>
    <cellStyle name="Note 2 2 6 2 4 2 2" xfId="23806" xr:uid="{00000000-0005-0000-0000-0000515D0000}"/>
    <cellStyle name="Note 2 2 6 2 4 3" xfId="23807" xr:uid="{00000000-0005-0000-0000-0000525D0000}"/>
    <cellStyle name="Note 2 2 6 2 5" xfId="23808" xr:uid="{00000000-0005-0000-0000-0000535D0000}"/>
    <cellStyle name="Note 2 2 6 2 5 2" xfId="23809" xr:uid="{00000000-0005-0000-0000-0000545D0000}"/>
    <cellStyle name="Note 2 2 6 2 5 2 2" xfId="23810" xr:uid="{00000000-0005-0000-0000-0000555D0000}"/>
    <cellStyle name="Note 2 2 6 2 5 3" xfId="23811" xr:uid="{00000000-0005-0000-0000-0000565D0000}"/>
    <cellStyle name="Note 2 2 6 2 6" xfId="23812" xr:uid="{00000000-0005-0000-0000-0000575D0000}"/>
    <cellStyle name="Note 2 2 6 2 6 2" xfId="23813" xr:uid="{00000000-0005-0000-0000-0000585D0000}"/>
    <cellStyle name="Note 2 2 6 2 6 2 2" xfId="23814" xr:uid="{00000000-0005-0000-0000-0000595D0000}"/>
    <cellStyle name="Note 2 2 6 2 6 3" xfId="23815" xr:uid="{00000000-0005-0000-0000-00005A5D0000}"/>
    <cellStyle name="Note 2 2 6 2 7" xfId="23816" xr:uid="{00000000-0005-0000-0000-00005B5D0000}"/>
    <cellStyle name="Note 2 2 6 2 7 2" xfId="23817" xr:uid="{00000000-0005-0000-0000-00005C5D0000}"/>
    <cellStyle name="Note 2 2 6 2 8" xfId="23818" xr:uid="{00000000-0005-0000-0000-00005D5D0000}"/>
    <cellStyle name="Note 2 2 6 2 8 2" xfId="23819" xr:uid="{00000000-0005-0000-0000-00005E5D0000}"/>
    <cellStyle name="Note 2 2 6 2 9" xfId="23820" xr:uid="{00000000-0005-0000-0000-00005F5D0000}"/>
    <cellStyle name="Note 2 2 6 3" xfId="630" xr:uid="{00000000-0005-0000-0000-0000605D0000}"/>
    <cellStyle name="Note 2 2 6 4" xfId="23821" xr:uid="{00000000-0005-0000-0000-0000615D0000}"/>
    <cellStyle name="Note 2 2 6 4 2" xfId="23822" xr:uid="{00000000-0005-0000-0000-0000625D0000}"/>
    <cellStyle name="Note 2 2 6 4 2 2" xfId="23823" xr:uid="{00000000-0005-0000-0000-0000635D0000}"/>
    <cellStyle name="Note 2 2 6 4 3" xfId="23824" xr:uid="{00000000-0005-0000-0000-0000645D0000}"/>
    <cellStyle name="Note 2 2 6 5" xfId="23825" xr:uid="{00000000-0005-0000-0000-0000655D0000}"/>
    <cellStyle name="Note 2 2 6 5 2" xfId="23826" xr:uid="{00000000-0005-0000-0000-0000665D0000}"/>
    <cellStyle name="Note 2 2 6 5 2 2" xfId="23827" xr:uid="{00000000-0005-0000-0000-0000675D0000}"/>
    <cellStyle name="Note 2 2 6 5 3" xfId="23828" xr:uid="{00000000-0005-0000-0000-0000685D0000}"/>
    <cellStyle name="Note 2 2 7" xfId="23829" xr:uid="{00000000-0005-0000-0000-0000695D0000}"/>
    <cellStyle name="Note 2 2 7 2" xfId="23830" xr:uid="{00000000-0005-0000-0000-00006A5D0000}"/>
    <cellStyle name="Note 2 2 7 3" xfId="23831" xr:uid="{00000000-0005-0000-0000-00006B5D0000}"/>
    <cellStyle name="Note 2 2 7 3 2" xfId="23832" xr:uid="{00000000-0005-0000-0000-00006C5D0000}"/>
    <cellStyle name="Note 2 2 7 3 3" xfId="23833" xr:uid="{00000000-0005-0000-0000-00006D5D0000}"/>
    <cellStyle name="Note 2 2 7 4" xfId="23834" xr:uid="{00000000-0005-0000-0000-00006E5D0000}"/>
    <cellStyle name="Note 2 2 7 4 2" xfId="23835" xr:uid="{00000000-0005-0000-0000-00006F5D0000}"/>
    <cellStyle name="Note 2 2 7 4 2 2" xfId="23836" xr:uid="{00000000-0005-0000-0000-0000705D0000}"/>
    <cellStyle name="Note 2 2 7 4 3" xfId="23837" xr:uid="{00000000-0005-0000-0000-0000715D0000}"/>
    <cellStyle name="Note 2 2 7 5" xfId="23838" xr:uid="{00000000-0005-0000-0000-0000725D0000}"/>
    <cellStyle name="Note 2 2 7 5 2" xfId="23839" xr:uid="{00000000-0005-0000-0000-0000735D0000}"/>
    <cellStyle name="Note 2 2 7 5 2 2" xfId="23840" xr:uid="{00000000-0005-0000-0000-0000745D0000}"/>
    <cellStyle name="Note 2 2 7 5 3" xfId="23841" xr:uid="{00000000-0005-0000-0000-0000755D0000}"/>
    <cellStyle name="Note 2 2 7 6" xfId="23842" xr:uid="{00000000-0005-0000-0000-0000765D0000}"/>
    <cellStyle name="Note 2 2 7 6 2" xfId="23843" xr:uid="{00000000-0005-0000-0000-0000775D0000}"/>
    <cellStyle name="Note 2 2 7 6 2 2" xfId="23844" xr:uid="{00000000-0005-0000-0000-0000785D0000}"/>
    <cellStyle name="Note 2 2 7 6 3" xfId="23845" xr:uid="{00000000-0005-0000-0000-0000795D0000}"/>
    <cellStyle name="Note 2 2 7 7" xfId="23846" xr:uid="{00000000-0005-0000-0000-00007A5D0000}"/>
    <cellStyle name="Note 2 2 7 7 2" xfId="23847" xr:uid="{00000000-0005-0000-0000-00007B5D0000}"/>
    <cellStyle name="Note 2 2 7 8" xfId="23848" xr:uid="{00000000-0005-0000-0000-00007C5D0000}"/>
    <cellStyle name="Note 2 2 7 8 2" xfId="23849" xr:uid="{00000000-0005-0000-0000-00007D5D0000}"/>
    <cellStyle name="Note 2 2 7 9" xfId="23850" xr:uid="{00000000-0005-0000-0000-00007E5D0000}"/>
    <cellStyle name="Note 2 2 8" xfId="23851" xr:uid="{00000000-0005-0000-0000-00007F5D0000}"/>
    <cellStyle name="Note 2 2 8 2" xfId="23852" xr:uid="{00000000-0005-0000-0000-0000805D0000}"/>
    <cellStyle name="Note 2 2 8 3" xfId="23853" xr:uid="{00000000-0005-0000-0000-0000815D0000}"/>
    <cellStyle name="Note 2 2 8 4" xfId="23854" xr:uid="{00000000-0005-0000-0000-0000825D0000}"/>
    <cellStyle name="Note 2 2 8 5" xfId="23855" xr:uid="{00000000-0005-0000-0000-0000835D0000}"/>
    <cellStyle name="Note 2 2 8 5 2" xfId="23856" xr:uid="{00000000-0005-0000-0000-0000845D0000}"/>
    <cellStyle name="Note 2 2 8 6" xfId="23857" xr:uid="{00000000-0005-0000-0000-0000855D0000}"/>
    <cellStyle name="Note 2 2 8 7" xfId="23858" xr:uid="{00000000-0005-0000-0000-0000865D0000}"/>
    <cellStyle name="Note 2 2 9" xfId="23859" xr:uid="{00000000-0005-0000-0000-0000875D0000}"/>
    <cellStyle name="Note 2 20" xfId="23860" xr:uid="{00000000-0005-0000-0000-0000885D0000}"/>
    <cellStyle name="Note 2 21" xfId="23861" xr:uid="{00000000-0005-0000-0000-0000895D0000}"/>
    <cellStyle name="Note 2 3" xfId="631" xr:uid="{00000000-0005-0000-0000-00008A5D0000}"/>
    <cellStyle name="Note 2 3 10" xfId="23862" xr:uid="{00000000-0005-0000-0000-00008B5D0000}"/>
    <cellStyle name="Note 2 3 10 2" xfId="23863" xr:uid="{00000000-0005-0000-0000-00008C5D0000}"/>
    <cellStyle name="Note 2 3 10 2 2" xfId="23864" xr:uid="{00000000-0005-0000-0000-00008D5D0000}"/>
    <cellStyle name="Note 2 3 10 3" xfId="23865" xr:uid="{00000000-0005-0000-0000-00008E5D0000}"/>
    <cellStyle name="Note 2 3 10 4" xfId="23866" xr:uid="{00000000-0005-0000-0000-00008F5D0000}"/>
    <cellStyle name="Note 2 3 10 5" xfId="23867" xr:uid="{00000000-0005-0000-0000-0000905D0000}"/>
    <cellStyle name="Note 2 3 11" xfId="23868" xr:uid="{00000000-0005-0000-0000-0000915D0000}"/>
    <cellStyle name="Note 2 3 11 2" xfId="23869" xr:uid="{00000000-0005-0000-0000-0000925D0000}"/>
    <cellStyle name="Note 2 3 11 2 2" xfId="23870" xr:uid="{00000000-0005-0000-0000-0000935D0000}"/>
    <cellStyle name="Note 2 3 11 3" xfId="23871" xr:uid="{00000000-0005-0000-0000-0000945D0000}"/>
    <cellStyle name="Note 2 3 12" xfId="23872" xr:uid="{00000000-0005-0000-0000-0000955D0000}"/>
    <cellStyle name="Note 2 3 12 2" xfId="23873" xr:uid="{00000000-0005-0000-0000-0000965D0000}"/>
    <cellStyle name="Note 2 3 12 2 2" xfId="23874" xr:uid="{00000000-0005-0000-0000-0000975D0000}"/>
    <cellStyle name="Note 2 3 12 3" xfId="23875" xr:uid="{00000000-0005-0000-0000-0000985D0000}"/>
    <cellStyle name="Note 2 3 13" xfId="23876" xr:uid="{00000000-0005-0000-0000-0000995D0000}"/>
    <cellStyle name="Note 2 3 13 2" xfId="23877" xr:uid="{00000000-0005-0000-0000-00009A5D0000}"/>
    <cellStyle name="Note 2 3 14" xfId="23878" xr:uid="{00000000-0005-0000-0000-00009B5D0000}"/>
    <cellStyle name="Note 2 3 14 2" xfId="23879" xr:uid="{00000000-0005-0000-0000-00009C5D0000}"/>
    <cellStyle name="Note 2 3 15" xfId="23880" xr:uid="{00000000-0005-0000-0000-00009D5D0000}"/>
    <cellStyle name="Note 2 3 16" xfId="23881" xr:uid="{00000000-0005-0000-0000-00009E5D0000}"/>
    <cellStyle name="Note 2 3 17" xfId="23882" xr:uid="{00000000-0005-0000-0000-00009F5D0000}"/>
    <cellStyle name="Note 2 3 2" xfId="632" xr:uid="{00000000-0005-0000-0000-0000A05D0000}"/>
    <cellStyle name="Note 2 3 2 10" xfId="23883" xr:uid="{00000000-0005-0000-0000-0000A15D0000}"/>
    <cellStyle name="Note 2 3 2 10 2" xfId="23884" xr:uid="{00000000-0005-0000-0000-0000A25D0000}"/>
    <cellStyle name="Note 2 3 2 10 2 2" xfId="23885" xr:uid="{00000000-0005-0000-0000-0000A35D0000}"/>
    <cellStyle name="Note 2 3 2 10 3" xfId="23886" xr:uid="{00000000-0005-0000-0000-0000A45D0000}"/>
    <cellStyle name="Note 2 3 2 11" xfId="23887" xr:uid="{00000000-0005-0000-0000-0000A55D0000}"/>
    <cellStyle name="Note 2 3 2 11 2" xfId="23888" xr:uid="{00000000-0005-0000-0000-0000A65D0000}"/>
    <cellStyle name="Note 2 3 2 12" xfId="23889" xr:uid="{00000000-0005-0000-0000-0000A75D0000}"/>
    <cellStyle name="Note 2 3 2 12 2" xfId="23890" xr:uid="{00000000-0005-0000-0000-0000A85D0000}"/>
    <cellStyle name="Note 2 3 2 13" xfId="23891" xr:uid="{00000000-0005-0000-0000-0000A95D0000}"/>
    <cellStyle name="Note 2 3 2 14" xfId="23892" xr:uid="{00000000-0005-0000-0000-0000AA5D0000}"/>
    <cellStyle name="Note 2 3 2 15" xfId="23893" xr:uid="{00000000-0005-0000-0000-0000AB5D0000}"/>
    <cellStyle name="Note 2 3 2 2" xfId="633" xr:uid="{00000000-0005-0000-0000-0000AC5D0000}"/>
    <cellStyle name="Note 2 3 2 2 2" xfId="23894" xr:uid="{00000000-0005-0000-0000-0000AD5D0000}"/>
    <cellStyle name="Note 2 3 2 2 2 2" xfId="23895" xr:uid="{00000000-0005-0000-0000-0000AE5D0000}"/>
    <cellStyle name="Note 2 3 2 2 2 3" xfId="23896" xr:uid="{00000000-0005-0000-0000-0000AF5D0000}"/>
    <cellStyle name="Note 2 3 2 2 2 3 2" xfId="23897" xr:uid="{00000000-0005-0000-0000-0000B05D0000}"/>
    <cellStyle name="Note 2 3 2 2 2 3 3" xfId="23898" xr:uid="{00000000-0005-0000-0000-0000B15D0000}"/>
    <cellStyle name="Note 2 3 2 2 2 4" xfId="23899" xr:uid="{00000000-0005-0000-0000-0000B25D0000}"/>
    <cellStyle name="Note 2 3 2 2 2 4 2" xfId="23900" xr:uid="{00000000-0005-0000-0000-0000B35D0000}"/>
    <cellStyle name="Note 2 3 2 2 2 4 2 2" xfId="23901" xr:uid="{00000000-0005-0000-0000-0000B45D0000}"/>
    <cellStyle name="Note 2 3 2 2 2 4 3" xfId="23902" xr:uid="{00000000-0005-0000-0000-0000B55D0000}"/>
    <cellStyle name="Note 2 3 2 2 2 5" xfId="23903" xr:uid="{00000000-0005-0000-0000-0000B65D0000}"/>
    <cellStyle name="Note 2 3 2 2 2 5 2" xfId="23904" xr:uid="{00000000-0005-0000-0000-0000B75D0000}"/>
    <cellStyle name="Note 2 3 2 2 2 5 2 2" xfId="23905" xr:uid="{00000000-0005-0000-0000-0000B85D0000}"/>
    <cellStyle name="Note 2 3 2 2 2 5 3" xfId="23906" xr:uid="{00000000-0005-0000-0000-0000B95D0000}"/>
    <cellStyle name="Note 2 3 2 2 2 6" xfId="23907" xr:uid="{00000000-0005-0000-0000-0000BA5D0000}"/>
    <cellStyle name="Note 2 3 2 2 2 6 2" xfId="23908" xr:uid="{00000000-0005-0000-0000-0000BB5D0000}"/>
    <cellStyle name="Note 2 3 2 2 2 6 2 2" xfId="23909" xr:uid="{00000000-0005-0000-0000-0000BC5D0000}"/>
    <cellStyle name="Note 2 3 2 2 2 6 3" xfId="23910" xr:uid="{00000000-0005-0000-0000-0000BD5D0000}"/>
    <cellStyle name="Note 2 3 2 2 2 7" xfId="23911" xr:uid="{00000000-0005-0000-0000-0000BE5D0000}"/>
    <cellStyle name="Note 2 3 2 2 2 7 2" xfId="23912" xr:uid="{00000000-0005-0000-0000-0000BF5D0000}"/>
    <cellStyle name="Note 2 3 2 2 2 8" xfId="23913" xr:uid="{00000000-0005-0000-0000-0000C05D0000}"/>
    <cellStyle name="Note 2 3 2 2 2 8 2" xfId="23914" xr:uid="{00000000-0005-0000-0000-0000C15D0000}"/>
    <cellStyle name="Note 2 3 2 2 2 9" xfId="23915" xr:uid="{00000000-0005-0000-0000-0000C25D0000}"/>
    <cellStyle name="Note 2 3 2 2 3" xfId="23916" xr:uid="{00000000-0005-0000-0000-0000C35D0000}"/>
    <cellStyle name="Note 2 3 2 2 3 2" xfId="23917" xr:uid="{00000000-0005-0000-0000-0000C45D0000}"/>
    <cellStyle name="Note 2 3 2 2 3 3" xfId="23918" xr:uid="{00000000-0005-0000-0000-0000C55D0000}"/>
    <cellStyle name="Note 2 3 2 2 3 3 2" xfId="23919" xr:uid="{00000000-0005-0000-0000-0000C65D0000}"/>
    <cellStyle name="Note 2 3 2 2 3 3 3" xfId="23920" xr:uid="{00000000-0005-0000-0000-0000C75D0000}"/>
    <cellStyle name="Note 2 3 2 2 3 4" xfId="23921" xr:uid="{00000000-0005-0000-0000-0000C85D0000}"/>
    <cellStyle name="Note 2 3 2 2 3 4 2" xfId="23922" xr:uid="{00000000-0005-0000-0000-0000C95D0000}"/>
    <cellStyle name="Note 2 3 2 2 3 4 2 2" xfId="23923" xr:uid="{00000000-0005-0000-0000-0000CA5D0000}"/>
    <cellStyle name="Note 2 3 2 2 3 4 3" xfId="23924" xr:uid="{00000000-0005-0000-0000-0000CB5D0000}"/>
    <cellStyle name="Note 2 3 2 2 3 5" xfId="23925" xr:uid="{00000000-0005-0000-0000-0000CC5D0000}"/>
    <cellStyle name="Note 2 3 2 2 3 5 2" xfId="23926" xr:uid="{00000000-0005-0000-0000-0000CD5D0000}"/>
    <cellStyle name="Note 2 3 2 2 3 5 2 2" xfId="23927" xr:uid="{00000000-0005-0000-0000-0000CE5D0000}"/>
    <cellStyle name="Note 2 3 2 2 3 5 3" xfId="23928" xr:uid="{00000000-0005-0000-0000-0000CF5D0000}"/>
    <cellStyle name="Note 2 3 2 2 3 6" xfId="23929" xr:uid="{00000000-0005-0000-0000-0000D05D0000}"/>
    <cellStyle name="Note 2 3 2 2 3 6 2" xfId="23930" xr:uid="{00000000-0005-0000-0000-0000D15D0000}"/>
    <cellStyle name="Note 2 3 2 2 3 6 2 2" xfId="23931" xr:uid="{00000000-0005-0000-0000-0000D25D0000}"/>
    <cellStyle name="Note 2 3 2 2 3 6 3" xfId="23932" xr:uid="{00000000-0005-0000-0000-0000D35D0000}"/>
    <cellStyle name="Note 2 3 2 2 3 7" xfId="23933" xr:uid="{00000000-0005-0000-0000-0000D45D0000}"/>
    <cellStyle name="Note 2 3 2 2 3 7 2" xfId="23934" xr:uid="{00000000-0005-0000-0000-0000D55D0000}"/>
    <cellStyle name="Note 2 3 2 2 3 8" xfId="23935" xr:uid="{00000000-0005-0000-0000-0000D65D0000}"/>
    <cellStyle name="Note 2 3 2 2 3 8 2" xfId="23936" xr:uid="{00000000-0005-0000-0000-0000D75D0000}"/>
    <cellStyle name="Note 2 3 2 2 3 9" xfId="23937" xr:uid="{00000000-0005-0000-0000-0000D85D0000}"/>
    <cellStyle name="Note 2 3 2 2 4" xfId="23938" xr:uid="{00000000-0005-0000-0000-0000D95D0000}"/>
    <cellStyle name="Note 2 3 2 2 4 2" xfId="23939" xr:uid="{00000000-0005-0000-0000-0000DA5D0000}"/>
    <cellStyle name="Note 2 3 2 2 4 3" xfId="23940" xr:uid="{00000000-0005-0000-0000-0000DB5D0000}"/>
    <cellStyle name="Note 2 3 2 2 4 3 2" xfId="23941" xr:uid="{00000000-0005-0000-0000-0000DC5D0000}"/>
    <cellStyle name="Note 2 3 2 2 4 3 2 2" xfId="23942" xr:uid="{00000000-0005-0000-0000-0000DD5D0000}"/>
    <cellStyle name="Note 2 3 2 2 4 3 3" xfId="23943" xr:uid="{00000000-0005-0000-0000-0000DE5D0000}"/>
    <cellStyle name="Note 2 3 2 2 4 4" xfId="23944" xr:uid="{00000000-0005-0000-0000-0000DF5D0000}"/>
    <cellStyle name="Note 2 3 2 2 4 4 2" xfId="23945" xr:uid="{00000000-0005-0000-0000-0000E05D0000}"/>
    <cellStyle name="Note 2 3 2 2 4 4 2 2" xfId="23946" xr:uid="{00000000-0005-0000-0000-0000E15D0000}"/>
    <cellStyle name="Note 2 3 2 2 4 4 3" xfId="23947" xr:uid="{00000000-0005-0000-0000-0000E25D0000}"/>
    <cellStyle name="Note 2 3 2 2 4 5" xfId="23948" xr:uid="{00000000-0005-0000-0000-0000E35D0000}"/>
    <cellStyle name="Note 2 3 2 2 4 5 2" xfId="23949" xr:uid="{00000000-0005-0000-0000-0000E45D0000}"/>
    <cellStyle name="Note 2 3 2 2 4 5 2 2" xfId="23950" xr:uid="{00000000-0005-0000-0000-0000E55D0000}"/>
    <cellStyle name="Note 2 3 2 2 4 5 3" xfId="23951" xr:uid="{00000000-0005-0000-0000-0000E65D0000}"/>
    <cellStyle name="Note 2 3 2 2 4 6" xfId="23952" xr:uid="{00000000-0005-0000-0000-0000E75D0000}"/>
    <cellStyle name="Note 2 3 2 2 4 6 2" xfId="23953" xr:uid="{00000000-0005-0000-0000-0000E85D0000}"/>
    <cellStyle name="Note 2 3 2 2 4 7" xfId="23954" xr:uid="{00000000-0005-0000-0000-0000E95D0000}"/>
    <cellStyle name="Note 2 3 2 2 4 7 2" xfId="23955" xr:uid="{00000000-0005-0000-0000-0000EA5D0000}"/>
    <cellStyle name="Note 2 3 2 2 4 8" xfId="23956" xr:uid="{00000000-0005-0000-0000-0000EB5D0000}"/>
    <cellStyle name="Note 2 3 2 2 4 9" xfId="23957" xr:uid="{00000000-0005-0000-0000-0000EC5D0000}"/>
    <cellStyle name="Note 2 3 2 2 5" xfId="23958" xr:uid="{00000000-0005-0000-0000-0000ED5D0000}"/>
    <cellStyle name="Note 2 3 2 2 5 2" xfId="23959" xr:uid="{00000000-0005-0000-0000-0000EE5D0000}"/>
    <cellStyle name="Note 2 3 2 2 5 3" xfId="23960" xr:uid="{00000000-0005-0000-0000-0000EF5D0000}"/>
    <cellStyle name="Note 2 3 2 2 6" xfId="23961" xr:uid="{00000000-0005-0000-0000-0000F05D0000}"/>
    <cellStyle name="Note 2 3 2 2 6 2" xfId="23962" xr:uid="{00000000-0005-0000-0000-0000F15D0000}"/>
    <cellStyle name="Note 2 3 2 2 6 2 2" xfId="23963" xr:uid="{00000000-0005-0000-0000-0000F25D0000}"/>
    <cellStyle name="Note 2 3 2 2 6 2 2 2" xfId="23964" xr:uid="{00000000-0005-0000-0000-0000F35D0000}"/>
    <cellStyle name="Note 2 3 2 2 6 2 3" xfId="23965" xr:uid="{00000000-0005-0000-0000-0000F45D0000}"/>
    <cellStyle name="Note 2 3 2 2 6 3" xfId="23966" xr:uid="{00000000-0005-0000-0000-0000F55D0000}"/>
    <cellStyle name="Note 2 3 2 2 6 3 2" xfId="23967" xr:uid="{00000000-0005-0000-0000-0000F65D0000}"/>
    <cellStyle name="Note 2 3 2 2 6 3 2 2" xfId="23968" xr:uid="{00000000-0005-0000-0000-0000F75D0000}"/>
    <cellStyle name="Note 2 3 2 2 6 3 3" xfId="23969" xr:uid="{00000000-0005-0000-0000-0000F85D0000}"/>
    <cellStyle name="Note 2 3 2 2 6 4" xfId="23970" xr:uid="{00000000-0005-0000-0000-0000F95D0000}"/>
    <cellStyle name="Note 2 3 2 2 6 4 2" xfId="23971" xr:uid="{00000000-0005-0000-0000-0000FA5D0000}"/>
    <cellStyle name="Note 2 3 2 2 6 4 2 2" xfId="23972" xr:uid="{00000000-0005-0000-0000-0000FB5D0000}"/>
    <cellStyle name="Note 2 3 2 2 6 4 3" xfId="23973" xr:uid="{00000000-0005-0000-0000-0000FC5D0000}"/>
    <cellStyle name="Note 2 3 2 2 6 5" xfId="23974" xr:uid="{00000000-0005-0000-0000-0000FD5D0000}"/>
    <cellStyle name="Note 2 3 2 2 6 5 2" xfId="23975" xr:uid="{00000000-0005-0000-0000-0000FE5D0000}"/>
    <cellStyle name="Note 2 3 2 2 6 6" xfId="23976" xr:uid="{00000000-0005-0000-0000-0000FF5D0000}"/>
    <cellStyle name="Note 2 3 2 2 6 6 2" xfId="23977" xr:uid="{00000000-0005-0000-0000-0000005E0000}"/>
    <cellStyle name="Note 2 3 2 2 6 7" xfId="23978" xr:uid="{00000000-0005-0000-0000-0000015E0000}"/>
    <cellStyle name="Note 2 3 2 2 7" xfId="23979" xr:uid="{00000000-0005-0000-0000-0000025E0000}"/>
    <cellStyle name="Note 2 3 2 2 7 2" xfId="23980" xr:uid="{00000000-0005-0000-0000-0000035E0000}"/>
    <cellStyle name="Note 2 3 2 2 7 2 2" xfId="23981" xr:uid="{00000000-0005-0000-0000-0000045E0000}"/>
    <cellStyle name="Note 2 3 2 2 7 3" xfId="23982" xr:uid="{00000000-0005-0000-0000-0000055E0000}"/>
    <cellStyle name="Note 2 3 2 2 8" xfId="23983" xr:uid="{00000000-0005-0000-0000-0000065E0000}"/>
    <cellStyle name="Note 2 3 2 2 8 2" xfId="23984" xr:uid="{00000000-0005-0000-0000-0000075E0000}"/>
    <cellStyle name="Note 2 3 2 2 8 2 2" xfId="23985" xr:uid="{00000000-0005-0000-0000-0000085E0000}"/>
    <cellStyle name="Note 2 3 2 2 8 3" xfId="23986" xr:uid="{00000000-0005-0000-0000-0000095E0000}"/>
    <cellStyle name="Note 2 3 2 3" xfId="634" xr:uid="{00000000-0005-0000-0000-00000A5E0000}"/>
    <cellStyle name="Note 2 3 2 3 10" xfId="23987" xr:uid="{00000000-0005-0000-0000-00000B5E0000}"/>
    <cellStyle name="Note 2 3 2 3 2" xfId="635" xr:uid="{00000000-0005-0000-0000-00000C5E0000}"/>
    <cellStyle name="Note 2 3 2 3 2 2" xfId="23988" xr:uid="{00000000-0005-0000-0000-00000D5E0000}"/>
    <cellStyle name="Note 2 3 2 3 2 3" xfId="23989" xr:uid="{00000000-0005-0000-0000-00000E5E0000}"/>
    <cellStyle name="Note 2 3 2 3 2 3 2" xfId="23990" xr:uid="{00000000-0005-0000-0000-00000F5E0000}"/>
    <cellStyle name="Note 2 3 2 3 2 3 3" xfId="23991" xr:uid="{00000000-0005-0000-0000-0000105E0000}"/>
    <cellStyle name="Note 2 3 2 3 2 4" xfId="23992" xr:uid="{00000000-0005-0000-0000-0000115E0000}"/>
    <cellStyle name="Note 2 3 2 3 2 4 2" xfId="23993" xr:uid="{00000000-0005-0000-0000-0000125E0000}"/>
    <cellStyle name="Note 2 3 2 3 2 4 2 2" xfId="23994" xr:uid="{00000000-0005-0000-0000-0000135E0000}"/>
    <cellStyle name="Note 2 3 2 3 2 4 3" xfId="23995" xr:uid="{00000000-0005-0000-0000-0000145E0000}"/>
    <cellStyle name="Note 2 3 2 3 2 5" xfId="23996" xr:uid="{00000000-0005-0000-0000-0000155E0000}"/>
    <cellStyle name="Note 2 3 2 3 2 5 2" xfId="23997" xr:uid="{00000000-0005-0000-0000-0000165E0000}"/>
    <cellStyle name="Note 2 3 2 3 2 5 2 2" xfId="23998" xr:uid="{00000000-0005-0000-0000-0000175E0000}"/>
    <cellStyle name="Note 2 3 2 3 2 5 3" xfId="23999" xr:uid="{00000000-0005-0000-0000-0000185E0000}"/>
    <cellStyle name="Note 2 3 2 3 2 6" xfId="24000" xr:uid="{00000000-0005-0000-0000-0000195E0000}"/>
    <cellStyle name="Note 2 3 2 3 2 6 2" xfId="24001" xr:uid="{00000000-0005-0000-0000-00001A5E0000}"/>
    <cellStyle name="Note 2 3 2 3 2 6 2 2" xfId="24002" xr:uid="{00000000-0005-0000-0000-00001B5E0000}"/>
    <cellStyle name="Note 2 3 2 3 2 6 3" xfId="24003" xr:uid="{00000000-0005-0000-0000-00001C5E0000}"/>
    <cellStyle name="Note 2 3 2 3 2 7" xfId="24004" xr:uid="{00000000-0005-0000-0000-00001D5E0000}"/>
    <cellStyle name="Note 2 3 2 3 2 7 2" xfId="24005" xr:uid="{00000000-0005-0000-0000-00001E5E0000}"/>
    <cellStyle name="Note 2 3 2 3 2 8" xfId="24006" xr:uid="{00000000-0005-0000-0000-00001F5E0000}"/>
    <cellStyle name="Note 2 3 2 3 2 8 2" xfId="24007" xr:uid="{00000000-0005-0000-0000-0000205E0000}"/>
    <cellStyle name="Note 2 3 2 3 2 9" xfId="24008" xr:uid="{00000000-0005-0000-0000-0000215E0000}"/>
    <cellStyle name="Note 2 3 2 3 3" xfId="636" xr:uid="{00000000-0005-0000-0000-0000225E0000}"/>
    <cellStyle name="Note 2 3 2 3 4" xfId="24009" xr:uid="{00000000-0005-0000-0000-0000235E0000}"/>
    <cellStyle name="Note 2 3 2 3 4 2" xfId="24010" xr:uid="{00000000-0005-0000-0000-0000245E0000}"/>
    <cellStyle name="Note 2 3 2 3 4 3" xfId="24011" xr:uid="{00000000-0005-0000-0000-0000255E0000}"/>
    <cellStyle name="Note 2 3 2 3 5" xfId="24012" xr:uid="{00000000-0005-0000-0000-0000265E0000}"/>
    <cellStyle name="Note 2 3 2 3 5 2" xfId="24013" xr:uid="{00000000-0005-0000-0000-0000275E0000}"/>
    <cellStyle name="Note 2 3 2 3 5 2 2" xfId="24014" xr:uid="{00000000-0005-0000-0000-0000285E0000}"/>
    <cellStyle name="Note 2 3 2 3 5 3" xfId="24015" xr:uid="{00000000-0005-0000-0000-0000295E0000}"/>
    <cellStyle name="Note 2 3 2 3 6" xfId="24016" xr:uid="{00000000-0005-0000-0000-00002A5E0000}"/>
    <cellStyle name="Note 2 3 2 3 6 2" xfId="24017" xr:uid="{00000000-0005-0000-0000-00002B5E0000}"/>
    <cellStyle name="Note 2 3 2 3 6 2 2" xfId="24018" xr:uid="{00000000-0005-0000-0000-00002C5E0000}"/>
    <cellStyle name="Note 2 3 2 3 6 3" xfId="24019" xr:uid="{00000000-0005-0000-0000-00002D5E0000}"/>
    <cellStyle name="Note 2 3 2 3 7" xfId="24020" xr:uid="{00000000-0005-0000-0000-00002E5E0000}"/>
    <cellStyle name="Note 2 3 2 3 7 2" xfId="24021" xr:uid="{00000000-0005-0000-0000-00002F5E0000}"/>
    <cellStyle name="Note 2 3 2 3 7 2 2" xfId="24022" xr:uid="{00000000-0005-0000-0000-0000305E0000}"/>
    <cellStyle name="Note 2 3 2 3 7 3" xfId="24023" xr:uid="{00000000-0005-0000-0000-0000315E0000}"/>
    <cellStyle name="Note 2 3 2 3 8" xfId="24024" xr:uid="{00000000-0005-0000-0000-0000325E0000}"/>
    <cellStyle name="Note 2 3 2 3 8 2" xfId="24025" xr:uid="{00000000-0005-0000-0000-0000335E0000}"/>
    <cellStyle name="Note 2 3 2 3 9" xfId="24026" xr:uid="{00000000-0005-0000-0000-0000345E0000}"/>
    <cellStyle name="Note 2 3 2 3 9 2" xfId="24027" xr:uid="{00000000-0005-0000-0000-0000355E0000}"/>
    <cellStyle name="Note 2 3 2 4" xfId="637" xr:uid="{00000000-0005-0000-0000-0000365E0000}"/>
    <cellStyle name="Note 2 3 2 4 2" xfId="638" xr:uid="{00000000-0005-0000-0000-0000375E0000}"/>
    <cellStyle name="Note 2 3 2 4 2 10" xfId="24028" xr:uid="{00000000-0005-0000-0000-0000385E0000}"/>
    <cellStyle name="Note 2 3 2 4 2 2" xfId="24029" xr:uid="{00000000-0005-0000-0000-0000395E0000}"/>
    <cellStyle name="Note 2 3 2 4 2 3" xfId="24030" xr:uid="{00000000-0005-0000-0000-00003A5E0000}"/>
    <cellStyle name="Note 2 3 2 4 2 4" xfId="24031" xr:uid="{00000000-0005-0000-0000-00003B5E0000}"/>
    <cellStyle name="Note 2 3 2 4 2 4 2" xfId="24032" xr:uid="{00000000-0005-0000-0000-00003C5E0000}"/>
    <cellStyle name="Note 2 3 2 4 2 4 2 2" xfId="24033" xr:uid="{00000000-0005-0000-0000-00003D5E0000}"/>
    <cellStyle name="Note 2 3 2 4 2 4 3" xfId="24034" xr:uid="{00000000-0005-0000-0000-00003E5E0000}"/>
    <cellStyle name="Note 2 3 2 4 2 5" xfId="24035" xr:uid="{00000000-0005-0000-0000-00003F5E0000}"/>
    <cellStyle name="Note 2 3 2 4 2 5 2" xfId="24036" xr:uid="{00000000-0005-0000-0000-0000405E0000}"/>
    <cellStyle name="Note 2 3 2 4 2 5 2 2" xfId="24037" xr:uid="{00000000-0005-0000-0000-0000415E0000}"/>
    <cellStyle name="Note 2 3 2 4 2 5 3" xfId="24038" xr:uid="{00000000-0005-0000-0000-0000425E0000}"/>
    <cellStyle name="Note 2 3 2 4 2 6" xfId="24039" xr:uid="{00000000-0005-0000-0000-0000435E0000}"/>
    <cellStyle name="Note 2 3 2 4 2 6 2" xfId="24040" xr:uid="{00000000-0005-0000-0000-0000445E0000}"/>
    <cellStyle name="Note 2 3 2 4 2 6 2 2" xfId="24041" xr:uid="{00000000-0005-0000-0000-0000455E0000}"/>
    <cellStyle name="Note 2 3 2 4 2 6 3" xfId="24042" xr:uid="{00000000-0005-0000-0000-0000465E0000}"/>
    <cellStyle name="Note 2 3 2 4 2 7" xfId="24043" xr:uid="{00000000-0005-0000-0000-0000475E0000}"/>
    <cellStyle name="Note 2 3 2 4 2 7 2" xfId="24044" xr:uid="{00000000-0005-0000-0000-0000485E0000}"/>
    <cellStyle name="Note 2 3 2 4 2 8" xfId="24045" xr:uid="{00000000-0005-0000-0000-0000495E0000}"/>
    <cellStyle name="Note 2 3 2 4 2 8 2" xfId="24046" xr:uid="{00000000-0005-0000-0000-00004A5E0000}"/>
    <cellStyle name="Note 2 3 2 4 2 9" xfId="24047" xr:uid="{00000000-0005-0000-0000-00004B5E0000}"/>
    <cellStyle name="Note 2 3 2 4 3" xfId="639" xr:uid="{00000000-0005-0000-0000-00004C5E0000}"/>
    <cellStyle name="Note 2 3 2 4 4" xfId="24048" xr:uid="{00000000-0005-0000-0000-00004D5E0000}"/>
    <cellStyle name="Note 2 3 2 4 4 2" xfId="24049" xr:uid="{00000000-0005-0000-0000-00004E5E0000}"/>
    <cellStyle name="Note 2 3 2 4 4 2 2" xfId="24050" xr:uid="{00000000-0005-0000-0000-00004F5E0000}"/>
    <cellStyle name="Note 2 3 2 4 4 3" xfId="24051" xr:uid="{00000000-0005-0000-0000-0000505E0000}"/>
    <cellStyle name="Note 2 3 2 4 5" xfId="24052" xr:uid="{00000000-0005-0000-0000-0000515E0000}"/>
    <cellStyle name="Note 2 3 2 4 5 2" xfId="24053" xr:uid="{00000000-0005-0000-0000-0000525E0000}"/>
    <cellStyle name="Note 2 3 2 4 5 2 2" xfId="24054" xr:uid="{00000000-0005-0000-0000-0000535E0000}"/>
    <cellStyle name="Note 2 3 2 4 5 3" xfId="24055" xr:uid="{00000000-0005-0000-0000-0000545E0000}"/>
    <cellStyle name="Note 2 3 2 5" xfId="24056" xr:uid="{00000000-0005-0000-0000-0000555E0000}"/>
    <cellStyle name="Note 2 3 2 5 2" xfId="24057" xr:uid="{00000000-0005-0000-0000-0000565E0000}"/>
    <cellStyle name="Note 2 3 2 5 3" xfId="24058" xr:uid="{00000000-0005-0000-0000-0000575E0000}"/>
    <cellStyle name="Note 2 3 2 5 3 2" xfId="24059" xr:uid="{00000000-0005-0000-0000-0000585E0000}"/>
    <cellStyle name="Note 2 3 2 5 3 3" xfId="24060" xr:uid="{00000000-0005-0000-0000-0000595E0000}"/>
    <cellStyle name="Note 2 3 2 5 4" xfId="24061" xr:uid="{00000000-0005-0000-0000-00005A5E0000}"/>
    <cellStyle name="Note 2 3 2 5 4 2" xfId="24062" xr:uid="{00000000-0005-0000-0000-00005B5E0000}"/>
    <cellStyle name="Note 2 3 2 5 4 2 2" xfId="24063" xr:uid="{00000000-0005-0000-0000-00005C5E0000}"/>
    <cellStyle name="Note 2 3 2 5 4 3" xfId="24064" xr:uid="{00000000-0005-0000-0000-00005D5E0000}"/>
    <cellStyle name="Note 2 3 2 5 5" xfId="24065" xr:uid="{00000000-0005-0000-0000-00005E5E0000}"/>
    <cellStyle name="Note 2 3 2 5 5 2" xfId="24066" xr:uid="{00000000-0005-0000-0000-00005F5E0000}"/>
    <cellStyle name="Note 2 3 2 5 5 2 2" xfId="24067" xr:uid="{00000000-0005-0000-0000-0000605E0000}"/>
    <cellStyle name="Note 2 3 2 5 5 3" xfId="24068" xr:uid="{00000000-0005-0000-0000-0000615E0000}"/>
    <cellStyle name="Note 2 3 2 5 6" xfId="24069" xr:uid="{00000000-0005-0000-0000-0000625E0000}"/>
    <cellStyle name="Note 2 3 2 5 6 2" xfId="24070" xr:uid="{00000000-0005-0000-0000-0000635E0000}"/>
    <cellStyle name="Note 2 3 2 5 6 2 2" xfId="24071" xr:uid="{00000000-0005-0000-0000-0000645E0000}"/>
    <cellStyle name="Note 2 3 2 5 6 3" xfId="24072" xr:uid="{00000000-0005-0000-0000-0000655E0000}"/>
    <cellStyle name="Note 2 3 2 5 7" xfId="24073" xr:uid="{00000000-0005-0000-0000-0000665E0000}"/>
    <cellStyle name="Note 2 3 2 5 7 2" xfId="24074" xr:uid="{00000000-0005-0000-0000-0000675E0000}"/>
    <cellStyle name="Note 2 3 2 5 8" xfId="24075" xr:uid="{00000000-0005-0000-0000-0000685E0000}"/>
    <cellStyle name="Note 2 3 2 5 8 2" xfId="24076" xr:uid="{00000000-0005-0000-0000-0000695E0000}"/>
    <cellStyle name="Note 2 3 2 5 9" xfId="24077" xr:uid="{00000000-0005-0000-0000-00006A5E0000}"/>
    <cellStyle name="Note 2 3 2 6" xfId="24078" xr:uid="{00000000-0005-0000-0000-00006B5E0000}"/>
    <cellStyle name="Note 2 3 2 6 2" xfId="24079" xr:uid="{00000000-0005-0000-0000-00006C5E0000}"/>
    <cellStyle name="Note 2 3 2 6 3" xfId="24080" xr:uid="{00000000-0005-0000-0000-00006D5E0000}"/>
    <cellStyle name="Note 2 3 2 7" xfId="24081" xr:uid="{00000000-0005-0000-0000-00006E5E0000}"/>
    <cellStyle name="Note 2 3 2 8" xfId="24082" xr:uid="{00000000-0005-0000-0000-00006F5E0000}"/>
    <cellStyle name="Note 2 3 2 8 2" xfId="24083" xr:uid="{00000000-0005-0000-0000-0000705E0000}"/>
    <cellStyle name="Note 2 3 2 8 2 2" xfId="24084" xr:uid="{00000000-0005-0000-0000-0000715E0000}"/>
    <cellStyle name="Note 2 3 2 8 3" xfId="24085" xr:uid="{00000000-0005-0000-0000-0000725E0000}"/>
    <cellStyle name="Note 2 3 2 8 4" xfId="24086" xr:uid="{00000000-0005-0000-0000-0000735E0000}"/>
    <cellStyle name="Note 2 3 2 8 5" xfId="24087" xr:uid="{00000000-0005-0000-0000-0000745E0000}"/>
    <cellStyle name="Note 2 3 2 9" xfId="24088" xr:uid="{00000000-0005-0000-0000-0000755E0000}"/>
    <cellStyle name="Note 2 3 2 9 2" xfId="24089" xr:uid="{00000000-0005-0000-0000-0000765E0000}"/>
    <cellStyle name="Note 2 3 2 9 2 2" xfId="24090" xr:uid="{00000000-0005-0000-0000-0000775E0000}"/>
    <cellStyle name="Note 2 3 2 9 3" xfId="24091" xr:uid="{00000000-0005-0000-0000-0000785E0000}"/>
    <cellStyle name="Note 2 3 3" xfId="640" xr:uid="{00000000-0005-0000-0000-0000795E0000}"/>
    <cellStyle name="Note 2 3 3 10" xfId="24092" xr:uid="{00000000-0005-0000-0000-00007A5E0000}"/>
    <cellStyle name="Note 2 3 3 10 2" xfId="24093" xr:uid="{00000000-0005-0000-0000-00007B5E0000}"/>
    <cellStyle name="Note 2 3 3 10 2 2" xfId="24094" xr:uid="{00000000-0005-0000-0000-00007C5E0000}"/>
    <cellStyle name="Note 2 3 3 10 3" xfId="24095" xr:uid="{00000000-0005-0000-0000-00007D5E0000}"/>
    <cellStyle name="Note 2 3 3 11" xfId="24096" xr:uid="{00000000-0005-0000-0000-00007E5E0000}"/>
    <cellStyle name="Note 2 3 3 11 2" xfId="24097" xr:uid="{00000000-0005-0000-0000-00007F5E0000}"/>
    <cellStyle name="Note 2 3 3 12" xfId="24098" xr:uid="{00000000-0005-0000-0000-0000805E0000}"/>
    <cellStyle name="Note 2 3 3 12 2" xfId="24099" xr:uid="{00000000-0005-0000-0000-0000815E0000}"/>
    <cellStyle name="Note 2 3 3 13" xfId="24100" xr:uid="{00000000-0005-0000-0000-0000825E0000}"/>
    <cellStyle name="Note 2 3 3 14" xfId="24101" xr:uid="{00000000-0005-0000-0000-0000835E0000}"/>
    <cellStyle name="Note 2 3 3 15" xfId="24102" xr:uid="{00000000-0005-0000-0000-0000845E0000}"/>
    <cellStyle name="Note 2 3 3 2" xfId="641" xr:uid="{00000000-0005-0000-0000-0000855E0000}"/>
    <cellStyle name="Note 2 3 3 2 2" xfId="24103" xr:uid="{00000000-0005-0000-0000-0000865E0000}"/>
    <cellStyle name="Note 2 3 3 2 2 2" xfId="24104" xr:uid="{00000000-0005-0000-0000-0000875E0000}"/>
    <cellStyle name="Note 2 3 3 2 2 3" xfId="24105" xr:uid="{00000000-0005-0000-0000-0000885E0000}"/>
    <cellStyle name="Note 2 3 3 2 2 3 2" xfId="24106" xr:uid="{00000000-0005-0000-0000-0000895E0000}"/>
    <cellStyle name="Note 2 3 3 2 2 3 3" xfId="24107" xr:uid="{00000000-0005-0000-0000-00008A5E0000}"/>
    <cellStyle name="Note 2 3 3 2 2 4" xfId="24108" xr:uid="{00000000-0005-0000-0000-00008B5E0000}"/>
    <cellStyle name="Note 2 3 3 2 2 4 2" xfId="24109" xr:uid="{00000000-0005-0000-0000-00008C5E0000}"/>
    <cellStyle name="Note 2 3 3 2 2 4 2 2" xfId="24110" xr:uid="{00000000-0005-0000-0000-00008D5E0000}"/>
    <cellStyle name="Note 2 3 3 2 2 4 3" xfId="24111" xr:uid="{00000000-0005-0000-0000-00008E5E0000}"/>
    <cellStyle name="Note 2 3 3 2 2 5" xfId="24112" xr:uid="{00000000-0005-0000-0000-00008F5E0000}"/>
    <cellStyle name="Note 2 3 3 2 2 5 2" xfId="24113" xr:uid="{00000000-0005-0000-0000-0000905E0000}"/>
    <cellStyle name="Note 2 3 3 2 2 5 2 2" xfId="24114" xr:uid="{00000000-0005-0000-0000-0000915E0000}"/>
    <cellStyle name="Note 2 3 3 2 2 5 3" xfId="24115" xr:uid="{00000000-0005-0000-0000-0000925E0000}"/>
    <cellStyle name="Note 2 3 3 2 2 6" xfId="24116" xr:uid="{00000000-0005-0000-0000-0000935E0000}"/>
    <cellStyle name="Note 2 3 3 2 2 6 2" xfId="24117" xr:uid="{00000000-0005-0000-0000-0000945E0000}"/>
    <cellStyle name="Note 2 3 3 2 2 6 2 2" xfId="24118" xr:uid="{00000000-0005-0000-0000-0000955E0000}"/>
    <cellStyle name="Note 2 3 3 2 2 6 3" xfId="24119" xr:uid="{00000000-0005-0000-0000-0000965E0000}"/>
    <cellStyle name="Note 2 3 3 2 2 7" xfId="24120" xr:uid="{00000000-0005-0000-0000-0000975E0000}"/>
    <cellStyle name="Note 2 3 3 2 2 7 2" xfId="24121" xr:uid="{00000000-0005-0000-0000-0000985E0000}"/>
    <cellStyle name="Note 2 3 3 2 2 8" xfId="24122" xr:uid="{00000000-0005-0000-0000-0000995E0000}"/>
    <cellStyle name="Note 2 3 3 2 2 8 2" xfId="24123" xr:uid="{00000000-0005-0000-0000-00009A5E0000}"/>
    <cellStyle name="Note 2 3 3 2 2 9" xfId="24124" xr:uid="{00000000-0005-0000-0000-00009B5E0000}"/>
    <cellStyle name="Note 2 3 3 2 3" xfId="24125" xr:uid="{00000000-0005-0000-0000-00009C5E0000}"/>
    <cellStyle name="Note 2 3 3 2 3 2" xfId="24126" xr:uid="{00000000-0005-0000-0000-00009D5E0000}"/>
    <cellStyle name="Note 2 3 3 2 3 3" xfId="24127" xr:uid="{00000000-0005-0000-0000-00009E5E0000}"/>
    <cellStyle name="Note 2 3 3 2 3 3 2" xfId="24128" xr:uid="{00000000-0005-0000-0000-00009F5E0000}"/>
    <cellStyle name="Note 2 3 3 2 3 3 3" xfId="24129" xr:uid="{00000000-0005-0000-0000-0000A05E0000}"/>
    <cellStyle name="Note 2 3 3 2 3 4" xfId="24130" xr:uid="{00000000-0005-0000-0000-0000A15E0000}"/>
    <cellStyle name="Note 2 3 3 2 3 4 2" xfId="24131" xr:uid="{00000000-0005-0000-0000-0000A25E0000}"/>
    <cellStyle name="Note 2 3 3 2 3 4 2 2" xfId="24132" xr:uid="{00000000-0005-0000-0000-0000A35E0000}"/>
    <cellStyle name="Note 2 3 3 2 3 4 3" xfId="24133" xr:uid="{00000000-0005-0000-0000-0000A45E0000}"/>
    <cellStyle name="Note 2 3 3 2 3 5" xfId="24134" xr:uid="{00000000-0005-0000-0000-0000A55E0000}"/>
    <cellStyle name="Note 2 3 3 2 3 5 2" xfId="24135" xr:uid="{00000000-0005-0000-0000-0000A65E0000}"/>
    <cellStyle name="Note 2 3 3 2 3 5 2 2" xfId="24136" xr:uid="{00000000-0005-0000-0000-0000A75E0000}"/>
    <cellStyle name="Note 2 3 3 2 3 5 3" xfId="24137" xr:uid="{00000000-0005-0000-0000-0000A85E0000}"/>
    <cellStyle name="Note 2 3 3 2 3 6" xfId="24138" xr:uid="{00000000-0005-0000-0000-0000A95E0000}"/>
    <cellStyle name="Note 2 3 3 2 3 6 2" xfId="24139" xr:uid="{00000000-0005-0000-0000-0000AA5E0000}"/>
    <cellStyle name="Note 2 3 3 2 3 6 2 2" xfId="24140" xr:uid="{00000000-0005-0000-0000-0000AB5E0000}"/>
    <cellStyle name="Note 2 3 3 2 3 6 3" xfId="24141" xr:uid="{00000000-0005-0000-0000-0000AC5E0000}"/>
    <cellStyle name="Note 2 3 3 2 3 7" xfId="24142" xr:uid="{00000000-0005-0000-0000-0000AD5E0000}"/>
    <cellStyle name="Note 2 3 3 2 3 7 2" xfId="24143" xr:uid="{00000000-0005-0000-0000-0000AE5E0000}"/>
    <cellStyle name="Note 2 3 3 2 3 8" xfId="24144" xr:uid="{00000000-0005-0000-0000-0000AF5E0000}"/>
    <cellStyle name="Note 2 3 3 2 3 8 2" xfId="24145" xr:uid="{00000000-0005-0000-0000-0000B05E0000}"/>
    <cellStyle name="Note 2 3 3 2 3 9" xfId="24146" xr:uid="{00000000-0005-0000-0000-0000B15E0000}"/>
    <cellStyle name="Note 2 3 3 2 4" xfId="24147" xr:uid="{00000000-0005-0000-0000-0000B25E0000}"/>
    <cellStyle name="Note 2 3 3 2 4 2" xfId="24148" xr:uid="{00000000-0005-0000-0000-0000B35E0000}"/>
    <cellStyle name="Note 2 3 3 2 4 3" xfId="24149" xr:uid="{00000000-0005-0000-0000-0000B45E0000}"/>
    <cellStyle name="Note 2 3 3 2 4 3 2" xfId="24150" xr:uid="{00000000-0005-0000-0000-0000B55E0000}"/>
    <cellStyle name="Note 2 3 3 2 4 3 2 2" xfId="24151" xr:uid="{00000000-0005-0000-0000-0000B65E0000}"/>
    <cellStyle name="Note 2 3 3 2 4 3 3" xfId="24152" xr:uid="{00000000-0005-0000-0000-0000B75E0000}"/>
    <cellStyle name="Note 2 3 3 2 4 4" xfId="24153" xr:uid="{00000000-0005-0000-0000-0000B85E0000}"/>
    <cellStyle name="Note 2 3 3 2 4 4 2" xfId="24154" xr:uid="{00000000-0005-0000-0000-0000B95E0000}"/>
    <cellStyle name="Note 2 3 3 2 4 4 2 2" xfId="24155" xr:uid="{00000000-0005-0000-0000-0000BA5E0000}"/>
    <cellStyle name="Note 2 3 3 2 4 4 3" xfId="24156" xr:uid="{00000000-0005-0000-0000-0000BB5E0000}"/>
    <cellStyle name="Note 2 3 3 2 4 5" xfId="24157" xr:uid="{00000000-0005-0000-0000-0000BC5E0000}"/>
    <cellStyle name="Note 2 3 3 2 4 5 2" xfId="24158" xr:uid="{00000000-0005-0000-0000-0000BD5E0000}"/>
    <cellStyle name="Note 2 3 3 2 4 5 2 2" xfId="24159" xr:uid="{00000000-0005-0000-0000-0000BE5E0000}"/>
    <cellStyle name="Note 2 3 3 2 4 5 3" xfId="24160" xr:uid="{00000000-0005-0000-0000-0000BF5E0000}"/>
    <cellStyle name="Note 2 3 3 2 4 6" xfId="24161" xr:uid="{00000000-0005-0000-0000-0000C05E0000}"/>
    <cellStyle name="Note 2 3 3 2 4 6 2" xfId="24162" xr:uid="{00000000-0005-0000-0000-0000C15E0000}"/>
    <cellStyle name="Note 2 3 3 2 4 7" xfId="24163" xr:uid="{00000000-0005-0000-0000-0000C25E0000}"/>
    <cellStyle name="Note 2 3 3 2 4 7 2" xfId="24164" xr:uid="{00000000-0005-0000-0000-0000C35E0000}"/>
    <cellStyle name="Note 2 3 3 2 4 8" xfId="24165" xr:uid="{00000000-0005-0000-0000-0000C45E0000}"/>
    <cellStyle name="Note 2 3 3 2 4 9" xfId="24166" xr:uid="{00000000-0005-0000-0000-0000C55E0000}"/>
    <cellStyle name="Note 2 3 3 2 5" xfId="24167" xr:uid="{00000000-0005-0000-0000-0000C65E0000}"/>
    <cellStyle name="Note 2 3 3 2 5 2" xfId="24168" xr:uid="{00000000-0005-0000-0000-0000C75E0000}"/>
    <cellStyle name="Note 2 3 3 2 5 3" xfId="24169" xr:uid="{00000000-0005-0000-0000-0000C85E0000}"/>
    <cellStyle name="Note 2 3 3 2 6" xfId="24170" xr:uid="{00000000-0005-0000-0000-0000C95E0000}"/>
    <cellStyle name="Note 2 3 3 2 6 2" xfId="24171" xr:uid="{00000000-0005-0000-0000-0000CA5E0000}"/>
    <cellStyle name="Note 2 3 3 2 6 2 2" xfId="24172" xr:uid="{00000000-0005-0000-0000-0000CB5E0000}"/>
    <cellStyle name="Note 2 3 3 2 6 2 2 2" xfId="24173" xr:uid="{00000000-0005-0000-0000-0000CC5E0000}"/>
    <cellStyle name="Note 2 3 3 2 6 2 3" xfId="24174" xr:uid="{00000000-0005-0000-0000-0000CD5E0000}"/>
    <cellStyle name="Note 2 3 3 2 6 3" xfId="24175" xr:uid="{00000000-0005-0000-0000-0000CE5E0000}"/>
    <cellStyle name="Note 2 3 3 2 6 3 2" xfId="24176" xr:uid="{00000000-0005-0000-0000-0000CF5E0000}"/>
    <cellStyle name="Note 2 3 3 2 6 3 2 2" xfId="24177" xr:uid="{00000000-0005-0000-0000-0000D05E0000}"/>
    <cellStyle name="Note 2 3 3 2 6 3 3" xfId="24178" xr:uid="{00000000-0005-0000-0000-0000D15E0000}"/>
    <cellStyle name="Note 2 3 3 2 6 4" xfId="24179" xr:uid="{00000000-0005-0000-0000-0000D25E0000}"/>
    <cellStyle name="Note 2 3 3 2 6 4 2" xfId="24180" xr:uid="{00000000-0005-0000-0000-0000D35E0000}"/>
    <cellStyle name="Note 2 3 3 2 6 4 2 2" xfId="24181" xr:uid="{00000000-0005-0000-0000-0000D45E0000}"/>
    <cellStyle name="Note 2 3 3 2 6 4 3" xfId="24182" xr:uid="{00000000-0005-0000-0000-0000D55E0000}"/>
    <cellStyle name="Note 2 3 3 2 6 5" xfId="24183" xr:uid="{00000000-0005-0000-0000-0000D65E0000}"/>
    <cellStyle name="Note 2 3 3 2 6 5 2" xfId="24184" xr:uid="{00000000-0005-0000-0000-0000D75E0000}"/>
    <cellStyle name="Note 2 3 3 2 6 6" xfId="24185" xr:uid="{00000000-0005-0000-0000-0000D85E0000}"/>
    <cellStyle name="Note 2 3 3 2 6 6 2" xfId="24186" xr:uid="{00000000-0005-0000-0000-0000D95E0000}"/>
    <cellStyle name="Note 2 3 3 2 6 7" xfId="24187" xr:uid="{00000000-0005-0000-0000-0000DA5E0000}"/>
    <cellStyle name="Note 2 3 3 2 7" xfId="24188" xr:uid="{00000000-0005-0000-0000-0000DB5E0000}"/>
    <cellStyle name="Note 2 3 3 2 7 2" xfId="24189" xr:uid="{00000000-0005-0000-0000-0000DC5E0000}"/>
    <cellStyle name="Note 2 3 3 2 7 2 2" xfId="24190" xr:uid="{00000000-0005-0000-0000-0000DD5E0000}"/>
    <cellStyle name="Note 2 3 3 2 7 3" xfId="24191" xr:uid="{00000000-0005-0000-0000-0000DE5E0000}"/>
    <cellStyle name="Note 2 3 3 2 8" xfId="24192" xr:uid="{00000000-0005-0000-0000-0000DF5E0000}"/>
    <cellStyle name="Note 2 3 3 2 8 2" xfId="24193" xr:uid="{00000000-0005-0000-0000-0000E05E0000}"/>
    <cellStyle name="Note 2 3 3 2 8 2 2" xfId="24194" xr:uid="{00000000-0005-0000-0000-0000E15E0000}"/>
    <cellStyle name="Note 2 3 3 2 8 3" xfId="24195" xr:uid="{00000000-0005-0000-0000-0000E25E0000}"/>
    <cellStyle name="Note 2 3 3 3" xfId="642" xr:uid="{00000000-0005-0000-0000-0000E35E0000}"/>
    <cellStyle name="Note 2 3 3 3 10" xfId="24196" xr:uid="{00000000-0005-0000-0000-0000E45E0000}"/>
    <cellStyle name="Note 2 3 3 3 2" xfId="643" xr:uid="{00000000-0005-0000-0000-0000E55E0000}"/>
    <cellStyle name="Note 2 3 3 3 2 2" xfId="24197" xr:uid="{00000000-0005-0000-0000-0000E65E0000}"/>
    <cellStyle name="Note 2 3 3 3 2 3" xfId="24198" xr:uid="{00000000-0005-0000-0000-0000E75E0000}"/>
    <cellStyle name="Note 2 3 3 3 2 3 2" xfId="24199" xr:uid="{00000000-0005-0000-0000-0000E85E0000}"/>
    <cellStyle name="Note 2 3 3 3 2 3 3" xfId="24200" xr:uid="{00000000-0005-0000-0000-0000E95E0000}"/>
    <cellStyle name="Note 2 3 3 3 2 4" xfId="24201" xr:uid="{00000000-0005-0000-0000-0000EA5E0000}"/>
    <cellStyle name="Note 2 3 3 3 2 4 2" xfId="24202" xr:uid="{00000000-0005-0000-0000-0000EB5E0000}"/>
    <cellStyle name="Note 2 3 3 3 2 4 2 2" xfId="24203" xr:uid="{00000000-0005-0000-0000-0000EC5E0000}"/>
    <cellStyle name="Note 2 3 3 3 2 4 3" xfId="24204" xr:uid="{00000000-0005-0000-0000-0000ED5E0000}"/>
    <cellStyle name="Note 2 3 3 3 2 5" xfId="24205" xr:uid="{00000000-0005-0000-0000-0000EE5E0000}"/>
    <cellStyle name="Note 2 3 3 3 2 5 2" xfId="24206" xr:uid="{00000000-0005-0000-0000-0000EF5E0000}"/>
    <cellStyle name="Note 2 3 3 3 2 5 2 2" xfId="24207" xr:uid="{00000000-0005-0000-0000-0000F05E0000}"/>
    <cellStyle name="Note 2 3 3 3 2 5 3" xfId="24208" xr:uid="{00000000-0005-0000-0000-0000F15E0000}"/>
    <cellStyle name="Note 2 3 3 3 2 6" xfId="24209" xr:uid="{00000000-0005-0000-0000-0000F25E0000}"/>
    <cellStyle name="Note 2 3 3 3 2 6 2" xfId="24210" xr:uid="{00000000-0005-0000-0000-0000F35E0000}"/>
    <cellStyle name="Note 2 3 3 3 2 6 2 2" xfId="24211" xr:uid="{00000000-0005-0000-0000-0000F45E0000}"/>
    <cellStyle name="Note 2 3 3 3 2 6 3" xfId="24212" xr:uid="{00000000-0005-0000-0000-0000F55E0000}"/>
    <cellStyle name="Note 2 3 3 3 2 7" xfId="24213" xr:uid="{00000000-0005-0000-0000-0000F65E0000}"/>
    <cellStyle name="Note 2 3 3 3 2 7 2" xfId="24214" xr:uid="{00000000-0005-0000-0000-0000F75E0000}"/>
    <cellStyle name="Note 2 3 3 3 2 8" xfId="24215" xr:uid="{00000000-0005-0000-0000-0000F85E0000}"/>
    <cellStyle name="Note 2 3 3 3 2 8 2" xfId="24216" xr:uid="{00000000-0005-0000-0000-0000F95E0000}"/>
    <cellStyle name="Note 2 3 3 3 2 9" xfId="24217" xr:uid="{00000000-0005-0000-0000-0000FA5E0000}"/>
    <cellStyle name="Note 2 3 3 3 3" xfId="644" xr:uid="{00000000-0005-0000-0000-0000FB5E0000}"/>
    <cellStyle name="Note 2 3 3 3 4" xfId="24218" xr:uid="{00000000-0005-0000-0000-0000FC5E0000}"/>
    <cellStyle name="Note 2 3 3 3 4 2" xfId="24219" xr:uid="{00000000-0005-0000-0000-0000FD5E0000}"/>
    <cellStyle name="Note 2 3 3 3 4 3" xfId="24220" xr:uid="{00000000-0005-0000-0000-0000FE5E0000}"/>
    <cellStyle name="Note 2 3 3 3 5" xfId="24221" xr:uid="{00000000-0005-0000-0000-0000FF5E0000}"/>
    <cellStyle name="Note 2 3 3 3 5 2" xfId="24222" xr:uid="{00000000-0005-0000-0000-0000005F0000}"/>
    <cellStyle name="Note 2 3 3 3 5 2 2" xfId="24223" xr:uid="{00000000-0005-0000-0000-0000015F0000}"/>
    <cellStyle name="Note 2 3 3 3 5 3" xfId="24224" xr:uid="{00000000-0005-0000-0000-0000025F0000}"/>
    <cellStyle name="Note 2 3 3 3 6" xfId="24225" xr:uid="{00000000-0005-0000-0000-0000035F0000}"/>
    <cellStyle name="Note 2 3 3 3 6 2" xfId="24226" xr:uid="{00000000-0005-0000-0000-0000045F0000}"/>
    <cellStyle name="Note 2 3 3 3 6 2 2" xfId="24227" xr:uid="{00000000-0005-0000-0000-0000055F0000}"/>
    <cellStyle name="Note 2 3 3 3 6 3" xfId="24228" xr:uid="{00000000-0005-0000-0000-0000065F0000}"/>
    <cellStyle name="Note 2 3 3 3 7" xfId="24229" xr:uid="{00000000-0005-0000-0000-0000075F0000}"/>
    <cellStyle name="Note 2 3 3 3 7 2" xfId="24230" xr:uid="{00000000-0005-0000-0000-0000085F0000}"/>
    <cellStyle name="Note 2 3 3 3 7 2 2" xfId="24231" xr:uid="{00000000-0005-0000-0000-0000095F0000}"/>
    <cellStyle name="Note 2 3 3 3 7 3" xfId="24232" xr:uid="{00000000-0005-0000-0000-00000A5F0000}"/>
    <cellStyle name="Note 2 3 3 3 8" xfId="24233" xr:uid="{00000000-0005-0000-0000-00000B5F0000}"/>
    <cellStyle name="Note 2 3 3 3 8 2" xfId="24234" xr:uid="{00000000-0005-0000-0000-00000C5F0000}"/>
    <cellStyle name="Note 2 3 3 3 9" xfId="24235" xr:uid="{00000000-0005-0000-0000-00000D5F0000}"/>
    <cellStyle name="Note 2 3 3 3 9 2" xfId="24236" xr:uid="{00000000-0005-0000-0000-00000E5F0000}"/>
    <cellStyle name="Note 2 3 3 4" xfId="645" xr:uid="{00000000-0005-0000-0000-00000F5F0000}"/>
    <cellStyle name="Note 2 3 3 4 2" xfId="646" xr:uid="{00000000-0005-0000-0000-0000105F0000}"/>
    <cellStyle name="Note 2 3 3 4 2 10" xfId="24237" xr:uid="{00000000-0005-0000-0000-0000115F0000}"/>
    <cellStyle name="Note 2 3 3 4 2 2" xfId="24238" xr:uid="{00000000-0005-0000-0000-0000125F0000}"/>
    <cellStyle name="Note 2 3 3 4 2 3" xfId="24239" xr:uid="{00000000-0005-0000-0000-0000135F0000}"/>
    <cellStyle name="Note 2 3 3 4 2 4" xfId="24240" xr:uid="{00000000-0005-0000-0000-0000145F0000}"/>
    <cellStyle name="Note 2 3 3 4 2 4 2" xfId="24241" xr:uid="{00000000-0005-0000-0000-0000155F0000}"/>
    <cellStyle name="Note 2 3 3 4 2 4 2 2" xfId="24242" xr:uid="{00000000-0005-0000-0000-0000165F0000}"/>
    <cellStyle name="Note 2 3 3 4 2 4 3" xfId="24243" xr:uid="{00000000-0005-0000-0000-0000175F0000}"/>
    <cellStyle name="Note 2 3 3 4 2 5" xfId="24244" xr:uid="{00000000-0005-0000-0000-0000185F0000}"/>
    <cellStyle name="Note 2 3 3 4 2 5 2" xfId="24245" xr:uid="{00000000-0005-0000-0000-0000195F0000}"/>
    <cellStyle name="Note 2 3 3 4 2 5 2 2" xfId="24246" xr:uid="{00000000-0005-0000-0000-00001A5F0000}"/>
    <cellStyle name="Note 2 3 3 4 2 5 3" xfId="24247" xr:uid="{00000000-0005-0000-0000-00001B5F0000}"/>
    <cellStyle name="Note 2 3 3 4 2 6" xfId="24248" xr:uid="{00000000-0005-0000-0000-00001C5F0000}"/>
    <cellStyle name="Note 2 3 3 4 2 6 2" xfId="24249" xr:uid="{00000000-0005-0000-0000-00001D5F0000}"/>
    <cellStyle name="Note 2 3 3 4 2 6 2 2" xfId="24250" xr:uid="{00000000-0005-0000-0000-00001E5F0000}"/>
    <cellStyle name="Note 2 3 3 4 2 6 3" xfId="24251" xr:uid="{00000000-0005-0000-0000-00001F5F0000}"/>
    <cellStyle name="Note 2 3 3 4 2 7" xfId="24252" xr:uid="{00000000-0005-0000-0000-0000205F0000}"/>
    <cellStyle name="Note 2 3 3 4 2 7 2" xfId="24253" xr:uid="{00000000-0005-0000-0000-0000215F0000}"/>
    <cellStyle name="Note 2 3 3 4 2 8" xfId="24254" xr:uid="{00000000-0005-0000-0000-0000225F0000}"/>
    <cellStyle name="Note 2 3 3 4 2 8 2" xfId="24255" xr:uid="{00000000-0005-0000-0000-0000235F0000}"/>
    <cellStyle name="Note 2 3 3 4 2 9" xfId="24256" xr:uid="{00000000-0005-0000-0000-0000245F0000}"/>
    <cellStyle name="Note 2 3 3 4 3" xfId="647" xr:uid="{00000000-0005-0000-0000-0000255F0000}"/>
    <cellStyle name="Note 2 3 3 4 4" xfId="24257" xr:uid="{00000000-0005-0000-0000-0000265F0000}"/>
    <cellStyle name="Note 2 3 3 4 4 2" xfId="24258" xr:uid="{00000000-0005-0000-0000-0000275F0000}"/>
    <cellStyle name="Note 2 3 3 4 4 2 2" xfId="24259" xr:uid="{00000000-0005-0000-0000-0000285F0000}"/>
    <cellStyle name="Note 2 3 3 4 4 3" xfId="24260" xr:uid="{00000000-0005-0000-0000-0000295F0000}"/>
    <cellStyle name="Note 2 3 3 4 5" xfId="24261" xr:uid="{00000000-0005-0000-0000-00002A5F0000}"/>
    <cellStyle name="Note 2 3 3 4 5 2" xfId="24262" xr:uid="{00000000-0005-0000-0000-00002B5F0000}"/>
    <cellStyle name="Note 2 3 3 4 5 2 2" xfId="24263" xr:uid="{00000000-0005-0000-0000-00002C5F0000}"/>
    <cellStyle name="Note 2 3 3 4 5 3" xfId="24264" xr:uid="{00000000-0005-0000-0000-00002D5F0000}"/>
    <cellStyle name="Note 2 3 3 5" xfId="24265" xr:uid="{00000000-0005-0000-0000-00002E5F0000}"/>
    <cellStyle name="Note 2 3 3 5 2" xfId="24266" xr:uid="{00000000-0005-0000-0000-00002F5F0000}"/>
    <cellStyle name="Note 2 3 3 5 3" xfId="24267" xr:uid="{00000000-0005-0000-0000-0000305F0000}"/>
    <cellStyle name="Note 2 3 3 5 3 2" xfId="24268" xr:uid="{00000000-0005-0000-0000-0000315F0000}"/>
    <cellStyle name="Note 2 3 3 5 3 3" xfId="24269" xr:uid="{00000000-0005-0000-0000-0000325F0000}"/>
    <cellStyle name="Note 2 3 3 5 4" xfId="24270" xr:uid="{00000000-0005-0000-0000-0000335F0000}"/>
    <cellStyle name="Note 2 3 3 5 4 2" xfId="24271" xr:uid="{00000000-0005-0000-0000-0000345F0000}"/>
    <cellStyle name="Note 2 3 3 5 4 2 2" xfId="24272" xr:uid="{00000000-0005-0000-0000-0000355F0000}"/>
    <cellStyle name="Note 2 3 3 5 4 3" xfId="24273" xr:uid="{00000000-0005-0000-0000-0000365F0000}"/>
    <cellStyle name="Note 2 3 3 5 5" xfId="24274" xr:uid="{00000000-0005-0000-0000-0000375F0000}"/>
    <cellStyle name="Note 2 3 3 5 5 2" xfId="24275" xr:uid="{00000000-0005-0000-0000-0000385F0000}"/>
    <cellStyle name="Note 2 3 3 5 5 2 2" xfId="24276" xr:uid="{00000000-0005-0000-0000-0000395F0000}"/>
    <cellStyle name="Note 2 3 3 5 5 3" xfId="24277" xr:uid="{00000000-0005-0000-0000-00003A5F0000}"/>
    <cellStyle name="Note 2 3 3 5 6" xfId="24278" xr:uid="{00000000-0005-0000-0000-00003B5F0000}"/>
    <cellStyle name="Note 2 3 3 5 6 2" xfId="24279" xr:uid="{00000000-0005-0000-0000-00003C5F0000}"/>
    <cellStyle name="Note 2 3 3 5 6 2 2" xfId="24280" xr:uid="{00000000-0005-0000-0000-00003D5F0000}"/>
    <cellStyle name="Note 2 3 3 5 6 3" xfId="24281" xr:uid="{00000000-0005-0000-0000-00003E5F0000}"/>
    <cellStyle name="Note 2 3 3 5 7" xfId="24282" xr:uid="{00000000-0005-0000-0000-00003F5F0000}"/>
    <cellStyle name="Note 2 3 3 5 7 2" xfId="24283" xr:uid="{00000000-0005-0000-0000-0000405F0000}"/>
    <cellStyle name="Note 2 3 3 5 8" xfId="24284" xr:uid="{00000000-0005-0000-0000-0000415F0000}"/>
    <cellStyle name="Note 2 3 3 5 8 2" xfId="24285" xr:uid="{00000000-0005-0000-0000-0000425F0000}"/>
    <cellStyle name="Note 2 3 3 5 9" xfId="24286" xr:uid="{00000000-0005-0000-0000-0000435F0000}"/>
    <cellStyle name="Note 2 3 3 6" xfId="24287" xr:uid="{00000000-0005-0000-0000-0000445F0000}"/>
    <cellStyle name="Note 2 3 3 6 2" xfId="24288" xr:uid="{00000000-0005-0000-0000-0000455F0000}"/>
    <cellStyle name="Note 2 3 3 6 3" xfId="24289" xr:uid="{00000000-0005-0000-0000-0000465F0000}"/>
    <cellStyle name="Note 2 3 3 7" xfId="24290" xr:uid="{00000000-0005-0000-0000-0000475F0000}"/>
    <cellStyle name="Note 2 3 3 8" xfId="24291" xr:uid="{00000000-0005-0000-0000-0000485F0000}"/>
    <cellStyle name="Note 2 3 3 8 2" xfId="24292" xr:uid="{00000000-0005-0000-0000-0000495F0000}"/>
    <cellStyle name="Note 2 3 3 8 2 2" xfId="24293" xr:uid="{00000000-0005-0000-0000-00004A5F0000}"/>
    <cellStyle name="Note 2 3 3 8 3" xfId="24294" xr:uid="{00000000-0005-0000-0000-00004B5F0000}"/>
    <cellStyle name="Note 2 3 3 8 4" xfId="24295" xr:uid="{00000000-0005-0000-0000-00004C5F0000}"/>
    <cellStyle name="Note 2 3 3 8 5" xfId="24296" xr:uid="{00000000-0005-0000-0000-00004D5F0000}"/>
    <cellStyle name="Note 2 3 3 9" xfId="24297" xr:uid="{00000000-0005-0000-0000-00004E5F0000}"/>
    <cellStyle name="Note 2 3 3 9 2" xfId="24298" xr:uid="{00000000-0005-0000-0000-00004F5F0000}"/>
    <cellStyle name="Note 2 3 3 9 2 2" xfId="24299" xr:uid="{00000000-0005-0000-0000-0000505F0000}"/>
    <cellStyle name="Note 2 3 3 9 3" xfId="24300" xr:uid="{00000000-0005-0000-0000-0000515F0000}"/>
    <cellStyle name="Note 2 3 4" xfId="648" xr:uid="{00000000-0005-0000-0000-0000525F0000}"/>
    <cellStyle name="Note 2 3 4 2" xfId="24301" xr:uid="{00000000-0005-0000-0000-0000535F0000}"/>
    <cellStyle name="Note 2 3 4 2 2" xfId="24302" xr:uid="{00000000-0005-0000-0000-0000545F0000}"/>
    <cellStyle name="Note 2 3 4 2 3" xfId="24303" xr:uid="{00000000-0005-0000-0000-0000555F0000}"/>
    <cellStyle name="Note 2 3 4 2 3 2" xfId="24304" xr:uid="{00000000-0005-0000-0000-0000565F0000}"/>
    <cellStyle name="Note 2 3 4 2 3 3" xfId="24305" xr:uid="{00000000-0005-0000-0000-0000575F0000}"/>
    <cellStyle name="Note 2 3 4 2 4" xfId="24306" xr:uid="{00000000-0005-0000-0000-0000585F0000}"/>
    <cellStyle name="Note 2 3 4 2 4 2" xfId="24307" xr:uid="{00000000-0005-0000-0000-0000595F0000}"/>
    <cellStyle name="Note 2 3 4 2 4 2 2" xfId="24308" xr:uid="{00000000-0005-0000-0000-00005A5F0000}"/>
    <cellStyle name="Note 2 3 4 2 4 3" xfId="24309" xr:uid="{00000000-0005-0000-0000-00005B5F0000}"/>
    <cellStyle name="Note 2 3 4 2 5" xfId="24310" xr:uid="{00000000-0005-0000-0000-00005C5F0000}"/>
    <cellStyle name="Note 2 3 4 2 5 2" xfId="24311" xr:uid="{00000000-0005-0000-0000-00005D5F0000}"/>
    <cellStyle name="Note 2 3 4 2 5 2 2" xfId="24312" xr:uid="{00000000-0005-0000-0000-00005E5F0000}"/>
    <cellStyle name="Note 2 3 4 2 5 3" xfId="24313" xr:uid="{00000000-0005-0000-0000-00005F5F0000}"/>
    <cellStyle name="Note 2 3 4 2 6" xfId="24314" xr:uid="{00000000-0005-0000-0000-0000605F0000}"/>
    <cellStyle name="Note 2 3 4 2 6 2" xfId="24315" xr:uid="{00000000-0005-0000-0000-0000615F0000}"/>
    <cellStyle name="Note 2 3 4 2 6 2 2" xfId="24316" xr:uid="{00000000-0005-0000-0000-0000625F0000}"/>
    <cellStyle name="Note 2 3 4 2 6 3" xfId="24317" xr:uid="{00000000-0005-0000-0000-0000635F0000}"/>
    <cellStyle name="Note 2 3 4 2 7" xfId="24318" xr:uid="{00000000-0005-0000-0000-0000645F0000}"/>
    <cellStyle name="Note 2 3 4 2 7 2" xfId="24319" xr:uid="{00000000-0005-0000-0000-0000655F0000}"/>
    <cellStyle name="Note 2 3 4 2 8" xfId="24320" xr:uid="{00000000-0005-0000-0000-0000665F0000}"/>
    <cellStyle name="Note 2 3 4 2 8 2" xfId="24321" xr:uid="{00000000-0005-0000-0000-0000675F0000}"/>
    <cellStyle name="Note 2 3 4 2 9" xfId="24322" xr:uid="{00000000-0005-0000-0000-0000685F0000}"/>
    <cellStyle name="Note 2 3 4 3" xfId="24323" xr:uid="{00000000-0005-0000-0000-0000695F0000}"/>
    <cellStyle name="Note 2 3 4 3 2" xfId="24324" xr:uid="{00000000-0005-0000-0000-00006A5F0000}"/>
    <cellStyle name="Note 2 3 4 3 3" xfId="24325" xr:uid="{00000000-0005-0000-0000-00006B5F0000}"/>
    <cellStyle name="Note 2 3 4 3 3 2" xfId="24326" xr:uid="{00000000-0005-0000-0000-00006C5F0000}"/>
    <cellStyle name="Note 2 3 4 3 3 3" xfId="24327" xr:uid="{00000000-0005-0000-0000-00006D5F0000}"/>
    <cellStyle name="Note 2 3 4 3 4" xfId="24328" xr:uid="{00000000-0005-0000-0000-00006E5F0000}"/>
    <cellStyle name="Note 2 3 4 3 4 2" xfId="24329" xr:uid="{00000000-0005-0000-0000-00006F5F0000}"/>
    <cellStyle name="Note 2 3 4 3 4 2 2" xfId="24330" xr:uid="{00000000-0005-0000-0000-0000705F0000}"/>
    <cellStyle name="Note 2 3 4 3 4 3" xfId="24331" xr:uid="{00000000-0005-0000-0000-0000715F0000}"/>
    <cellStyle name="Note 2 3 4 3 5" xfId="24332" xr:uid="{00000000-0005-0000-0000-0000725F0000}"/>
    <cellStyle name="Note 2 3 4 3 5 2" xfId="24333" xr:uid="{00000000-0005-0000-0000-0000735F0000}"/>
    <cellStyle name="Note 2 3 4 3 5 2 2" xfId="24334" xr:uid="{00000000-0005-0000-0000-0000745F0000}"/>
    <cellStyle name="Note 2 3 4 3 5 3" xfId="24335" xr:uid="{00000000-0005-0000-0000-0000755F0000}"/>
    <cellStyle name="Note 2 3 4 3 6" xfId="24336" xr:uid="{00000000-0005-0000-0000-0000765F0000}"/>
    <cellStyle name="Note 2 3 4 3 6 2" xfId="24337" xr:uid="{00000000-0005-0000-0000-0000775F0000}"/>
    <cellStyle name="Note 2 3 4 3 6 2 2" xfId="24338" xr:uid="{00000000-0005-0000-0000-0000785F0000}"/>
    <cellStyle name="Note 2 3 4 3 6 3" xfId="24339" xr:uid="{00000000-0005-0000-0000-0000795F0000}"/>
    <cellStyle name="Note 2 3 4 3 7" xfId="24340" xr:uid="{00000000-0005-0000-0000-00007A5F0000}"/>
    <cellStyle name="Note 2 3 4 3 7 2" xfId="24341" xr:uid="{00000000-0005-0000-0000-00007B5F0000}"/>
    <cellStyle name="Note 2 3 4 3 8" xfId="24342" xr:uid="{00000000-0005-0000-0000-00007C5F0000}"/>
    <cellStyle name="Note 2 3 4 3 8 2" xfId="24343" xr:uid="{00000000-0005-0000-0000-00007D5F0000}"/>
    <cellStyle name="Note 2 3 4 3 9" xfId="24344" xr:uid="{00000000-0005-0000-0000-00007E5F0000}"/>
    <cellStyle name="Note 2 3 4 4" xfId="24345" xr:uid="{00000000-0005-0000-0000-00007F5F0000}"/>
    <cellStyle name="Note 2 3 4 4 2" xfId="24346" xr:uid="{00000000-0005-0000-0000-0000805F0000}"/>
    <cellStyle name="Note 2 3 4 4 3" xfId="24347" xr:uid="{00000000-0005-0000-0000-0000815F0000}"/>
    <cellStyle name="Note 2 3 4 4 3 2" xfId="24348" xr:uid="{00000000-0005-0000-0000-0000825F0000}"/>
    <cellStyle name="Note 2 3 4 4 3 2 2" xfId="24349" xr:uid="{00000000-0005-0000-0000-0000835F0000}"/>
    <cellStyle name="Note 2 3 4 4 3 3" xfId="24350" xr:uid="{00000000-0005-0000-0000-0000845F0000}"/>
    <cellStyle name="Note 2 3 4 4 4" xfId="24351" xr:uid="{00000000-0005-0000-0000-0000855F0000}"/>
    <cellStyle name="Note 2 3 4 4 4 2" xfId="24352" xr:uid="{00000000-0005-0000-0000-0000865F0000}"/>
    <cellStyle name="Note 2 3 4 4 4 2 2" xfId="24353" xr:uid="{00000000-0005-0000-0000-0000875F0000}"/>
    <cellStyle name="Note 2 3 4 4 4 3" xfId="24354" xr:uid="{00000000-0005-0000-0000-0000885F0000}"/>
    <cellStyle name="Note 2 3 4 4 5" xfId="24355" xr:uid="{00000000-0005-0000-0000-0000895F0000}"/>
    <cellStyle name="Note 2 3 4 4 5 2" xfId="24356" xr:uid="{00000000-0005-0000-0000-00008A5F0000}"/>
    <cellStyle name="Note 2 3 4 4 5 2 2" xfId="24357" xr:uid="{00000000-0005-0000-0000-00008B5F0000}"/>
    <cellStyle name="Note 2 3 4 4 5 3" xfId="24358" xr:uid="{00000000-0005-0000-0000-00008C5F0000}"/>
    <cellStyle name="Note 2 3 4 4 6" xfId="24359" xr:uid="{00000000-0005-0000-0000-00008D5F0000}"/>
    <cellStyle name="Note 2 3 4 4 6 2" xfId="24360" xr:uid="{00000000-0005-0000-0000-00008E5F0000}"/>
    <cellStyle name="Note 2 3 4 4 7" xfId="24361" xr:uid="{00000000-0005-0000-0000-00008F5F0000}"/>
    <cellStyle name="Note 2 3 4 4 7 2" xfId="24362" xr:uid="{00000000-0005-0000-0000-0000905F0000}"/>
    <cellStyle name="Note 2 3 4 4 8" xfId="24363" xr:uid="{00000000-0005-0000-0000-0000915F0000}"/>
    <cellStyle name="Note 2 3 4 4 9" xfId="24364" xr:uid="{00000000-0005-0000-0000-0000925F0000}"/>
    <cellStyle name="Note 2 3 4 5" xfId="24365" xr:uid="{00000000-0005-0000-0000-0000935F0000}"/>
    <cellStyle name="Note 2 3 4 5 2" xfId="24366" xr:uid="{00000000-0005-0000-0000-0000945F0000}"/>
    <cellStyle name="Note 2 3 4 5 3" xfId="24367" xr:uid="{00000000-0005-0000-0000-0000955F0000}"/>
    <cellStyle name="Note 2 3 4 6" xfId="24368" xr:uid="{00000000-0005-0000-0000-0000965F0000}"/>
    <cellStyle name="Note 2 3 4 6 2" xfId="24369" xr:uid="{00000000-0005-0000-0000-0000975F0000}"/>
    <cellStyle name="Note 2 3 4 6 2 2" xfId="24370" xr:uid="{00000000-0005-0000-0000-0000985F0000}"/>
    <cellStyle name="Note 2 3 4 6 2 2 2" xfId="24371" xr:uid="{00000000-0005-0000-0000-0000995F0000}"/>
    <cellStyle name="Note 2 3 4 6 2 3" xfId="24372" xr:uid="{00000000-0005-0000-0000-00009A5F0000}"/>
    <cellStyle name="Note 2 3 4 6 3" xfId="24373" xr:uid="{00000000-0005-0000-0000-00009B5F0000}"/>
    <cellStyle name="Note 2 3 4 6 3 2" xfId="24374" xr:uid="{00000000-0005-0000-0000-00009C5F0000}"/>
    <cellStyle name="Note 2 3 4 6 3 2 2" xfId="24375" xr:uid="{00000000-0005-0000-0000-00009D5F0000}"/>
    <cellStyle name="Note 2 3 4 6 3 3" xfId="24376" xr:uid="{00000000-0005-0000-0000-00009E5F0000}"/>
    <cellStyle name="Note 2 3 4 6 4" xfId="24377" xr:uid="{00000000-0005-0000-0000-00009F5F0000}"/>
    <cellStyle name="Note 2 3 4 6 4 2" xfId="24378" xr:uid="{00000000-0005-0000-0000-0000A05F0000}"/>
    <cellStyle name="Note 2 3 4 6 4 2 2" xfId="24379" xr:uid="{00000000-0005-0000-0000-0000A15F0000}"/>
    <cellStyle name="Note 2 3 4 6 4 3" xfId="24380" xr:uid="{00000000-0005-0000-0000-0000A25F0000}"/>
    <cellStyle name="Note 2 3 4 6 5" xfId="24381" xr:uid="{00000000-0005-0000-0000-0000A35F0000}"/>
    <cellStyle name="Note 2 3 4 6 5 2" xfId="24382" xr:uid="{00000000-0005-0000-0000-0000A45F0000}"/>
    <cellStyle name="Note 2 3 4 6 6" xfId="24383" xr:uid="{00000000-0005-0000-0000-0000A55F0000}"/>
    <cellStyle name="Note 2 3 4 6 6 2" xfId="24384" xr:uid="{00000000-0005-0000-0000-0000A65F0000}"/>
    <cellStyle name="Note 2 3 4 6 7" xfId="24385" xr:uid="{00000000-0005-0000-0000-0000A75F0000}"/>
    <cellStyle name="Note 2 3 4 7" xfId="24386" xr:uid="{00000000-0005-0000-0000-0000A85F0000}"/>
    <cellStyle name="Note 2 3 4 7 2" xfId="24387" xr:uid="{00000000-0005-0000-0000-0000A95F0000}"/>
    <cellStyle name="Note 2 3 4 7 2 2" xfId="24388" xr:uid="{00000000-0005-0000-0000-0000AA5F0000}"/>
    <cellStyle name="Note 2 3 4 7 3" xfId="24389" xr:uid="{00000000-0005-0000-0000-0000AB5F0000}"/>
    <cellStyle name="Note 2 3 4 8" xfId="24390" xr:uid="{00000000-0005-0000-0000-0000AC5F0000}"/>
    <cellStyle name="Note 2 3 4 8 2" xfId="24391" xr:uid="{00000000-0005-0000-0000-0000AD5F0000}"/>
    <cellStyle name="Note 2 3 4 8 2 2" xfId="24392" xr:uid="{00000000-0005-0000-0000-0000AE5F0000}"/>
    <cellStyle name="Note 2 3 4 8 3" xfId="24393" xr:uid="{00000000-0005-0000-0000-0000AF5F0000}"/>
    <cellStyle name="Note 2 3 5" xfId="649" xr:uid="{00000000-0005-0000-0000-0000B05F0000}"/>
    <cellStyle name="Note 2 3 5 10" xfId="24394" xr:uid="{00000000-0005-0000-0000-0000B15F0000}"/>
    <cellStyle name="Note 2 3 5 2" xfId="650" xr:uid="{00000000-0005-0000-0000-0000B25F0000}"/>
    <cellStyle name="Note 2 3 5 2 2" xfId="24395" xr:uid="{00000000-0005-0000-0000-0000B35F0000}"/>
    <cellStyle name="Note 2 3 5 2 3" xfId="24396" xr:uid="{00000000-0005-0000-0000-0000B45F0000}"/>
    <cellStyle name="Note 2 3 5 2 3 2" xfId="24397" xr:uid="{00000000-0005-0000-0000-0000B55F0000}"/>
    <cellStyle name="Note 2 3 5 2 3 3" xfId="24398" xr:uid="{00000000-0005-0000-0000-0000B65F0000}"/>
    <cellStyle name="Note 2 3 5 2 4" xfId="24399" xr:uid="{00000000-0005-0000-0000-0000B75F0000}"/>
    <cellStyle name="Note 2 3 5 2 4 2" xfId="24400" xr:uid="{00000000-0005-0000-0000-0000B85F0000}"/>
    <cellStyle name="Note 2 3 5 2 4 2 2" xfId="24401" xr:uid="{00000000-0005-0000-0000-0000B95F0000}"/>
    <cellStyle name="Note 2 3 5 2 4 3" xfId="24402" xr:uid="{00000000-0005-0000-0000-0000BA5F0000}"/>
    <cellStyle name="Note 2 3 5 2 5" xfId="24403" xr:uid="{00000000-0005-0000-0000-0000BB5F0000}"/>
    <cellStyle name="Note 2 3 5 2 5 2" xfId="24404" xr:uid="{00000000-0005-0000-0000-0000BC5F0000}"/>
    <cellStyle name="Note 2 3 5 2 5 2 2" xfId="24405" xr:uid="{00000000-0005-0000-0000-0000BD5F0000}"/>
    <cellStyle name="Note 2 3 5 2 5 3" xfId="24406" xr:uid="{00000000-0005-0000-0000-0000BE5F0000}"/>
    <cellStyle name="Note 2 3 5 2 6" xfId="24407" xr:uid="{00000000-0005-0000-0000-0000BF5F0000}"/>
    <cellStyle name="Note 2 3 5 2 6 2" xfId="24408" xr:uid="{00000000-0005-0000-0000-0000C05F0000}"/>
    <cellStyle name="Note 2 3 5 2 6 2 2" xfId="24409" xr:uid="{00000000-0005-0000-0000-0000C15F0000}"/>
    <cellStyle name="Note 2 3 5 2 6 3" xfId="24410" xr:uid="{00000000-0005-0000-0000-0000C25F0000}"/>
    <cellStyle name="Note 2 3 5 2 7" xfId="24411" xr:uid="{00000000-0005-0000-0000-0000C35F0000}"/>
    <cellStyle name="Note 2 3 5 2 7 2" xfId="24412" xr:uid="{00000000-0005-0000-0000-0000C45F0000}"/>
    <cellStyle name="Note 2 3 5 2 8" xfId="24413" xr:uid="{00000000-0005-0000-0000-0000C55F0000}"/>
    <cellStyle name="Note 2 3 5 2 8 2" xfId="24414" xr:uid="{00000000-0005-0000-0000-0000C65F0000}"/>
    <cellStyle name="Note 2 3 5 2 9" xfId="24415" xr:uid="{00000000-0005-0000-0000-0000C75F0000}"/>
    <cellStyle name="Note 2 3 5 3" xfId="651" xr:uid="{00000000-0005-0000-0000-0000C85F0000}"/>
    <cellStyle name="Note 2 3 5 4" xfId="24416" xr:uid="{00000000-0005-0000-0000-0000C95F0000}"/>
    <cellStyle name="Note 2 3 5 4 2" xfId="24417" xr:uid="{00000000-0005-0000-0000-0000CA5F0000}"/>
    <cellStyle name="Note 2 3 5 4 3" xfId="24418" xr:uid="{00000000-0005-0000-0000-0000CB5F0000}"/>
    <cellStyle name="Note 2 3 5 5" xfId="24419" xr:uid="{00000000-0005-0000-0000-0000CC5F0000}"/>
    <cellStyle name="Note 2 3 5 5 2" xfId="24420" xr:uid="{00000000-0005-0000-0000-0000CD5F0000}"/>
    <cellStyle name="Note 2 3 5 5 2 2" xfId="24421" xr:uid="{00000000-0005-0000-0000-0000CE5F0000}"/>
    <cellStyle name="Note 2 3 5 5 3" xfId="24422" xr:uid="{00000000-0005-0000-0000-0000CF5F0000}"/>
    <cellStyle name="Note 2 3 5 6" xfId="24423" xr:uid="{00000000-0005-0000-0000-0000D05F0000}"/>
    <cellStyle name="Note 2 3 5 6 2" xfId="24424" xr:uid="{00000000-0005-0000-0000-0000D15F0000}"/>
    <cellStyle name="Note 2 3 5 6 2 2" xfId="24425" xr:uid="{00000000-0005-0000-0000-0000D25F0000}"/>
    <cellStyle name="Note 2 3 5 6 3" xfId="24426" xr:uid="{00000000-0005-0000-0000-0000D35F0000}"/>
    <cellStyle name="Note 2 3 5 7" xfId="24427" xr:uid="{00000000-0005-0000-0000-0000D45F0000}"/>
    <cellStyle name="Note 2 3 5 7 2" xfId="24428" xr:uid="{00000000-0005-0000-0000-0000D55F0000}"/>
    <cellStyle name="Note 2 3 5 7 2 2" xfId="24429" xr:uid="{00000000-0005-0000-0000-0000D65F0000}"/>
    <cellStyle name="Note 2 3 5 7 3" xfId="24430" xr:uid="{00000000-0005-0000-0000-0000D75F0000}"/>
    <cellStyle name="Note 2 3 5 8" xfId="24431" xr:uid="{00000000-0005-0000-0000-0000D85F0000}"/>
    <cellStyle name="Note 2 3 5 8 2" xfId="24432" xr:uid="{00000000-0005-0000-0000-0000D95F0000}"/>
    <cellStyle name="Note 2 3 5 9" xfId="24433" xr:uid="{00000000-0005-0000-0000-0000DA5F0000}"/>
    <cellStyle name="Note 2 3 5 9 2" xfId="24434" xr:uid="{00000000-0005-0000-0000-0000DB5F0000}"/>
    <cellStyle name="Note 2 3 6" xfId="652" xr:uid="{00000000-0005-0000-0000-0000DC5F0000}"/>
    <cellStyle name="Note 2 3 6 2" xfId="653" xr:uid="{00000000-0005-0000-0000-0000DD5F0000}"/>
    <cellStyle name="Note 2 3 6 2 10" xfId="24435" xr:uid="{00000000-0005-0000-0000-0000DE5F0000}"/>
    <cellStyle name="Note 2 3 6 2 2" xfId="24436" xr:uid="{00000000-0005-0000-0000-0000DF5F0000}"/>
    <cellStyle name="Note 2 3 6 2 3" xfId="24437" xr:uid="{00000000-0005-0000-0000-0000E05F0000}"/>
    <cellStyle name="Note 2 3 6 2 4" xfId="24438" xr:uid="{00000000-0005-0000-0000-0000E15F0000}"/>
    <cellStyle name="Note 2 3 6 2 4 2" xfId="24439" xr:uid="{00000000-0005-0000-0000-0000E25F0000}"/>
    <cellStyle name="Note 2 3 6 2 4 2 2" xfId="24440" xr:uid="{00000000-0005-0000-0000-0000E35F0000}"/>
    <cellStyle name="Note 2 3 6 2 4 3" xfId="24441" xr:uid="{00000000-0005-0000-0000-0000E45F0000}"/>
    <cellStyle name="Note 2 3 6 2 5" xfId="24442" xr:uid="{00000000-0005-0000-0000-0000E55F0000}"/>
    <cellStyle name="Note 2 3 6 2 5 2" xfId="24443" xr:uid="{00000000-0005-0000-0000-0000E65F0000}"/>
    <cellStyle name="Note 2 3 6 2 5 2 2" xfId="24444" xr:uid="{00000000-0005-0000-0000-0000E75F0000}"/>
    <cellStyle name="Note 2 3 6 2 5 3" xfId="24445" xr:uid="{00000000-0005-0000-0000-0000E85F0000}"/>
    <cellStyle name="Note 2 3 6 2 6" xfId="24446" xr:uid="{00000000-0005-0000-0000-0000E95F0000}"/>
    <cellStyle name="Note 2 3 6 2 6 2" xfId="24447" xr:uid="{00000000-0005-0000-0000-0000EA5F0000}"/>
    <cellStyle name="Note 2 3 6 2 6 2 2" xfId="24448" xr:uid="{00000000-0005-0000-0000-0000EB5F0000}"/>
    <cellStyle name="Note 2 3 6 2 6 3" xfId="24449" xr:uid="{00000000-0005-0000-0000-0000EC5F0000}"/>
    <cellStyle name="Note 2 3 6 2 7" xfId="24450" xr:uid="{00000000-0005-0000-0000-0000ED5F0000}"/>
    <cellStyle name="Note 2 3 6 2 7 2" xfId="24451" xr:uid="{00000000-0005-0000-0000-0000EE5F0000}"/>
    <cellStyle name="Note 2 3 6 2 8" xfId="24452" xr:uid="{00000000-0005-0000-0000-0000EF5F0000}"/>
    <cellStyle name="Note 2 3 6 2 8 2" xfId="24453" xr:uid="{00000000-0005-0000-0000-0000F05F0000}"/>
    <cellStyle name="Note 2 3 6 2 9" xfId="24454" xr:uid="{00000000-0005-0000-0000-0000F15F0000}"/>
    <cellStyle name="Note 2 3 6 3" xfId="654" xr:uid="{00000000-0005-0000-0000-0000F25F0000}"/>
    <cellStyle name="Note 2 3 6 4" xfId="24455" xr:uid="{00000000-0005-0000-0000-0000F35F0000}"/>
    <cellStyle name="Note 2 3 6 4 2" xfId="24456" xr:uid="{00000000-0005-0000-0000-0000F45F0000}"/>
    <cellStyle name="Note 2 3 6 4 2 2" xfId="24457" xr:uid="{00000000-0005-0000-0000-0000F55F0000}"/>
    <cellStyle name="Note 2 3 6 4 3" xfId="24458" xr:uid="{00000000-0005-0000-0000-0000F65F0000}"/>
    <cellStyle name="Note 2 3 6 5" xfId="24459" xr:uid="{00000000-0005-0000-0000-0000F75F0000}"/>
    <cellStyle name="Note 2 3 6 5 2" xfId="24460" xr:uid="{00000000-0005-0000-0000-0000F85F0000}"/>
    <cellStyle name="Note 2 3 6 5 2 2" xfId="24461" xr:uid="{00000000-0005-0000-0000-0000F95F0000}"/>
    <cellStyle name="Note 2 3 6 5 3" xfId="24462" xr:uid="{00000000-0005-0000-0000-0000FA5F0000}"/>
    <cellStyle name="Note 2 3 7" xfId="24463" xr:uid="{00000000-0005-0000-0000-0000FB5F0000}"/>
    <cellStyle name="Note 2 3 7 2" xfId="24464" xr:uid="{00000000-0005-0000-0000-0000FC5F0000}"/>
    <cellStyle name="Note 2 3 7 3" xfId="24465" xr:uid="{00000000-0005-0000-0000-0000FD5F0000}"/>
    <cellStyle name="Note 2 3 7 3 2" xfId="24466" xr:uid="{00000000-0005-0000-0000-0000FE5F0000}"/>
    <cellStyle name="Note 2 3 7 3 3" xfId="24467" xr:uid="{00000000-0005-0000-0000-0000FF5F0000}"/>
    <cellStyle name="Note 2 3 7 4" xfId="24468" xr:uid="{00000000-0005-0000-0000-000000600000}"/>
    <cellStyle name="Note 2 3 7 4 2" xfId="24469" xr:uid="{00000000-0005-0000-0000-000001600000}"/>
    <cellStyle name="Note 2 3 7 4 2 2" xfId="24470" xr:uid="{00000000-0005-0000-0000-000002600000}"/>
    <cellStyle name="Note 2 3 7 4 3" xfId="24471" xr:uid="{00000000-0005-0000-0000-000003600000}"/>
    <cellStyle name="Note 2 3 7 5" xfId="24472" xr:uid="{00000000-0005-0000-0000-000004600000}"/>
    <cellStyle name="Note 2 3 7 5 2" xfId="24473" xr:uid="{00000000-0005-0000-0000-000005600000}"/>
    <cellStyle name="Note 2 3 7 5 2 2" xfId="24474" xr:uid="{00000000-0005-0000-0000-000006600000}"/>
    <cellStyle name="Note 2 3 7 5 3" xfId="24475" xr:uid="{00000000-0005-0000-0000-000007600000}"/>
    <cellStyle name="Note 2 3 7 6" xfId="24476" xr:uid="{00000000-0005-0000-0000-000008600000}"/>
    <cellStyle name="Note 2 3 7 6 2" xfId="24477" xr:uid="{00000000-0005-0000-0000-000009600000}"/>
    <cellStyle name="Note 2 3 7 6 2 2" xfId="24478" xr:uid="{00000000-0005-0000-0000-00000A600000}"/>
    <cellStyle name="Note 2 3 7 6 3" xfId="24479" xr:uid="{00000000-0005-0000-0000-00000B600000}"/>
    <cellStyle name="Note 2 3 7 7" xfId="24480" xr:uid="{00000000-0005-0000-0000-00000C600000}"/>
    <cellStyle name="Note 2 3 7 7 2" xfId="24481" xr:uid="{00000000-0005-0000-0000-00000D600000}"/>
    <cellStyle name="Note 2 3 7 8" xfId="24482" xr:uid="{00000000-0005-0000-0000-00000E600000}"/>
    <cellStyle name="Note 2 3 7 8 2" xfId="24483" xr:uid="{00000000-0005-0000-0000-00000F600000}"/>
    <cellStyle name="Note 2 3 7 9" xfId="24484" xr:uid="{00000000-0005-0000-0000-000010600000}"/>
    <cellStyle name="Note 2 3 8" xfId="24485" xr:uid="{00000000-0005-0000-0000-000011600000}"/>
    <cellStyle name="Note 2 3 8 2" xfId="24486" xr:uid="{00000000-0005-0000-0000-000012600000}"/>
    <cellStyle name="Note 2 3 8 3" xfId="24487" xr:uid="{00000000-0005-0000-0000-000013600000}"/>
    <cellStyle name="Note 2 3 9" xfId="24488" xr:uid="{00000000-0005-0000-0000-000014600000}"/>
    <cellStyle name="Note 2 4" xfId="655" xr:uid="{00000000-0005-0000-0000-000015600000}"/>
    <cellStyle name="Note 2 4 10" xfId="24489" xr:uid="{00000000-0005-0000-0000-000016600000}"/>
    <cellStyle name="Note 2 4 10 2" xfId="24490" xr:uid="{00000000-0005-0000-0000-000017600000}"/>
    <cellStyle name="Note 2 4 10 2 2" xfId="24491" xr:uid="{00000000-0005-0000-0000-000018600000}"/>
    <cellStyle name="Note 2 4 10 3" xfId="24492" xr:uid="{00000000-0005-0000-0000-000019600000}"/>
    <cellStyle name="Note 2 4 11" xfId="24493" xr:uid="{00000000-0005-0000-0000-00001A600000}"/>
    <cellStyle name="Note 2 4 11 2" xfId="24494" xr:uid="{00000000-0005-0000-0000-00001B600000}"/>
    <cellStyle name="Note 2 4 12" xfId="24495" xr:uid="{00000000-0005-0000-0000-00001C600000}"/>
    <cellStyle name="Note 2 4 12 2" xfId="24496" xr:uid="{00000000-0005-0000-0000-00001D600000}"/>
    <cellStyle name="Note 2 4 13" xfId="24497" xr:uid="{00000000-0005-0000-0000-00001E600000}"/>
    <cellStyle name="Note 2 4 14" xfId="24498" xr:uid="{00000000-0005-0000-0000-00001F600000}"/>
    <cellStyle name="Note 2 4 15" xfId="24499" xr:uid="{00000000-0005-0000-0000-000020600000}"/>
    <cellStyle name="Note 2 4 2" xfId="656" xr:uid="{00000000-0005-0000-0000-000021600000}"/>
    <cellStyle name="Note 2 4 2 2" xfId="24500" xr:uid="{00000000-0005-0000-0000-000022600000}"/>
    <cellStyle name="Note 2 4 2 2 2" xfId="24501" xr:uid="{00000000-0005-0000-0000-000023600000}"/>
    <cellStyle name="Note 2 4 2 2 3" xfId="24502" xr:uid="{00000000-0005-0000-0000-000024600000}"/>
    <cellStyle name="Note 2 4 2 2 3 2" xfId="24503" xr:uid="{00000000-0005-0000-0000-000025600000}"/>
    <cellStyle name="Note 2 4 2 2 3 3" xfId="24504" xr:uid="{00000000-0005-0000-0000-000026600000}"/>
    <cellStyle name="Note 2 4 2 2 4" xfId="24505" xr:uid="{00000000-0005-0000-0000-000027600000}"/>
    <cellStyle name="Note 2 4 2 2 4 2" xfId="24506" xr:uid="{00000000-0005-0000-0000-000028600000}"/>
    <cellStyle name="Note 2 4 2 2 4 2 2" xfId="24507" xr:uid="{00000000-0005-0000-0000-000029600000}"/>
    <cellStyle name="Note 2 4 2 2 4 3" xfId="24508" xr:uid="{00000000-0005-0000-0000-00002A600000}"/>
    <cellStyle name="Note 2 4 2 2 5" xfId="24509" xr:uid="{00000000-0005-0000-0000-00002B600000}"/>
    <cellStyle name="Note 2 4 2 2 5 2" xfId="24510" xr:uid="{00000000-0005-0000-0000-00002C600000}"/>
    <cellStyle name="Note 2 4 2 2 5 2 2" xfId="24511" xr:uid="{00000000-0005-0000-0000-00002D600000}"/>
    <cellStyle name="Note 2 4 2 2 5 3" xfId="24512" xr:uid="{00000000-0005-0000-0000-00002E600000}"/>
    <cellStyle name="Note 2 4 2 2 6" xfId="24513" xr:uid="{00000000-0005-0000-0000-00002F600000}"/>
    <cellStyle name="Note 2 4 2 2 6 2" xfId="24514" xr:uid="{00000000-0005-0000-0000-000030600000}"/>
    <cellStyle name="Note 2 4 2 2 6 2 2" xfId="24515" xr:uid="{00000000-0005-0000-0000-000031600000}"/>
    <cellStyle name="Note 2 4 2 2 6 3" xfId="24516" xr:uid="{00000000-0005-0000-0000-000032600000}"/>
    <cellStyle name="Note 2 4 2 2 7" xfId="24517" xr:uid="{00000000-0005-0000-0000-000033600000}"/>
    <cellStyle name="Note 2 4 2 2 7 2" xfId="24518" xr:uid="{00000000-0005-0000-0000-000034600000}"/>
    <cellStyle name="Note 2 4 2 2 8" xfId="24519" xr:uid="{00000000-0005-0000-0000-000035600000}"/>
    <cellStyle name="Note 2 4 2 2 8 2" xfId="24520" xr:uid="{00000000-0005-0000-0000-000036600000}"/>
    <cellStyle name="Note 2 4 2 2 9" xfId="24521" xr:uid="{00000000-0005-0000-0000-000037600000}"/>
    <cellStyle name="Note 2 4 2 3" xfId="24522" xr:uid="{00000000-0005-0000-0000-000038600000}"/>
    <cellStyle name="Note 2 4 2 3 2" xfId="24523" xr:uid="{00000000-0005-0000-0000-000039600000}"/>
    <cellStyle name="Note 2 4 2 3 3" xfId="24524" xr:uid="{00000000-0005-0000-0000-00003A600000}"/>
    <cellStyle name="Note 2 4 2 3 3 2" xfId="24525" xr:uid="{00000000-0005-0000-0000-00003B600000}"/>
    <cellStyle name="Note 2 4 2 3 3 3" xfId="24526" xr:uid="{00000000-0005-0000-0000-00003C600000}"/>
    <cellStyle name="Note 2 4 2 3 4" xfId="24527" xr:uid="{00000000-0005-0000-0000-00003D600000}"/>
    <cellStyle name="Note 2 4 2 3 4 2" xfId="24528" xr:uid="{00000000-0005-0000-0000-00003E600000}"/>
    <cellStyle name="Note 2 4 2 3 4 2 2" xfId="24529" xr:uid="{00000000-0005-0000-0000-00003F600000}"/>
    <cellStyle name="Note 2 4 2 3 4 3" xfId="24530" xr:uid="{00000000-0005-0000-0000-000040600000}"/>
    <cellStyle name="Note 2 4 2 3 5" xfId="24531" xr:uid="{00000000-0005-0000-0000-000041600000}"/>
    <cellStyle name="Note 2 4 2 3 5 2" xfId="24532" xr:uid="{00000000-0005-0000-0000-000042600000}"/>
    <cellStyle name="Note 2 4 2 3 5 2 2" xfId="24533" xr:uid="{00000000-0005-0000-0000-000043600000}"/>
    <cellStyle name="Note 2 4 2 3 5 3" xfId="24534" xr:uid="{00000000-0005-0000-0000-000044600000}"/>
    <cellStyle name="Note 2 4 2 3 6" xfId="24535" xr:uid="{00000000-0005-0000-0000-000045600000}"/>
    <cellStyle name="Note 2 4 2 3 6 2" xfId="24536" xr:uid="{00000000-0005-0000-0000-000046600000}"/>
    <cellStyle name="Note 2 4 2 3 6 2 2" xfId="24537" xr:uid="{00000000-0005-0000-0000-000047600000}"/>
    <cellStyle name="Note 2 4 2 3 6 3" xfId="24538" xr:uid="{00000000-0005-0000-0000-000048600000}"/>
    <cellStyle name="Note 2 4 2 3 7" xfId="24539" xr:uid="{00000000-0005-0000-0000-000049600000}"/>
    <cellStyle name="Note 2 4 2 3 7 2" xfId="24540" xr:uid="{00000000-0005-0000-0000-00004A600000}"/>
    <cellStyle name="Note 2 4 2 3 8" xfId="24541" xr:uid="{00000000-0005-0000-0000-00004B600000}"/>
    <cellStyle name="Note 2 4 2 3 8 2" xfId="24542" xr:uid="{00000000-0005-0000-0000-00004C600000}"/>
    <cellStyle name="Note 2 4 2 3 9" xfId="24543" xr:uid="{00000000-0005-0000-0000-00004D600000}"/>
    <cellStyle name="Note 2 4 2 4" xfId="24544" xr:uid="{00000000-0005-0000-0000-00004E600000}"/>
    <cellStyle name="Note 2 4 2 4 2" xfId="24545" xr:uid="{00000000-0005-0000-0000-00004F600000}"/>
    <cellStyle name="Note 2 4 2 4 3" xfId="24546" xr:uid="{00000000-0005-0000-0000-000050600000}"/>
    <cellStyle name="Note 2 4 2 4 3 2" xfId="24547" xr:uid="{00000000-0005-0000-0000-000051600000}"/>
    <cellStyle name="Note 2 4 2 4 3 2 2" xfId="24548" xr:uid="{00000000-0005-0000-0000-000052600000}"/>
    <cellStyle name="Note 2 4 2 4 3 3" xfId="24549" xr:uid="{00000000-0005-0000-0000-000053600000}"/>
    <cellStyle name="Note 2 4 2 4 4" xfId="24550" xr:uid="{00000000-0005-0000-0000-000054600000}"/>
    <cellStyle name="Note 2 4 2 4 4 2" xfId="24551" xr:uid="{00000000-0005-0000-0000-000055600000}"/>
    <cellStyle name="Note 2 4 2 4 4 2 2" xfId="24552" xr:uid="{00000000-0005-0000-0000-000056600000}"/>
    <cellStyle name="Note 2 4 2 4 4 3" xfId="24553" xr:uid="{00000000-0005-0000-0000-000057600000}"/>
    <cellStyle name="Note 2 4 2 4 5" xfId="24554" xr:uid="{00000000-0005-0000-0000-000058600000}"/>
    <cellStyle name="Note 2 4 2 4 5 2" xfId="24555" xr:uid="{00000000-0005-0000-0000-000059600000}"/>
    <cellStyle name="Note 2 4 2 4 5 2 2" xfId="24556" xr:uid="{00000000-0005-0000-0000-00005A600000}"/>
    <cellStyle name="Note 2 4 2 4 5 3" xfId="24557" xr:uid="{00000000-0005-0000-0000-00005B600000}"/>
    <cellStyle name="Note 2 4 2 4 6" xfId="24558" xr:uid="{00000000-0005-0000-0000-00005C600000}"/>
    <cellStyle name="Note 2 4 2 4 6 2" xfId="24559" xr:uid="{00000000-0005-0000-0000-00005D600000}"/>
    <cellStyle name="Note 2 4 2 4 7" xfId="24560" xr:uid="{00000000-0005-0000-0000-00005E600000}"/>
    <cellStyle name="Note 2 4 2 4 7 2" xfId="24561" xr:uid="{00000000-0005-0000-0000-00005F600000}"/>
    <cellStyle name="Note 2 4 2 4 8" xfId="24562" xr:uid="{00000000-0005-0000-0000-000060600000}"/>
    <cellStyle name="Note 2 4 2 4 9" xfId="24563" xr:uid="{00000000-0005-0000-0000-000061600000}"/>
    <cellStyle name="Note 2 4 2 5" xfId="24564" xr:uid="{00000000-0005-0000-0000-000062600000}"/>
    <cellStyle name="Note 2 4 2 5 2" xfId="24565" xr:uid="{00000000-0005-0000-0000-000063600000}"/>
    <cellStyle name="Note 2 4 2 5 3" xfId="24566" xr:uid="{00000000-0005-0000-0000-000064600000}"/>
    <cellStyle name="Note 2 4 2 6" xfId="24567" xr:uid="{00000000-0005-0000-0000-000065600000}"/>
    <cellStyle name="Note 2 4 2 6 2" xfId="24568" xr:uid="{00000000-0005-0000-0000-000066600000}"/>
    <cellStyle name="Note 2 4 2 6 2 2" xfId="24569" xr:uid="{00000000-0005-0000-0000-000067600000}"/>
    <cellStyle name="Note 2 4 2 6 2 2 2" xfId="24570" xr:uid="{00000000-0005-0000-0000-000068600000}"/>
    <cellStyle name="Note 2 4 2 6 2 3" xfId="24571" xr:uid="{00000000-0005-0000-0000-000069600000}"/>
    <cellStyle name="Note 2 4 2 6 3" xfId="24572" xr:uid="{00000000-0005-0000-0000-00006A600000}"/>
    <cellStyle name="Note 2 4 2 6 3 2" xfId="24573" xr:uid="{00000000-0005-0000-0000-00006B600000}"/>
    <cellStyle name="Note 2 4 2 6 3 2 2" xfId="24574" xr:uid="{00000000-0005-0000-0000-00006C600000}"/>
    <cellStyle name="Note 2 4 2 6 3 3" xfId="24575" xr:uid="{00000000-0005-0000-0000-00006D600000}"/>
    <cellStyle name="Note 2 4 2 6 4" xfId="24576" xr:uid="{00000000-0005-0000-0000-00006E600000}"/>
    <cellStyle name="Note 2 4 2 6 4 2" xfId="24577" xr:uid="{00000000-0005-0000-0000-00006F600000}"/>
    <cellStyle name="Note 2 4 2 6 4 2 2" xfId="24578" xr:uid="{00000000-0005-0000-0000-000070600000}"/>
    <cellStyle name="Note 2 4 2 6 4 3" xfId="24579" xr:uid="{00000000-0005-0000-0000-000071600000}"/>
    <cellStyle name="Note 2 4 2 6 5" xfId="24580" xr:uid="{00000000-0005-0000-0000-000072600000}"/>
    <cellStyle name="Note 2 4 2 6 5 2" xfId="24581" xr:uid="{00000000-0005-0000-0000-000073600000}"/>
    <cellStyle name="Note 2 4 2 6 6" xfId="24582" xr:uid="{00000000-0005-0000-0000-000074600000}"/>
    <cellStyle name="Note 2 4 2 6 6 2" xfId="24583" xr:uid="{00000000-0005-0000-0000-000075600000}"/>
    <cellStyle name="Note 2 4 2 6 7" xfId="24584" xr:uid="{00000000-0005-0000-0000-000076600000}"/>
    <cellStyle name="Note 2 4 2 7" xfId="24585" xr:uid="{00000000-0005-0000-0000-000077600000}"/>
    <cellStyle name="Note 2 4 2 7 2" xfId="24586" xr:uid="{00000000-0005-0000-0000-000078600000}"/>
    <cellStyle name="Note 2 4 2 7 2 2" xfId="24587" xr:uid="{00000000-0005-0000-0000-000079600000}"/>
    <cellStyle name="Note 2 4 2 7 3" xfId="24588" xr:uid="{00000000-0005-0000-0000-00007A600000}"/>
    <cellStyle name="Note 2 4 2 8" xfId="24589" xr:uid="{00000000-0005-0000-0000-00007B600000}"/>
    <cellStyle name="Note 2 4 2 8 2" xfId="24590" xr:uid="{00000000-0005-0000-0000-00007C600000}"/>
    <cellStyle name="Note 2 4 2 8 2 2" xfId="24591" xr:uid="{00000000-0005-0000-0000-00007D600000}"/>
    <cellStyle name="Note 2 4 2 8 3" xfId="24592" xr:uid="{00000000-0005-0000-0000-00007E600000}"/>
    <cellStyle name="Note 2 4 3" xfId="657" xr:uid="{00000000-0005-0000-0000-00007F600000}"/>
    <cellStyle name="Note 2 4 3 10" xfId="24593" xr:uid="{00000000-0005-0000-0000-000080600000}"/>
    <cellStyle name="Note 2 4 3 2" xfId="658" xr:uid="{00000000-0005-0000-0000-000081600000}"/>
    <cellStyle name="Note 2 4 3 2 2" xfId="24594" xr:uid="{00000000-0005-0000-0000-000082600000}"/>
    <cellStyle name="Note 2 4 3 2 3" xfId="24595" xr:uid="{00000000-0005-0000-0000-000083600000}"/>
    <cellStyle name="Note 2 4 3 2 3 2" xfId="24596" xr:uid="{00000000-0005-0000-0000-000084600000}"/>
    <cellStyle name="Note 2 4 3 2 3 3" xfId="24597" xr:uid="{00000000-0005-0000-0000-000085600000}"/>
    <cellStyle name="Note 2 4 3 2 4" xfId="24598" xr:uid="{00000000-0005-0000-0000-000086600000}"/>
    <cellStyle name="Note 2 4 3 2 4 2" xfId="24599" xr:uid="{00000000-0005-0000-0000-000087600000}"/>
    <cellStyle name="Note 2 4 3 2 4 2 2" xfId="24600" xr:uid="{00000000-0005-0000-0000-000088600000}"/>
    <cellStyle name="Note 2 4 3 2 4 3" xfId="24601" xr:uid="{00000000-0005-0000-0000-000089600000}"/>
    <cellStyle name="Note 2 4 3 2 5" xfId="24602" xr:uid="{00000000-0005-0000-0000-00008A600000}"/>
    <cellStyle name="Note 2 4 3 2 5 2" xfId="24603" xr:uid="{00000000-0005-0000-0000-00008B600000}"/>
    <cellStyle name="Note 2 4 3 2 5 2 2" xfId="24604" xr:uid="{00000000-0005-0000-0000-00008C600000}"/>
    <cellStyle name="Note 2 4 3 2 5 3" xfId="24605" xr:uid="{00000000-0005-0000-0000-00008D600000}"/>
    <cellStyle name="Note 2 4 3 2 6" xfId="24606" xr:uid="{00000000-0005-0000-0000-00008E600000}"/>
    <cellStyle name="Note 2 4 3 2 6 2" xfId="24607" xr:uid="{00000000-0005-0000-0000-00008F600000}"/>
    <cellStyle name="Note 2 4 3 2 6 2 2" xfId="24608" xr:uid="{00000000-0005-0000-0000-000090600000}"/>
    <cellStyle name="Note 2 4 3 2 6 3" xfId="24609" xr:uid="{00000000-0005-0000-0000-000091600000}"/>
    <cellStyle name="Note 2 4 3 2 7" xfId="24610" xr:uid="{00000000-0005-0000-0000-000092600000}"/>
    <cellStyle name="Note 2 4 3 2 7 2" xfId="24611" xr:uid="{00000000-0005-0000-0000-000093600000}"/>
    <cellStyle name="Note 2 4 3 2 8" xfId="24612" xr:uid="{00000000-0005-0000-0000-000094600000}"/>
    <cellStyle name="Note 2 4 3 2 8 2" xfId="24613" xr:uid="{00000000-0005-0000-0000-000095600000}"/>
    <cellStyle name="Note 2 4 3 2 9" xfId="24614" xr:uid="{00000000-0005-0000-0000-000096600000}"/>
    <cellStyle name="Note 2 4 3 3" xfId="659" xr:uid="{00000000-0005-0000-0000-000097600000}"/>
    <cellStyle name="Note 2 4 3 4" xfId="24615" xr:uid="{00000000-0005-0000-0000-000098600000}"/>
    <cellStyle name="Note 2 4 3 4 2" xfId="24616" xr:uid="{00000000-0005-0000-0000-000099600000}"/>
    <cellStyle name="Note 2 4 3 4 3" xfId="24617" xr:uid="{00000000-0005-0000-0000-00009A600000}"/>
    <cellStyle name="Note 2 4 3 5" xfId="24618" xr:uid="{00000000-0005-0000-0000-00009B600000}"/>
    <cellStyle name="Note 2 4 3 5 2" xfId="24619" xr:uid="{00000000-0005-0000-0000-00009C600000}"/>
    <cellStyle name="Note 2 4 3 5 2 2" xfId="24620" xr:uid="{00000000-0005-0000-0000-00009D600000}"/>
    <cellStyle name="Note 2 4 3 5 3" xfId="24621" xr:uid="{00000000-0005-0000-0000-00009E600000}"/>
    <cellStyle name="Note 2 4 3 6" xfId="24622" xr:uid="{00000000-0005-0000-0000-00009F600000}"/>
    <cellStyle name="Note 2 4 3 6 2" xfId="24623" xr:uid="{00000000-0005-0000-0000-0000A0600000}"/>
    <cellStyle name="Note 2 4 3 6 2 2" xfId="24624" xr:uid="{00000000-0005-0000-0000-0000A1600000}"/>
    <cellStyle name="Note 2 4 3 6 3" xfId="24625" xr:uid="{00000000-0005-0000-0000-0000A2600000}"/>
    <cellStyle name="Note 2 4 3 7" xfId="24626" xr:uid="{00000000-0005-0000-0000-0000A3600000}"/>
    <cellStyle name="Note 2 4 3 7 2" xfId="24627" xr:uid="{00000000-0005-0000-0000-0000A4600000}"/>
    <cellStyle name="Note 2 4 3 7 2 2" xfId="24628" xr:uid="{00000000-0005-0000-0000-0000A5600000}"/>
    <cellStyle name="Note 2 4 3 7 3" xfId="24629" xr:uid="{00000000-0005-0000-0000-0000A6600000}"/>
    <cellStyle name="Note 2 4 3 8" xfId="24630" xr:uid="{00000000-0005-0000-0000-0000A7600000}"/>
    <cellStyle name="Note 2 4 3 8 2" xfId="24631" xr:uid="{00000000-0005-0000-0000-0000A8600000}"/>
    <cellStyle name="Note 2 4 3 9" xfId="24632" xr:uid="{00000000-0005-0000-0000-0000A9600000}"/>
    <cellStyle name="Note 2 4 3 9 2" xfId="24633" xr:uid="{00000000-0005-0000-0000-0000AA600000}"/>
    <cellStyle name="Note 2 4 4" xfId="660" xr:uid="{00000000-0005-0000-0000-0000AB600000}"/>
    <cellStyle name="Note 2 4 4 2" xfId="661" xr:uid="{00000000-0005-0000-0000-0000AC600000}"/>
    <cellStyle name="Note 2 4 4 2 10" xfId="24634" xr:uid="{00000000-0005-0000-0000-0000AD600000}"/>
    <cellStyle name="Note 2 4 4 2 2" xfId="24635" xr:uid="{00000000-0005-0000-0000-0000AE600000}"/>
    <cellStyle name="Note 2 4 4 2 3" xfId="24636" xr:uid="{00000000-0005-0000-0000-0000AF600000}"/>
    <cellStyle name="Note 2 4 4 2 4" xfId="24637" xr:uid="{00000000-0005-0000-0000-0000B0600000}"/>
    <cellStyle name="Note 2 4 4 2 4 2" xfId="24638" xr:uid="{00000000-0005-0000-0000-0000B1600000}"/>
    <cellStyle name="Note 2 4 4 2 4 2 2" xfId="24639" xr:uid="{00000000-0005-0000-0000-0000B2600000}"/>
    <cellStyle name="Note 2 4 4 2 4 3" xfId="24640" xr:uid="{00000000-0005-0000-0000-0000B3600000}"/>
    <cellStyle name="Note 2 4 4 2 5" xfId="24641" xr:uid="{00000000-0005-0000-0000-0000B4600000}"/>
    <cellStyle name="Note 2 4 4 2 5 2" xfId="24642" xr:uid="{00000000-0005-0000-0000-0000B5600000}"/>
    <cellStyle name="Note 2 4 4 2 5 2 2" xfId="24643" xr:uid="{00000000-0005-0000-0000-0000B6600000}"/>
    <cellStyle name="Note 2 4 4 2 5 3" xfId="24644" xr:uid="{00000000-0005-0000-0000-0000B7600000}"/>
    <cellStyle name="Note 2 4 4 2 6" xfId="24645" xr:uid="{00000000-0005-0000-0000-0000B8600000}"/>
    <cellStyle name="Note 2 4 4 2 6 2" xfId="24646" xr:uid="{00000000-0005-0000-0000-0000B9600000}"/>
    <cellStyle name="Note 2 4 4 2 6 2 2" xfId="24647" xr:uid="{00000000-0005-0000-0000-0000BA600000}"/>
    <cellStyle name="Note 2 4 4 2 6 3" xfId="24648" xr:uid="{00000000-0005-0000-0000-0000BB600000}"/>
    <cellStyle name="Note 2 4 4 2 7" xfId="24649" xr:uid="{00000000-0005-0000-0000-0000BC600000}"/>
    <cellStyle name="Note 2 4 4 2 7 2" xfId="24650" xr:uid="{00000000-0005-0000-0000-0000BD600000}"/>
    <cellStyle name="Note 2 4 4 2 8" xfId="24651" xr:uid="{00000000-0005-0000-0000-0000BE600000}"/>
    <cellStyle name="Note 2 4 4 2 8 2" xfId="24652" xr:uid="{00000000-0005-0000-0000-0000BF600000}"/>
    <cellStyle name="Note 2 4 4 2 9" xfId="24653" xr:uid="{00000000-0005-0000-0000-0000C0600000}"/>
    <cellStyle name="Note 2 4 4 3" xfId="662" xr:uid="{00000000-0005-0000-0000-0000C1600000}"/>
    <cellStyle name="Note 2 4 4 4" xfId="24654" xr:uid="{00000000-0005-0000-0000-0000C2600000}"/>
    <cellStyle name="Note 2 4 4 4 2" xfId="24655" xr:uid="{00000000-0005-0000-0000-0000C3600000}"/>
    <cellStyle name="Note 2 4 4 4 2 2" xfId="24656" xr:uid="{00000000-0005-0000-0000-0000C4600000}"/>
    <cellStyle name="Note 2 4 4 4 3" xfId="24657" xr:uid="{00000000-0005-0000-0000-0000C5600000}"/>
    <cellStyle name="Note 2 4 4 5" xfId="24658" xr:uid="{00000000-0005-0000-0000-0000C6600000}"/>
    <cellStyle name="Note 2 4 4 5 2" xfId="24659" xr:uid="{00000000-0005-0000-0000-0000C7600000}"/>
    <cellStyle name="Note 2 4 4 5 2 2" xfId="24660" xr:uid="{00000000-0005-0000-0000-0000C8600000}"/>
    <cellStyle name="Note 2 4 4 5 3" xfId="24661" xr:uid="{00000000-0005-0000-0000-0000C9600000}"/>
    <cellStyle name="Note 2 4 5" xfId="24662" xr:uid="{00000000-0005-0000-0000-0000CA600000}"/>
    <cellStyle name="Note 2 4 5 2" xfId="24663" xr:uid="{00000000-0005-0000-0000-0000CB600000}"/>
    <cellStyle name="Note 2 4 5 3" xfId="24664" xr:uid="{00000000-0005-0000-0000-0000CC600000}"/>
    <cellStyle name="Note 2 4 5 3 2" xfId="24665" xr:uid="{00000000-0005-0000-0000-0000CD600000}"/>
    <cellStyle name="Note 2 4 5 3 3" xfId="24666" xr:uid="{00000000-0005-0000-0000-0000CE600000}"/>
    <cellStyle name="Note 2 4 5 4" xfId="24667" xr:uid="{00000000-0005-0000-0000-0000CF600000}"/>
    <cellStyle name="Note 2 4 5 4 2" xfId="24668" xr:uid="{00000000-0005-0000-0000-0000D0600000}"/>
    <cellStyle name="Note 2 4 5 4 2 2" xfId="24669" xr:uid="{00000000-0005-0000-0000-0000D1600000}"/>
    <cellStyle name="Note 2 4 5 4 3" xfId="24670" xr:uid="{00000000-0005-0000-0000-0000D2600000}"/>
    <cellStyle name="Note 2 4 5 5" xfId="24671" xr:uid="{00000000-0005-0000-0000-0000D3600000}"/>
    <cellStyle name="Note 2 4 5 5 2" xfId="24672" xr:uid="{00000000-0005-0000-0000-0000D4600000}"/>
    <cellStyle name="Note 2 4 5 5 2 2" xfId="24673" xr:uid="{00000000-0005-0000-0000-0000D5600000}"/>
    <cellStyle name="Note 2 4 5 5 3" xfId="24674" xr:uid="{00000000-0005-0000-0000-0000D6600000}"/>
    <cellStyle name="Note 2 4 5 6" xfId="24675" xr:uid="{00000000-0005-0000-0000-0000D7600000}"/>
    <cellStyle name="Note 2 4 5 6 2" xfId="24676" xr:uid="{00000000-0005-0000-0000-0000D8600000}"/>
    <cellStyle name="Note 2 4 5 6 2 2" xfId="24677" xr:uid="{00000000-0005-0000-0000-0000D9600000}"/>
    <cellStyle name="Note 2 4 5 6 3" xfId="24678" xr:uid="{00000000-0005-0000-0000-0000DA600000}"/>
    <cellStyle name="Note 2 4 5 7" xfId="24679" xr:uid="{00000000-0005-0000-0000-0000DB600000}"/>
    <cellStyle name="Note 2 4 5 7 2" xfId="24680" xr:uid="{00000000-0005-0000-0000-0000DC600000}"/>
    <cellStyle name="Note 2 4 5 8" xfId="24681" xr:uid="{00000000-0005-0000-0000-0000DD600000}"/>
    <cellStyle name="Note 2 4 5 8 2" xfId="24682" xr:uid="{00000000-0005-0000-0000-0000DE600000}"/>
    <cellStyle name="Note 2 4 5 9" xfId="24683" xr:uid="{00000000-0005-0000-0000-0000DF600000}"/>
    <cellStyle name="Note 2 4 6" xfId="24684" xr:uid="{00000000-0005-0000-0000-0000E0600000}"/>
    <cellStyle name="Note 2 4 6 2" xfId="24685" xr:uid="{00000000-0005-0000-0000-0000E1600000}"/>
    <cellStyle name="Note 2 4 6 3" xfId="24686" xr:uid="{00000000-0005-0000-0000-0000E2600000}"/>
    <cellStyle name="Note 2 4 7" xfId="24687" xr:uid="{00000000-0005-0000-0000-0000E3600000}"/>
    <cellStyle name="Note 2 4 8" xfId="24688" xr:uid="{00000000-0005-0000-0000-0000E4600000}"/>
    <cellStyle name="Note 2 4 8 2" xfId="24689" xr:uid="{00000000-0005-0000-0000-0000E5600000}"/>
    <cellStyle name="Note 2 4 8 2 2" xfId="24690" xr:uid="{00000000-0005-0000-0000-0000E6600000}"/>
    <cellStyle name="Note 2 4 8 3" xfId="24691" xr:uid="{00000000-0005-0000-0000-0000E7600000}"/>
    <cellStyle name="Note 2 4 8 4" xfId="24692" xr:uid="{00000000-0005-0000-0000-0000E8600000}"/>
    <cellStyle name="Note 2 4 8 5" xfId="24693" xr:uid="{00000000-0005-0000-0000-0000E9600000}"/>
    <cellStyle name="Note 2 4 9" xfId="24694" xr:uid="{00000000-0005-0000-0000-0000EA600000}"/>
    <cellStyle name="Note 2 4 9 2" xfId="24695" xr:uid="{00000000-0005-0000-0000-0000EB600000}"/>
    <cellStyle name="Note 2 4 9 2 2" xfId="24696" xr:uid="{00000000-0005-0000-0000-0000EC600000}"/>
    <cellStyle name="Note 2 4 9 3" xfId="24697" xr:uid="{00000000-0005-0000-0000-0000ED600000}"/>
    <cellStyle name="Note 2 5" xfId="663" xr:uid="{00000000-0005-0000-0000-0000EE600000}"/>
    <cellStyle name="Note 2 5 10" xfId="24698" xr:uid="{00000000-0005-0000-0000-0000EF600000}"/>
    <cellStyle name="Note 2 5 10 2" xfId="24699" xr:uid="{00000000-0005-0000-0000-0000F0600000}"/>
    <cellStyle name="Note 2 5 10 2 2" xfId="24700" xr:uid="{00000000-0005-0000-0000-0000F1600000}"/>
    <cellStyle name="Note 2 5 10 3" xfId="24701" xr:uid="{00000000-0005-0000-0000-0000F2600000}"/>
    <cellStyle name="Note 2 5 11" xfId="24702" xr:uid="{00000000-0005-0000-0000-0000F3600000}"/>
    <cellStyle name="Note 2 5 11 2" xfId="24703" xr:uid="{00000000-0005-0000-0000-0000F4600000}"/>
    <cellStyle name="Note 2 5 12" xfId="24704" xr:uid="{00000000-0005-0000-0000-0000F5600000}"/>
    <cellStyle name="Note 2 5 12 2" xfId="24705" xr:uid="{00000000-0005-0000-0000-0000F6600000}"/>
    <cellStyle name="Note 2 5 13" xfId="24706" xr:uid="{00000000-0005-0000-0000-0000F7600000}"/>
    <cellStyle name="Note 2 5 14" xfId="24707" xr:uid="{00000000-0005-0000-0000-0000F8600000}"/>
    <cellStyle name="Note 2 5 15" xfId="24708" xr:uid="{00000000-0005-0000-0000-0000F9600000}"/>
    <cellStyle name="Note 2 5 2" xfId="664" xr:uid="{00000000-0005-0000-0000-0000FA600000}"/>
    <cellStyle name="Note 2 5 2 2" xfId="24709" xr:uid="{00000000-0005-0000-0000-0000FB600000}"/>
    <cellStyle name="Note 2 5 2 2 2" xfId="24710" xr:uid="{00000000-0005-0000-0000-0000FC600000}"/>
    <cellStyle name="Note 2 5 2 2 3" xfId="24711" xr:uid="{00000000-0005-0000-0000-0000FD600000}"/>
    <cellStyle name="Note 2 5 2 2 3 2" xfId="24712" xr:uid="{00000000-0005-0000-0000-0000FE600000}"/>
    <cellStyle name="Note 2 5 2 2 3 3" xfId="24713" xr:uid="{00000000-0005-0000-0000-0000FF600000}"/>
    <cellStyle name="Note 2 5 2 2 4" xfId="24714" xr:uid="{00000000-0005-0000-0000-000000610000}"/>
    <cellStyle name="Note 2 5 2 2 4 2" xfId="24715" xr:uid="{00000000-0005-0000-0000-000001610000}"/>
    <cellStyle name="Note 2 5 2 2 4 2 2" xfId="24716" xr:uid="{00000000-0005-0000-0000-000002610000}"/>
    <cellStyle name="Note 2 5 2 2 4 3" xfId="24717" xr:uid="{00000000-0005-0000-0000-000003610000}"/>
    <cellStyle name="Note 2 5 2 2 5" xfId="24718" xr:uid="{00000000-0005-0000-0000-000004610000}"/>
    <cellStyle name="Note 2 5 2 2 5 2" xfId="24719" xr:uid="{00000000-0005-0000-0000-000005610000}"/>
    <cellStyle name="Note 2 5 2 2 5 2 2" xfId="24720" xr:uid="{00000000-0005-0000-0000-000006610000}"/>
    <cellStyle name="Note 2 5 2 2 5 3" xfId="24721" xr:uid="{00000000-0005-0000-0000-000007610000}"/>
    <cellStyle name="Note 2 5 2 2 6" xfId="24722" xr:uid="{00000000-0005-0000-0000-000008610000}"/>
    <cellStyle name="Note 2 5 2 2 6 2" xfId="24723" xr:uid="{00000000-0005-0000-0000-000009610000}"/>
    <cellStyle name="Note 2 5 2 2 6 2 2" xfId="24724" xr:uid="{00000000-0005-0000-0000-00000A610000}"/>
    <cellStyle name="Note 2 5 2 2 6 3" xfId="24725" xr:uid="{00000000-0005-0000-0000-00000B610000}"/>
    <cellStyle name="Note 2 5 2 2 7" xfId="24726" xr:uid="{00000000-0005-0000-0000-00000C610000}"/>
    <cellStyle name="Note 2 5 2 2 7 2" xfId="24727" xr:uid="{00000000-0005-0000-0000-00000D610000}"/>
    <cellStyle name="Note 2 5 2 2 8" xfId="24728" xr:uid="{00000000-0005-0000-0000-00000E610000}"/>
    <cellStyle name="Note 2 5 2 2 8 2" xfId="24729" xr:uid="{00000000-0005-0000-0000-00000F610000}"/>
    <cellStyle name="Note 2 5 2 2 9" xfId="24730" xr:uid="{00000000-0005-0000-0000-000010610000}"/>
    <cellStyle name="Note 2 5 2 3" xfId="24731" xr:uid="{00000000-0005-0000-0000-000011610000}"/>
    <cellStyle name="Note 2 5 2 3 2" xfId="24732" xr:uid="{00000000-0005-0000-0000-000012610000}"/>
    <cellStyle name="Note 2 5 2 3 3" xfId="24733" xr:uid="{00000000-0005-0000-0000-000013610000}"/>
    <cellStyle name="Note 2 5 2 3 3 2" xfId="24734" xr:uid="{00000000-0005-0000-0000-000014610000}"/>
    <cellStyle name="Note 2 5 2 3 3 3" xfId="24735" xr:uid="{00000000-0005-0000-0000-000015610000}"/>
    <cellStyle name="Note 2 5 2 3 4" xfId="24736" xr:uid="{00000000-0005-0000-0000-000016610000}"/>
    <cellStyle name="Note 2 5 2 3 4 2" xfId="24737" xr:uid="{00000000-0005-0000-0000-000017610000}"/>
    <cellStyle name="Note 2 5 2 3 4 2 2" xfId="24738" xr:uid="{00000000-0005-0000-0000-000018610000}"/>
    <cellStyle name="Note 2 5 2 3 4 3" xfId="24739" xr:uid="{00000000-0005-0000-0000-000019610000}"/>
    <cellStyle name="Note 2 5 2 3 5" xfId="24740" xr:uid="{00000000-0005-0000-0000-00001A610000}"/>
    <cellStyle name="Note 2 5 2 3 5 2" xfId="24741" xr:uid="{00000000-0005-0000-0000-00001B610000}"/>
    <cellStyle name="Note 2 5 2 3 5 2 2" xfId="24742" xr:uid="{00000000-0005-0000-0000-00001C610000}"/>
    <cellStyle name="Note 2 5 2 3 5 3" xfId="24743" xr:uid="{00000000-0005-0000-0000-00001D610000}"/>
    <cellStyle name="Note 2 5 2 3 6" xfId="24744" xr:uid="{00000000-0005-0000-0000-00001E610000}"/>
    <cellStyle name="Note 2 5 2 3 6 2" xfId="24745" xr:uid="{00000000-0005-0000-0000-00001F610000}"/>
    <cellStyle name="Note 2 5 2 3 6 2 2" xfId="24746" xr:uid="{00000000-0005-0000-0000-000020610000}"/>
    <cellStyle name="Note 2 5 2 3 6 3" xfId="24747" xr:uid="{00000000-0005-0000-0000-000021610000}"/>
    <cellStyle name="Note 2 5 2 3 7" xfId="24748" xr:uid="{00000000-0005-0000-0000-000022610000}"/>
    <cellStyle name="Note 2 5 2 3 7 2" xfId="24749" xr:uid="{00000000-0005-0000-0000-000023610000}"/>
    <cellStyle name="Note 2 5 2 3 8" xfId="24750" xr:uid="{00000000-0005-0000-0000-000024610000}"/>
    <cellStyle name="Note 2 5 2 3 8 2" xfId="24751" xr:uid="{00000000-0005-0000-0000-000025610000}"/>
    <cellStyle name="Note 2 5 2 3 9" xfId="24752" xr:uid="{00000000-0005-0000-0000-000026610000}"/>
    <cellStyle name="Note 2 5 2 4" xfId="24753" xr:uid="{00000000-0005-0000-0000-000027610000}"/>
    <cellStyle name="Note 2 5 2 4 2" xfId="24754" xr:uid="{00000000-0005-0000-0000-000028610000}"/>
    <cellStyle name="Note 2 5 2 4 3" xfId="24755" xr:uid="{00000000-0005-0000-0000-000029610000}"/>
    <cellStyle name="Note 2 5 2 4 3 2" xfId="24756" xr:uid="{00000000-0005-0000-0000-00002A610000}"/>
    <cellStyle name="Note 2 5 2 4 3 2 2" xfId="24757" xr:uid="{00000000-0005-0000-0000-00002B610000}"/>
    <cellStyle name="Note 2 5 2 4 3 3" xfId="24758" xr:uid="{00000000-0005-0000-0000-00002C610000}"/>
    <cellStyle name="Note 2 5 2 4 4" xfId="24759" xr:uid="{00000000-0005-0000-0000-00002D610000}"/>
    <cellStyle name="Note 2 5 2 4 4 2" xfId="24760" xr:uid="{00000000-0005-0000-0000-00002E610000}"/>
    <cellStyle name="Note 2 5 2 4 4 2 2" xfId="24761" xr:uid="{00000000-0005-0000-0000-00002F610000}"/>
    <cellStyle name="Note 2 5 2 4 4 3" xfId="24762" xr:uid="{00000000-0005-0000-0000-000030610000}"/>
    <cellStyle name="Note 2 5 2 4 5" xfId="24763" xr:uid="{00000000-0005-0000-0000-000031610000}"/>
    <cellStyle name="Note 2 5 2 4 5 2" xfId="24764" xr:uid="{00000000-0005-0000-0000-000032610000}"/>
    <cellStyle name="Note 2 5 2 4 5 2 2" xfId="24765" xr:uid="{00000000-0005-0000-0000-000033610000}"/>
    <cellStyle name="Note 2 5 2 4 5 3" xfId="24766" xr:uid="{00000000-0005-0000-0000-000034610000}"/>
    <cellStyle name="Note 2 5 2 4 6" xfId="24767" xr:uid="{00000000-0005-0000-0000-000035610000}"/>
    <cellStyle name="Note 2 5 2 4 6 2" xfId="24768" xr:uid="{00000000-0005-0000-0000-000036610000}"/>
    <cellStyle name="Note 2 5 2 4 7" xfId="24769" xr:uid="{00000000-0005-0000-0000-000037610000}"/>
    <cellStyle name="Note 2 5 2 4 7 2" xfId="24770" xr:uid="{00000000-0005-0000-0000-000038610000}"/>
    <cellStyle name="Note 2 5 2 4 8" xfId="24771" xr:uid="{00000000-0005-0000-0000-000039610000}"/>
    <cellStyle name="Note 2 5 2 4 9" xfId="24772" xr:uid="{00000000-0005-0000-0000-00003A610000}"/>
    <cellStyle name="Note 2 5 2 5" xfId="24773" xr:uid="{00000000-0005-0000-0000-00003B610000}"/>
    <cellStyle name="Note 2 5 2 5 2" xfId="24774" xr:uid="{00000000-0005-0000-0000-00003C610000}"/>
    <cellStyle name="Note 2 5 2 5 3" xfId="24775" xr:uid="{00000000-0005-0000-0000-00003D610000}"/>
    <cellStyle name="Note 2 5 2 6" xfId="24776" xr:uid="{00000000-0005-0000-0000-00003E610000}"/>
    <cellStyle name="Note 2 5 2 6 2" xfId="24777" xr:uid="{00000000-0005-0000-0000-00003F610000}"/>
    <cellStyle name="Note 2 5 2 6 2 2" xfId="24778" xr:uid="{00000000-0005-0000-0000-000040610000}"/>
    <cellStyle name="Note 2 5 2 6 2 2 2" xfId="24779" xr:uid="{00000000-0005-0000-0000-000041610000}"/>
    <cellStyle name="Note 2 5 2 6 2 3" xfId="24780" xr:uid="{00000000-0005-0000-0000-000042610000}"/>
    <cellStyle name="Note 2 5 2 6 3" xfId="24781" xr:uid="{00000000-0005-0000-0000-000043610000}"/>
    <cellStyle name="Note 2 5 2 6 3 2" xfId="24782" xr:uid="{00000000-0005-0000-0000-000044610000}"/>
    <cellStyle name="Note 2 5 2 6 3 2 2" xfId="24783" xr:uid="{00000000-0005-0000-0000-000045610000}"/>
    <cellStyle name="Note 2 5 2 6 3 3" xfId="24784" xr:uid="{00000000-0005-0000-0000-000046610000}"/>
    <cellStyle name="Note 2 5 2 6 4" xfId="24785" xr:uid="{00000000-0005-0000-0000-000047610000}"/>
    <cellStyle name="Note 2 5 2 6 4 2" xfId="24786" xr:uid="{00000000-0005-0000-0000-000048610000}"/>
    <cellStyle name="Note 2 5 2 6 4 2 2" xfId="24787" xr:uid="{00000000-0005-0000-0000-000049610000}"/>
    <cellStyle name="Note 2 5 2 6 4 3" xfId="24788" xr:uid="{00000000-0005-0000-0000-00004A610000}"/>
    <cellStyle name="Note 2 5 2 6 5" xfId="24789" xr:uid="{00000000-0005-0000-0000-00004B610000}"/>
    <cellStyle name="Note 2 5 2 6 5 2" xfId="24790" xr:uid="{00000000-0005-0000-0000-00004C610000}"/>
    <cellStyle name="Note 2 5 2 6 6" xfId="24791" xr:uid="{00000000-0005-0000-0000-00004D610000}"/>
    <cellStyle name="Note 2 5 2 6 6 2" xfId="24792" xr:uid="{00000000-0005-0000-0000-00004E610000}"/>
    <cellStyle name="Note 2 5 2 6 7" xfId="24793" xr:uid="{00000000-0005-0000-0000-00004F610000}"/>
    <cellStyle name="Note 2 5 2 7" xfId="24794" xr:uid="{00000000-0005-0000-0000-000050610000}"/>
    <cellStyle name="Note 2 5 2 7 2" xfId="24795" xr:uid="{00000000-0005-0000-0000-000051610000}"/>
    <cellStyle name="Note 2 5 2 7 2 2" xfId="24796" xr:uid="{00000000-0005-0000-0000-000052610000}"/>
    <cellStyle name="Note 2 5 2 7 3" xfId="24797" xr:uid="{00000000-0005-0000-0000-000053610000}"/>
    <cellStyle name="Note 2 5 2 8" xfId="24798" xr:uid="{00000000-0005-0000-0000-000054610000}"/>
    <cellStyle name="Note 2 5 2 8 2" xfId="24799" xr:uid="{00000000-0005-0000-0000-000055610000}"/>
    <cellStyle name="Note 2 5 2 8 2 2" xfId="24800" xr:uid="{00000000-0005-0000-0000-000056610000}"/>
    <cellStyle name="Note 2 5 2 8 3" xfId="24801" xr:uid="{00000000-0005-0000-0000-000057610000}"/>
    <cellStyle name="Note 2 5 3" xfId="665" xr:uid="{00000000-0005-0000-0000-000058610000}"/>
    <cellStyle name="Note 2 5 3 10" xfId="24802" xr:uid="{00000000-0005-0000-0000-000059610000}"/>
    <cellStyle name="Note 2 5 3 2" xfId="666" xr:uid="{00000000-0005-0000-0000-00005A610000}"/>
    <cellStyle name="Note 2 5 3 2 2" xfId="24803" xr:uid="{00000000-0005-0000-0000-00005B610000}"/>
    <cellStyle name="Note 2 5 3 2 3" xfId="24804" xr:uid="{00000000-0005-0000-0000-00005C610000}"/>
    <cellStyle name="Note 2 5 3 2 3 2" xfId="24805" xr:uid="{00000000-0005-0000-0000-00005D610000}"/>
    <cellStyle name="Note 2 5 3 2 3 3" xfId="24806" xr:uid="{00000000-0005-0000-0000-00005E610000}"/>
    <cellStyle name="Note 2 5 3 2 4" xfId="24807" xr:uid="{00000000-0005-0000-0000-00005F610000}"/>
    <cellStyle name="Note 2 5 3 2 4 2" xfId="24808" xr:uid="{00000000-0005-0000-0000-000060610000}"/>
    <cellStyle name="Note 2 5 3 2 4 2 2" xfId="24809" xr:uid="{00000000-0005-0000-0000-000061610000}"/>
    <cellStyle name="Note 2 5 3 2 4 3" xfId="24810" xr:uid="{00000000-0005-0000-0000-000062610000}"/>
    <cellStyle name="Note 2 5 3 2 5" xfId="24811" xr:uid="{00000000-0005-0000-0000-000063610000}"/>
    <cellStyle name="Note 2 5 3 2 5 2" xfId="24812" xr:uid="{00000000-0005-0000-0000-000064610000}"/>
    <cellStyle name="Note 2 5 3 2 5 2 2" xfId="24813" xr:uid="{00000000-0005-0000-0000-000065610000}"/>
    <cellStyle name="Note 2 5 3 2 5 3" xfId="24814" xr:uid="{00000000-0005-0000-0000-000066610000}"/>
    <cellStyle name="Note 2 5 3 2 6" xfId="24815" xr:uid="{00000000-0005-0000-0000-000067610000}"/>
    <cellStyle name="Note 2 5 3 2 6 2" xfId="24816" xr:uid="{00000000-0005-0000-0000-000068610000}"/>
    <cellStyle name="Note 2 5 3 2 6 2 2" xfId="24817" xr:uid="{00000000-0005-0000-0000-000069610000}"/>
    <cellStyle name="Note 2 5 3 2 6 3" xfId="24818" xr:uid="{00000000-0005-0000-0000-00006A610000}"/>
    <cellStyle name="Note 2 5 3 2 7" xfId="24819" xr:uid="{00000000-0005-0000-0000-00006B610000}"/>
    <cellStyle name="Note 2 5 3 2 7 2" xfId="24820" xr:uid="{00000000-0005-0000-0000-00006C610000}"/>
    <cellStyle name="Note 2 5 3 2 8" xfId="24821" xr:uid="{00000000-0005-0000-0000-00006D610000}"/>
    <cellStyle name="Note 2 5 3 2 8 2" xfId="24822" xr:uid="{00000000-0005-0000-0000-00006E610000}"/>
    <cellStyle name="Note 2 5 3 2 9" xfId="24823" xr:uid="{00000000-0005-0000-0000-00006F610000}"/>
    <cellStyle name="Note 2 5 3 3" xfId="667" xr:uid="{00000000-0005-0000-0000-000070610000}"/>
    <cellStyle name="Note 2 5 3 4" xfId="24824" xr:uid="{00000000-0005-0000-0000-000071610000}"/>
    <cellStyle name="Note 2 5 3 4 2" xfId="24825" xr:uid="{00000000-0005-0000-0000-000072610000}"/>
    <cellStyle name="Note 2 5 3 4 3" xfId="24826" xr:uid="{00000000-0005-0000-0000-000073610000}"/>
    <cellStyle name="Note 2 5 3 5" xfId="24827" xr:uid="{00000000-0005-0000-0000-000074610000}"/>
    <cellStyle name="Note 2 5 3 5 2" xfId="24828" xr:uid="{00000000-0005-0000-0000-000075610000}"/>
    <cellStyle name="Note 2 5 3 5 2 2" xfId="24829" xr:uid="{00000000-0005-0000-0000-000076610000}"/>
    <cellStyle name="Note 2 5 3 5 3" xfId="24830" xr:uid="{00000000-0005-0000-0000-000077610000}"/>
    <cellStyle name="Note 2 5 3 6" xfId="24831" xr:uid="{00000000-0005-0000-0000-000078610000}"/>
    <cellStyle name="Note 2 5 3 6 2" xfId="24832" xr:uid="{00000000-0005-0000-0000-000079610000}"/>
    <cellStyle name="Note 2 5 3 6 2 2" xfId="24833" xr:uid="{00000000-0005-0000-0000-00007A610000}"/>
    <cellStyle name="Note 2 5 3 6 3" xfId="24834" xr:uid="{00000000-0005-0000-0000-00007B610000}"/>
    <cellStyle name="Note 2 5 3 7" xfId="24835" xr:uid="{00000000-0005-0000-0000-00007C610000}"/>
    <cellStyle name="Note 2 5 3 7 2" xfId="24836" xr:uid="{00000000-0005-0000-0000-00007D610000}"/>
    <cellStyle name="Note 2 5 3 7 2 2" xfId="24837" xr:uid="{00000000-0005-0000-0000-00007E610000}"/>
    <cellStyle name="Note 2 5 3 7 3" xfId="24838" xr:uid="{00000000-0005-0000-0000-00007F610000}"/>
    <cellStyle name="Note 2 5 3 8" xfId="24839" xr:uid="{00000000-0005-0000-0000-000080610000}"/>
    <cellStyle name="Note 2 5 3 8 2" xfId="24840" xr:uid="{00000000-0005-0000-0000-000081610000}"/>
    <cellStyle name="Note 2 5 3 9" xfId="24841" xr:uid="{00000000-0005-0000-0000-000082610000}"/>
    <cellStyle name="Note 2 5 3 9 2" xfId="24842" xr:uid="{00000000-0005-0000-0000-000083610000}"/>
    <cellStyle name="Note 2 5 4" xfId="668" xr:uid="{00000000-0005-0000-0000-000084610000}"/>
    <cellStyle name="Note 2 5 4 2" xfId="669" xr:uid="{00000000-0005-0000-0000-000085610000}"/>
    <cellStyle name="Note 2 5 4 2 10" xfId="24843" xr:uid="{00000000-0005-0000-0000-000086610000}"/>
    <cellStyle name="Note 2 5 4 2 2" xfId="24844" xr:uid="{00000000-0005-0000-0000-000087610000}"/>
    <cellStyle name="Note 2 5 4 2 3" xfId="24845" xr:uid="{00000000-0005-0000-0000-000088610000}"/>
    <cellStyle name="Note 2 5 4 2 4" xfId="24846" xr:uid="{00000000-0005-0000-0000-000089610000}"/>
    <cellStyle name="Note 2 5 4 2 4 2" xfId="24847" xr:uid="{00000000-0005-0000-0000-00008A610000}"/>
    <cellStyle name="Note 2 5 4 2 4 2 2" xfId="24848" xr:uid="{00000000-0005-0000-0000-00008B610000}"/>
    <cellStyle name="Note 2 5 4 2 4 3" xfId="24849" xr:uid="{00000000-0005-0000-0000-00008C610000}"/>
    <cellStyle name="Note 2 5 4 2 5" xfId="24850" xr:uid="{00000000-0005-0000-0000-00008D610000}"/>
    <cellStyle name="Note 2 5 4 2 5 2" xfId="24851" xr:uid="{00000000-0005-0000-0000-00008E610000}"/>
    <cellStyle name="Note 2 5 4 2 5 2 2" xfId="24852" xr:uid="{00000000-0005-0000-0000-00008F610000}"/>
    <cellStyle name="Note 2 5 4 2 5 3" xfId="24853" xr:uid="{00000000-0005-0000-0000-000090610000}"/>
    <cellStyle name="Note 2 5 4 2 6" xfId="24854" xr:uid="{00000000-0005-0000-0000-000091610000}"/>
    <cellStyle name="Note 2 5 4 2 6 2" xfId="24855" xr:uid="{00000000-0005-0000-0000-000092610000}"/>
    <cellStyle name="Note 2 5 4 2 6 2 2" xfId="24856" xr:uid="{00000000-0005-0000-0000-000093610000}"/>
    <cellStyle name="Note 2 5 4 2 6 3" xfId="24857" xr:uid="{00000000-0005-0000-0000-000094610000}"/>
    <cellStyle name="Note 2 5 4 2 7" xfId="24858" xr:uid="{00000000-0005-0000-0000-000095610000}"/>
    <cellStyle name="Note 2 5 4 2 7 2" xfId="24859" xr:uid="{00000000-0005-0000-0000-000096610000}"/>
    <cellStyle name="Note 2 5 4 2 8" xfId="24860" xr:uid="{00000000-0005-0000-0000-000097610000}"/>
    <cellStyle name="Note 2 5 4 2 8 2" xfId="24861" xr:uid="{00000000-0005-0000-0000-000098610000}"/>
    <cellStyle name="Note 2 5 4 2 9" xfId="24862" xr:uid="{00000000-0005-0000-0000-000099610000}"/>
    <cellStyle name="Note 2 5 4 3" xfId="670" xr:uid="{00000000-0005-0000-0000-00009A610000}"/>
    <cellStyle name="Note 2 5 4 4" xfId="24863" xr:uid="{00000000-0005-0000-0000-00009B610000}"/>
    <cellStyle name="Note 2 5 4 4 2" xfId="24864" xr:uid="{00000000-0005-0000-0000-00009C610000}"/>
    <cellStyle name="Note 2 5 4 4 2 2" xfId="24865" xr:uid="{00000000-0005-0000-0000-00009D610000}"/>
    <cellStyle name="Note 2 5 4 4 3" xfId="24866" xr:uid="{00000000-0005-0000-0000-00009E610000}"/>
    <cellStyle name="Note 2 5 4 5" xfId="24867" xr:uid="{00000000-0005-0000-0000-00009F610000}"/>
    <cellStyle name="Note 2 5 4 5 2" xfId="24868" xr:uid="{00000000-0005-0000-0000-0000A0610000}"/>
    <cellStyle name="Note 2 5 4 5 2 2" xfId="24869" xr:uid="{00000000-0005-0000-0000-0000A1610000}"/>
    <cellStyle name="Note 2 5 4 5 3" xfId="24870" xr:uid="{00000000-0005-0000-0000-0000A2610000}"/>
    <cellStyle name="Note 2 5 5" xfId="24871" xr:uid="{00000000-0005-0000-0000-0000A3610000}"/>
    <cellStyle name="Note 2 5 5 2" xfId="24872" xr:uid="{00000000-0005-0000-0000-0000A4610000}"/>
    <cellStyle name="Note 2 5 5 3" xfId="24873" xr:uid="{00000000-0005-0000-0000-0000A5610000}"/>
    <cellStyle name="Note 2 5 5 3 2" xfId="24874" xr:uid="{00000000-0005-0000-0000-0000A6610000}"/>
    <cellStyle name="Note 2 5 5 3 3" xfId="24875" xr:uid="{00000000-0005-0000-0000-0000A7610000}"/>
    <cellStyle name="Note 2 5 5 4" xfId="24876" xr:uid="{00000000-0005-0000-0000-0000A8610000}"/>
    <cellStyle name="Note 2 5 5 4 2" xfId="24877" xr:uid="{00000000-0005-0000-0000-0000A9610000}"/>
    <cellStyle name="Note 2 5 5 4 2 2" xfId="24878" xr:uid="{00000000-0005-0000-0000-0000AA610000}"/>
    <cellStyle name="Note 2 5 5 4 3" xfId="24879" xr:uid="{00000000-0005-0000-0000-0000AB610000}"/>
    <cellStyle name="Note 2 5 5 5" xfId="24880" xr:uid="{00000000-0005-0000-0000-0000AC610000}"/>
    <cellStyle name="Note 2 5 5 5 2" xfId="24881" xr:uid="{00000000-0005-0000-0000-0000AD610000}"/>
    <cellStyle name="Note 2 5 5 5 2 2" xfId="24882" xr:uid="{00000000-0005-0000-0000-0000AE610000}"/>
    <cellStyle name="Note 2 5 5 5 3" xfId="24883" xr:uid="{00000000-0005-0000-0000-0000AF610000}"/>
    <cellStyle name="Note 2 5 5 6" xfId="24884" xr:uid="{00000000-0005-0000-0000-0000B0610000}"/>
    <cellStyle name="Note 2 5 5 6 2" xfId="24885" xr:uid="{00000000-0005-0000-0000-0000B1610000}"/>
    <cellStyle name="Note 2 5 5 6 2 2" xfId="24886" xr:uid="{00000000-0005-0000-0000-0000B2610000}"/>
    <cellStyle name="Note 2 5 5 6 3" xfId="24887" xr:uid="{00000000-0005-0000-0000-0000B3610000}"/>
    <cellStyle name="Note 2 5 5 7" xfId="24888" xr:uid="{00000000-0005-0000-0000-0000B4610000}"/>
    <cellStyle name="Note 2 5 5 7 2" xfId="24889" xr:uid="{00000000-0005-0000-0000-0000B5610000}"/>
    <cellStyle name="Note 2 5 5 8" xfId="24890" xr:uid="{00000000-0005-0000-0000-0000B6610000}"/>
    <cellStyle name="Note 2 5 5 8 2" xfId="24891" xr:uid="{00000000-0005-0000-0000-0000B7610000}"/>
    <cellStyle name="Note 2 5 5 9" xfId="24892" xr:uid="{00000000-0005-0000-0000-0000B8610000}"/>
    <cellStyle name="Note 2 5 6" xfId="24893" xr:uid="{00000000-0005-0000-0000-0000B9610000}"/>
    <cellStyle name="Note 2 5 6 2" xfId="24894" xr:uid="{00000000-0005-0000-0000-0000BA610000}"/>
    <cellStyle name="Note 2 5 6 3" xfId="24895" xr:uid="{00000000-0005-0000-0000-0000BB610000}"/>
    <cellStyle name="Note 2 5 7" xfId="24896" xr:uid="{00000000-0005-0000-0000-0000BC610000}"/>
    <cellStyle name="Note 2 5 8" xfId="24897" xr:uid="{00000000-0005-0000-0000-0000BD610000}"/>
    <cellStyle name="Note 2 5 8 2" xfId="24898" xr:uid="{00000000-0005-0000-0000-0000BE610000}"/>
    <cellStyle name="Note 2 5 8 2 2" xfId="24899" xr:uid="{00000000-0005-0000-0000-0000BF610000}"/>
    <cellStyle name="Note 2 5 8 3" xfId="24900" xr:uid="{00000000-0005-0000-0000-0000C0610000}"/>
    <cellStyle name="Note 2 5 8 4" xfId="24901" xr:uid="{00000000-0005-0000-0000-0000C1610000}"/>
    <cellStyle name="Note 2 5 8 5" xfId="24902" xr:uid="{00000000-0005-0000-0000-0000C2610000}"/>
    <cellStyle name="Note 2 5 9" xfId="24903" xr:uid="{00000000-0005-0000-0000-0000C3610000}"/>
    <cellStyle name="Note 2 5 9 2" xfId="24904" xr:uid="{00000000-0005-0000-0000-0000C4610000}"/>
    <cellStyle name="Note 2 5 9 2 2" xfId="24905" xr:uid="{00000000-0005-0000-0000-0000C5610000}"/>
    <cellStyle name="Note 2 5 9 3" xfId="24906" xr:uid="{00000000-0005-0000-0000-0000C6610000}"/>
    <cellStyle name="Note 2 6" xfId="671" xr:uid="{00000000-0005-0000-0000-0000C7610000}"/>
    <cellStyle name="Note 2 6 2" xfId="24907" xr:uid="{00000000-0005-0000-0000-0000C8610000}"/>
    <cellStyle name="Note 2 6 2 2" xfId="24908" xr:uid="{00000000-0005-0000-0000-0000C9610000}"/>
    <cellStyle name="Note 2 6 2 3" xfId="24909" xr:uid="{00000000-0005-0000-0000-0000CA610000}"/>
    <cellStyle name="Note 2 6 2 3 2" xfId="24910" xr:uid="{00000000-0005-0000-0000-0000CB610000}"/>
    <cellStyle name="Note 2 6 2 3 3" xfId="24911" xr:uid="{00000000-0005-0000-0000-0000CC610000}"/>
    <cellStyle name="Note 2 6 2 4" xfId="24912" xr:uid="{00000000-0005-0000-0000-0000CD610000}"/>
    <cellStyle name="Note 2 6 2 4 2" xfId="24913" xr:uid="{00000000-0005-0000-0000-0000CE610000}"/>
    <cellStyle name="Note 2 6 2 4 2 2" xfId="24914" xr:uid="{00000000-0005-0000-0000-0000CF610000}"/>
    <cellStyle name="Note 2 6 2 4 3" xfId="24915" xr:uid="{00000000-0005-0000-0000-0000D0610000}"/>
    <cellStyle name="Note 2 6 2 5" xfId="24916" xr:uid="{00000000-0005-0000-0000-0000D1610000}"/>
    <cellStyle name="Note 2 6 2 5 2" xfId="24917" xr:uid="{00000000-0005-0000-0000-0000D2610000}"/>
    <cellStyle name="Note 2 6 2 5 2 2" xfId="24918" xr:uid="{00000000-0005-0000-0000-0000D3610000}"/>
    <cellStyle name="Note 2 6 2 5 3" xfId="24919" xr:uid="{00000000-0005-0000-0000-0000D4610000}"/>
    <cellStyle name="Note 2 6 2 6" xfId="24920" xr:uid="{00000000-0005-0000-0000-0000D5610000}"/>
    <cellStyle name="Note 2 6 2 6 2" xfId="24921" xr:uid="{00000000-0005-0000-0000-0000D6610000}"/>
    <cellStyle name="Note 2 6 2 6 2 2" xfId="24922" xr:uid="{00000000-0005-0000-0000-0000D7610000}"/>
    <cellStyle name="Note 2 6 2 6 3" xfId="24923" xr:uid="{00000000-0005-0000-0000-0000D8610000}"/>
    <cellStyle name="Note 2 6 2 7" xfId="24924" xr:uid="{00000000-0005-0000-0000-0000D9610000}"/>
    <cellStyle name="Note 2 6 2 7 2" xfId="24925" xr:uid="{00000000-0005-0000-0000-0000DA610000}"/>
    <cellStyle name="Note 2 6 2 8" xfId="24926" xr:uid="{00000000-0005-0000-0000-0000DB610000}"/>
    <cellStyle name="Note 2 6 2 8 2" xfId="24927" xr:uid="{00000000-0005-0000-0000-0000DC610000}"/>
    <cellStyle name="Note 2 6 2 9" xfId="24928" xr:uid="{00000000-0005-0000-0000-0000DD610000}"/>
    <cellStyle name="Note 2 6 3" xfId="24929" xr:uid="{00000000-0005-0000-0000-0000DE610000}"/>
    <cellStyle name="Note 2 6 3 2" xfId="24930" xr:uid="{00000000-0005-0000-0000-0000DF610000}"/>
    <cellStyle name="Note 2 6 3 3" xfId="24931" xr:uid="{00000000-0005-0000-0000-0000E0610000}"/>
    <cellStyle name="Note 2 6 3 3 2" xfId="24932" xr:uid="{00000000-0005-0000-0000-0000E1610000}"/>
    <cellStyle name="Note 2 6 3 3 3" xfId="24933" xr:uid="{00000000-0005-0000-0000-0000E2610000}"/>
    <cellStyle name="Note 2 6 3 4" xfId="24934" xr:uid="{00000000-0005-0000-0000-0000E3610000}"/>
    <cellStyle name="Note 2 6 3 4 2" xfId="24935" xr:uid="{00000000-0005-0000-0000-0000E4610000}"/>
    <cellStyle name="Note 2 6 3 4 2 2" xfId="24936" xr:uid="{00000000-0005-0000-0000-0000E5610000}"/>
    <cellStyle name="Note 2 6 3 4 3" xfId="24937" xr:uid="{00000000-0005-0000-0000-0000E6610000}"/>
    <cellStyle name="Note 2 6 3 5" xfId="24938" xr:uid="{00000000-0005-0000-0000-0000E7610000}"/>
    <cellStyle name="Note 2 6 3 5 2" xfId="24939" xr:uid="{00000000-0005-0000-0000-0000E8610000}"/>
    <cellStyle name="Note 2 6 3 5 2 2" xfId="24940" xr:uid="{00000000-0005-0000-0000-0000E9610000}"/>
    <cellStyle name="Note 2 6 3 5 3" xfId="24941" xr:uid="{00000000-0005-0000-0000-0000EA610000}"/>
    <cellStyle name="Note 2 6 3 6" xfId="24942" xr:uid="{00000000-0005-0000-0000-0000EB610000}"/>
    <cellStyle name="Note 2 6 3 6 2" xfId="24943" xr:uid="{00000000-0005-0000-0000-0000EC610000}"/>
    <cellStyle name="Note 2 6 3 6 2 2" xfId="24944" xr:uid="{00000000-0005-0000-0000-0000ED610000}"/>
    <cellStyle name="Note 2 6 3 6 3" xfId="24945" xr:uid="{00000000-0005-0000-0000-0000EE610000}"/>
    <cellStyle name="Note 2 6 3 7" xfId="24946" xr:uid="{00000000-0005-0000-0000-0000EF610000}"/>
    <cellStyle name="Note 2 6 3 7 2" xfId="24947" xr:uid="{00000000-0005-0000-0000-0000F0610000}"/>
    <cellStyle name="Note 2 6 3 8" xfId="24948" xr:uid="{00000000-0005-0000-0000-0000F1610000}"/>
    <cellStyle name="Note 2 6 3 8 2" xfId="24949" xr:uid="{00000000-0005-0000-0000-0000F2610000}"/>
    <cellStyle name="Note 2 6 3 9" xfId="24950" xr:uid="{00000000-0005-0000-0000-0000F3610000}"/>
    <cellStyle name="Note 2 6 4" xfId="24951" xr:uid="{00000000-0005-0000-0000-0000F4610000}"/>
    <cellStyle name="Note 2 6 4 2" xfId="24952" xr:uid="{00000000-0005-0000-0000-0000F5610000}"/>
    <cellStyle name="Note 2 6 4 3" xfId="24953" xr:uid="{00000000-0005-0000-0000-0000F6610000}"/>
    <cellStyle name="Note 2 6 4 3 2" xfId="24954" xr:uid="{00000000-0005-0000-0000-0000F7610000}"/>
    <cellStyle name="Note 2 6 4 3 2 2" xfId="24955" xr:uid="{00000000-0005-0000-0000-0000F8610000}"/>
    <cellStyle name="Note 2 6 4 3 3" xfId="24956" xr:uid="{00000000-0005-0000-0000-0000F9610000}"/>
    <cellStyle name="Note 2 6 4 4" xfId="24957" xr:uid="{00000000-0005-0000-0000-0000FA610000}"/>
    <cellStyle name="Note 2 6 4 4 2" xfId="24958" xr:uid="{00000000-0005-0000-0000-0000FB610000}"/>
    <cellStyle name="Note 2 6 4 4 2 2" xfId="24959" xr:uid="{00000000-0005-0000-0000-0000FC610000}"/>
    <cellStyle name="Note 2 6 4 4 3" xfId="24960" xr:uid="{00000000-0005-0000-0000-0000FD610000}"/>
    <cellStyle name="Note 2 6 4 5" xfId="24961" xr:uid="{00000000-0005-0000-0000-0000FE610000}"/>
    <cellStyle name="Note 2 6 4 5 2" xfId="24962" xr:uid="{00000000-0005-0000-0000-0000FF610000}"/>
    <cellStyle name="Note 2 6 4 5 2 2" xfId="24963" xr:uid="{00000000-0005-0000-0000-000000620000}"/>
    <cellStyle name="Note 2 6 4 5 3" xfId="24964" xr:uid="{00000000-0005-0000-0000-000001620000}"/>
    <cellStyle name="Note 2 6 4 6" xfId="24965" xr:uid="{00000000-0005-0000-0000-000002620000}"/>
    <cellStyle name="Note 2 6 4 6 2" xfId="24966" xr:uid="{00000000-0005-0000-0000-000003620000}"/>
    <cellStyle name="Note 2 6 4 7" xfId="24967" xr:uid="{00000000-0005-0000-0000-000004620000}"/>
    <cellStyle name="Note 2 6 4 7 2" xfId="24968" xr:uid="{00000000-0005-0000-0000-000005620000}"/>
    <cellStyle name="Note 2 6 4 8" xfId="24969" xr:uid="{00000000-0005-0000-0000-000006620000}"/>
    <cellStyle name="Note 2 6 4 9" xfId="24970" xr:uid="{00000000-0005-0000-0000-000007620000}"/>
    <cellStyle name="Note 2 6 5" xfId="24971" xr:uid="{00000000-0005-0000-0000-000008620000}"/>
    <cellStyle name="Note 2 6 5 2" xfId="24972" xr:uid="{00000000-0005-0000-0000-000009620000}"/>
    <cellStyle name="Note 2 6 5 3" xfId="24973" xr:uid="{00000000-0005-0000-0000-00000A620000}"/>
    <cellStyle name="Note 2 6 6" xfId="24974" xr:uid="{00000000-0005-0000-0000-00000B620000}"/>
    <cellStyle name="Note 2 6 6 2" xfId="24975" xr:uid="{00000000-0005-0000-0000-00000C620000}"/>
    <cellStyle name="Note 2 6 6 2 2" xfId="24976" xr:uid="{00000000-0005-0000-0000-00000D620000}"/>
    <cellStyle name="Note 2 6 6 2 2 2" xfId="24977" xr:uid="{00000000-0005-0000-0000-00000E620000}"/>
    <cellStyle name="Note 2 6 6 2 3" xfId="24978" xr:uid="{00000000-0005-0000-0000-00000F620000}"/>
    <cellStyle name="Note 2 6 6 3" xfId="24979" xr:uid="{00000000-0005-0000-0000-000010620000}"/>
    <cellStyle name="Note 2 6 6 3 2" xfId="24980" xr:uid="{00000000-0005-0000-0000-000011620000}"/>
    <cellStyle name="Note 2 6 6 3 2 2" xfId="24981" xr:uid="{00000000-0005-0000-0000-000012620000}"/>
    <cellStyle name="Note 2 6 6 3 3" xfId="24982" xr:uid="{00000000-0005-0000-0000-000013620000}"/>
    <cellStyle name="Note 2 6 6 4" xfId="24983" xr:uid="{00000000-0005-0000-0000-000014620000}"/>
    <cellStyle name="Note 2 6 6 4 2" xfId="24984" xr:uid="{00000000-0005-0000-0000-000015620000}"/>
    <cellStyle name="Note 2 6 6 4 2 2" xfId="24985" xr:uid="{00000000-0005-0000-0000-000016620000}"/>
    <cellStyle name="Note 2 6 6 4 3" xfId="24986" xr:uid="{00000000-0005-0000-0000-000017620000}"/>
    <cellStyle name="Note 2 6 6 5" xfId="24987" xr:uid="{00000000-0005-0000-0000-000018620000}"/>
    <cellStyle name="Note 2 6 6 5 2" xfId="24988" xr:uid="{00000000-0005-0000-0000-000019620000}"/>
    <cellStyle name="Note 2 6 6 6" xfId="24989" xr:uid="{00000000-0005-0000-0000-00001A620000}"/>
    <cellStyle name="Note 2 6 6 6 2" xfId="24990" xr:uid="{00000000-0005-0000-0000-00001B620000}"/>
    <cellStyle name="Note 2 6 6 7" xfId="24991" xr:uid="{00000000-0005-0000-0000-00001C620000}"/>
    <cellStyle name="Note 2 6 7" xfId="24992" xr:uid="{00000000-0005-0000-0000-00001D620000}"/>
    <cellStyle name="Note 2 6 7 2" xfId="24993" xr:uid="{00000000-0005-0000-0000-00001E620000}"/>
    <cellStyle name="Note 2 6 7 2 2" xfId="24994" xr:uid="{00000000-0005-0000-0000-00001F620000}"/>
    <cellStyle name="Note 2 6 7 3" xfId="24995" xr:uid="{00000000-0005-0000-0000-000020620000}"/>
    <cellStyle name="Note 2 6 8" xfId="24996" xr:uid="{00000000-0005-0000-0000-000021620000}"/>
    <cellStyle name="Note 2 6 8 2" xfId="24997" xr:uid="{00000000-0005-0000-0000-000022620000}"/>
    <cellStyle name="Note 2 6 8 2 2" xfId="24998" xr:uid="{00000000-0005-0000-0000-000023620000}"/>
    <cellStyle name="Note 2 6 8 3" xfId="24999" xr:uid="{00000000-0005-0000-0000-000024620000}"/>
    <cellStyle name="Note 2 7" xfId="672" xr:uid="{00000000-0005-0000-0000-000025620000}"/>
    <cellStyle name="Note 2 7 10" xfId="25000" xr:uid="{00000000-0005-0000-0000-000026620000}"/>
    <cellStyle name="Note 2 7 2" xfId="673" xr:uid="{00000000-0005-0000-0000-000027620000}"/>
    <cellStyle name="Note 2 7 2 2" xfId="25001" xr:uid="{00000000-0005-0000-0000-000028620000}"/>
    <cellStyle name="Note 2 7 2 3" xfId="25002" xr:uid="{00000000-0005-0000-0000-000029620000}"/>
    <cellStyle name="Note 2 7 2 3 2" xfId="25003" xr:uid="{00000000-0005-0000-0000-00002A620000}"/>
    <cellStyle name="Note 2 7 2 3 3" xfId="25004" xr:uid="{00000000-0005-0000-0000-00002B620000}"/>
    <cellStyle name="Note 2 7 2 4" xfId="25005" xr:uid="{00000000-0005-0000-0000-00002C620000}"/>
    <cellStyle name="Note 2 7 2 4 2" xfId="25006" xr:uid="{00000000-0005-0000-0000-00002D620000}"/>
    <cellStyle name="Note 2 7 2 4 2 2" xfId="25007" xr:uid="{00000000-0005-0000-0000-00002E620000}"/>
    <cellStyle name="Note 2 7 2 4 3" xfId="25008" xr:uid="{00000000-0005-0000-0000-00002F620000}"/>
    <cellStyle name="Note 2 7 2 5" xfId="25009" xr:uid="{00000000-0005-0000-0000-000030620000}"/>
    <cellStyle name="Note 2 7 2 5 2" xfId="25010" xr:uid="{00000000-0005-0000-0000-000031620000}"/>
    <cellStyle name="Note 2 7 2 5 2 2" xfId="25011" xr:uid="{00000000-0005-0000-0000-000032620000}"/>
    <cellStyle name="Note 2 7 2 5 3" xfId="25012" xr:uid="{00000000-0005-0000-0000-000033620000}"/>
    <cellStyle name="Note 2 7 2 6" xfId="25013" xr:uid="{00000000-0005-0000-0000-000034620000}"/>
    <cellStyle name="Note 2 7 2 6 2" xfId="25014" xr:uid="{00000000-0005-0000-0000-000035620000}"/>
    <cellStyle name="Note 2 7 2 6 2 2" xfId="25015" xr:uid="{00000000-0005-0000-0000-000036620000}"/>
    <cellStyle name="Note 2 7 2 6 3" xfId="25016" xr:uid="{00000000-0005-0000-0000-000037620000}"/>
    <cellStyle name="Note 2 7 2 7" xfId="25017" xr:uid="{00000000-0005-0000-0000-000038620000}"/>
    <cellStyle name="Note 2 7 2 7 2" xfId="25018" xr:uid="{00000000-0005-0000-0000-000039620000}"/>
    <cellStyle name="Note 2 7 2 8" xfId="25019" xr:uid="{00000000-0005-0000-0000-00003A620000}"/>
    <cellStyle name="Note 2 7 2 8 2" xfId="25020" xr:uid="{00000000-0005-0000-0000-00003B620000}"/>
    <cellStyle name="Note 2 7 2 9" xfId="25021" xr:uid="{00000000-0005-0000-0000-00003C620000}"/>
    <cellStyle name="Note 2 7 3" xfId="674" xr:uid="{00000000-0005-0000-0000-00003D620000}"/>
    <cellStyle name="Note 2 7 4" xfId="25022" xr:uid="{00000000-0005-0000-0000-00003E620000}"/>
    <cellStyle name="Note 2 7 4 2" xfId="25023" xr:uid="{00000000-0005-0000-0000-00003F620000}"/>
    <cellStyle name="Note 2 7 4 3" xfId="25024" xr:uid="{00000000-0005-0000-0000-000040620000}"/>
    <cellStyle name="Note 2 7 5" xfId="25025" xr:uid="{00000000-0005-0000-0000-000041620000}"/>
    <cellStyle name="Note 2 7 5 2" xfId="25026" xr:uid="{00000000-0005-0000-0000-000042620000}"/>
    <cellStyle name="Note 2 7 5 2 2" xfId="25027" xr:uid="{00000000-0005-0000-0000-000043620000}"/>
    <cellStyle name="Note 2 7 5 3" xfId="25028" xr:uid="{00000000-0005-0000-0000-000044620000}"/>
    <cellStyle name="Note 2 7 6" xfId="25029" xr:uid="{00000000-0005-0000-0000-000045620000}"/>
    <cellStyle name="Note 2 7 6 2" xfId="25030" xr:uid="{00000000-0005-0000-0000-000046620000}"/>
    <cellStyle name="Note 2 7 6 2 2" xfId="25031" xr:uid="{00000000-0005-0000-0000-000047620000}"/>
    <cellStyle name="Note 2 7 6 3" xfId="25032" xr:uid="{00000000-0005-0000-0000-000048620000}"/>
    <cellStyle name="Note 2 7 7" xfId="25033" xr:uid="{00000000-0005-0000-0000-000049620000}"/>
    <cellStyle name="Note 2 7 7 2" xfId="25034" xr:uid="{00000000-0005-0000-0000-00004A620000}"/>
    <cellStyle name="Note 2 7 7 2 2" xfId="25035" xr:uid="{00000000-0005-0000-0000-00004B620000}"/>
    <cellStyle name="Note 2 7 7 3" xfId="25036" xr:uid="{00000000-0005-0000-0000-00004C620000}"/>
    <cellStyle name="Note 2 7 8" xfId="25037" xr:uid="{00000000-0005-0000-0000-00004D620000}"/>
    <cellStyle name="Note 2 7 8 2" xfId="25038" xr:uid="{00000000-0005-0000-0000-00004E620000}"/>
    <cellStyle name="Note 2 7 9" xfId="25039" xr:uid="{00000000-0005-0000-0000-00004F620000}"/>
    <cellStyle name="Note 2 7 9 2" xfId="25040" xr:uid="{00000000-0005-0000-0000-000050620000}"/>
    <cellStyle name="Note 2 8" xfId="675" xr:uid="{00000000-0005-0000-0000-000051620000}"/>
    <cellStyle name="Note 2 8 2" xfId="676" xr:uid="{00000000-0005-0000-0000-000052620000}"/>
    <cellStyle name="Note 2 8 2 10" xfId="25041" xr:uid="{00000000-0005-0000-0000-000053620000}"/>
    <cellStyle name="Note 2 8 2 2" xfId="25042" xr:uid="{00000000-0005-0000-0000-000054620000}"/>
    <cellStyle name="Note 2 8 2 3" xfId="25043" xr:uid="{00000000-0005-0000-0000-000055620000}"/>
    <cellStyle name="Note 2 8 2 4" xfId="25044" xr:uid="{00000000-0005-0000-0000-000056620000}"/>
    <cellStyle name="Note 2 8 2 4 2" xfId="25045" xr:uid="{00000000-0005-0000-0000-000057620000}"/>
    <cellStyle name="Note 2 8 2 4 2 2" xfId="25046" xr:uid="{00000000-0005-0000-0000-000058620000}"/>
    <cellStyle name="Note 2 8 2 4 3" xfId="25047" xr:uid="{00000000-0005-0000-0000-000059620000}"/>
    <cellStyle name="Note 2 8 2 5" xfId="25048" xr:uid="{00000000-0005-0000-0000-00005A620000}"/>
    <cellStyle name="Note 2 8 2 5 2" xfId="25049" xr:uid="{00000000-0005-0000-0000-00005B620000}"/>
    <cellStyle name="Note 2 8 2 5 2 2" xfId="25050" xr:uid="{00000000-0005-0000-0000-00005C620000}"/>
    <cellStyle name="Note 2 8 2 5 3" xfId="25051" xr:uid="{00000000-0005-0000-0000-00005D620000}"/>
    <cellStyle name="Note 2 8 2 6" xfId="25052" xr:uid="{00000000-0005-0000-0000-00005E620000}"/>
    <cellStyle name="Note 2 8 2 6 2" xfId="25053" xr:uid="{00000000-0005-0000-0000-00005F620000}"/>
    <cellStyle name="Note 2 8 2 6 2 2" xfId="25054" xr:uid="{00000000-0005-0000-0000-000060620000}"/>
    <cellStyle name="Note 2 8 2 6 3" xfId="25055" xr:uid="{00000000-0005-0000-0000-000061620000}"/>
    <cellStyle name="Note 2 8 2 7" xfId="25056" xr:uid="{00000000-0005-0000-0000-000062620000}"/>
    <cellStyle name="Note 2 8 2 7 2" xfId="25057" xr:uid="{00000000-0005-0000-0000-000063620000}"/>
    <cellStyle name="Note 2 8 2 8" xfId="25058" xr:uid="{00000000-0005-0000-0000-000064620000}"/>
    <cellStyle name="Note 2 8 2 8 2" xfId="25059" xr:uid="{00000000-0005-0000-0000-000065620000}"/>
    <cellStyle name="Note 2 8 2 9" xfId="25060" xr:uid="{00000000-0005-0000-0000-000066620000}"/>
    <cellStyle name="Note 2 8 3" xfId="677" xr:uid="{00000000-0005-0000-0000-000067620000}"/>
    <cellStyle name="Note 2 8 4" xfId="25061" xr:uid="{00000000-0005-0000-0000-000068620000}"/>
    <cellStyle name="Note 2 8 4 2" xfId="25062" xr:uid="{00000000-0005-0000-0000-000069620000}"/>
    <cellStyle name="Note 2 8 4 2 2" xfId="25063" xr:uid="{00000000-0005-0000-0000-00006A620000}"/>
    <cellStyle name="Note 2 8 4 3" xfId="25064" xr:uid="{00000000-0005-0000-0000-00006B620000}"/>
    <cellStyle name="Note 2 8 5" xfId="25065" xr:uid="{00000000-0005-0000-0000-00006C620000}"/>
    <cellStyle name="Note 2 8 5 2" xfId="25066" xr:uid="{00000000-0005-0000-0000-00006D620000}"/>
    <cellStyle name="Note 2 8 5 2 2" xfId="25067" xr:uid="{00000000-0005-0000-0000-00006E620000}"/>
    <cellStyle name="Note 2 8 5 3" xfId="25068" xr:uid="{00000000-0005-0000-0000-00006F620000}"/>
    <cellStyle name="Note 2 9" xfId="25069" xr:uid="{00000000-0005-0000-0000-000070620000}"/>
    <cellStyle name="Note 2 9 2" xfId="25070" xr:uid="{00000000-0005-0000-0000-000071620000}"/>
    <cellStyle name="Note 2 9 3" xfId="25071" xr:uid="{00000000-0005-0000-0000-000072620000}"/>
    <cellStyle name="Note 2 9 3 2" xfId="25072" xr:uid="{00000000-0005-0000-0000-000073620000}"/>
    <cellStyle name="Note 2 9 3 3" xfId="25073" xr:uid="{00000000-0005-0000-0000-000074620000}"/>
    <cellStyle name="Note 2 9 4" xfId="25074" xr:uid="{00000000-0005-0000-0000-000075620000}"/>
    <cellStyle name="Note 2 9 4 2" xfId="25075" xr:uid="{00000000-0005-0000-0000-000076620000}"/>
    <cellStyle name="Note 2 9 4 2 2" xfId="25076" xr:uid="{00000000-0005-0000-0000-000077620000}"/>
    <cellStyle name="Note 2 9 4 3" xfId="25077" xr:uid="{00000000-0005-0000-0000-000078620000}"/>
    <cellStyle name="Note 2 9 5" xfId="25078" xr:uid="{00000000-0005-0000-0000-000079620000}"/>
    <cellStyle name="Note 2 9 5 2" xfId="25079" xr:uid="{00000000-0005-0000-0000-00007A620000}"/>
    <cellStyle name="Note 2 9 5 2 2" xfId="25080" xr:uid="{00000000-0005-0000-0000-00007B620000}"/>
    <cellStyle name="Note 2 9 5 3" xfId="25081" xr:uid="{00000000-0005-0000-0000-00007C620000}"/>
    <cellStyle name="Note 2 9 6" xfId="25082" xr:uid="{00000000-0005-0000-0000-00007D620000}"/>
    <cellStyle name="Note 2 9 6 2" xfId="25083" xr:uid="{00000000-0005-0000-0000-00007E620000}"/>
    <cellStyle name="Note 2 9 6 2 2" xfId="25084" xr:uid="{00000000-0005-0000-0000-00007F620000}"/>
    <cellStyle name="Note 2 9 6 3" xfId="25085" xr:uid="{00000000-0005-0000-0000-000080620000}"/>
    <cellStyle name="Note 2 9 7" xfId="25086" xr:uid="{00000000-0005-0000-0000-000081620000}"/>
    <cellStyle name="Note 2 9 7 2" xfId="25087" xr:uid="{00000000-0005-0000-0000-000082620000}"/>
    <cellStyle name="Note 2 9 8" xfId="25088" xr:uid="{00000000-0005-0000-0000-000083620000}"/>
    <cellStyle name="Note 2 9 8 2" xfId="25089" xr:uid="{00000000-0005-0000-0000-000084620000}"/>
    <cellStyle name="Note 2 9 9" xfId="25090" xr:uid="{00000000-0005-0000-0000-000085620000}"/>
    <cellStyle name="Note 3" xfId="25091" xr:uid="{00000000-0005-0000-0000-000086620000}"/>
    <cellStyle name="Output" xfId="25667" builtinId="21" customBuiltin="1"/>
    <cellStyle name="Output 2" xfId="25092" xr:uid="{00000000-0005-0000-0000-000088620000}"/>
    <cellStyle name="Percent" xfId="25706" builtinId="5"/>
    <cellStyle name="Percent 10" xfId="678" xr:uid="{00000000-0005-0000-0000-000089620000}"/>
    <cellStyle name="Percent 10 2" xfId="679" xr:uid="{00000000-0005-0000-0000-00008A620000}"/>
    <cellStyle name="Percent 10 2 2" xfId="25093" xr:uid="{00000000-0005-0000-0000-00008B620000}"/>
    <cellStyle name="Percent 10 2 2 2" xfId="25094" xr:uid="{00000000-0005-0000-0000-00008C620000}"/>
    <cellStyle name="Percent 10 2 3" xfId="25095" xr:uid="{00000000-0005-0000-0000-00008D620000}"/>
    <cellStyle name="Percent 10 2 4" xfId="25096" xr:uid="{00000000-0005-0000-0000-00008E620000}"/>
    <cellStyle name="Percent 10 3" xfId="680" xr:uid="{00000000-0005-0000-0000-00008F620000}"/>
    <cellStyle name="Percent 10 3 2" xfId="681" xr:uid="{00000000-0005-0000-0000-000090620000}"/>
    <cellStyle name="Percent 10 3 2 2" xfId="25578" xr:uid="{00000000-0005-0000-0000-000091620000}"/>
    <cellStyle name="Percent 10 3 3" xfId="682" xr:uid="{00000000-0005-0000-0000-000092620000}"/>
    <cellStyle name="Percent 10 3 3 2" xfId="25097" xr:uid="{00000000-0005-0000-0000-000093620000}"/>
    <cellStyle name="Percent 10 3 4" xfId="25098" xr:uid="{00000000-0005-0000-0000-000094620000}"/>
    <cellStyle name="Percent 10 3 5" xfId="25099" xr:uid="{00000000-0005-0000-0000-000095620000}"/>
    <cellStyle name="Percent 10 3 6" xfId="25100" xr:uid="{00000000-0005-0000-0000-000096620000}"/>
    <cellStyle name="Percent 10 4" xfId="683" xr:uid="{00000000-0005-0000-0000-000097620000}"/>
    <cellStyle name="Percent 10 4 2" xfId="684" xr:uid="{00000000-0005-0000-0000-000098620000}"/>
    <cellStyle name="Percent 10 4 2 2" xfId="25579" xr:uid="{00000000-0005-0000-0000-000099620000}"/>
    <cellStyle name="Percent 10 4 3" xfId="685" xr:uid="{00000000-0005-0000-0000-00009A620000}"/>
    <cellStyle name="Percent 10 5" xfId="25101" xr:uid="{00000000-0005-0000-0000-00009B620000}"/>
    <cellStyle name="Percent 10 6" xfId="25102" xr:uid="{00000000-0005-0000-0000-00009C620000}"/>
    <cellStyle name="Percent 11" xfId="686" xr:uid="{00000000-0005-0000-0000-00009D620000}"/>
    <cellStyle name="Percent 11 2" xfId="687" xr:uid="{00000000-0005-0000-0000-00009E620000}"/>
    <cellStyle name="Percent 11 2 2" xfId="25103" xr:uid="{00000000-0005-0000-0000-00009F620000}"/>
    <cellStyle name="Percent 11 2 2 2" xfId="25104" xr:uid="{00000000-0005-0000-0000-0000A0620000}"/>
    <cellStyle name="Percent 11 2 3" xfId="25105" xr:uid="{00000000-0005-0000-0000-0000A1620000}"/>
    <cellStyle name="Percent 11 2 4" xfId="25106" xr:uid="{00000000-0005-0000-0000-0000A2620000}"/>
    <cellStyle name="Percent 11 3" xfId="688" xr:uid="{00000000-0005-0000-0000-0000A3620000}"/>
    <cellStyle name="Percent 11 3 2" xfId="689" xr:uid="{00000000-0005-0000-0000-0000A4620000}"/>
    <cellStyle name="Percent 11 3 2 2" xfId="25580" xr:uid="{00000000-0005-0000-0000-0000A5620000}"/>
    <cellStyle name="Percent 11 3 3" xfId="690" xr:uid="{00000000-0005-0000-0000-0000A6620000}"/>
    <cellStyle name="Percent 11 3 3 2" xfId="25107" xr:uid="{00000000-0005-0000-0000-0000A7620000}"/>
    <cellStyle name="Percent 11 3 4" xfId="25108" xr:uid="{00000000-0005-0000-0000-0000A8620000}"/>
    <cellStyle name="Percent 11 3 5" xfId="25109" xr:uid="{00000000-0005-0000-0000-0000A9620000}"/>
    <cellStyle name="Percent 11 3 6" xfId="25110" xr:uid="{00000000-0005-0000-0000-0000AA620000}"/>
    <cellStyle name="Percent 11 4" xfId="691" xr:uid="{00000000-0005-0000-0000-0000AB620000}"/>
    <cellStyle name="Percent 11 4 2" xfId="692" xr:uid="{00000000-0005-0000-0000-0000AC620000}"/>
    <cellStyle name="Percent 11 4 2 2" xfId="25581" xr:uid="{00000000-0005-0000-0000-0000AD620000}"/>
    <cellStyle name="Percent 11 4 3" xfId="693" xr:uid="{00000000-0005-0000-0000-0000AE620000}"/>
    <cellStyle name="Percent 11 5" xfId="25111" xr:uid="{00000000-0005-0000-0000-0000AF620000}"/>
    <cellStyle name="Percent 11 6" xfId="25112" xr:uid="{00000000-0005-0000-0000-0000B0620000}"/>
    <cellStyle name="Percent 12" xfId="694" xr:uid="{00000000-0005-0000-0000-0000B1620000}"/>
    <cellStyle name="Percent 12 10" xfId="25113" xr:uid="{00000000-0005-0000-0000-0000B2620000}"/>
    <cellStyle name="Percent 12 10 2" xfId="25114" xr:uid="{00000000-0005-0000-0000-0000B3620000}"/>
    <cellStyle name="Percent 12 10 2 2" xfId="25115" xr:uid="{00000000-0005-0000-0000-0000B4620000}"/>
    <cellStyle name="Percent 12 10 3" xfId="25116" xr:uid="{00000000-0005-0000-0000-0000B5620000}"/>
    <cellStyle name="Percent 12 11" xfId="25117" xr:uid="{00000000-0005-0000-0000-0000B6620000}"/>
    <cellStyle name="Percent 12 11 2" xfId="25118" xr:uid="{00000000-0005-0000-0000-0000B7620000}"/>
    <cellStyle name="Percent 12 11 2 2" xfId="25119" xr:uid="{00000000-0005-0000-0000-0000B8620000}"/>
    <cellStyle name="Percent 12 11 3" xfId="25120" xr:uid="{00000000-0005-0000-0000-0000B9620000}"/>
    <cellStyle name="Percent 12 2" xfId="695" xr:uid="{00000000-0005-0000-0000-0000BA620000}"/>
    <cellStyle name="Percent 12 2 2" xfId="25121" xr:uid="{00000000-0005-0000-0000-0000BB620000}"/>
    <cellStyle name="Percent 12 2 2 2" xfId="25122" xr:uid="{00000000-0005-0000-0000-0000BC620000}"/>
    <cellStyle name="Percent 12 2 2 3" xfId="25123" xr:uid="{00000000-0005-0000-0000-0000BD620000}"/>
    <cellStyle name="Percent 12 2 2 3 2" xfId="25124" xr:uid="{00000000-0005-0000-0000-0000BE620000}"/>
    <cellStyle name="Percent 12 2 2 3 3" xfId="25125" xr:uid="{00000000-0005-0000-0000-0000BF620000}"/>
    <cellStyle name="Percent 12 2 2 4" xfId="25126" xr:uid="{00000000-0005-0000-0000-0000C0620000}"/>
    <cellStyle name="Percent 12 2 2 4 2" xfId="25127" xr:uid="{00000000-0005-0000-0000-0000C1620000}"/>
    <cellStyle name="Percent 12 2 2 4 2 2" xfId="25128" xr:uid="{00000000-0005-0000-0000-0000C2620000}"/>
    <cellStyle name="Percent 12 2 2 4 3" xfId="25129" xr:uid="{00000000-0005-0000-0000-0000C3620000}"/>
    <cellStyle name="Percent 12 2 2 5" xfId="25130" xr:uid="{00000000-0005-0000-0000-0000C4620000}"/>
    <cellStyle name="Percent 12 2 2 5 2" xfId="25131" xr:uid="{00000000-0005-0000-0000-0000C5620000}"/>
    <cellStyle name="Percent 12 2 2 5 2 2" xfId="25132" xr:uid="{00000000-0005-0000-0000-0000C6620000}"/>
    <cellStyle name="Percent 12 2 2 5 3" xfId="25133" xr:uid="{00000000-0005-0000-0000-0000C7620000}"/>
    <cellStyle name="Percent 12 2 2 6" xfId="25134" xr:uid="{00000000-0005-0000-0000-0000C8620000}"/>
    <cellStyle name="Percent 12 2 2 6 2" xfId="25135" xr:uid="{00000000-0005-0000-0000-0000C9620000}"/>
    <cellStyle name="Percent 12 2 2 6 2 2" xfId="25136" xr:uid="{00000000-0005-0000-0000-0000CA620000}"/>
    <cellStyle name="Percent 12 2 2 6 3" xfId="25137" xr:uid="{00000000-0005-0000-0000-0000CB620000}"/>
    <cellStyle name="Percent 12 2 2 7" xfId="25138" xr:uid="{00000000-0005-0000-0000-0000CC620000}"/>
    <cellStyle name="Percent 12 2 2 7 2" xfId="25139" xr:uid="{00000000-0005-0000-0000-0000CD620000}"/>
    <cellStyle name="Percent 12 2 2 8" xfId="25140" xr:uid="{00000000-0005-0000-0000-0000CE620000}"/>
    <cellStyle name="Percent 12 2 2 8 2" xfId="25141" xr:uid="{00000000-0005-0000-0000-0000CF620000}"/>
    <cellStyle name="Percent 12 2 2 9" xfId="25142" xr:uid="{00000000-0005-0000-0000-0000D0620000}"/>
    <cellStyle name="Percent 12 2 3" xfId="25143" xr:uid="{00000000-0005-0000-0000-0000D1620000}"/>
    <cellStyle name="Percent 12 2 3 2" xfId="25144" xr:uid="{00000000-0005-0000-0000-0000D2620000}"/>
    <cellStyle name="Percent 12 2 3 3" xfId="25145" xr:uid="{00000000-0005-0000-0000-0000D3620000}"/>
    <cellStyle name="Percent 12 2 3 3 2" xfId="25146" xr:uid="{00000000-0005-0000-0000-0000D4620000}"/>
    <cellStyle name="Percent 12 2 3 3 3" xfId="25147" xr:uid="{00000000-0005-0000-0000-0000D5620000}"/>
    <cellStyle name="Percent 12 2 3 4" xfId="25148" xr:uid="{00000000-0005-0000-0000-0000D6620000}"/>
    <cellStyle name="Percent 12 2 3 4 2" xfId="25149" xr:uid="{00000000-0005-0000-0000-0000D7620000}"/>
    <cellStyle name="Percent 12 2 3 4 2 2" xfId="25150" xr:uid="{00000000-0005-0000-0000-0000D8620000}"/>
    <cellStyle name="Percent 12 2 3 4 3" xfId="25151" xr:uid="{00000000-0005-0000-0000-0000D9620000}"/>
    <cellStyle name="Percent 12 2 3 5" xfId="25152" xr:uid="{00000000-0005-0000-0000-0000DA620000}"/>
    <cellStyle name="Percent 12 2 3 5 2" xfId="25153" xr:uid="{00000000-0005-0000-0000-0000DB620000}"/>
    <cellStyle name="Percent 12 2 3 5 2 2" xfId="25154" xr:uid="{00000000-0005-0000-0000-0000DC620000}"/>
    <cellStyle name="Percent 12 2 3 5 3" xfId="25155" xr:uid="{00000000-0005-0000-0000-0000DD620000}"/>
    <cellStyle name="Percent 12 2 3 6" xfId="25156" xr:uid="{00000000-0005-0000-0000-0000DE620000}"/>
    <cellStyle name="Percent 12 2 3 6 2" xfId="25157" xr:uid="{00000000-0005-0000-0000-0000DF620000}"/>
    <cellStyle name="Percent 12 2 3 6 2 2" xfId="25158" xr:uid="{00000000-0005-0000-0000-0000E0620000}"/>
    <cellStyle name="Percent 12 2 3 6 3" xfId="25159" xr:uid="{00000000-0005-0000-0000-0000E1620000}"/>
    <cellStyle name="Percent 12 2 3 7" xfId="25160" xr:uid="{00000000-0005-0000-0000-0000E2620000}"/>
    <cellStyle name="Percent 12 2 3 7 2" xfId="25161" xr:uid="{00000000-0005-0000-0000-0000E3620000}"/>
    <cellStyle name="Percent 12 2 3 8" xfId="25162" xr:uid="{00000000-0005-0000-0000-0000E4620000}"/>
    <cellStyle name="Percent 12 2 3 8 2" xfId="25163" xr:uid="{00000000-0005-0000-0000-0000E5620000}"/>
    <cellStyle name="Percent 12 2 3 9" xfId="25164" xr:uid="{00000000-0005-0000-0000-0000E6620000}"/>
    <cellStyle name="Percent 12 2 4" xfId="25165" xr:uid="{00000000-0005-0000-0000-0000E7620000}"/>
    <cellStyle name="Percent 12 2 4 2" xfId="25166" xr:uid="{00000000-0005-0000-0000-0000E8620000}"/>
    <cellStyle name="Percent 12 2 4 3" xfId="25167" xr:uid="{00000000-0005-0000-0000-0000E9620000}"/>
    <cellStyle name="Percent 12 2 4 3 2" xfId="25168" xr:uid="{00000000-0005-0000-0000-0000EA620000}"/>
    <cellStyle name="Percent 12 2 4 3 2 2" xfId="25169" xr:uid="{00000000-0005-0000-0000-0000EB620000}"/>
    <cellStyle name="Percent 12 2 4 3 3" xfId="25170" xr:uid="{00000000-0005-0000-0000-0000EC620000}"/>
    <cellStyle name="Percent 12 2 4 4" xfId="25171" xr:uid="{00000000-0005-0000-0000-0000ED620000}"/>
    <cellStyle name="Percent 12 2 4 4 2" xfId="25172" xr:uid="{00000000-0005-0000-0000-0000EE620000}"/>
    <cellStyle name="Percent 12 2 4 4 2 2" xfId="25173" xr:uid="{00000000-0005-0000-0000-0000EF620000}"/>
    <cellStyle name="Percent 12 2 4 4 3" xfId="25174" xr:uid="{00000000-0005-0000-0000-0000F0620000}"/>
    <cellStyle name="Percent 12 2 4 5" xfId="25175" xr:uid="{00000000-0005-0000-0000-0000F1620000}"/>
    <cellStyle name="Percent 12 2 4 5 2" xfId="25176" xr:uid="{00000000-0005-0000-0000-0000F2620000}"/>
    <cellStyle name="Percent 12 2 4 5 2 2" xfId="25177" xr:uid="{00000000-0005-0000-0000-0000F3620000}"/>
    <cellStyle name="Percent 12 2 4 5 3" xfId="25178" xr:uid="{00000000-0005-0000-0000-0000F4620000}"/>
    <cellStyle name="Percent 12 2 4 6" xfId="25179" xr:uid="{00000000-0005-0000-0000-0000F5620000}"/>
    <cellStyle name="Percent 12 2 4 6 2" xfId="25180" xr:uid="{00000000-0005-0000-0000-0000F6620000}"/>
    <cellStyle name="Percent 12 2 4 7" xfId="25181" xr:uid="{00000000-0005-0000-0000-0000F7620000}"/>
    <cellStyle name="Percent 12 2 4 7 2" xfId="25182" xr:uid="{00000000-0005-0000-0000-0000F8620000}"/>
    <cellStyle name="Percent 12 2 4 8" xfId="25183" xr:uid="{00000000-0005-0000-0000-0000F9620000}"/>
    <cellStyle name="Percent 12 2 4 9" xfId="25184" xr:uid="{00000000-0005-0000-0000-0000FA620000}"/>
    <cellStyle name="Percent 12 2 5" xfId="25185" xr:uid="{00000000-0005-0000-0000-0000FB620000}"/>
    <cellStyle name="Percent 12 2 5 2" xfId="25186" xr:uid="{00000000-0005-0000-0000-0000FC620000}"/>
    <cellStyle name="Percent 12 2 5 3" xfId="25187" xr:uid="{00000000-0005-0000-0000-0000FD620000}"/>
    <cellStyle name="Percent 12 2 6" xfId="25188" xr:uid="{00000000-0005-0000-0000-0000FE620000}"/>
    <cellStyle name="Percent 12 2 6 2" xfId="25189" xr:uid="{00000000-0005-0000-0000-0000FF620000}"/>
    <cellStyle name="Percent 12 2 6 2 2" xfId="25190" xr:uid="{00000000-0005-0000-0000-000000630000}"/>
    <cellStyle name="Percent 12 2 6 2 2 2" xfId="25191" xr:uid="{00000000-0005-0000-0000-000001630000}"/>
    <cellStyle name="Percent 12 2 6 2 3" xfId="25192" xr:uid="{00000000-0005-0000-0000-000002630000}"/>
    <cellStyle name="Percent 12 2 6 3" xfId="25193" xr:uid="{00000000-0005-0000-0000-000003630000}"/>
    <cellStyle name="Percent 12 2 6 3 2" xfId="25194" xr:uid="{00000000-0005-0000-0000-000004630000}"/>
    <cellStyle name="Percent 12 2 6 3 2 2" xfId="25195" xr:uid="{00000000-0005-0000-0000-000005630000}"/>
    <cellStyle name="Percent 12 2 6 3 3" xfId="25196" xr:uid="{00000000-0005-0000-0000-000006630000}"/>
    <cellStyle name="Percent 12 2 6 4" xfId="25197" xr:uid="{00000000-0005-0000-0000-000007630000}"/>
    <cellStyle name="Percent 12 2 6 4 2" xfId="25198" xr:uid="{00000000-0005-0000-0000-000008630000}"/>
    <cellStyle name="Percent 12 2 6 4 2 2" xfId="25199" xr:uid="{00000000-0005-0000-0000-000009630000}"/>
    <cellStyle name="Percent 12 2 6 4 3" xfId="25200" xr:uid="{00000000-0005-0000-0000-00000A630000}"/>
    <cellStyle name="Percent 12 2 6 5" xfId="25201" xr:uid="{00000000-0005-0000-0000-00000B630000}"/>
    <cellStyle name="Percent 12 2 6 5 2" xfId="25202" xr:uid="{00000000-0005-0000-0000-00000C630000}"/>
    <cellStyle name="Percent 12 2 6 6" xfId="25203" xr:uid="{00000000-0005-0000-0000-00000D630000}"/>
    <cellStyle name="Percent 12 2 6 6 2" xfId="25204" xr:uid="{00000000-0005-0000-0000-00000E630000}"/>
    <cellStyle name="Percent 12 2 6 7" xfId="25205" xr:uid="{00000000-0005-0000-0000-00000F630000}"/>
    <cellStyle name="Percent 12 2 7" xfId="25206" xr:uid="{00000000-0005-0000-0000-000010630000}"/>
    <cellStyle name="Percent 12 2 7 2" xfId="25207" xr:uid="{00000000-0005-0000-0000-000011630000}"/>
    <cellStyle name="Percent 12 2 7 2 2" xfId="25208" xr:uid="{00000000-0005-0000-0000-000012630000}"/>
    <cellStyle name="Percent 12 2 7 3" xfId="25209" xr:uid="{00000000-0005-0000-0000-000013630000}"/>
    <cellStyle name="Percent 12 2 8" xfId="25210" xr:uid="{00000000-0005-0000-0000-000014630000}"/>
    <cellStyle name="Percent 12 2 8 2" xfId="25211" xr:uid="{00000000-0005-0000-0000-000015630000}"/>
    <cellStyle name="Percent 12 2 8 2 2" xfId="25212" xr:uid="{00000000-0005-0000-0000-000016630000}"/>
    <cellStyle name="Percent 12 2 8 3" xfId="25213" xr:uid="{00000000-0005-0000-0000-000017630000}"/>
    <cellStyle name="Percent 12 3" xfId="25214" xr:uid="{00000000-0005-0000-0000-000018630000}"/>
    <cellStyle name="Percent 12 3 10" xfId="25215" xr:uid="{00000000-0005-0000-0000-000019630000}"/>
    <cellStyle name="Percent 12 3 2" xfId="25216" xr:uid="{00000000-0005-0000-0000-00001A630000}"/>
    <cellStyle name="Percent 12 3 2 2" xfId="25217" xr:uid="{00000000-0005-0000-0000-00001B630000}"/>
    <cellStyle name="Percent 12 3 2 3" xfId="25218" xr:uid="{00000000-0005-0000-0000-00001C630000}"/>
    <cellStyle name="Percent 12 3 2 3 2" xfId="25219" xr:uid="{00000000-0005-0000-0000-00001D630000}"/>
    <cellStyle name="Percent 12 3 2 3 3" xfId="25220" xr:uid="{00000000-0005-0000-0000-00001E630000}"/>
    <cellStyle name="Percent 12 3 2 4" xfId="25221" xr:uid="{00000000-0005-0000-0000-00001F630000}"/>
    <cellStyle name="Percent 12 3 2 4 2" xfId="25222" xr:uid="{00000000-0005-0000-0000-000020630000}"/>
    <cellStyle name="Percent 12 3 2 4 2 2" xfId="25223" xr:uid="{00000000-0005-0000-0000-000021630000}"/>
    <cellStyle name="Percent 12 3 2 4 3" xfId="25224" xr:uid="{00000000-0005-0000-0000-000022630000}"/>
    <cellStyle name="Percent 12 3 2 5" xfId="25225" xr:uid="{00000000-0005-0000-0000-000023630000}"/>
    <cellStyle name="Percent 12 3 2 5 2" xfId="25226" xr:uid="{00000000-0005-0000-0000-000024630000}"/>
    <cellStyle name="Percent 12 3 2 5 2 2" xfId="25227" xr:uid="{00000000-0005-0000-0000-000025630000}"/>
    <cellStyle name="Percent 12 3 2 5 3" xfId="25228" xr:uid="{00000000-0005-0000-0000-000026630000}"/>
    <cellStyle name="Percent 12 3 2 6" xfId="25229" xr:uid="{00000000-0005-0000-0000-000027630000}"/>
    <cellStyle name="Percent 12 3 2 6 2" xfId="25230" xr:uid="{00000000-0005-0000-0000-000028630000}"/>
    <cellStyle name="Percent 12 3 2 6 2 2" xfId="25231" xr:uid="{00000000-0005-0000-0000-000029630000}"/>
    <cellStyle name="Percent 12 3 2 6 3" xfId="25232" xr:uid="{00000000-0005-0000-0000-00002A630000}"/>
    <cellStyle name="Percent 12 3 2 7" xfId="25233" xr:uid="{00000000-0005-0000-0000-00002B630000}"/>
    <cellStyle name="Percent 12 3 2 7 2" xfId="25234" xr:uid="{00000000-0005-0000-0000-00002C630000}"/>
    <cellStyle name="Percent 12 3 2 8" xfId="25235" xr:uid="{00000000-0005-0000-0000-00002D630000}"/>
    <cellStyle name="Percent 12 3 2 8 2" xfId="25236" xr:uid="{00000000-0005-0000-0000-00002E630000}"/>
    <cellStyle name="Percent 12 3 2 9" xfId="25237" xr:uid="{00000000-0005-0000-0000-00002F630000}"/>
    <cellStyle name="Percent 12 3 3" xfId="25238" xr:uid="{00000000-0005-0000-0000-000030630000}"/>
    <cellStyle name="Percent 12 3 4" xfId="25239" xr:uid="{00000000-0005-0000-0000-000031630000}"/>
    <cellStyle name="Percent 12 3 4 2" xfId="25240" xr:uid="{00000000-0005-0000-0000-000032630000}"/>
    <cellStyle name="Percent 12 3 4 3" xfId="25241" xr:uid="{00000000-0005-0000-0000-000033630000}"/>
    <cellStyle name="Percent 12 3 5" xfId="25242" xr:uid="{00000000-0005-0000-0000-000034630000}"/>
    <cellStyle name="Percent 12 3 5 2" xfId="25243" xr:uid="{00000000-0005-0000-0000-000035630000}"/>
    <cellStyle name="Percent 12 3 5 2 2" xfId="25244" xr:uid="{00000000-0005-0000-0000-000036630000}"/>
    <cellStyle name="Percent 12 3 5 3" xfId="25245" xr:uid="{00000000-0005-0000-0000-000037630000}"/>
    <cellStyle name="Percent 12 3 6" xfId="25246" xr:uid="{00000000-0005-0000-0000-000038630000}"/>
    <cellStyle name="Percent 12 3 6 2" xfId="25247" xr:uid="{00000000-0005-0000-0000-000039630000}"/>
    <cellStyle name="Percent 12 3 6 2 2" xfId="25248" xr:uid="{00000000-0005-0000-0000-00003A630000}"/>
    <cellStyle name="Percent 12 3 6 3" xfId="25249" xr:uid="{00000000-0005-0000-0000-00003B630000}"/>
    <cellStyle name="Percent 12 3 7" xfId="25250" xr:uid="{00000000-0005-0000-0000-00003C630000}"/>
    <cellStyle name="Percent 12 3 7 2" xfId="25251" xr:uid="{00000000-0005-0000-0000-00003D630000}"/>
    <cellStyle name="Percent 12 3 7 2 2" xfId="25252" xr:uid="{00000000-0005-0000-0000-00003E630000}"/>
    <cellStyle name="Percent 12 3 7 3" xfId="25253" xr:uid="{00000000-0005-0000-0000-00003F630000}"/>
    <cellStyle name="Percent 12 3 8" xfId="25254" xr:uid="{00000000-0005-0000-0000-000040630000}"/>
    <cellStyle name="Percent 12 3 8 2" xfId="25255" xr:uid="{00000000-0005-0000-0000-000041630000}"/>
    <cellStyle name="Percent 12 3 9" xfId="25256" xr:uid="{00000000-0005-0000-0000-000042630000}"/>
    <cellStyle name="Percent 12 3 9 2" xfId="25257" xr:uid="{00000000-0005-0000-0000-000043630000}"/>
    <cellStyle name="Percent 12 4" xfId="25258" xr:uid="{00000000-0005-0000-0000-000044630000}"/>
    <cellStyle name="Percent 12 4 2" xfId="25259" xr:uid="{00000000-0005-0000-0000-000045630000}"/>
    <cellStyle name="Percent 12 4 3" xfId="25260" xr:uid="{00000000-0005-0000-0000-000046630000}"/>
    <cellStyle name="Percent 12 4 3 2" xfId="25261" xr:uid="{00000000-0005-0000-0000-000047630000}"/>
    <cellStyle name="Percent 12 4 3 3" xfId="25262" xr:uid="{00000000-0005-0000-0000-000048630000}"/>
    <cellStyle name="Percent 12 4 4" xfId="25263" xr:uid="{00000000-0005-0000-0000-000049630000}"/>
    <cellStyle name="Percent 12 4 4 2" xfId="25264" xr:uid="{00000000-0005-0000-0000-00004A630000}"/>
    <cellStyle name="Percent 12 4 4 2 2" xfId="25265" xr:uid="{00000000-0005-0000-0000-00004B630000}"/>
    <cellStyle name="Percent 12 4 4 3" xfId="25266" xr:uid="{00000000-0005-0000-0000-00004C630000}"/>
    <cellStyle name="Percent 12 4 5" xfId="25267" xr:uid="{00000000-0005-0000-0000-00004D630000}"/>
    <cellStyle name="Percent 12 4 5 2" xfId="25268" xr:uid="{00000000-0005-0000-0000-00004E630000}"/>
    <cellStyle name="Percent 12 4 5 2 2" xfId="25269" xr:uid="{00000000-0005-0000-0000-00004F630000}"/>
    <cellStyle name="Percent 12 4 5 3" xfId="25270" xr:uid="{00000000-0005-0000-0000-000050630000}"/>
    <cellStyle name="Percent 12 4 6" xfId="25271" xr:uid="{00000000-0005-0000-0000-000051630000}"/>
    <cellStyle name="Percent 12 4 6 2" xfId="25272" xr:uid="{00000000-0005-0000-0000-000052630000}"/>
    <cellStyle name="Percent 12 4 6 2 2" xfId="25273" xr:uid="{00000000-0005-0000-0000-000053630000}"/>
    <cellStyle name="Percent 12 4 6 3" xfId="25274" xr:uid="{00000000-0005-0000-0000-000054630000}"/>
    <cellStyle name="Percent 12 4 7" xfId="25275" xr:uid="{00000000-0005-0000-0000-000055630000}"/>
    <cellStyle name="Percent 12 4 7 2" xfId="25276" xr:uid="{00000000-0005-0000-0000-000056630000}"/>
    <cellStyle name="Percent 12 4 8" xfId="25277" xr:uid="{00000000-0005-0000-0000-000057630000}"/>
    <cellStyle name="Percent 12 4 8 2" xfId="25278" xr:uid="{00000000-0005-0000-0000-000058630000}"/>
    <cellStyle name="Percent 12 4 9" xfId="25279" xr:uid="{00000000-0005-0000-0000-000059630000}"/>
    <cellStyle name="Percent 12 5" xfId="25280" xr:uid="{00000000-0005-0000-0000-00005A630000}"/>
    <cellStyle name="Percent 12 5 2" xfId="25281" xr:uid="{00000000-0005-0000-0000-00005B630000}"/>
    <cellStyle name="Percent 12 5 3" xfId="25282" xr:uid="{00000000-0005-0000-0000-00005C630000}"/>
    <cellStyle name="Percent 12 5 3 2" xfId="25283" xr:uid="{00000000-0005-0000-0000-00005D630000}"/>
    <cellStyle name="Percent 12 5 3 3" xfId="25284" xr:uid="{00000000-0005-0000-0000-00005E630000}"/>
    <cellStyle name="Percent 12 5 4" xfId="25285" xr:uid="{00000000-0005-0000-0000-00005F630000}"/>
    <cellStyle name="Percent 12 5 4 2" xfId="25286" xr:uid="{00000000-0005-0000-0000-000060630000}"/>
    <cellStyle name="Percent 12 5 4 2 2" xfId="25287" xr:uid="{00000000-0005-0000-0000-000061630000}"/>
    <cellStyle name="Percent 12 5 4 3" xfId="25288" xr:uid="{00000000-0005-0000-0000-000062630000}"/>
    <cellStyle name="Percent 12 5 5" xfId="25289" xr:uid="{00000000-0005-0000-0000-000063630000}"/>
    <cellStyle name="Percent 12 5 5 2" xfId="25290" xr:uid="{00000000-0005-0000-0000-000064630000}"/>
    <cellStyle name="Percent 12 5 5 2 2" xfId="25291" xr:uid="{00000000-0005-0000-0000-000065630000}"/>
    <cellStyle name="Percent 12 5 5 3" xfId="25292" xr:uid="{00000000-0005-0000-0000-000066630000}"/>
    <cellStyle name="Percent 12 5 6" xfId="25293" xr:uid="{00000000-0005-0000-0000-000067630000}"/>
    <cellStyle name="Percent 12 5 6 2" xfId="25294" xr:uid="{00000000-0005-0000-0000-000068630000}"/>
    <cellStyle name="Percent 12 5 6 2 2" xfId="25295" xr:uid="{00000000-0005-0000-0000-000069630000}"/>
    <cellStyle name="Percent 12 5 6 3" xfId="25296" xr:uid="{00000000-0005-0000-0000-00006A630000}"/>
    <cellStyle name="Percent 12 5 7" xfId="25297" xr:uid="{00000000-0005-0000-0000-00006B630000}"/>
    <cellStyle name="Percent 12 5 7 2" xfId="25298" xr:uid="{00000000-0005-0000-0000-00006C630000}"/>
    <cellStyle name="Percent 12 5 8" xfId="25299" xr:uid="{00000000-0005-0000-0000-00006D630000}"/>
    <cellStyle name="Percent 12 5 8 2" xfId="25300" xr:uid="{00000000-0005-0000-0000-00006E630000}"/>
    <cellStyle name="Percent 12 5 9" xfId="25301" xr:uid="{00000000-0005-0000-0000-00006F630000}"/>
    <cellStyle name="Percent 12 6" xfId="25302" xr:uid="{00000000-0005-0000-0000-000070630000}"/>
    <cellStyle name="Percent 12 6 2" xfId="25303" xr:uid="{00000000-0005-0000-0000-000071630000}"/>
    <cellStyle name="Percent 12 6 3" xfId="25304" xr:uid="{00000000-0005-0000-0000-000072630000}"/>
    <cellStyle name="Percent 12 6 3 2" xfId="25305" xr:uid="{00000000-0005-0000-0000-000073630000}"/>
    <cellStyle name="Percent 12 6 3 3" xfId="25306" xr:uid="{00000000-0005-0000-0000-000074630000}"/>
    <cellStyle name="Percent 12 6 4" xfId="25307" xr:uid="{00000000-0005-0000-0000-000075630000}"/>
    <cellStyle name="Percent 12 6 4 2" xfId="25308" xr:uid="{00000000-0005-0000-0000-000076630000}"/>
    <cellStyle name="Percent 12 6 4 2 2" xfId="25309" xr:uid="{00000000-0005-0000-0000-000077630000}"/>
    <cellStyle name="Percent 12 6 4 3" xfId="25310" xr:uid="{00000000-0005-0000-0000-000078630000}"/>
    <cellStyle name="Percent 12 6 5" xfId="25311" xr:uid="{00000000-0005-0000-0000-000079630000}"/>
    <cellStyle name="Percent 12 6 5 2" xfId="25312" xr:uid="{00000000-0005-0000-0000-00007A630000}"/>
    <cellStyle name="Percent 12 6 5 2 2" xfId="25313" xr:uid="{00000000-0005-0000-0000-00007B630000}"/>
    <cellStyle name="Percent 12 6 5 3" xfId="25314" xr:uid="{00000000-0005-0000-0000-00007C630000}"/>
    <cellStyle name="Percent 12 6 6" xfId="25315" xr:uid="{00000000-0005-0000-0000-00007D630000}"/>
    <cellStyle name="Percent 12 6 6 2" xfId="25316" xr:uid="{00000000-0005-0000-0000-00007E630000}"/>
    <cellStyle name="Percent 12 6 6 2 2" xfId="25317" xr:uid="{00000000-0005-0000-0000-00007F630000}"/>
    <cellStyle name="Percent 12 6 6 3" xfId="25318" xr:uid="{00000000-0005-0000-0000-000080630000}"/>
    <cellStyle name="Percent 12 6 7" xfId="25319" xr:uid="{00000000-0005-0000-0000-000081630000}"/>
    <cellStyle name="Percent 12 6 7 2" xfId="25320" xr:uid="{00000000-0005-0000-0000-000082630000}"/>
    <cellStyle name="Percent 12 6 8" xfId="25321" xr:uid="{00000000-0005-0000-0000-000083630000}"/>
    <cellStyle name="Percent 12 6 8 2" xfId="25322" xr:uid="{00000000-0005-0000-0000-000084630000}"/>
    <cellStyle name="Percent 12 6 9" xfId="25323" xr:uid="{00000000-0005-0000-0000-000085630000}"/>
    <cellStyle name="Percent 12 7" xfId="25324" xr:uid="{00000000-0005-0000-0000-000086630000}"/>
    <cellStyle name="Percent 12 7 2" xfId="25325" xr:uid="{00000000-0005-0000-0000-000087630000}"/>
    <cellStyle name="Percent 12 7 3" xfId="25326" xr:uid="{00000000-0005-0000-0000-000088630000}"/>
    <cellStyle name="Percent 12 8" xfId="25327" xr:uid="{00000000-0005-0000-0000-000089630000}"/>
    <cellStyle name="Percent 12 8 2" xfId="25328" xr:uid="{00000000-0005-0000-0000-00008A630000}"/>
    <cellStyle name="Percent 12 8 3" xfId="25329" xr:uid="{00000000-0005-0000-0000-00008B630000}"/>
    <cellStyle name="Percent 12 8 3 2" xfId="25330" xr:uid="{00000000-0005-0000-0000-00008C630000}"/>
    <cellStyle name="Percent 12 8 3 2 2" xfId="25331" xr:uid="{00000000-0005-0000-0000-00008D630000}"/>
    <cellStyle name="Percent 12 8 3 3" xfId="25332" xr:uid="{00000000-0005-0000-0000-00008E630000}"/>
    <cellStyle name="Percent 12 8 4" xfId="25333" xr:uid="{00000000-0005-0000-0000-00008F630000}"/>
    <cellStyle name="Percent 12 8 4 2" xfId="25334" xr:uid="{00000000-0005-0000-0000-000090630000}"/>
    <cellStyle name="Percent 12 8 4 2 2" xfId="25335" xr:uid="{00000000-0005-0000-0000-000091630000}"/>
    <cellStyle name="Percent 12 8 4 3" xfId="25336" xr:uid="{00000000-0005-0000-0000-000092630000}"/>
    <cellStyle name="Percent 12 8 5" xfId="25337" xr:uid="{00000000-0005-0000-0000-000093630000}"/>
    <cellStyle name="Percent 12 8 5 2" xfId="25338" xr:uid="{00000000-0005-0000-0000-000094630000}"/>
    <cellStyle name="Percent 12 8 5 2 2" xfId="25339" xr:uid="{00000000-0005-0000-0000-000095630000}"/>
    <cellStyle name="Percent 12 8 5 3" xfId="25340" xr:uid="{00000000-0005-0000-0000-000096630000}"/>
    <cellStyle name="Percent 12 8 6" xfId="25341" xr:uid="{00000000-0005-0000-0000-000097630000}"/>
    <cellStyle name="Percent 12 8 6 2" xfId="25342" xr:uid="{00000000-0005-0000-0000-000098630000}"/>
    <cellStyle name="Percent 12 8 7" xfId="25343" xr:uid="{00000000-0005-0000-0000-000099630000}"/>
    <cellStyle name="Percent 12 8 7 2" xfId="25344" xr:uid="{00000000-0005-0000-0000-00009A630000}"/>
    <cellStyle name="Percent 12 8 8" xfId="25345" xr:uid="{00000000-0005-0000-0000-00009B630000}"/>
    <cellStyle name="Percent 12 8 9" xfId="25346" xr:uid="{00000000-0005-0000-0000-00009C630000}"/>
    <cellStyle name="Percent 12 9" xfId="25347" xr:uid="{00000000-0005-0000-0000-00009D630000}"/>
    <cellStyle name="Percent 13" xfId="696" xr:uid="{00000000-0005-0000-0000-00009E630000}"/>
    <cellStyle name="Percent 13 10" xfId="25348" xr:uid="{00000000-0005-0000-0000-00009F630000}"/>
    <cellStyle name="Percent 13 2" xfId="697" xr:uid="{00000000-0005-0000-0000-0000A0630000}"/>
    <cellStyle name="Percent 13 2 2" xfId="25582" xr:uid="{00000000-0005-0000-0000-0000A1630000}"/>
    <cellStyle name="Percent 13 3" xfId="698" xr:uid="{00000000-0005-0000-0000-0000A2630000}"/>
    <cellStyle name="Percent 13 4" xfId="25349" xr:uid="{00000000-0005-0000-0000-0000A3630000}"/>
    <cellStyle name="Percent 13 4 2" xfId="25350" xr:uid="{00000000-0005-0000-0000-0000A4630000}"/>
    <cellStyle name="Percent 13 4 2 2" xfId="25351" xr:uid="{00000000-0005-0000-0000-0000A5630000}"/>
    <cellStyle name="Percent 13 4 3" xfId="25352" xr:uid="{00000000-0005-0000-0000-0000A6630000}"/>
    <cellStyle name="Percent 13 5" xfId="25353" xr:uid="{00000000-0005-0000-0000-0000A7630000}"/>
    <cellStyle name="Percent 13 5 2" xfId="25354" xr:uid="{00000000-0005-0000-0000-0000A8630000}"/>
    <cellStyle name="Percent 13 5 2 2" xfId="25355" xr:uid="{00000000-0005-0000-0000-0000A9630000}"/>
    <cellStyle name="Percent 13 5 3" xfId="25356" xr:uid="{00000000-0005-0000-0000-0000AA630000}"/>
    <cellStyle name="Percent 13 6" xfId="25357" xr:uid="{00000000-0005-0000-0000-0000AB630000}"/>
    <cellStyle name="Percent 13 6 2" xfId="25358" xr:uid="{00000000-0005-0000-0000-0000AC630000}"/>
    <cellStyle name="Percent 13 6 2 2" xfId="25359" xr:uid="{00000000-0005-0000-0000-0000AD630000}"/>
    <cellStyle name="Percent 13 6 3" xfId="25360" xr:uid="{00000000-0005-0000-0000-0000AE630000}"/>
    <cellStyle name="Percent 13 7" xfId="25361" xr:uid="{00000000-0005-0000-0000-0000AF630000}"/>
    <cellStyle name="Percent 13 7 2" xfId="25362" xr:uid="{00000000-0005-0000-0000-0000B0630000}"/>
    <cellStyle name="Percent 13 8" xfId="25363" xr:uid="{00000000-0005-0000-0000-0000B1630000}"/>
    <cellStyle name="Percent 13 8 2" xfId="25364" xr:uid="{00000000-0005-0000-0000-0000B2630000}"/>
    <cellStyle name="Percent 13 9" xfId="25365" xr:uid="{00000000-0005-0000-0000-0000B3630000}"/>
    <cellStyle name="Percent 14" xfId="699" xr:uid="{00000000-0005-0000-0000-0000B4630000}"/>
    <cellStyle name="Percent 14 2" xfId="25366" xr:uid="{00000000-0005-0000-0000-0000B5630000}"/>
    <cellStyle name="Percent 14 2 2" xfId="25367" xr:uid="{00000000-0005-0000-0000-0000B6630000}"/>
    <cellStyle name="Percent 14 2 2 2" xfId="25368" xr:uid="{00000000-0005-0000-0000-0000B7630000}"/>
    <cellStyle name="Percent 14 2 3" xfId="25369" xr:uid="{00000000-0005-0000-0000-0000B8630000}"/>
    <cellStyle name="Percent 14 3" xfId="25370" xr:uid="{00000000-0005-0000-0000-0000B9630000}"/>
    <cellStyle name="Percent 14 3 2" xfId="25371" xr:uid="{00000000-0005-0000-0000-0000BA630000}"/>
    <cellStyle name="Percent 14 4" xfId="25372" xr:uid="{00000000-0005-0000-0000-0000BB630000}"/>
    <cellStyle name="Percent 15" xfId="25373" xr:uid="{00000000-0005-0000-0000-0000BC630000}"/>
    <cellStyle name="Percent 15 2" xfId="25374" xr:uid="{00000000-0005-0000-0000-0000BD630000}"/>
    <cellStyle name="Percent 15 2 2" xfId="25375" xr:uid="{00000000-0005-0000-0000-0000BE630000}"/>
    <cellStyle name="Percent 15 3" xfId="25376" xr:uid="{00000000-0005-0000-0000-0000BF630000}"/>
    <cellStyle name="Percent 16" xfId="25377" xr:uid="{00000000-0005-0000-0000-0000C0630000}"/>
    <cellStyle name="Percent 16 2" xfId="25378" xr:uid="{00000000-0005-0000-0000-0000C1630000}"/>
    <cellStyle name="Percent 16 2 2" xfId="25379" xr:uid="{00000000-0005-0000-0000-0000C2630000}"/>
    <cellStyle name="Percent 16 3" xfId="25380" xr:uid="{00000000-0005-0000-0000-0000C3630000}"/>
    <cellStyle name="Percent 17" xfId="25381" xr:uid="{00000000-0005-0000-0000-0000C4630000}"/>
    <cellStyle name="Percent 17 2" xfId="25382" xr:uid="{00000000-0005-0000-0000-0000C5630000}"/>
    <cellStyle name="Percent 17 2 2" xfId="25383" xr:uid="{00000000-0005-0000-0000-0000C6630000}"/>
    <cellStyle name="Percent 17 3" xfId="25384" xr:uid="{00000000-0005-0000-0000-0000C7630000}"/>
    <cellStyle name="Percent 18" xfId="25385" xr:uid="{00000000-0005-0000-0000-0000C8630000}"/>
    <cellStyle name="Percent 18 2" xfId="25386" xr:uid="{00000000-0005-0000-0000-0000C9630000}"/>
    <cellStyle name="Percent 19" xfId="25387" xr:uid="{00000000-0005-0000-0000-0000CA630000}"/>
    <cellStyle name="Percent 19 2" xfId="25388" xr:uid="{00000000-0005-0000-0000-0000CB630000}"/>
    <cellStyle name="Percent 2" xfId="700" xr:uid="{00000000-0005-0000-0000-0000CC630000}"/>
    <cellStyle name="Percent 2 10" xfId="25389" xr:uid="{00000000-0005-0000-0000-0000CD630000}"/>
    <cellStyle name="Percent 2 10 2" xfId="25390" xr:uid="{00000000-0005-0000-0000-0000CE630000}"/>
    <cellStyle name="Percent 2 10 3" xfId="25391" xr:uid="{00000000-0005-0000-0000-0000CF630000}"/>
    <cellStyle name="Percent 2 11" xfId="25392" xr:uid="{00000000-0005-0000-0000-0000D0630000}"/>
    <cellStyle name="Percent 2 11 2" xfId="25393" xr:uid="{00000000-0005-0000-0000-0000D1630000}"/>
    <cellStyle name="Percent 2 12" xfId="25394" xr:uid="{00000000-0005-0000-0000-0000D2630000}"/>
    <cellStyle name="Percent 2 12 2" xfId="25395" xr:uid="{00000000-0005-0000-0000-0000D3630000}"/>
    <cellStyle name="Percent 2 13" xfId="25396" xr:uid="{00000000-0005-0000-0000-0000D4630000}"/>
    <cellStyle name="Percent 2 14" xfId="25397" xr:uid="{00000000-0005-0000-0000-0000D5630000}"/>
    <cellStyle name="Percent 2 15" xfId="25398" xr:uid="{00000000-0005-0000-0000-0000D6630000}"/>
    <cellStyle name="Percent 2 16" xfId="25399" xr:uid="{00000000-0005-0000-0000-0000D7630000}"/>
    <cellStyle name="Percent 2 2" xfId="701" xr:uid="{00000000-0005-0000-0000-0000D8630000}"/>
    <cellStyle name="Percent 2 2 2" xfId="702" xr:uid="{00000000-0005-0000-0000-0000D9630000}"/>
    <cellStyle name="Percent 2 3" xfId="703" xr:uid="{00000000-0005-0000-0000-0000DA630000}"/>
    <cellStyle name="Percent 2 3 2" xfId="704" xr:uid="{00000000-0005-0000-0000-0000DB630000}"/>
    <cellStyle name="Percent 2 4" xfId="705" xr:uid="{00000000-0005-0000-0000-0000DC630000}"/>
    <cellStyle name="Percent 2 5" xfId="706" xr:uid="{00000000-0005-0000-0000-0000DD630000}"/>
    <cellStyle name="Percent 2 5 2" xfId="707" xr:uid="{00000000-0005-0000-0000-0000DE630000}"/>
    <cellStyle name="Percent 2 5 2 2" xfId="25400" xr:uid="{00000000-0005-0000-0000-0000DF630000}"/>
    <cellStyle name="Percent 2 5 2 2 2" xfId="25401" xr:uid="{00000000-0005-0000-0000-0000E0630000}"/>
    <cellStyle name="Percent 2 5 2 3" xfId="25402" xr:uid="{00000000-0005-0000-0000-0000E1630000}"/>
    <cellStyle name="Percent 2 5 2 4" xfId="25403" xr:uid="{00000000-0005-0000-0000-0000E2630000}"/>
    <cellStyle name="Percent 2 5 3" xfId="708" xr:uid="{00000000-0005-0000-0000-0000E3630000}"/>
    <cellStyle name="Percent 2 5 3 2" xfId="709" xr:uid="{00000000-0005-0000-0000-0000E4630000}"/>
    <cellStyle name="Percent 2 5 3 2 2" xfId="25583" xr:uid="{00000000-0005-0000-0000-0000E5630000}"/>
    <cellStyle name="Percent 2 5 3 3" xfId="710" xr:uid="{00000000-0005-0000-0000-0000E6630000}"/>
    <cellStyle name="Percent 2 5 3 3 2" xfId="25404" xr:uid="{00000000-0005-0000-0000-0000E7630000}"/>
    <cellStyle name="Percent 2 5 3 4" xfId="25405" xr:uid="{00000000-0005-0000-0000-0000E8630000}"/>
    <cellStyle name="Percent 2 5 3 5" xfId="25406" xr:uid="{00000000-0005-0000-0000-0000E9630000}"/>
    <cellStyle name="Percent 2 5 3 6" xfId="25407" xr:uid="{00000000-0005-0000-0000-0000EA630000}"/>
    <cellStyle name="Percent 2 5 4" xfId="711" xr:uid="{00000000-0005-0000-0000-0000EB630000}"/>
    <cellStyle name="Percent 2 5 4 2" xfId="712" xr:uid="{00000000-0005-0000-0000-0000EC630000}"/>
    <cellStyle name="Percent 2 5 4 2 2" xfId="25584" xr:uid="{00000000-0005-0000-0000-0000ED630000}"/>
    <cellStyle name="Percent 2 5 4 3" xfId="713" xr:uid="{00000000-0005-0000-0000-0000EE630000}"/>
    <cellStyle name="Percent 2 5 5" xfId="25408" xr:uid="{00000000-0005-0000-0000-0000EF630000}"/>
    <cellStyle name="Percent 2 5 6" xfId="25409" xr:uid="{00000000-0005-0000-0000-0000F0630000}"/>
    <cellStyle name="Percent 2 6" xfId="714" xr:uid="{00000000-0005-0000-0000-0000F1630000}"/>
    <cellStyle name="Percent 2 6 2" xfId="715" xr:uid="{00000000-0005-0000-0000-0000F2630000}"/>
    <cellStyle name="Percent 2 6 2 2" xfId="25410" xr:uid="{00000000-0005-0000-0000-0000F3630000}"/>
    <cellStyle name="Percent 2 6 2 2 2" xfId="25411" xr:uid="{00000000-0005-0000-0000-0000F4630000}"/>
    <cellStyle name="Percent 2 6 2 3" xfId="25412" xr:uid="{00000000-0005-0000-0000-0000F5630000}"/>
    <cellStyle name="Percent 2 6 2 4" xfId="25413" xr:uid="{00000000-0005-0000-0000-0000F6630000}"/>
    <cellStyle name="Percent 2 6 3" xfId="716" xr:uid="{00000000-0005-0000-0000-0000F7630000}"/>
    <cellStyle name="Percent 2 6 3 2" xfId="717" xr:uid="{00000000-0005-0000-0000-0000F8630000}"/>
    <cellStyle name="Percent 2 6 3 2 2" xfId="25585" xr:uid="{00000000-0005-0000-0000-0000F9630000}"/>
    <cellStyle name="Percent 2 6 3 3" xfId="718" xr:uid="{00000000-0005-0000-0000-0000FA630000}"/>
    <cellStyle name="Percent 2 6 3 3 2" xfId="25414" xr:uid="{00000000-0005-0000-0000-0000FB630000}"/>
    <cellStyle name="Percent 2 6 3 4" xfId="25415" xr:uid="{00000000-0005-0000-0000-0000FC630000}"/>
    <cellStyle name="Percent 2 6 3 5" xfId="25416" xr:uid="{00000000-0005-0000-0000-0000FD630000}"/>
    <cellStyle name="Percent 2 6 4" xfId="719" xr:uid="{00000000-0005-0000-0000-0000FE630000}"/>
    <cellStyle name="Percent 2 6 4 2" xfId="720" xr:uid="{00000000-0005-0000-0000-0000FF630000}"/>
    <cellStyle name="Percent 2 6 4 3" xfId="721" xr:uid="{00000000-0005-0000-0000-000000640000}"/>
    <cellStyle name="Percent 2 6 5" xfId="25417" xr:uid="{00000000-0005-0000-0000-000001640000}"/>
    <cellStyle name="Percent 2 6 6" xfId="25418" xr:uid="{00000000-0005-0000-0000-000002640000}"/>
    <cellStyle name="Percent 2 7" xfId="722" xr:uid="{00000000-0005-0000-0000-000003640000}"/>
    <cellStyle name="Percent 2 7 2" xfId="25419" xr:uid="{00000000-0005-0000-0000-000004640000}"/>
    <cellStyle name="Percent 2 7 2 2" xfId="25420" xr:uid="{00000000-0005-0000-0000-000005640000}"/>
    <cellStyle name="Percent 2 7 3" xfId="25421" xr:uid="{00000000-0005-0000-0000-000006640000}"/>
    <cellStyle name="Percent 2 7 4" xfId="25422" xr:uid="{00000000-0005-0000-0000-000007640000}"/>
    <cellStyle name="Percent 2 8" xfId="723" xr:uid="{00000000-0005-0000-0000-000008640000}"/>
    <cellStyle name="Percent 2 8 2" xfId="724" xr:uid="{00000000-0005-0000-0000-000009640000}"/>
    <cellStyle name="Percent 2 8 2 2" xfId="25586" xr:uid="{00000000-0005-0000-0000-00000A640000}"/>
    <cellStyle name="Percent 2 8 3" xfId="725" xr:uid="{00000000-0005-0000-0000-00000B640000}"/>
    <cellStyle name="Percent 2 8 3 2" xfId="25423" xr:uid="{00000000-0005-0000-0000-00000C640000}"/>
    <cellStyle name="Percent 2 8 4" xfId="25424" xr:uid="{00000000-0005-0000-0000-00000D640000}"/>
    <cellStyle name="Percent 2 8 5" xfId="25425" xr:uid="{00000000-0005-0000-0000-00000E640000}"/>
    <cellStyle name="Percent 2 8 6" xfId="25426" xr:uid="{00000000-0005-0000-0000-00000F640000}"/>
    <cellStyle name="Percent 2 9" xfId="726" xr:uid="{00000000-0005-0000-0000-000010640000}"/>
    <cellStyle name="Percent 2 9 2" xfId="727" xr:uid="{00000000-0005-0000-0000-000011640000}"/>
    <cellStyle name="Percent 2 9 2 2" xfId="25587" xr:uid="{00000000-0005-0000-0000-000012640000}"/>
    <cellStyle name="Percent 2 9 3" xfId="728" xr:uid="{00000000-0005-0000-0000-000013640000}"/>
    <cellStyle name="Percent 3" xfId="729" xr:uid="{00000000-0005-0000-0000-000014640000}"/>
    <cellStyle name="Percent 3 2" xfId="730" xr:uid="{00000000-0005-0000-0000-000015640000}"/>
    <cellStyle name="Percent 3 3" xfId="731" xr:uid="{00000000-0005-0000-0000-000016640000}"/>
    <cellStyle name="Percent 3 3 2" xfId="732" xr:uid="{00000000-0005-0000-0000-000017640000}"/>
    <cellStyle name="Percent 3 3 2 2" xfId="25427" xr:uid="{00000000-0005-0000-0000-000018640000}"/>
    <cellStyle name="Percent 3 3 2 2 2" xfId="25428" xr:uid="{00000000-0005-0000-0000-000019640000}"/>
    <cellStyle name="Percent 3 3 2 3" xfId="25429" xr:uid="{00000000-0005-0000-0000-00001A640000}"/>
    <cellStyle name="Percent 3 3 2 4" xfId="25430" xr:uid="{00000000-0005-0000-0000-00001B640000}"/>
    <cellStyle name="Percent 3 3 3" xfId="733" xr:uid="{00000000-0005-0000-0000-00001C640000}"/>
    <cellStyle name="Percent 3 3 3 2" xfId="734" xr:uid="{00000000-0005-0000-0000-00001D640000}"/>
    <cellStyle name="Percent 3 3 3 2 2" xfId="25588" xr:uid="{00000000-0005-0000-0000-00001E640000}"/>
    <cellStyle name="Percent 3 3 3 3" xfId="735" xr:uid="{00000000-0005-0000-0000-00001F640000}"/>
    <cellStyle name="Percent 3 3 3 3 2" xfId="25431" xr:uid="{00000000-0005-0000-0000-000020640000}"/>
    <cellStyle name="Percent 3 3 3 4" xfId="25432" xr:uid="{00000000-0005-0000-0000-000021640000}"/>
    <cellStyle name="Percent 3 3 3 5" xfId="25433" xr:uid="{00000000-0005-0000-0000-000022640000}"/>
    <cellStyle name="Percent 3 3 4" xfId="736" xr:uid="{00000000-0005-0000-0000-000023640000}"/>
    <cellStyle name="Percent 3 3 4 2" xfId="737" xr:uid="{00000000-0005-0000-0000-000024640000}"/>
    <cellStyle name="Percent 3 3 4 3" xfId="738" xr:uid="{00000000-0005-0000-0000-000025640000}"/>
    <cellStyle name="Percent 3 3 5" xfId="25434" xr:uid="{00000000-0005-0000-0000-000026640000}"/>
    <cellStyle name="Percent 3 3 6" xfId="25435" xr:uid="{00000000-0005-0000-0000-000027640000}"/>
    <cellStyle name="Percent 4" xfId="739" xr:uid="{00000000-0005-0000-0000-000028640000}"/>
    <cellStyle name="Percent 4 2" xfId="740" xr:uid="{00000000-0005-0000-0000-000029640000}"/>
    <cellStyle name="Percent 5" xfId="741" xr:uid="{00000000-0005-0000-0000-00002A640000}"/>
    <cellStyle name="Percent 5 2" xfId="742" xr:uid="{00000000-0005-0000-0000-00002B640000}"/>
    <cellStyle name="Percent 5 2 2" xfId="743" xr:uid="{00000000-0005-0000-0000-00002C640000}"/>
    <cellStyle name="Percent 5 3" xfId="744" xr:uid="{00000000-0005-0000-0000-00002D640000}"/>
    <cellStyle name="Percent 6" xfId="745" xr:uid="{00000000-0005-0000-0000-00002E640000}"/>
    <cellStyle name="Percent 7" xfId="746" xr:uid="{00000000-0005-0000-0000-00002F640000}"/>
    <cellStyle name="Percent 7 2" xfId="747" xr:uid="{00000000-0005-0000-0000-000030640000}"/>
    <cellStyle name="Percent 7 2 2" xfId="25436" xr:uid="{00000000-0005-0000-0000-000031640000}"/>
    <cellStyle name="Percent 7 2 2 2" xfId="25437" xr:uid="{00000000-0005-0000-0000-000032640000}"/>
    <cellStyle name="Percent 7 2 3" xfId="25438" xr:uid="{00000000-0005-0000-0000-000033640000}"/>
    <cellStyle name="Percent 7 2 4" xfId="25439" xr:uid="{00000000-0005-0000-0000-000034640000}"/>
    <cellStyle name="Percent 7 3" xfId="748" xr:uid="{00000000-0005-0000-0000-000035640000}"/>
    <cellStyle name="Percent 7 3 2" xfId="749" xr:uid="{00000000-0005-0000-0000-000036640000}"/>
    <cellStyle name="Percent 7 3 2 2" xfId="25589" xr:uid="{00000000-0005-0000-0000-000037640000}"/>
    <cellStyle name="Percent 7 3 3" xfId="750" xr:uid="{00000000-0005-0000-0000-000038640000}"/>
    <cellStyle name="Percent 7 3 3 2" xfId="25440" xr:uid="{00000000-0005-0000-0000-000039640000}"/>
    <cellStyle name="Percent 7 3 4" xfId="25441" xr:uid="{00000000-0005-0000-0000-00003A640000}"/>
    <cellStyle name="Percent 7 3 5" xfId="25442" xr:uid="{00000000-0005-0000-0000-00003B640000}"/>
    <cellStyle name="Percent 7 3 6" xfId="25443" xr:uid="{00000000-0005-0000-0000-00003C640000}"/>
    <cellStyle name="Percent 7 4" xfId="751" xr:uid="{00000000-0005-0000-0000-00003D640000}"/>
    <cellStyle name="Percent 7 4 2" xfId="752" xr:uid="{00000000-0005-0000-0000-00003E640000}"/>
    <cellStyle name="Percent 7 4 2 2" xfId="25590" xr:uid="{00000000-0005-0000-0000-00003F640000}"/>
    <cellStyle name="Percent 7 4 3" xfId="753" xr:uid="{00000000-0005-0000-0000-000040640000}"/>
    <cellStyle name="Percent 7 5" xfId="25444" xr:uid="{00000000-0005-0000-0000-000041640000}"/>
    <cellStyle name="Percent 7 6" xfId="25445" xr:uid="{00000000-0005-0000-0000-000042640000}"/>
    <cellStyle name="Percent 8" xfId="754" xr:uid="{00000000-0005-0000-0000-000043640000}"/>
    <cellStyle name="Percent 8 2" xfId="755" xr:uid="{00000000-0005-0000-0000-000044640000}"/>
    <cellStyle name="Percent 8 2 2" xfId="25446" xr:uid="{00000000-0005-0000-0000-000045640000}"/>
    <cellStyle name="Percent 8 2 2 2" xfId="25447" xr:uid="{00000000-0005-0000-0000-000046640000}"/>
    <cellStyle name="Percent 8 2 3" xfId="25448" xr:uid="{00000000-0005-0000-0000-000047640000}"/>
    <cellStyle name="Percent 8 2 4" xfId="25449" xr:uid="{00000000-0005-0000-0000-000048640000}"/>
    <cellStyle name="Percent 8 3" xfId="756" xr:uid="{00000000-0005-0000-0000-000049640000}"/>
    <cellStyle name="Percent 8 3 2" xfId="757" xr:uid="{00000000-0005-0000-0000-00004A640000}"/>
    <cellStyle name="Percent 8 3 2 2" xfId="25591" xr:uid="{00000000-0005-0000-0000-00004B640000}"/>
    <cellStyle name="Percent 8 3 3" xfId="758" xr:uid="{00000000-0005-0000-0000-00004C640000}"/>
    <cellStyle name="Percent 8 3 3 2" xfId="25450" xr:uid="{00000000-0005-0000-0000-00004D640000}"/>
    <cellStyle name="Percent 8 3 4" xfId="25451" xr:uid="{00000000-0005-0000-0000-00004E640000}"/>
    <cellStyle name="Percent 8 3 5" xfId="25452" xr:uid="{00000000-0005-0000-0000-00004F640000}"/>
    <cellStyle name="Percent 8 4" xfId="759" xr:uid="{00000000-0005-0000-0000-000050640000}"/>
    <cellStyle name="Percent 8 4 2" xfId="760" xr:uid="{00000000-0005-0000-0000-000051640000}"/>
    <cellStyle name="Percent 8 4 3" xfId="761" xr:uid="{00000000-0005-0000-0000-000052640000}"/>
    <cellStyle name="Percent 8 5" xfId="25453" xr:uid="{00000000-0005-0000-0000-000053640000}"/>
    <cellStyle name="Percent 8 6" xfId="25454" xr:uid="{00000000-0005-0000-0000-000054640000}"/>
    <cellStyle name="Percent 9" xfId="762" xr:uid="{00000000-0005-0000-0000-000055640000}"/>
    <cellStyle name="Percent 9 2" xfId="25455" xr:uid="{00000000-0005-0000-0000-000056640000}"/>
    <cellStyle name="Percent 9 2 2" xfId="25456" xr:uid="{00000000-0005-0000-0000-000057640000}"/>
    <cellStyle name="Percent 9 2 3" xfId="25457" xr:uid="{00000000-0005-0000-0000-000058640000}"/>
    <cellStyle name="Percent 9 3" xfId="25458" xr:uid="{00000000-0005-0000-0000-000059640000}"/>
    <cellStyle name="Percent 9 3 2" xfId="25459" xr:uid="{00000000-0005-0000-0000-00005A640000}"/>
    <cellStyle name="Percent 9 3 3" xfId="25460" xr:uid="{00000000-0005-0000-0000-00005B640000}"/>
    <cellStyle name="Percent 9 4" xfId="25461" xr:uid="{00000000-0005-0000-0000-00005C640000}"/>
    <cellStyle name="Percent 9 4 2" xfId="25462" xr:uid="{00000000-0005-0000-0000-00005D640000}"/>
    <cellStyle name="Percent 9 4 3" xfId="25463" xr:uid="{00000000-0005-0000-0000-00005E640000}"/>
    <cellStyle name="Percent 9 5" xfId="25464" xr:uid="{00000000-0005-0000-0000-00005F640000}"/>
    <cellStyle name="Percent 9 6" xfId="25465" xr:uid="{00000000-0005-0000-0000-000060640000}"/>
    <cellStyle name="statement" xfId="763" xr:uid="{00000000-0005-0000-0000-000061640000}"/>
    <cellStyle name="Statement heading" xfId="764" xr:uid="{00000000-0005-0000-0000-000062640000}"/>
    <cellStyle name="Statement heading 2" xfId="765" xr:uid="{00000000-0005-0000-0000-000063640000}"/>
    <cellStyle name="Title" xfId="25658" builtinId="15" customBuiltin="1"/>
    <cellStyle name="Total" xfId="25673" builtinId="25" customBuiltin="1"/>
    <cellStyle name="Total 2" xfId="25466" xr:uid="{00000000-0005-0000-0000-000066640000}"/>
    <cellStyle name="Warning Text" xfId="25671" builtinId="11" customBuiltin="1"/>
    <cellStyle name="Warning Text 2" xfId="25467" xr:uid="{00000000-0005-0000-0000-000068640000}"/>
    <cellStyle name="Years" xfId="766" xr:uid="{00000000-0005-0000-0000-000069640000}"/>
    <cellStyle name="Years 2" xfId="767" xr:uid="{00000000-0005-0000-0000-00006A640000}"/>
  </cellStyles>
  <dxfs count="0"/>
  <tableStyles count="0" defaultTableStyle="TableStyleMedium2" defaultPivotStyle="PivotStyleLight16"/>
  <colors>
    <mruColors>
      <color rgb="FF0066CC"/>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114301</xdr:rowOff>
    </xdr:to>
    <xdr:pic>
      <xdr:nvPicPr>
        <xdr:cNvPr id="4" name="Picture 3">
          <a:extLst>
            <a:ext uri="{FF2B5EF4-FFF2-40B4-BE49-F238E27FC236}">
              <a16:creationId xmlns:a16="http://schemas.microsoft.com/office/drawing/2014/main" id="{3EAC5D81-616D-422C-BCDE-704007B6AA56}"/>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99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3419C56-AFDE-4778-936C-FEE961CBC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239D49E-75A1-4795-BB6A-CF3D27840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5C23E47-3C70-42E2-81FA-BE320BAA9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20E2877-5096-44A9-9E6A-223DDCC1B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E66960-4B34-4A1B-80AB-16D52A474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1CDA858-5541-4EC8-A826-7FCBE8322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35480F2F-E79B-4BAC-8A0F-B8744D9235F9}" userId="S::Jameyn.Arboleda@tribunal.gc.ca::914a611a-fd6b-460a-90bd-5bd9dc82c70e" providerId="AD"/>
  <person displayName="Stidwill, Patrick" id="{1826D936-6C10-4489-A813-3C5EC7BB2573}" userId="S::Patrick.Stidwill@tribunal.gc.ca::13bf65a4-45b6-4054-9a31-577b695f527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7:57.60" personId="{35480F2F-E79B-4BAC-8A0F-B8744D9235F9}" id="{92E88270-2AEA-41A2-A7AE-A611A6103CB1}">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B292" dT="2025-12-08T19:20:31.91" personId="{35480F2F-E79B-4BAC-8A0F-B8744D9235F9}" id="{677AB108-EA43-45AD-8B89-AEFCD6EBA3C1}">
    <text>Repeat this question for each subject country</text>
  </threadedComment>
</ThreadedComments>
</file>

<file path=xl/threadedComments/threadedComment3.xml><?xml version="1.0" encoding="utf-8"?>
<ThreadedComments xmlns="http://schemas.microsoft.com/office/spreadsheetml/2018/threadedcomments" xmlns:x="http://schemas.openxmlformats.org/spreadsheetml/2006/main">
  <threadedComment ref="A13" dT="2025-06-10T14:58:28.68" personId="{1826D936-6C10-4489-A813-3C5EC7BB2573}" id="{C1C256C0-4854-44A6-AE05-79E9C86AFA05}">
    <text>Not in tables anymore, confirmed with COR 3</text>
  </threadedComment>
  <threadedComment ref="A13" dT="2025-06-10T16:06:32.37" personId="{1826D936-6C10-4489-A813-3C5EC7BB2573}" id="{84068A84-DE2A-4D65-ADD3-3E596F5C9AA8}" parentId="{C1C256C0-4854-44A6-AE05-79E9C86AFA05}">
    <text xml:space="preserve">ONLY top 5
</text>
  </threadedComment>
  <threadedComment ref="B52" dT="2025-06-10T16:14:02.17" personId="{1826D936-6C10-4489-A813-3C5EC7BB2573}" id="{33B232B1-1FA5-4583-A14F-875E14D413C3}">
    <text>/100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9E96-1FC4-4BB0-BBEB-916DA13787DB}">
  <sheetPr>
    <tabColor rgb="FFFFC000"/>
  </sheetPr>
  <dimension ref="A1:F81"/>
  <sheetViews>
    <sheetView showGridLines="0" topLeftCell="A19" workbookViewId="0">
      <selection activeCell="D33" sqref="D33"/>
    </sheetView>
  </sheetViews>
  <sheetFormatPr defaultColWidth="9.1796875" defaultRowHeight="14" x14ac:dyDescent="0.35"/>
  <cols>
    <col min="1" max="1" width="24.453125" style="57" bestFit="1" customWidth="1"/>
    <col min="2" max="2" width="31.1796875" style="28" customWidth="1"/>
    <col min="3" max="3" width="39.1796875" style="28" customWidth="1"/>
    <col min="4" max="4" width="15.1796875" style="28" bestFit="1" customWidth="1"/>
    <col min="5" max="16384" width="9.1796875" style="28"/>
  </cols>
  <sheetData>
    <row r="1" spans="1:6" s="84" customFormat="1" x14ac:dyDescent="0.35">
      <c r="A1" s="84" t="s">
        <v>150</v>
      </c>
      <c r="B1" s="84" t="s">
        <v>151</v>
      </c>
      <c r="C1" s="84" t="s">
        <v>152</v>
      </c>
      <c r="F1" s="84" t="s">
        <v>153</v>
      </c>
    </row>
    <row r="2" spans="1:6" x14ac:dyDescent="0.35">
      <c r="A2" s="57" t="s">
        <v>154</v>
      </c>
      <c r="B2" s="28" t="s">
        <v>494</v>
      </c>
      <c r="C2" s="28" t="str">
        <f>B2</f>
        <v>NQ-2026-001</v>
      </c>
      <c r="F2" s="28" t="s">
        <v>295</v>
      </c>
    </row>
    <row r="3" spans="1:6" x14ac:dyDescent="0.35">
      <c r="A3" s="57" t="s">
        <v>155</v>
      </c>
      <c r="B3" s="8" t="s">
        <v>491</v>
      </c>
      <c r="C3" s="8" t="s">
        <v>490</v>
      </c>
      <c r="F3" s="28" t="s">
        <v>296</v>
      </c>
    </row>
    <row r="4" spans="1:6" x14ac:dyDescent="0.35">
      <c r="A4" s="57" t="s">
        <v>202</v>
      </c>
      <c r="B4" s="28" t="s">
        <v>468</v>
      </c>
      <c r="C4" s="28" t="s">
        <v>469</v>
      </c>
      <c r="F4" s="28" t="s">
        <v>297</v>
      </c>
    </row>
    <row r="5" spans="1:6" ht="28" x14ac:dyDescent="0.35">
      <c r="A5" s="85" t="s">
        <v>340</v>
      </c>
      <c r="B5" s="28" t="s">
        <v>470</v>
      </c>
      <c r="C5" s="28" t="s">
        <v>471</v>
      </c>
      <c r="D5" s="28" t="s">
        <v>411</v>
      </c>
    </row>
    <row r="6" spans="1:6" x14ac:dyDescent="0.35">
      <c r="A6" s="58" t="s">
        <v>322</v>
      </c>
      <c r="B6" s="50">
        <v>2023</v>
      </c>
      <c r="C6" s="50">
        <f>B6</f>
        <v>2023</v>
      </c>
      <c r="F6" s="89" t="s">
        <v>347</v>
      </c>
    </row>
    <row r="7" spans="1:6" x14ac:dyDescent="0.35">
      <c r="A7" s="58" t="s">
        <v>323</v>
      </c>
      <c r="B7" s="86" t="s">
        <v>472</v>
      </c>
      <c r="C7" s="120" t="s">
        <v>473</v>
      </c>
      <c r="F7" s="28" t="s">
        <v>431</v>
      </c>
    </row>
    <row r="8" spans="1:6" x14ac:dyDescent="0.35">
      <c r="A8" s="58" t="s">
        <v>324</v>
      </c>
      <c r="B8" s="161">
        <v>2026</v>
      </c>
      <c r="C8" s="161">
        <f>B8</f>
        <v>2026</v>
      </c>
      <c r="F8" s="28" t="s">
        <v>430</v>
      </c>
    </row>
    <row r="9" spans="1:6" x14ac:dyDescent="0.35">
      <c r="A9" s="57" t="s">
        <v>311</v>
      </c>
      <c r="B9" s="8" t="s">
        <v>474</v>
      </c>
      <c r="C9" s="8" t="s">
        <v>475</v>
      </c>
      <c r="F9" s="90" t="s">
        <v>348</v>
      </c>
    </row>
    <row r="10" spans="1:6" x14ac:dyDescent="0.35">
      <c r="A10" s="57" t="s">
        <v>312</v>
      </c>
      <c r="B10" s="8" t="s">
        <v>476</v>
      </c>
      <c r="C10" s="8" t="s">
        <v>477</v>
      </c>
    </row>
    <row r="11" spans="1:6" x14ac:dyDescent="0.35">
      <c r="A11" s="57" t="s">
        <v>156</v>
      </c>
      <c r="B11" s="162" t="s">
        <v>632</v>
      </c>
      <c r="C11" s="162" t="s">
        <v>633</v>
      </c>
    </row>
    <row r="13" spans="1:6" x14ac:dyDescent="0.35">
      <c r="A13" s="57" t="s">
        <v>377</v>
      </c>
      <c r="B13" s="28" t="s">
        <v>478</v>
      </c>
      <c r="C13" s="28" t="s">
        <v>479</v>
      </c>
      <c r="D13" s="28" t="s">
        <v>480</v>
      </c>
    </row>
    <row r="14" spans="1:6" x14ac:dyDescent="0.35">
      <c r="A14" s="57" t="s">
        <v>378</v>
      </c>
      <c r="B14" s="28" t="s">
        <v>481</v>
      </c>
      <c r="C14" s="28" t="s">
        <v>482</v>
      </c>
      <c r="D14" s="28" t="s">
        <v>483</v>
      </c>
    </row>
    <row r="16" spans="1:6" x14ac:dyDescent="0.35">
      <c r="A16" s="57" t="s">
        <v>158</v>
      </c>
      <c r="B16" s="28" t="s">
        <v>484</v>
      </c>
      <c r="C16" s="28" t="s">
        <v>485</v>
      </c>
    </row>
    <row r="17" spans="1:5" x14ac:dyDescent="0.35">
      <c r="A17" s="87" t="s">
        <v>341</v>
      </c>
      <c r="B17" s="8"/>
      <c r="C17" s="8"/>
    </row>
    <row r="19" spans="1:5" x14ac:dyDescent="0.35">
      <c r="A19" s="57" t="s">
        <v>159</v>
      </c>
      <c r="B19" s="59" t="s">
        <v>321</v>
      </c>
      <c r="C19" s="59" t="s">
        <v>321</v>
      </c>
    </row>
    <row r="20" spans="1:5" x14ac:dyDescent="0.35">
      <c r="A20" s="57" t="s">
        <v>320</v>
      </c>
      <c r="B20" s="59" t="s">
        <v>486</v>
      </c>
    </row>
    <row r="21" spans="1:5" x14ac:dyDescent="0.35">
      <c r="A21" s="57" t="s">
        <v>160</v>
      </c>
      <c r="B21" s="60" t="s">
        <v>318</v>
      </c>
    </row>
    <row r="23" spans="1:5" x14ac:dyDescent="0.35">
      <c r="A23" s="57" t="s">
        <v>342</v>
      </c>
      <c r="B23" s="8" t="s">
        <v>343</v>
      </c>
      <c r="C23" s="8" t="s">
        <v>343</v>
      </c>
    </row>
    <row r="24" spans="1:5" x14ac:dyDescent="0.35">
      <c r="A24" s="57" t="s">
        <v>344</v>
      </c>
      <c r="B24" s="8" t="s">
        <v>345</v>
      </c>
      <c r="C24" s="8" t="s">
        <v>345</v>
      </c>
    </row>
    <row r="25" spans="1:5" x14ac:dyDescent="0.35">
      <c r="D25" s="101"/>
    </row>
    <row r="26" spans="1:5" x14ac:dyDescent="0.35">
      <c r="A26" s="57" t="s">
        <v>157</v>
      </c>
      <c r="B26" s="8" t="str">
        <f>B42&amp;"s"</f>
        <v>Distributors</v>
      </c>
      <c r="C26" s="8" t="str">
        <f>C42&amp;"s"</f>
        <v>Distributeurs</v>
      </c>
    </row>
    <row r="27" spans="1:5" x14ac:dyDescent="0.35">
      <c r="A27" s="57" t="s">
        <v>317</v>
      </c>
      <c r="B27" s="8" t="str">
        <f>B43&amp;"s"</f>
        <v>End users</v>
      </c>
      <c r="C27" s="8" t="s">
        <v>413</v>
      </c>
    </row>
    <row r="29" spans="1:5" x14ac:dyDescent="0.35">
      <c r="A29" s="88" t="s">
        <v>206</v>
      </c>
      <c r="B29" s="61"/>
      <c r="C29" s="61"/>
      <c r="D29" s="61"/>
      <c r="E29" s="61"/>
    </row>
    <row r="30" spans="1:5" s="61" customFormat="1" x14ac:dyDescent="0.35">
      <c r="A30" s="57" t="s">
        <v>423</v>
      </c>
      <c r="B30" s="8" t="s">
        <v>470</v>
      </c>
      <c r="C30" s="8" t="s">
        <v>487</v>
      </c>
      <c r="D30" s="58" t="str">
        <f>IF(Intro!$G$20="english",B30,C30)</f>
        <v>Austria</v>
      </c>
      <c r="E30" s="28"/>
    </row>
    <row r="31" spans="1:5" s="61" customFormat="1" x14ac:dyDescent="0.35">
      <c r="A31" s="57"/>
      <c r="B31" s="8" t="s">
        <v>495</v>
      </c>
      <c r="C31" s="8" t="s">
        <v>496</v>
      </c>
      <c r="D31" s="58" t="str">
        <f>IF(Intro!$G$20="english",B31,C31)</f>
        <v>Mexico</v>
      </c>
      <c r="E31" s="28"/>
    </row>
    <row r="32" spans="1:5" s="61" customFormat="1" x14ac:dyDescent="0.35">
      <c r="A32" s="57" t="s">
        <v>346</v>
      </c>
      <c r="B32" s="28" t="s">
        <v>65</v>
      </c>
      <c r="C32" s="28" t="s">
        <v>66</v>
      </c>
      <c r="D32" s="58" t="str">
        <f>IF(Intro!$G$20="english",B32,C32)</f>
        <v>United States</v>
      </c>
      <c r="E32" s="28"/>
    </row>
    <row r="33" spans="1:5" s="61" customFormat="1" x14ac:dyDescent="0.35">
      <c r="A33" s="57"/>
      <c r="B33" s="28" t="s">
        <v>637</v>
      </c>
      <c r="C33" s="28" t="s">
        <v>640</v>
      </c>
      <c r="D33" s="58" t="str">
        <f>IF(Intro!$G$20="english",B33,C33)</f>
        <v>Countries with measures in force (China, Chinese Taipei, India, Indonesia, South Korea, Thailand, Türkiye, Ukraine and Vietnam (excluding goods exported from South Korea by Hyundai Steel Company, and goods exported from Türkiye by Borusan Mannesmann Boru Sanayi ve Ticaret A.Ş.)</v>
      </c>
      <c r="E33" s="28"/>
    </row>
    <row r="34" spans="1:5" x14ac:dyDescent="0.35">
      <c r="A34" s="57" t="s">
        <v>267</v>
      </c>
      <c r="B34" s="8" t="s">
        <v>638</v>
      </c>
      <c r="C34" s="8" t="s">
        <v>639</v>
      </c>
      <c r="D34" s="58" t="str">
        <f>IF(Intro!$G$20="english",B34,C34)</f>
        <v>Other Countries (including goods exported from South Korea by Hyundai Steel Company, and goods exported from Türkiye by Borusan Mannesmann Boru Sanayi ve Ticaret A.Ş.)</v>
      </c>
    </row>
    <row r="35" spans="1:5" x14ac:dyDescent="0.35">
      <c r="A35" s="57" t="s">
        <v>460</v>
      </c>
      <c r="B35" s="28" t="s">
        <v>460</v>
      </c>
      <c r="C35" s="28" t="s">
        <v>461</v>
      </c>
      <c r="D35" s="58" t="str">
        <f>IF(Intro!$G$20="english",B35,C35)</f>
        <v>Unknown</v>
      </c>
    </row>
    <row r="36" spans="1:5" x14ac:dyDescent="0.35">
      <c r="A36" s="88"/>
      <c r="D36" s="28" t="s">
        <v>14</v>
      </c>
    </row>
    <row r="37" spans="1:5" x14ac:dyDescent="0.35">
      <c r="A37" s="257" t="s">
        <v>390</v>
      </c>
      <c r="B37" s="257"/>
      <c r="C37" s="257"/>
      <c r="D37" s="257"/>
    </row>
    <row r="38" spans="1:5" x14ac:dyDescent="0.35">
      <c r="A38" s="88"/>
    </row>
    <row r="39" spans="1:5" x14ac:dyDescent="0.35">
      <c r="A39" s="57" t="s">
        <v>395</v>
      </c>
      <c r="B39" s="28" t="s">
        <v>396</v>
      </c>
      <c r="C39" s="28" t="s">
        <v>397</v>
      </c>
      <c r="D39" s="58" t="str">
        <f>IF(Intro!$G$20="english",B39,C39)</f>
        <v>Yes</v>
      </c>
    </row>
    <row r="40" spans="1:5" x14ac:dyDescent="0.35">
      <c r="A40" s="88"/>
      <c r="B40" s="28" t="s">
        <v>398</v>
      </c>
      <c r="C40" s="28" t="s">
        <v>399</v>
      </c>
      <c r="D40" s="58" t="str">
        <f>IF(Intro!$G$20="english",B40,C40)</f>
        <v>No</v>
      </c>
    </row>
    <row r="41" spans="1:5" x14ac:dyDescent="0.35">
      <c r="A41" s="88"/>
    </row>
    <row r="42" spans="1:5" x14ac:dyDescent="0.35">
      <c r="A42" s="57" t="s">
        <v>380</v>
      </c>
      <c r="B42" s="28" t="s">
        <v>100</v>
      </c>
      <c r="C42" s="8" t="s">
        <v>127</v>
      </c>
      <c r="D42" s="57" t="str">
        <f>IF(Intro!$G$20="English",B42,C42)</f>
        <v>Distributor</v>
      </c>
    </row>
    <row r="43" spans="1:5" x14ac:dyDescent="0.35">
      <c r="B43" s="28" t="s">
        <v>400</v>
      </c>
      <c r="C43" s="8" t="s">
        <v>414</v>
      </c>
      <c r="D43" s="57" t="str">
        <f>IF(Intro!$G$20="English",B43,C43)</f>
        <v>End user</v>
      </c>
    </row>
    <row r="45" spans="1:5" x14ac:dyDescent="0.35">
      <c r="A45" s="57" t="s">
        <v>381</v>
      </c>
      <c r="B45" s="28" t="s">
        <v>16</v>
      </c>
      <c r="C45" s="28" t="s">
        <v>20</v>
      </c>
      <c r="D45" s="102" t="str">
        <f>IF(Intro!G$20="English",Variables!B45,Variables!C45)</f>
        <v>Always</v>
      </c>
    </row>
    <row r="46" spans="1:5" x14ac:dyDescent="0.35">
      <c r="B46" s="28" t="s">
        <v>17</v>
      </c>
      <c r="C46" s="28" t="s">
        <v>21</v>
      </c>
      <c r="D46" s="102" t="str">
        <f>IF(Intro!G$20="English",Variables!B46,Variables!C46)</f>
        <v>Usually</v>
      </c>
    </row>
    <row r="47" spans="1:5" x14ac:dyDescent="0.35">
      <c r="B47" s="8" t="s">
        <v>18</v>
      </c>
      <c r="C47" s="8" t="s">
        <v>22</v>
      </c>
      <c r="D47" s="102" t="str">
        <f>IF(Intro!G$20="English",Variables!B47,Variables!C47)</f>
        <v>Sometimes</v>
      </c>
    </row>
    <row r="48" spans="1:5" x14ac:dyDescent="0.35">
      <c r="B48" s="28" t="s">
        <v>19</v>
      </c>
      <c r="C48" s="28" t="s">
        <v>23</v>
      </c>
      <c r="D48" s="102" t="str">
        <f>IF(Intro!G$20="English",Variables!B48,Variables!C48)</f>
        <v>Never</v>
      </c>
    </row>
    <row r="49" spans="1:4" x14ac:dyDescent="0.35">
      <c r="C49" s="9"/>
    </row>
    <row r="50" spans="1:4" x14ac:dyDescent="0.35">
      <c r="A50" s="57" t="s">
        <v>382</v>
      </c>
      <c r="B50" s="28" t="s">
        <v>281</v>
      </c>
      <c r="C50" s="28" t="s">
        <v>38</v>
      </c>
      <c r="D50" s="102" t="str">
        <f>IF(Intro!G$20="English",Variables!B50,Variables!C50)</f>
        <v>Very important</v>
      </c>
    </row>
    <row r="51" spans="1:4" x14ac:dyDescent="0.35">
      <c r="B51" s="28" t="s">
        <v>36</v>
      </c>
      <c r="C51" s="28" t="s">
        <v>39</v>
      </c>
      <c r="D51" s="102" t="str">
        <f>IF(Intro!G$20="English",Variables!B51,Variables!C51)</f>
        <v>Somewhat Important</v>
      </c>
    </row>
    <row r="52" spans="1:4" x14ac:dyDescent="0.35">
      <c r="B52" s="8" t="s">
        <v>37</v>
      </c>
      <c r="C52" s="8" t="s">
        <v>40</v>
      </c>
      <c r="D52" s="102" t="str">
        <f>IF(Intro!G$20="English",Variables!B52,Variables!C52)</f>
        <v>Not Important</v>
      </c>
    </row>
    <row r="54" spans="1:4" x14ac:dyDescent="0.35">
      <c r="A54" s="57" t="s">
        <v>383</v>
      </c>
      <c r="B54" s="28" t="s">
        <v>16</v>
      </c>
      <c r="C54" s="28" t="s">
        <v>20</v>
      </c>
      <c r="D54" s="102" t="str">
        <f>IF(Intro!G$20="English",Variables!B54,Variables!C54)</f>
        <v>Always</v>
      </c>
    </row>
    <row r="55" spans="1:4" x14ac:dyDescent="0.35">
      <c r="B55" s="28" t="s">
        <v>17</v>
      </c>
      <c r="C55" s="28" t="s">
        <v>21</v>
      </c>
      <c r="D55" s="102" t="str">
        <f>IF(Intro!G$20="English",Variables!B55,Variables!C55)</f>
        <v>Usually</v>
      </c>
    </row>
    <row r="56" spans="1:4" x14ac:dyDescent="0.35">
      <c r="B56" s="8" t="s">
        <v>18</v>
      </c>
      <c r="C56" s="8" t="s">
        <v>22</v>
      </c>
      <c r="D56" s="102" t="str">
        <f>IF(Intro!G$20="English",Variables!B56,Variables!C56)</f>
        <v>Sometimes</v>
      </c>
    </row>
    <row r="57" spans="1:4" x14ac:dyDescent="0.35">
      <c r="B57" s="28" t="s">
        <v>19</v>
      </c>
      <c r="C57" s="28" t="s">
        <v>23</v>
      </c>
      <c r="D57" s="102" t="str">
        <f>IF(Intro!G$20="English",Variables!B57,Variables!C57)</f>
        <v>Never</v>
      </c>
    </row>
    <row r="58" spans="1:4" x14ac:dyDescent="0.35">
      <c r="B58" s="28" t="s">
        <v>209</v>
      </c>
      <c r="C58" s="28" t="s">
        <v>210</v>
      </c>
      <c r="D58" s="102" t="str">
        <f>IF(Intro!G$20="English",Variables!B58,Variables!C58)</f>
        <v>Do not know</v>
      </c>
    </row>
    <row r="60" spans="1:4" x14ac:dyDescent="0.35">
      <c r="A60" s="57" t="s">
        <v>384</v>
      </c>
      <c r="B60" s="28" t="s">
        <v>223</v>
      </c>
      <c r="C60" s="28" t="s">
        <v>223</v>
      </c>
      <c r="D60" s="102" t="str">
        <f>IF(Intro!G$20="English",Variables!B60,Variables!C60)</f>
        <v>Comparable</v>
      </c>
    </row>
    <row r="61" spans="1:4" x14ac:dyDescent="0.35">
      <c r="B61" s="28" t="s">
        <v>224</v>
      </c>
      <c r="C61" s="28" t="s">
        <v>225</v>
      </c>
      <c r="D61" s="102" t="str">
        <f>IF(Intro!G$20="English",Variables!B61,Variables!C61)</f>
        <v>Not comparable - Advantage to Canada</v>
      </c>
    </row>
    <row r="62" spans="1:4" x14ac:dyDescent="0.35">
      <c r="B62" s="8" t="str">
        <f>"Not comparable - Advantage to "&amp;Variables!B5</f>
        <v>Not comparable - Advantage to Austria</v>
      </c>
      <c r="C62" s="8" t="str">
        <f>"Non comparable - Avantage pour "&amp;Variables!C5</f>
        <v>Non comparable - Avantage pour de l'Autriche</v>
      </c>
      <c r="D62" s="102" t="str">
        <f>IF(Intro!G$20="English",Variables!B62,Variables!C62)</f>
        <v>Not comparable - Advantage to Austria</v>
      </c>
    </row>
    <row r="63" spans="1:4" x14ac:dyDescent="0.35">
      <c r="B63" s="28" t="s">
        <v>209</v>
      </c>
      <c r="C63" s="28" t="s">
        <v>210</v>
      </c>
      <c r="D63" s="102" t="str">
        <f>IF(Intro!G$20="English",Variables!B63,Variables!C63)</f>
        <v>Do not know</v>
      </c>
    </row>
    <row r="64" spans="1:4" x14ac:dyDescent="0.35">
      <c r="C64" s="8"/>
    </row>
    <row r="65" spans="1:4" x14ac:dyDescent="0.35">
      <c r="A65" s="57" t="s">
        <v>385</v>
      </c>
      <c r="B65" s="104">
        <v>1</v>
      </c>
      <c r="C65" s="104">
        <v>1</v>
      </c>
      <c r="D65" s="105">
        <f>IF(Intro!G$20="English",B65,C65)</f>
        <v>1</v>
      </c>
    </row>
    <row r="66" spans="1:4" x14ac:dyDescent="0.35">
      <c r="B66" s="104">
        <v>2</v>
      </c>
      <c r="C66" s="104">
        <v>2</v>
      </c>
      <c r="D66" s="105">
        <f>IF(Intro!G$20="English",B66,C66)</f>
        <v>2</v>
      </c>
    </row>
    <row r="67" spans="1:4" x14ac:dyDescent="0.35">
      <c r="B67" s="104">
        <v>3</v>
      </c>
      <c r="C67" s="104">
        <v>3</v>
      </c>
      <c r="D67" s="105">
        <f>IF(Intro!G$20="English",B67,C67)</f>
        <v>3</v>
      </c>
    </row>
    <row r="68" spans="1:4" x14ac:dyDescent="0.35">
      <c r="B68" s="104" t="s">
        <v>43</v>
      </c>
      <c r="C68" s="104" t="s">
        <v>42</v>
      </c>
      <c r="D68" s="105" t="str">
        <f>IF(Intro!G$20="English",B68,C68)</f>
        <v>More than 3</v>
      </c>
    </row>
    <row r="70" spans="1:4" x14ac:dyDescent="0.35">
      <c r="A70" s="57" t="s">
        <v>386</v>
      </c>
      <c r="B70" s="8" t="s">
        <v>16</v>
      </c>
      <c r="C70" s="8" t="s">
        <v>20</v>
      </c>
      <c r="D70" s="58" t="str">
        <f>IF(Intro!G$20="English",B70,C70)</f>
        <v>Always</v>
      </c>
    </row>
    <row r="71" spans="1:4" x14ac:dyDescent="0.35">
      <c r="B71" s="8" t="s">
        <v>17</v>
      </c>
      <c r="C71" s="8" t="s">
        <v>21</v>
      </c>
      <c r="D71" s="58" t="str">
        <f>IF(Intro!G$20="English",B71,C71)</f>
        <v>Usually</v>
      </c>
    </row>
    <row r="72" spans="1:4" x14ac:dyDescent="0.35">
      <c r="B72" s="8" t="s">
        <v>18</v>
      </c>
      <c r="C72" s="8" t="s">
        <v>22</v>
      </c>
      <c r="D72" s="58" t="str">
        <f>IF(Intro!G$20="English",B72,C72)</f>
        <v>Sometimes</v>
      </c>
    </row>
    <row r="73" spans="1:4" x14ac:dyDescent="0.35">
      <c r="B73" s="8" t="s">
        <v>19</v>
      </c>
      <c r="C73" s="8" t="s">
        <v>23</v>
      </c>
      <c r="D73" s="58" t="str">
        <f>IF(Intro!G$20="English",B73,C73)</f>
        <v>Never</v>
      </c>
    </row>
    <row r="75" spans="1:4" x14ac:dyDescent="0.35">
      <c r="A75" s="57" t="s">
        <v>387</v>
      </c>
      <c r="B75" s="8" t="s">
        <v>30</v>
      </c>
      <c r="C75" s="8" t="s">
        <v>24</v>
      </c>
      <c r="D75" s="58" t="str">
        <f>IF(Intro!G$20="English",B75,C75)</f>
        <v>0 to 5%</v>
      </c>
    </row>
    <row r="76" spans="1:4" x14ac:dyDescent="0.35">
      <c r="B76" s="8" t="s">
        <v>31</v>
      </c>
      <c r="C76" s="8" t="s">
        <v>25</v>
      </c>
      <c r="D76" s="58" t="str">
        <f>IF(Intro!G$20="English",B76,C76)</f>
        <v>6 to 10%</v>
      </c>
    </row>
    <row r="77" spans="1:4" x14ac:dyDescent="0.35">
      <c r="B77" s="8" t="s">
        <v>32</v>
      </c>
      <c r="C77" s="8" t="s">
        <v>26</v>
      </c>
      <c r="D77" s="58" t="str">
        <f>IF(Intro!G$20="English",B77,C77)</f>
        <v>11 to 15%</v>
      </c>
    </row>
    <row r="78" spans="1:4" x14ac:dyDescent="0.35">
      <c r="B78" s="8" t="s">
        <v>33</v>
      </c>
      <c r="C78" s="8" t="s">
        <v>27</v>
      </c>
      <c r="D78" s="58" t="str">
        <f>IF(Intro!G$20="English",B78,C78)</f>
        <v>16 to 20%</v>
      </c>
    </row>
    <row r="79" spans="1:4" x14ac:dyDescent="0.35">
      <c r="B79" s="8" t="s">
        <v>34</v>
      </c>
      <c r="C79" s="8" t="s">
        <v>28</v>
      </c>
      <c r="D79" s="58" t="str">
        <f>IF(Intro!G$20="English",B79,C79)</f>
        <v>21 to 25%</v>
      </c>
    </row>
    <row r="80" spans="1:4" x14ac:dyDescent="0.35">
      <c r="B80" s="8" t="s">
        <v>35</v>
      </c>
      <c r="C80" s="8" t="s">
        <v>29</v>
      </c>
      <c r="D80" s="58" t="str">
        <f>IF(Intro!G$20="English",B80,C80)</f>
        <v>More than 25%</v>
      </c>
    </row>
    <row r="81" spans="2:4" x14ac:dyDescent="0.35">
      <c r="B81" s="8" t="s">
        <v>64</v>
      </c>
      <c r="C81" s="8" t="s">
        <v>63</v>
      </c>
      <c r="D81" s="58" t="str">
        <f>IF(Intro!G$20="English",B81,C81)</f>
        <v>Price would never be the primary factor</v>
      </c>
    </row>
  </sheetData>
  <mergeCells count="1">
    <mergeCell ref="A37:D37"/>
  </mergeCells>
  <phoneticPr fontId="58" type="noConversion"/>
  <dataValidations count="2">
    <dataValidation type="list" allowBlank="1" showInputMessage="1" showErrorMessage="1" sqref="B4" xr:uid="{4A1FEA5E-2C5A-4240-AC8A-9BD922DDAA6C}">
      <formula1>"dumping, dumping and the subsidizing"</formula1>
    </dataValidation>
    <dataValidation type="list" allowBlank="1" showInputMessage="1" showErrorMessage="1" sqref="C4" xr:uid="{4D7D800A-43BB-44A3-AB58-075BE0BB8B4F}">
      <formula1>"le dumping, le dumping et le subventionnement"</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FEAC5-8BF8-4DA6-B0C6-637583FC0C84}">
  <sheetPr>
    <tabColor rgb="FFFFC000"/>
  </sheetPr>
  <dimension ref="A1:R10"/>
  <sheetViews>
    <sheetView workbookViewId="0">
      <selection activeCell="E48" sqref="E48:I51"/>
    </sheetView>
  </sheetViews>
  <sheetFormatPr defaultRowHeight="14.5" x14ac:dyDescent="0.35"/>
  <cols>
    <col min="1" max="1" width="21.81640625" customWidth="1"/>
    <col min="2" max="2" width="52.453125" bestFit="1" customWidth="1"/>
    <col min="3" max="3" width="36.26953125" customWidth="1"/>
  </cols>
  <sheetData>
    <row r="1" spans="1:18" s="166" customFormat="1" ht="12" x14ac:dyDescent="0.3">
      <c r="D1" s="587" t="s">
        <v>613</v>
      </c>
      <c r="E1" s="587"/>
      <c r="F1" s="587"/>
      <c r="G1" s="587"/>
      <c r="H1" s="587"/>
      <c r="I1" s="587" t="s">
        <v>614</v>
      </c>
      <c r="J1" s="587"/>
      <c r="K1" s="587"/>
      <c r="L1" s="587"/>
      <c r="M1" s="587"/>
      <c r="N1" s="587" t="s">
        <v>615</v>
      </c>
      <c r="O1" s="587"/>
      <c r="P1" s="587"/>
      <c r="Q1" s="587"/>
      <c r="R1" s="587"/>
    </row>
    <row r="2" spans="1:18" s="166" customFormat="1" ht="34.5" customHeight="1" x14ac:dyDescent="0.3">
      <c r="A2" s="243" t="s">
        <v>616</v>
      </c>
      <c r="B2" s="243" t="s">
        <v>617</v>
      </c>
      <c r="C2" s="243" t="s">
        <v>618</v>
      </c>
      <c r="D2" s="243">
        <f>Pro!H21</f>
        <v>2023</v>
      </c>
      <c r="E2" s="243">
        <f>Pro!I21</f>
        <v>2024</v>
      </c>
      <c r="F2" s="243">
        <f>Pro!J21</f>
        <v>2025</v>
      </c>
      <c r="G2" s="243" t="str">
        <f>Pro!K21</f>
        <v>Jan-March 2025</v>
      </c>
      <c r="H2" s="243" t="str">
        <f>Pro!L21</f>
        <v>Jan-March 2026</v>
      </c>
      <c r="I2" s="243">
        <f>D2</f>
        <v>2023</v>
      </c>
      <c r="J2" s="243">
        <f t="shared" ref="J2:M2" si="0">E2</f>
        <v>2024</v>
      </c>
      <c r="K2" s="243">
        <f t="shared" si="0"/>
        <v>2025</v>
      </c>
      <c r="L2" s="243" t="str">
        <f t="shared" si="0"/>
        <v>Jan-March 2025</v>
      </c>
      <c r="M2" s="243" t="str">
        <f t="shared" si="0"/>
        <v>Jan-March 2026</v>
      </c>
      <c r="N2" s="243">
        <f>I2</f>
        <v>2023</v>
      </c>
      <c r="O2" s="243">
        <f t="shared" ref="O2:R2" si="1">J2</f>
        <v>2024</v>
      </c>
      <c r="P2" s="243">
        <f t="shared" si="1"/>
        <v>2025</v>
      </c>
      <c r="Q2" s="243" t="str">
        <f t="shared" si="1"/>
        <v>Jan-March 2025</v>
      </c>
      <c r="R2" s="243" t="str">
        <f t="shared" si="1"/>
        <v>Jan-March 2026</v>
      </c>
    </row>
    <row r="3" spans="1:18" s="166" customFormat="1" ht="12" x14ac:dyDescent="0.3">
      <c r="A3" s="166">
        <f>Intro!E58</f>
        <v>0</v>
      </c>
      <c r="B3" s="166" t="s">
        <v>14</v>
      </c>
      <c r="D3" s="166">
        <f>Pro!H23</f>
        <v>0</v>
      </c>
      <c r="E3" s="166">
        <f>Pro!I23</f>
        <v>0</v>
      </c>
      <c r="F3" s="166">
        <f>Pro!J23</f>
        <v>0</v>
      </c>
      <c r="G3" s="166">
        <f>Pro!K23</f>
        <v>0</v>
      </c>
      <c r="H3" s="166">
        <f>Pro!L23</f>
        <v>0</v>
      </c>
      <c r="I3" s="166">
        <f>Pro!H24/1000</f>
        <v>0</v>
      </c>
      <c r="J3" s="166">
        <f>Pro!I24/1000</f>
        <v>0</v>
      </c>
      <c r="K3" s="166">
        <f>Pro!J24/1000</f>
        <v>0</v>
      </c>
      <c r="L3" s="166">
        <f>Pro!K24/1000</f>
        <v>0</v>
      </c>
      <c r="M3" s="166">
        <f>Pro!L24/1000</f>
        <v>0</v>
      </c>
      <c r="N3" s="166" t="str">
        <f>IFERROR((I3/D3)*1000,"")</f>
        <v/>
      </c>
      <c r="O3" s="166" t="str">
        <f t="shared" ref="O3:R10" si="2">IFERROR((J3/E3)*1000,"")</f>
        <v/>
      </c>
      <c r="P3" s="166" t="str">
        <f t="shared" si="2"/>
        <v/>
      </c>
      <c r="Q3" s="166" t="str">
        <f t="shared" si="2"/>
        <v/>
      </c>
      <c r="R3" s="166" t="str">
        <f t="shared" si="2"/>
        <v/>
      </c>
    </row>
    <row r="4" spans="1:18" s="166" customFormat="1" ht="12" x14ac:dyDescent="0.3">
      <c r="A4" s="166">
        <f>A3</f>
        <v>0</v>
      </c>
      <c r="B4" s="166" t="s">
        <v>470</v>
      </c>
      <c r="D4" s="166">
        <f>Pro!H26</f>
        <v>0</v>
      </c>
      <c r="E4" s="166">
        <f>Pro!I26</f>
        <v>0</v>
      </c>
      <c r="F4" s="166">
        <f>Pro!J26</f>
        <v>0</v>
      </c>
      <c r="G4" s="166">
        <f>Pro!K26</f>
        <v>0</v>
      </c>
      <c r="H4" s="166">
        <f>Pro!L26</f>
        <v>0</v>
      </c>
      <c r="I4" s="166">
        <f>Pro!H27/1000</f>
        <v>0</v>
      </c>
      <c r="J4" s="166">
        <f>Pro!I27/1000</f>
        <v>0</v>
      </c>
      <c r="K4" s="166">
        <f>Pro!J27/1000</f>
        <v>0</v>
      </c>
      <c r="L4" s="166">
        <f>Pro!K27/1000</f>
        <v>0</v>
      </c>
      <c r="M4" s="166">
        <f>Pro!L27/1000</f>
        <v>0</v>
      </c>
      <c r="N4" s="166" t="str">
        <f t="shared" ref="N4:N10" si="3">IFERROR((I4/D4)*1000,"")</f>
        <v/>
      </c>
      <c r="O4" s="166" t="str">
        <f t="shared" si="2"/>
        <v/>
      </c>
      <c r="P4" s="166" t="str">
        <f t="shared" si="2"/>
        <v/>
      </c>
      <c r="Q4" s="166" t="str">
        <f t="shared" si="2"/>
        <v/>
      </c>
      <c r="R4" s="166" t="str">
        <f t="shared" si="2"/>
        <v/>
      </c>
    </row>
    <row r="5" spans="1:18" s="166" customFormat="1" ht="12" x14ac:dyDescent="0.3">
      <c r="A5" s="166">
        <f t="shared" ref="A5:A10" si="4">A4</f>
        <v>0</v>
      </c>
      <c r="B5" s="166" t="s">
        <v>495</v>
      </c>
      <c r="D5" s="166">
        <f>Pro!H29</f>
        <v>0</v>
      </c>
      <c r="E5" s="166">
        <f>Pro!I29</f>
        <v>0</v>
      </c>
      <c r="F5" s="166">
        <f>Pro!J29</f>
        <v>0</v>
      </c>
      <c r="G5" s="166">
        <f>Pro!K29</f>
        <v>0</v>
      </c>
      <c r="H5" s="166">
        <f>Pro!L29</f>
        <v>0</v>
      </c>
      <c r="I5" s="166">
        <f>Pro!H30/1000</f>
        <v>0</v>
      </c>
      <c r="J5" s="166">
        <f>Pro!I30/1000</f>
        <v>0</v>
      </c>
      <c r="K5" s="166">
        <f>Pro!J30/1000</f>
        <v>0</v>
      </c>
      <c r="L5" s="166">
        <f>Pro!K30/1000</f>
        <v>0</v>
      </c>
      <c r="M5" s="166">
        <f>Pro!L30/1000</f>
        <v>0</v>
      </c>
      <c r="N5" s="166" t="str">
        <f t="shared" si="3"/>
        <v/>
      </c>
      <c r="O5" s="166" t="str">
        <f t="shared" si="2"/>
        <v/>
      </c>
      <c r="P5" s="166" t="str">
        <f t="shared" si="2"/>
        <v/>
      </c>
      <c r="Q5" s="166" t="str">
        <f t="shared" si="2"/>
        <v/>
      </c>
      <c r="R5" s="166" t="str">
        <f t="shared" si="2"/>
        <v/>
      </c>
    </row>
    <row r="6" spans="1:18" s="166" customFormat="1" ht="12" x14ac:dyDescent="0.3">
      <c r="A6" s="166">
        <f t="shared" si="4"/>
        <v>0</v>
      </c>
      <c r="B6" s="166" t="s">
        <v>65</v>
      </c>
      <c r="D6" s="166">
        <f>Pro!H32</f>
        <v>0</v>
      </c>
      <c r="E6" s="166">
        <f>Pro!I32</f>
        <v>0</v>
      </c>
      <c r="F6" s="166">
        <f>Pro!J32</f>
        <v>0</v>
      </c>
      <c r="G6" s="166">
        <f>Pro!K32</f>
        <v>0</v>
      </c>
      <c r="H6" s="166">
        <f>Pro!L32</f>
        <v>0</v>
      </c>
      <c r="I6" s="166">
        <f>Pro!H33/1000</f>
        <v>0</v>
      </c>
      <c r="J6" s="166">
        <f>Pro!I33/1000</f>
        <v>0</v>
      </c>
      <c r="K6" s="166">
        <f>Pro!J33/1000</f>
        <v>0</v>
      </c>
      <c r="L6" s="166">
        <f>Pro!K33/1000</f>
        <v>0</v>
      </c>
      <c r="M6" s="166">
        <f>Pro!L33/1000</f>
        <v>0</v>
      </c>
      <c r="N6" s="166" t="str">
        <f t="shared" si="3"/>
        <v/>
      </c>
      <c r="O6" s="166" t="str">
        <f t="shared" si="2"/>
        <v/>
      </c>
      <c r="P6" s="166" t="str">
        <f t="shared" si="2"/>
        <v/>
      </c>
      <c r="Q6" s="166" t="str">
        <f t="shared" si="2"/>
        <v/>
      </c>
      <c r="R6" s="166" t="str">
        <f t="shared" si="2"/>
        <v/>
      </c>
    </row>
    <row r="7" spans="1:18" s="166" customFormat="1" ht="12" x14ac:dyDescent="0.3">
      <c r="A7" s="166">
        <f t="shared" si="4"/>
        <v>0</v>
      </c>
      <c r="B7" s="166" t="s">
        <v>537</v>
      </c>
      <c r="D7" s="166">
        <f>Pro!H35</f>
        <v>0</v>
      </c>
      <c r="E7" s="166">
        <f>Pro!I35</f>
        <v>0</v>
      </c>
      <c r="F7" s="166">
        <f>Pro!J35</f>
        <v>0</v>
      </c>
      <c r="G7" s="166">
        <f>Pro!K35</f>
        <v>0</v>
      </c>
      <c r="H7" s="166">
        <f>Pro!L35</f>
        <v>0</v>
      </c>
      <c r="I7" s="166">
        <f>Pro!H36/1000</f>
        <v>0</v>
      </c>
      <c r="J7" s="166">
        <f>Pro!I36/1000</f>
        <v>0</v>
      </c>
      <c r="K7" s="166">
        <f>Pro!J36/1000</f>
        <v>0</v>
      </c>
      <c r="L7" s="166">
        <f>Pro!K36/1000</f>
        <v>0</v>
      </c>
      <c r="M7" s="166">
        <f>Pro!L36/1000</f>
        <v>0</v>
      </c>
      <c r="N7" s="166" t="str">
        <f t="shared" si="3"/>
        <v/>
      </c>
      <c r="O7" s="166" t="str">
        <f t="shared" si="2"/>
        <v/>
      </c>
      <c r="P7" s="166" t="str">
        <f t="shared" si="2"/>
        <v/>
      </c>
      <c r="Q7" s="166" t="str">
        <f t="shared" si="2"/>
        <v/>
      </c>
      <c r="R7" s="166" t="str">
        <f t="shared" si="2"/>
        <v/>
      </c>
    </row>
    <row r="8" spans="1:18" s="166" customFormat="1" ht="12" x14ac:dyDescent="0.3">
      <c r="A8" s="166">
        <f t="shared" si="4"/>
        <v>0</v>
      </c>
      <c r="B8" s="166" t="s">
        <v>267</v>
      </c>
      <c r="C8" s="166">
        <f>Pro!B39</f>
        <v>0</v>
      </c>
      <c r="D8" s="166">
        <f>Pro!H38</f>
        <v>0</v>
      </c>
      <c r="E8" s="166">
        <f>Pro!I38</f>
        <v>0</v>
      </c>
      <c r="F8" s="166">
        <f>Pro!J38</f>
        <v>0</v>
      </c>
      <c r="G8" s="166">
        <f>Pro!K38</f>
        <v>0</v>
      </c>
      <c r="H8" s="166">
        <f>Pro!L38</f>
        <v>0</v>
      </c>
      <c r="I8" s="166">
        <f>Pro!H39/1000</f>
        <v>0</v>
      </c>
      <c r="J8" s="166">
        <f>Pro!I39/1000</f>
        <v>0</v>
      </c>
      <c r="K8" s="166">
        <f>Pro!J39/1000</f>
        <v>0</v>
      </c>
      <c r="L8" s="166">
        <f>Pro!K39/1000</f>
        <v>0</v>
      </c>
      <c r="M8" s="166">
        <f>Pro!L39/1000</f>
        <v>0</v>
      </c>
      <c r="N8" s="166" t="str">
        <f t="shared" si="3"/>
        <v/>
      </c>
      <c r="O8" s="166" t="str">
        <f t="shared" si="2"/>
        <v/>
      </c>
      <c r="P8" s="166" t="str">
        <f t="shared" si="2"/>
        <v/>
      </c>
      <c r="Q8" s="166" t="str">
        <f t="shared" si="2"/>
        <v/>
      </c>
      <c r="R8" s="166" t="str">
        <f t="shared" si="2"/>
        <v/>
      </c>
    </row>
    <row r="9" spans="1:18" s="166" customFormat="1" ht="12" x14ac:dyDescent="0.3">
      <c r="A9" s="166">
        <f>A8</f>
        <v>0</v>
      </c>
      <c r="B9" s="166" t="s">
        <v>207</v>
      </c>
      <c r="D9" s="166">
        <f>Pro!H41</f>
        <v>0</v>
      </c>
      <c r="E9" s="166">
        <f>Pro!I41</f>
        <v>0</v>
      </c>
      <c r="F9" s="166">
        <f>Pro!J41</f>
        <v>0</v>
      </c>
      <c r="G9" s="166">
        <f>Pro!K41</f>
        <v>0</v>
      </c>
      <c r="H9" s="166">
        <f>Pro!L41</f>
        <v>0</v>
      </c>
      <c r="I9" s="166">
        <f>Pro!H42/1000</f>
        <v>0</v>
      </c>
      <c r="J9" s="166">
        <f>Pro!I42/1000</f>
        <v>0</v>
      </c>
      <c r="K9" s="166">
        <f>Pro!J42/1000</f>
        <v>0</v>
      </c>
      <c r="L9" s="166">
        <f>Pro!K42/1000</f>
        <v>0</v>
      </c>
      <c r="M9" s="166">
        <f>Pro!L42/1000</f>
        <v>0</v>
      </c>
      <c r="N9" s="166" t="str">
        <f t="shared" si="3"/>
        <v/>
      </c>
      <c r="O9" s="166" t="str">
        <f t="shared" si="2"/>
        <v/>
      </c>
      <c r="P9" s="166" t="str">
        <f t="shared" si="2"/>
        <v/>
      </c>
      <c r="Q9" s="166" t="str">
        <f t="shared" si="2"/>
        <v/>
      </c>
      <c r="R9" s="166" t="str">
        <f t="shared" si="2"/>
        <v/>
      </c>
    </row>
    <row r="10" spans="1:18" s="166" customFormat="1" ht="12" x14ac:dyDescent="0.3">
      <c r="A10" s="166">
        <f t="shared" si="4"/>
        <v>0</v>
      </c>
      <c r="B10" s="166" t="s">
        <v>208</v>
      </c>
      <c r="C10" s="166">
        <f>Pro!B47</f>
        <v>0</v>
      </c>
      <c r="D10" s="166">
        <f>Pro!H44</f>
        <v>0</v>
      </c>
      <c r="E10" s="166">
        <f>Pro!I44</f>
        <v>0</v>
      </c>
      <c r="F10" s="166">
        <f>Pro!J44</f>
        <v>0</v>
      </c>
      <c r="G10" s="166">
        <f>Pro!K44</f>
        <v>0</v>
      </c>
      <c r="H10" s="166">
        <f>Pro!L44</f>
        <v>0</v>
      </c>
      <c r="I10" s="166">
        <f>Pro!H45/1000</f>
        <v>0</v>
      </c>
      <c r="J10" s="166">
        <f>Pro!I45/1000</f>
        <v>0</v>
      </c>
      <c r="K10" s="166">
        <f>Pro!J45/1000</f>
        <v>0</v>
      </c>
      <c r="L10" s="166">
        <f>Pro!K45/1000</f>
        <v>0</v>
      </c>
      <c r="M10" s="166">
        <f>Pro!L45/1000</f>
        <v>0</v>
      </c>
      <c r="N10" s="166" t="str">
        <f t="shared" si="3"/>
        <v/>
      </c>
      <c r="O10" s="166" t="str">
        <f t="shared" si="2"/>
        <v/>
      </c>
      <c r="P10" s="166" t="str">
        <f t="shared" si="2"/>
        <v/>
      </c>
      <c r="Q10" s="166" t="str">
        <f t="shared" si="2"/>
        <v/>
      </c>
      <c r="R10" s="166" t="str">
        <f t="shared" si="2"/>
        <v/>
      </c>
    </row>
  </sheetData>
  <mergeCells count="3">
    <mergeCell ref="D1:H1"/>
    <mergeCell ref="I1:M1"/>
    <mergeCell ref="N1:R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8EBBA-07C5-441C-A08B-14FF3B52CCC1}">
  <sheetPr>
    <tabColor rgb="FFFFC000"/>
  </sheetPr>
  <dimension ref="A1:E65"/>
  <sheetViews>
    <sheetView topLeftCell="A70" workbookViewId="0">
      <selection activeCell="A2" sqref="A2"/>
    </sheetView>
  </sheetViews>
  <sheetFormatPr defaultColWidth="9.1796875" defaultRowHeight="13" x14ac:dyDescent="0.3"/>
  <cols>
    <col min="1" max="1" width="16.1796875" style="246" bestFit="1" customWidth="1"/>
    <col min="2" max="2" width="14.453125" style="246" bestFit="1" customWidth="1"/>
    <col min="3" max="3" width="17" style="252" bestFit="1" customWidth="1"/>
    <col min="4" max="4" width="38.1796875" style="252" bestFit="1" customWidth="1"/>
    <col min="5" max="5" width="162.26953125" style="253" customWidth="1"/>
    <col min="6" max="16384" width="9.1796875" style="246"/>
  </cols>
  <sheetData>
    <row r="1" spans="1:5" x14ac:dyDescent="0.3">
      <c r="A1" s="244" t="s">
        <v>619</v>
      </c>
      <c r="B1" s="244" t="s">
        <v>620</v>
      </c>
      <c r="C1" s="244" t="s">
        <v>621</v>
      </c>
      <c r="D1" s="244" t="s">
        <v>622</v>
      </c>
      <c r="E1" s="245" t="s">
        <v>623</v>
      </c>
    </row>
    <row r="2" spans="1:5" x14ac:dyDescent="0.3">
      <c r="A2" s="247">
        <f>Intro!$E$59</f>
        <v>0</v>
      </c>
      <c r="B2" s="248" t="s">
        <v>624</v>
      </c>
      <c r="C2" s="249">
        <v>3</v>
      </c>
      <c r="D2" s="248"/>
      <c r="E2" s="250">
        <f>Public!D54</f>
        <v>0</v>
      </c>
    </row>
    <row r="3" spans="1:5" x14ac:dyDescent="0.3">
      <c r="A3" s="246">
        <f>A2</f>
        <v>0</v>
      </c>
      <c r="C3" s="251"/>
      <c r="E3" s="253">
        <f>Public!D59</f>
        <v>0</v>
      </c>
    </row>
    <row r="4" spans="1:5" x14ac:dyDescent="0.3">
      <c r="A4" s="246">
        <f t="shared" ref="A4:A17" si="0">A3</f>
        <v>0</v>
      </c>
      <c r="C4" s="251"/>
      <c r="E4" s="253">
        <f>Public!D64</f>
        <v>0</v>
      </c>
    </row>
    <row r="5" spans="1:5" x14ac:dyDescent="0.3">
      <c r="A5" s="246">
        <f t="shared" si="0"/>
        <v>0</v>
      </c>
      <c r="C5" s="251">
        <v>5</v>
      </c>
      <c r="E5" s="253">
        <f>Public!B138</f>
        <v>0</v>
      </c>
    </row>
    <row r="6" spans="1:5" x14ac:dyDescent="0.3">
      <c r="A6" s="246">
        <f t="shared" si="0"/>
        <v>0</v>
      </c>
      <c r="C6" s="251">
        <v>6</v>
      </c>
      <c r="E6" s="253">
        <f>Public!B151</f>
        <v>0</v>
      </c>
    </row>
    <row r="7" spans="1:5" x14ac:dyDescent="0.3">
      <c r="A7" s="246">
        <f t="shared" si="0"/>
        <v>0</v>
      </c>
      <c r="C7" s="251">
        <v>7</v>
      </c>
      <c r="E7" s="253">
        <f>Public!F164</f>
        <v>0</v>
      </c>
    </row>
    <row r="8" spans="1:5" x14ac:dyDescent="0.3">
      <c r="A8" s="246">
        <f t="shared" si="0"/>
        <v>0</v>
      </c>
      <c r="C8" s="251" t="s">
        <v>625</v>
      </c>
      <c r="E8" s="253">
        <f>Public!B166</f>
        <v>0</v>
      </c>
    </row>
    <row r="9" spans="1:5" x14ac:dyDescent="0.3">
      <c r="A9" s="246">
        <f t="shared" si="0"/>
        <v>0</v>
      </c>
      <c r="C9" s="251">
        <v>9</v>
      </c>
      <c r="E9" s="253">
        <f>Public!B196</f>
        <v>0</v>
      </c>
    </row>
    <row r="10" spans="1:5" x14ac:dyDescent="0.3">
      <c r="A10" s="246">
        <f t="shared" si="0"/>
        <v>0</v>
      </c>
      <c r="C10" s="251">
        <v>10</v>
      </c>
      <c r="E10" s="253">
        <f>Public!B209</f>
        <v>0</v>
      </c>
    </row>
    <row r="11" spans="1:5" x14ac:dyDescent="0.3">
      <c r="A11" s="246">
        <f t="shared" si="0"/>
        <v>0</v>
      </c>
      <c r="C11" s="251">
        <v>12</v>
      </c>
      <c r="E11" s="253">
        <f>Public!D244</f>
        <v>0</v>
      </c>
    </row>
    <row r="12" spans="1:5" x14ac:dyDescent="0.3">
      <c r="A12" s="246">
        <f t="shared" si="0"/>
        <v>0</v>
      </c>
      <c r="C12" s="251" t="s">
        <v>626</v>
      </c>
      <c r="E12" s="253">
        <f>Public!B248</f>
        <v>0</v>
      </c>
    </row>
    <row r="13" spans="1:5" x14ac:dyDescent="0.3">
      <c r="A13" s="246">
        <f>A12</f>
        <v>0</v>
      </c>
      <c r="C13" s="251">
        <v>13</v>
      </c>
      <c r="D13" s="252">
        <f>Public!D263</f>
        <v>0</v>
      </c>
      <c r="E13" s="254">
        <f>Public!E263</f>
        <v>0</v>
      </c>
    </row>
    <row r="14" spans="1:5" x14ac:dyDescent="0.3">
      <c r="A14" s="246">
        <f t="shared" si="0"/>
        <v>0</v>
      </c>
      <c r="C14" s="251"/>
      <c r="D14" s="252">
        <f>Public!D264</f>
        <v>0</v>
      </c>
      <c r="E14" s="254">
        <f>Public!E264</f>
        <v>0</v>
      </c>
    </row>
    <row r="15" spans="1:5" x14ac:dyDescent="0.3">
      <c r="A15" s="246">
        <f t="shared" si="0"/>
        <v>0</v>
      </c>
      <c r="C15" s="251"/>
      <c r="D15" s="252">
        <f>Public!D265</f>
        <v>0</v>
      </c>
      <c r="E15" s="254">
        <f>Public!E265</f>
        <v>0</v>
      </c>
    </row>
    <row r="16" spans="1:5" x14ac:dyDescent="0.3">
      <c r="A16" s="246">
        <f t="shared" si="0"/>
        <v>0</v>
      </c>
      <c r="C16" s="251"/>
      <c r="D16" s="252">
        <f>Public!D266</f>
        <v>0</v>
      </c>
      <c r="E16" s="254">
        <f>Public!E266</f>
        <v>0</v>
      </c>
    </row>
    <row r="17" spans="1:5" x14ac:dyDescent="0.3">
      <c r="A17" s="246">
        <f t="shared" si="0"/>
        <v>0</v>
      </c>
      <c r="C17" s="251"/>
      <c r="D17" s="252">
        <f>Public!D267</f>
        <v>0</v>
      </c>
      <c r="E17" s="254">
        <f>Public!E267</f>
        <v>0</v>
      </c>
    </row>
    <row r="18" spans="1:5" x14ac:dyDescent="0.3">
      <c r="A18" s="246">
        <f>A17</f>
        <v>0</v>
      </c>
      <c r="C18" s="251" t="s">
        <v>627</v>
      </c>
      <c r="D18" s="252">
        <f>Public!E297</f>
        <v>0</v>
      </c>
      <c r="E18" s="254">
        <f>Public!H297</f>
        <v>0</v>
      </c>
    </row>
    <row r="19" spans="1:5" x14ac:dyDescent="0.3">
      <c r="A19" s="246">
        <f t="shared" ref="A19:A65" si="1">A18</f>
        <v>0</v>
      </c>
      <c r="C19" s="251"/>
      <c r="D19" s="252">
        <f>Public!E298</f>
        <v>0</v>
      </c>
      <c r="E19" s="254">
        <f>Public!H298</f>
        <v>0</v>
      </c>
    </row>
    <row r="20" spans="1:5" x14ac:dyDescent="0.3">
      <c r="A20" s="246">
        <f t="shared" si="1"/>
        <v>0</v>
      </c>
      <c r="C20" s="251"/>
      <c r="D20" s="252">
        <f>Public!E299</f>
        <v>0</v>
      </c>
      <c r="E20" s="254">
        <f>Public!H299</f>
        <v>0</v>
      </c>
    </row>
    <row r="21" spans="1:5" x14ac:dyDescent="0.3">
      <c r="A21" s="246">
        <f t="shared" si="1"/>
        <v>0</v>
      </c>
      <c r="C21" s="251"/>
      <c r="D21" s="252">
        <f>Public!E300</f>
        <v>0</v>
      </c>
      <c r="E21" s="254">
        <f>Public!H300</f>
        <v>0</v>
      </c>
    </row>
    <row r="22" spans="1:5" x14ac:dyDescent="0.3">
      <c r="A22" s="246">
        <f t="shared" si="1"/>
        <v>0</v>
      </c>
      <c r="C22" s="251"/>
      <c r="D22" s="252">
        <f>Public!E301</f>
        <v>0</v>
      </c>
      <c r="E22" s="254">
        <f>Public!H301</f>
        <v>0</v>
      </c>
    </row>
    <row r="23" spans="1:5" x14ac:dyDescent="0.3">
      <c r="A23" s="246">
        <f t="shared" si="1"/>
        <v>0</v>
      </c>
      <c r="C23" s="251"/>
      <c r="D23" s="252">
        <f>Public!E302</f>
        <v>0</v>
      </c>
      <c r="E23" s="254">
        <f>Public!H302</f>
        <v>0</v>
      </c>
    </row>
    <row r="24" spans="1:5" x14ac:dyDescent="0.3">
      <c r="A24" s="246">
        <f t="shared" si="1"/>
        <v>0</v>
      </c>
      <c r="C24" s="251"/>
      <c r="D24" s="252">
        <f>Public!E303</f>
        <v>0</v>
      </c>
      <c r="E24" s="254">
        <f>Public!H303</f>
        <v>0</v>
      </c>
    </row>
    <row r="25" spans="1:5" x14ac:dyDescent="0.3">
      <c r="A25" s="246">
        <f t="shared" si="1"/>
        <v>0</v>
      </c>
      <c r="C25" s="251"/>
      <c r="D25" s="252">
        <f>Public!E304</f>
        <v>0</v>
      </c>
      <c r="E25" s="254">
        <f>Public!H304</f>
        <v>0</v>
      </c>
    </row>
    <row r="26" spans="1:5" x14ac:dyDescent="0.3">
      <c r="A26" s="246">
        <f t="shared" si="1"/>
        <v>0</v>
      </c>
      <c r="C26" s="251"/>
      <c r="D26" s="252">
        <f>Public!E305</f>
        <v>0</v>
      </c>
      <c r="E26" s="254">
        <f>Public!H305</f>
        <v>0</v>
      </c>
    </row>
    <row r="27" spans="1:5" x14ac:dyDescent="0.3">
      <c r="A27" s="246">
        <f t="shared" si="1"/>
        <v>0</v>
      </c>
      <c r="C27" s="251"/>
      <c r="D27" s="252">
        <f>Public!E306</f>
        <v>0</v>
      </c>
      <c r="E27" s="254">
        <f>Public!H306</f>
        <v>0</v>
      </c>
    </row>
    <row r="28" spans="1:5" x14ac:dyDescent="0.3">
      <c r="A28" s="246">
        <f t="shared" si="1"/>
        <v>0</v>
      </c>
      <c r="C28" s="251"/>
      <c r="D28" s="252">
        <f>Public!E307</f>
        <v>0</v>
      </c>
      <c r="E28" s="254">
        <f>Public!H307</f>
        <v>0</v>
      </c>
    </row>
    <row r="29" spans="1:5" x14ac:dyDescent="0.3">
      <c r="A29" s="246">
        <f t="shared" si="1"/>
        <v>0</v>
      </c>
      <c r="C29" s="251"/>
      <c r="D29" s="252">
        <f>Public!E308</f>
        <v>0</v>
      </c>
      <c r="E29" s="254">
        <f>Public!H308</f>
        <v>0</v>
      </c>
    </row>
    <row r="30" spans="1:5" x14ac:dyDescent="0.3">
      <c r="A30" s="246">
        <f t="shared" si="1"/>
        <v>0</v>
      </c>
      <c r="C30" s="251"/>
      <c r="D30" s="252">
        <f>Public!E309</f>
        <v>0</v>
      </c>
      <c r="E30" s="254">
        <f>Public!H309</f>
        <v>0</v>
      </c>
    </row>
    <row r="31" spans="1:5" x14ac:dyDescent="0.3">
      <c r="A31" s="246">
        <f t="shared" si="1"/>
        <v>0</v>
      </c>
      <c r="C31" s="251"/>
      <c r="D31" s="252">
        <f>Public!E310</f>
        <v>0</v>
      </c>
      <c r="E31" s="254">
        <f>Public!H310</f>
        <v>0</v>
      </c>
    </row>
    <row r="32" spans="1:5" x14ac:dyDescent="0.3">
      <c r="A32" s="246">
        <f t="shared" si="1"/>
        <v>0</v>
      </c>
      <c r="C32" s="251"/>
      <c r="D32" s="252">
        <f>Public!E311</f>
        <v>0</v>
      </c>
      <c r="E32" s="254"/>
    </row>
    <row r="33" spans="1:5" x14ac:dyDescent="0.3">
      <c r="A33" s="246">
        <f t="shared" si="1"/>
        <v>0</v>
      </c>
      <c r="C33" s="251"/>
      <c r="D33" s="252">
        <f>Public!E312</f>
        <v>0</v>
      </c>
      <c r="E33" s="254"/>
    </row>
    <row r="34" spans="1:5" x14ac:dyDescent="0.3">
      <c r="A34" s="246">
        <f t="shared" si="1"/>
        <v>0</v>
      </c>
      <c r="C34" s="251"/>
      <c r="D34" s="252">
        <f>Public!E313</f>
        <v>0</v>
      </c>
      <c r="E34" s="254"/>
    </row>
    <row r="35" spans="1:5" x14ac:dyDescent="0.3">
      <c r="A35" s="246">
        <f t="shared" si="1"/>
        <v>0</v>
      </c>
      <c r="C35" s="251">
        <v>16</v>
      </c>
      <c r="E35" s="253">
        <f>Public!B321</f>
        <v>0</v>
      </c>
    </row>
    <row r="36" spans="1:5" x14ac:dyDescent="0.3">
      <c r="A36" s="246">
        <f t="shared" si="1"/>
        <v>0</v>
      </c>
      <c r="C36" s="251">
        <v>17</v>
      </c>
      <c r="E36" s="253">
        <f>Public!B335</f>
        <v>0</v>
      </c>
    </row>
    <row r="37" spans="1:5" x14ac:dyDescent="0.3">
      <c r="A37" s="246">
        <f>A36</f>
        <v>0</v>
      </c>
      <c r="B37" s="246" t="s">
        <v>628</v>
      </c>
      <c r="C37" s="251" t="s">
        <v>183</v>
      </c>
      <c r="D37" s="251">
        <f>AddPub!D13</f>
        <v>0</v>
      </c>
      <c r="E37" s="253">
        <f>AddPub!E13</f>
        <v>0</v>
      </c>
    </row>
    <row r="38" spans="1:5" x14ac:dyDescent="0.3">
      <c r="A38" s="246">
        <f t="shared" si="1"/>
        <v>0</v>
      </c>
      <c r="C38" s="251" t="s">
        <v>185</v>
      </c>
      <c r="D38" s="251">
        <f>AddPub!D23</f>
        <v>0</v>
      </c>
      <c r="E38" s="253">
        <f>AddPub!E23</f>
        <v>0</v>
      </c>
    </row>
    <row r="39" spans="1:5" x14ac:dyDescent="0.3">
      <c r="A39" s="246">
        <f t="shared" si="1"/>
        <v>0</v>
      </c>
      <c r="C39" s="251" t="s">
        <v>187</v>
      </c>
      <c r="D39" s="251">
        <f>AddPub!D33</f>
        <v>0</v>
      </c>
      <c r="E39" s="253">
        <f>AddPub!E33</f>
        <v>0</v>
      </c>
    </row>
    <row r="40" spans="1:5" x14ac:dyDescent="0.3">
      <c r="A40" s="246">
        <f t="shared" si="1"/>
        <v>0</v>
      </c>
      <c r="C40" s="251" t="s">
        <v>189</v>
      </c>
      <c r="D40" s="251">
        <f>AddPub!D43</f>
        <v>0</v>
      </c>
      <c r="E40" s="253">
        <f>AddPub!E43</f>
        <v>0</v>
      </c>
    </row>
    <row r="41" spans="1:5" x14ac:dyDescent="0.3">
      <c r="A41" s="246">
        <f t="shared" si="1"/>
        <v>0</v>
      </c>
      <c r="C41" s="251" t="s">
        <v>191</v>
      </c>
      <c r="D41" s="251">
        <f>AddPub!D53</f>
        <v>0</v>
      </c>
      <c r="E41" s="253">
        <f>AddPub!E53</f>
        <v>0</v>
      </c>
    </row>
    <row r="42" spans="1:5" x14ac:dyDescent="0.3">
      <c r="A42" s="246">
        <f t="shared" si="1"/>
        <v>0</v>
      </c>
      <c r="B42" s="248" t="s">
        <v>629</v>
      </c>
      <c r="C42" s="251"/>
    </row>
    <row r="43" spans="1:5" x14ac:dyDescent="0.3">
      <c r="A43" s="246">
        <f t="shared" si="1"/>
        <v>0</v>
      </c>
      <c r="C43" s="251">
        <v>2</v>
      </c>
      <c r="D43" s="252">
        <f>Pro!C57</f>
        <v>0</v>
      </c>
      <c r="E43" s="255">
        <f>Pro!G57</f>
        <v>0</v>
      </c>
    </row>
    <row r="44" spans="1:5" x14ac:dyDescent="0.3">
      <c r="A44" s="246">
        <f t="shared" si="1"/>
        <v>0</v>
      </c>
      <c r="C44" s="251"/>
      <c r="D44" s="252">
        <f>Pro!C59</f>
        <v>0</v>
      </c>
      <c r="E44" s="255">
        <f>Pro!G59</f>
        <v>0</v>
      </c>
    </row>
    <row r="45" spans="1:5" x14ac:dyDescent="0.3">
      <c r="A45" s="246">
        <f t="shared" si="1"/>
        <v>0</v>
      </c>
      <c r="C45" s="251"/>
      <c r="D45" s="252">
        <f>Pro!C61</f>
        <v>0</v>
      </c>
      <c r="E45" s="255">
        <f>Pro!G61</f>
        <v>0</v>
      </c>
    </row>
    <row r="46" spans="1:5" x14ac:dyDescent="0.3">
      <c r="A46" s="246">
        <f t="shared" si="1"/>
        <v>0</v>
      </c>
      <c r="D46" s="252">
        <f>Pro!C63</f>
        <v>0</v>
      </c>
      <c r="E46" s="255">
        <f>Pro!G63</f>
        <v>0</v>
      </c>
    </row>
    <row r="47" spans="1:5" x14ac:dyDescent="0.3">
      <c r="A47" s="246">
        <f t="shared" si="1"/>
        <v>0</v>
      </c>
      <c r="D47" s="252">
        <f>Pro!C65</f>
        <v>0</v>
      </c>
      <c r="E47" s="255">
        <f>Pro!G65</f>
        <v>0</v>
      </c>
    </row>
    <row r="48" spans="1:5" x14ac:dyDescent="0.3">
      <c r="A48" s="246">
        <f t="shared" si="1"/>
        <v>0</v>
      </c>
      <c r="D48" s="252">
        <f>Pro!C67</f>
        <v>0</v>
      </c>
      <c r="E48" s="255">
        <f>Pro!G67</f>
        <v>0</v>
      </c>
    </row>
    <row r="49" spans="1:5" x14ac:dyDescent="0.3">
      <c r="A49" s="246">
        <f t="shared" si="1"/>
        <v>0</v>
      </c>
      <c r="D49" s="252">
        <f>Pro!C69</f>
        <v>0</v>
      </c>
      <c r="E49" s="255">
        <f>Pro!G69</f>
        <v>0</v>
      </c>
    </row>
    <row r="50" spans="1:5" x14ac:dyDescent="0.3">
      <c r="A50" s="246">
        <f t="shared" si="1"/>
        <v>0</v>
      </c>
      <c r="D50" s="252">
        <f>Pro!C71</f>
        <v>0</v>
      </c>
      <c r="E50" s="255">
        <f>Pro!G71</f>
        <v>0</v>
      </c>
    </row>
    <row r="51" spans="1:5" x14ac:dyDescent="0.3">
      <c r="A51" s="246">
        <f t="shared" si="1"/>
        <v>0</v>
      </c>
      <c r="D51" s="252">
        <f>Pro!C73</f>
        <v>0</v>
      </c>
      <c r="E51" s="255">
        <f>Pro!G73</f>
        <v>0</v>
      </c>
    </row>
    <row r="52" spans="1:5" x14ac:dyDescent="0.3">
      <c r="A52" s="246">
        <f t="shared" si="1"/>
        <v>0</v>
      </c>
      <c r="D52" s="252">
        <f>Pro!C75</f>
        <v>0</v>
      </c>
      <c r="E52" s="255">
        <f>Pro!G75</f>
        <v>0</v>
      </c>
    </row>
    <row r="53" spans="1:5" x14ac:dyDescent="0.3">
      <c r="A53" s="246">
        <f t="shared" si="1"/>
        <v>0</v>
      </c>
      <c r="C53" s="252">
        <v>4</v>
      </c>
      <c r="E53" s="253">
        <f>Pro!B102</f>
        <v>0</v>
      </c>
    </row>
    <row r="54" spans="1:5" x14ac:dyDescent="0.3">
      <c r="A54" s="246">
        <f>A53</f>
        <v>0</v>
      </c>
      <c r="C54" s="252">
        <v>12</v>
      </c>
      <c r="D54" s="256">
        <f>Pro!E193</f>
        <v>0</v>
      </c>
      <c r="E54" s="253">
        <f>Pro!B195</f>
        <v>0</v>
      </c>
    </row>
    <row r="55" spans="1:5" x14ac:dyDescent="0.3">
      <c r="A55" s="246">
        <f>A54</f>
        <v>0</v>
      </c>
      <c r="C55" s="252">
        <v>13</v>
      </c>
      <c r="E55" s="253">
        <f>Pro!B208</f>
        <v>0</v>
      </c>
    </row>
    <row r="56" spans="1:5" x14ac:dyDescent="0.3">
      <c r="A56" s="246">
        <f t="shared" si="1"/>
        <v>0</v>
      </c>
      <c r="C56" s="252">
        <v>14</v>
      </c>
      <c r="E56" s="253">
        <f>Pro!B221</f>
        <v>0</v>
      </c>
    </row>
    <row r="57" spans="1:5" x14ac:dyDescent="0.3">
      <c r="A57" s="246">
        <f t="shared" si="1"/>
        <v>0</v>
      </c>
      <c r="C57" s="252">
        <v>15</v>
      </c>
      <c r="E57" s="253">
        <f>Pro!B234</f>
        <v>0</v>
      </c>
    </row>
    <row r="58" spans="1:5" x14ac:dyDescent="0.3">
      <c r="A58" s="246">
        <f t="shared" si="1"/>
        <v>0</v>
      </c>
      <c r="C58" s="252">
        <v>19</v>
      </c>
      <c r="E58" s="253">
        <f>Pro!B267</f>
        <v>0</v>
      </c>
    </row>
    <row r="59" spans="1:5" x14ac:dyDescent="0.3">
      <c r="A59" s="246">
        <f t="shared" si="1"/>
        <v>0</v>
      </c>
      <c r="C59" s="252">
        <v>20</v>
      </c>
      <c r="D59" s="252">
        <f>Pro!E280</f>
        <v>0</v>
      </c>
      <c r="E59" s="253">
        <f>Pro!B284</f>
        <v>0</v>
      </c>
    </row>
    <row r="60" spans="1:5" x14ac:dyDescent="0.3">
      <c r="A60" s="246">
        <f t="shared" si="1"/>
        <v>0</v>
      </c>
      <c r="B60" s="246" t="s">
        <v>630</v>
      </c>
      <c r="C60" s="252" t="s">
        <v>183</v>
      </c>
      <c r="D60" s="251">
        <f>AddPro!D13</f>
        <v>0</v>
      </c>
      <c r="E60" s="251">
        <f>AddPro!E13</f>
        <v>0</v>
      </c>
    </row>
    <row r="61" spans="1:5" x14ac:dyDescent="0.3">
      <c r="A61" s="246">
        <f t="shared" si="1"/>
        <v>0</v>
      </c>
      <c r="C61" s="252" t="s">
        <v>185</v>
      </c>
      <c r="D61" s="251">
        <f>AddPro!D23</f>
        <v>0</v>
      </c>
      <c r="E61" s="251">
        <f>AddPro!E23</f>
        <v>0</v>
      </c>
    </row>
    <row r="62" spans="1:5" x14ac:dyDescent="0.3">
      <c r="A62" s="246">
        <f t="shared" si="1"/>
        <v>0</v>
      </c>
      <c r="C62" s="252" t="s">
        <v>187</v>
      </c>
      <c r="D62" s="251">
        <f>AddPro!D33</f>
        <v>0</v>
      </c>
      <c r="E62" s="251">
        <f>AddPro!E33</f>
        <v>0</v>
      </c>
    </row>
    <row r="63" spans="1:5" x14ac:dyDescent="0.3">
      <c r="A63" s="246">
        <f t="shared" si="1"/>
        <v>0</v>
      </c>
      <c r="C63" s="252" t="s">
        <v>189</v>
      </c>
      <c r="D63" s="251">
        <f>AddPro!D43</f>
        <v>0</v>
      </c>
      <c r="E63" s="251">
        <f>AddPro!E43</f>
        <v>0</v>
      </c>
    </row>
    <row r="64" spans="1:5" x14ac:dyDescent="0.3">
      <c r="A64" s="246">
        <f t="shared" si="1"/>
        <v>0</v>
      </c>
      <c r="C64" s="252" t="s">
        <v>191</v>
      </c>
      <c r="D64" s="251">
        <f>AddPro!D53</f>
        <v>0</v>
      </c>
      <c r="E64" s="251">
        <f>AddPro!E53</f>
        <v>0</v>
      </c>
    </row>
    <row r="65" spans="1:5" x14ac:dyDescent="0.3">
      <c r="A65" s="246">
        <f t="shared" si="1"/>
        <v>0</v>
      </c>
      <c r="B65" s="246" t="s">
        <v>607</v>
      </c>
      <c r="E65" s="253">
        <f>Confirm!B19</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F318-7173-44AE-84D4-D6D609D27F40}">
  <sheetPr>
    <tabColor rgb="FF00B0F0"/>
    <pageSetUpPr fitToPage="1"/>
  </sheetPr>
  <dimension ref="A1:W111"/>
  <sheetViews>
    <sheetView showGridLines="0" tabSelected="1" topLeftCell="A32" workbookViewId="0">
      <selection activeCell="G20" sqref="G20:G21"/>
    </sheetView>
  </sheetViews>
  <sheetFormatPr defaultColWidth="9.453125" defaultRowHeight="14" x14ac:dyDescent="0.35"/>
  <cols>
    <col min="1" max="1" width="1.54296875" style="6" customWidth="1"/>
    <col min="2" max="12" width="14.54296875" style="5" customWidth="1"/>
    <col min="13" max="13" width="6.453125" style="7" customWidth="1"/>
    <col min="14" max="14" width="9.1796875" style="8" customWidth="1"/>
    <col min="15" max="15" width="16.453125" style="8" hidden="1" customWidth="1"/>
    <col min="16" max="16" width="14.453125" style="8" hidden="1" customWidth="1"/>
    <col min="17" max="23" width="9.1796875" style="8" customWidth="1"/>
    <col min="24" max="16384" width="9.453125" style="8"/>
  </cols>
  <sheetData>
    <row r="1" spans="1:23" x14ac:dyDescent="0.35">
      <c r="O1" s="8" t="s">
        <v>432</v>
      </c>
      <c r="P1" s="8" t="s">
        <v>432</v>
      </c>
    </row>
    <row r="2" spans="1:23" x14ac:dyDescent="0.35">
      <c r="B2" s="10" t="s">
        <v>117</v>
      </c>
      <c r="C2" s="10"/>
      <c r="D2" s="10"/>
      <c r="O2" s="9" t="s">
        <v>151</v>
      </c>
      <c r="P2" s="9" t="s">
        <v>161</v>
      </c>
    </row>
    <row r="3" spans="1:23" x14ac:dyDescent="0.35">
      <c r="B3" s="12"/>
      <c r="C3" s="12"/>
      <c r="D3" s="12"/>
      <c r="O3" s="11"/>
      <c r="P3" s="11"/>
    </row>
    <row r="4" spans="1:23" s="2" customFormat="1" x14ac:dyDescent="0.35">
      <c r="A4" s="1"/>
      <c r="B4" s="337" t="s">
        <v>349</v>
      </c>
      <c r="C4" s="338"/>
      <c r="D4" s="338"/>
      <c r="E4" s="338"/>
      <c r="F4" s="338"/>
      <c r="G4" s="338"/>
      <c r="H4" s="338"/>
      <c r="I4" s="338"/>
      <c r="J4" s="338"/>
      <c r="K4" s="338"/>
      <c r="L4" s="339"/>
      <c r="M4" s="13"/>
      <c r="N4" s="13"/>
      <c r="O4" s="14"/>
      <c r="P4" s="14"/>
    </row>
    <row r="5" spans="1:23" s="2" customFormat="1" x14ac:dyDescent="0.35">
      <c r="A5" s="1"/>
      <c r="B5" s="340" t="str">
        <f>Variables!B2</f>
        <v>NQ-2026-001</v>
      </c>
      <c r="C5" s="341"/>
      <c r="D5" s="341"/>
      <c r="E5" s="341"/>
      <c r="F5" s="341"/>
      <c r="G5" s="341"/>
      <c r="H5" s="341"/>
      <c r="I5" s="341"/>
      <c r="J5" s="341"/>
      <c r="K5" s="341"/>
      <c r="L5" s="342"/>
      <c r="M5" s="13"/>
      <c r="N5" s="13"/>
      <c r="O5" s="14"/>
      <c r="P5" s="14"/>
    </row>
    <row r="6" spans="1:23" s="4" customFormat="1" x14ac:dyDescent="0.35">
      <c r="A6" s="1"/>
      <c r="B6" s="343" t="str">
        <f>UPPER(Variables!B3&amp;" | "&amp;Variables!C3)</f>
        <v>OIL AND GAS WELL CASING | TUBAGES DE PUITS DE GAZ ET DE PÉTROLE</v>
      </c>
      <c r="C6" s="344"/>
      <c r="D6" s="344"/>
      <c r="E6" s="344"/>
      <c r="F6" s="344"/>
      <c r="G6" s="344"/>
      <c r="H6" s="344"/>
      <c r="I6" s="344"/>
      <c r="J6" s="344"/>
      <c r="K6" s="344"/>
      <c r="L6" s="345"/>
      <c r="M6" s="20"/>
      <c r="N6" s="20"/>
      <c r="O6" s="16"/>
      <c r="P6" s="16"/>
    </row>
    <row r="7" spans="1:23" s="4" customFormat="1" x14ac:dyDescent="0.35">
      <c r="A7" s="1"/>
      <c r="B7" s="15"/>
      <c r="C7" s="15"/>
      <c r="D7" s="15"/>
      <c r="E7" s="3"/>
      <c r="F7" s="3"/>
      <c r="G7" s="3"/>
      <c r="H7" s="3"/>
      <c r="I7" s="3"/>
      <c r="J7" s="3"/>
      <c r="K7" s="3"/>
      <c r="L7" s="3"/>
      <c r="O7" s="16"/>
      <c r="P7" s="16"/>
    </row>
    <row r="8" spans="1:23" s="2" customFormat="1" x14ac:dyDescent="0.35">
      <c r="A8" s="1"/>
      <c r="B8" s="301" t="s">
        <v>350</v>
      </c>
      <c r="C8" s="302"/>
      <c r="D8" s="302"/>
      <c r="E8" s="302"/>
      <c r="F8" s="302"/>
      <c r="G8" s="302"/>
      <c r="H8" s="302"/>
      <c r="I8" s="302"/>
      <c r="J8" s="302"/>
      <c r="K8" s="302"/>
      <c r="L8" s="303"/>
      <c r="M8" s="13"/>
      <c r="N8" s="13"/>
      <c r="O8" s="14"/>
      <c r="P8" s="14"/>
    </row>
    <row r="9" spans="1:23" x14ac:dyDescent="0.35">
      <c r="B9" s="17"/>
      <c r="C9" s="24"/>
      <c r="D9" s="24"/>
      <c r="E9" s="25"/>
      <c r="F9" s="25"/>
      <c r="G9" s="25"/>
      <c r="H9" s="25"/>
      <c r="I9" s="25"/>
      <c r="J9" s="25"/>
      <c r="K9" s="25"/>
      <c r="L9" s="18"/>
      <c r="M9" s="8"/>
      <c r="O9" s="258" t="s">
        <v>416</v>
      </c>
      <c r="P9" s="258"/>
    </row>
    <row r="10" spans="1:23" s="28" customFormat="1" x14ac:dyDescent="0.35">
      <c r="A10" s="65"/>
      <c r="B10" s="269"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of oil and gas well casing (as defined below) originating in or exported from Austria. Your firm's knowledge and experience would aid the Tribunal in the proper conduct of its inquiry by helping it better understand the Canadian market for oil and gas well casing. The Tribunal therefore requests a response to this questionnaire from your firm.</v>
      </c>
      <c r="C10" s="270"/>
      <c r="D10" s="270"/>
      <c r="E10" s="270"/>
      <c r="F10" s="270"/>
      <c r="G10" s="52"/>
      <c r="H10" s="271" t="str">
        <f>"Le Tribunal canadien du commerce extérieur (le Tribunal) a ouvert une enquête concernant "&amp;Variables!C4&amp;" de "&amp;Variables!C3&amp;" (tels que définis ci-dessous) originaires ou exportés "&amp;Variables!C5&amp;". Les connaissances et l'expérience de votre entreprise aideraient le Tribunal à mener correctement son enquête en lui permettant de mieux comprendre le marché canadien des "&amp;Variables!C3&amp;". Le Tribunal demande donc à votre entreprise de répondre à ce questionnaire."</f>
        <v>Le Tribunal canadien du commerce extérieur (le Tribunal) a ouvert une enquête concernant le dumping de tubages de puits de gaz et de pétrole (tels que définis ci-dessous) originaires ou exportés de l'Autriche. Les connaissances et l'expérience de votre entreprise aideraient le Tribunal à mener correctement son enquête en lui permettant de mieux comprendre le marché canadien des tubages de puits de gaz et de pétrole. Le Tribunal demande donc à votre entreprise de répondre à ce questionnaire.</v>
      </c>
      <c r="I10" s="271"/>
      <c r="J10" s="271"/>
      <c r="K10" s="271"/>
      <c r="L10" s="272"/>
      <c r="N10" s="31"/>
      <c r="O10" s="258"/>
      <c r="P10" s="258"/>
      <c r="Q10" s="31"/>
      <c r="R10" s="31"/>
      <c r="S10" s="31"/>
      <c r="T10" s="31"/>
      <c r="U10" s="31"/>
      <c r="V10" s="31"/>
      <c r="W10" s="31"/>
    </row>
    <row r="11" spans="1:23" s="28" customFormat="1" x14ac:dyDescent="0.35">
      <c r="A11" s="65"/>
      <c r="B11" s="269"/>
      <c r="C11" s="270"/>
      <c r="D11" s="270"/>
      <c r="E11" s="270"/>
      <c r="F11" s="270"/>
      <c r="G11" s="94"/>
      <c r="H11" s="271"/>
      <c r="I11" s="271"/>
      <c r="J11" s="271"/>
      <c r="K11" s="271"/>
      <c r="L11" s="272"/>
      <c r="N11" s="31"/>
      <c r="O11" s="258"/>
      <c r="P11" s="258"/>
      <c r="Q11" s="31"/>
      <c r="R11" s="31"/>
      <c r="S11" s="31"/>
      <c r="T11" s="31"/>
      <c r="U11" s="31"/>
      <c r="V11" s="31"/>
      <c r="W11" s="31"/>
    </row>
    <row r="12" spans="1:23" s="28" customFormat="1" x14ac:dyDescent="0.35">
      <c r="A12" s="65"/>
      <c r="B12" s="269"/>
      <c r="C12" s="270"/>
      <c r="D12" s="270"/>
      <c r="E12" s="270"/>
      <c r="F12" s="270"/>
      <c r="G12" s="94"/>
      <c r="H12" s="271"/>
      <c r="I12" s="271"/>
      <c r="J12" s="271"/>
      <c r="K12" s="271"/>
      <c r="L12" s="272"/>
      <c r="N12" s="31"/>
      <c r="O12" s="258"/>
      <c r="P12" s="258"/>
      <c r="Q12" s="31"/>
      <c r="R12" s="31"/>
      <c r="S12" s="31"/>
      <c r="T12" s="31"/>
      <c r="U12" s="31"/>
      <c r="V12" s="31"/>
      <c r="W12" s="31"/>
    </row>
    <row r="13" spans="1:23" s="28" customFormat="1" x14ac:dyDescent="0.35">
      <c r="A13" s="65"/>
      <c r="B13" s="269"/>
      <c r="C13" s="270"/>
      <c r="D13" s="270"/>
      <c r="E13" s="270"/>
      <c r="F13" s="270"/>
      <c r="G13" s="123"/>
      <c r="H13" s="271"/>
      <c r="I13" s="271"/>
      <c r="J13" s="271"/>
      <c r="K13" s="271"/>
      <c r="L13" s="272"/>
      <c r="N13" s="31"/>
      <c r="O13" s="258"/>
      <c r="P13" s="258"/>
      <c r="Q13" s="31"/>
      <c r="R13" s="31"/>
      <c r="S13" s="31"/>
      <c r="T13" s="31"/>
      <c r="U13" s="31"/>
      <c r="V13" s="31"/>
      <c r="W13" s="31"/>
    </row>
    <row r="14" spans="1:23" s="28" customFormat="1" x14ac:dyDescent="0.35">
      <c r="A14" s="65"/>
      <c r="B14" s="269"/>
      <c r="C14" s="270"/>
      <c r="D14" s="270"/>
      <c r="E14" s="270"/>
      <c r="F14" s="270"/>
      <c r="G14" s="94"/>
      <c r="H14" s="271"/>
      <c r="I14" s="271"/>
      <c r="J14" s="271"/>
      <c r="K14" s="271"/>
      <c r="L14" s="272"/>
      <c r="N14" s="31"/>
      <c r="O14" s="258"/>
      <c r="P14" s="258"/>
      <c r="Q14" s="31"/>
      <c r="R14" s="31"/>
      <c r="S14" s="31"/>
      <c r="T14" s="31"/>
      <c r="U14" s="31"/>
      <c r="V14" s="31"/>
      <c r="W14" s="31"/>
    </row>
    <row r="15" spans="1:23" s="28" customFormat="1" x14ac:dyDescent="0.35">
      <c r="A15" s="65"/>
      <c r="B15" s="269"/>
      <c r="C15" s="270"/>
      <c r="D15" s="270"/>
      <c r="E15" s="270"/>
      <c r="F15" s="270"/>
      <c r="G15" s="94"/>
      <c r="H15" s="271"/>
      <c r="I15" s="271"/>
      <c r="J15" s="271"/>
      <c r="K15" s="271"/>
      <c r="L15" s="272"/>
      <c r="N15" s="31"/>
      <c r="O15" s="258"/>
      <c r="P15" s="258"/>
      <c r="Q15" s="31"/>
      <c r="R15" s="31"/>
      <c r="S15" s="31"/>
      <c r="T15" s="31"/>
      <c r="U15" s="31"/>
      <c r="V15" s="31"/>
      <c r="W15" s="31"/>
    </row>
    <row r="16" spans="1:23" s="28" customFormat="1" x14ac:dyDescent="0.35">
      <c r="A16" s="65"/>
      <c r="B16" s="78"/>
      <c r="C16" s="79"/>
      <c r="D16" s="79"/>
      <c r="E16" s="79"/>
      <c r="F16" s="79"/>
      <c r="G16" s="79"/>
      <c r="H16" s="79"/>
      <c r="I16" s="79"/>
      <c r="J16" s="79"/>
      <c r="K16" s="79"/>
      <c r="L16" s="80"/>
      <c r="N16" s="31"/>
      <c r="O16" s="258"/>
      <c r="P16" s="258"/>
      <c r="Q16" s="31"/>
      <c r="R16" s="31"/>
      <c r="S16" s="31"/>
      <c r="T16" s="31"/>
      <c r="U16" s="31"/>
      <c r="V16" s="31"/>
      <c r="W16" s="31"/>
    </row>
    <row r="17" spans="1:23" s="4" customFormat="1" x14ac:dyDescent="0.35">
      <c r="A17" s="1"/>
      <c r="B17" s="15"/>
      <c r="C17" s="15"/>
      <c r="D17" s="15"/>
      <c r="E17" s="3"/>
      <c r="F17" s="3"/>
      <c r="G17" s="3"/>
      <c r="H17" s="3"/>
      <c r="I17" s="3"/>
      <c r="J17" s="3"/>
      <c r="K17" s="3"/>
      <c r="L17" s="3"/>
      <c r="O17" s="16"/>
      <c r="P17" s="16"/>
    </row>
    <row r="18" spans="1:23" s="2" customFormat="1" x14ac:dyDescent="0.35">
      <c r="A18" s="1"/>
      <c r="B18" s="298" t="s">
        <v>351</v>
      </c>
      <c r="C18" s="299"/>
      <c r="D18" s="299"/>
      <c r="E18" s="299"/>
      <c r="F18" s="299"/>
      <c r="G18" s="299"/>
      <c r="H18" s="299"/>
      <c r="I18" s="299"/>
      <c r="J18" s="299"/>
      <c r="K18" s="299"/>
      <c r="L18" s="300"/>
      <c r="M18" s="13"/>
      <c r="N18" s="13"/>
      <c r="O18" s="14"/>
      <c r="P18" s="14"/>
    </row>
    <row r="19" spans="1:23" x14ac:dyDescent="0.35">
      <c r="B19" s="17"/>
      <c r="C19" s="24"/>
      <c r="D19" s="24"/>
      <c r="E19" s="25"/>
      <c r="F19" s="25"/>
      <c r="G19" s="25"/>
      <c r="H19" s="25"/>
      <c r="I19" s="25"/>
      <c r="J19" s="25"/>
      <c r="K19" s="25"/>
      <c r="L19" s="18"/>
      <c r="M19" s="8"/>
    </row>
    <row r="20" spans="1:23" x14ac:dyDescent="0.35">
      <c r="B20" s="273" t="s">
        <v>162</v>
      </c>
      <c r="C20" s="274"/>
      <c r="D20" s="274"/>
      <c r="E20" s="274"/>
      <c r="F20" s="274"/>
      <c r="G20" s="277" t="s">
        <v>151</v>
      </c>
      <c r="H20" s="275" t="s">
        <v>274</v>
      </c>
      <c r="I20" s="275"/>
      <c r="J20" s="275"/>
      <c r="K20" s="275"/>
      <c r="L20" s="276"/>
      <c r="M20" s="8"/>
      <c r="O20" s="19"/>
    </row>
    <row r="21" spans="1:23" x14ac:dyDescent="0.35">
      <c r="B21" s="273"/>
      <c r="C21" s="274"/>
      <c r="D21" s="274"/>
      <c r="E21" s="274"/>
      <c r="F21" s="274"/>
      <c r="G21" s="278"/>
      <c r="H21" s="275"/>
      <c r="I21" s="275"/>
      <c r="J21" s="275"/>
      <c r="K21" s="275"/>
      <c r="L21" s="276"/>
      <c r="M21" s="8"/>
      <c r="O21" s="19"/>
    </row>
    <row r="22" spans="1:23" s="28" customFormat="1" x14ac:dyDescent="0.35">
      <c r="A22" s="65"/>
      <c r="B22" s="78"/>
      <c r="C22" s="79"/>
      <c r="D22" s="79"/>
      <c r="E22" s="79"/>
      <c r="F22" s="79"/>
      <c r="G22" s="79"/>
      <c r="H22" s="79"/>
      <c r="I22" s="79"/>
      <c r="J22" s="79"/>
      <c r="K22" s="79"/>
      <c r="L22" s="80"/>
      <c r="N22" s="31"/>
      <c r="O22" s="31"/>
      <c r="P22" s="31"/>
      <c r="Q22" s="31"/>
      <c r="R22" s="31"/>
      <c r="S22" s="31"/>
      <c r="T22" s="31"/>
      <c r="U22" s="31"/>
      <c r="V22" s="31"/>
      <c r="W22" s="31"/>
    </row>
    <row r="23" spans="1:23" s="4" customFormat="1" x14ac:dyDescent="0.35">
      <c r="A23" s="1"/>
      <c r="B23" s="15"/>
      <c r="C23" s="15"/>
      <c r="D23" s="15"/>
      <c r="E23" s="3"/>
      <c r="F23" s="3"/>
      <c r="G23" s="3"/>
      <c r="H23" s="3"/>
      <c r="I23" s="3"/>
      <c r="J23" s="3"/>
      <c r="K23" s="3"/>
      <c r="L23" s="3"/>
      <c r="O23" s="16"/>
      <c r="P23" s="16"/>
    </row>
    <row r="24" spans="1:23" s="2" customFormat="1" x14ac:dyDescent="0.35">
      <c r="A24" s="1"/>
      <c r="B24" s="301" t="str">
        <f>IF(Intro!$G$20="English",O24,P24)</f>
        <v>DEFINITION OF "THE GOODS"</v>
      </c>
      <c r="C24" s="302"/>
      <c r="D24" s="302" t="str">
        <f>UPPER(IF(Intro!$G$20="English",P24,Q24))</f>
        <v>LA DÉFINITION "DES MARCHANDISES"</v>
      </c>
      <c r="E24" s="302" t="str">
        <f>UPPER(IF(Intro!$G$20="English",Q24,R24))</f>
        <v/>
      </c>
      <c r="F24" s="302" t="str">
        <f>UPPER(IF(Intro!$G$20="English",R24,S24))</f>
        <v/>
      </c>
      <c r="G24" s="302" t="str">
        <f>UPPER(IF(Intro!$G$20="English",S24,T24))</f>
        <v/>
      </c>
      <c r="H24" s="302" t="str">
        <f>UPPER(IF(Intro!$G$20="English",T24,U24))</f>
        <v/>
      </c>
      <c r="I24" s="302" t="str">
        <f>UPPER(IF(Intro!$G$20="English",U24,V24))</f>
        <v/>
      </c>
      <c r="J24" s="302" t="str">
        <f>UPPER(IF(Intro!$G$20="English",V24,W24))</f>
        <v/>
      </c>
      <c r="K24" s="302" t="str">
        <f>UPPER(IF(Intro!$G$20="English",W24,X24))</f>
        <v/>
      </c>
      <c r="L24" s="303" t="str">
        <f>UPPER(IF(Intro!$G$20="English",X24,Y24))</f>
        <v/>
      </c>
      <c r="M24" s="4"/>
      <c r="N24" s="13"/>
      <c r="O24" s="20" t="s">
        <v>352</v>
      </c>
      <c r="P24" s="20" t="s">
        <v>353</v>
      </c>
    </row>
    <row r="25" spans="1:23" x14ac:dyDescent="0.35">
      <c r="B25" s="17"/>
      <c r="C25" s="24"/>
      <c r="D25" s="24"/>
      <c r="E25" s="25"/>
      <c r="F25" s="25"/>
      <c r="G25" s="25"/>
      <c r="H25" s="25"/>
      <c r="I25" s="25"/>
      <c r="J25" s="25"/>
      <c r="K25" s="25"/>
      <c r="L25" s="18"/>
      <c r="M25" s="8"/>
    </row>
    <row r="26" spans="1:23" s="28" customFormat="1" x14ac:dyDescent="0.35">
      <c r="A26" s="65"/>
      <c r="B26" s="269" t="str">
        <f>IF(Intro!$G$20="English",O26,P26)</f>
        <v>References to "the goods" in this questionnaire refer to:</v>
      </c>
      <c r="C26" s="270"/>
      <c r="D26" s="270"/>
      <c r="E26" s="270"/>
      <c r="F26" s="270"/>
      <c r="G26" s="270"/>
      <c r="H26" s="270"/>
      <c r="I26" s="270"/>
      <c r="J26" s="270"/>
      <c r="K26" s="270"/>
      <c r="L26" s="294"/>
      <c r="N26" s="31"/>
      <c r="O26" s="8" t="s">
        <v>198</v>
      </c>
      <c r="P26" s="8" t="s">
        <v>199</v>
      </c>
      <c r="Q26" s="31"/>
      <c r="R26" s="31"/>
      <c r="S26" s="31"/>
      <c r="T26" s="31"/>
      <c r="U26" s="31"/>
      <c r="V26" s="31"/>
      <c r="W26" s="31"/>
    </row>
    <row r="27" spans="1:23" x14ac:dyDescent="0.35">
      <c r="B27" s="17"/>
      <c r="C27" s="24"/>
      <c r="D27" s="24"/>
      <c r="E27" s="25"/>
      <c r="F27" s="25"/>
      <c r="G27" s="25"/>
      <c r="H27" s="25"/>
      <c r="I27" s="25"/>
      <c r="J27" s="25"/>
      <c r="K27" s="25"/>
      <c r="L27" s="18"/>
      <c r="M27" s="8"/>
    </row>
    <row r="28" spans="1:23" s="28" customFormat="1" x14ac:dyDescent="0.35">
      <c r="A28" s="65"/>
      <c r="B28" s="77"/>
      <c r="C28" s="279" t="str">
        <f>IF(Intro!$G$20="English",O28,P28)</f>
        <v>Oil and gas well casing and green tube casing, made of carbon or alloy steel, welded or seamless, heat‑treated or not heat‑treated, regardless of end finish, having an outside diameter from 4 ½ inches to 9 5/8 inches (114.3 mm to 245.2 mm), meeting or supplied to meet American Petroleum Institute (API) specification 5CT or equivalent and/or enhanced proprietary standards, in all grades.</v>
      </c>
      <c r="D28" s="280"/>
      <c r="E28" s="280"/>
      <c r="F28" s="280"/>
      <c r="G28" s="280"/>
      <c r="H28" s="280"/>
      <c r="I28" s="280"/>
      <c r="J28" s="280"/>
      <c r="K28" s="281"/>
      <c r="L28" s="53"/>
      <c r="N28" s="31"/>
      <c r="O28" s="8" t="str">
        <f>Variables!B16</f>
        <v>Oil and gas well casing and green tube casing, made of carbon or alloy steel, welded or seamless, heat‑treated or not heat‑treated, regardless of end finish, having an outside diameter from 4 ½ inches to 9 5/8 inches (114.3 mm to 245.2 mm), meeting or supplied to meet American Petroleum Institute (API) specification 5CT or equivalent and/or enhanced proprietary standards, in all grades.</v>
      </c>
      <c r="P28" s="8" t="str">
        <f>Variables!C16</f>
        <v>Tubage de puits de gaz ou de pétrole et tubage de puits de type tube vert, en acier ordinaire ou en acier allié, soudés ou sans soudures, traités thermiquement ou non traités thermiquement, peu importe le fini, ayant un diamètre extérieur de 4 ½ po à 9 5/8 po (de 114,3 mm à 245,2 mm), respectant ou fournis pour respecter la spécification 5CT de l’American Petroleum Institute (API) ou l’équivalent ou des normes exclusives améliorées, dans tous les grades.</v>
      </c>
      <c r="Q28" s="31"/>
      <c r="R28" s="31"/>
      <c r="S28" s="31"/>
      <c r="T28" s="31"/>
      <c r="U28" s="31"/>
      <c r="V28" s="31"/>
      <c r="W28" s="31"/>
    </row>
    <row r="29" spans="1:23" s="28" customFormat="1" x14ac:dyDescent="0.35">
      <c r="A29" s="65"/>
      <c r="B29" s="77"/>
      <c r="C29" s="282"/>
      <c r="D29" s="283"/>
      <c r="E29" s="283"/>
      <c r="F29" s="283"/>
      <c r="G29" s="283"/>
      <c r="H29" s="283"/>
      <c r="I29" s="283"/>
      <c r="J29" s="283"/>
      <c r="K29" s="284"/>
      <c r="L29" s="95"/>
      <c r="N29" s="31"/>
      <c r="O29" s="8"/>
      <c r="P29" s="8"/>
      <c r="Q29" s="31"/>
      <c r="R29" s="31"/>
      <c r="S29" s="31"/>
      <c r="T29" s="31"/>
      <c r="U29" s="31"/>
      <c r="V29" s="31"/>
      <c r="W29" s="31"/>
    </row>
    <row r="30" spans="1:23" s="28" customFormat="1" x14ac:dyDescent="0.35">
      <c r="A30" s="65"/>
      <c r="B30" s="77"/>
      <c r="C30" s="282"/>
      <c r="D30" s="283"/>
      <c r="E30" s="283"/>
      <c r="F30" s="283"/>
      <c r="G30" s="283"/>
      <c r="H30" s="283"/>
      <c r="I30" s="283"/>
      <c r="J30" s="283"/>
      <c r="K30" s="284"/>
      <c r="L30" s="95"/>
      <c r="N30" s="31"/>
      <c r="O30" s="8"/>
      <c r="P30" s="8"/>
      <c r="Q30" s="31"/>
      <c r="R30" s="31"/>
      <c r="S30" s="31"/>
      <c r="T30" s="31"/>
      <c r="U30" s="31"/>
      <c r="V30" s="31"/>
      <c r="W30" s="31"/>
    </row>
    <row r="31" spans="1:23" s="28" customFormat="1" x14ac:dyDescent="0.35">
      <c r="A31" s="65"/>
      <c r="B31" s="77"/>
      <c r="C31" s="285"/>
      <c r="D31" s="286"/>
      <c r="E31" s="286"/>
      <c r="F31" s="286"/>
      <c r="G31" s="286"/>
      <c r="H31" s="286"/>
      <c r="I31" s="286"/>
      <c r="J31" s="286"/>
      <c r="K31" s="287"/>
      <c r="L31" s="95"/>
      <c r="N31" s="31"/>
      <c r="O31" s="8"/>
      <c r="P31" s="8"/>
      <c r="Q31" s="31"/>
      <c r="R31" s="31"/>
      <c r="S31" s="31"/>
      <c r="T31" s="31"/>
      <c r="U31" s="31"/>
      <c r="V31" s="31"/>
      <c r="W31" s="31"/>
    </row>
    <row r="32" spans="1:23" x14ac:dyDescent="0.35">
      <c r="B32" s="17"/>
      <c r="C32" s="24"/>
      <c r="D32" s="24"/>
      <c r="E32" s="25"/>
      <c r="F32" s="25"/>
      <c r="G32" s="25"/>
      <c r="H32" s="25"/>
      <c r="I32" s="25"/>
      <c r="J32" s="25"/>
      <c r="K32" s="25"/>
      <c r="L32" s="18"/>
      <c r="M32" s="8"/>
    </row>
    <row r="33" spans="1:23" s="28" customFormat="1" x14ac:dyDescent="0.35">
      <c r="A33" s="65"/>
      <c r="B33" s="269" t="str">
        <f>IF(Intro!$G$20="English",O33,P33)</f>
        <v>For additional details, view the Info tab.</v>
      </c>
      <c r="C33" s="270"/>
      <c r="D33" s="270"/>
      <c r="E33" s="270"/>
      <c r="F33" s="270"/>
      <c r="G33" s="270"/>
      <c r="H33" s="270"/>
      <c r="I33" s="270"/>
      <c r="J33" s="270"/>
      <c r="K33" s="270"/>
      <c r="L33" s="294"/>
      <c r="N33" s="31"/>
      <c r="O33" s="8" t="s">
        <v>194</v>
      </c>
      <c r="P33" s="8" t="s">
        <v>195</v>
      </c>
      <c r="Q33" s="31"/>
      <c r="R33" s="31"/>
      <c r="S33" s="31"/>
      <c r="T33" s="31"/>
      <c r="U33" s="31"/>
      <c r="V33" s="31"/>
      <c r="W33" s="31"/>
    </row>
    <row r="34" spans="1:23" s="28" customFormat="1" x14ac:dyDescent="0.35">
      <c r="A34" s="65"/>
      <c r="B34" s="78"/>
      <c r="C34" s="79"/>
      <c r="D34" s="79"/>
      <c r="E34" s="79"/>
      <c r="F34" s="79"/>
      <c r="G34" s="79"/>
      <c r="H34" s="79"/>
      <c r="I34" s="79"/>
      <c r="J34" s="79"/>
      <c r="K34" s="79"/>
      <c r="L34" s="80"/>
      <c r="N34" s="31"/>
      <c r="O34" s="31"/>
      <c r="P34" s="31"/>
      <c r="Q34" s="31"/>
      <c r="R34" s="31"/>
      <c r="S34" s="31"/>
      <c r="T34" s="31"/>
      <c r="U34" s="31"/>
      <c r="V34" s="31"/>
      <c r="W34" s="31"/>
    </row>
    <row r="35" spans="1:23" s="4" customFormat="1" x14ac:dyDescent="0.35">
      <c r="A35" s="1"/>
      <c r="B35" s="15"/>
      <c r="C35" s="15"/>
      <c r="D35" s="15"/>
      <c r="E35" s="3"/>
      <c r="F35" s="3"/>
      <c r="G35" s="3"/>
      <c r="H35" s="3"/>
      <c r="I35" s="3"/>
      <c r="J35" s="3"/>
      <c r="K35" s="3"/>
      <c r="L35" s="3"/>
      <c r="O35" s="16"/>
      <c r="P35" s="16"/>
    </row>
    <row r="36" spans="1:23" s="2" customFormat="1" x14ac:dyDescent="0.35">
      <c r="A36" s="1"/>
      <c r="B36" s="298" t="str">
        <f>IF(Intro!$G$20="English",O36,P36)</f>
        <v>DO YOU NEED TO COMPLETE THIS QUESTIONNAIRE?</v>
      </c>
      <c r="C36" s="299"/>
      <c r="D36" s="299"/>
      <c r="E36" s="299"/>
      <c r="F36" s="299"/>
      <c r="G36" s="299"/>
      <c r="H36" s="299"/>
      <c r="I36" s="299"/>
      <c r="J36" s="299"/>
      <c r="K36" s="299"/>
      <c r="L36" s="300"/>
      <c r="M36" s="22"/>
      <c r="N36" s="22"/>
      <c r="O36" s="7" t="s">
        <v>354</v>
      </c>
      <c r="P36" s="7" t="s">
        <v>409</v>
      </c>
      <c r="Q36" s="46"/>
    </row>
    <row r="37" spans="1:23" x14ac:dyDescent="0.35">
      <c r="B37" s="44"/>
      <c r="C37" s="47"/>
      <c r="D37" s="48"/>
      <c r="E37" s="48"/>
      <c r="F37" s="48"/>
      <c r="G37" s="48"/>
      <c r="H37" s="48"/>
      <c r="I37" s="48"/>
      <c r="J37" s="48"/>
      <c r="K37" s="48"/>
      <c r="L37" s="45"/>
      <c r="M37" s="8"/>
    </row>
    <row r="38" spans="1:23" s="28" customFormat="1" x14ac:dyDescent="0.35">
      <c r="A38" s="6"/>
      <c r="B38" s="295" t="str">
        <f>IF(Intro!$G$20="English",O38,P38)</f>
        <v>Has your firm purchased the goods at any time since January 1, 2023?</v>
      </c>
      <c r="C38" s="296"/>
      <c r="D38" s="296"/>
      <c r="E38" s="296"/>
      <c r="F38" s="296"/>
      <c r="G38" s="296"/>
      <c r="H38" s="296"/>
      <c r="I38" s="296"/>
      <c r="J38" s="296"/>
      <c r="K38" s="296"/>
      <c r="L38" s="297"/>
      <c r="M38" s="8"/>
      <c r="N38" s="8"/>
      <c r="O38" s="19" t="str">
        <f>"Has your firm purchased the goods at any time since January 1, "&amp;Variables!B6&amp;"?"</f>
        <v>Has your firm purchased the goods at any time since January 1, 2023?</v>
      </c>
      <c r="P38" s="8" t="str">
        <f>"Votre entreprise a-t-elle acheté les marchandises à tout moment depuis le 1er janvier "&amp;Variables!C6&amp;"?"</f>
        <v>Votre entreprise a-t-elle acheté les marchandises à tout moment depuis le 1er janvier 2023?</v>
      </c>
      <c r="Q38" s="8"/>
      <c r="R38" s="31"/>
      <c r="S38" s="31"/>
      <c r="T38" s="31"/>
      <c r="U38" s="31"/>
      <c r="V38" s="31"/>
      <c r="W38" s="31"/>
    </row>
    <row r="39" spans="1:23" s="28" customFormat="1" x14ac:dyDescent="0.35">
      <c r="A39" s="6"/>
      <c r="B39" s="62"/>
      <c r="C39" s="83"/>
      <c r="D39" s="8"/>
      <c r="E39" s="8"/>
      <c r="F39" s="8"/>
      <c r="G39" s="97"/>
      <c r="H39" s="97"/>
      <c r="I39" s="97"/>
      <c r="J39" s="97"/>
      <c r="K39" s="97"/>
      <c r="L39" s="91"/>
      <c r="M39" s="8"/>
      <c r="N39" s="8"/>
      <c r="O39" s="8" t="s">
        <v>264</v>
      </c>
      <c r="P39" s="8" t="s">
        <v>265</v>
      </c>
      <c r="Q39" s="8"/>
      <c r="R39" s="31"/>
      <c r="S39" s="31"/>
      <c r="T39" s="31"/>
      <c r="U39" s="31"/>
      <c r="V39" s="31"/>
      <c r="W39" s="31"/>
    </row>
    <row r="40" spans="1:23" x14ac:dyDescent="0.35">
      <c r="B40" s="265" t="str">
        <f>IF(Intro!$G$20="English",O39,P39)</f>
        <v>Select Yes or No</v>
      </c>
      <c r="C40" s="266"/>
      <c r="D40" s="267"/>
      <c r="E40" s="288" t="str">
        <f>IF(D40="Yes",O40,IF(D40="Oui",P40,IF(D40="No",O41,IF(D40="Non",P41,""))))</f>
        <v/>
      </c>
      <c r="F40" s="289"/>
      <c r="G40" s="289"/>
      <c r="H40" s="289"/>
      <c r="I40" s="289"/>
      <c r="J40" s="289"/>
      <c r="K40" s="290"/>
      <c r="L40" s="91"/>
      <c r="M40" s="8"/>
      <c r="O40" s="8" t="str">
        <f>"Complete all tabs in this questionnaire and submit it by "&amp;Variables!B11&amp;"."</f>
        <v>Complete all tabs in this questionnaire and submit it by May 26, 2026.</v>
      </c>
      <c r="P40" s="8" t="str">
        <f>"Remplissez tous les onglets de ce questionnaire et soumettez-le avant le "&amp;Variables!C11&amp;"."</f>
        <v>Remplissez tous les onglets de ce questionnaire et soumettez-le avant le 26 mai 2026.</v>
      </c>
    </row>
    <row r="41" spans="1:23" x14ac:dyDescent="0.35">
      <c r="B41" s="265"/>
      <c r="C41" s="266"/>
      <c r="D41" s="268"/>
      <c r="E41" s="291"/>
      <c r="F41" s="292"/>
      <c r="G41" s="292"/>
      <c r="H41" s="292"/>
      <c r="I41" s="292"/>
      <c r="J41" s="292"/>
      <c r="K41" s="293"/>
      <c r="L41" s="91"/>
      <c r="M41" s="8"/>
      <c r="O41" s="8" t="str">
        <f>"Complete this tab only and submit it by "&amp;Variables!B11&amp;"."</f>
        <v>Complete this tab only and submit it by May 26, 2026.</v>
      </c>
      <c r="P41" s="8" t="str">
        <f>"Remplissez cet onglet uniquement et soumettez-le avant le "&amp;Variables!C11&amp;"."</f>
        <v>Remplissez cet onglet uniquement et soumettez-le avant le 26 mai 2026.</v>
      </c>
    </row>
    <row r="42" spans="1:23" s="28" customFormat="1" x14ac:dyDescent="0.35">
      <c r="A42" s="65"/>
      <c r="B42" s="78"/>
      <c r="C42" s="79"/>
      <c r="D42" s="79"/>
      <c r="E42" s="79"/>
      <c r="F42" s="79"/>
      <c r="G42" s="79"/>
      <c r="H42" s="79"/>
      <c r="I42" s="79"/>
      <c r="J42" s="79"/>
      <c r="K42" s="79"/>
      <c r="L42" s="80"/>
      <c r="N42" s="31"/>
      <c r="O42" s="31"/>
      <c r="P42" s="31"/>
      <c r="Q42" s="31"/>
      <c r="R42" s="31"/>
      <c r="S42" s="31"/>
      <c r="T42" s="31"/>
      <c r="U42" s="31"/>
      <c r="V42" s="31"/>
      <c r="W42" s="31"/>
    </row>
    <row r="43" spans="1:23" s="4" customFormat="1" x14ac:dyDescent="0.35">
      <c r="A43" s="1"/>
      <c r="B43" s="15"/>
      <c r="C43" s="15"/>
      <c r="D43" s="15"/>
      <c r="E43" s="3"/>
      <c r="F43" s="3"/>
      <c r="G43" s="3"/>
      <c r="H43" s="3"/>
      <c r="I43" s="3"/>
      <c r="J43" s="3"/>
      <c r="K43" s="3"/>
      <c r="L43" s="3"/>
      <c r="O43" s="16"/>
      <c r="P43" s="16"/>
    </row>
    <row r="44" spans="1:23" s="2" customFormat="1" x14ac:dyDescent="0.35">
      <c r="A44" s="1"/>
      <c r="B44" s="301" t="str">
        <f>IF(Intro!$G$20="English",O44,P44)</f>
        <v>QUESTIONNAIRE DUE DATE</v>
      </c>
      <c r="C44" s="302"/>
      <c r="D44" s="302" t="str">
        <f>UPPER(IF(Intro!$G$20="English",P44,Q44))</f>
        <v>DATE D'ÉCHÉANCE DU QUESTIONNAIRE</v>
      </c>
      <c r="E44" s="302" t="str">
        <f>UPPER(IF(Intro!$G$20="English",Q44,R44))</f>
        <v/>
      </c>
      <c r="F44" s="302" t="str">
        <f>UPPER(IF(Intro!$G$20="English",R44,S44))</f>
        <v/>
      </c>
      <c r="G44" s="302" t="str">
        <f>UPPER(IF(Intro!$G$20="English",S44,T44))</f>
        <v/>
      </c>
      <c r="H44" s="302" t="str">
        <f>UPPER(IF(Intro!$G$20="English",T44,U44))</f>
        <v/>
      </c>
      <c r="I44" s="302" t="str">
        <f>UPPER(IF(Intro!$G$20="English",U44,V44))</f>
        <v/>
      </c>
      <c r="J44" s="302" t="str">
        <f>UPPER(IF(Intro!$G$20="English",V44,W44))</f>
        <v/>
      </c>
      <c r="K44" s="302" t="str">
        <f>UPPER(IF(Intro!$G$20="English",W44,X44))</f>
        <v/>
      </c>
      <c r="L44" s="303" t="str">
        <f>UPPER(IF(Intro!$G$20="English",X44,Y44))</f>
        <v/>
      </c>
      <c r="M44" s="4"/>
      <c r="N44" s="13"/>
      <c r="O44" s="14" t="s">
        <v>120</v>
      </c>
      <c r="P44" s="14" t="s">
        <v>121</v>
      </c>
    </row>
    <row r="45" spans="1:23" x14ac:dyDescent="0.35">
      <c r="B45" s="17"/>
      <c r="C45" s="24"/>
      <c r="D45" s="24"/>
      <c r="E45" s="25"/>
      <c r="F45" s="25"/>
      <c r="G45" s="25"/>
      <c r="H45" s="25"/>
      <c r="I45" s="25"/>
      <c r="J45" s="25"/>
      <c r="K45" s="25"/>
      <c r="L45" s="18"/>
      <c r="M45" s="8"/>
    </row>
    <row r="46" spans="1:23" s="28" customFormat="1" x14ac:dyDescent="0.35">
      <c r="A46" s="65"/>
      <c r="B46" s="77"/>
      <c r="C46" s="66"/>
      <c r="D46" s="313" t="str">
        <f>IF(Intro!$G$20="English",O46,P46)</f>
        <v>May 26, 2026</v>
      </c>
      <c r="E46" s="314"/>
      <c r="F46" s="314"/>
      <c r="G46" s="314"/>
      <c r="H46" s="314"/>
      <c r="I46" s="314"/>
      <c r="J46" s="315"/>
      <c r="K46" s="68"/>
      <c r="L46" s="69"/>
      <c r="N46" s="31"/>
      <c r="O46" s="43" t="str">
        <f>Variables!B11</f>
        <v>May 26, 2026</v>
      </c>
      <c r="P46" s="43" t="str">
        <f>Variables!C11</f>
        <v>26 mai 2026</v>
      </c>
      <c r="Q46" s="31"/>
      <c r="R46" s="31"/>
      <c r="S46" s="31"/>
      <c r="T46" s="31"/>
      <c r="U46" s="31"/>
      <c r="V46" s="31"/>
      <c r="W46" s="31"/>
    </row>
    <row r="47" spans="1:23" s="28" customFormat="1" x14ac:dyDescent="0.35">
      <c r="A47" s="65"/>
      <c r="B47" s="77"/>
      <c r="C47" s="66"/>
      <c r="D47" s="316"/>
      <c r="E47" s="317"/>
      <c r="F47" s="317"/>
      <c r="G47" s="317"/>
      <c r="H47" s="317"/>
      <c r="I47" s="317"/>
      <c r="J47" s="318"/>
      <c r="K47" s="68"/>
      <c r="L47" s="69"/>
      <c r="N47" s="31"/>
      <c r="O47" s="43"/>
      <c r="P47" s="43"/>
      <c r="Q47" s="31"/>
      <c r="R47" s="31"/>
      <c r="S47" s="31"/>
      <c r="T47" s="31"/>
      <c r="U47" s="31"/>
      <c r="V47" s="31"/>
      <c r="W47" s="31"/>
    </row>
    <row r="48" spans="1:23" s="28" customFormat="1" x14ac:dyDescent="0.35">
      <c r="A48" s="65"/>
      <c r="B48" s="78"/>
      <c r="C48" s="79"/>
      <c r="D48" s="79"/>
      <c r="E48" s="79"/>
      <c r="F48" s="79"/>
      <c r="G48" s="79"/>
      <c r="H48" s="79"/>
      <c r="I48" s="79"/>
      <c r="J48" s="79"/>
      <c r="K48" s="79"/>
      <c r="L48" s="80"/>
      <c r="N48" s="31"/>
      <c r="O48" s="31"/>
      <c r="P48" s="31"/>
      <c r="Q48" s="31"/>
      <c r="R48" s="31"/>
      <c r="S48" s="31"/>
      <c r="T48" s="31"/>
      <c r="U48" s="31"/>
      <c r="V48" s="31"/>
      <c r="W48" s="31"/>
    </row>
    <row r="49" spans="1:23" s="4" customFormat="1" x14ac:dyDescent="0.35">
      <c r="A49" s="1"/>
      <c r="B49" s="15"/>
      <c r="C49" s="15"/>
      <c r="D49" s="15"/>
      <c r="E49" s="3"/>
      <c r="F49" s="3"/>
      <c r="G49" s="3"/>
      <c r="H49" s="3"/>
      <c r="I49" s="3"/>
      <c r="J49" s="3"/>
      <c r="K49" s="3"/>
      <c r="L49" s="3"/>
      <c r="O49" s="16"/>
      <c r="P49" s="16"/>
    </row>
    <row r="50" spans="1:23" s="2" customFormat="1" x14ac:dyDescent="0.35">
      <c r="A50" s="1"/>
      <c r="B50" s="301" t="str">
        <f>IF(Intro!$G$20="English",O50,P50)</f>
        <v>FAILURE TO COMPLETE QUESTIONNAIRE</v>
      </c>
      <c r="C50" s="302"/>
      <c r="D50" s="302" t="str">
        <f>UPPER(IF(Intro!$G$20="English",P50,Q50))</f>
        <v>QUESTIONNAIRE NON REMPLI</v>
      </c>
      <c r="E50" s="302" t="str">
        <f>UPPER(IF(Intro!$G$20="English",Q50,R50))</f>
        <v/>
      </c>
      <c r="F50" s="302" t="str">
        <f>UPPER(IF(Intro!$G$20="English",R50,S50))</f>
        <v/>
      </c>
      <c r="G50" s="302" t="str">
        <f>UPPER(IF(Intro!$G$20="English",S50,T50))</f>
        <v/>
      </c>
      <c r="H50" s="302" t="str">
        <f>UPPER(IF(Intro!$G$20="English",T50,U50))</f>
        <v/>
      </c>
      <c r="I50" s="302" t="str">
        <f>UPPER(IF(Intro!$G$20="English",U50,V50))</f>
        <v/>
      </c>
      <c r="J50" s="302" t="str">
        <f>UPPER(IF(Intro!$G$20="English",V50,W50))</f>
        <v/>
      </c>
      <c r="K50" s="302" t="str">
        <f>UPPER(IF(Intro!$G$20="English",W50,X50))</f>
        <v/>
      </c>
      <c r="L50" s="303" t="str">
        <f>UPPER(IF(Intro!$G$20="English",X50,Y50))</f>
        <v/>
      </c>
      <c r="M50" s="4"/>
      <c r="N50" s="13"/>
      <c r="O50" s="20" t="s">
        <v>355</v>
      </c>
      <c r="P50" s="20" t="s">
        <v>356</v>
      </c>
    </row>
    <row r="51" spans="1:23" x14ac:dyDescent="0.35">
      <c r="B51" s="17"/>
      <c r="C51" s="24"/>
      <c r="D51" s="24"/>
      <c r="E51" s="25"/>
      <c r="F51" s="25"/>
      <c r="G51" s="25"/>
      <c r="H51" s="25"/>
      <c r="I51" s="25"/>
      <c r="J51" s="25"/>
      <c r="K51" s="25"/>
      <c r="L51" s="18"/>
      <c r="M51" s="8"/>
    </row>
    <row r="52" spans="1:23" s="28" customFormat="1" x14ac:dyDescent="0.35">
      <c r="A52" s="65"/>
      <c r="B52" s="269" t="str">
        <f>IF(Intro!$G$20="English",O52,P52)</f>
        <v>Failure to complete the questionnaire by the due date may result in the Tribunal issuing a production order, pursuant to section 17 of the Canadian International Trade Tribunal Act, to compel the production of a questionnaire response.</v>
      </c>
      <c r="C52" s="270"/>
      <c r="D52" s="270"/>
      <c r="E52" s="270"/>
      <c r="F52" s="270"/>
      <c r="G52" s="270"/>
      <c r="H52" s="270"/>
      <c r="I52" s="270"/>
      <c r="J52" s="270"/>
      <c r="K52" s="270"/>
      <c r="L52" s="294"/>
      <c r="N52" s="31"/>
      <c r="O52" s="8" t="s">
        <v>163</v>
      </c>
      <c r="P52" s="8" t="s">
        <v>273</v>
      </c>
      <c r="Q52" s="31"/>
      <c r="R52" s="31"/>
      <c r="S52" s="31"/>
      <c r="T52" s="31"/>
      <c r="U52" s="31"/>
      <c r="V52" s="31"/>
      <c r="W52" s="31"/>
    </row>
    <row r="53" spans="1:23" s="28" customFormat="1" x14ac:dyDescent="0.35">
      <c r="A53" s="65"/>
      <c r="B53" s="269"/>
      <c r="C53" s="270"/>
      <c r="D53" s="270"/>
      <c r="E53" s="270"/>
      <c r="F53" s="270"/>
      <c r="G53" s="270"/>
      <c r="H53" s="270"/>
      <c r="I53" s="270"/>
      <c r="J53" s="270"/>
      <c r="K53" s="270"/>
      <c r="L53" s="294"/>
      <c r="N53" s="31"/>
      <c r="O53" s="8"/>
      <c r="P53" s="8"/>
      <c r="Q53" s="31"/>
      <c r="R53" s="31"/>
      <c r="S53" s="31"/>
      <c r="T53" s="31"/>
      <c r="U53" s="31"/>
      <c r="V53" s="31"/>
      <c r="W53" s="31"/>
    </row>
    <row r="54" spans="1:23" s="28" customFormat="1" x14ac:dyDescent="0.35">
      <c r="A54" s="65"/>
      <c r="B54" s="78"/>
      <c r="C54" s="79"/>
      <c r="D54" s="79"/>
      <c r="E54" s="79"/>
      <c r="F54" s="79"/>
      <c r="G54" s="79"/>
      <c r="H54" s="79"/>
      <c r="I54" s="79"/>
      <c r="J54" s="79"/>
      <c r="K54" s="79"/>
      <c r="L54" s="80"/>
      <c r="N54" s="31"/>
      <c r="O54" s="31"/>
      <c r="P54" s="31"/>
      <c r="Q54" s="31"/>
      <c r="R54" s="31"/>
      <c r="S54" s="31"/>
      <c r="T54" s="31"/>
      <c r="U54" s="31"/>
      <c r="V54" s="31"/>
      <c r="W54" s="31"/>
    </row>
    <row r="55" spans="1:23" s="4" customFormat="1" x14ac:dyDescent="0.35">
      <c r="A55" s="1"/>
      <c r="B55" s="15"/>
      <c r="C55" s="15"/>
      <c r="D55" s="15"/>
      <c r="E55" s="3"/>
      <c r="F55" s="3"/>
      <c r="G55" s="3"/>
      <c r="H55" s="3"/>
      <c r="I55" s="3"/>
      <c r="J55" s="3"/>
      <c r="K55" s="3"/>
      <c r="L55" s="3"/>
      <c r="O55" s="16"/>
      <c r="P55" s="16"/>
    </row>
    <row r="56" spans="1:23" x14ac:dyDescent="0.35">
      <c r="B56" s="298" t="str">
        <f>IF(Intro!$G$20="English",O56,P56)</f>
        <v>FIRM INFORMATION</v>
      </c>
      <c r="C56" s="299"/>
      <c r="D56" s="299"/>
      <c r="E56" s="299"/>
      <c r="F56" s="299"/>
      <c r="G56" s="299"/>
      <c r="H56" s="299"/>
      <c r="I56" s="299"/>
      <c r="J56" s="299"/>
      <c r="K56" s="299"/>
      <c r="L56" s="300"/>
      <c r="M56" s="28"/>
      <c r="O56" s="8" t="s">
        <v>123</v>
      </c>
      <c r="P56" s="8" t="s">
        <v>124</v>
      </c>
    </row>
    <row r="57" spans="1:23" x14ac:dyDescent="0.35">
      <c r="B57" s="17"/>
      <c r="C57" s="24"/>
      <c r="D57" s="24"/>
      <c r="E57" s="25"/>
      <c r="F57" s="25"/>
      <c r="G57" s="25"/>
      <c r="H57" s="25"/>
      <c r="I57" s="25"/>
      <c r="J57" s="25"/>
      <c r="K57" s="25"/>
      <c r="L57" s="18"/>
      <c r="M57" s="8"/>
    </row>
    <row r="58" spans="1:23" x14ac:dyDescent="0.35">
      <c r="B58" s="319" t="str">
        <f>IF(Intro!$G$20="English",O58,P58)</f>
        <v>Firm Name (In English and French, if applicable)</v>
      </c>
      <c r="C58" s="320"/>
      <c r="D58" s="321"/>
      <c r="E58" s="322"/>
      <c r="F58" s="323"/>
      <c r="G58" s="323"/>
      <c r="H58" s="323"/>
      <c r="I58" s="323"/>
      <c r="J58" s="323"/>
      <c r="K58" s="323"/>
      <c r="L58" s="324"/>
      <c r="M58" s="8"/>
      <c r="O58" s="19" t="s">
        <v>272</v>
      </c>
      <c r="P58" s="8" t="s">
        <v>125</v>
      </c>
    </row>
    <row r="59" spans="1:23" x14ac:dyDescent="0.35">
      <c r="B59" s="319"/>
      <c r="C59" s="320"/>
      <c r="D59" s="321"/>
      <c r="E59" s="322"/>
      <c r="F59" s="323"/>
      <c r="G59" s="323"/>
      <c r="H59" s="323"/>
      <c r="I59" s="323"/>
      <c r="J59" s="323"/>
      <c r="K59" s="323"/>
      <c r="L59" s="324"/>
      <c r="M59" s="8"/>
      <c r="O59" s="19"/>
    </row>
    <row r="60" spans="1:23" x14ac:dyDescent="0.35">
      <c r="B60" s="319" t="str">
        <f>IF(Intro!$G$20="English",O60,P60)</f>
        <v>Firm Address</v>
      </c>
      <c r="C60" s="320"/>
      <c r="D60" s="321"/>
      <c r="E60" s="322"/>
      <c r="F60" s="323"/>
      <c r="G60" s="323"/>
      <c r="H60" s="323"/>
      <c r="I60" s="323"/>
      <c r="J60" s="323"/>
      <c r="K60" s="323"/>
      <c r="L60" s="324"/>
      <c r="M60" s="8"/>
      <c r="O60" s="19" t="s">
        <v>15</v>
      </c>
      <c r="P60" s="8" t="s">
        <v>6</v>
      </c>
    </row>
    <row r="61" spans="1:23" x14ac:dyDescent="0.35">
      <c r="B61" s="319"/>
      <c r="C61" s="320"/>
      <c r="D61" s="321"/>
      <c r="E61" s="322"/>
      <c r="F61" s="323"/>
      <c r="G61" s="323"/>
      <c r="H61" s="323"/>
      <c r="I61" s="323"/>
      <c r="J61" s="323"/>
      <c r="K61" s="323"/>
      <c r="L61" s="324"/>
      <c r="M61" s="8"/>
      <c r="O61" s="19"/>
    </row>
    <row r="62" spans="1:23" x14ac:dyDescent="0.35">
      <c r="B62" s="319" t="str">
        <f>IF(Intro!$G$20="English",O62,P62)</f>
        <v>Website Address</v>
      </c>
      <c r="C62" s="320"/>
      <c r="D62" s="321"/>
      <c r="E62" s="322"/>
      <c r="F62" s="323"/>
      <c r="G62" s="323"/>
      <c r="H62" s="323"/>
      <c r="I62" s="323"/>
      <c r="J62" s="323"/>
      <c r="K62" s="323"/>
      <c r="L62" s="324"/>
      <c r="M62" s="8"/>
      <c r="O62" s="19" t="s">
        <v>90</v>
      </c>
      <c r="P62" s="8" t="s">
        <v>7</v>
      </c>
    </row>
    <row r="63" spans="1:23" x14ac:dyDescent="0.35">
      <c r="B63" s="319"/>
      <c r="C63" s="320"/>
      <c r="D63" s="321"/>
      <c r="E63" s="322"/>
      <c r="F63" s="323"/>
      <c r="G63" s="323"/>
      <c r="H63" s="323"/>
      <c r="I63" s="323"/>
      <c r="J63" s="323"/>
      <c r="K63" s="323"/>
      <c r="L63" s="324"/>
      <c r="M63" s="8"/>
      <c r="O63" s="19"/>
    </row>
    <row r="64" spans="1:23" x14ac:dyDescent="0.35">
      <c r="B64" s="17"/>
      <c r="C64" s="24"/>
      <c r="D64" s="24"/>
      <c r="E64" s="25"/>
      <c r="F64" s="25"/>
      <c r="G64" s="25"/>
      <c r="H64" s="25"/>
      <c r="I64" s="25"/>
      <c r="J64" s="25"/>
      <c r="K64" s="25"/>
      <c r="L64" s="18"/>
      <c r="M64" s="8"/>
    </row>
    <row r="65" spans="1:23" s="28" customFormat="1" x14ac:dyDescent="0.35">
      <c r="A65" s="6"/>
      <c r="B65" s="269" t="str">
        <f>IF(Intro!$G$20="English",O65,P65)</f>
        <v xml:space="preserve">If your firm has more than one location, facility or outlet, submit a consolidated response to the questionnaire.
</v>
      </c>
      <c r="C65" s="270"/>
      <c r="D65" s="270"/>
      <c r="E65" s="270"/>
      <c r="F65" s="270"/>
      <c r="G65" s="270"/>
      <c r="H65" s="270"/>
      <c r="I65" s="270"/>
      <c r="J65" s="270"/>
      <c r="K65" s="270"/>
      <c r="L65" s="294"/>
      <c r="N65" s="31"/>
      <c r="O65" s="31" t="s">
        <v>260</v>
      </c>
      <c r="P65" s="31" t="s">
        <v>261</v>
      </c>
      <c r="Q65" s="31"/>
      <c r="R65" s="31"/>
      <c r="S65" s="31"/>
      <c r="T65" s="31"/>
      <c r="U65" s="31"/>
      <c r="V65" s="31"/>
      <c r="W65" s="31"/>
    </row>
    <row r="66" spans="1:23" x14ac:dyDescent="0.35">
      <c r="B66" s="325" t="str">
        <f>IF(Intro!$G$20="English",O66,P66)</f>
        <v>Provide the names and addresses of other locations, facilities, and outlets in Canada on behalf of which your company is responding.</v>
      </c>
      <c r="C66" s="326"/>
      <c r="D66" s="326"/>
      <c r="E66" s="331"/>
      <c r="F66" s="331"/>
      <c r="G66" s="331"/>
      <c r="H66" s="331"/>
      <c r="I66" s="331"/>
      <c r="J66" s="331"/>
      <c r="K66" s="331"/>
      <c r="L66" s="332"/>
      <c r="M66" s="28"/>
      <c r="O66" s="19" t="s">
        <v>91</v>
      </c>
      <c r="P66" s="8" t="s">
        <v>126</v>
      </c>
    </row>
    <row r="67" spans="1:23" x14ac:dyDescent="0.35">
      <c r="B67" s="327"/>
      <c r="C67" s="328"/>
      <c r="D67" s="328"/>
      <c r="E67" s="333"/>
      <c r="F67" s="333"/>
      <c r="G67" s="333"/>
      <c r="H67" s="333"/>
      <c r="I67" s="333"/>
      <c r="J67" s="333"/>
      <c r="K67" s="333"/>
      <c r="L67" s="334"/>
      <c r="M67" s="28"/>
      <c r="O67" s="19"/>
    </row>
    <row r="68" spans="1:23" x14ac:dyDescent="0.35">
      <c r="B68" s="327"/>
      <c r="C68" s="328"/>
      <c r="D68" s="328"/>
      <c r="E68" s="333"/>
      <c r="F68" s="333"/>
      <c r="G68" s="333"/>
      <c r="H68" s="333"/>
      <c r="I68" s="333"/>
      <c r="J68" s="333"/>
      <c r="K68" s="333"/>
      <c r="L68" s="334"/>
      <c r="M68" s="28"/>
      <c r="O68" s="19"/>
    </row>
    <row r="69" spans="1:23" x14ac:dyDescent="0.35">
      <c r="B69" s="327"/>
      <c r="C69" s="328"/>
      <c r="D69" s="328"/>
      <c r="E69" s="333"/>
      <c r="F69" s="333"/>
      <c r="G69" s="333"/>
      <c r="H69" s="333"/>
      <c r="I69" s="333"/>
      <c r="J69" s="333"/>
      <c r="K69" s="333"/>
      <c r="L69" s="334"/>
      <c r="M69" s="28"/>
      <c r="O69" s="19"/>
    </row>
    <row r="70" spans="1:23" x14ac:dyDescent="0.35">
      <c r="B70" s="327"/>
      <c r="C70" s="328"/>
      <c r="D70" s="328"/>
      <c r="E70" s="333"/>
      <c r="F70" s="333"/>
      <c r="G70" s="333"/>
      <c r="H70" s="333"/>
      <c r="I70" s="333"/>
      <c r="J70" s="333"/>
      <c r="K70" s="333"/>
      <c r="L70" s="334"/>
      <c r="M70" s="28"/>
      <c r="O70" s="19"/>
    </row>
    <row r="71" spans="1:23" x14ac:dyDescent="0.35">
      <c r="B71" s="327"/>
      <c r="C71" s="328"/>
      <c r="D71" s="328"/>
      <c r="E71" s="333"/>
      <c r="F71" s="333"/>
      <c r="G71" s="333"/>
      <c r="H71" s="333"/>
      <c r="I71" s="333"/>
      <c r="J71" s="333"/>
      <c r="K71" s="333"/>
      <c r="L71" s="334"/>
      <c r="M71" s="28"/>
      <c r="O71" s="19"/>
    </row>
    <row r="72" spans="1:23" x14ac:dyDescent="0.35">
      <c r="B72" s="327"/>
      <c r="C72" s="328"/>
      <c r="D72" s="328"/>
      <c r="E72" s="333"/>
      <c r="F72" s="333"/>
      <c r="G72" s="333"/>
      <c r="H72" s="333"/>
      <c r="I72" s="333"/>
      <c r="J72" s="333"/>
      <c r="K72" s="333"/>
      <c r="L72" s="334"/>
      <c r="M72" s="28"/>
      <c r="O72" s="19"/>
    </row>
    <row r="73" spans="1:23" x14ac:dyDescent="0.35">
      <c r="B73" s="327"/>
      <c r="C73" s="328"/>
      <c r="D73" s="328"/>
      <c r="E73" s="333"/>
      <c r="F73" s="333"/>
      <c r="G73" s="333"/>
      <c r="H73" s="333"/>
      <c r="I73" s="333"/>
      <c r="J73" s="333"/>
      <c r="K73" s="333"/>
      <c r="L73" s="334"/>
      <c r="M73" s="28"/>
      <c r="O73" s="19"/>
    </row>
    <row r="74" spans="1:23" x14ac:dyDescent="0.35">
      <c r="B74" s="327"/>
      <c r="C74" s="328"/>
      <c r="D74" s="328"/>
      <c r="E74" s="333"/>
      <c r="F74" s="333"/>
      <c r="G74" s="333"/>
      <c r="H74" s="333"/>
      <c r="I74" s="333"/>
      <c r="J74" s="333"/>
      <c r="K74" s="333"/>
      <c r="L74" s="334"/>
      <c r="M74" s="28"/>
      <c r="O74" s="19"/>
    </row>
    <row r="75" spans="1:23" x14ac:dyDescent="0.35">
      <c r="B75" s="329"/>
      <c r="C75" s="330"/>
      <c r="D75" s="330"/>
      <c r="E75" s="335"/>
      <c r="F75" s="335"/>
      <c r="G75" s="335"/>
      <c r="H75" s="335"/>
      <c r="I75" s="335"/>
      <c r="J75" s="335"/>
      <c r="K75" s="335"/>
      <c r="L75" s="336"/>
      <c r="M75" s="28"/>
      <c r="O75" s="19"/>
    </row>
    <row r="76" spans="1:23" s="28" customFormat="1" x14ac:dyDescent="0.35">
      <c r="A76" s="65"/>
      <c r="B76" s="78"/>
      <c r="C76" s="79"/>
      <c r="D76" s="79"/>
      <c r="E76" s="79"/>
      <c r="F76" s="79"/>
      <c r="G76" s="79"/>
      <c r="H76" s="79"/>
      <c r="I76" s="79"/>
      <c r="J76" s="79"/>
      <c r="K76" s="79"/>
      <c r="L76" s="80"/>
      <c r="N76" s="31"/>
      <c r="O76" s="31"/>
      <c r="P76" s="31"/>
      <c r="Q76" s="31"/>
      <c r="R76" s="31"/>
      <c r="S76" s="31"/>
      <c r="T76" s="31"/>
      <c r="U76" s="31"/>
      <c r="V76" s="31"/>
      <c r="W76" s="31"/>
    </row>
    <row r="77" spans="1:23" x14ac:dyDescent="0.35">
      <c r="B77" s="26"/>
      <c r="C77" s="26"/>
      <c r="D77" s="26"/>
      <c r="E77" s="26"/>
      <c r="F77" s="26"/>
      <c r="G77" s="26"/>
      <c r="H77" s="26"/>
      <c r="I77" s="26"/>
      <c r="J77" s="26"/>
      <c r="K77" s="26"/>
      <c r="L77" s="26"/>
    </row>
    <row r="78" spans="1:23" x14ac:dyDescent="0.35">
      <c r="B78" s="298" t="str">
        <f>IF(Intro!$G$20="English",O78,P78)</f>
        <v>CERTIFICATION</v>
      </c>
      <c r="C78" s="299"/>
      <c r="D78" s="299"/>
      <c r="E78" s="299"/>
      <c r="F78" s="299"/>
      <c r="G78" s="299"/>
      <c r="H78" s="299"/>
      <c r="I78" s="299"/>
      <c r="J78" s="299"/>
      <c r="K78" s="299"/>
      <c r="L78" s="300"/>
      <c r="M78" s="28"/>
      <c r="O78" s="8" t="s">
        <v>2</v>
      </c>
      <c r="P78" s="8" t="s">
        <v>3</v>
      </c>
    </row>
    <row r="79" spans="1:23" x14ac:dyDescent="0.35">
      <c r="B79" s="17"/>
      <c r="C79" s="24"/>
      <c r="D79" s="24"/>
      <c r="E79" s="25"/>
      <c r="F79" s="25"/>
      <c r="G79" s="25"/>
      <c r="H79" s="25"/>
      <c r="I79" s="25"/>
      <c r="J79" s="25"/>
      <c r="K79" s="25"/>
      <c r="L79" s="18"/>
      <c r="M79" s="8"/>
    </row>
    <row r="80" spans="1:23" s="28" customFormat="1" x14ac:dyDescent="0.35">
      <c r="A80" s="65"/>
      <c r="B80" s="269" t="str">
        <f>IF(Intro!$G$20="English",O80,P80)</f>
        <v xml:space="preserve">The undersigned certifies that the information supplied herein is complete and correct to the best of their knowledge and belief.
</v>
      </c>
      <c r="C80" s="270"/>
      <c r="D80" s="270"/>
      <c r="E80" s="270"/>
      <c r="F80" s="270"/>
      <c r="G80" s="270"/>
      <c r="H80" s="270"/>
      <c r="I80" s="270"/>
      <c r="J80" s="270"/>
      <c r="K80" s="270"/>
      <c r="L80" s="294"/>
      <c r="N80" s="31"/>
      <c r="O80" s="31" t="s">
        <v>309</v>
      </c>
      <c r="P80" s="31" t="s">
        <v>310</v>
      </c>
      <c r="Q80" s="31"/>
      <c r="R80" s="31"/>
      <c r="S80" s="31"/>
      <c r="T80" s="31"/>
      <c r="U80" s="31"/>
      <c r="V80" s="31"/>
      <c r="W80" s="31"/>
    </row>
    <row r="81" spans="1:23" s="28" customFormat="1" x14ac:dyDescent="0.35">
      <c r="A81" s="65"/>
      <c r="B81" s="77"/>
      <c r="C81" s="66"/>
      <c r="D81" s="66"/>
      <c r="E81" s="66"/>
      <c r="F81" s="66"/>
      <c r="G81" s="66"/>
      <c r="H81" s="66"/>
      <c r="I81" s="66"/>
      <c r="J81" s="66"/>
      <c r="K81" s="66"/>
      <c r="L81" s="67"/>
      <c r="N81" s="31"/>
      <c r="O81" s="31"/>
      <c r="P81" s="31"/>
      <c r="Q81" s="31"/>
      <c r="R81" s="31"/>
      <c r="S81" s="31"/>
      <c r="T81" s="31"/>
      <c r="U81" s="31"/>
      <c r="V81" s="31"/>
      <c r="W81" s="31"/>
    </row>
    <row r="82" spans="1:23" x14ac:dyDescent="0.35">
      <c r="B82" s="259" t="str">
        <f>IF(Intro!$G$20="English",O82,P82)</f>
        <v>Name of Authorized Official</v>
      </c>
      <c r="C82" s="260"/>
      <c r="D82" s="260"/>
      <c r="E82" s="263"/>
      <c r="F82" s="263"/>
      <c r="G82" s="263"/>
      <c r="H82" s="263"/>
      <c r="I82" s="263"/>
      <c r="J82" s="263"/>
      <c r="K82" s="263"/>
      <c r="L82" s="264"/>
      <c r="M82" s="8"/>
      <c r="O82" s="19" t="s">
        <v>92</v>
      </c>
      <c r="P82" s="8" t="s">
        <v>94</v>
      </c>
    </row>
    <row r="83" spans="1:23" x14ac:dyDescent="0.35">
      <c r="B83" s="259"/>
      <c r="C83" s="260"/>
      <c r="D83" s="260"/>
      <c r="E83" s="263"/>
      <c r="F83" s="263"/>
      <c r="G83" s="263"/>
      <c r="H83" s="263"/>
      <c r="I83" s="263"/>
      <c r="J83" s="263"/>
      <c r="K83" s="263"/>
      <c r="L83" s="264"/>
      <c r="M83" s="8"/>
      <c r="O83" s="19"/>
    </row>
    <row r="84" spans="1:23" x14ac:dyDescent="0.35">
      <c r="B84" s="259" t="str">
        <f>IF(Intro!$G$20="English",O84,P84)</f>
        <v>Title of Authorized Official</v>
      </c>
      <c r="C84" s="260"/>
      <c r="D84" s="260"/>
      <c r="E84" s="263"/>
      <c r="F84" s="263"/>
      <c r="G84" s="263"/>
      <c r="H84" s="263"/>
      <c r="I84" s="263"/>
      <c r="J84" s="263"/>
      <c r="K84" s="263"/>
      <c r="L84" s="264"/>
      <c r="M84" s="8"/>
      <c r="O84" s="19" t="s">
        <v>93</v>
      </c>
      <c r="P84" s="8" t="s">
        <v>95</v>
      </c>
    </row>
    <row r="85" spans="1:23" x14ac:dyDescent="0.35">
      <c r="B85" s="261"/>
      <c r="C85" s="262"/>
      <c r="D85" s="262"/>
      <c r="E85" s="263"/>
      <c r="F85" s="263"/>
      <c r="G85" s="263"/>
      <c r="H85" s="263"/>
      <c r="I85" s="263"/>
      <c r="J85" s="263"/>
      <c r="K85" s="263"/>
      <c r="L85" s="264"/>
      <c r="M85" s="8"/>
      <c r="O85" s="19"/>
    </row>
    <row r="86" spans="1:23" x14ac:dyDescent="0.35">
      <c r="B86" s="259" t="str">
        <f>IF(Intro!$G$20="English",O86,P86)</f>
        <v>E-mail Address</v>
      </c>
      <c r="C86" s="260"/>
      <c r="D86" s="260"/>
      <c r="E86" s="263"/>
      <c r="F86" s="263"/>
      <c r="G86" s="263"/>
      <c r="H86" s="263"/>
      <c r="I86" s="263"/>
      <c r="J86" s="263"/>
      <c r="K86" s="263"/>
      <c r="L86" s="264"/>
      <c r="M86" s="8"/>
      <c r="O86" s="19" t="s">
        <v>5</v>
      </c>
      <c r="P86" s="8" t="s">
        <v>97</v>
      </c>
    </row>
    <row r="87" spans="1:23" x14ac:dyDescent="0.35">
      <c r="B87" s="261"/>
      <c r="C87" s="262"/>
      <c r="D87" s="262"/>
      <c r="E87" s="263"/>
      <c r="F87" s="263"/>
      <c r="G87" s="263"/>
      <c r="H87" s="263"/>
      <c r="I87" s="263"/>
      <c r="J87" s="263"/>
      <c r="K87" s="263"/>
      <c r="L87" s="264"/>
      <c r="M87" s="8"/>
      <c r="O87" s="19"/>
    </row>
    <row r="88" spans="1:23" x14ac:dyDescent="0.35">
      <c r="B88" s="259" t="str">
        <f>IF(Intro!$G$20="English",O88,P88)</f>
        <v>Telephone</v>
      </c>
      <c r="C88" s="260"/>
      <c r="D88" s="260"/>
      <c r="E88" s="263"/>
      <c r="F88" s="263"/>
      <c r="G88" s="263"/>
      <c r="H88" s="263"/>
      <c r="I88" s="263"/>
      <c r="J88" s="263"/>
      <c r="K88" s="263"/>
      <c r="L88" s="264"/>
      <c r="M88" s="8"/>
      <c r="O88" s="19" t="s">
        <v>1</v>
      </c>
      <c r="P88" s="8" t="s">
        <v>4</v>
      </c>
    </row>
    <row r="89" spans="1:23" x14ac:dyDescent="0.35">
      <c r="B89" s="261"/>
      <c r="C89" s="262"/>
      <c r="D89" s="262"/>
      <c r="E89" s="263"/>
      <c r="F89" s="263"/>
      <c r="G89" s="263"/>
      <c r="H89" s="263"/>
      <c r="I89" s="263"/>
      <c r="J89" s="263"/>
      <c r="K89" s="263"/>
      <c r="L89" s="264"/>
      <c r="M89" s="8"/>
      <c r="O89" s="19"/>
    </row>
    <row r="90" spans="1:23" x14ac:dyDescent="0.35">
      <c r="B90" s="259" t="s">
        <v>0</v>
      </c>
      <c r="C90" s="260"/>
      <c r="D90" s="260"/>
      <c r="E90" s="309"/>
      <c r="F90" s="263"/>
      <c r="G90" s="263"/>
      <c r="H90" s="263"/>
      <c r="I90" s="263"/>
      <c r="J90" s="263"/>
      <c r="K90" s="263"/>
      <c r="L90" s="264"/>
      <c r="M90" s="28"/>
      <c r="O90" s="19"/>
    </row>
    <row r="91" spans="1:23" x14ac:dyDescent="0.35">
      <c r="B91" s="261"/>
      <c r="C91" s="262"/>
      <c r="D91" s="262"/>
      <c r="E91" s="263"/>
      <c r="F91" s="263"/>
      <c r="G91" s="263"/>
      <c r="H91" s="263"/>
      <c r="I91" s="263"/>
      <c r="J91" s="263"/>
      <c r="K91" s="263"/>
      <c r="L91" s="264"/>
      <c r="M91" s="28"/>
      <c r="O91" s="19"/>
    </row>
    <row r="92" spans="1:23" s="28" customFormat="1" x14ac:dyDescent="0.35">
      <c r="A92" s="65"/>
      <c r="B92" s="77"/>
      <c r="C92" s="66"/>
      <c r="D92" s="66"/>
      <c r="E92" s="66"/>
      <c r="F92" s="66"/>
      <c r="G92" s="66"/>
      <c r="H92" s="66"/>
      <c r="I92" s="66"/>
      <c r="J92" s="66"/>
      <c r="K92" s="66"/>
      <c r="L92" s="67"/>
      <c r="N92" s="31"/>
      <c r="O92" s="31"/>
      <c r="P92" s="31"/>
      <c r="Q92" s="31"/>
      <c r="R92" s="31"/>
      <c r="S92" s="31"/>
      <c r="T92" s="31"/>
      <c r="U92" s="31"/>
      <c r="V92" s="31"/>
      <c r="W92" s="31"/>
    </row>
    <row r="93" spans="1:23" ht="21" x14ac:dyDescent="0.35">
      <c r="B93" s="304" t="str">
        <f>IF(Intro!$G$20="English",O93,P93)</f>
        <v>I understand that checking this box constitutes my legally binding signature.</v>
      </c>
      <c r="C93" s="305"/>
      <c r="D93" s="305"/>
      <c r="E93" s="305"/>
      <c r="F93" s="305"/>
      <c r="G93" s="305"/>
      <c r="H93" s="305"/>
      <c r="I93" s="305"/>
      <c r="J93" s="98"/>
      <c r="K93" s="30"/>
      <c r="L93" s="29"/>
      <c r="M93" s="8"/>
      <c r="O93" s="19" t="s">
        <v>98</v>
      </c>
      <c r="P93" s="8" t="s">
        <v>99</v>
      </c>
    </row>
    <row r="94" spans="1:23" s="28" customFormat="1" x14ac:dyDescent="0.35">
      <c r="A94" s="65"/>
      <c r="B94" s="78"/>
      <c r="C94" s="79"/>
      <c r="D94" s="79"/>
      <c r="E94" s="79"/>
      <c r="F94" s="79"/>
      <c r="G94" s="79"/>
      <c r="H94" s="79"/>
      <c r="I94" s="79"/>
      <c r="J94" s="79"/>
      <c r="K94" s="79"/>
      <c r="L94" s="80"/>
      <c r="N94" s="31"/>
      <c r="O94" s="31"/>
      <c r="P94" s="31"/>
      <c r="Q94" s="31"/>
      <c r="R94" s="31"/>
      <c r="S94" s="31"/>
      <c r="T94" s="31"/>
      <c r="U94" s="31"/>
      <c r="V94" s="31"/>
      <c r="W94" s="31"/>
    </row>
    <row r="95" spans="1:23" s="4" customFormat="1" x14ac:dyDescent="0.35">
      <c r="A95" s="1"/>
      <c r="B95" s="15"/>
      <c r="C95" s="15"/>
      <c r="D95" s="15"/>
      <c r="E95" s="3"/>
      <c r="F95" s="3"/>
      <c r="G95" s="3"/>
      <c r="H95" s="3"/>
      <c r="I95" s="3"/>
      <c r="J95" s="3"/>
      <c r="K95" s="3"/>
      <c r="L95" s="3"/>
      <c r="O95" s="16"/>
      <c r="P95" s="16"/>
    </row>
    <row r="96" spans="1:23" s="2" customFormat="1" x14ac:dyDescent="0.35">
      <c r="A96" s="1"/>
      <c r="B96" s="301" t="str">
        <f>IF(Intro!$G$20="English",O96,P96)</f>
        <v>SUBMITTING THE QUESTIONNAIRE RESPONSE</v>
      </c>
      <c r="C96" s="302"/>
      <c r="D96" s="302" t="str">
        <f>UPPER(IF(Intro!$G$20="English",P96,Q96))</f>
        <v>TRANSMISSION DU QUESTIONNAIRE REMPLI</v>
      </c>
      <c r="E96" s="302" t="str">
        <f>UPPER(IF(Intro!$G$20="English",Q96,R96))</f>
        <v/>
      </c>
      <c r="F96" s="302" t="str">
        <f>UPPER(IF(Intro!$G$20="English",R96,S96))</f>
        <v/>
      </c>
      <c r="G96" s="302" t="str">
        <f>UPPER(IF(Intro!$G$20="English",S96,T96))</f>
        <v/>
      </c>
      <c r="H96" s="302" t="str">
        <f>UPPER(IF(Intro!$G$20="English",T96,U96))</f>
        <v/>
      </c>
      <c r="I96" s="302" t="str">
        <f>UPPER(IF(Intro!$G$20="English",U96,V96))</f>
        <v/>
      </c>
      <c r="J96" s="302" t="str">
        <f>UPPER(IF(Intro!$G$20="English",V96,W96))</f>
        <v/>
      </c>
      <c r="K96" s="302" t="str">
        <f>UPPER(IF(Intro!$G$20="English",W96,X96))</f>
        <v/>
      </c>
      <c r="L96" s="303" t="str">
        <f>UPPER(IF(Intro!$G$20="English",X96,Y96))</f>
        <v/>
      </c>
      <c r="M96" s="4"/>
      <c r="N96" s="13"/>
      <c r="O96" s="14" t="s">
        <v>122</v>
      </c>
      <c r="P96" s="14" t="s">
        <v>8</v>
      </c>
    </row>
    <row r="97" spans="1:23" x14ac:dyDescent="0.35">
      <c r="B97" s="17"/>
      <c r="C97" s="24"/>
      <c r="D97" s="24"/>
      <c r="E97" s="25"/>
      <c r="F97" s="25"/>
      <c r="G97" s="25"/>
      <c r="H97" s="25"/>
      <c r="I97" s="25"/>
      <c r="J97" s="25"/>
      <c r="K97" s="25"/>
      <c r="L97" s="18"/>
      <c r="M97" s="8"/>
    </row>
    <row r="98" spans="1:23" s="28" customFormat="1" x14ac:dyDescent="0.35">
      <c r="A98" s="65"/>
      <c r="B98" s="269" t="str">
        <f>IF(Intro!$G$20="English",O98,P98)</f>
        <v>The completed questionnaire can be submitted using one of the following methods:</v>
      </c>
      <c r="C98" s="270"/>
      <c r="D98" s="270"/>
      <c r="E98" s="270"/>
      <c r="F98" s="270"/>
      <c r="G98" s="270"/>
      <c r="H98" s="270"/>
      <c r="I98" s="270"/>
      <c r="J98" s="270"/>
      <c r="K98" s="270"/>
      <c r="L98" s="294"/>
      <c r="N98" s="31"/>
      <c r="O98" s="8" t="s">
        <v>164</v>
      </c>
      <c r="P98" s="8" t="s">
        <v>96</v>
      </c>
      <c r="Q98" s="31"/>
      <c r="R98" s="31"/>
      <c r="S98" s="31"/>
      <c r="T98" s="31"/>
      <c r="U98" s="31"/>
      <c r="V98" s="31"/>
      <c r="W98" s="31"/>
    </row>
    <row r="99" spans="1:23" s="28" customFormat="1" x14ac:dyDescent="0.35">
      <c r="A99" s="65"/>
      <c r="B99" s="306" t="str">
        <f>IF($G$20="English",HYPERLINK("https://e-filing-depot-electronique.citt-tcce.gc.ca/submitNonRegisteredUser-eng.aspx","1. Secure E-filing service;"),IF($G$20="Français",HYPERLINK("https://e-filing-depot-electronique.citt-tcce.gc.ca/submitNonRegisteredUser-fra.aspx?","1. Service sécurisé de dépôt électronique;"),""))</f>
        <v>1. Secure E-filing service;</v>
      </c>
      <c r="C99" s="307"/>
      <c r="D99" s="307"/>
      <c r="E99" s="307"/>
      <c r="F99" s="307"/>
      <c r="G99" s="307"/>
      <c r="H99" s="307"/>
      <c r="I99" s="307"/>
      <c r="J99" s="307"/>
      <c r="K99" s="307"/>
      <c r="L99" s="308"/>
      <c r="N99" s="31"/>
      <c r="O99" s="8"/>
      <c r="P99" s="8"/>
      <c r="Q99" s="31"/>
      <c r="R99" s="31"/>
      <c r="S99" s="31"/>
      <c r="T99" s="31"/>
      <c r="U99" s="31"/>
      <c r="V99" s="31"/>
      <c r="W99" s="31"/>
    </row>
    <row r="100" spans="1:23" s="28" customFormat="1" x14ac:dyDescent="0.35">
      <c r="A100" s="65"/>
      <c r="B100" s="310" t="str">
        <f>IF(Intro!$G$20="English",O100,P100)</f>
        <v xml:space="preserve">When submitting the completed questionnaire using the secure E-filing service, designate the questionnaire as confidential. Note that the information in the public (blue) tabs in your questionnaire will be treated as public information.
</v>
      </c>
      <c r="C100" s="311"/>
      <c r="D100" s="311"/>
      <c r="E100" s="311"/>
      <c r="F100" s="311"/>
      <c r="G100" s="311"/>
      <c r="H100" s="311"/>
      <c r="I100" s="311"/>
      <c r="J100" s="311"/>
      <c r="K100" s="311"/>
      <c r="L100" s="312"/>
      <c r="N100" s="31"/>
      <c r="O100" s="8" t="s">
        <v>262</v>
      </c>
      <c r="P100" s="8" t="s">
        <v>263</v>
      </c>
      <c r="Q100" s="31"/>
      <c r="R100" s="31"/>
      <c r="S100" s="31"/>
      <c r="T100" s="31"/>
      <c r="U100" s="31"/>
      <c r="V100" s="31"/>
      <c r="W100" s="31"/>
    </row>
    <row r="101" spans="1:23" s="28" customFormat="1" x14ac:dyDescent="0.35">
      <c r="A101" s="65"/>
      <c r="B101" s="310"/>
      <c r="C101" s="311"/>
      <c r="D101" s="311"/>
      <c r="E101" s="311"/>
      <c r="F101" s="311"/>
      <c r="G101" s="311"/>
      <c r="H101" s="311"/>
      <c r="I101" s="311"/>
      <c r="J101" s="311"/>
      <c r="K101" s="311"/>
      <c r="L101" s="312"/>
      <c r="N101" s="31"/>
      <c r="O101" s="8"/>
      <c r="P101" s="8"/>
      <c r="Q101" s="31"/>
      <c r="R101" s="31"/>
      <c r="S101" s="31"/>
      <c r="T101" s="31"/>
      <c r="U101" s="31"/>
      <c r="V101" s="31"/>
      <c r="W101" s="31"/>
    </row>
    <row r="102" spans="1:23" s="28" customFormat="1" x14ac:dyDescent="0.35">
      <c r="A102" s="65"/>
      <c r="B102" s="295" t="str">
        <f>IF(Intro!$G$20="English",O102,P102)</f>
        <v>2. E-mail to citt-tcce@tribunal.gc.ca should you accept the associated risks and you are filing information that belongs to your firm only.</v>
      </c>
      <c r="C102" s="296"/>
      <c r="D102" s="296"/>
      <c r="E102" s="296"/>
      <c r="F102" s="296"/>
      <c r="G102" s="296"/>
      <c r="H102" s="296"/>
      <c r="I102" s="296"/>
      <c r="J102" s="296"/>
      <c r="K102" s="296"/>
      <c r="L102" s="297"/>
      <c r="N102" s="31"/>
      <c r="O102" s="8" t="s">
        <v>358</v>
      </c>
      <c r="P102" s="8" t="s">
        <v>359</v>
      </c>
      <c r="Q102" s="31"/>
      <c r="R102" s="31"/>
      <c r="S102" s="31"/>
      <c r="T102" s="31"/>
      <c r="U102" s="31"/>
      <c r="V102" s="31"/>
      <c r="W102" s="31"/>
    </row>
    <row r="103" spans="1:23" s="28" customFormat="1" x14ac:dyDescent="0.35">
      <c r="A103" s="65"/>
      <c r="B103" s="78"/>
      <c r="C103" s="79"/>
      <c r="D103" s="79"/>
      <c r="E103" s="79"/>
      <c r="F103" s="79"/>
      <c r="G103" s="79"/>
      <c r="H103" s="79"/>
      <c r="I103" s="79"/>
      <c r="J103" s="79"/>
      <c r="K103" s="79"/>
      <c r="L103" s="80"/>
      <c r="N103" s="31"/>
      <c r="O103" s="31"/>
      <c r="P103" s="31"/>
      <c r="Q103" s="31"/>
      <c r="R103" s="31"/>
      <c r="S103" s="31"/>
      <c r="T103" s="31"/>
      <c r="U103" s="31"/>
      <c r="V103" s="31"/>
      <c r="W103" s="31"/>
    </row>
    <row r="105" spans="1:23" s="2" customFormat="1" x14ac:dyDescent="0.35">
      <c r="A105" s="1"/>
      <c r="B105" s="301" t="s">
        <v>357</v>
      </c>
      <c r="C105" s="302"/>
      <c r="D105" s="302" t="str">
        <f>UPPER(IF(Intro!$G$20="English",P105,Q105))</f>
        <v/>
      </c>
      <c r="E105" s="302" t="str">
        <f>UPPER(IF(Intro!$G$20="English",Q105,R105))</f>
        <v/>
      </c>
      <c r="F105" s="302" t="str">
        <f>UPPER(IF(Intro!$G$20="English",R105,S105))</f>
        <v/>
      </c>
      <c r="G105" s="302" t="str">
        <f>UPPER(IF(Intro!$G$20="English",S105,T105))</f>
        <v/>
      </c>
      <c r="H105" s="302" t="str">
        <f>UPPER(IF(Intro!$G$20="English",T105,U105))</f>
        <v/>
      </c>
      <c r="I105" s="302" t="str">
        <f>UPPER(IF(Intro!$G$20="English",U105,V105))</f>
        <v/>
      </c>
      <c r="J105" s="302" t="str">
        <f>UPPER(IF(Intro!$G$20="English",V105,W105))</f>
        <v/>
      </c>
      <c r="K105" s="302" t="str">
        <f>UPPER(IF(Intro!$G$20="English",W105,X105))</f>
        <v/>
      </c>
      <c r="L105" s="303" t="str">
        <f>UPPER(IF(Intro!$G$20="English",X105,Y105))</f>
        <v/>
      </c>
      <c r="M105" s="4"/>
      <c r="N105" s="13"/>
      <c r="O105" s="14"/>
      <c r="P105" s="14"/>
    </row>
    <row r="106" spans="1:23" x14ac:dyDescent="0.35">
      <c r="B106" s="17"/>
      <c r="C106" s="24"/>
      <c r="D106" s="24"/>
      <c r="E106" s="25"/>
      <c r="F106" s="25"/>
      <c r="G106" s="25"/>
      <c r="H106" s="25"/>
      <c r="I106" s="25"/>
      <c r="J106" s="25"/>
      <c r="K106" s="25"/>
      <c r="L106" s="18"/>
      <c r="M106" s="8"/>
    </row>
    <row r="107" spans="1:23" s="28" customFormat="1" x14ac:dyDescent="0.35">
      <c r="A107" s="65"/>
      <c r="B107" s="269" t="str">
        <f>IF(Intro!$G$20="English",O107,P107)</f>
        <v xml:space="preserve">Questions relating to this questionnaire should be directed to:
</v>
      </c>
      <c r="C107" s="270"/>
      <c r="D107" s="270"/>
      <c r="E107" s="270"/>
      <c r="F107" s="270"/>
      <c r="G107" s="270"/>
      <c r="H107" s="270"/>
      <c r="I107" s="270"/>
      <c r="J107" s="270"/>
      <c r="K107" s="270"/>
      <c r="L107" s="294"/>
      <c r="N107" s="31"/>
      <c r="O107" s="8" t="s">
        <v>270</v>
      </c>
      <c r="P107" s="8" t="s">
        <v>271</v>
      </c>
      <c r="Q107" s="31"/>
      <c r="R107" s="31"/>
      <c r="S107" s="31"/>
      <c r="T107" s="31"/>
      <c r="U107" s="31"/>
      <c r="V107" s="31"/>
      <c r="W107" s="31"/>
    </row>
    <row r="108" spans="1:23" s="28" customFormat="1" x14ac:dyDescent="0.35">
      <c r="A108" s="65"/>
      <c r="B108" s="54"/>
      <c r="C108" s="55"/>
      <c r="D108" s="55"/>
      <c r="E108" s="55"/>
      <c r="F108" s="55"/>
      <c r="G108" s="55"/>
      <c r="H108" s="55"/>
      <c r="I108" s="55"/>
      <c r="J108" s="55"/>
      <c r="K108" s="55"/>
      <c r="L108" s="56"/>
      <c r="N108" s="31"/>
      <c r="O108" s="8"/>
      <c r="P108" s="8"/>
      <c r="Q108" s="31"/>
      <c r="R108" s="31"/>
      <c r="S108" s="31"/>
      <c r="T108" s="31"/>
      <c r="U108" s="31"/>
      <c r="V108" s="31"/>
      <c r="W108" s="31"/>
    </row>
    <row r="109" spans="1:23" x14ac:dyDescent="0.35">
      <c r="B109" s="348" t="str">
        <f>Variables!B13</f>
        <v>Nicole Lalonde</v>
      </c>
      <c r="C109" s="346"/>
      <c r="D109" s="346"/>
      <c r="E109" s="346" t="str">
        <f>Variables!C13</f>
        <v>nicole.lalonde@tribunal.gc.ca</v>
      </c>
      <c r="F109" s="346"/>
      <c r="G109" s="346"/>
      <c r="H109" s="346"/>
      <c r="I109" s="346"/>
      <c r="J109" s="346" t="str">
        <f>Variables!D13</f>
        <v>343-574-8274</v>
      </c>
      <c r="K109" s="346"/>
      <c r="L109" s="347"/>
      <c r="M109" s="8"/>
      <c r="O109" s="19"/>
    </row>
    <row r="110" spans="1:23" x14ac:dyDescent="0.35">
      <c r="B110" s="348" t="str">
        <f>Variables!B14</f>
        <v>Rhonda Heintzman</v>
      </c>
      <c r="C110" s="346"/>
      <c r="D110" s="346"/>
      <c r="E110" s="346" t="str">
        <f>Variables!C14</f>
        <v>rhonda.heintzman@tribunal.gc.ca</v>
      </c>
      <c r="F110" s="346"/>
      <c r="G110" s="346"/>
      <c r="H110" s="346"/>
      <c r="I110" s="346"/>
      <c r="J110" s="346" t="str">
        <f>Variables!D14</f>
        <v>613-558-5983</v>
      </c>
      <c r="K110" s="346"/>
      <c r="L110" s="347"/>
      <c r="M110" s="8"/>
      <c r="O110" s="19"/>
    </row>
    <row r="111" spans="1:23" s="28" customFormat="1" x14ac:dyDescent="0.35">
      <c r="A111" s="65"/>
      <c r="B111" s="78"/>
      <c r="C111" s="79"/>
      <c r="D111" s="79"/>
      <c r="E111" s="79"/>
      <c r="F111" s="79"/>
      <c r="G111" s="79"/>
      <c r="H111" s="79"/>
      <c r="I111" s="79"/>
      <c r="J111" s="79"/>
      <c r="K111" s="79"/>
      <c r="L111" s="80"/>
      <c r="N111" s="31"/>
      <c r="O111" s="31"/>
      <c r="P111" s="31"/>
      <c r="Q111" s="31"/>
      <c r="R111" s="31"/>
      <c r="S111" s="31"/>
      <c r="T111" s="31"/>
      <c r="U111" s="31"/>
      <c r="V111" s="31"/>
      <c r="W111" s="31"/>
    </row>
  </sheetData>
  <mergeCells count="60">
    <mergeCell ref="B107:L107"/>
    <mergeCell ref="E109:I109"/>
    <mergeCell ref="E110:I110"/>
    <mergeCell ref="J110:L110"/>
    <mergeCell ref="J109:L109"/>
    <mergeCell ref="B110:D110"/>
    <mergeCell ref="B109:D109"/>
    <mergeCell ref="B4:L4"/>
    <mergeCell ref="B5:L5"/>
    <mergeCell ref="B8:L8"/>
    <mergeCell ref="B24:L24"/>
    <mergeCell ref="B6:L6"/>
    <mergeCell ref="B18:L18"/>
    <mergeCell ref="B80:L80"/>
    <mergeCell ref="B44:L44"/>
    <mergeCell ref="B50:L50"/>
    <mergeCell ref="B56:L56"/>
    <mergeCell ref="B78:L78"/>
    <mergeCell ref="D46:J47"/>
    <mergeCell ref="B52:L53"/>
    <mergeCell ref="B58:D59"/>
    <mergeCell ref="B60:D61"/>
    <mergeCell ref="B62:D63"/>
    <mergeCell ref="E58:L59"/>
    <mergeCell ref="E60:L61"/>
    <mergeCell ref="E62:L63"/>
    <mergeCell ref="B66:D75"/>
    <mergeCell ref="E66:L75"/>
    <mergeCell ref="B26:L26"/>
    <mergeCell ref="B33:L33"/>
    <mergeCell ref="B38:L38"/>
    <mergeCell ref="B36:L36"/>
    <mergeCell ref="B105:L105"/>
    <mergeCell ref="B98:L98"/>
    <mergeCell ref="B93:I93"/>
    <mergeCell ref="B99:L99"/>
    <mergeCell ref="B88:D89"/>
    <mergeCell ref="B90:D91"/>
    <mergeCell ref="E88:L89"/>
    <mergeCell ref="E90:L91"/>
    <mergeCell ref="B100:L101"/>
    <mergeCell ref="B102:L102"/>
    <mergeCell ref="B96:L96"/>
    <mergeCell ref="B65:L65"/>
    <mergeCell ref="O9:P16"/>
    <mergeCell ref="B82:D83"/>
    <mergeCell ref="B84:D85"/>
    <mergeCell ref="B86:D87"/>
    <mergeCell ref="E82:L83"/>
    <mergeCell ref="E84:L85"/>
    <mergeCell ref="E86:L87"/>
    <mergeCell ref="B40:C41"/>
    <mergeCell ref="D40:D41"/>
    <mergeCell ref="B10:F15"/>
    <mergeCell ref="H10:L15"/>
    <mergeCell ref="B20:F21"/>
    <mergeCell ref="H20:L21"/>
    <mergeCell ref="G20:G21"/>
    <mergeCell ref="C28:K31"/>
    <mergeCell ref="E40:K41"/>
  </mergeCells>
  <dataValidations count="2">
    <dataValidation type="list" allowBlank="1" showInputMessage="1" showErrorMessage="1" sqref="J93" xr:uid="{C7BBF197-8CBD-4930-A166-DC4AC6BEE7F8}">
      <formula1>"X"</formula1>
    </dataValidation>
    <dataValidation type="list" allowBlank="1" showInputMessage="1" showErrorMessage="1" sqref="G20" xr:uid="{3EE41EDF-5680-44B4-9FF9-39836039D47C}">
      <formula1>"English, Français"</formula1>
    </dataValidation>
  </dataValidations>
  <printOptions horizontalCentered="1"/>
  <pageMargins left="0.25" right="0.25" top="0.75" bottom="0.75" header="0.3" footer="0.3"/>
  <pageSetup scale="76" fitToHeight="0" orientation="portrait" r:id="rId1"/>
  <headerFooter>
    <oddFooter>&amp;L&amp;A</oddFooter>
  </headerFooter>
  <rowBreaks count="1" manualBreakCount="1">
    <brk id="55"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1DB03BF-D1C8-441C-9330-C7DC0BCDCD60}">
          <x14:formula1>
            <xm:f>Variables!$D$39:$D$40</xm:f>
          </x14:formula1>
          <xm:sqref>D40:D41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F23DE-FEC4-47BF-921D-4C22E0464ECE}">
  <sheetPr>
    <tabColor rgb="FF00B0F0"/>
    <pageSetUpPr fitToPage="1"/>
  </sheetPr>
  <dimension ref="A1:R46"/>
  <sheetViews>
    <sheetView showGridLines="0" topLeftCell="A24" workbookViewId="0">
      <selection activeCell="S24" sqref="S24"/>
    </sheetView>
  </sheetViews>
  <sheetFormatPr defaultColWidth="9.453125" defaultRowHeight="14" x14ac:dyDescent="0.35"/>
  <cols>
    <col min="1" max="1" width="1.54296875" style="6" customWidth="1"/>
    <col min="2" max="12" width="14.54296875" style="5" customWidth="1"/>
    <col min="13" max="13" width="6.453125" style="7" customWidth="1"/>
    <col min="14" max="14" width="9.453125" style="8" customWidth="1"/>
    <col min="15" max="15" width="16.54296875" style="8" hidden="1" customWidth="1"/>
    <col min="16" max="16" width="14.54296875" style="8" hidden="1" customWidth="1"/>
    <col min="17" max="19" width="9.453125" style="8" customWidth="1"/>
    <col min="20" max="16384" width="9.453125" style="8"/>
  </cols>
  <sheetData>
    <row r="1" spans="1:16" x14ac:dyDescent="0.35">
      <c r="O1" s="8" t="s">
        <v>432</v>
      </c>
      <c r="P1" s="8" t="s">
        <v>432</v>
      </c>
    </row>
    <row r="2" spans="1:16" x14ac:dyDescent="0.35">
      <c r="B2" s="10" t="s">
        <v>117</v>
      </c>
      <c r="C2" s="10"/>
      <c r="D2" s="10"/>
      <c r="O2" s="9" t="s">
        <v>151</v>
      </c>
      <c r="P2" s="9" t="s">
        <v>161</v>
      </c>
    </row>
    <row r="3" spans="1:16" x14ac:dyDescent="0.35">
      <c r="B3" s="12"/>
      <c r="C3" s="12"/>
      <c r="D3" s="12"/>
      <c r="O3" s="11"/>
      <c r="P3" s="11"/>
    </row>
    <row r="4" spans="1:16" s="2" customFormat="1" x14ac:dyDescent="0.35">
      <c r="A4" s="1"/>
      <c r="B4" s="349" t="str">
        <f>UPPER(IF(Intro!$G$20="English",O4,P4))</f>
        <v>PURCHASERS' QUESTIONNAIRE</v>
      </c>
      <c r="C4" s="350"/>
      <c r="D4" s="350"/>
      <c r="E4" s="350"/>
      <c r="F4" s="350"/>
      <c r="G4" s="350"/>
      <c r="H4" s="350"/>
      <c r="I4" s="350"/>
      <c r="J4" s="350"/>
      <c r="K4" s="350"/>
      <c r="L4" s="351"/>
      <c r="M4" s="13"/>
      <c r="N4" s="13"/>
      <c r="O4" s="14" t="s">
        <v>360</v>
      </c>
      <c r="P4" s="92" t="s">
        <v>361</v>
      </c>
    </row>
    <row r="5" spans="1:16" s="2" customFormat="1" x14ac:dyDescent="0.35">
      <c r="A5" s="1"/>
      <c r="B5" s="340" t="str">
        <f>Intro!B5</f>
        <v>NQ-2026-001</v>
      </c>
      <c r="C5" s="341"/>
      <c r="D5" s="341"/>
      <c r="E5" s="341"/>
      <c r="F5" s="341"/>
      <c r="G5" s="341"/>
      <c r="H5" s="341"/>
      <c r="I5" s="341"/>
      <c r="J5" s="341"/>
      <c r="K5" s="341"/>
      <c r="L5" s="342"/>
      <c r="M5" s="13"/>
      <c r="N5" s="13"/>
      <c r="O5" s="14"/>
      <c r="P5" s="14"/>
    </row>
    <row r="6" spans="1:16" s="4" customFormat="1" x14ac:dyDescent="0.35">
      <c r="A6" s="1"/>
      <c r="B6" s="352" t="str">
        <f>UPPER(IF(Intro!$G$20="English",Variables!B3,Variables!C3))</f>
        <v>OIL AND GAS WELL CASING</v>
      </c>
      <c r="C6" s="353"/>
      <c r="D6" s="353"/>
      <c r="E6" s="353"/>
      <c r="F6" s="353"/>
      <c r="G6" s="353"/>
      <c r="H6" s="353"/>
      <c r="I6" s="353"/>
      <c r="J6" s="353"/>
      <c r="K6" s="353"/>
      <c r="L6" s="354"/>
      <c r="M6" s="20"/>
      <c r="N6" s="20"/>
      <c r="O6" s="16"/>
      <c r="P6" s="16"/>
    </row>
    <row r="7" spans="1:16" s="4" customFormat="1" x14ac:dyDescent="0.35">
      <c r="A7" s="1"/>
      <c r="B7" s="15"/>
      <c r="C7" s="15"/>
      <c r="D7" s="15"/>
      <c r="E7" s="3"/>
      <c r="F7" s="3"/>
      <c r="G7" s="3"/>
      <c r="H7" s="3"/>
      <c r="I7" s="3"/>
      <c r="J7" s="3"/>
      <c r="K7" s="3"/>
      <c r="L7" s="3"/>
      <c r="O7" s="16"/>
      <c r="P7" s="16"/>
    </row>
    <row r="8" spans="1:16" s="2" customFormat="1" x14ac:dyDescent="0.35">
      <c r="A8" s="1"/>
      <c r="B8" s="301" t="str">
        <f>IF(Intro!$G$20="English",O8,P8)</f>
        <v>QUESTIONNAIRE OUTLINE</v>
      </c>
      <c r="C8" s="302"/>
      <c r="D8" s="302" t="str">
        <f>UPPER(IF(Intro!$G$20="English",P8,Q8))</f>
        <v>APERÇU DU QUESTIONNAIRE</v>
      </c>
      <c r="E8" s="302" t="str">
        <f>UPPER(IF(Intro!$G$20="English",Q8,R8))</f>
        <v/>
      </c>
      <c r="F8" s="302" t="str">
        <f>UPPER(IF(Intro!$G$20="English",R8,S8))</f>
        <v/>
      </c>
      <c r="G8" s="302" t="str">
        <f>UPPER(IF(Intro!$G$20="English",S8,T8))</f>
        <v/>
      </c>
      <c r="H8" s="302" t="str">
        <f>UPPER(IF(Intro!$G$20="English",T8,U8))</f>
        <v/>
      </c>
      <c r="I8" s="302" t="str">
        <f>UPPER(IF(Intro!$G$20="English",U8,V8))</f>
        <v/>
      </c>
      <c r="J8" s="302" t="str">
        <f>UPPER(IF(Intro!$G$20="English",V8,W8))</f>
        <v/>
      </c>
      <c r="K8" s="302" t="str">
        <f>UPPER(IF(Intro!$G$20="English",W8,X8))</f>
        <v/>
      </c>
      <c r="L8" s="303" t="str">
        <f>UPPER(IF(Intro!$G$20="English",X8,Y8))</f>
        <v/>
      </c>
      <c r="M8" s="4"/>
      <c r="N8" s="13"/>
      <c r="O8" s="92" t="s">
        <v>362</v>
      </c>
      <c r="P8" s="92" t="s">
        <v>363</v>
      </c>
    </row>
    <row r="9" spans="1:16" x14ac:dyDescent="0.35">
      <c r="B9" s="17"/>
      <c r="C9" s="24"/>
      <c r="D9" s="24"/>
      <c r="E9" s="25"/>
      <c r="F9" s="25"/>
      <c r="G9" s="25"/>
      <c r="H9" s="25"/>
      <c r="I9" s="25"/>
      <c r="J9" s="25"/>
      <c r="K9" s="25"/>
      <c r="L9" s="18"/>
      <c r="M9" s="8"/>
    </row>
    <row r="10" spans="1:16" s="28" customFormat="1" x14ac:dyDescent="0.35">
      <c r="A10" s="65"/>
      <c r="B10" s="269" t="str">
        <f>IF(Intro!$G$20="English",O10,P10)</f>
        <v xml:space="preserve">This questionnaire is divided into two parts:
</v>
      </c>
      <c r="C10" s="270"/>
      <c r="D10" s="270"/>
      <c r="E10" s="270"/>
      <c r="F10" s="270"/>
      <c r="G10" s="270"/>
      <c r="H10" s="270"/>
      <c r="I10" s="270"/>
      <c r="J10" s="270"/>
      <c r="K10" s="270"/>
      <c r="L10" s="294"/>
      <c r="O10" s="8" t="s">
        <v>165</v>
      </c>
      <c r="P10" s="8" t="s">
        <v>166</v>
      </c>
    </row>
    <row r="11" spans="1:16" s="28" customFormat="1" x14ac:dyDescent="0.35">
      <c r="A11" s="65"/>
      <c r="B11" s="54"/>
      <c r="C11" s="55"/>
      <c r="D11" s="55"/>
      <c r="E11" s="55"/>
      <c r="F11" s="55"/>
      <c r="G11" s="55"/>
      <c r="H11" s="55"/>
      <c r="I11" s="55"/>
      <c r="J11" s="55"/>
      <c r="K11" s="55"/>
      <c r="L11" s="56"/>
      <c r="O11" s="8"/>
      <c r="P11" s="8"/>
    </row>
    <row r="12" spans="1:16" s="28" customFormat="1" x14ac:dyDescent="0.35">
      <c r="A12" s="65"/>
      <c r="B12" s="269" t="str">
        <f>IF(Intro!$G$20="English",O12,P12)</f>
        <v xml:space="preserve">PART I (Blue Tabs) - Information requested in this part is public. Requests to treat any of this information as confidential must be fully justified in writing and accompanied by a redacted version for the public record.
</v>
      </c>
      <c r="C12" s="270"/>
      <c r="D12" s="270"/>
      <c r="E12" s="270"/>
      <c r="F12" s="270"/>
      <c r="G12" s="270"/>
      <c r="H12" s="270"/>
      <c r="I12" s="270"/>
      <c r="J12" s="270"/>
      <c r="K12" s="270"/>
      <c r="L12" s="294"/>
      <c r="O12" s="8" t="s">
        <v>167</v>
      </c>
      <c r="P12" s="8" t="s">
        <v>168</v>
      </c>
    </row>
    <row r="13" spans="1:16" s="28" customFormat="1" x14ac:dyDescent="0.35">
      <c r="A13" s="65"/>
      <c r="B13" s="269"/>
      <c r="C13" s="270"/>
      <c r="D13" s="270"/>
      <c r="E13" s="270"/>
      <c r="F13" s="270"/>
      <c r="G13" s="270"/>
      <c r="H13" s="270"/>
      <c r="I13" s="270"/>
      <c r="J13" s="270"/>
      <c r="K13" s="270"/>
      <c r="L13" s="294"/>
      <c r="O13" s="8"/>
      <c r="P13" s="8"/>
    </row>
    <row r="14" spans="1:16" s="28" customFormat="1" x14ac:dyDescent="0.35">
      <c r="A14" s="65"/>
      <c r="B14" s="54"/>
      <c r="C14" s="55"/>
      <c r="D14" s="55"/>
      <c r="E14" s="55"/>
      <c r="F14" s="55"/>
      <c r="G14" s="55"/>
      <c r="H14" s="55"/>
      <c r="I14" s="55"/>
      <c r="J14" s="55"/>
      <c r="K14" s="55"/>
      <c r="L14" s="56"/>
      <c r="O14" s="8"/>
      <c r="P14" s="8"/>
    </row>
    <row r="15" spans="1:16" s="28" customFormat="1" x14ac:dyDescent="0.35">
      <c r="A15" s="65"/>
      <c r="B15" s="269" t="str">
        <f>IF(Intro!$G$20="English",O15,P15)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270"/>
      <c r="D15" s="270"/>
      <c r="E15" s="270"/>
      <c r="F15" s="270"/>
      <c r="G15" s="270"/>
      <c r="H15" s="270"/>
      <c r="I15" s="270"/>
      <c r="J15" s="270"/>
      <c r="K15" s="270"/>
      <c r="L15" s="294"/>
      <c r="O15" s="8" t="s">
        <v>169</v>
      </c>
      <c r="P15" s="8" t="s">
        <v>170</v>
      </c>
    </row>
    <row r="16" spans="1:16" s="28" customFormat="1" x14ac:dyDescent="0.35">
      <c r="A16" s="65"/>
      <c r="B16" s="269"/>
      <c r="C16" s="270"/>
      <c r="D16" s="270"/>
      <c r="E16" s="270"/>
      <c r="F16" s="270"/>
      <c r="G16" s="270"/>
      <c r="H16" s="270"/>
      <c r="I16" s="270"/>
      <c r="J16" s="270"/>
      <c r="K16" s="270"/>
      <c r="L16" s="294"/>
      <c r="O16" s="8"/>
      <c r="P16" s="8"/>
    </row>
    <row r="17" spans="1:16" s="28" customFormat="1" x14ac:dyDescent="0.35">
      <c r="A17" s="65"/>
      <c r="B17" s="78"/>
      <c r="C17" s="79"/>
      <c r="D17" s="79"/>
      <c r="E17" s="79"/>
      <c r="F17" s="79"/>
      <c r="G17" s="79"/>
      <c r="H17" s="79"/>
      <c r="I17" s="79"/>
      <c r="J17" s="79"/>
      <c r="K17" s="79"/>
      <c r="L17" s="80"/>
    </row>
    <row r="18" spans="1:16" s="4" customFormat="1" x14ac:dyDescent="0.35">
      <c r="A18" s="1"/>
      <c r="B18" s="15"/>
      <c r="C18" s="15"/>
      <c r="D18" s="15"/>
      <c r="E18" s="3"/>
      <c r="F18" s="3"/>
      <c r="G18" s="3"/>
      <c r="H18" s="3"/>
      <c r="I18" s="3"/>
      <c r="J18" s="3"/>
      <c r="K18" s="3"/>
      <c r="L18" s="3"/>
      <c r="O18" s="16"/>
      <c r="P18" s="16"/>
    </row>
    <row r="19" spans="1:16" s="2" customFormat="1" x14ac:dyDescent="0.35">
      <c r="A19" s="1"/>
      <c r="B19" s="301" t="str">
        <f>IF(Intro!$G$20="English",O19,P19)</f>
        <v>ADDITIONAL PRODUCT INFORMATION</v>
      </c>
      <c r="C19" s="302"/>
      <c r="D19" s="302" t="str">
        <f>UPPER(IF(Intro!$G$20="English",P19,Q19))</f>
        <v>RENSEIGNEMENTS ADDITIONNELS SUR LE PRODUIT</v>
      </c>
      <c r="E19" s="302" t="str">
        <f>UPPER(IF(Intro!$G$20="English",Q19,R19))</f>
        <v/>
      </c>
      <c r="F19" s="302" t="str">
        <f>UPPER(IF(Intro!$G$20="English",R19,S19))</f>
        <v/>
      </c>
      <c r="G19" s="302" t="str">
        <f>UPPER(IF(Intro!$G$20="English",S19,T19))</f>
        <v/>
      </c>
      <c r="H19" s="302" t="str">
        <f>UPPER(IF(Intro!$G$20="English",T19,U19))</f>
        <v/>
      </c>
      <c r="I19" s="302" t="str">
        <f>UPPER(IF(Intro!$G$20="English",U19,V19))</f>
        <v/>
      </c>
      <c r="J19" s="302" t="str">
        <f>UPPER(IF(Intro!$G$20="English",V19,W19))</f>
        <v/>
      </c>
      <c r="K19" s="302" t="str">
        <f>UPPER(IF(Intro!$G$20="English",W19,X19))</f>
        <v/>
      </c>
      <c r="L19" s="303" t="str">
        <f>UPPER(IF(Intro!$G$20="English",X19,Y19))</f>
        <v/>
      </c>
      <c r="M19" s="4"/>
      <c r="N19" s="13"/>
      <c r="O19" s="114" t="s">
        <v>388</v>
      </c>
      <c r="P19" s="114" t="s">
        <v>389</v>
      </c>
    </row>
    <row r="20" spans="1:16" x14ac:dyDescent="0.35">
      <c r="B20" s="17"/>
      <c r="C20" s="24"/>
      <c r="D20" s="24"/>
      <c r="E20" s="25"/>
      <c r="F20" s="25"/>
      <c r="G20" s="25"/>
      <c r="H20" s="25"/>
      <c r="I20" s="25"/>
      <c r="J20" s="25"/>
      <c r="K20" s="25"/>
      <c r="L20" s="18"/>
      <c r="M20" s="8"/>
    </row>
    <row r="21" spans="1:16" x14ac:dyDescent="0.35">
      <c r="B21" s="269" t="str">
        <f>IF(Intro!$G$20="English",O21,P21)</f>
        <v>The following goods are excluded:</v>
      </c>
      <c r="C21" s="270"/>
      <c r="D21" s="270"/>
      <c r="E21" s="270"/>
      <c r="F21" s="270"/>
      <c r="G21" s="270"/>
      <c r="H21" s="270"/>
      <c r="I21" s="270"/>
      <c r="J21" s="270"/>
      <c r="K21" s="270"/>
      <c r="L21" s="294"/>
      <c r="M21" s="8"/>
      <c r="O21" s="8" t="s">
        <v>492</v>
      </c>
      <c r="P21" s="8" t="s">
        <v>493</v>
      </c>
    </row>
    <row r="22" spans="1:16" ht="98.25" customHeight="1" x14ac:dyDescent="0.35">
      <c r="B22" s="269" t="str">
        <f>IF(Intro!$G$20="English",O22,P22)</f>
        <v>• drill pipe;
• pup joints;
• unattached couplings;
• coupling stock;
• insulated tubing and vacuum insulated tubing; and
• stainless steel casing containing 10.5 percent or more by weight of chromium.</v>
      </c>
      <c r="C22" s="270"/>
      <c r="D22" s="270"/>
      <c r="E22" s="270"/>
      <c r="F22" s="270"/>
      <c r="G22" s="270"/>
      <c r="H22" s="270"/>
      <c r="I22" s="270"/>
      <c r="J22" s="270"/>
      <c r="K22" s="270"/>
      <c r="L22" s="294"/>
      <c r="M22" s="8"/>
      <c r="O22" s="83" t="s">
        <v>488</v>
      </c>
      <c r="P22" s="83" t="s">
        <v>489</v>
      </c>
    </row>
    <row r="23" spans="1:16" x14ac:dyDescent="0.35">
      <c r="B23" s="17"/>
      <c r="C23" s="24"/>
      <c r="D23" s="24"/>
      <c r="E23" s="25"/>
      <c r="F23" s="25"/>
      <c r="G23" s="25"/>
      <c r="H23" s="25"/>
      <c r="I23" s="25"/>
      <c r="J23" s="25"/>
      <c r="K23" s="25"/>
      <c r="L23" s="18"/>
      <c r="M23" s="8"/>
    </row>
    <row r="24" spans="1:16" ht="328.5" customHeight="1" x14ac:dyDescent="0.35">
      <c r="B24" s="269" t="str">
        <f>IF(Intro!$G$20="English",O24,P24)</f>
        <v xml:space="preserve">For greater certainty, the product definition does not include oil and gas well tubing but it does include semi-finished casing, which is typically referred to as “green tubes” or occasionally “green pipes”. These green tubes, as they are most commonly referred to in the oil country tubular goods (OCTG) industry, are intermediate or in-process pipes which require additional processing, such as threading, heat treatment or testing, before they can be used as fully finished oil and gas OCTG in end-use applications. This product definition includes green tube casing (i.e. green tubes with the necessary characteristics and intended for finishing into casing) and does not include green tube tubing.
Drill pipe is excluded from the product definition for this investigation. Drill pipe consists of heavy (usually seamless) tubing with high-strength tool joints on either end that is manufactured to API specification 5DP or API specification 7-1 and is used for drilling oil and gas wells.
Pup joints are also excluded from the product definition for this investigation. These products are essentially short lengths of OCTG used for spacing in a drill string, and these are excluded where their length is twelve feet or below (with a three-inch tolerance), as defined in API 5CT.
Unattached couplings as well as coupling stock are also excluded from the product definition for this investigation. Couplings are used to connect two pipes together, allowing for the flow of hydrocarbons and other production fluids from the reservoir to the surface. Casing and tubing couplings come in various sizes, materials, and designs, and are made from coupling stock. Coupling stock is similar to other OCTG except that the pipe walls are thicker and the coupling stock pipe itself is used for further processing into couplings or other float equipment.
Insulated tubing and vacuum insulated tubing (IT/VIT) are also excluded from the product definition for this investigation. IT/VIT are a subset of OCTG that are used for thermal-enhanced oil recovery of extremely viscous crude oils. IT/VIT may also be described as insulated steam injected tubing and oil production tubing, including double-walled tubing, with or without insulation. These IT/VIT products are used in steam injection wells in Steam Assisted Gravity Drainage (SAGD) drilling applications deployed in oil sands assets and also in Cyclic Steam Stimulation (CSS) drilling applications deployed in heavy oil assets.
Finally, stainless steel OCTG is excluded from the product definition for this investigation.
</v>
      </c>
      <c r="C24" s="270"/>
      <c r="D24" s="270"/>
      <c r="E24" s="270"/>
      <c r="F24" s="270"/>
      <c r="G24" s="270"/>
      <c r="H24" s="270"/>
      <c r="I24" s="270"/>
      <c r="J24" s="270"/>
      <c r="K24" s="270"/>
      <c r="L24" s="294"/>
      <c r="M24" s="8"/>
      <c r="O24" s="83" t="s">
        <v>634</v>
      </c>
      <c r="P24" s="83" t="s">
        <v>635</v>
      </c>
    </row>
    <row r="25" spans="1:16" ht="9" customHeight="1" x14ac:dyDescent="0.35">
      <c r="B25" s="17"/>
      <c r="C25" s="24"/>
      <c r="D25" s="24"/>
      <c r="E25" s="25"/>
      <c r="F25" s="25"/>
      <c r="G25" s="25"/>
      <c r="H25" s="25"/>
      <c r="I25" s="25"/>
      <c r="J25" s="25"/>
      <c r="K25" s="25"/>
      <c r="L25" s="18"/>
      <c r="M25" s="8"/>
    </row>
    <row r="26" spans="1:16" ht="8.25" customHeight="1" x14ac:dyDescent="0.35">
      <c r="B26" s="269"/>
      <c r="C26" s="270"/>
      <c r="D26" s="270"/>
      <c r="E26" s="270"/>
      <c r="F26" s="270"/>
      <c r="G26" s="270"/>
      <c r="H26" s="270"/>
      <c r="I26" s="270"/>
      <c r="J26" s="270"/>
      <c r="K26" s="270"/>
      <c r="L26" s="294"/>
      <c r="M26" s="8"/>
    </row>
    <row r="27" spans="1:16" s="28" customFormat="1" ht="6.75" customHeight="1" x14ac:dyDescent="0.35">
      <c r="A27" s="65"/>
      <c r="B27" s="78"/>
      <c r="C27" s="79"/>
      <c r="D27" s="79"/>
      <c r="E27" s="79"/>
      <c r="F27" s="79"/>
      <c r="G27" s="79"/>
      <c r="H27" s="79"/>
      <c r="I27" s="79"/>
      <c r="J27" s="79"/>
      <c r="K27" s="79"/>
      <c r="L27" s="80"/>
      <c r="O27" s="8"/>
    </row>
    <row r="28" spans="1:16" s="4" customFormat="1" x14ac:dyDescent="0.35">
      <c r="A28" s="1"/>
      <c r="B28" s="15"/>
      <c r="C28" s="15"/>
      <c r="D28" s="15"/>
      <c r="E28" s="3"/>
      <c r="F28" s="3"/>
      <c r="G28" s="3"/>
      <c r="H28" s="3"/>
      <c r="I28" s="3"/>
      <c r="J28" s="3"/>
      <c r="K28" s="3"/>
      <c r="L28" s="3"/>
      <c r="O28" s="16"/>
      <c r="P28" s="16"/>
    </row>
    <row r="29" spans="1:16" s="2" customFormat="1" x14ac:dyDescent="0.35">
      <c r="A29" s="1"/>
      <c r="B29" s="301" t="str">
        <f>IF(Intro!$G$20="English",O29,P29)</f>
        <v>CUSTOMS TARIFF</v>
      </c>
      <c r="C29" s="302"/>
      <c r="D29" s="302" t="str">
        <f>UPPER(IF(Intro!$G$20="English",P29,Q29))</f>
        <v>TARIF DES DOUANES</v>
      </c>
      <c r="E29" s="302" t="str">
        <f>UPPER(IF(Intro!$G$20="English",Q29,R29))</f>
        <v/>
      </c>
      <c r="F29" s="302" t="str">
        <f>UPPER(IF(Intro!$G$20="English",R29,S29))</f>
        <v/>
      </c>
      <c r="G29" s="302" t="str">
        <f>UPPER(IF(Intro!$G$20="English",S29,T29))</f>
        <v/>
      </c>
      <c r="H29" s="302" t="str">
        <f>UPPER(IF(Intro!$G$20="English",T29,U29))</f>
        <v/>
      </c>
      <c r="I29" s="302" t="str">
        <f>UPPER(IF(Intro!$G$20="English",U29,V29))</f>
        <v/>
      </c>
      <c r="J29" s="302" t="str">
        <f>UPPER(IF(Intro!$G$20="English",V29,W29))</f>
        <v/>
      </c>
      <c r="K29" s="302" t="str">
        <f>UPPER(IF(Intro!$G$20="English",W29,X29))</f>
        <v/>
      </c>
      <c r="L29" s="303" t="str">
        <f>UPPER(IF(Intro!$G$20="English",X29,Y29))</f>
        <v/>
      </c>
      <c r="M29" s="4"/>
      <c r="N29" s="13"/>
      <c r="O29" s="14" t="s">
        <v>119</v>
      </c>
      <c r="P29" s="14" t="s">
        <v>118</v>
      </c>
    </row>
    <row r="30" spans="1:16" x14ac:dyDescent="0.35">
      <c r="B30" s="17"/>
      <c r="C30" s="24"/>
      <c r="D30" s="24"/>
      <c r="E30" s="25"/>
      <c r="F30" s="25"/>
      <c r="G30" s="25"/>
      <c r="H30" s="25"/>
      <c r="I30" s="25"/>
      <c r="J30" s="25"/>
      <c r="K30" s="25"/>
      <c r="L30" s="18"/>
      <c r="M30" s="8"/>
    </row>
    <row r="31" spans="1:16" s="28" customFormat="1" x14ac:dyDescent="0.35">
      <c r="A31" s="65"/>
      <c r="B31" s="295" t="str">
        <f>IF(Intro!$G$20="English",O31,P31)</f>
        <v>The goods are commonly classified in the Customs Tariff under the following Harmonized Commodity Description and Coding System (HS) numbers:</v>
      </c>
      <c r="C31" s="296"/>
      <c r="D31" s="296"/>
      <c r="E31" s="296"/>
      <c r="F31" s="296"/>
      <c r="G31" s="296"/>
      <c r="H31" s="296"/>
      <c r="I31" s="296"/>
      <c r="J31" s="296"/>
      <c r="K31" s="296"/>
      <c r="L31" s="297"/>
      <c r="O31" s="8" t="s">
        <v>466</v>
      </c>
      <c r="P31" s="8" t="s">
        <v>367</v>
      </c>
    </row>
    <row r="32" spans="1:16" s="7" customFormat="1" x14ac:dyDescent="0.35">
      <c r="A32" s="39"/>
      <c r="B32" s="372"/>
      <c r="C32" s="373"/>
      <c r="D32" s="373"/>
      <c r="E32" s="373"/>
      <c r="F32" s="373"/>
      <c r="G32" s="373"/>
      <c r="H32" s="373"/>
      <c r="I32" s="373"/>
      <c r="J32" s="373"/>
      <c r="K32" s="373"/>
      <c r="L32" s="374"/>
    </row>
    <row r="33" spans="1:18" s="42" customFormat="1" x14ac:dyDescent="0.35">
      <c r="A33" s="82"/>
      <c r="B33" s="375"/>
      <c r="C33" s="376"/>
      <c r="D33" s="377" t="str">
        <f>Variables!B20</f>
        <v>7304.29.00.12, 7304.29.00.13, 7304.29.00.14, 7304.29.00.15, 7304.29.00.16, 7304.29.00.17, 7304.29.00.19, 7304.29.00.22, 7304.29.00.23, 7304.29.00.24, 7304.29.00.25, 7304.29.00.26, 7304.29.00.27, 7304.29.00.29, 7306.29.00.12, 7306.29.00.13, 7306.29.00.14, 7306.29.00.15, 7306.29.00.16, 7306.29.00.17, 7306.29.00.19, 7306.29.00.22, 7306.29.00.23, 7306.29.00.24, 7306.29.00.25, 7306.29.00.26, 7306.29.00.27, 7306.29.00.29</v>
      </c>
      <c r="E33" s="378"/>
      <c r="F33" s="378"/>
      <c r="G33" s="378"/>
      <c r="H33" s="378"/>
      <c r="I33" s="378"/>
      <c r="J33" s="379"/>
      <c r="K33" s="40"/>
      <c r="L33" s="41"/>
      <c r="O33" s="7" t="str">
        <f>"Prior to "&amp;Variables!B19&amp;":"</f>
        <v>Prior to Date of change:</v>
      </c>
      <c r="P33" s="7" t="str">
        <f>"Avant le "&amp;Variables!C19&amp;" :"</f>
        <v>Avant le Date of change :</v>
      </c>
    </row>
    <row r="34" spans="1:18" s="42" customFormat="1" x14ac:dyDescent="0.35">
      <c r="A34" s="82"/>
      <c r="B34" s="375"/>
      <c r="C34" s="376"/>
      <c r="D34" s="380"/>
      <c r="E34" s="381"/>
      <c r="F34" s="381"/>
      <c r="G34" s="381"/>
      <c r="H34" s="381"/>
      <c r="I34" s="381"/>
      <c r="J34" s="382"/>
      <c r="K34" s="40"/>
      <c r="L34" s="41"/>
      <c r="O34" s="7"/>
      <c r="P34" s="7"/>
    </row>
    <row r="35" spans="1:18" s="42" customFormat="1" ht="30.75" customHeight="1" x14ac:dyDescent="0.35">
      <c r="A35" s="82"/>
      <c r="B35" s="375"/>
      <c r="C35" s="376"/>
      <c r="D35" s="383"/>
      <c r="E35" s="384"/>
      <c r="F35" s="384"/>
      <c r="G35" s="384"/>
      <c r="H35" s="384"/>
      <c r="I35" s="384"/>
      <c r="J35" s="385"/>
      <c r="K35" s="40"/>
      <c r="L35" s="41"/>
      <c r="O35" s="7"/>
      <c r="P35" s="7"/>
    </row>
    <row r="36" spans="1:18" s="28" customFormat="1" x14ac:dyDescent="0.35">
      <c r="A36" s="65"/>
      <c r="B36" s="78"/>
      <c r="C36" s="79"/>
      <c r="D36" s="79"/>
      <c r="E36" s="79"/>
      <c r="F36" s="79"/>
      <c r="G36" s="79"/>
      <c r="H36" s="79"/>
      <c r="I36" s="79"/>
      <c r="J36" s="79"/>
      <c r="K36" s="79"/>
      <c r="L36" s="80"/>
    </row>
    <row r="37" spans="1:18" s="4" customFormat="1" x14ac:dyDescent="0.35">
      <c r="A37" s="1"/>
      <c r="B37" s="15"/>
      <c r="C37" s="15"/>
      <c r="D37" s="15"/>
      <c r="E37" s="3"/>
      <c r="F37" s="3"/>
      <c r="G37" s="3"/>
      <c r="H37" s="3"/>
      <c r="I37" s="3"/>
      <c r="J37" s="3"/>
      <c r="K37" s="3"/>
      <c r="L37" s="3"/>
      <c r="O37" s="16"/>
      <c r="P37" s="16"/>
    </row>
    <row r="38" spans="1:18" s="2" customFormat="1" x14ac:dyDescent="0.35">
      <c r="A38" s="1"/>
      <c r="B38" s="301" t="str">
        <f>IF(Intro!$G$20="English",O38,P38)</f>
        <v>GLOSSARY</v>
      </c>
      <c r="C38" s="302"/>
      <c r="D38" s="302" t="s">
        <v>268</v>
      </c>
      <c r="E38" s="302" t="s">
        <v>269</v>
      </c>
      <c r="F38" s="302" t="s">
        <v>269</v>
      </c>
      <c r="G38" s="302" t="s">
        <v>269</v>
      </c>
      <c r="H38" s="302" t="s">
        <v>269</v>
      </c>
      <c r="I38" s="302" t="s">
        <v>269</v>
      </c>
      <c r="J38" s="302" t="s">
        <v>269</v>
      </c>
      <c r="K38" s="302" t="s">
        <v>269</v>
      </c>
      <c r="L38" s="303" t="s">
        <v>269</v>
      </c>
      <c r="M38" s="4"/>
      <c r="N38" s="13"/>
      <c r="O38" s="20" t="s">
        <v>364</v>
      </c>
      <c r="P38" s="20" t="s">
        <v>268</v>
      </c>
    </row>
    <row r="39" spans="1:18" s="28" customFormat="1" x14ac:dyDescent="0.35">
      <c r="A39" s="65"/>
      <c r="B39" s="362" t="str">
        <f>IF(Intro!$G$20="English",O39,P39)</f>
        <v>Net delivered purchase value (laid-in cost)</v>
      </c>
      <c r="C39" s="363"/>
      <c r="D39" s="366" t="str">
        <f>IF(Intro!$G$20="English",O40,P40)</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39" s="366"/>
      <c r="F39" s="366"/>
      <c r="G39" s="366"/>
      <c r="H39" s="366"/>
      <c r="I39" s="366"/>
      <c r="J39" s="366"/>
      <c r="K39" s="366"/>
      <c r="L39" s="367"/>
      <c r="O39" s="8" t="s">
        <v>302</v>
      </c>
      <c r="P39" s="8" t="s">
        <v>410</v>
      </c>
    </row>
    <row r="40" spans="1:18" x14ac:dyDescent="0.35">
      <c r="B40" s="355"/>
      <c r="C40" s="356"/>
      <c r="D40" s="368"/>
      <c r="E40" s="368"/>
      <c r="F40" s="368"/>
      <c r="G40" s="368"/>
      <c r="H40" s="368"/>
      <c r="I40" s="368"/>
      <c r="J40" s="368"/>
      <c r="K40" s="368"/>
      <c r="L40" s="369"/>
      <c r="O40" s="8" t="s">
        <v>365</v>
      </c>
      <c r="P40" s="7" t="s">
        <v>366</v>
      </c>
    </row>
    <row r="41" spans="1:18" x14ac:dyDescent="0.35">
      <c r="B41" s="355"/>
      <c r="C41" s="356"/>
      <c r="D41" s="368"/>
      <c r="E41" s="368"/>
      <c r="F41" s="368"/>
      <c r="G41" s="368"/>
      <c r="H41" s="368"/>
      <c r="I41" s="368"/>
      <c r="J41" s="368"/>
      <c r="K41" s="368"/>
      <c r="L41" s="369"/>
    </row>
    <row r="42" spans="1:18" x14ac:dyDescent="0.35">
      <c r="B42" s="364"/>
      <c r="C42" s="365"/>
      <c r="D42" s="370"/>
      <c r="E42" s="370"/>
      <c r="F42" s="370"/>
      <c r="G42" s="370"/>
      <c r="H42" s="370"/>
      <c r="I42" s="370"/>
      <c r="J42" s="370"/>
      <c r="K42" s="370"/>
      <c r="L42" s="371"/>
    </row>
    <row r="43" spans="1:18" s="28" customFormat="1" x14ac:dyDescent="0.35">
      <c r="A43" s="65"/>
      <c r="B43" s="355" t="str">
        <f>IF(Intro!$G$20="English",O43,P43)</f>
        <v>Related firms</v>
      </c>
      <c r="C43" s="356"/>
      <c r="D43" s="260" t="str">
        <f>IF(Intro!$G$20="English",O44,P44)</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43" s="260"/>
      <c r="F43" s="260"/>
      <c r="G43" s="260"/>
      <c r="H43" s="260"/>
      <c r="I43" s="260"/>
      <c r="J43" s="260"/>
      <c r="K43" s="260"/>
      <c r="L43" s="359"/>
      <c r="O43" s="8" t="s">
        <v>336</v>
      </c>
      <c r="P43" s="8" t="s">
        <v>337</v>
      </c>
    </row>
    <row r="44" spans="1:18" s="28" customFormat="1" x14ac:dyDescent="0.35">
      <c r="A44" s="65"/>
      <c r="B44" s="355"/>
      <c r="C44" s="356"/>
      <c r="D44" s="260"/>
      <c r="E44" s="260"/>
      <c r="F44" s="260"/>
      <c r="G44" s="260"/>
      <c r="H44" s="260"/>
      <c r="I44" s="260"/>
      <c r="J44" s="260"/>
      <c r="K44" s="260"/>
      <c r="L44" s="359"/>
      <c r="O44" s="8" t="s">
        <v>338</v>
      </c>
      <c r="P44" s="8" t="s">
        <v>339</v>
      </c>
      <c r="Q44" s="8"/>
      <c r="R44" s="8"/>
    </row>
    <row r="45" spans="1:18" s="28" customFormat="1" x14ac:dyDescent="0.35">
      <c r="A45" s="65"/>
      <c r="B45" s="355"/>
      <c r="C45" s="356"/>
      <c r="D45" s="260"/>
      <c r="E45" s="260"/>
      <c r="F45" s="260"/>
      <c r="G45" s="260"/>
      <c r="H45" s="260"/>
      <c r="I45" s="260"/>
      <c r="J45" s="260"/>
      <c r="K45" s="260"/>
      <c r="L45" s="359"/>
      <c r="O45" s="8"/>
      <c r="P45" s="8"/>
      <c r="Q45" s="8"/>
      <c r="R45" s="8"/>
    </row>
    <row r="46" spans="1:18" s="28" customFormat="1" x14ac:dyDescent="0.35">
      <c r="A46" s="65"/>
      <c r="B46" s="357"/>
      <c r="C46" s="358"/>
      <c r="D46" s="360"/>
      <c r="E46" s="360"/>
      <c r="F46" s="360"/>
      <c r="G46" s="360"/>
      <c r="H46" s="360"/>
      <c r="I46" s="360"/>
      <c r="J46" s="360"/>
      <c r="K46" s="360"/>
      <c r="L46" s="361"/>
      <c r="O46" s="8"/>
      <c r="P46" s="8"/>
      <c r="Q46" s="8"/>
      <c r="R46" s="8"/>
    </row>
  </sheetData>
  <mergeCells count="22">
    <mergeCell ref="B31:L31"/>
    <mergeCell ref="B43:C46"/>
    <mergeCell ref="D43:L46"/>
    <mergeCell ref="B39:C42"/>
    <mergeCell ref="D39:L42"/>
    <mergeCell ref="B32:L32"/>
    <mergeCell ref="B33:C35"/>
    <mergeCell ref="D33:J35"/>
    <mergeCell ref="B38:L38"/>
    <mergeCell ref="B4:L4"/>
    <mergeCell ref="B8:L8"/>
    <mergeCell ref="B10:L10"/>
    <mergeCell ref="B19:L19"/>
    <mergeCell ref="B29:L29"/>
    <mergeCell ref="B5:L5"/>
    <mergeCell ref="B6:L6"/>
    <mergeCell ref="B12:L13"/>
    <mergeCell ref="B15:L16"/>
    <mergeCell ref="B21:L21"/>
    <mergeCell ref="B22:L22"/>
    <mergeCell ref="B24:L24"/>
    <mergeCell ref="B26:L26"/>
  </mergeCells>
  <printOptions horizontalCentered="1"/>
  <pageMargins left="0.25" right="0.25" top="0.75" bottom="0.75" header="0.3" footer="0.3"/>
  <pageSetup scale="76"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1CE24-493E-498A-901C-A275E23B1015}">
  <sheetPr>
    <tabColor rgb="FF00B0F0"/>
    <pageSetUpPr fitToPage="1"/>
  </sheetPr>
  <dimension ref="A1:S343"/>
  <sheetViews>
    <sheetView showGridLines="0" topLeftCell="A273" zoomScaleNormal="100" workbookViewId="0">
      <selection activeCell="B267" sqref="B267:C267"/>
    </sheetView>
  </sheetViews>
  <sheetFormatPr defaultColWidth="9.453125" defaultRowHeight="14" x14ac:dyDescent="0.35"/>
  <cols>
    <col min="1" max="1" width="1.54296875" style="6" customWidth="1"/>
    <col min="2" max="2" width="17.26953125" style="5" customWidth="1"/>
    <col min="3" max="3" width="21.54296875" style="5" customWidth="1"/>
    <col min="4" max="12" width="14.54296875" style="5" customWidth="1"/>
    <col min="13" max="13" width="6.453125" style="7" customWidth="1"/>
    <col min="14" max="14" width="9.453125" style="8" customWidth="1"/>
    <col min="15" max="15" width="21.54296875" style="8" hidden="1" customWidth="1"/>
    <col min="16" max="16" width="15.54296875" style="8" hidden="1" customWidth="1"/>
    <col min="17" max="19" width="15.54296875" style="8" customWidth="1"/>
    <col min="20" max="16384" width="9.453125" style="8"/>
  </cols>
  <sheetData>
    <row r="1" spans="1:16" x14ac:dyDescent="0.35">
      <c r="O1" s="8" t="s">
        <v>432</v>
      </c>
      <c r="P1" s="8" t="s">
        <v>432</v>
      </c>
    </row>
    <row r="2" spans="1:16" x14ac:dyDescent="0.35">
      <c r="B2" s="10" t="s">
        <v>117</v>
      </c>
      <c r="C2" s="10"/>
      <c r="D2" s="10"/>
      <c r="O2" s="9" t="s">
        <v>151</v>
      </c>
      <c r="P2" s="9" t="s">
        <v>161</v>
      </c>
    </row>
    <row r="3" spans="1:16" x14ac:dyDescent="0.35">
      <c r="B3" s="12"/>
      <c r="C3" s="12"/>
      <c r="D3" s="12"/>
      <c r="O3" s="2"/>
      <c r="P3" s="2"/>
    </row>
    <row r="4" spans="1:16" s="2" customFormat="1" x14ac:dyDescent="0.35">
      <c r="A4" s="1"/>
      <c r="B4" s="349" t="str">
        <f>Info!B4</f>
        <v>PURCHASERS' QUESTIONNAIRE</v>
      </c>
      <c r="C4" s="350"/>
      <c r="D4" s="350"/>
      <c r="E4" s="350"/>
      <c r="F4" s="350"/>
      <c r="G4" s="350"/>
      <c r="H4" s="350"/>
      <c r="I4" s="350"/>
      <c r="J4" s="350"/>
      <c r="K4" s="350"/>
      <c r="L4" s="351"/>
      <c r="M4" s="13"/>
      <c r="N4" s="13"/>
      <c r="O4" s="20"/>
      <c r="P4" s="20"/>
    </row>
    <row r="5" spans="1:16" s="2" customFormat="1" x14ac:dyDescent="0.35">
      <c r="A5" s="1"/>
      <c r="B5" s="409" t="str">
        <f>Info!B5</f>
        <v>NQ-2026-001</v>
      </c>
      <c r="C5" s="410"/>
      <c r="D5" s="410"/>
      <c r="E5" s="410"/>
      <c r="F5" s="410"/>
      <c r="G5" s="410"/>
      <c r="H5" s="410"/>
      <c r="I5" s="410"/>
      <c r="J5" s="410"/>
      <c r="K5" s="410"/>
      <c r="L5" s="411"/>
      <c r="M5" s="13"/>
      <c r="N5" s="13"/>
      <c r="O5" s="20"/>
      <c r="P5" s="20"/>
    </row>
    <row r="6" spans="1:16" s="4" customFormat="1" x14ac:dyDescent="0.35">
      <c r="A6" s="1"/>
      <c r="B6" s="409" t="str">
        <f>Info!B6</f>
        <v>OIL AND GAS WELL CASING</v>
      </c>
      <c r="C6" s="410"/>
      <c r="D6" s="410"/>
      <c r="E6" s="410"/>
      <c r="F6" s="410"/>
      <c r="G6" s="410"/>
      <c r="H6" s="410"/>
      <c r="I6" s="410"/>
      <c r="J6" s="410"/>
      <c r="K6" s="410"/>
      <c r="L6" s="411"/>
      <c r="M6" s="20"/>
      <c r="N6" s="20"/>
      <c r="O6" s="16"/>
      <c r="P6" s="16"/>
    </row>
    <row r="7" spans="1:16" s="4" customFormat="1" x14ac:dyDescent="0.35">
      <c r="A7" s="1"/>
      <c r="B7" s="124"/>
      <c r="C7" s="125"/>
      <c r="D7" s="125"/>
      <c r="E7" s="125"/>
      <c r="F7" s="125"/>
      <c r="G7" s="125"/>
      <c r="H7" s="125"/>
      <c r="I7" s="125"/>
      <c r="J7" s="125"/>
      <c r="K7" s="125"/>
      <c r="L7" s="126"/>
      <c r="M7" s="20"/>
      <c r="N7" s="20"/>
      <c r="O7" s="21"/>
    </row>
    <row r="8" spans="1:16" s="4" customFormat="1" x14ac:dyDescent="0.35">
      <c r="A8" s="1"/>
      <c r="B8" s="412" t="str">
        <f>IF(Intro!$G$20="English",O8,P8)</f>
        <v>The following questions refer to the goods as defined in the product description on the Intro tab.</v>
      </c>
      <c r="C8" s="413"/>
      <c r="D8" s="413"/>
      <c r="E8" s="413"/>
      <c r="F8" s="413"/>
      <c r="G8" s="413"/>
      <c r="H8" s="413"/>
      <c r="I8" s="413"/>
      <c r="J8" s="413"/>
      <c r="K8" s="413"/>
      <c r="L8" s="414"/>
      <c r="M8" s="20"/>
      <c r="N8" s="20"/>
      <c r="O8" s="16" t="s">
        <v>368</v>
      </c>
      <c r="P8" s="16" t="s">
        <v>415</v>
      </c>
    </row>
    <row r="9" spans="1:16" s="4" customFormat="1" x14ac:dyDescent="0.35">
      <c r="A9" s="1"/>
      <c r="B9" s="412" t="str">
        <f>IF(Intro!$G$20="English",O9,P9)</f>
        <v xml:space="preserve">Product information and a glossary of terms can be found in the Info tab.
</v>
      </c>
      <c r="C9" s="413"/>
      <c r="D9" s="413"/>
      <c r="E9" s="413"/>
      <c r="F9" s="413"/>
      <c r="G9" s="413"/>
      <c r="H9" s="413"/>
      <c r="I9" s="413"/>
      <c r="J9" s="413"/>
      <c r="K9" s="413"/>
      <c r="L9" s="414"/>
      <c r="M9" s="20"/>
      <c r="N9" s="20"/>
      <c r="O9" s="16" t="s">
        <v>171</v>
      </c>
      <c r="P9" s="4" t="s">
        <v>172</v>
      </c>
    </row>
    <row r="10" spans="1:16" s="4" customFormat="1" x14ac:dyDescent="0.35">
      <c r="A10" s="1"/>
      <c r="B10" s="415" t="str">
        <f>IF(Intro!$G$20="English",O10,P10)</f>
        <v xml:space="preserve">Use the AddPub tab if more space is needed.
</v>
      </c>
      <c r="C10" s="416"/>
      <c r="D10" s="416"/>
      <c r="E10" s="416"/>
      <c r="F10" s="416"/>
      <c r="G10" s="416"/>
      <c r="H10" s="416"/>
      <c r="I10" s="416"/>
      <c r="J10" s="416"/>
      <c r="K10" s="416"/>
      <c r="L10" s="417"/>
      <c r="M10" s="20"/>
      <c r="N10" s="20"/>
      <c r="O10" s="16" t="s">
        <v>173</v>
      </c>
      <c r="P10" s="16" t="s">
        <v>174</v>
      </c>
    </row>
    <row r="11" spans="1:16" s="4" customFormat="1" x14ac:dyDescent="0.35">
      <c r="A11" s="1"/>
      <c r="B11" s="15"/>
      <c r="C11" s="15"/>
      <c r="D11" s="15"/>
      <c r="E11" s="3"/>
      <c r="F11" s="3"/>
      <c r="G11" s="3"/>
      <c r="H11" s="3"/>
      <c r="I11" s="3"/>
      <c r="J11" s="3"/>
      <c r="K11" s="3"/>
      <c r="L11" s="3"/>
      <c r="O11" s="16"/>
      <c r="P11" s="16"/>
    </row>
    <row r="12" spans="1:16" x14ac:dyDescent="0.35">
      <c r="B12" s="298" t="str">
        <f>UPPER(IF(Intro!$G$20="English",O12,P12))</f>
        <v>GENERAL FIRM INFORMATION</v>
      </c>
      <c r="C12" s="299"/>
      <c r="D12" s="299"/>
      <c r="E12" s="299"/>
      <c r="F12" s="299"/>
      <c r="G12" s="299"/>
      <c r="H12" s="299"/>
      <c r="I12" s="299"/>
      <c r="J12" s="299"/>
      <c r="K12" s="299"/>
      <c r="L12" s="300"/>
      <c r="M12" s="28"/>
      <c r="O12" s="8" t="s">
        <v>175</v>
      </c>
      <c r="P12" s="8" t="s">
        <v>176</v>
      </c>
    </row>
    <row r="13" spans="1:16" x14ac:dyDescent="0.35">
      <c r="B13" s="405" t="s">
        <v>9</v>
      </c>
      <c r="C13" s="406"/>
      <c r="D13" s="406"/>
      <c r="E13" s="406"/>
      <c r="F13" s="406"/>
      <c r="G13" s="406"/>
      <c r="H13" s="406"/>
      <c r="I13" s="406"/>
      <c r="J13" s="406"/>
      <c r="K13" s="406"/>
      <c r="L13" s="407"/>
      <c r="M13" s="8"/>
    </row>
    <row r="14" spans="1:16" s="28" customFormat="1" x14ac:dyDescent="0.35">
      <c r="A14" s="65"/>
      <c r="B14" s="77"/>
      <c r="C14" s="66"/>
      <c r="D14" s="66"/>
      <c r="E14" s="66"/>
      <c r="F14" s="66"/>
      <c r="G14" s="66"/>
      <c r="H14" s="66"/>
      <c r="I14" s="66"/>
      <c r="J14" s="66"/>
      <c r="K14" s="66"/>
      <c r="L14" s="67"/>
      <c r="O14" s="8"/>
      <c r="P14" s="8"/>
    </row>
    <row r="15" spans="1:16" s="28" customFormat="1" x14ac:dyDescent="0.35">
      <c r="A15" s="65"/>
      <c r="B15" s="418" t="str">
        <f>IF(Intro!$G$20="English",O15,P15)</f>
        <v xml:space="preserve">Indicate your firm's primary trade level with respect to the goods in Canada (Distributor, End user): </v>
      </c>
      <c r="C15" s="419"/>
      <c r="D15" s="419"/>
      <c r="E15" s="419"/>
      <c r="F15" s="419"/>
      <c r="G15" s="419"/>
      <c r="H15" s="419"/>
      <c r="I15" s="419"/>
      <c r="J15" s="419"/>
      <c r="K15" s="419"/>
      <c r="L15" s="420"/>
      <c r="O15" s="8" t="str">
        <f>"Indicate your firm's primary trade level with respect to the goods in Canada ("&amp;Variables!B42&amp;", "&amp;Variables!B43&amp;"): "</f>
        <v xml:space="preserve">Indicate your firm's primary trade level with respect to the goods in Canada (Distributor, End user): </v>
      </c>
      <c r="P15" s="8" t="str">
        <f>"Indiquez le principal niveau commercial de votre entreprise en ce qui concerne les marchandises au Canada ("&amp;Variables!C42&amp;", "&amp;Variables!C43&amp;") :"</f>
        <v>Indiquez le principal niveau commercial de votre entreprise en ce qui concerne les marchandises au Canada (Distributeur, Utilisateur final) :</v>
      </c>
    </row>
    <row r="16" spans="1:16" s="28" customFormat="1" x14ac:dyDescent="0.35">
      <c r="A16" s="65"/>
      <c r="B16" s="77"/>
      <c r="C16" s="66"/>
      <c r="D16" s="66"/>
      <c r="E16" s="66"/>
      <c r="F16" s="66"/>
      <c r="G16" s="66"/>
      <c r="H16" s="66"/>
      <c r="I16" s="66"/>
      <c r="J16" s="66"/>
      <c r="K16" s="66"/>
      <c r="L16" s="67"/>
      <c r="O16" s="8"/>
      <c r="P16" s="8"/>
    </row>
    <row r="17" spans="1:19" x14ac:dyDescent="0.35">
      <c r="B17" s="421" t="str">
        <f>IF(Intro!$G$20="English",O17,P17)</f>
        <v>Trade level</v>
      </c>
      <c r="C17" s="422"/>
      <c r="D17" s="423"/>
      <c r="E17" s="423"/>
      <c r="F17" s="423"/>
      <c r="G17" s="423"/>
      <c r="H17" s="68"/>
      <c r="I17" s="66"/>
      <c r="J17" s="66"/>
      <c r="K17" s="66"/>
      <c r="L17" s="67"/>
      <c r="M17" s="8"/>
      <c r="O17" s="8" t="s">
        <v>196</v>
      </c>
      <c r="P17" s="8" t="s">
        <v>197</v>
      </c>
      <c r="Q17" s="28"/>
      <c r="R17" s="28"/>
    </row>
    <row r="18" spans="1:19" s="28" customFormat="1" x14ac:dyDescent="0.35">
      <c r="A18" s="65"/>
      <c r="B18" s="78"/>
      <c r="C18" s="79"/>
      <c r="D18" s="79"/>
      <c r="E18" s="79"/>
      <c r="F18" s="79"/>
      <c r="G18" s="79"/>
      <c r="H18" s="79"/>
      <c r="I18" s="79"/>
      <c r="J18" s="79"/>
      <c r="K18" s="79"/>
      <c r="L18" s="80"/>
      <c r="O18" s="8"/>
      <c r="P18" s="8"/>
      <c r="S18" s="8"/>
    </row>
    <row r="19" spans="1:19" s="9" customFormat="1" x14ac:dyDescent="0.35">
      <c r="A19" s="6"/>
      <c r="B19" s="401" t="s">
        <v>11</v>
      </c>
      <c r="C19" s="402"/>
      <c r="D19" s="402"/>
      <c r="E19" s="402"/>
      <c r="F19" s="402"/>
      <c r="G19" s="402"/>
      <c r="H19" s="402"/>
      <c r="I19" s="402"/>
      <c r="J19" s="402"/>
      <c r="K19" s="402"/>
      <c r="L19" s="403"/>
      <c r="M19" s="50"/>
    </row>
    <row r="20" spans="1:19" s="28" customFormat="1" x14ac:dyDescent="0.35">
      <c r="A20" s="65"/>
      <c r="B20" s="77"/>
      <c r="C20" s="66"/>
      <c r="D20" s="66"/>
      <c r="E20" s="66"/>
      <c r="F20" s="66"/>
      <c r="G20" s="66"/>
      <c r="H20" s="66"/>
      <c r="I20" s="66"/>
      <c r="J20" s="66"/>
      <c r="K20" s="66"/>
      <c r="L20" s="67"/>
      <c r="O20" s="8"/>
      <c r="P20" s="8"/>
    </row>
    <row r="21" spans="1:19" s="28" customFormat="1" x14ac:dyDescent="0.35">
      <c r="A21" s="65"/>
      <c r="B21" s="295" t="str">
        <f>IF(Intro!$G$20="English",O21,P21)</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1" s="296"/>
      <c r="D21" s="296"/>
      <c r="E21" s="296"/>
      <c r="F21" s="296"/>
      <c r="G21" s="296"/>
      <c r="H21" s="296"/>
      <c r="I21" s="296"/>
      <c r="J21" s="296"/>
      <c r="K21" s="296"/>
      <c r="L21" s="297"/>
      <c r="O21" s="8" t="s">
        <v>334</v>
      </c>
      <c r="P21" s="8" t="s">
        <v>335</v>
      </c>
    </row>
    <row r="22" spans="1:19" s="28" customFormat="1" x14ac:dyDescent="0.35">
      <c r="A22" s="65"/>
      <c r="B22" s="295"/>
      <c r="C22" s="296"/>
      <c r="D22" s="296"/>
      <c r="E22" s="296"/>
      <c r="F22" s="296"/>
      <c r="G22" s="296"/>
      <c r="H22" s="296"/>
      <c r="I22" s="296"/>
      <c r="J22" s="296"/>
      <c r="K22" s="296"/>
      <c r="L22" s="297"/>
      <c r="O22" s="8"/>
      <c r="P22" s="8"/>
    </row>
    <row r="23" spans="1:19" s="28" customFormat="1" x14ac:dyDescent="0.35">
      <c r="A23" s="65"/>
      <c r="B23" s="295"/>
      <c r="C23" s="296"/>
      <c r="D23" s="296"/>
      <c r="E23" s="296"/>
      <c r="F23" s="296"/>
      <c r="G23" s="296"/>
      <c r="H23" s="296"/>
      <c r="I23" s="296"/>
      <c r="J23" s="296"/>
      <c r="K23" s="296"/>
      <c r="L23" s="297"/>
      <c r="O23" s="8"/>
      <c r="P23" s="8"/>
    </row>
    <row r="24" spans="1:19" s="28" customFormat="1" x14ac:dyDescent="0.35">
      <c r="A24" s="65"/>
      <c r="B24" s="77"/>
      <c r="C24" s="66"/>
      <c r="D24" s="66"/>
      <c r="E24" s="66"/>
      <c r="F24" s="66"/>
      <c r="G24" s="66"/>
      <c r="H24" s="66"/>
      <c r="I24" s="66"/>
      <c r="J24" s="66"/>
      <c r="K24" s="66"/>
      <c r="L24" s="67"/>
      <c r="O24" s="8"/>
      <c r="P24" s="8"/>
    </row>
    <row r="25" spans="1:19" x14ac:dyDescent="0.35">
      <c r="B25" s="113"/>
      <c r="C25" s="424" t="str">
        <f>IF(Intro!$G$20="English",O25,P25)</f>
        <v>Firm Name</v>
      </c>
      <c r="D25" s="424"/>
      <c r="E25" s="424"/>
      <c r="F25" s="424" t="str">
        <f>IF(Intro!$G$20="English",O26,P26)</f>
        <v>Firm Address</v>
      </c>
      <c r="G25" s="424"/>
      <c r="H25" s="424" t="str">
        <f>IF(Intro!$G$20="English",O27,P27)</f>
        <v>Nature of association</v>
      </c>
      <c r="I25" s="424"/>
      <c r="J25" s="424" t="str">
        <f>IF(Intro!$G$20="English",O28,P28)</f>
        <v>Role in the Industry</v>
      </c>
      <c r="K25" s="424"/>
      <c r="L25" s="425"/>
      <c r="M25" s="8"/>
      <c r="O25" s="8" t="s">
        <v>73</v>
      </c>
      <c r="P25" s="8" t="s">
        <v>128</v>
      </c>
    </row>
    <row r="26" spans="1:19" x14ac:dyDescent="0.35">
      <c r="B26" s="408">
        <v>1</v>
      </c>
      <c r="C26" s="263"/>
      <c r="D26" s="263"/>
      <c r="E26" s="263"/>
      <c r="F26" s="263"/>
      <c r="G26" s="263"/>
      <c r="H26" s="263"/>
      <c r="I26" s="263"/>
      <c r="J26" s="263"/>
      <c r="K26" s="263"/>
      <c r="L26" s="264"/>
      <c r="M26" s="8"/>
      <c r="O26" s="8" t="s">
        <v>15</v>
      </c>
      <c r="P26" s="8" t="s">
        <v>6</v>
      </c>
    </row>
    <row r="27" spans="1:19" x14ac:dyDescent="0.35">
      <c r="B27" s="408"/>
      <c r="C27" s="263"/>
      <c r="D27" s="263"/>
      <c r="E27" s="263"/>
      <c r="F27" s="263"/>
      <c r="G27" s="263"/>
      <c r="H27" s="263"/>
      <c r="I27" s="263"/>
      <c r="J27" s="263"/>
      <c r="K27" s="263"/>
      <c r="L27" s="264"/>
      <c r="M27" s="8"/>
      <c r="O27" s="8" t="s">
        <v>275</v>
      </c>
      <c r="P27" s="8" t="s">
        <v>417</v>
      </c>
    </row>
    <row r="28" spans="1:19" x14ac:dyDescent="0.35">
      <c r="B28" s="408">
        <v>2</v>
      </c>
      <c r="C28" s="263"/>
      <c r="D28" s="263"/>
      <c r="E28" s="263"/>
      <c r="F28" s="263"/>
      <c r="G28" s="263"/>
      <c r="H28" s="263"/>
      <c r="I28" s="263"/>
      <c r="J28" s="263"/>
      <c r="K28" s="263"/>
      <c r="L28" s="264"/>
      <c r="M28" s="8"/>
      <c r="O28" s="8" t="s">
        <v>74</v>
      </c>
      <c r="P28" s="8" t="s">
        <v>86</v>
      </c>
    </row>
    <row r="29" spans="1:19" x14ac:dyDescent="0.35">
      <c r="B29" s="408"/>
      <c r="C29" s="263"/>
      <c r="D29" s="263"/>
      <c r="E29" s="263"/>
      <c r="F29" s="263"/>
      <c r="G29" s="263"/>
      <c r="H29" s="263"/>
      <c r="I29" s="263"/>
      <c r="J29" s="263"/>
      <c r="K29" s="263"/>
      <c r="L29" s="264"/>
      <c r="M29" s="8"/>
    </row>
    <row r="30" spans="1:19" x14ac:dyDescent="0.35">
      <c r="B30" s="408">
        <v>3</v>
      </c>
      <c r="C30" s="263"/>
      <c r="D30" s="263"/>
      <c r="E30" s="263"/>
      <c r="F30" s="263"/>
      <c r="G30" s="263"/>
      <c r="H30" s="263"/>
      <c r="I30" s="263"/>
      <c r="J30" s="263"/>
      <c r="K30" s="263"/>
      <c r="L30" s="264"/>
      <c r="M30" s="8"/>
    </row>
    <row r="31" spans="1:19" x14ac:dyDescent="0.35">
      <c r="B31" s="408"/>
      <c r="C31" s="263"/>
      <c r="D31" s="263"/>
      <c r="E31" s="263"/>
      <c r="F31" s="263"/>
      <c r="G31" s="263"/>
      <c r="H31" s="263"/>
      <c r="I31" s="263"/>
      <c r="J31" s="263"/>
      <c r="K31" s="263"/>
      <c r="L31" s="264"/>
      <c r="M31" s="8"/>
    </row>
    <row r="32" spans="1:19" x14ac:dyDescent="0.35">
      <c r="B32" s="408">
        <v>4</v>
      </c>
      <c r="C32" s="263"/>
      <c r="D32" s="263"/>
      <c r="E32" s="263"/>
      <c r="F32" s="263"/>
      <c r="G32" s="263"/>
      <c r="H32" s="263"/>
      <c r="I32" s="263"/>
      <c r="J32" s="263"/>
      <c r="K32" s="263"/>
      <c r="L32" s="264"/>
      <c r="M32" s="8"/>
    </row>
    <row r="33" spans="1:16" x14ac:dyDescent="0.35">
      <c r="B33" s="408"/>
      <c r="C33" s="263"/>
      <c r="D33" s="263"/>
      <c r="E33" s="263"/>
      <c r="F33" s="263"/>
      <c r="G33" s="263"/>
      <c r="H33" s="263"/>
      <c r="I33" s="263"/>
      <c r="J33" s="263"/>
      <c r="K33" s="263"/>
      <c r="L33" s="264"/>
      <c r="M33" s="8"/>
    </row>
    <row r="34" spans="1:16" x14ac:dyDescent="0.35">
      <c r="B34" s="408">
        <v>5</v>
      </c>
      <c r="C34" s="263"/>
      <c r="D34" s="263"/>
      <c r="E34" s="263"/>
      <c r="F34" s="263"/>
      <c r="G34" s="263"/>
      <c r="H34" s="263"/>
      <c r="I34" s="263"/>
      <c r="J34" s="263"/>
      <c r="K34" s="263"/>
      <c r="L34" s="264"/>
      <c r="M34" s="8"/>
    </row>
    <row r="35" spans="1:16" x14ac:dyDescent="0.35">
      <c r="B35" s="408"/>
      <c r="C35" s="263"/>
      <c r="D35" s="263"/>
      <c r="E35" s="263"/>
      <c r="F35" s="263"/>
      <c r="G35" s="263"/>
      <c r="H35" s="263"/>
      <c r="I35" s="263"/>
      <c r="J35" s="263"/>
      <c r="K35" s="263"/>
      <c r="L35" s="264"/>
      <c r="M35" s="8"/>
    </row>
    <row r="36" spans="1:16" x14ac:dyDescent="0.35">
      <c r="B36" s="408">
        <v>6</v>
      </c>
      <c r="C36" s="263"/>
      <c r="D36" s="263"/>
      <c r="E36" s="263"/>
      <c r="F36" s="263"/>
      <c r="G36" s="263"/>
      <c r="H36" s="263"/>
      <c r="I36" s="263"/>
      <c r="J36" s="263"/>
      <c r="K36" s="263"/>
      <c r="L36" s="264"/>
      <c r="M36" s="8"/>
    </row>
    <row r="37" spans="1:16" x14ac:dyDescent="0.35">
      <c r="B37" s="408"/>
      <c r="C37" s="263"/>
      <c r="D37" s="263"/>
      <c r="E37" s="263"/>
      <c r="F37" s="263"/>
      <c r="G37" s="263"/>
      <c r="H37" s="263"/>
      <c r="I37" s="263"/>
      <c r="J37" s="263"/>
      <c r="K37" s="263"/>
      <c r="L37" s="264"/>
      <c r="M37" s="8"/>
    </row>
    <row r="38" spans="1:16" x14ac:dyDescent="0.35">
      <c r="B38" s="408">
        <v>7</v>
      </c>
      <c r="C38" s="263"/>
      <c r="D38" s="263"/>
      <c r="E38" s="263"/>
      <c r="F38" s="263"/>
      <c r="G38" s="263"/>
      <c r="H38" s="263"/>
      <c r="I38" s="263"/>
      <c r="J38" s="263"/>
      <c r="K38" s="263"/>
      <c r="L38" s="264"/>
      <c r="M38" s="8"/>
    </row>
    <row r="39" spans="1:16" x14ac:dyDescent="0.35">
      <c r="B39" s="408"/>
      <c r="C39" s="263"/>
      <c r="D39" s="263"/>
      <c r="E39" s="263"/>
      <c r="F39" s="263"/>
      <c r="G39" s="263"/>
      <c r="H39" s="263"/>
      <c r="I39" s="263"/>
      <c r="J39" s="263"/>
      <c r="K39" s="263"/>
      <c r="L39" s="264"/>
      <c r="M39" s="8"/>
    </row>
    <row r="40" spans="1:16" x14ac:dyDescent="0.35">
      <c r="B40" s="408">
        <v>8</v>
      </c>
      <c r="C40" s="263"/>
      <c r="D40" s="263"/>
      <c r="E40" s="263"/>
      <c r="F40" s="263"/>
      <c r="G40" s="263"/>
      <c r="H40" s="263"/>
      <c r="I40" s="263"/>
      <c r="J40" s="263"/>
      <c r="K40" s="263"/>
      <c r="L40" s="264"/>
      <c r="M40" s="8"/>
    </row>
    <row r="41" spans="1:16" x14ac:dyDescent="0.35">
      <c r="B41" s="408"/>
      <c r="C41" s="263"/>
      <c r="D41" s="263"/>
      <c r="E41" s="263"/>
      <c r="F41" s="263"/>
      <c r="G41" s="263"/>
      <c r="H41" s="263"/>
      <c r="I41" s="263"/>
      <c r="J41" s="263"/>
      <c r="K41" s="263"/>
      <c r="L41" s="264"/>
      <c r="M41" s="8"/>
    </row>
    <row r="42" spans="1:16" x14ac:dyDescent="0.35">
      <c r="B42" s="408">
        <v>9</v>
      </c>
      <c r="C42" s="263"/>
      <c r="D42" s="263"/>
      <c r="E42" s="263"/>
      <c r="F42" s="263"/>
      <c r="G42" s="263"/>
      <c r="H42" s="263"/>
      <c r="I42" s="263"/>
      <c r="J42" s="263"/>
      <c r="K42" s="263"/>
      <c r="L42" s="264"/>
      <c r="M42" s="8"/>
    </row>
    <row r="43" spans="1:16" x14ac:dyDescent="0.35">
      <c r="B43" s="408"/>
      <c r="C43" s="263"/>
      <c r="D43" s="263"/>
      <c r="E43" s="263"/>
      <c r="F43" s="263"/>
      <c r="G43" s="263"/>
      <c r="H43" s="263"/>
      <c r="I43" s="263"/>
      <c r="J43" s="263"/>
      <c r="K43" s="263"/>
      <c r="L43" s="264"/>
      <c r="M43" s="8"/>
    </row>
    <row r="44" spans="1:16" x14ac:dyDescent="0.35">
      <c r="B44" s="408">
        <v>10</v>
      </c>
      <c r="C44" s="263"/>
      <c r="D44" s="263"/>
      <c r="E44" s="263"/>
      <c r="F44" s="263"/>
      <c r="G44" s="263"/>
      <c r="H44" s="263"/>
      <c r="I44" s="263"/>
      <c r="J44" s="263"/>
      <c r="K44" s="263"/>
      <c r="L44" s="264"/>
      <c r="M44" s="8"/>
    </row>
    <row r="45" spans="1:16" x14ac:dyDescent="0.35">
      <c r="B45" s="408"/>
      <c r="C45" s="263"/>
      <c r="D45" s="263"/>
      <c r="E45" s="263"/>
      <c r="F45" s="263"/>
      <c r="G45" s="263"/>
      <c r="H45" s="263"/>
      <c r="I45" s="263"/>
      <c r="J45" s="263"/>
      <c r="K45" s="263"/>
      <c r="L45" s="264"/>
      <c r="M45" s="8"/>
    </row>
    <row r="46" spans="1:16" s="28" customFormat="1" x14ac:dyDescent="0.35">
      <c r="A46" s="65"/>
      <c r="B46" s="78"/>
      <c r="C46" s="79"/>
      <c r="D46" s="79"/>
      <c r="E46" s="79"/>
      <c r="F46" s="79"/>
      <c r="G46" s="79"/>
      <c r="H46" s="79"/>
      <c r="I46" s="79"/>
      <c r="J46" s="79"/>
      <c r="K46" s="79"/>
      <c r="L46" s="80"/>
      <c r="O46" s="8"/>
      <c r="P46" s="8"/>
    </row>
    <row r="47" spans="1:16" s="4" customFormat="1" ht="14.5" customHeight="1" x14ac:dyDescent="0.35">
      <c r="A47" s="1"/>
      <c r="B47" s="15"/>
      <c r="C47" s="15"/>
      <c r="D47" s="15"/>
      <c r="E47" s="3"/>
      <c r="F47" s="3"/>
      <c r="G47" s="3"/>
      <c r="H47" s="3"/>
      <c r="I47" s="3"/>
      <c r="J47" s="3"/>
      <c r="K47" s="3"/>
      <c r="L47" s="3"/>
      <c r="O47" s="16"/>
      <c r="P47" s="16"/>
    </row>
    <row r="48" spans="1:16" x14ac:dyDescent="0.35">
      <c r="A48" s="23"/>
      <c r="B48" s="298" t="str">
        <f>UPPER(IF(Intro!$G$20="English",O48,P48))</f>
        <v>MARKET CHARACTERISTICS OF THE GOODS</v>
      </c>
      <c r="C48" s="299"/>
      <c r="D48" s="299"/>
      <c r="E48" s="299"/>
      <c r="F48" s="299"/>
      <c r="G48" s="299"/>
      <c r="H48" s="299"/>
      <c r="I48" s="299"/>
      <c r="J48" s="299"/>
      <c r="K48" s="299"/>
      <c r="L48" s="300"/>
      <c r="M48" s="28"/>
      <c r="O48" s="8" t="s">
        <v>177</v>
      </c>
      <c r="P48" s="8" t="s">
        <v>178</v>
      </c>
    </row>
    <row r="49" spans="1:16" s="9" customFormat="1" x14ac:dyDescent="0.35">
      <c r="A49" s="23"/>
      <c r="B49" s="401" t="s">
        <v>10</v>
      </c>
      <c r="C49" s="402"/>
      <c r="D49" s="402"/>
      <c r="E49" s="402"/>
      <c r="F49" s="402"/>
      <c r="G49" s="402"/>
      <c r="H49" s="402"/>
      <c r="I49" s="402"/>
      <c r="J49" s="402"/>
      <c r="K49" s="402"/>
      <c r="L49" s="403"/>
      <c r="M49" s="50"/>
    </row>
    <row r="50" spans="1:16" s="28" customFormat="1" x14ac:dyDescent="0.35">
      <c r="A50" s="81"/>
      <c r="B50" s="77"/>
      <c r="C50" s="66"/>
      <c r="D50" s="66"/>
      <c r="E50" s="66"/>
      <c r="F50" s="66"/>
      <c r="G50" s="66"/>
      <c r="H50" s="66"/>
      <c r="I50" s="66"/>
      <c r="J50" s="66"/>
      <c r="K50" s="66"/>
      <c r="L50" s="67"/>
      <c r="O50" s="8"/>
      <c r="P50" s="8"/>
    </row>
    <row r="51" spans="1:16" s="28" customFormat="1" x14ac:dyDescent="0.35">
      <c r="A51" s="81"/>
      <c r="B51" s="427" t="str">
        <f>IF(Intro!$G$20="English",O51,P51)</f>
        <v>If your firm is a distributor, indicate the primary industries in which the goods are sold.</v>
      </c>
      <c r="C51" s="428"/>
      <c r="D51" s="428"/>
      <c r="E51" s="428"/>
      <c r="F51" s="428"/>
      <c r="G51" s="428"/>
      <c r="H51" s="428"/>
      <c r="I51" s="428"/>
      <c r="J51" s="428"/>
      <c r="K51" s="428"/>
      <c r="L51" s="429"/>
      <c r="O51" s="8" t="s">
        <v>406</v>
      </c>
      <c r="P51" s="8" t="s">
        <v>407</v>
      </c>
    </row>
    <row r="52" spans="1:16" s="28" customFormat="1" x14ac:dyDescent="0.35">
      <c r="A52" s="81"/>
      <c r="B52" s="427" t="str">
        <f>IF(Intro!$G$20="English",O52,P52)</f>
        <v>If your firm is an end user indicate its primary industries.</v>
      </c>
      <c r="C52" s="428"/>
      <c r="D52" s="428"/>
      <c r="E52" s="428"/>
      <c r="F52" s="428"/>
      <c r="G52" s="428"/>
      <c r="H52" s="428"/>
      <c r="I52" s="428"/>
      <c r="J52" s="428"/>
      <c r="K52" s="428"/>
      <c r="L52" s="429"/>
      <c r="O52" s="8" t="s">
        <v>319</v>
      </c>
      <c r="P52" s="8" t="s">
        <v>408</v>
      </c>
    </row>
    <row r="53" spans="1:16" s="28" customFormat="1" x14ac:dyDescent="0.35">
      <c r="A53" s="81"/>
      <c r="B53" s="77"/>
      <c r="C53" s="66"/>
      <c r="D53" s="66"/>
      <c r="E53" s="66"/>
      <c r="F53" s="66"/>
      <c r="G53" s="66"/>
      <c r="H53" s="66"/>
      <c r="I53" s="66"/>
      <c r="J53" s="66"/>
      <c r="K53" s="66"/>
      <c r="L53" s="67"/>
      <c r="O53" s="8"/>
      <c r="P53" s="8"/>
    </row>
    <row r="54" spans="1:16" x14ac:dyDescent="0.35">
      <c r="A54" s="23"/>
      <c r="B54" s="259" t="str">
        <f>IF(Intro!$G$20="English",O54,P54)</f>
        <v xml:space="preserve">Primary Industry 1 </v>
      </c>
      <c r="C54" s="260"/>
      <c r="D54" s="263"/>
      <c r="E54" s="263"/>
      <c r="F54" s="263"/>
      <c r="G54" s="263"/>
      <c r="H54" s="263"/>
      <c r="I54" s="263"/>
      <c r="J54" s="263"/>
      <c r="K54" s="263"/>
      <c r="L54" s="264"/>
      <c r="M54" s="8"/>
      <c r="O54" s="8" t="s">
        <v>101</v>
      </c>
      <c r="P54" s="8" t="s">
        <v>102</v>
      </c>
    </row>
    <row r="55" spans="1:16" x14ac:dyDescent="0.35">
      <c r="A55" s="23"/>
      <c r="B55" s="259"/>
      <c r="C55" s="260"/>
      <c r="D55" s="263"/>
      <c r="E55" s="263"/>
      <c r="F55" s="263"/>
      <c r="G55" s="263"/>
      <c r="H55" s="263"/>
      <c r="I55" s="263"/>
      <c r="J55" s="263"/>
      <c r="K55" s="263"/>
      <c r="L55" s="264"/>
      <c r="M55" s="8"/>
    </row>
    <row r="56" spans="1:16" x14ac:dyDescent="0.35">
      <c r="A56" s="23"/>
      <c r="B56" s="259"/>
      <c r="C56" s="260"/>
      <c r="D56" s="263"/>
      <c r="E56" s="263"/>
      <c r="F56" s="263"/>
      <c r="G56" s="263"/>
      <c r="H56" s="263"/>
      <c r="I56" s="263"/>
      <c r="J56" s="263"/>
      <c r="K56" s="263"/>
      <c r="L56" s="264"/>
      <c r="M56" s="8"/>
    </row>
    <row r="57" spans="1:16" x14ac:dyDescent="0.35">
      <c r="A57" s="23"/>
      <c r="B57" s="259"/>
      <c r="C57" s="260"/>
      <c r="D57" s="263"/>
      <c r="E57" s="263"/>
      <c r="F57" s="263"/>
      <c r="G57" s="263"/>
      <c r="H57" s="263"/>
      <c r="I57" s="263"/>
      <c r="J57" s="263"/>
      <c r="K57" s="263"/>
      <c r="L57" s="264"/>
      <c r="M57" s="8"/>
    </row>
    <row r="58" spans="1:16" x14ac:dyDescent="0.35">
      <c r="A58" s="23"/>
      <c r="B58" s="259"/>
      <c r="C58" s="260"/>
      <c r="D58" s="263"/>
      <c r="E58" s="263"/>
      <c r="F58" s="263"/>
      <c r="G58" s="263"/>
      <c r="H58" s="263"/>
      <c r="I58" s="263"/>
      <c r="J58" s="263"/>
      <c r="K58" s="263"/>
      <c r="L58" s="264"/>
      <c r="M58" s="8"/>
    </row>
    <row r="59" spans="1:16" x14ac:dyDescent="0.35">
      <c r="A59" s="23"/>
      <c r="B59" s="259" t="str">
        <f>IF(Intro!$G$20="English",O59,P59)</f>
        <v>Primary Industry 2</v>
      </c>
      <c r="C59" s="260"/>
      <c r="D59" s="263"/>
      <c r="E59" s="263"/>
      <c r="F59" s="263"/>
      <c r="G59" s="263"/>
      <c r="H59" s="263"/>
      <c r="I59" s="263"/>
      <c r="J59" s="263"/>
      <c r="K59" s="263"/>
      <c r="L59" s="264"/>
      <c r="M59" s="8"/>
      <c r="O59" s="8" t="s">
        <v>200</v>
      </c>
      <c r="P59" s="8" t="s">
        <v>103</v>
      </c>
    </row>
    <row r="60" spans="1:16" x14ac:dyDescent="0.35">
      <c r="A60" s="23"/>
      <c r="B60" s="259"/>
      <c r="C60" s="260"/>
      <c r="D60" s="263"/>
      <c r="E60" s="263"/>
      <c r="F60" s="263"/>
      <c r="G60" s="263"/>
      <c r="H60" s="263"/>
      <c r="I60" s="263"/>
      <c r="J60" s="263"/>
      <c r="K60" s="263"/>
      <c r="L60" s="264"/>
      <c r="M60" s="8"/>
    </row>
    <row r="61" spans="1:16" x14ac:dyDescent="0.35">
      <c r="A61" s="23"/>
      <c r="B61" s="259"/>
      <c r="C61" s="260"/>
      <c r="D61" s="263"/>
      <c r="E61" s="263"/>
      <c r="F61" s="263"/>
      <c r="G61" s="263"/>
      <c r="H61" s="263"/>
      <c r="I61" s="263"/>
      <c r="J61" s="263"/>
      <c r="K61" s="263"/>
      <c r="L61" s="264"/>
      <c r="M61" s="8"/>
    </row>
    <row r="62" spans="1:16" x14ac:dyDescent="0.35">
      <c r="A62" s="23"/>
      <c r="B62" s="259"/>
      <c r="C62" s="260"/>
      <c r="D62" s="263"/>
      <c r="E62" s="263"/>
      <c r="F62" s="263"/>
      <c r="G62" s="263"/>
      <c r="H62" s="263"/>
      <c r="I62" s="263"/>
      <c r="J62" s="263"/>
      <c r="K62" s="263"/>
      <c r="L62" s="264"/>
      <c r="M62" s="8"/>
    </row>
    <row r="63" spans="1:16" x14ac:dyDescent="0.35">
      <c r="A63" s="23"/>
      <c r="B63" s="259"/>
      <c r="C63" s="260"/>
      <c r="D63" s="263"/>
      <c r="E63" s="263"/>
      <c r="F63" s="263"/>
      <c r="G63" s="263"/>
      <c r="H63" s="263"/>
      <c r="I63" s="263"/>
      <c r="J63" s="263"/>
      <c r="K63" s="263"/>
      <c r="L63" s="264"/>
      <c r="M63" s="8"/>
    </row>
    <row r="64" spans="1:16" x14ac:dyDescent="0.35">
      <c r="A64" s="23"/>
      <c r="B64" s="259" t="str">
        <f>IF(Intro!$G$20="English",O64,P64)</f>
        <v>Primary Industry 3</v>
      </c>
      <c r="C64" s="426"/>
      <c r="D64" s="263"/>
      <c r="E64" s="263"/>
      <c r="F64" s="263"/>
      <c r="G64" s="263"/>
      <c r="H64" s="263"/>
      <c r="I64" s="263"/>
      <c r="J64" s="263"/>
      <c r="K64" s="263"/>
      <c r="L64" s="264"/>
      <c r="M64" s="8"/>
      <c r="O64" s="8" t="s">
        <v>201</v>
      </c>
      <c r="P64" s="8" t="s">
        <v>104</v>
      </c>
    </row>
    <row r="65" spans="1:16" x14ac:dyDescent="0.35">
      <c r="A65" s="23"/>
      <c r="B65" s="259"/>
      <c r="C65" s="426"/>
      <c r="D65" s="263"/>
      <c r="E65" s="263"/>
      <c r="F65" s="263"/>
      <c r="G65" s="263"/>
      <c r="H65" s="263"/>
      <c r="I65" s="263"/>
      <c r="J65" s="263"/>
      <c r="K65" s="263"/>
      <c r="L65" s="264"/>
      <c r="M65" s="8"/>
    </row>
    <row r="66" spans="1:16" x14ac:dyDescent="0.35">
      <c r="A66" s="23"/>
      <c r="B66" s="259"/>
      <c r="C66" s="426"/>
      <c r="D66" s="263"/>
      <c r="E66" s="263"/>
      <c r="F66" s="263"/>
      <c r="G66" s="263"/>
      <c r="H66" s="263"/>
      <c r="I66" s="263"/>
      <c r="J66" s="263"/>
      <c r="K66" s="263"/>
      <c r="L66" s="264"/>
      <c r="M66" s="8"/>
    </row>
    <row r="67" spans="1:16" x14ac:dyDescent="0.35">
      <c r="A67" s="23"/>
      <c r="B67" s="259"/>
      <c r="C67" s="426"/>
      <c r="D67" s="263"/>
      <c r="E67" s="263"/>
      <c r="F67" s="263"/>
      <c r="G67" s="263"/>
      <c r="H67" s="263"/>
      <c r="I67" s="263"/>
      <c r="J67" s="263"/>
      <c r="K67" s="263"/>
      <c r="L67" s="264"/>
      <c r="M67" s="8"/>
    </row>
    <row r="68" spans="1:16" x14ac:dyDescent="0.35">
      <c r="A68" s="23"/>
      <c r="B68" s="261"/>
      <c r="C68" s="262"/>
      <c r="D68" s="263"/>
      <c r="E68" s="263"/>
      <c r="F68" s="263"/>
      <c r="G68" s="263"/>
      <c r="H68" s="263"/>
      <c r="I68" s="263"/>
      <c r="J68" s="263"/>
      <c r="K68" s="263"/>
      <c r="L68" s="264"/>
      <c r="M68" s="8"/>
    </row>
    <row r="69" spans="1:16" s="28" customFormat="1" x14ac:dyDescent="0.35">
      <c r="A69" s="81"/>
      <c r="B69" s="78"/>
      <c r="C69" s="79"/>
      <c r="D69" s="79"/>
      <c r="E69" s="79"/>
      <c r="F69" s="79"/>
      <c r="G69" s="79"/>
      <c r="H69" s="79"/>
      <c r="I69" s="79"/>
      <c r="J69" s="79"/>
      <c r="K69" s="79"/>
      <c r="L69" s="80"/>
      <c r="O69" s="8"/>
      <c r="P69" s="8"/>
    </row>
    <row r="70" spans="1:16" s="9" customFormat="1" x14ac:dyDescent="0.35">
      <c r="A70" s="6"/>
      <c r="B70" s="401" t="s">
        <v>252</v>
      </c>
      <c r="C70" s="402"/>
      <c r="D70" s="402"/>
      <c r="E70" s="402"/>
      <c r="F70" s="402"/>
      <c r="G70" s="402"/>
      <c r="H70" s="402"/>
      <c r="I70" s="402"/>
      <c r="J70" s="402"/>
      <c r="K70" s="402"/>
      <c r="L70" s="403"/>
      <c r="M70" s="50"/>
    </row>
    <row r="71" spans="1:16" s="28" customFormat="1" x14ac:dyDescent="0.35">
      <c r="A71" s="65"/>
      <c r="B71" s="77"/>
      <c r="C71" s="66"/>
      <c r="D71" s="66"/>
      <c r="E71" s="66"/>
      <c r="F71" s="66"/>
      <c r="G71" s="66"/>
      <c r="H71" s="66"/>
      <c r="I71" s="66"/>
      <c r="J71" s="66"/>
      <c r="K71" s="66"/>
      <c r="L71" s="67"/>
      <c r="O71" s="8"/>
      <c r="P71" s="8"/>
    </row>
    <row r="72" spans="1:16" s="28" customFormat="1" x14ac:dyDescent="0.35">
      <c r="A72" s="65"/>
      <c r="B72" s="295" t="str">
        <f>IF(Intro!$G$20="English",O72,P72)</f>
        <v>What goods, either domestically produced or imported, do you view as reasonable alternatives to the goods that your firm buys? Specify any restrictions or limitations to the use of these alternative products (e.g., quality, relative cost).</v>
      </c>
      <c r="C72" s="296"/>
      <c r="D72" s="296"/>
      <c r="E72" s="296"/>
      <c r="F72" s="296"/>
      <c r="G72" s="296"/>
      <c r="H72" s="296"/>
      <c r="I72" s="296"/>
      <c r="J72" s="296"/>
      <c r="K72" s="296"/>
      <c r="L72" s="297"/>
      <c r="O72" s="8" t="s">
        <v>276</v>
      </c>
      <c r="P72" s="8" t="s">
        <v>636</v>
      </c>
    </row>
    <row r="73" spans="1:16" s="28" customFormat="1" x14ac:dyDescent="0.35">
      <c r="A73" s="65"/>
      <c r="B73" s="295"/>
      <c r="C73" s="296"/>
      <c r="D73" s="296"/>
      <c r="E73" s="296"/>
      <c r="F73" s="296"/>
      <c r="G73" s="296"/>
      <c r="H73" s="296"/>
      <c r="I73" s="296"/>
      <c r="J73" s="296"/>
      <c r="K73" s="296"/>
      <c r="L73" s="297"/>
      <c r="O73" s="8"/>
      <c r="P73" s="8"/>
    </row>
    <row r="74" spans="1:16" s="28" customFormat="1" x14ac:dyDescent="0.35">
      <c r="A74" s="65"/>
      <c r="B74" s="295"/>
      <c r="C74" s="296"/>
      <c r="D74" s="296"/>
      <c r="E74" s="296"/>
      <c r="F74" s="296"/>
      <c r="G74" s="296"/>
      <c r="H74" s="296"/>
      <c r="I74" s="296"/>
      <c r="J74" s="296"/>
      <c r="K74" s="296"/>
      <c r="L74" s="297"/>
      <c r="O74" s="8"/>
      <c r="P74" s="8"/>
    </row>
    <row r="75" spans="1:16" s="28" customFormat="1" x14ac:dyDescent="0.35">
      <c r="A75" s="65"/>
      <c r="B75" s="77"/>
      <c r="C75" s="66"/>
      <c r="D75" s="66"/>
      <c r="E75" s="66"/>
      <c r="F75" s="66"/>
      <c r="G75" s="66"/>
      <c r="H75" s="66"/>
      <c r="I75" s="66"/>
      <c r="J75" s="66"/>
      <c r="K75" s="66"/>
      <c r="L75" s="67"/>
      <c r="O75" s="8"/>
      <c r="P75" s="8"/>
    </row>
    <row r="76" spans="1:16" x14ac:dyDescent="0.35">
      <c r="B76" s="432"/>
      <c r="C76" s="430" t="str">
        <f>IF(Intro!$G$20="English",O76,P76)</f>
        <v>Type of product bought by your firm</v>
      </c>
      <c r="D76" s="430"/>
      <c r="E76" s="430"/>
      <c r="F76" s="430" t="str">
        <f>IF(Intro!$G$20="English",O77,P77)</f>
        <v>Reasonable alternative product</v>
      </c>
      <c r="G76" s="430"/>
      <c r="H76" s="430"/>
      <c r="I76" s="430" t="str">
        <f>IF(Intro!$G$20="English",O78,P78)</f>
        <v>Restrictions or limitations</v>
      </c>
      <c r="J76" s="430"/>
      <c r="K76" s="430" t="str">
        <f>IF(Intro!$G$20="English",O79,P79)</f>
        <v>Given current market prices, what is the minimum percentage decrease in the price of the alternative product to make it competitive?</v>
      </c>
      <c r="L76" s="431"/>
      <c r="M76" s="8"/>
      <c r="O76" s="8" t="s">
        <v>112</v>
      </c>
      <c r="P76" s="8" t="s">
        <v>113</v>
      </c>
    </row>
    <row r="77" spans="1:16" x14ac:dyDescent="0.35">
      <c r="B77" s="432"/>
      <c r="C77" s="430"/>
      <c r="D77" s="430"/>
      <c r="E77" s="430"/>
      <c r="F77" s="430"/>
      <c r="G77" s="430"/>
      <c r="H77" s="430"/>
      <c r="I77" s="430"/>
      <c r="J77" s="430"/>
      <c r="K77" s="430"/>
      <c r="L77" s="431"/>
      <c r="M77" s="8"/>
      <c r="O77" s="8" t="s">
        <v>109</v>
      </c>
      <c r="P77" s="8" t="s">
        <v>111</v>
      </c>
    </row>
    <row r="78" spans="1:16" x14ac:dyDescent="0.35">
      <c r="B78" s="432"/>
      <c r="C78" s="430"/>
      <c r="D78" s="430"/>
      <c r="E78" s="430"/>
      <c r="F78" s="430"/>
      <c r="G78" s="430"/>
      <c r="H78" s="430"/>
      <c r="I78" s="430"/>
      <c r="J78" s="430"/>
      <c r="K78" s="430"/>
      <c r="L78" s="431"/>
      <c r="M78" s="8"/>
      <c r="O78" s="8" t="s">
        <v>110</v>
      </c>
      <c r="P78" s="8" t="s">
        <v>144</v>
      </c>
    </row>
    <row r="79" spans="1:16" x14ac:dyDescent="0.35">
      <c r="B79" s="432"/>
      <c r="C79" s="430"/>
      <c r="D79" s="430"/>
      <c r="E79" s="430"/>
      <c r="F79" s="430"/>
      <c r="G79" s="430"/>
      <c r="H79" s="430"/>
      <c r="I79" s="430"/>
      <c r="J79" s="430"/>
      <c r="K79" s="430"/>
      <c r="L79" s="431"/>
      <c r="M79" s="8"/>
      <c r="O79" s="8" t="s">
        <v>146</v>
      </c>
      <c r="P79" s="8" t="s">
        <v>145</v>
      </c>
    </row>
    <row r="80" spans="1:16" x14ac:dyDescent="0.35">
      <c r="B80" s="432"/>
      <c r="C80" s="430"/>
      <c r="D80" s="430"/>
      <c r="E80" s="430"/>
      <c r="F80" s="430"/>
      <c r="G80" s="430"/>
      <c r="H80" s="430"/>
      <c r="I80" s="430"/>
      <c r="J80" s="430"/>
      <c r="K80" s="430"/>
      <c r="L80" s="431"/>
      <c r="M80" s="8"/>
      <c r="O80" s="19"/>
    </row>
    <row r="81" spans="2:15" x14ac:dyDescent="0.35">
      <c r="B81" s="432"/>
      <c r="C81" s="430"/>
      <c r="D81" s="430"/>
      <c r="E81" s="430"/>
      <c r="F81" s="430"/>
      <c r="G81" s="430"/>
      <c r="H81" s="430"/>
      <c r="I81" s="430"/>
      <c r="J81" s="430"/>
      <c r="K81" s="430"/>
      <c r="L81" s="431"/>
      <c r="M81" s="8"/>
      <c r="O81" s="19"/>
    </row>
    <row r="82" spans="2:15" x14ac:dyDescent="0.35">
      <c r="B82" s="433"/>
      <c r="C82" s="430"/>
      <c r="D82" s="430"/>
      <c r="E82" s="430"/>
      <c r="F82" s="430"/>
      <c r="G82" s="430"/>
      <c r="H82" s="430"/>
      <c r="I82" s="430"/>
      <c r="J82" s="430"/>
      <c r="K82" s="430"/>
      <c r="L82" s="431"/>
      <c r="M82" s="8"/>
      <c r="O82" s="19"/>
    </row>
    <row r="83" spans="2:15" x14ac:dyDescent="0.35">
      <c r="B83" s="434">
        <v>1</v>
      </c>
      <c r="C83" s="263"/>
      <c r="D83" s="263"/>
      <c r="E83" s="263"/>
      <c r="F83" s="263"/>
      <c r="G83" s="263"/>
      <c r="H83" s="263"/>
      <c r="I83" s="263"/>
      <c r="J83" s="263"/>
      <c r="K83" s="263"/>
      <c r="L83" s="264"/>
      <c r="M83" s="8"/>
    </row>
    <row r="84" spans="2:15" x14ac:dyDescent="0.35">
      <c r="B84" s="434"/>
      <c r="C84" s="263"/>
      <c r="D84" s="263"/>
      <c r="E84" s="263"/>
      <c r="F84" s="263"/>
      <c r="G84" s="263"/>
      <c r="H84" s="263"/>
      <c r="I84" s="263"/>
      <c r="J84" s="263"/>
      <c r="K84" s="263"/>
      <c r="L84" s="264"/>
      <c r="M84" s="8"/>
    </row>
    <row r="85" spans="2:15" x14ac:dyDescent="0.35">
      <c r="B85" s="434"/>
      <c r="C85" s="263"/>
      <c r="D85" s="263"/>
      <c r="E85" s="263"/>
      <c r="F85" s="263"/>
      <c r="G85" s="263"/>
      <c r="H85" s="263"/>
      <c r="I85" s="263"/>
      <c r="J85" s="263"/>
      <c r="K85" s="263"/>
      <c r="L85" s="264"/>
      <c r="M85" s="8"/>
    </row>
    <row r="86" spans="2:15" x14ac:dyDescent="0.35">
      <c r="B86" s="434"/>
      <c r="C86" s="263"/>
      <c r="D86" s="263"/>
      <c r="E86" s="263"/>
      <c r="F86" s="263"/>
      <c r="G86" s="263"/>
      <c r="H86" s="263"/>
      <c r="I86" s="263"/>
      <c r="J86" s="263"/>
      <c r="K86" s="263"/>
      <c r="L86" s="264"/>
      <c r="M86" s="8"/>
    </row>
    <row r="87" spans="2:15" x14ac:dyDescent="0.35">
      <c r="B87" s="434"/>
      <c r="C87" s="263"/>
      <c r="D87" s="263"/>
      <c r="E87" s="263"/>
      <c r="F87" s="263"/>
      <c r="G87" s="263"/>
      <c r="H87" s="263"/>
      <c r="I87" s="263"/>
      <c r="J87" s="263"/>
      <c r="K87" s="263"/>
      <c r="L87" s="264"/>
      <c r="M87" s="8"/>
    </row>
    <row r="88" spans="2:15" x14ac:dyDescent="0.35">
      <c r="B88" s="434">
        <v>2</v>
      </c>
      <c r="C88" s="263"/>
      <c r="D88" s="263"/>
      <c r="E88" s="263"/>
      <c r="F88" s="263"/>
      <c r="G88" s="263"/>
      <c r="H88" s="263"/>
      <c r="I88" s="263"/>
      <c r="J88" s="263"/>
      <c r="K88" s="263"/>
      <c r="L88" s="264"/>
      <c r="M88" s="8"/>
    </row>
    <row r="89" spans="2:15" x14ac:dyDescent="0.35">
      <c r="B89" s="434"/>
      <c r="C89" s="263"/>
      <c r="D89" s="263"/>
      <c r="E89" s="263"/>
      <c r="F89" s="263"/>
      <c r="G89" s="263"/>
      <c r="H89" s="263"/>
      <c r="I89" s="263"/>
      <c r="J89" s="263"/>
      <c r="K89" s="263"/>
      <c r="L89" s="264"/>
      <c r="M89" s="8"/>
    </row>
    <row r="90" spans="2:15" x14ac:dyDescent="0.35">
      <c r="B90" s="434"/>
      <c r="C90" s="263"/>
      <c r="D90" s="263"/>
      <c r="E90" s="263"/>
      <c r="F90" s="263"/>
      <c r="G90" s="263"/>
      <c r="H90" s="263"/>
      <c r="I90" s="263"/>
      <c r="J90" s="263"/>
      <c r="K90" s="263"/>
      <c r="L90" s="264"/>
      <c r="M90" s="8"/>
    </row>
    <row r="91" spans="2:15" x14ac:dyDescent="0.35">
      <c r="B91" s="434"/>
      <c r="C91" s="263"/>
      <c r="D91" s="263"/>
      <c r="E91" s="263"/>
      <c r="F91" s="263"/>
      <c r="G91" s="263"/>
      <c r="H91" s="263"/>
      <c r="I91" s="263"/>
      <c r="J91" s="263"/>
      <c r="K91" s="263"/>
      <c r="L91" s="264"/>
      <c r="M91" s="8"/>
    </row>
    <row r="92" spans="2:15" x14ac:dyDescent="0.35">
      <c r="B92" s="434"/>
      <c r="C92" s="263"/>
      <c r="D92" s="263"/>
      <c r="E92" s="263"/>
      <c r="F92" s="263"/>
      <c r="G92" s="263"/>
      <c r="H92" s="263"/>
      <c r="I92" s="263"/>
      <c r="J92" s="263"/>
      <c r="K92" s="263"/>
      <c r="L92" s="264"/>
      <c r="M92" s="8"/>
    </row>
    <row r="93" spans="2:15" x14ac:dyDescent="0.35">
      <c r="B93" s="434">
        <v>3</v>
      </c>
      <c r="C93" s="263"/>
      <c r="D93" s="263"/>
      <c r="E93" s="263"/>
      <c r="F93" s="263"/>
      <c r="G93" s="263"/>
      <c r="H93" s="263"/>
      <c r="I93" s="263"/>
      <c r="J93" s="263"/>
      <c r="K93" s="263"/>
      <c r="L93" s="264"/>
      <c r="M93" s="8"/>
    </row>
    <row r="94" spans="2:15" x14ac:dyDescent="0.35">
      <c r="B94" s="434"/>
      <c r="C94" s="263"/>
      <c r="D94" s="263"/>
      <c r="E94" s="263"/>
      <c r="F94" s="263"/>
      <c r="G94" s="263"/>
      <c r="H94" s="263"/>
      <c r="I94" s="263"/>
      <c r="J94" s="263"/>
      <c r="K94" s="263"/>
      <c r="L94" s="264"/>
      <c r="M94" s="8"/>
    </row>
    <row r="95" spans="2:15" x14ac:dyDescent="0.35">
      <c r="B95" s="434"/>
      <c r="C95" s="263"/>
      <c r="D95" s="263"/>
      <c r="E95" s="263"/>
      <c r="F95" s="263"/>
      <c r="G95" s="263"/>
      <c r="H95" s="263"/>
      <c r="I95" s="263"/>
      <c r="J95" s="263"/>
      <c r="K95" s="263"/>
      <c r="L95" s="264"/>
      <c r="M95" s="8"/>
    </row>
    <row r="96" spans="2:15" x14ac:dyDescent="0.35">
      <c r="B96" s="434"/>
      <c r="C96" s="263"/>
      <c r="D96" s="263"/>
      <c r="E96" s="263"/>
      <c r="F96" s="263"/>
      <c r="G96" s="263"/>
      <c r="H96" s="263"/>
      <c r="I96" s="263"/>
      <c r="J96" s="263"/>
      <c r="K96" s="263"/>
      <c r="L96" s="264"/>
      <c r="M96" s="8"/>
    </row>
    <row r="97" spans="2:13" x14ac:dyDescent="0.35">
      <c r="B97" s="434"/>
      <c r="C97" s="263"/>
      <c r="D97" s="263"/>
      <c r="E97" s="263"/>
      <c r="F97" s="263"/>
      <c r="G97" s="263"/>
      <c r="H97" s="263"/>
      <c r="I97" s="263"/>
      <c r="J97" s="263"/>
      <c r="K97" s="263"/>
      <c r="L97" s="264"/>
      <c r="M97" s="8"/>
    </row>
    <row r="98" spans="2:13" x14ac:dyDescent="0.35">
      <c r="B98" s="434">
        <v>4</v>
      </c>
      <c r="C98" s="263"/>
      <c r="D98" s="263"/>
      <c r="E98" s="263"/>
      <c r="F98" s="263"/>
      <c r="G98" s="263"/>
      <c r="H98" s="263"/>
      <c r="I98" s="263"/>
      <c r="J98" s="263"/>
      <c r="K98" s="263"/>
      <c r="L98" s="264"/>
      <c r="M98" s="8"/>
    </row>
    <row r="99" spans="2:13" x14ac:dyDescent="0.35">
      <c r="B99" s="434"/>
      <c r="C99" s="263"/>
      <c r="D99" s="263"/>
      <c r="E99" s="263"/>
      <c r="F99" s="263"/>
      <c r="G99" s="263"/>
      <c r="H99" s="263"/>
      <c r="I99" s="263"/>
      <c r="J99" s="263"/>
      <c r="K99" s="263"/>
      <c r="L99" s="264"/>
      <c r="M99" s="8"/>
    </row>
    <row r="100" spans="2:13" x14ac:dyDescent="0.35">
      <c r="B100" s="434"/>
      <c r="C100" s="263"/>
      <c r="D100" s="263"/>
      <c r="E100" s="263"/>
      <c r="F100" s="263"/>
      <c r="G100" s="263"/>
      <c r="H100" s="263"/>
      <c r="I100" s="263"/>
      <c r="J100" s="263"/>
      <c r="K100" s="263"/>
      <c r="L100" s="264"/>
      <c r="M100" s="8"/>
    </row>
    <row r="101" spans="2:13" x14ac:dyDescent="0.35">
      <c r="B101" s="434"/>
      <c r="C101" s="263"/>
      <c r="D101" s="263"/>
      <c r="E101" s="263"/>
      <c r="F101" s="263"/>
      <c r="G101" s="263"/>
      <c r="H101" s="263"/>
      <c r="I101" s="263"/>
      <c r="J101" s="263"/>
      <c r="K101" s="263"/>
      <c r="L101" s="264"/>
      <c r="M101" s="8"/>
    </row>
    <row r="102" spans="2:13" x14ac:dyDescent="0.35">
      <c r="B102" s="434"/>
      <c r="C102" s="263"/>
      <c r="D102" s="263"/>
      <c r="E102" s="263"/>
      <c r="F102" s="263"/>
      <c r="G102" s="263"/>
      <c r="H102" s="263"/>
      <c r="I102" s="263"/>
      <c r="J102" s="263"/>
      <c r="K102" s="263"/>
      <c r="L102" s="264"/>
      <c r="M102" s="8"/>
    </row>
    <row r="103" spans="2:13" x14ac:dyDescent="0.35">
      <c r="B103" s="434">
        <v>5</v>
      </c>
      <c r="C103" s="263"/>
      <c r="D103" s="263"/>
      <c r="E103" s="263"/>
      <c r="F103" s="263"/>
      <c r="G103" s="263"/>
      <c r="H103" s="263"/>
      <c r="I103" s="263"/>
      <c r="J103" s="263"/>
      <c r="K103" s="263"/>
      <c r="L103" s="264"/>
      <c r="M103" s="8"/>
    </row>
    <row r="104" spans="2:13" x14ac:dyDescent="0.35">
      <c r="B104" s="434"/>
      <c r="C104" s="263"/>
      <c r="D104" s="263"/>
      <c r="E104" s="263"/>
      <c r="F104" s="263"/>
      <c r="G104" s="263"/>
      <c r="H104" s="263"/>
      <c r="I104" s="263"/>
      <c r="J104" s="263"/>
      <c r="K104" s="263"/>
      <c r="L104" s="264"/>
      <c r="M104" s="8"/>
    </row>
    <row r="105" spans="2:13" x14ac:dyDescent="0.35">
      <c r="B105" s="434"/>
      <c r="C105" s="263"/>
      <c r="D105" s="263"/>
      <c r="E105" s="263"/>
      <c r="F105" s="263"/>
      <c r="G105" s="263"/>
      <c r="H105" s="263"/>
      <c r="I105" s="263"/>
      <c r="J105" s="263"/>
      <c r="K105" s="263"/>
      <c r="L105" s="264"/>
      <c r="M105" s="8"/>
    </row>
    <row r="106" spans="2:13" x14ac:dyDescent="0.35">
      <c r="B106" s="434"/>
      <c r="C106" s="263"/>
      <c r="D106" s="263"/>
      <c r="E106" s="263"/>
      <c r="F106" s="263"/>
      <c r="G106" s="263"/>
      <c r="H106" s="263"/>
      <c r="I106" s="263"/>
      <c r="J106" s="263"/>
      <c r="K106" s="263"/>
      <c r="L106" s="264"/>
      <c r="M106" s="8"/>
    </row>
    <row r="107" spans="2:13" x14ac:dyDescent="0.35">
      <c r="B107" s="434"/>
      <c r="C107" s="263"/>
      <c r="D107" s="263"/>
      <c r="E107" s="263"/>
      <c r="F107" s="263"/>
      <c r="G107" s="263"/>
      <c r="H107" s="263"/>
      <c r="I107" s="263"/>
      <c r="J107" s="263"/>
      <c r="K107" s="263"/>
      <c r="L107" s="264"/>
      <c r="M107" s="8"/>
    </row>
    <row r="108" spans="2:13" x14ac:dyDescent="0.35">
      <c r="B108" s="434">
        <v>6</v>
      </c>
      <c r="C108" s="263"/>
      <c r="D108" s="263"/>
      <c r="E108" s="263"/>
      <c r="F108" s="263"/>
      <c r="G108" s="263"/>
      <c r="H108" s="263"/>
      <c r="I108" s="263"/>
      <c r="J108" s="263"/>
      <c r="K108" s="263"/>
      <c r="L108" s="264"/>
      <c r="M108" s="8"/>
    </row>
    <row r="109" spans="2:13" x14ac:dyDescent="0.35">
      <c r="B109" s="434"/>
      <c r="C109" s="263"/>
      <c r="D109" s="263"/>
      <c r="E109" s="263"/>
      <c r="F109" s="263"/>
      <c r="G109" s="263"/>
      <c r="H109" s="263"/>
      <c r="I109" s="263"/>
      <c r="J109" s="263"/>
      <c r="K109" s="263"/>
      <c r="L109" s="264"/>
      <c r="M109" s="8"/>
    </row>
    <row r="110" spans="2:13" x14ac:dyDescent="0.35">
      <c r="B110" s="434"/>
      <c r="C110" s="263"/>
      <c r="D110" s="263"/>
      <c r="E110" s="263"/>
      <c r="F110" s="263"/>
      <c r="G110" s="263"/>
      <c r="H110" s="263"/>
      <c r="I110" s="263"/>
      <c r="J110" s="263"/>
      <c r="K110" s="263"/>
      <c r="L110" s="264"/>
      <c r="M110" s="8"/>
    </row>
    <row r="111" spans="2:13" x14ac:dyDescent="0.35">
      <c r="B111" s="434"/>
      <c r="C111" s="263"/>
      <c r="D111" s="263"/>
      <c r="E111" s="263"/>
      <c r="F111" s="263"/>
      <c r="G111" s="263"/>
      <c r="H111" s="263"/>
      <c r="I111" s="263"/>
      <c r="J111" s="263"/>
      <c r="K111" s="263"/>
      <c r="L111" s="264"/>
      <c r="M111" s="8"/>
    </row>
    <row r="112" spans="2:13" x14ac:dyDescent="0.35">
      <c r="B112" s="434"/>
      <c r="C112" s="263"/>
      <c r="D112" s="263"/>
      <c r="E112" s="263"/>
      <c r="F112" s="263"/>
      <c r="G112" s="263"/>
      <c r="H112" s="263"/>
      <c r="I112" s="263"/>
      <c r="J112" s="263"/>
      <c r="K112" s="263"/>
      <c r="L112" s="264"/>
      <c r="M112" s="8"/>
    </row>
    <row r="113" spans="2:13" x14ac:dyDescent="0.35">
      <c r="B113" s="434">
        <v>7</v>
      </c>
      <c r="C113" s="263"/>
      <c r="D113" s="263"/>
      <c r="E113" s="263"/>
      <c r="F113" s="263"/>
      <c r="G113" s="263"/>
      <c r="H113" s="263"/>
      <c r="I113" s="263"/>
      <c r="J113" s="263"/>
      <c r="K113" s="263"/>
      <c r="L113" s="264"/>
      <c r="M113" s="8"/>
    </row>
    <row r="114" spans="2:13" x14ac:dyDescent="0.35">
      <c r="B114" s="434"/>
      <c r="C114" s="263"/>
      <c r="D114" s="263"/>
      <c r="E114" s="263"/>
      <c r="F114" s="263"/>
      <c r="G114" s="263"/>
      <c r="H114" s="263"/>
      <c r="I114" s="263"/>
      <c r="J114" s="263"/>
      <c r="K114" s="263"/>
      <c r="L114" s="264"/>
      <c r="M114" s="8"/>
    </row>
    <row r="115" spans="2:13" x14ac:dyDescent="0.35">
      <c r="B115" s="434"/>
      <c r="C115" s="263"/>
      <c r="D115" s="263"/>
      <c r="E115" s="263"/>
      <c r="F115" s="263"/>
      <c r="G115" s="263"/>
      <c r="H115" s="263"/>
      <c r="I115" s="263"/>
      <c r="J115" s="263"/>
      <c r="K115" s="263"/>
      <c r="L115" s="264"/>
      <c r="M115" s="8"/>
    </row>
    <row r="116" spans="2:13" x14ac:dyDescent="0.35">
      <c r="B116" s="434"/>
      <c r="C116" s="263"/>
      <c r="D116" s="263"/>
      <c r="E116" s="263"/>
      <c r="F116" s="263"/>
      <c r="G116" s="263"/>
      <c r="H116" s="263"/>
      <c r="I116" s="263"/>
      <c r="J116" s="263"/>
      <c r="K116" s="263"/>
      <c r="L116" s="264"/>
      <c r="M116" s="8"/>
    </row>
    <row r="117" spans="2:13" x14ac:dyDescent="0.35">
      <c r="B117" s="434"/>
      <c r="C117" s="263"/>
      <c r="D117" s="263"/>
      <c r="E117" s="263"/>
      <c r="F117" s="263"/>
      <c r="G117" s="263"/>
      <c r="H117" s="263"/>
      <c r="I117" s="263"/>
      <c r="J117" s="263"/>
      <c r="K117" s="263"/>
      <c r="L117" s="264"/>
      <c r="M117" s="8"/>
    </row>
    <row r="118" spans="2:13" x14ac:dyDescent="0.35">
      <c r="B118" s="434">
        <v>8</v>
      </c>
      <c r="C118" s="263"/>
      <c r="D118" s="263"/>
      <c r="E118" s="263"/>
      <c r="F118" s="263"/>
      <c r="G118" s="263"/>
      <c r="H118" s="263"/>
      <c r="I118" s="263"/>
      <c r="J118" s="263"/>
      <c r="K118" s="263"/>
      <c r="L118" s="264"/>
      <c r="M118" s="8"/>
    </row>
    <row r="119" spans="2:13" x14ac:dyDescent="0.35">
      <c r="B119" s="434"/>
      <c r="C119" s="263"/>
      <c r="D119" s="263"/>
      <c r="E119" s="263"/>
      <c r="F119" s="263"/>
      <c r="G119" s="263"/>
      <c r="H119" s="263"/>
      <c r="I119" s="263"/>
      <c r="J119" s="263"/>
      <c r="K119" s="263"/>
      <c r="L119" s="264"/>
      <c r="M119" s="8"/>
    </row>
    <row r="120" spans="2:13" x14ac:dyDescent="0.35">
      <c r="B120" s="434"/>
      <c r="C120" s="263"/>
      <c r="D120" s="263"/>
      <c r="E120" s="263"/>
      <c r="F120" s="263"/>
      <c r="G120" s="263"/>
      <c r="H120" s="263"/>
      <c r="I120" s="263"/>
      <c r="J120" s="263"/>
      <c r="K120" s="263"/>
      <c r="L120" s="264"/>
      <c r="M120" s="8"/>
    </row>
    <row r="121" spans="2:13" x14ac:dyDescent="0.35">
      <c r="B121" s="434"/>
      <c r="C121" s="263"/>
      <c r="D121" s="263"/>
      <c r="E121" s="263"/>
      <c r="F121" s="263"/>
      <c r="G121" s="263"/>
      <c r="H121" s="263"/>
      <c r="I121" s="263"/>
      <c r="J121" s="263"/>
      <c r="K121" s="263"/>
      <c r="L121" s="264"/>
      <c r="M121" s="8"/>
    </row>
    <row r="122" spans="2:13" x14ac:dyDescent="0.35">
      <c r="B122" s="434"/>
      <c r="C122" s="263"/>
      <c r="D122" s="263"/>
      <c r="E122" s="263"/>
      <c r="F122" s="263"/>
      <c r="G122" s="263"/>
      <c r="H122" s="263"/>
      <c r="I122" s="263"/>
      <c r="J122" s="263"/>
      <c r="K122" s="263"/>
      <c r="L122" s="264"/>
      <c r="M122" s="8"/>
    </row>
    <row r="123" spans="2:13" x14ac:dyDescent="0.35">
      <c r="B123" s="434">
        <v>9</v>
      </c>
      <c r="C123" s="263"/>
      <c r="D123" s="263"/>
      <c r="E123" s="263"/>
      <c r="F123" s="263"/>
      <c r="G123" s="263"/>
      <c r="H123" s="263"/>
      <c r="I123" s="263"/>
      <c r="J123" s="263"/>
      <c r="K123" s="263"/>
      <c r="L123" s="264"/>
      <c r="M123" s="8"/>
    </row>
    <row r="124" spans="2:13" x14ac:dyDescent="0.35">
      <c r="B124" s="434"/>
      <c r="C124" s="263"/>
      <c r="D124" s="263"/>
      <c r="E124" s="263"/>
      <c r="F124" s="263"/>
      <c r="G124" s="263"/>
      <c r="H124" s="263"/>
      <c r="I124" s="263"/>
      <c r="J124" s="263"/>
      <c r="K124" s="263"/>
      <c r="L124" s="264"/>
      <c r="M124" s="8"/>
    </row>
    <row r="125" spans="2:13" x14ac:dyDescent="0.35">
      <c r="B125" s="434"/>
      <c r="C125" s="263"/>
      <c r="D125" s="263"/>
      <c r="E125" s="263"/>
      <c r="F125" s="263"/>
      <c r="G125" s="263"/>
      <c r="H125" s="263"/>
      <c r="I125" s="263"/>
      <c r="J125" s="263"/>
      <c r="K125" s="263"/>
      <c r="L125" s="264"/>
      <c r="M125" s="8"/>
    </row>
    <row r="126" spans="2:13" x14ac:dyDescent="0.35">
      <c r="B126" s="434"/>
      <c r="C126" s="263"/>
      <c r="D126" s="263"/>
      <c r="E126" s="263"/>
      <c r="F126" s="263"/>
      <c r="G126" s="263"/>
      <c r="H126" s="263"/>
      <c r="I126" s="263"/>
      <c r="J126" s="263"/>
      <c r="K126" s="263"/>
      <c r="L126" s="264"/>
      <c r="M126" s="8"/>
    </row>
    <row r="127" spans="2:13" x14ac:dyDescent="0.35">
      <c r="B127" s="434"/>
      <c r="C127" s="263"/>
      <c r="D127" s="263"/>
      <c r="E127" s="263"/>
      <c r="F127" s="263"/>
      <c r="G127" s="263"/>
      <c r="H127" s="263"/>
      <c r="I127" s="263"/>
      <c r="J127" s="263"/>
      <c r="K127" s="263"/>
      <c r="L127" s="264"/>
      <c r="M127" s="8"/>
    </row>
    <row r="128" spans="2:13" x14ac:dyDescent="0.35">
      <c r="B128" s="434">
        <v>10</v>
      </c>
      <c r="C128" s="263"/>
      <c r="D128" s="263"/>
      <c r="E128" s="263"/>
      <c r="F128" s="263"/>
      <c r="G128" s="263"/>
      <c r="H128" s="263"/>
      <c r="I128" s="263"/>
      <c r="J128" s="263"/>
      <c r="K128" s="263"/>
      <c r="L128" s="264"/>
      <c r="M128" s="8"/>
    </row>
    <row r="129" spans="1:16" x14ac:dyDescent="0.35">
      <c r="B129" s="434"/>
      <c r="C129" s="263"/>
      <c r="D129" s="263"/>
      <c r="E129" s="263"/>
      <c r="F129" s="263"/>
      <c r="G129" s="263"/>
      <c r="H129" s="263"/>
      <c r="I129" s="263"/>
      <c r="J129" s="263"/>
      <c r="K129" s="263"/>
      <c r="L129" s="264"/>
      <c r="M129" s="8"/>
    </row>
    <row r="130" spans="1:16" x14ac:dyDescent="0.35">
      <c r="B130" s="434"/>
      <c r="C130" s="263"/>
      <c r="D130" s="263"/>
      <c r="E130" s="263"/>
      <c r="F130" s="263"/>
      <c r="G130" s="263"/>
      <c r="H130" s="263"/>
      <c r="I130" s="263"/>
      <c r="J130" s="263"/>
      <c r="K130" s="263"/>
      <c r="L130" s="264"/>
      <c r="M130" s="8"/>
    </row>
    <row r="131" spans="1:16" x14ac:dyDescent="0.35">
      <c r="B131" s="434"/>
      <c r="C131" s="263"/>
      <c r="D131" s="263"/>
      <c r="E131" s="263"/>
      <c r="F131" s="263"/>
      <c r="G131" s="263"/>
      <c r="H131" s="263"/>
      <c r="I131" s="263"/>
      <c r="J131" s="263"/>
      <c r="K131" s="263"/>
      <c r="L131" s="264"/>
      <c r="M131" s="8"/>
    </row>
    <row r="132" spans="1:16" x14ac:dyDescent="0.35">
      <c r="B132" s="434"/>
      <c r="C132" s="263"/>
      <c r="D132" s="263"/>
      <c r="E132" s="263"/>
      <c r="F132" s="263"/>
      <c r="G132" s="263"/>
      <c r="H132" s="263"/>
      <c r="I132" s="263"/>
      <c r="J132" s="263"/>
      <c r="K132" s="263"/>
      <c r="L132" s="264"/>
      <c r="M132" s="8"/>
    </row>
    <row r="133" spans="1:16" s="28" customFormat="1" x14ac:dyDescent="0.35">
      <c r="A133" s="65"/>
      <c r="B133" s="78"/>
      <c r="C133" s="79"/>
      <c r="D133" s="79"/>
      <c r="E133" s="79"/>
      <c r="F133" s="79"/>
      <c r="G133" s="79"/>
      <c r="H133" s="79"/>
      <c r="I133" s="79"/>
      <c r="J133" s="79"/>
      <c r="K133" s="79"/>
      <c r="L133" s="80"/>
      <c r="O133" s="8"/>
      <c r="P133" s="8"/>
    </row>
    <row r="134" spans="1:16" s="9" customFormat="1" x14ac:dyDescent="0.35">
      <c r="A134" s="23"/>
      <c r="B134" s="401" t="s">
        <v>253</v>
      </c>
      <c r="C134" s="402"/>
      <c r="D134" s="402"/>
      <c r="E134" s="402"/>
      <c r="F134" s="402"/>
      <c r="G134" s="402"/>
      <c r="H134" s="402"/>
      <c r="I134" s="402"/>
      <c r="J134" s="402"/>
      <c r="K134" s="402"/>
      <c r="L134" s="403"/>
      <c r="M134" s="50"/>
    </row>
    <row r="135" spans="1:16" s="28" customFormat="1" x14ac:dyDescent="0.35">
      <c r="A135" s="81"/>
      <c r="B135" s="77"/>
      <c r="C135" s="66"/>
      <c r="D135" s="66"/>
      <c r="E135" s="66"/>
      <c r="F135" s="66"/>
      <c r="G135" s="66"/>
      <c r="H135" s="66"/>
      <c r="I135" s="66"/>
      <c r="J135" s="66"/>
      <c r="K135" s="66"/>
      <c r="L135" s="67"/>
      <c r="O135" s="8"/>
      <c r="P135" s="8"/>
    </row>
    <row r="136" spans="1:16" s="28" customFormat="1" x14ac:dyDescent="0.35">
      <c r="A136" s="81"/>
      <c r="B136" s="295" t="str">
        <f>IF(Intro!$G$20="English",O136,P136)</f>
        <v>Provide details on whether there have been any changes in technology that have impacted the Canadian market for the goods since January 1, 2023.</v>
      </c>
      <c r="C136" s="296"/>
      <c r="D136" s="296"/>
      <c r="E136" s="296"/>
      <c r="F136" s="296"/>
      <c r="G136" s="296"/>
      <c r="H136" s="296"/>
      <c r="I136" s="296"/>
      <c r="J136" s="296"/>
      <c r="K136" s="296"/>
      <c r="L136" s="297"/>
      <c r="O136" s="8" t="str">
        <f>"Provide details on whether there have been any changes in technology that have impacted the Canadian market for the goods since January 1, "&amp;Variables!B6&amp;"."</f>
        <v>Provide details on whether there have been any changes in technology that have impacted the Canadian market for the goods since January 1, 2023.</v>
      </c>
      <c r="P136" s="8" t="str">
        <f>"Fournissez des détails indiquant s'il y a eu des changements technologiques qui ont eu une incidence sur le marché canadien des marchandises depuis le 1er janvier "&amp;Variables!B6&amp;"."</f>
        <v>Fournissez des détails indiquant s'il y a eu des changements technologiques qui ont eu une incidence sur le marché canadien des marchandises depuis le 1er janvier 2023.</v>
      </c>
    </row>
    <row r="137" spans="1:16" s="28" customFormat="1" x14ac:dyDescent="0.35">
      <c r="A137" s="81"/>
      <c r="B137" s="77"/>
      <c r="C137" s="66"/>
      <c r="D137" s="66"/>
      <c r="E137" s="66"/>
      <c r="F137" s="66"/>
      <c r="G137" s="66"/>
      <c r="H137" s="66"/>
      <c r="I137" s="66"/>
      <c r="J137" s="66"/>
      <c r="K137" s="66"/>
      <c r="L137" s="67"/>
      <c r="O137" s="8"/>
      <c r="P137" s="8"/>
    </row>
    <row r="138" spans="1:16" s="9" customFormat="1" x14ac:dyDescent="0.35">
      <c r="A138" s="23"/>
      <c r="B138" s="435"/>
      <c r="C138" s="436"/>
      <c r="D138" s="436"/>
      <c r="E138" s="436"/>
      <c r="F138" s="436"/>
      <c r="G138" s="436"/>
      <c r="H138" s="436"/>
      <c r="I138" s="436"/>
      <c r="J138" s="436"/>
      <c r="K138" s="436"/>
      <c r="L138" s="437"/>
      <c r="M138" s="28"/>
    </row>
    <row r="139" spans="1:16" s="9" customFormat="1" x14ac:dyDescent="0.35">
      <c r="A139" s="23"/>
      <c r="B139" s="435"/>
      <c r="C139" s="436"/>
      <c r="D139" s="436"/>
      <c r="E139" s="436"/>
      <c r="F139" s="436"/>
      <c r="G139" s="436"/>
      <c r="H139" s="436"/>
      <c r="I139" s="436"/>
      <c r="J139" s="436"/>
      <c r="K139" s="436"/>
      <c r="L139" s="437"/>
      <c r="M139" s="28"/>
    </row>
    <row r="140" spans="1:16" s="9" customFormat="1" x14ac:dyDescent="0.35">
      <c r="A140" s="23"/>
      <c r="B140" s="435"/>
      <c r="C140" s="436"/>
      <c r="D140" s="436"/>
      <c r="E140" s="436"/>
      <c r="F140" s="436"/>
      <c r="G140" s="436"/>
      <c r="H140" s="436"/>
      <c r="I140" s="436"/>
      <c r="J140" s="436"/>
      <c r="K140" s="436"/>
      <c r="L140" s="437"/>
      <c r="M140" s="28"/>
    </row>
    <row r="141" spans="1:16" s="9" customFormat="1" x14ac:dyDescent="0.35">
      <c r="A141" s="23"/>
      <c r="B141" s="435"/>
      <c r="C141" s="436"/>
      <c r="D141" s="436"/>
      <c r="E141" s="436"/>
      <c r="F141" s="436"/>
      <c r="G141" s="436"/>
      <c r="H141" s="436"/>
      <c r="I141" s="436"/>
      <c r="J141" s="436"/>
      <c r="K141" s="436"/>
      <c r="L141" s="437"/>
      <c r="M141" s="28"/>
    </row>
    <row r="142" spans="1:16" s="9" customFormat="1" x14ac:dyDescent="0.35">
      <c r="A142" s="23"/>
      <c r="B142" s="435"/>
      <c r="C142" s="436"/>
      <c r="D142" s="436"/>
      <c r="E142" s="436"/>
      <c r="F142" s="436"/>
      <c r="G142" s="436"/>
      <c r="H142" s="436"/>
      <c r="I142" s="436"/>
      <c r="J142" s="436"/>
      <c r="K142" s="436"/>
      <c r="L142" s="437"/>
      <c r="M142" s="28"/>
    </row>
    <row r="143" spans="1:16" s="9" customFormat="1" x14ac:dyDescent="0.35">
      <c r="A143" s="23"/>
      <c r="B143" s="435"/>
      <c r="C143" s="436"/>
      <c r="D143" s="436"/>
      <c r="E143" s="436"/>
      <c r="F143" s="436"/>
      <c r="G143" s="436"/>
      <c r="H143" s="436"/>
      <c r="I143" s="436"/>
      <c r="J143" s="436"/>
      <c r="K143" s="436"/>
      <c r="L143" s="437"/>
      <c r="M143" s="28"/>
    </row>
    <row r="144" spans="1:16" s="9" customFormat="1" x14ac:dyDescent="0.35">
      <c r="A144" s="23"/>
      <c r="B144" s="435"/>
      <c r="C144" s="436"/>
      <c r="D144" s="436"/>
      <c r="E144" s="436"/>
      <c r="F144" s="436"/>
      <c r="G144" s="436"/>
      <c r="H144" s="436"/>
      <c r="I144" s="436"/>
      <c r="J144" s="436"/>
      <c r="K144" s="436"/>
      <c r="L144" s="437"/>
      <c r="M144" s="28"/>
    </row>
    <row r="145" spans="1:16" s="9" customFormat="1" x14ac:dyDescent="0.35">
      <c r="A145" s="23"/>
      <c r="B145" s="435"/>
      <c r="C145" s="436"/>
      <c r="D145" s="436"/>
      <c r="E145" s="436"/>
      <c r="F145" s="436"/>
      <c r="G145" s="436"/>
      <c r="H145" s="436"/>
      <c r="I145" s="436"/>
      <c r="J145" s="436"/>
      <c r="K145" s="436"/>
      <c r="L145" s="437"/>
      <c r="M145" s="28"/>
    </row>
    <row r="146" spans="1:16" s="28" customFormat="1" x14ac:dyDescent="0.35">
      <c r="A146" s="81"/>
      <c r="B146" s="78"/>
      <c r="C146" s="79"/>
      <c r="D146" s="79"/>
      <c r="E146" s="79"/>
      <c r="F146" s="79"/>
      <c r="G146" s="79"/>
      <c r="H146" s="79"/>
      <c r="I146" s="79"/>
      <c r="J146" s="79"/>
      <c r="K146" s="79"/>
      <c r="L146" s="80"/>
      <c r="O146" s="8"/>
      <c r="P146" s="8"/>
    </row>
    <row r="147" spans="1:16" s="9" customFormat="1" x14ac:dyDescent="0.35">
      <c r="A147" s="23"/>
      <c r="B147" s="401" t="s">
        <v>12</v>
      </c>
      <c r="C147" s="402"/>
      <c r="D147" s="402"/>
      <c r="E147" s="402"/>
      <c r="F147" s="402"/>
      <c r="G147" s="402"/>
      <c r="H147" s="402"/>
      <c r="I147" s="402"/>
      <c r="J147" s="402"/>
      <c r="K147" s="402"/>
      <c r="L147" s="403"/>
      <c r="M147" s="50"/>
    </row>
    <row r="148" spans="1:16" s="28" customFormat="1" x14ac:dyDescent="0.35">
      <c r="A148" s="81"/>
      <c r="B148" s="77"/>
      <c r="C148" s="66"/>
      <c r="D148" s="66"/>
      <c r="E148" s="66"/>
      <c r="F148" s="66"/>
      <c r="G148" s="66"/>
      <c r="H148" s="66"/>
      <c r="I148" s="66"/>
      <c r="J148" s="66"/>
      <c r="K148" s="66"/>
      <c r="L148" s="67"/>
      <c r="O148" s="8"/>
      <c r="P148" s="8"/>
    </row>
    <row r="149" spans="1:16" s="28" customFormat="1" x14ac:dyDescent="0.35">
      <c r="A149" s="81"/>
      <c r="B149" s="295" t="str">
        <f>IF(Intro!$G$20="English",O149,P149)</f>
        <v xml:space="preserve">Is there a seasonality factor to your firm's purchases of the goods? If so, explain how the volume of your firm’s purchases varies throughout the year. </v>
      </c>
      <c r="C149" s="296"/>
      <c r="D149" s="296"/>
      <c r="E149" s="296"/>
      <c r="F149" s="296"/>
      <c r="G149" s="296"/>
      <c r="H149" s="296"/>
      <c r="I149" s="296"/>
      <c r="J149" s="296"/>
      <c r="K149" s="296"/>
      <c r="L149" s="297"/>
      <c r="O149" s="8" t="s">
        <v>277</v>
      </c>
      <c r="P149" s="8" t="s">
        <v>139</v>
      </c>
    </row>
    <row r="150" spans="1:16" s="28" customFormat="1" x14ac:dyDescent="0.35">
      <c r="A150" s="81"/>
      <c r="B150" s="77"/>
      <c r="C150" s="66"/>
      <c r="D150" s="66"/>
      <c r="E150" s="66"/>
      <c r="F150" s="66"/>
      <c r="G150" s="66"/>
      <c r="H150" s="66"/>
      <c r="I150" s="66"/>
      <c r="J150" s="66"/>
      <c r="K150" s="66"/>
      <c r="L150" s="67"/>
      <c r="O150" s="8"/>
      <c r="P150" s="8"/>
    </row>
    <row r="151" spans="1:16" s="9" customFormat="1" x14ac:dyDescent="0.35">
      <c r="A151" s="23"/>
      <c r="B151" s="435"/>
      <c r="C151" s="436"/>
      <c r="D151" s="436"/>
      <c r="E151" s="436"/>
      <c r="F151" s="436"/>
      <c r="G151" s="436"/>
      <c r="H151" s="436"/>
      <c r="I151" s="436"/>
      <c r="J151" s="436"/>
      <c r="K151" s="436"/>
      <c r="L151" s="437"/>
      <c r="M151" s="28"/>
    </row>
    <row r="152" spans="1:16" s="9" customFormat="1" x14ac:dyDescent="0.35">
      <c r="A152" s="23"/>
      <c r="B152" s="435"/>
      <c r="C152" s="436"/>
      <c r="D152" s="436"/>
      <c r="E152" s="436"/>
      <c r="F152" s="436"/>
      <c r="G152" s="436"/>
      <c r="H152" s="436"/>
      <c r="I152" s="436"/>
      <c r="J152" s="436"/>
      <c r="K152" s="436"/>
      <c r="L152" s="437"/>
      <c r="M152" s="28"/>
    </row>
    <row r="153" spans="1:16" s="9" customFormat="1" x14ac:dyDescent="0.35">
      <c r="A153" s="23"/>
      <c r="B153" s="435"/>
      <c r="C153" s="436"/>
      <c r="D153" s="436"/>
      <c r="E153" s="436"/>
      <c r="F153" s="436"/>
      <c r="G153" s="436"/>
      <c r="H153" s="436"/>
      <c r="I153" s="436"/>
      <c r="J153" s="436"/>
      <c r="K153" s="436"/>
      <c r="L153" s="437"/>
      <c r="M153" s="28"/>
    </row>
    <row r="154" spans="1:16" s="9" customFormat="1" x14ac:dyDescent="0.35">
      <c r="A154" s="23"/>
      <c r="B154" s="435"/>
      <c r="C154" s="436"/>
      <c r="D154" s="436"/>
      <c r="E154" s="436"/>
      <c r="F154" s="436"/>
      <c r="G154" s="436"/>
      <c r="H154" s="436"/>
      <c r="I154" s="436"/>
      <c r="J154" s="436"/>
      <c r="K154" s="436"/>
      <c r="L154" s="437"/>
      <c r="M154" s="28"/>
    </row>
    <row r="155" spans="1:16" s="9" customFormat="1" x14ac:dyDescent="0.35">
      <c r="A155" s="23"/>
      <c r="B155" s="435"/>
      <c r="C155" s="436"/>
      <c r="D155" s="436"/>
      <c r="E155" s="436"/>
      <c r="F155" s="436"/>
      <c r="G155" s="436"/>
      <c r="H155" s="436"/>
      <c r="I155" s="436"/>
      <c r="J155" s="436"/>
      <c r="K155" s="436"/>
      <c r="L155" s="437"/>
      <c r="M155" s="28"/>
    </row>
    <row r="156" spans="1:16" s="9" customFormat="1" x14ac:dyDescent="0.35">
      <c r="A156" s="23"/>
      <c r="B156" s="435"/>
      <c r="C156" s="436"/>
      <c r="D156" s="436"/>
      <c r="E156" s="436"/>
      <c r="F156" s="436"/>
      <c r="G156" s="436"/>
      <c r="H156" s="436"/>
      <c r="I156" s="436"/>
      <c r="J156" s="436"/>
      <c r="K156" s="436"/>
      <c r="L156" s="437"/>
      <c r="M156" s="28"/>
    </row>
    <row r="157" spans="1:16" s="9" customFormat="1" x14ac:dyDescent="0.35">
      <c r="A157" s="23"/>
      <c r="B157" s="435"/>
      <c r="C157" s="436"/>
      <c r="D157" s="436"/>
      <c r="E157" s="436"/>
      <c r="F157" s="436"/>
      <c r="G157" s="436"/>
      <c r="H157" s="436"/>
      <c r="I157" s="436"/>
      <c r="J157" s="436"/>
      <c r="K157" s="436"/>
      <c r="L157" s="437"/>
      <c r="M157" s="28"/>
    </row>
    <row r="158" spans="1:16" s="9" customFormat="1" x14ac:dyDescent="0.35">
      <c r="A158" s="23"/>
      <c r="B158" s="435"/>
      <c r="C158" s="436"/>
      <c r="D158" s="436"/>
      <c r="E158" s="436"/>
      <c r="F158" s="436"/>
      <c r="G158" s="436"/>
      <c r="H158" s="436"/>
      <c r="I158" s="436"/>
      <c r="J158" s="436"/>
      <c r="K158" s="436"/>
      <c r="L158" s="437"/>
      <c r="M158" s="28"/>
    </row>
    <row r="159" spans="1:16" s="28" customFormat="1" x14ac:dyDescent="0.35">
      <c r="A159" s="81"/>
      <c r="B159" s="78"/>
      <c r="C159" s="79"/>
      <c r="D159" s="79"/>
      <c r="E159" s="79"/>
      <c r="F159" s="79"/>
      <c r="G159" s="79"/>
      <c r="H159" s="79"/>
      <c r="I159" s="79"/>
      <c r="J159" s="79"/>
      <c r="K159" s="79"/>
      <c r="L159" s="80"/>
      <c r="O159" s="8"/>
      <c r="P159" s="8"/>
    </row>
    <row r="160" spans="1:16" s="9" customFormat="1" x14ac:dyDescent="0.35">
      <c r="A160" s="23"/>
      <c r="B160" s="401" t="s">
        <v>13</v>
      </c>
      <c r="C160" s="402"/>
      <c r="D160" s="402"/>
      <c r="E160" s="402"/>
      <c r="F160" s="402"/>
      <c r="G160" s="402"/>
      <c r="H160" s="402"/>
      <c r="I160" s="402"/>
      <c r="J160" s="402"/>
      <c r="K160" s="402"/>
      <c r="L160" s="403"/>
      <c r="M160" s="50"/>
    </row>
    <row r="161" spans="1:16" s="28" customFormat="1" x14ac:dyDescent="0.35">
      <c r="A161" s="81"/>
      <c r="B161" s="77"/>
      <c r="C161" s="66"/>
      <c r="D161" s="66"/>
      <c r="E161" s="66"/>
      <c r="F161" s="66"/>
      <c r="G161" s="66"/>
      <c r="H161" s="66"/>
      <c r="I161" s="66"/>
      <c r="J161" s="66"/>
      <c r="K161" s="66"/>
      <c r="L161" s="67"/>
      <c r="O161" s="8"/>
      <c r="P161" s="8"/>
    </row>
    <row r="162" spans="1:16" s="28" customFormat="1" x14ac:dyDescent="0.35">
      <c r="A162" s="81"/>
      <c r="B162" s="418" t="str">
        <f>IF(Intro!$G$20="English",O162,P162)</f>
        <v>Is your firm, or are your firm's customers, interested in purchasing, or specifically requesting Canadian-made goods?</v>
      </c>
      <c r="C162" s="419"/>
      <c r="D162" s="419"/>
      <c r="E162" s="419"/>
      <c r="F162" s="419"/>
      <c r="G162" s="419"/>
      <c r="H162" s="419"/>
      <c r="I162" s="419"/>
      <c r="J162" s="419"/>
      <c r="K162" s="419"/>
      <c r="L162" s="420"/>
      <c r="O162" s="8" t="s">
        <v>464</v>
      </c>
      <c r="P162" s="128" t="s">
        <v>465</v>
      </c>
    </row>
    <row r="163" spans="1:16" s="28" customFormat="1" x14ac:dyDescent="0.35">
      <c r="A163" s="81"/>
      <c r="B163" s="77"/>
      <c r="C163" s="66"/>
      <c r="D163" s="66"/>
      <c r="E163" s="66"/>
      <c r="F163" s="66"/>
      <c r="G163" s="66"/>
      <c r="H163" s="66"/>
      <c r="I163" s="66"/>
      <c r="J163" s="66"/>
      <c r="K163" s="66"/>
      <c r="L163" s="67"/>
    </row>
    <row r="164" spans="1:16" s="28" customFormat="1" ht="14.15" customHeight="1" x14ac:dyDescent="0.35">
      <c r="A164" s="81"/>
      <c r="B164" s="459" t="str">
        <f>IF(Intro!$G$20="English",O164,P164)</f>
        <v>Select from: Always, Usually, Sometimes, Never</v>
      </c>
      <c r="C164" s="460"/>
      <c r="D164" s="460"/>
      <c r="E164" s="461"/>
      <c r="F164" s="456"/>
      <c r="G164" s="457"/>
      <c r="H164" s="458"/>
      <c r="I164" s="159"/>
      <c r="J164" s="159"/>
      <c r="K164" s="159"/>
      <c r="L164" s="160"/>
      <c r="O164" s="8" t="str">
        <f>"Select from: "&amp;Variables!B45&amp;", "&amp;Variables!B46&amp;", "&amp;Variables!B47&amp;", "&amp;Variables!B48</f>
        <v>Select from: Always, Usually, Sometimes, Never</v>
      </c>
      <c r="P164" s="8" t="str">
        <f>"Sélectionnez parmi: "&amp;Variables!C45&amp;", "&amp;Variables!C46&amp;", "&amp;Variables!C47&amp;", "&amp;Variables!C48</f>
        <v>Sélectionnez parmi: Toujours, Généralement, Parfois, Jamais</v>
      </c>
    </row>
    <row r="165" spans="1:16" s="28" customFormat="1" x14ac:dyDescent="0.35">
      <c r="A165" s="81"/>
      <c r="B165" s="77"/>
      <c r="C165" s="66"/>
      <c r="D165" s="66"/>
      <c r="E165" s="66"/>
      <c r="F165" s="66"/>
      <c r="G165" s="66"/>
      <c r="H165" s="66"/>
      <c r="I165" s="66"/>
      <c r="J165" s="66"/>
      <c r="K165" s="66"/>
      <c r="L165" s="67"/>
    </row>
    <row r="166" spans="1:16" s="9" customFormat="1" x14ac:dyDescent="0.35">
      <c r="A166" s="23"/>
      <c r="B166" s="435"/>
      <c r="C166" s="436"/>
      <c r="D166" s="436"/>
      <c r="E166" s="436"/>
      <c r="F166" s="436"/>
      <c r="G166" s="436"/>
      <c r="H166" s="436"/>
      <c r="I166" s="436"/>
      <c r="J166" s="436"/>
      <c r="K166" s="436"/>
      <c r="L166" s="437"/>
      <c r="M166" s="28"/>
    </row>
    <row r="167" spans="1:16" s="9" customFormat="1" x14ac:dyDescent="0.35">
      <c r="A167" s="23"/>
      <c r="B167" s="435"/>
      <c r="C167" s="436"/>
      <c r="D167" s="436"/>
      <c r="E167" s="436"/>
      <c r="F167" s="436"/>
      <c r="G167" s="436"/>
      <c r="H167" s="436"/>
      <c r="I167" s="436"/>
      <c r="J167" s="436"/>
      <c r="K167" s="436"/>
      <c r="L167" s="437"/>
      <c r="M167" s="28"/>
    </row>
    <row r="168" spans="1:16" s="9" customFormat="1" x14ac:dyDescent="0.35">
      <c r="A168" s="23"/>
      <c r="B168" s="435"/>
      <c r="C168" s="436"/>
      <c r="D168" s="436"/>
      <c r="E168" s="436"/>
      <c r="F168" s="436"/>
      <c r="G168" s="436"/>
      <c r="H168" s="436"/>
      <c r="I168" s="436"/>
      <c r="J168" s="436"/>
      <c r="K168" s="436"/>
      <c r="L168" s="437"/>
      <c r="M168" s="28"/>
    </row>
    <row r="169" spans="1:16" s="9" customFormat="1" x14ac:dyDescent="0.35">
      <c r="A169" s="23"/>
      <c r="B169" s="435"/>
      <c r="C169" s="436"/>
      <c r="D169" s="436"/>
      <c r="E169" s="436"/>
      <c r="F169" s="436"/>
      <c r="G169" s="436"/>
      <c r="H169" s="436"/>
      <c r="I169" s="436"/>
      <c r="J169" s="436"/>
      <c r="K169" s="436"/>
      <c r="L169" s="437"/>
      <c r="M169" s="28"/>
    </row>
    <row r="170" spans="1:16" s="9" customFormat="1" x14ac:dyDescent="0.35">
      <c r="A170" s="23"/>
      <c r="B170" s="435"/>
      <c r="C170" s="436"/>
      <c r="D170" s="436"/>
      <c r="E170" s="436"/>
      <c r="F170" s="436"/>
      <c r="G170" s="436"/>
      <c r="H170" s="436"/>
      <c r="I170" s="436"/>
      <c r="J170" s="436"/>
      <c r="K170" s="436"/>
      <c r="L170" s="437"/>
      <c r="M170" s="28"/>
    </row>
    <row r="171" spans="1:16" s="9" customFormat="1" x14ac:dyDescent="0.35">
      <c r="A171" s="23"/>
      <c r="B171" s="435"/>
      <c r="C171" s="436"/>
      <c r="D171" s="436"/>
      <c r="E171" s="436"/>
      <c r="F171" s="436"/>
      <c r="G171" s="436"/>
      <c r="H171" s="436"/>
      <c r="I171" s="436"/>
      <c r="J171" s="436"/>
      <c r="K171" s="436"/>
      <c r="L171" s="437"/>
      <c r="M171" s="28"/>
    </row>
    <row r="172" spans="1:16" s="9" customFormat="1" x14ac:dyDescent="0.35">
      <c r="A172" s="23"/>
      <c r="B172" s="435"/>
      <c r="C172" s="436"/>
      <c r="D172" s="436"/>
      <c r="E172" s="436"/>
      <c r="F172" s="436"/>
      <c r="G172" s="436"/>
      <c r="H172" s="436"/>
      <c r="I172" s="436"/>
      <c r="J172" s="436"/>
      <c r="K172" s="436"/>
      <c r="L172" s="437"/>
      <c r="M172" s="28"/>
      <c r="O172" s="8" t="s">
        <v>203</v>
      </c>
      <c r="P172" s="8" t="s">
        <v>204</v>
      </c>
    </row>
    <row r="173" spans="1:16" s="9" customFormat="1" x14ac:dyDescent="0.35">
      <c r="A173" s="23"/>
      <c r="B173" s="435"/>
      <c r="C173" s="436"/>
      <c r="D173" s="436"/>
      <c r="E173" s="436"/>
      <c r="F173" s="436"/>
      <c r="G173" s="436"/>
      <c r="H173" s="436"/>
      <c r="I173" s="436"/>
      <c r="J173" s="436"/>
      <c r="K173" s="436"/>
      <c r="L173" s="437"/>
      <c r="M173" s="28"/>
    </row>
    <row r="174" spans="1:16" s="28" customFormat="1" x14ac:dyDescent="0.35">
      <c r="A174" s="81"/>
      <c r="B174" s="78"/>
      <c r="C174" s="79"/>
      <c r="D174" s="79"/>
      <c r="E174" s="79"/>
      <c r="F174" s="79"/>
      <c r="G174" s="79"/>
      <c r="H174" s="79"/>
      <c r="I174" s="79"/>
      <c r="J174" s="79"/>
      <c r="K174" s="79"/>
      <c r="L174" s="80"/>
      <c r="O174" s="8"/>
      <c r="P174" s="8"/>
    </row>
    <row r="175" spans="1:16" s="9" customFormat="1" x14ac:dyDescent="0.35">
      <c r="A175" s="23"/>
      <c r="B175" s="401" t="s">
        <v>254</v>
      </c>
      <c r="C175" s="402"/>
      <c r="D175" s="402"/>
      <c r="E175" s="402"/>
      <c r="F175" s="402"/>
      <c r="G175" s="402"/>
      <c r="H175" s="402"/>
      <c r="I175" s="402"/>
      <c r="J175" s="402"/>
      <c r="K175" s="402"/>
      <c r="L175" s="403"/>
      <c r="M175" s="50"/>
    </row>
    <row r="176" spans="1:16" s="28" customFormat="1" x14ac:dyDescent="0.35">
      <c r="A176" s="81"/>
      <c r="B176" s="77"/>
      <c r="C176" s="66"/>
      <c r="D176" s="66"/>
      <c r="E176" s="66"/>
      <c r="F176" s="66"/>
      <c r="G176" s="66"/>
      <c r="H176" s="66"/>
      <c r="I176" s="66"/>
      <c r="J176" s="66"/>
      <c r="K176" s="66"/>
      <c r="L176" s="67"/>
      <c r="O176" s="8"/>
      <c r="P176" s="8"/>
    </row>
    <row r="177" spans="1:16" s="28" customFormat="1" x14ac:dyDescent="0.35">
      <c r="A177" s="81"/>
      <c r="B177" s="295" t="str">
        <f>IF(Intro!$G$20="English",O177,P177)</f>
        <v>Explain whether your firm, or your firm's customers, are willing to pay a price premium for the goods if produced in Canada and identify the amount of that premium?</v>
      </c>
      <c r="C177" s="296"/>
      <c r="D177" s="296"/>
      <c r="E177" s="296"/>
      <c r="F177" s="296"/>
      <c r="G177" s="296"/>
      <c r="H177" s="296"/>
      <c r="I177" s="296"/>
      <c r="J177" s="296"/>
      <c r="K177" s="296"/>
      <c r="L177" s="297"/>
      <c r="O177" s="8" t="s">
        <v>278</v>
      </c>
      <c r="P177" s="8" t="s">
        <v>404</v>
      </c>
    </row>
    <row r="178" spans="1:16" s="28" customFormat="1" x14ac:dyDescent="0.35">
      <c r="A178" s="81"/>
      <c r="B178" s="451"/>
      <c r="C178" s="269"/>
      <c r="D178" s="132"/>
      <c r="E178" s="132"/>
      <c r="F178" s="132"/>
      <c r="G178" s="132"/>
      <c r="H178" s="132"/>
      <c r="I178" s="132"/>
      <c r="J178" s="132"/>
      <c r="K178" s="132"/>
      <c r="L178" s="133"/>
      <c r="O178" s="8"/>
      <c r="P178" s="8"/>
    </row>
    <row r="179" spans="1:16" s="28" customFormat="1" ht="14.5" customHeight="1" x14ac:dyDescent="0.35">
      <c r="A179" s="81"/>
      <c r="B179" s="462" t="str">
        <f>IF(Intro!$G$20="English",O179,P179)</f>
        <v>Select Yes or No</v>
      </c>
      <c r="C179" s="463"/>
      <c r="D179" s="146"/>
      <c r="E179" s="145"/>
      <c r="G179" s="135"/>
      <c r="H179" s="135"/>
      <c r="I179" s="132"/>
      <c r="J179" s="132"/>
      <c r="K179" s="132"/>
      <c r="L179" s="133"/>
      <c r="O179" s="8" t="s">
        <v>264</v>
      </c>
      <c r="P179" s="8" t="s">
        <v>265</v>
      </c>
    </row>
    <row r="180" spans="1:16" s="28" customFormat="1" x14ac:dyDescent="0.35">
      <c r="A180" s="81"/>
      <c r="B180" s="77"/>
      <c r="C180" s="66"/>
      <c r="D180" s="66"/>
      <c r="E180" s="66"/>
      <c r="F180" s="66"/>
      <c r="G180" s="66"/>
      <c r="H180" s="66"/>
      <c r="I180" s="66"/>
      <c r="J180" s="66"/>
      <c r="K180" s="66"/>
      <c r="L180" s="67"/>
    </row>
    <row r="181" spans="1:16" ht="14.5" customHeight="1" x14ac:dyDescent="0.35">
      <c r="A181" s="23"/>
      <c r="B181" s="462" t="str">
        <f>IF(Intro!$G$20="English",O181,P181)</f>
        <v>If yes, indicate the price premium</v>
      </c>
      <c r="C181" s="463"/>
      <c r="D181" s="464"/>
      <c r="E181" s="110" t="s">
        <v>72</v>
      </c>
      <c r="F181" s="121"/>
      <c r="G181" s="66"/>
      <c r="H181" s="66"/>
      <c r="I181" s="66"/>
      <c r="J181" s="66"/>
      <c r="K181" s="66"/>
      <c r="L181" s="67"/>
      <c r="M181" s="8"/>
      <c r="O181" s="8" t="s">
        <v>433</v>
      </c>
      <c r="P181" s="8" t="s">
        <v>434</v>
      </c>
    </row>
    <row r="182" spans="1:16" x14ac:dyDescent="0.35">
      <c r="A182" s="23"/>
      <c r="B182" s="130"/>
      <c r="C182" s="131"/>
      <c r="D182" s="136"/>
      <c r="E182" s="137"/>
      <c r="F182" s="66"/>
      <c r="G182" s="66"/>
      <c r="H182" s="66"/>
      <c r="I182" s="66"/>
      <c r="J182" s="66"/>
      <c r="K182" s="66"/>
      <c r="L182" s="67"/>
      <c r="M182" s="8"/>
    </row>
    <row r="183" spans="1:16" s="9" customFormat="1" x14ac:dyDescent="0.35">
      <c r="A183" s="23"/>
      <c r="B183" s="435"/>
      <c r="C183" s="436"/>
      <c r="D183" s="436"/>
      <c r="E183" s="436"/>
      <c r="F183" s="436"/>
      <c r="G183" s="436"/>
      <c r="H183" s="436"/>
      <c r="I183" s="436"/>
      <c r="J183" s="436"/>
      <c r="K183" s="436"/>
      <c r="L183" s="437"/>
      <c r="M183" s="28"/>
    </row>
    <row r="184" spans="1:16" s="9" customFormat="1" x14ac:dyDescent="0.35">
      <c r="A184" s="23"/>
      <c r="B184" s="435"/>
      <c r="C184" s="436"/>
      <c r="D184" s="436"/>
      <c r="E184" s="436"/>
      <c r="F184" s="436"/>
      <c r="G184" s="436"/>
      <c r="H184" s="436"/>
      <c r="I184" s="436"/>
      <c r="J184" s="436"/>
      <c r="K184" s="436"/>
      <c r="L184" s="437"/>
      <c r="M184" s="28"/>
    </row>
    <row r="185" spans="1:16" s="9" customFormat="1" x14ac:dyDescent="0.35">
      <c r="A185" s="23"/>
      <c r="B185" s="435"/>
      <c r="C185" s="436"/>
      <c r="D185" s="436"/>
      <c r="E185" s="436"/>
      <c r="F185" s="436"/>
      <c r="G185" s="436"/>
      <c r="H185" s="436"/>
      <c r="I185" s="436"/>
      <c r="J185" s="436"/>
      <c r="K185" s="436"/>
      <c r="L185" s="437"/>
      <c r="M185" s="28"/>
    </row>
    <row r="186" spans="1:16" s="9" customFormat="1" x14ac:dyDescent="0.35">
      <c r="A186" s="23"/>
      <c r="B186" s="435"/>
      <c r="C186" s="436"/>
      <c r="D186" s="436"/>
      <c r="E186" s="436"/>
      <c r="F186" s="436"/>
      <c r="G186" s="436"/>
      <c r="H186" s="436"/>
      <c r="I186" s="436"/>
      <c r="J186" s="436"/>
      <c r="K186" s="436"/>
      <c r="L186" s="437"/>
      <c r="M186" s="28"/>
    </row>
    <row r="187" spans="1:16" s="9" customFormat="1" x14ac:dyDescent="0.35">
      <c r="A187" s="23"/>
      <c r="B187" s="435"/>
      <c r="C187" s="436"/>
      <c r="D187" s="436"/>
      <c r="E187" s="436"/>
      <c r="F187" s="436"/>
      <c r="G187" s="436"/>
      <c r="H187" s="436"/>
      <c r="I187" s="436"/>
      <c r="J187" s="436"/>
      <c r="K187" s="436"/>
      <c r="L187" s="437"/>
      <c r="M187" s="28"/>
    </row>
    <row r="188" spans="1:16" s="9" customFormat="1" x14ac:dyDescent="0.35">
      <c r="A188" s="23"/>
      <c r="B188" s="435"/>
      <c r="C188" s="436"/>
      <c r="D188" s="436"/>
      <c r="E188" s="436"/>
      <c r="F188" s="436"/>
      <c r="G188" s="436"/>
      <c r="H188" s="436"/>
      <c r="I188" s="436"/>
      <c r="J188" s="436"/>
      <c r="K188" s="436"/>
      <c r="L188" s="437"/>
      <c r="M188" s="28"/>
    </row>
    <row r="189" spans="1:16" s="9" customFormat="1" x14ac:dyDescent="0.35">
      <c r="A189" s="23"/>
      <c r="B189" s="435"/>
      <c r="C189" s="436"/>
      <c r="D189" s="436"/>
      <c r="E189" s="436"/>
      <c r="F189" s="436"/>
      <c r="G189" s="436"/>
      <c r="H189" s="436"/>
      <c r="I189" s="436"/>
      <c r="J189" s="436"/>
      <c r="K189" s="436"/>
      <c r="L189" s="437"/>
      <c r="M189" s="28"/>
    </row>
    <row r="190" spans="1:16" s="9" customFormat="1" x14ac:dyDescent="0.35">
      <c r="A190" s="23"/>
      <c r="B190" s="435"/>
      <c r="C190" s="436"/>
      <c r="D190" s="436"/>
      <c r="E190" s="436"/>
      <c r="F190" s="436"/>
      <c r="G190" s="436"/>
      <c r="H190" s="436"/>
      <c r="I190" s="436"/>
      <c r="J190" s="436"/>
      <c r="K190" s="436"/>
      <c r="L190" s="437"/>
      <c r="M190" s="28"/>
    </row>
    <row r="191" spans="1:16" s="28" customFormat="1" x14ac:dyDescent="0.35">
      <c r="A191" s="81"/>
      <c r="B191" s="78"/>
      <c r="C191" s="79"/>
      <c r="D191" s="79"/>
      <c r="E191" s="79"/>
      <c r="F191" s="79"/>
      <c r="G191" s="79"/>
      <c r="H191" s="79"/>
      <c r="I191" s="79"/>
      <c r="J191" s="79"/>
      <c r="K191" s="79"/>
      <c r="L191" s="80"/>
      <c r="O191" s="8"/>
      <c r="P191" s="8"/>
    </row>
    <row r="192" spans="1:16" s="9" customFormat="1" x14ac:dyDescent="0.35">
      <c r="A192" s="23"/>
      <c r="B192" s="401" t="s">
        <v>255</v>
      </c>
      <c r="C192" s="402"/>
      <c r="D192" s="402"/>
      <c r="E192" s="402"/>
      <c r="F192" s="402"/>
      <c r="G192" s="402"/>
      <c r="H192" s="402"/>
      <c r="I192" s="402"/>
      <c r="J192" s="402"/>
      <c r="K192" s="402"/>
      <c r="L192" s="403"/>
      <c r="M192" s="50"/>
    </row>
    <row r="193" spans="1:16" s="28" customFormat="1" x14ac:dyDescent="0.35">
      <c r="A193" s="81"/>
      <c r="B193" s="77"/>
      <c r="C193" s="66"/>
      <c r="D193" s="66"/>
      <c r="E193" s="66"/>
      <c r="F193" s="66"/>
      <c r="G193" s="66"/>
      <c r="H193" s="66"/>
      <c r="I193" s="66"/>
      <c r="J193" s="66"/>
      <c r="K193" s="66"/>
      <c r="L193" s="67"/>
      <c r="O193" s="8"/>
      <c r="P193" s="8"/>
    </row>
    <row r="194" spans="1:16" s="28" customFormat="1" x14ac:dyDescent="0.35">
      <c r="A194" s="81"/>
      <c r="B194" s="295" t="str">
        <f>IF(Intro!$G$20="English",O194,P194)</f>
        <v>Provide details concerning products related to the goods that Canadian producers cannot provide but are offered by suppliers in countries other than Canada.</v>
      </c>
      <c r="C194" s="296"/>
      <c r="D194" s="296"/>
      <c r="E194" s="296"/>
      <c r="F194" s="296"/>
      <c r="G194" s="296"/>
      <c r="H194" s="296"/>
      <c r="I194" s="296"/>
      <c r="J194" s="296"/>
      <c r="K194" s="296"/>
      <c r="L194" s="297"/>
      <c r="O194" s="8" t="s">
        <v>205</v>
      </c>
      <c r="P194" s="8" t="s">
        <v>405</v>
      </c>
    </row>
    <row r="195" spans="1:16" s="28" customFormat="1" x14ac:dyDescent="0.35">
      <c r="A195" s="81"/>
      <c r="B195" s="77"/>
      <c r="C195" s="66"/>
      <c r="D195" s="66"/>
      <c r="E195" s="66"/>
      <c r="F195" s="66"/>
      <c r="G195" s="66"/>
      <c r="H195" s="66"/>
      <c r="I195" s="66"/>
      <c r="J195" s="66"/>
      <c r="K195" s="66"/>
      <c r="L195" s="67"/>
      <c r="O195" s="8"/>
      <c r="P195" s="8"/>
    </row>
    <row r="196" spans="1:16" s="9" customFormat="1" x14ac:dyDescent="0.35">
      <c r="A196" s="23"/>
      <c r="B196" s="435"/>
      <c r="C196" s="436"/>
      <c r="D196" s="436"/>
      <c r="E196" s="436"/>
      <c r="F196" s="436"/>
      <c r="G196" s="436"/>
      <c r="H196" s="436"/>
      <c r="I196" s="436"/>
      <c r="J196" s="436"/>
      <c r="K196" s="436"/>
      <c r="L196" s="437"/>
      <c r="M196" s="28"/>
    </row>
    <row r="197" spans="1:16" s="9" customFormat="1" x14ac:dyDescent="0.35">
      <c r="A197" s="23"/>
      <c r="B197" s="435"/>
      <c r="C197" s="436"/>
      <c r="D197" s="436"/>
      <c r="E197" s="436"/>
      <c r="F197" s="436"/>
      <c r="G197" s="436"/>
      <c r="H197" s="436"/>
      <c r="I197" s="436"/>
      <c r="J197" s="436"/>
      <c r="K197" s="436"/>
      <c r="L197" s="437"/>
      <c r="M197" s="28"/>
    </row>
    <row r="198" spans="1:16" s="9" customFormat="1" x14ac:dyDescent="0.35">
      <c r="A198" s="23"/>
      <c r="B198" s="435"/>
      <c r="C198" s="436"/>
      <c r="D198" s="436"/>
      <c r="E198" s="436"/>
      <c r="F198" s="436"/>
      <c r="G198" s="436"/>
      <c r="H198" s="436"/>
      <c r="I198" s="436"/>
      <c r="J198" s="436"/>
      <c r="K198" s="436"/>
      <c r="L198" s="437"/>
      <c r="M198" s="28"/>
    </row>
    <row r="199" spans="1:16" s="9" customFormat="1" x14ac:dyDescent="0.35">
      <c r="A199" s="23"/>
      <c r="B199" s="435"/>
      <c r="C199" s="436"/>
      <c r="D199" s="436"/>
      <c r="E199" s="436"/>
      <c r="F199" s="436"/>
      <c r="G199" s="436"/>
      <c r="H199" s="436"/>
      <c r="I199" s="436"/>
      <c r="J199" s="436"/>
      <c r="K199" s="436"/>
      <c r="L199" s="437"/>
      <c r="M199" s="28"/>
    </row>
    <row r="200" spans="1:16" s="9" customFormat="1" x14ac:dyDescent="0.35">
      <c r="A200" s="23"/>
      <c r="B200" s="435"/>
      <c r="C200" s="436"/>
      <c r="D200" s="436"/>
      <c r="E200" s="436"/>
      <c r="F200" s="436"/>
      <c r="G200" s="436"/>
      <c r="H200" s="436"/>
      <c r="I200" s="436"/>
      <c r="J200" s="436"/>
      <c r="K200" s="436"/>
      <c r="L200" s="437"/>
      <c r="M200" s="28"/>
    </row>
    <row r="201" spans="1:16" s="9" customFormat="1" x14ac:dyDescent="0.35">
      <c r="A201" s="23"/>
      <c r="B201" s="435"/>
      <c r="C201" s="436"/>
      <c r="D201" s="436"/>
      <c r="E201" s="436"/>
      <c r="F201" s="436"/>
      <c r="G201" s="436"/>
      <c r="H201" s="436"/>
      <c r="I201" s="436"/>
      <c r="J201" s="436"/>
      <c r="K201" s="436"/>
      <c r="L201" s="437"/>
      <c r="M201" s="28"/>
    </row>
    <row r="202" spans="1:16" s="9" customFormat="1" x14ac:dyDescent="0.35">
      <c r="A202" s="23"/>
      <c r="B202" s="435"/>
      <c r="C202" s="436"/>
      <c r="D202" s="436"/>
      <c r="E202" s="436"/>
      <c r="F202" s="436"/>
      <c r="G202" s="436"/>
      <c r="H202" s="436"/>
      <c r="I202" s="436"/>
      <c r="J202" s="436"/>
      <c r="K202" s="436"/>
      <c r="L202" s="437"/>
      <c r="M202" s="28"/>
    </row>
    <row r="203" spans="1:16" s="9" customFormat="1" x14ac:dyDescent="0.35">
      <c r="A203" s="23"/>
      <c r="B203" s="435"/>
      <c r="C203" s="436"/>
      <c r="D203" s="436"/>
      <c r="E203" s="436"/>
      <c r="F203" s="436"/>
      <c r="G203" s="436"/>
      <c r="H203" s="436"/>
      <c r="I203" s="436"/>
      <c r="J203" s="436"/>
      <c r="K203" s="436"/>
      <c r="L203" s="437"/>
      <c r="M203" s="28"/>
    </row>
    <row r="204" spans="1:16" s="28" customFormat="1" x14ac:dyDescent="0.35">
      <c r="A204" s="81"/>
      <c r="B204" s="78"/>
      <c r="C204" s="79"/>
      <c r="D204" s="79"/>
      <c r="E204" s="79"/>
      <c r="F204" s="79"/>
      <c r="G204" s="79"/>
      <c r="H204" s="79"/>
      <c r="I204" s="79"/>
      <c r="J204" s="79"/>
      <c r="K204" s="79"/>
      <c r="L204" s="80"/>
      <c r="O204" s="8"/>
      <c r="P204" s="8"/>
    </row>
    <row r="205" spans="1:16" s="9" customFormat="1" x14ac:dyDescent="0.35">
      <c r="A205" s="23"/>
      <c r="B205" s="401" t="s">
        <v>256</v>
      </c>
      <c r="C205" s="402"/>
      <c r="D205" s="402"/>
      <c r="E205" s="402"/>
      <c r="F205" s="402"/>
      <c r="G205" s="402"/>
      <c r="H205" s="402"/>
      <c r="I205" s="402"/>
      <c r="J205" s="402"/>
      <c r="K205" s="402"/>
      <c r="L205" s="403"/>
      <c r="M205" s="50"/>
    </row>
    <row r="206" spans="1:16" s="28" customFormat="1" x14ac:dyDescent="0.35">
      <c r="A206" s="81"/>
      <c r="B206" s="77"/>
      <c r="C206" s="66"/>
      <c r="D206" s="66"/>
      <c r="E206" s="66"/>
      <c r="F206" s="66"/>
      <c r="G206" s="66"/>
      <c r="H206" s="66"/>
      <c r="I206" s="66"/>
      <c r="J206" s="66"/>
      <c r="K206" s="66"/>
      <c r="L206" s="67"/>
      <c r="O206" s="8"/>
      <c r="P206" s="8"/>
    </row>
    <row r="207" spans="1:16" s="28" customFormat="1" x14ac:dyDescent="0.35">
      <c r="A207" s="81"/>
      <c r="B207" s="427" t="str">
        <f>IF(Intro!$G$20="English",O207,P207)</f>
        <v>Do commercial or structural quality goods differ in price? If so, please explain.</v>
      </c>
      <c r="C207" s="428"/>
      <c r="D207" s="428"/>
      <c r="E207" s="428"/>
      <c r="F207" s="428"/>
      <c r="G207" s="428"/>
      <c r="H207" s="428"/>
      <c r="I207" s="428"/>
      <c r="J207" s="428"/>
      <c r="K207" s="428"/>
      <c r="L207" s="429"/>
      <c r="O207" s="49" t="s">
        <v>305</v>
      </c>
      <c r="P207" s="49" t="s">
        <v>306</v>
      </c>
    </row>
    <row r="208" spans="1:16" s="28" customFormat="1" x14ac:dyDescent="0.35">
      <c r="A208" s="81"/>
      <c r="B208" s="77"/>
      <c r="C208" s="66"/>
      <c r="D208" s="66"/>
      <c r="E208" s="66"/>
      <c r="F208" s="66"/>
      <c r="G208" s="66"/>
      <c r="H208" s="66"/>
      <c r="I208" s="66"/>
      <c r="J208" s="66"/>
      <c r="K208" s="66"/>
      <c r="L208" s="67"/>
      <c r="O208" s="8"/>
      <c r="P208" s="8"/>
    </row>
    <row r="209" spans="1:18" s="9" customFormat="1" x14ac:dyDescent="0.35">
      <c r="A209" s="23"/>
      <c r="B209" s="435"/>
      <c r="C209" s="436"/>
      <c r="D209" s="436"/>
      <c r="E209" s="436"/>
      <c r="F209" s="436"/>
      <c r="G209" s="436"/>
      <c r="H209" s="436"/>
      <c r="I209" s="436"/>
      <c r="J209" s="436"/>
      <c r="K209" s="436"/>
      <c r="L209" s="437"/>
      <c r="M209" s="28"/>
    </row>
    <row r="210" spans="1:18" s="9" customFormat="1" x14ac:dyDescent="0.35">
      <c r="A210" s="23"/>
      <c r="B210" s="435"/>
      <c r="C210" s="436"/>
      <c r="D210" s="436"/>
      <c r="E210" s="436"/>
      <c r="F210" s="436"/>
      <c r="G210" s="436"/>
      <c r="H210" s="436"/>
      <c r="I210" s="436"/>
      <c r="J210" s="436"/>
      <c r="K210" s="436"/>
      <c r="L210" s="437"/>
      <c r="M210" s="28"/>
    </row>
    <row r="211" spans="1:18" s="9" customFormat="1" x14ac:dyDescent="0.35">
      <c r="A211" s="23"/>
      <c r="B211" s="435"/>
      <c r="C211" s="436"/>
      <c r="D211" s="436"/>
      <c r="E211" s="436"/>
      <c r="F211" s="436"/>
      <c r="G211" s="436"/>
      <c r="H211" s="436"/>
      <c r="I211" s="436"/>
      <c r="J211" s="436"/>
      <c r="K211" s="436"/>
      <c r="L211" s="437"/>
      <c r="M211" s="28"/>
    </row>
    <row r="212" spans="1:18" s="9" customFormat="1" x14ac:dyDescent="0.35">
      <c r="A212" s="23"/>
      <c r="B212" s="435"/>
      <c r="C212" s="436"/>
      <c r="D212" s="436"/>
      <c r="E212" s="436"/>
      <c r="F212" s="436"/>
      <c r="G212" s="436"/>
      <c r="H212" s="436"/>
      <c r="I212" s="436"/>
      <c r="J212" s="436"/>
      <c r="K212" s="436"/>
      <c r="L212" s="437"/>
      <c r="M212" s="28"/>
    </row>
    <row r="213" spans="1:18" s="9" customFormat="1" x14ac:dyDescent="0.35">
      <c r="A213" s="23"/>
      <c r="B213" s="435"/>
      <c r="C213" s="436"/>
      <c r="D213" s="436"/>
      <c r="E213" s="436"/>
      <c r="F213" s="436"/>
      <c r="G213" s="436"/>
      <c r="H213" s="436"/>
      <c r="I213" s="436"/>
      <c r="J213" s="436"/>
      <c r="K213" s="436"/>
      <c r="L213" s="437"/>
      <c r="M213" s="28"/>
    </row>
    <row r="214" spans="1:18" s="9" customFormat="1" x14ac:dyDescent="0.35">
      <c r="A214" s="23"/>
      <c r="B214" s="435"/>
      <c r="C214" s="436"/>
      <c r="D214" s="436"/>
      <c r="E214" s="436"/>
      <c r="F214" s="436"/>
      <c r="G214" s="436"/>
      <c r="H214" s="436"/>
      <c r="I214" s="436"/>
      <c r="J214" s="436"/>
      <c r="K214" s="436"/>
      <c r="L214" s="437"/>
      <c r="M214" s="28"/>
    </row>
    <row r="215" spans="1:18" s="9" customFormat="1" x14ac:dyDescent="0.35">
      <c r="A215" s="23"/>
      <c r="B215" s="435"/>
      <c r="C215" s="436"/>
      <c r="D215" s="436"/>
      <c r="E215" s="436"/>
      <c r="F215" s="436"/>
      <c r="G215" s="436"/>
      <c r="H215" s="436"/>
      <c r="I215" s="436"/>
      <c r="J215" s="436"/>
      <c r="K215" s="436"/>
      <c r="L215" s="437"/>
      <c r="M215" s="28"/>
    </row>
    <row r="216" spans="1:18" s="9" customFormat="1" x14ac:dyDescent="0.35">
      <c r="A216" s="23"/>
      <c r="B216" s="435"/>
      <c r="C216" s="436"/>
      <c r="D216" s="436"/>
      <c r="E216" s="436"/>
      <c r="F216" s="436"/>
      <c r="G216" s="436"/>
      <c r="H216" s="436"/>
      <c r="I216" s="436"/>
      <c r="J216" s="436"/>
      <c r="K216" s="436"/>
      <c r="L216" s="437"/>
      <c r="M216" s="28"/>
    </row>
    <row r="217" spans="1:18" s="28" customFormat="1" x14ac:dyDescent="0.35">
      <c r="A217" s="81"/>
      <c r="B217" s="78"/>
      <c r="C217" s="79"/>
      <c r="D217" s="79"/>
      <c r="E217" s="79"/>
      <c r="F217" s="79"/>
      <c r="G217" s="79"/>
      <c r="H217" s="79"/>
      <c r="I217" s="79"/>
      <c r="J217" s="79"/>
      <c r="K217" s="79"/>
      <c r="L217" s="80"/>
      <c r="O217" s="8"/>
      <c r="P217" s="8"/>
    </row>
    <row r="218" spans="1:18" s="9" customFormat="1" x14ac:dyDescent="0.35">
      <c r="A218" s="23"/>
      <c r="B218" s="401" t="s">
        <v>257</v>
      </c>
      <c r="C218" s="402"/>
      <c r="D218" s="402"/>
      <c r="E218" s="402"/>
      <c r="F218" s="402"/>
      <c r="G218" s="402"/>
      <c r="H218" s="402"/>
      <c r="I218" s="402"/>
      <c r="J218" s="402"/>
      <c r="K218" s="402"/>
      <c r="L218" s="403"/>
      <c r="M218" s="50"/>
    </row>
    <row r="219" spans="1:18" s="28" customFormat="1" x14ac:dyDescent="0.35">
      <c r="A219" s="81"/>
      <c r="B219" s="77"/>
      <c r="C219" s="66"/>
      <c r="D219" s="66"/>
      <c r="E219" s="66"/>
      <c r="F219" s="66"/>
      <c r="G219" s="66"/>
      <c r="H219" s="66"/>
      <c r="I219" s="66"/>
      <c r="J219" s="66"/>
      <c r="K219" s="66"/>
      <c r="L219" s="67"/>
      <c r="O219" s="8"/>
      <c r="P219" s="8"/>
    </row>
    <row r="220" spans="1:18" s="28" customFormat="1" x14ac:dyDescent="0.35">
      <c r="A220" s="81"/>
      <c r="B220" s="418" t="str">
        <f>IF(Intro!$G$20="English",O220,P220)</f>
        <v>Indicate whether the factors identified in the table below are very important, somewhat important or not important when choosing a supplier of the goods.</v>
      </c>
      <c r="C220" s="419"/>
      <c r="D220" s="419"/>
      <c r="E220" s="419"/>
      <c r="F220" s="419"/>
      <c r="G220" s="419"/>
      <c r="H220" s="419"/>
      <c r="I220" s="419"/>
      <c r="J220" s="419"/>
      <c r="K220" s="419"/>
      <c r="L220" s="420"/>
      <c r="O220" s="50" t="s">
        <v>132</v>
      </c>
      <c r="P220" s="50" t="s">
        <v>133</v>
      </c>
    </row>
    <row r="221" spans="1:18" s="28" customFormat="1" x14ac:dyDescent="0.35">
      <c r="A221" s="81"/>
      <c r="B221" s="77"/>
      <c r="C221" s="66"/>
      <c r="D221" s="66"/>
      <c r="E221" s="66"/>
      <c r="F221" s="66"/>
      <c r="G221" s="66"/>
      <c r="H221" s="66"/>
      <c r="I221" s="66"/>
      <c r="J221" s="66"/>
      <c r="K221" s="66"/>
      <c r="L221" s="67"/>
    </row>
    <row r="222" spans="1:18" s="28" customFormat="1" x14ac:dyDescent="0.35">
      <c r="A222" s="81"/>
      <c r="B222" s="438"/>
      <c r="C222" s="439"/>
      <c r="D222" s="439"/>
      <c r="E222" s="440"/>
      <c r="F222" s="441" t="str">
        <f>IF(Intro!$G$20="English",O222,P222)</f>
        <v>Importance</v>
      </c>
      <c r="G222" s="441"/>
      <c r="H222" s="5"/>
      <c r="I222" s="68"/>
      <c r="J222" s="5"/>
      <c r="K222" s="5"/>
      <c r="L222" s="69"/>
      <c r="O222" s="8" t="s">
        <v>222</v>
      </c>
      <c r="P222" s="8" t="s">
        <v>222</v>
      </c>
    </row>
    <row r="223" spans="1:18" s="28" customFormat="1" ht="28.5" customHeight="1" x14ac:dyDescent="0.35">
      <c r="A223" s="81"/>
      <c r="B223" s="389" t="str">
        <f>IF(Intro!$G$20="English",O223,P223)</f>
        <v>Product quality</v>
      </c>
      <c r="C223" s="390"/>
      <c r="D223" s="390"/>
      <c r="E223" s="391"/>
      <c r="F223" s="399"/>
      <c r="G223" s="400"/>
      <c r="H223" s="5"/>
      <c r="I223" s="68"/>
      <c r="J223" s="5"/>
      <c r="K223" s="5"/>
      <c r="L223" s="69"/>
      <c r="O223" s="8" t="s">
        <v>67</v>
      </c>
      <c r="P223" s="8" t="s">
        <v>57</v>
      </c>
      <c r="Q223" s="8"/>
      <c r="R223" s="8"/>
    </row>
    <row r="224" spans="1:18" s="28" customFormat="1" ht="28.5" customHeight="1" x14ac:dyDescent="0.35">
      <c r="A224" s="81"/>
      <c r="B224" s="389" t="str">
        <f>IF(Intro!$G$20="English",O224,P224)</f>
        <v>Range of product line</v>
      </c>
      <c r="C224" s="390"/>
      <c r="D224" s="390"/>
      <c r="E224" s="391"/>
      <c r="F224" s="399"/>
      <c r="G224" s="400"/>
      <c r="H224" s="5"/>
      <c r="I224" s="68"/>
      <c r="J224" s="5"/>
      <c r="K224" s="5"/>
      <c r="L224" s="69"/>
      <c r="O224" s="8" t="s">
        <v>54</v>
      </c>
      <c r="P224" s="8" t="s">
        <v>58</v>
      </c>
      <c r="Q224" s="8"/>
      <c r="R224" s="8"/>
    </row>
    <row r="225" spans="1:19" s="28" customFormat="1" ht="28.5" customHeight="1" x14ac:dyDescent="0.35">
      <c r="A225" s="81"/>
      <c r="B225" s="389" t="str">
        <f>IF(Intro!$G$20="English",O225,P225)</f>
        <v>Product meets technical specifications</v>
      </c>
      <c r="C225" s="390"/>
      <c r="D225" s="390"/>
      <c r="E225" s="391"/>
      <c r="F225" s="399"/>
      <c r="G225" s="400"/>
      <c r="H225" s="5"/>
      <c r="I225" s="68"/>
      <c r="J225" s="5"/>
      <c r="K225" s="5"/>
      <c r="L225" s="69"/>
      <c r="O225" s="8" t="s">
        <v>75</v>
      </c>
      <c r="P225" s="8" t="s">
        <v>78</v>
      </c>
    </row>
    <row r="226" spans="1:19" s="28" customFormat="1" ht="28.5" customHeight="1" x14ac:dyDescent="0.35">
      <c r="A226" s="81"/>
      <c r="B226" s="389" t="str">
        <f>IF(Intro!$G$20="English",O226,P226)</f>
        <v>Availability of proprietary specifications</v>
      </c>
      <c r="C226" s="390"/>
      <c r="D226" s="390"/>
      <c r="E226" s="391"/>
      <c r="F226" s="399"/>
      <c r="G226" s="400"/>
      <c r="H226" s="5"/>
      <c r="I226" s="68"/>
      <c r="J226" s="5"/>
      <c r="K226" s="5"/>
      <c r="L226" s="69"/>
      <c r="O226" s="8" t="s">
        <v>68</v>
      </c>
      <c r="P226" s="8" t="s">
        <v>79</v>
      </c>
    </row>
    <row r="227" spans="1:19" s="28" customFormat="1" ht="28.5" customHeight="1" x14ac:dyDescent="0.35">
      <c r="A227" s="81"/>
      <c r="B227" s="389" t="str">
        <f>IF(Intro!$G$20="English",O227,P227)</f>
        <v>Lowest net price (after discounts, promotions, etc.)</v>
      </c>
      <c r="C227" s="390"/>
      <c r="D227" s="390"/>
      <c r="E227" s="391"/>
      <c r="F227" s="399"/>
      <c r="G227" s="400"/>
      <c r="H227" s="5"/>
      <c r="I227" s="68"/>
      <c r="J227" s="5"/>
      <c r="K227" s="5"/>
      <c r="L227" s="69"/>
      <c r="O227" s="8" t="s">
        <v>76</v>
      </c>
      <c r="P227" s="8" t="s">
        <v>80</v>
      </c>
      <c r="Q227" s="8"/>
      <c r="R227" s="8"/>
      <c r="S227" s="8"/>
    </row>
    <row r="228" spans="1:19" s="28" customFormat="1" ht="28.5" customHeight="1" x14ac:dyDescent="0.35">
      <c r="A228" s="81"/>
      <c r="B228" s="389" t="str">
        <f>IF(Intro!$G$20="English",O228,P228)</f>
        <v>Credit arrangements</v>
      </c>
      <c r="C228" s="390"/>
      <c r="D228" s="390"/>
      <c r="E228" s="391"/>
      <c r="F228" s="399"/>
      <c r="G228" s="400"/>
      <c r="H228" s="5"/>
      <c r="I228" s="68"/>
      <c r="J228" s="5"/>
      <c r="K228" s="5"/>
      <c r="L228" s="69"/>
      <c r="O228" s="8" t="s">
        <v>61</v>
      </c>
      <c r="P228" s="8" t="s">
        <v>62</v>
      </c>
    </row>
    <row r="229" spans="1:19" s="28" customFormat="1" ht="28.5" customHeight="1" x14ac:dyDescent="0.35">
      <c r="A229" s="81"/>
      <c r="B229" s="389" t="str">
        <f>IF(Intro!$G$20="English",O229,P229)</f>
        <v>Delivery cost</v>
      </c>
      <c r="C229" s="390"/>
      <c r="D229" s="390"/>
      <c r="E229" s="391"/>
      <c r="F229" s="399"/>
      <c r="G229" s="400"/>
      <c r="H229" s="5"/>
      <c r="I229" s="68"/>
      <c r="J229" s="5"/>
      <c r="K229" s="5"/>
      <c r="L229" s="69"/>
      <c r="O229" s="8" t="s">
        <v>69</v>
      </c>
      <c r="P229" s="8" t="s">
        <v>81</v>
      </c>
    </row>
    <row r="230" spans="1:19" s="28" customFormat="1" ht="28.5" customHeight="1" x14ac:dyDescent="0.35">
      <c r="A230" s="81"/>
      <c r="B230" s="389" t="str">
        <f>IF(Intro!$G$20="English",O230,P230)</f>
        <v>Delivery time and terms</v>
      </c>
      <c r="C230" s="390"/>
      <c r="D230" s="390"/>
      <c r="E230" s="391"/>
      <c r="F230" s="399"/>
      <c r="G230" s="400"/>
      <c r="H230" s="5"/>
      <c r="I230" s="68"/>
      <c r="J230" s="5"/>
      <c r="K230" s="5"/>
      <c r="L230" s="69"/>
      <c r="O230" s="8" t="s">
        <v>70</v>
      </c>
      <c r="P230" s="8" t="s">
        <v>59</v>
      </c>
    </row>
    <row r="231" spans="1:19" s="28" customFormat="1" ht="28.5" customHeight="1" x14ac:dyDescent="0.35">
      <c r="A231" s="81"/>
      <c r="B231" s="389" t="str">
        <f>IF(Intro!$G$20="English",O231,P231)</f>
        <v>Reliability of supplier</v>
      </c>
      <c r="C231" s="390"/>
      <c r="D231" s="390"/>
      <c r="E231" s="391"/>
      <c r="F231" s="399"/>
      <c r="G231" s="400"/>
      <c r="H231" s="5"/>
      <c r="I231" s="68"/>
      <c r="J231" s="5"/>
      <c r="K231" s="5"/>
      <c r="L231" s="69"/>
      <c r="O231" s="8" t="s">
        <v>87</v>
      </c>
      <c r="P231" s="8" t="s">
        <v>82</v>
      </c>
    </row>
    <row r="232" spans="1:19" s="28" customFormat="1" ht="28.5" customHeight="1" x14ac:dyDescent="0.35">
      <c r="A232" s="81"/>
      <c r="B232" s="389" t="str">
        <f>IF(Intro!$G$20="English",O232,P232)</f>
        <v>Minimum quantity requirement</v>
      </c>
      <c r="C232" s="390"/>
      <c r="D232" s="390"/>
      <c r="E232" s="391"/>
      <c r="F232" s="399"/>
      <c r="G232" s="400"/>
      <c r="H232" s="5"/>
      <c r="I232" s="68"/>
      <c r="J232" s="5"/>
      <c r="K232" s="5"/>
      <c r="L232" s="69"/>
      <c r="O232" s="8" t="s">
        <v>77</v>
      </c>
      <c r="P232" s="8" t="s">
        <v>83</v>
      </c>
    </row>
    <row r="233" spans="1:19" s="28" customFormat="1" ht="28.5" customHeight="1" x14ac:dyDescent="0.35">
      <c r="A233" s="81"/>
      <c r="B233" s="389" t="str">
        <f>IF(Intro!$G$20="English",O233,P233)</f>
        <v>Availability of on-hand inventory</v>
      </c>
      <c r="C233" s="390"/>
      <c r="D233" s="390"/>
      <c r="E233" s="391"/>
      <c r="F233" s="399"/>
      <c r="G233" s="400"/>
      <c r="H233" s="5"/>
      <c r="I233" s="68"/>
      <c r="J233" s="5"/>
      <c r="K233" s="5"/>
      <c r="L233" s="69"/>
      <c r="O233" s="8" t="s">
        <v>71</v>
      </c>
      <c r="P233" s="8" t="s">
        <v>84</v>
      </c>
    </row>
    <row r="234" spans="1:19" s="28" customFormat="1" ht="28.5" customHeight="1" x14ac:dyDescent="0.35">
      <c r="A234" s="81"/>
      <c r="B234" s="389" t="str">
        <f>IF(Intro!$G$20="English",O234,P234)</f>
        <v>After-sale service or warranties</v>
      </c>
      <c r="C234" s="390"/>
      <c r="D234" s="390"/>
      <c r="E234" s="391"/>
      <c r="F234" s="399"/>
      <c r="G234" s="400"/>
      <c r="H234" s="5"/>
      <c r="I234" s="68"/>
      <c r="J234" s="5"/>
      <c r="K234" s="5"/>
      <c r="L234" s="69"/>
      <c r="O234" s="8" t="s">
        <v>279</v>
      </c>
      <c r="P234" s="8" t="s">
        <v>85</v>
      </c>
    </row>
    <row r="235" spans="1:19" s="28" customFormat="1" ht="28.5" customHeight="1" x14ac:dyDescent="0.35">
      <c r="A235" s="81"/>
      <c r="B235" s="389" t="str">
        <f>IF(Intro!$G$20="English",O235,P235)</f>
        <v>Long-term supply relationship</v>
      </c>
      <c r="C235" s="390"/>
      <c r="D235" s="390"/>
      <c r="E235" s="391"/>
      <c r="F235" s="399"/>
      <c r="G235" s="400"/>
      <c r="H235" s="5"/>
      <c r="I235" s="68"/>
      <c r="J235" s="5"/>
      <c r="K235" s="5"/>
      <c r="L235" s="69"/>
      <c r="O235" s="8" t="s">
        <v>56</v>
      </c>
      <c r="P235" s="7" t="s">
        <v>425</v>
      </c>
    </row>
    <row r="236" spans="1:19" s="28" customFormat="1" ht="28.5" customHeight="1" x14ac:dyDescent="0.35">
      <c r="A236" s="81"/>
      <c r="B236" s="389" t="str">
        <f>IF(Intro!$G$20="English",O236,P236)</f>
        <v>Geographic location of supplier</v>
      </c>
      <c r="C236" s="390"/>
      <c r="D236" s="390"/>
      <c r="E236" s="391"/>
      <c r="F236" s="399"/>
      <c r="G236" s="400"/>
      <c r="H236" s="5"/>
      <c r="I236" s="68"/>
      <c r="J236" s="5"/>
      <c r="K236" s="5"/>
      <c r="L236" s="69"/>
      <c r="O236" s="8" t="s">
        <v>55</v>
      </c>
      <c r="P236" s="8" t="s">
        <v>60</v>
      </c>
    </row>
    <row r="237" spans="1:19" s="28" customFormat="1" ht="71.25" customHeight="1" x14ac:dyDescent="0.35">
      <c r="A237" s="81"/>
      <c r="B237" s="389" t="str">
        <f>IF(Intro!$G$20="English",O237,P237)</f>
        <v>Other factors that are very important</v>
      </c>
      <c r="C237" s="390"/>
      <c r="D237" s="390"/>
      <c r="E237" s="391"/>
      <c r="F237" s="445"/>
      <c r="G237" s="446"/>
      <c r="H237" s="446"/>
      <c r="I237" s="446"/>
      <c r="J237" s="446"/>
      <c r="K237" s="446"/>
      <c r="L237" s="447"/>
      <c r="O237" s="8" t="s">
        <v>391</v>
      </c>
      <c r="P237" s="8" t="s">
        <v>393</v>
      </c>
    </row>
    <row r="238" spans="1:19" s="28" customFormat="1" ht="71.25" customHeight="1" x14ac:dyDescent="0.35">
      <c r="A238" s="81"/>
      <c r="B238" s="389" t="str">
        <f>IF(Intro!$G$20="English",O238,P238)</f>
        <v>Other factors that are somewhat important</v>
      </c>
      <c r="C238" s="390"/>
      <c r="D238" s="390"/>
      <c r="E238" s="391"/>
      <c r="F238" s="445"/>
      <c r="G238" s="446"/>
      <c r="H238" s="446"/>
      <c r="I238" s="446"/>
      <c r="J238" s="446"/>
      <c r="K238" s="446"/>
      <c r="L238" s="447"/>
      <c r="O238" s="8" t="s">
        <v>392</v>
      </c>
      <c r="P238" s="8" t="s">
        <v>394</v>
      </c>
    </row>
    <row r="239" spans="1:19" s="28" customFormat="1" x14ac:dyDescent="0.35">
      <c r="A239" s="81"/>
      <c r="B239" s="78"/>
      <c r="C239" s="79"/>
      <c r="D239" s="79"/>
      <c r="E239" s="79"/>
      <c r="F239" s="79"/>
      <c r="G239" s="79"/>
      <c r="H239" s="79"/>
      <c r="I239" s="79"/>
      <c r="J239" s="79"/>
      <c r="K239" s="79"/>
      <c r="L239" s="80"/>
    </row>
    <row r="240" spans="1:19" s="9" customFormat="1" x14ac:dyDescent="0.35">
      <c r="A240" s="23"/>
      <c r="B240" s="401" t="s">
        <v>258</v>
      </c>
      <c r="C240" s="402"/>
      <c r="D240" s="402"/>
      <c r="E240" s="402"/>
      <c r="F240" s="402"/>
      <c r="G240" s="402"/>
      <c r="H240" s="402"/>
      <c r="I240" s="402"/>
      <c r="J240" s="402"/>
      <c r="K240" s="402"/>
      <c r="L240" s="403"/>
      <c r="M240" s="50"/>
    </row>
    <row r="241" spans="1:19" s="28" customFormat="1" x14ac:dyDescent="0.35">
      <c r="A241" s="81"/>
      <c r="B241" s="77"/>
      <c r="C241" s="66"/>
      <c r="D241" s="66"/>
      <c r="E241" s="66"/>
      <c r="F241" s="66"/>
      <c r="G241" s="66"/>
      <c r="H241" s="66"/>
      <c r="I241" s="66"/>
      <c r="J241" s="66"/>
      <c r="K241" s="66"/>
      <c r="L241" s="67"/>
      <c r="O241" s="8"/>
      <c r="P241" s="8"/>
    </row>
    <row r="242" spans="1:19" s="28" customFormat="1" x14ac:dyDescent="0.35">
      <c r="A242" s="81"/>
      <c r="B242" s="418" t="str">
        <f>IF(Intro!$G$20="English",O242,P242)</f>
        <v xml:space="preserve">Are the goods that are domestically produced and the goods that are imported sold through the same channels of distribution? </v>
      </c>
      <c r="C242" s="419"/>
      <c r="D242" s="419"/>
      <c r="E242" s="419"/>
      <c r="F242" s="419"/>
      <c r="G242" s="419"/>
      <c r="H242" s="419"/>
      <c r="I242" s="419"/>
      <c r="J242" s="419"/>
      <c r="K242" s="419"/>
      <c r="L242" s="420"/>
      <c r="O242" s="8" t="s">
        <v>467</v>
      </c>
      <c r="P242" s="8" t="s">
        <v>221</v>
      </c>
    </row>
    <row r="243" spans="1:19" s="28" customFormat="1" x14ac:dyDescent="0.35">
      <c r="A243" s="81"/>
      <c r="B243" s="77"/>
      <c r="C243" s="66"/>
      <c r="D243" s="66"/>
      <c r="E243" s="66"/>
      <c r="F243" s="66"/>
      <c r="G243" s="66"/>
      <c r="H243" s="66"/>
      <c r="I243" s="66"/>
      <c r="J243" s="66"/>
      <c r="K243" s="66"/>
      <c r="L243" s="67"/>
      <c r="O243" s="8"/>
      <c r="P243" s="8"/>
    </row>
    <row r="244" spans="1:19" x14ac:dyDescent="0.35">
      <c r="A244" s="23"/>
      <c r="B244" s="421" t="str">
        <f>B179</f>
        <v>Select Yes or No</v>
      </c>
      <c r="C244" s="422"/>
      <c r="D244" s="115"/>
      <c r="E244" s="8"/>
      <c r="F244" s="66"/>
      <c r="G244" s="66"/>
      <c r="H244" s="66"/>
      <c r="I244" s="66"/>
      <c r="J244" s="66"/>
      <c r="K244" s="66"/>
      <c r="L244" s="67"/>
      <c r="M244" s="8"/>
      <c r="S244" s="28"/>
    </row>
    <row r="245" spans="1:19" s="28" customFormat="1" x14ac:dyDescent="0.35">
      <c r="A245" s="81"/>
      <c r="B245" s="77"/>
      <c r="C245" s="66"/>
      <c r="D245" s="66"/>
      <c r="E245" s="66"/>
      <c r="F245" s="66"/>
      <c r="G245" s="66"/>
      <c r="H245" s="66"/>
      <c r="I245" s="66"/>
      <c r="J245" s="66"/>
      <c r="K245" s="66"/>
      <c r="L245" s="67"/>
      <c r="O245" s="8"/>
      <c r="P245" s="8"/>
    </row>
    <row r="246" spans="1:19" s="28" customFormat="1" x14ac:dyDescent="0.35">
      <c r="A246" s="81"/>
      <c r="B246" s="418" t="str">
        <f>IF(Intro!$G$20="English",O246,P246)</f>
        <v>If not, explain the differences.</v>
      </c>
      <c r="C246" s="419"/>
      <c r="D246" s="419"/>
      <c r="E246" s="419"/>
      <c r="F246" s="419"/>
      <c r="G246" s="419"/>
      <c r="H246" s="419"/>
      <c r="I246" s="419"/>
      <c r="J246" s="419"/>
      <c r="K246" s="419"/>
      <c r="L246" s="420"/>
      <c r="O246" s="8" t="s">
        <v>220</v>
      </c>
      <c r="P246" s="8" t="s">
        <v>280</v>
      </c>
    </row>
    <row r="247" spans="1:19" s="28" customFormat="1" x14ac:dyDescent="0.35">
      <c r="A247" s="81"/>
      <c r="B247" s="77"/>
      <c r="C247" s="66"/>
      <c r="D247" s="66"/>
      <c r="E247" s="66"/>
      <c r="F247" s="66"/>
      <c r="G247" s="66"/>
      <c r="H247" s="66"/>
      <c r="I247" s="66"/>
      <c r="J247" s="66"/>
      <c r="K247" s="66"/>
      <c r="L247" s="67"/>
      <c r="O247" s="8"/>
      <c r="P247" s="8"/>
    </row>
    <row r="248" spans="1:19" s="9" customFormat="1" x14ac:dyDescent="0.35">
      <c r="A248" s="23"/>
      <c r="B248" s="435"/>
      <c r="C248" s="436"/>
      <c r="D248" s="436"/>
      <c r="E248" s="436"/>
      <c r="F248" s="436"/>
      <c r="G248" s="436"/>
      <c r="H248" s="436"/>
      <c r="I248" s="436"/>
      <c r="J248" s="436"/>
      <c r="K248" s="436"/>
      <c r="L248" s="437"/>
      <c r="M248" s="28"/>
    </row>
    <row r="249" spans="1:19" s="9" customFormat="1" x14ac:dyDescent="0.35">
      <c r="A249" s="23"/>
      <c r="B249" s="435"/>
      <c r="C249" s="436"/>
      <c r="D249" s="436"/>
      <c r="E249" s="436"/>
      <c r="F249" s="436"/>
      <c r="G249" s="436"/>
      <c r="H249" s="436"/>
      <c r="I249" s="436"/>
      <c r="J249" s="436"/>
      <c r="K249" s="436"/>
      <c r="L249" s="437"/>
      <c r="M249" s="28"/>
    </row>
    <row r="250" spans="1:19" s="9" customFormat="1" x14ac:dyDescent="0.35">
      <c r="A250" s="23"/>
      <c r="B250" s="435"/>
      <c r="C250" s="436"/>
      <c r="D250" s="436"/>
      <c r="E250" s="436"/>
      <c r="F250" s="436"/>
      <c r="G250" s="436"/>
      <c r="H250" s="436"/>
      <c r="I250" s="436"/>
      <c r="J250" s="436"/>
      <c r="K250" s="436"/>
      <c r="L250" s="437"/>
      <c r="M250" s="28"/>
    </row>
    <row r="251" spans="1:19" s="9" customFormat="1" x14ac:dyDescent="0.35">
      <c r="A251" s="23"/>
      <c r="B251" s="435"/>
      <c r="C251" s="436"/>
      <c r="D251" s="436"/>
      <c r="E251" s="436"/>
      <c r="F251" s="436"/>
      <c r="G251" s="436"/>
      <c r="H251" s="436"/>
      <c r="I251" s="436"/>
      <c r="J251" s="436"/>
      <c r="K251" s="436"/>
      <c r="L251" s="437"/>
      <c r="M251" s="28"/>
    </row>
    <row r="252" spans="1:19" s="9" customFormat="1" x14ac:dyDescent="0.35">
      <c r="A252" s="23"/>
      <c r="B252" s="435"/>
      <c r="C252" s="436"/>
      <c r="D252" s="436"/>
      <c r="E252" s="436"/>
      <c r="F252" s="436"/>
      <c r="G252" s="436"/>
      <c r="H252" s="436"/>
      <c r="I252" s="436"/>
      <c r="J252" s="436"/>
      <c r="K252" s="436"/>
      <c r="L252" s="437"/>
      <c r="M252" s="28"/>
    </row>
    <row r="253" spans="1:19" s="9" customFormat="1" x14ac:dyDescent="0.35">
      <c r="A253" s="23"/>
      <c r="B253" s="435"/>
      <c r="C253" s="436"/>
      <c r="D253" s="436"/>
      <c r="E253" s="436"/>
      <c r="F253" s="436"/>
      <c r="G253" s="436"/>
      <c r="H253" s="436"/>
      <c r="I253" s="436"/>
      <c r="J253" s="436"/>
      <c r="K253" s="436"/>
      <c r="L253" s="437"/>
      <c r="M253" s="28"/>
    </row>
    <row r="254" spans="1:19" s="9" customFormat="1" x14ac:dyDescent="0.35">
      <c r="A254" s="23"/>
      <c r="B254" s="435"/>
      <c r="C254" s="436"/>
      <c r="D254" s="436"/>
      <c r="E254" s="436"/>
      <c r="F254" s="436"/>
      <c r="G254" s="436"/>
      <c r="H254" s="436"/>
      <c r="I254" s="436"/>
      <c r="J254" s="436"/>
      <c r="K254" s="436"/>
      <c r="L254" s="437"/>
      <c r="M254" s="28"/>
    </row>
    <row r="255" spans="1:19" s="9" customFormat="1" x14ac:dyDescent="0.35">
      <c r="A255" s="23"/>
      <c r="B255" s="435"/>
      <c r="C255" s="436"/>
      <c r="D255" s="436"/>
      <c r="E255" s="436"/>
      <c r="F255" s="436"/>
      <c r="G255" s="436"/>
      <c r="H255" s="436"/>
      <c r="I255" s="436"/>
      <c r="J255" s="436"/>
      <c r="K255" s="436"/>
      <c r="L255" s="437"/>
      <c r="M255" s="28"/>
    </row>
    <row r="256" spans="1:19" s="28" customFormat="1" x14ac:dyDescent="0.35">
      <c r="A256" s="81"/>
      <c r="B256" s="78"/>
      <c r="C256" s="79"/>
      <c r="D256" s="79"/>
      <c r="E256" s="79"/>
      <c r="F256" s="79"/>
      <c r="G256" s="79"/>
      <c r="H256" s="79"/>
      <c r="I256" s="79"/>
      <c r="J256" s="79"/>
      <c r="K256" s="79"/>
      <c r="L256" s="80"/>
      <c r="O256" s="8"/>
      <c r="P256" s="8"/>
    </row>
    <row r="257" spans="1:18" s="9" customFormat="1" x14ac:dyDescent="0.35">
      <c r="A257" s="23"/>
      <c r="B257" s="401" t="s">
        <v>259</v>
      </c>
      <c r="C257" s="402"/>
      <c r="D257" s="402"/>
      <c r="E257" s="402"/>
      <c r="F257" s="402"/>
      <c r="G257" s="402"/>
      <c r="H257" s="402"/>
      <c r="I257" s="402"/>
      <c r="J257" s="402"/>
      <c r="K257" s="402"/>
      <c r="L257" s="403"/>
      <c r="M257" s="50"/>
    </row>
    <row r="258" spans="1:18" s="28" customFormat="1" x14ac:dyDescent="0.35">
      <c r="A258" s="81"/>
      <c r="B258" s="77"/>
      <c r="C258" s="66"/>
      <c r="D258" s="66"/>
      <c r="E258" s="66"/>
      <c r="F258" s="66"/>
      <c r="G258" s="66"/>
      <c r="H258" s="66"/>
      <c r="I258" s="66"/>
      <c r="J258" s="66"/>
      <c r="K258" s="66"/>
      <c r="L258" s="67"/>
      <c r="O258" s="8"/>
      <c r="P258" s="8"/>
    </row>
    <row r="259" spans="1:18" s="28" customFormat="1" x14ac:dyDescent="0.35">
      <c r="A259" s="81"/>
      <c r="B259" s="295" t="str">
        <f>IF(Intro!$G$20="English",O259,P259)</f>
        <v>Are the goods produced in Canada and the goods imported from the countries listed below physically (or functionally) interchangeable for the same intended purposes or applications?</v>
      </c>
      <c r="C259" s="296"/>
      <c r="D259" s="296"/>
      <c r="E259" s="296"/>
      <c r="F259" s="296"/>
      <c r="G259" s="296"/>
      <c r="H259" s="296"/>
      <c r="I259" s="296"/>
      <c r="J259" s="296"/>
      <c r="K259" s="296"/>
      <c r="L259" s="297"/>
      <c r="O259" s="8" t="s">
        <v>149</v>
      </c>
      <c r="P259" s="8" t="s">
        <v>327</v>
      </c>
    </row>
    <row r="260" spans="1:18" s="28" customFormat="1" x14ac:dyDescent="0.35">
      <c r="A260" s="81"/>
      <c r="B260" s="295"/>
      <c r="C260" s="296"/>
      <c r="D260" s="296"/>
      <c r="E260" s="296"/>
      <c r="F260" s="296"/>
      <c r="G260" s="296"/>
      <c r="H260" s="296"/>
      <c r="I260" s="296"/>
      <c r="J260" s="296"/>
      <c r="K260" s="296"/>
      <c r="L260" s="297"/>
    </row>
    <row r="261" spans="1:18" s="28" customFormat="1" x14ac:dyDescent="0.35">
      <c r="A261" s="81"/>
      <c r="B261" s="77"/>
      <c r="C261" s="66"/>
      <c r="D261" s="66"/>
      <c r="E261" s="66"/>
      <c r="F261" s="66"/>
      <c r="G261" s="66"/>
      <c r="H261" s="66"/>
      <c r="I261" s="66"/>
      <c r="J261" s="66"/>
      <c r="K261" s="66"/>
      <c r="L261" s="67"/>
      <c r="O261" s="28" t="s">
        <v>379</v>
      </c>
      <c r="P261" s="28" t="s">
        <v>424</v>
      </c>
    </row>
    <row r="262" spans="1:18" s="28" customFormat="1" x14ac:dyDescent="0.35">
      <c r="A262" s="81"/>
      <c r="B262" s="77"/>
      <c r="C262" s="66"/>
      <c r="D262" s="99" t="str">
        <f>IF(Intro!$G$20="English",O261,P261)</f>
        <v>Select</v>
      </c>
      <c r="E262" s="443" t="str">
        <f>IF(Intro!$G$20="English",O262,P262)</f>
        <v>If "Never", provide details.</v>
      </c>
      <c r="F262" s="444"/>
      <c r="G262" s="444"/>
      <c r="H262" s="444"/>
      <c r="I262" s="444"/>
      <c r="J262" s="444"/>
      <c r="K262" s="444"/>
      <c r="L262" s="444"/>
      <c r="O262" s="8" t="s">
        <v>130</v>
      </c>
      <c r="P262" s="8" t="s">
        <v>131</v>
      </c>
    </row>
    <row r="263" spans="1:18" s="28" customFormat="1" ht="114" customHeight="1" x14ac:dyDescent="0.35">
      <c r="A263" s="81"/>
      <c r="B263" s="389" t="str">
        <f>IF(Intro!$G$20="English",O263,P263)</f>
        <v>Austria</v>
      </c>
      <c r="C263" s="391"/>
      <c r="D263" s="127"/>
      <c r="E263" s="386"/>
      <c r="F263" s="387"/>
      <c r="G263" s="387"/>
      <c r="H263" s="387"/>
      <c r="I263" s="387"/>
      <c r="J263" s="387"/>
      <c r="K263" s="387"/>
      <c r="L263" s="388"/>
      <c r="O263" s="8" t="str">
        <f>Variables!B30</f>
        <v>Austria</v>
      </c>
      <c r="P263" s="8" t="str">
        <f>Variables!C30</f>
        <v>Autriche</v>
      </c>
    </row>
    <row r="264" spans="1:18" s="28" customFormat="1" ht="114" customHeight="1" x14ac:dyDescent="0.35">
      <c r="A264" s="81"/>
      <c r="B264" s="389" t="str">
        <f>IF(Intro!$G$20="English",O264,P264)</f>
        <v>Mexico</v>
      </c>
      <c r="C264" s="391"/>
      <c r="D264" s="127"/>
      <c r="E264" s="386"/>
      <c r="F264" s="387"/>
      <c r="G264" s="387"/>
      <c r="H264" s="387"/>
      <c r="I264" s="387"/>
      <c r="J264" s="387"/>
      <c r="K264" s="387"/>
      <c r="L264" s="388"/>
      <c r="O264" s="8" t="s">
        <v>495</v>
      </c>
      <c r="P264" s="8" t="s">
        <v>496</v>
      </c>
    </row>
    <row r="265" spans="1:18" s="28" customFormat="1" ht="114" customHeight="1" x14ac:dyDescent="0.35">
      <c r="A265" s="81"/>
      <c r="B265" s="389" t="str">
        <f>IF(Intro!$G$20="English",O265,P265)</f>
        <v>United States</v>
      </c>
      <c r="C265" s="391"/>
      <c r="D265" s="127"/>
      <c r="E265" s="386"/>
      <c r="F265" s="387"/>
      <c r="G265" s="387"/>
      <c r="H265" s="387"/>
      <c r="I265" s="387"/>
      <c r="J265" s="387"/>
      <c r="K265" s="387"/>
      <c r="L265" s="388"/>
      <c r="O265" s="8" t="str">
        <f>Variables!B32</f>
        <v>United States</v>
      </c>
      <c r="P265" s="8" t="str">
        <f>Variables!C32</f>
        <v>États-Unis</v>
      </c>
    </row>
    <row r="266" spans="1:18" s="28" customFormat="1" ht="114" customHeight="1" x14ac:dyDescent="0.35">
      <c r="A266" s="81"/>
      <c r="B266" s="389" t="str">
        <f>IF(Intro!$G$20="English",O266,P266)</f>
        <v>Countries with measures in force (China, Chinese Taipei, India, Indonesia, South Korea, Thailand, Türkiye, Ukraine and Vietnam (excluding goods exported from South Korea by Hyundai Steel Company, and goods exported from Türkiye by Borusan Mannesmann Boru Sanayi ve Ticaret A.Ş.)</v>
      </c>
      <c r="C266" s="391"/>
      <c r="D266" s="127"/>
      <c r="E266" s="386"/>
      <c r="F266" s="387"/>
      <c r="G266" s="387"/>
      <c r="H266" s="387"/>
      <c r="I266" s="387"/>
      <c r="J266" s="387"/>
      <c r="K266" s="387"/>
      <c r="L266" s="388"/>
      <c r="O266" s="8" t="str">
        <f>Variables!B33</f>
        <v>Countries with measures in force (China, Chinese Taipei, India, Indonesia, South Korea, Thailand, Türkiye, Ukraine and Vietnam (excluding goods exported from South Korea by Hyundai Steel Company, and goods exported from Türkiye by Borusan Mannesmann Boru Sanayi ve Ticaret A.Ş.)</v>
      </c>
      <c r="P266" s="8" t="str">
        <f>Variables!C33</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row>
    <row r="267" spans="1:18" s="28" customFormat="1" ht="114" customHeight="1" x14ac:dyDescent="0.35">
      <c r="A267" s="81"/>
      <c r="B267" s="389" t="str">
        <f>IF(Intro!$G$20="English",O267,P267)</f>
        <v>Other Countries (including goods exported from South Korea by Hyundai Steel Company, and goods exported from Türkiye by Borusan Mannesmann Boru Sanayi ve Ticaret A.Ş.)</v>
      </c>
      <c r="C267" s="391"/>
      <c r="D267" s="127"/>
      <c r="E267" s="386"/>
      <c r="F267" s="387"/>
      <c r="G267" s="387"/>
      <c r="H267" s="387"/>
      <c r="I267" s="387"/>
      <c r="J267" s="387"/>
      <c r="K267" s="387"/>
      <c r="L267" s="388"/>
      <c r="O267" s="8" t="str">
        <f>Variables!B34</f>
        <v>Other Countries (including goods exported from South Korea by Hyundai Steel Company, and goods exported from Türkiye by Borusan Mannesmann Boru Sanayi ve Ticaret A.Ş.)</v>
      </c>
      <c r="P267" s="8" t="str">
        <f>Variables!C34</f>
        <v>Autres pays (incluant les marchandises exportées de la Corée du Sud par Hyundai Steel Company, et les marchandises exportées de Turquie par Borusan Mannesmann Boru Sanayi ve Ticaret A.Ş.)</v>
      </c>
    </row>
    <row r="268" spans="1:18" s="28" customFormat="1" ht="28.5" customHeight="1" x14ac:dyDescent="0.35">
      <c r="A268" s="81"/>
      <c r="B268" s="389" t="str">
        <f>IF(Intro!$G$20="English",O268,P268)</f>
        <v>Other countries include:</v>
      </c>
      <c r="C268" s="391"/>
      <c r="D268" s="395"/>
      <c r="E268" s="396"/>
      <c r="F268" s="396"/>
      <c r="G268" s="396"/>
      <c r="H268" s="396"/>
      <c r="I268" s="396"/>
      <c r="J268" s="396"/>
      <c r="K268" s="396"/>
      <c r="L268" s="397"/>
      <c r="O268" s="8" t="s">
        <v>298</v>
      </c>
      <c r="P268" s="8" t="s">
        <v>299</v>
      </c>
    </row>
    <row r="269" spans="1:18" s="28" customFormat="1" x14ac:dyDescent="0.35">
      <c r="A269" s="81"/>
      <c r="B269" s="78"/>
      <c r="C269" s="79"/>
      <c r="D269" s="79"/>
      <c r="E269" s="79"/>
      <c r="F269" s="79"/>
      <c r="G269" s="79"/>
      <c r="H269" s="79"/>
      <c r="I269" s="79"/>
      <c r="J269" s="79"/>
      <c r="K269" s="79"/>
      <c r="L269" s="80"/>
      <c r="O269" s="8"/>
      <c r="P269" s="8"/>
      <c r="Q269" s="8"/>
      <c r="R269" s="8"/>
    </row>
    <row r="270" spans="1:18" s="9" customFormat="1" x14ac:dyDescent="0.35">
      <c r="A270" s="23"/>
      <c r="B270" s="401" t="s">
        <v>129</v>
      </c>
      <c r="C270" s="402"/>
      <c r="D270" s="402"/>
      <c r="E270" s="402"/>
      <c r="F270" s="402"/>
      <c r="G270" s="402"/>
      <c r="H270" s="402"/>
      <c r="I270" s="402"/>
      <c r="J270" s="402"/>
      <c r="K270" s="402"/>
      <c r="L270" s="403"/>
      <c r="M270" s="50"/>
    </row>
    <row r="271" spans="1:18" s="28" customFormat="1" x14ac:dyDescent="0.35">
      <c r="A271" s="81"/>
      <c r="B271" s="77"/>
      <c r="C271" s="66"/>
      <c r="D271" s="66"/>
      <c r="E271" s="66"/>
      <c r="F271" s="66"/>
      <c r="G271" s="66"/>
      <c r="H271" s="66"/>
      <c r="I271" s="66"/>
      <c r="J271" s="66"/>
      <c r="K271" s="66"/>
      <c r="L271" s="67"/>
      <c r="O271" s="8"/>
      <c r="P271" s="8"/>
    </row>
    <row r="272" spans="1:18" s="28" customFormat="1" x14ac:dyDescent="0.35">
      <c r="A272" s="81"/>
      <c r="B272" s="418" t="str">
        <f>IF(Intro!$G$20="English",O272,P272)</f>
        <v xml:space="preserve">What is the typical delivery time for the goods, from the day on which an order is placed to the day of arrival at your facility? </v>
      </c>
      <c r="C272" s="419"/>
      <c r="D272" s="419"/>
      <c r="E272" s="419"/>
      <c r="F272" s="419"/>
      <c r="G272" s="419"/>
      <c r="H272" s="419"/>
      <c r="I272" s="419"/>
      <c r="J272" s="419"/>
      <c r="K272" s="419"/>
      <c r="L272" s="420"/>
      <c r="O272" s="50" t="s">
        <v>105</v>
      </c>
      <c r="P272" s="50" t="s">
        <v>106</v>
      </c>
    </row>
    <row r="273" spans="1:18" s="28" customFormat="1" x14ac:dyDescent="0.35">
      <c r="A273" s="81"/>
      <c r="B273" s="77"/>
      <c r="C273" s="66"/>
      <c r="D273" s="66"/>
      <c r="E273" s="66"/>
      <c r="F273" s="66"/>
      <c r="G273" s="66"/>
      <c r="H273" s="66"/>
      <c r="I273" s="66"/>
      <c r="J273" s="66"/>
      <c r="K273" s="66"/>
      <c r="L273" s="67"/>
      <c r="O273" s="8" t="s">
        <v>211</v>
      </c>
      <c r="P273" s="8" t="s">
        <v>418</v>
      </c>
      <c r="Q273" s="8"/>
      <c r="R273" s="8"/>
    </row>
    <row r="274" spans="1:18" s="28" customFormat="1" x14ac:dyDescent="0.35">
      <c r="A274" s="81"/>
      <c r="B274" s="438"/>
      <c r="C274" s="439"/>
      <c r="D274" s="439"/>
      <c r="E274" s="440"/>
      <c r="F274" s="441" t="str">
        <f>IF(Intro!$G$20="English",O273,P273)</f>
        <v>Minimum days</v>
      </c>
      <c r="G274" s="441"/>
      <c r="H274" s="441" t="str">
        <f>IF(Intro!$G$20="English",O274,P274)</f>
        <v>Maximum days</v>
      </c>
      <c r="I274" s="441"/>
      <c r="J274" s="441" t="str">
        <f>IF(Intro!$G$20="English",Variables!B58,Variables!C58)</f>
        <v>Do not know</v>
      </c>
      <c r="K274" s="441"/>
      <c r="L274" s="69"/>
      <c r="O274" s="8" t="s">
        <v>212</v>
      </c>
      <c r="P274" s="8" t="s">
        <v>419</v>
      </c>
      <c r="Q274" s="8"/>
      <c r="R274" s="8"/>
    </row>
    <row r="275" spans="1:18" s="28" customFormat="1" ht="28.5" customHeight="1" x14ac:dyDescent="0.35">
      <c r="A275" s="81"/>
      <c r="B275" s="398" t="str">
        <f>IF(Intro!$G$20="English",O275,P275)</f>
        <v>Purchases of domestically produced goods from domestic producers</v>
      </c>
      <c r="C275" s="320"/>
      <c r="D275" s="320"/>
      <c r="E275" s="321"/>
      <c r="F275" s="399"/>
      <c r="G275" s="400"/>
      <c r="H275" s="399"/>
      <c r="I275" s="400"/>
      <c r="J275" s="399"/>
      <c r="K275" s="400"/>
      <c r="L275" s="69"/>
      <c r="O275" s="8" t="s">
        <v>213</v>
      </c>
      <c r="P275" s="8" t="s">
        <v>214</v>
      </c>
      <c r="Q275" s="8"/>
      <c r="R275" s="8"/>
    </row>
    <row r="276" spans="1:18" s="28" customFormat="1" ht="28.5" customHeight="1" x14ac:dyDescent="0.35">
      <c r="A276" s="81"/>
      <c r="B276" s="398" t="str">
        <f>IF(Intro!$G$20="English",O276,P276)</f>
        <v>Purchases of domestically produced goods from distributors</v>
      </c>
      <c r="C276" s="320"/>
      <c r="D276" s="320"/>
      <c r="E276" s="321"/>
      <c r="F276" s="399"/>
      <c r="G276" s="400"/>
      <c r="H276" s="399"/>
      <c r="I276" s="400"/>
      <c r="J276" s="399"/>
      <c r="K276" s="400"/>
      <c r="L276" s="69"/>
      <c r="O276" s="8" t="s">
        <v>215</v>
      </c>
      <c r="P276" s="8" t="s">
        <v>216</v>
      </c>
      <c r="Q276" s="8"/>
      <c r="R276" s="8"/>
    </row>
    <row r="277" spans="1:18" s="28" customFormat="1" x14ac:dyDescent="0.35">
      <c r="A277" s="81"/>
      <c r="B277" s="452" t="str">
        <f>IF(Intro!$G$20="English",O277,P277)</f>
        <v>Purchases of imported goods from distributors</v>
      </c>
      <c r="C277" s="453"/>
      <c r="D277" s="453"/>
      <c r="E277" s="453"/>
      <c r="F277" s="453"/>
      <c r="G277" s="453"/>
      <c r="H277" s="453"/>
      <c r="I277" s="453"/>
      <c r="J277" s="453"/>
      <c r="K277" s="453"/>
      <c r="L277" s="69"/>
      <c r="M277" s="134"/>
      <c r="O277" s="8" t="s">
        <v>218</v>
      </c>
      <c r="P277" s="8" t="s">
        <v>217</v>
      </c>
      <c r="Q277" s="8"/>
      <c r="R277" s="8"/>
    </row>
    <row r="278" spans="1:18" s="28" customFormat="1" ht="28.5" customHeight="1" x14ac:dyDescent="0.35">
      <c r="A278"/>
      <c r="B278" s="398" t="str">
        <f>IF(Intro!$G$20="English",O278,P278)</f>
        <v>Austria</v>
      </c>
      <c r="C278" s="320"/>
      <c r="D278" s="320"/>
      <c r="E278" s="321"/>
      <c r="F278" s="399"/>
      <c r="G278" s="400"/>
      <c r="H278" s="399"/>
      <c r="I278" s="400"/>
      <c r="J278" s="399"/>
      <c r="K278" s="400"/>
      <c r="L278" s="69"/>
      <c r="M278" s="134"/>
      <c r="O278" s="28" t="str">
        <f>Variables!B30</f>
        <v>Austria</v>
      </c>
      <c r="P278" s="8" t="str">
        <f>Variables!C30</f>
        <v>Autriche</v>
      </c>
      <c r="Q278" s="8"/>
    </row>
    <row r="279" spans="1:18" s="28" customFormat="1" ht="28.5" customHeight="1" x14ac:dyDescent="0.35">
      <c r="A279"/>
      <c r="B279" s="398" t="str">
        <f>IF(Intro!$G$20="English",O279,P279)</f>
        <v>Mexico</v>
      </c>
      <c r="C279" s="320"/>
      <c r="D279" s="320"/>
      <c r="E279" s="321"/>
      <c r="F279" s="399"/>
      <c r="G279" s="400"/>
      <c r="H279" s="399"/>
      <c r="I279" s="400"/>
      <c r="J279" s="399"/>
      <c r="K279" s="400"/>
      <c r="L279" s="69"/>
      <c r="M279" s="134"/>
      <c r="O279" s="28" t="s">
        <v>495</v>
      </c>
      <c r="P279" s="8" t="s">
        <v>496</v>
      </c>
      <c r="Q279" s="8"/>
    </row>
    <row r="280" spans="1:18" s="28" customFormat="1" ht="28.5" customHeight="1" x14ac:dyDescent="0.35">
      <c r="B280" s="398" t="str">
        <f>IF(Intro!$G$20="English",O280,P280)</f>
        <v>United States</v>
      </c>
      <c r="C280" s="320"/>
      <c r="D280" s="320"/>
      <c r="E280" s="321"/>
      <c r="F280" s="399"/>
      <c r="G280" s="400"/>
      <c r="H280" s="399"/>
      <c r="I280" s="400"/>
      <c r="J280" s="399"/>
      <c r="K280" s="400"/>
      <c r="L280" s="69"/>
      <c r="M280" s="134"/>
      <c r="O280" s="8" t="str">
        <f>Variables!B32</f>
        <v>United States</v>
      </c>
      <c r="P280" s="8" t="str">
        <f>Variables!C32</f>
        <v>États-Unis</v>
      </c>
      <c r="Q280" s="8"/>
    </row>
    <row r="281" spans="1:18" s="28" customFormat="1" ht="66" customHeight="1" x14ac:dyDescent="0.35">
      <c r="B281" s="398" t="str">
        <f>IF(Intro!$G$20="English",O281,P281)</f>
        <v>Countries with measures in force (China, Chinese Taipei, India, Indonesia, South Korea, Thailand, Türkiye, Ukraine and Vietnam (excluding goods exported from South Korea by Hyundai Steel Company, and goods exported from Türkiye by Borusan Mannesmann Boru Sanayi ve Ticaret A.Ş.)</v>
      </c>
      <c r="C281" s="320"/>
      <c r="D281" s="320"/>
      <c r="E281" s="321"/>
      <c r="F281" s="399"/>
      <c r="G281" s="400"/>
      <c r="H281" s="399"/>
      <c r="I281" s="400"/>
      <c r="J281" s="399"/>
      <c r="K281" s="400"/>
      <c r="L281" s="69"/>
      <c r="M281" s="134"/>
      <c r="O281" s="8" t="str">
        <f>Variables!B33</f>
        <v>Countries with measures in force (China, Chinese Taipei, India, Indonesia, South Korea, Thailand, Türkiye, Ukraine and Vietnam (excluding goods exported from South Korea by Hyundai Steel Company, and goods exported from Türkiye by Borusan Mannesmann Boru Sanayi ve Ticaret A.Ş.)</v>
      </c>
      <c r="P281" s="8" t="str">
        <f>Variables!C33</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Q281" s="8"/>
    </row>
    <row r="282" spans="1:18" s="28" customFormat="1" ht="53.25" customHeight="1" x14ac:dyDescent="0.35">
      <c r="B282" s="398" t="str">
        <f>IF(Intro!$G$20="English",O282,P282)</f>
        <v>Other Countries (including goods exported from South Korea by Hyundai Steel Company, and goods exported from Türkiye by Borusan Mannesmann Boru Sanayi ve Ticaret A.Ş.)</v>
      </c>
      <c r="C282" s="320"/>
      <c r="D282" s="320"/>
      <c r="E282" s="321"/>
      <c r="F282" s="399"/>
      <c r="G282" s="400"/>
      <c r="H282" s="399"/>
      <c r="I282" s="400"/>
      <c r="J282" s="399"/>
      <c r="K282" s="400"/>
      <c r="L282" s="69"/>
      <c r="M282" s="134"/>
      <c r="O282" s="8" t="str">
        <f>Variables!B34</f>
        <v>Other Countries (including goods exported from South Korea by Hyundai Steel Company, and goods exported from Türkiye by Borusan Mannesmann Boru Sanayi ve Ticaret A.Ş.)</v>
      </c>
      <c r="P282" s="8" t="str">
        <f>Variables!C34</f>
        <v>Autres pays (incluant les marchandises exportées de la Corée du Sud par Hyundai Steel Company, et les marchandises exportées de Turquie par Borusan Mannesmann Boru Sanayi ve Ticaret A.Ş.)</v>
      </c>
      <c r="Q282" s="8"/>
    </row>
    <row r="283" spans="1:18" s="28" customFormat="1" ht="57" customHeight="1" x14ac:dyDescent="0.35">
      <c r="A283" s="81"/>
      <c r="B283" s="398" t="str">
        <f>IF(Intro!$G$20="English",O283,P283)</f>
        <v>Other countries include:</v>
      </c>
      <c r="C283" s="320"/>
      <c r="D283" s="320"/>
      <c r="E283" s="321"/>
      <c r="F283" s="448"/>
      <c r="G283" s="449"/>
      <c r="H283" s="449"/>
      <c r="I283" s="449"/>
      <c r="J283" s="449"/>
      <c r="K283" s="450"/>
      <c r="L283" s="69"/>
      <c r="M283" s="134"/>
      <c r="O283" s="8" t="s">
        <v>298</v>
      </c>
      <c r="P283" s="8" t="s">
        <v>299</v>
      </c>
    </row>
    <row r="284" spans="1:18" s="28" customFormat="1" x14ac:dyDescent="0.35">
      <c r="A284" s="81"/>
      <c r="B284" s="454" t="str">
        <f>IF(Intro!$G$20="English",O284,P284)</f>
        <v>Purchases of the goods where your firm is the importer of record for customs purposes</v>
      </c>
      <c r="C284" s="455"/>
      <c r="D284" s="455"/>
      <c r="E284" s="455"/>
      <c r="F284" s="455"/>
      <c r="G284" s="455"/>
      <c r="H284" s="455"/>
      <c r="I284" s="455"/>
      <c r="J284" s="455"/>
      <c r="K284" s="455"/>
      <c r="L284" s="69"/>
      <c r="O284" s="8" t="s">
        <v>219</v>
      </c>
      <c r="P284" s="8" t="s">
        <v>412</v>
      </c>
      <c r="Q284" s="8"/>
      <c r="R284" s="8"/>
    </row>
    <row r="285" spans="1:18" s="28" customFormat="1" ht="28.5" customHeight="1" x14ac:dyDescent="0.35">
      <c r="A285" s="81"/>
      <c r="B285" s="398" t="str">
        <f t="shared" ref="B285:B290" si="0">B278</f>
        <v>Austria</v>
      </c>
      <c r="C285" s="320"/>
      <c r="D285" s="320"/>
      <c r="E285" s="321"/>
      <c r="F285" s="399"/>
      <c r="G285" s="400"/>
      <c r="H285" s="399"/>
      <c r="I285" s="400"/>
      <c r="J285" s="399"/>
      <c r="K285" s="400"/>
      <c r="L285" s="69"/>
      <c r="O285" s="8"/>
      <c r="P285" s="8"/>
    </row>
    <row r="286" spans="1:18" s="28" customFormat="1" ht="28.5" customHeight="1" x14ac:dyDescent="0.35">
      <c r="A286" s="81"/>
      <c r="B286" s="398" t="str">
        <f t="shared" si="0"/>
        <v>Mexico</v>
      </c>
      <c r="C286" s="320"/>
      <c r="D286" s="320"/>
      <c r="E286" s="321"/>
      <c r="F286" s="399"/>
      <c r="G286" s="400"/>
      <c r="H286" s="399"/>
      <c r="I286" s="400"/>
      <c r="J286" s="399"/>
      <c r="K286" s="400"/>
      <c r="L286" s="69"/>
      <c r="O286" s="8"/>
      <c r="P286" s="8"/>
    </row>
    <row r="287" spans="1:18" s="28" customFormat="1" ht="28.5" customHeight="1" x14ac:dyDescent="0.35">
      <c r="A287" s="81"/>
      <c r="B287" s="398" t="str">
        <f t="shared" si="0"/>
        <v>United States</v>
      </c>
      <c r="C287" s="320"/>
      <c r="D287" s="320"/>
      <c r="E287" s="321"/>
      <c r="F287" s="399"/>
      <c r="G287" s="400"/>
      <c r="H287" s="399"/>
      <c r="I287" s="400"/>
      <c r="J287" s="399"/>
      <c r="K287" s="400"/>
      <c r="L287" s="69"/>
      <c r="O287" s="8"/>
      <c r="P287" s="8"/>
    </row>
    <row r="288" spans="1:18" s="28" customFormat="1" ht="62.25" customHeight="1" x14ac:dyDescent="0.35">
      <c r="A288" s="81"/>
      <c r="B288" s="398" t="str">
        <f t="shared" si="0"/>
        <v>Countries with measures in force (China, Chinese Taipei, India, Indonesia, South Korea, Thailand, Türkiye, Ukraine and Vietnam (excluding goods exported from South Korea by Hyundai Steel Company, and goods exported from Türkiye by Borusan Mannesmann Boru Sanayi ve Ticaret A.Ş.)</v>
      </c>
      <c r="C288" s="320"/>
      <c r="D288" s="320"/>
      <c r="E288" s="321"/>
      <c r="F288" s="399"/>
      <c r="G288" s="400"/>
      <c r="H288" s="399"/>
      <c r="I288" s="400"/>
      <c r="J288" s="399"/>
      <c r="K288" s="400"/>
      <c r="L288" s="69"/>
      <c r="O288" s="8"/>
      <c r="P288" s="8"/>
    </row>
    <row r="289" spans="1:16" s="28" customFormat="1" ht="49.5" customHeight="1" x14ac:dyDescent="0.35">
      <c r="A289" s="81"/>
      <c r="B289" s="398" t="str">
        <f t="shared" si="0"/>
        <v>Other Countries (including goods exported from South Korea by Hyundai Steel Company, and goods exported from Türkiye by Borusan Mannesmann Boru Sanayi ve Ticaret A.Ş.)</v>
      </c>
      <c r="C289" s="320"/>
      <c r="D289" s="320"/>
      <c r="E289" s="321"/>
      <c r="F289" s="399"/>
      <c r="G289" s="400"/>
      <c r="H289" s="399"/>
      <c r="I289" s="400"/>
      <c r="J289" s="399"/>
      <c r="K289" s="400"/>
      <c r="L289" s="69"/>
      <c r="O289" s="8"/>
      <c r="P289" s="8"/>
    </row>
    <row r="290" spans="1:16" s="28" customFormat="1" ht="57" customHeight="1" x14ac:dyDescent="0.35">
      <c r="A290" s="81"/>
      <c r="B290" s="398" t="str">
        <f t="shared" si="0"/>
        <v>Other countries include:</v>
      </c>
      <c r="C290" s="320"/>
      <c r="D290" s="320"/>
      <c r="E290" s="321"/>
      <c r="F290" s="448"/>
      <c r="G290" s="449"/>
      <c r="H290" s="449"/>
      <c r="I290" s="449"/>
      <c r="J290" s="449"/>
      <c r="K290" s="450"/>
      <c r="L290" s="69"/>
      <c r="O290" s="8"/>
      <c r="P290" s="8"/>
    </row>
    <row r="291" spans="1:16" s="28" customFormat="1" x14ac:dyDescent="0.35">
      <c r="A291" s="81"/>
      <c r="B291" s="78"/>
      <c r="C291" s="79"/>
      <c r="D291" s="79"/>
      <c r="E291" s="79"/>
      <c r="F291" s="79"/>
      <c r="G291" s="79"/>
      <c r="H291" s="79"/>
      <c r="I291" s="79"/>
      <c r="J291" s="79"/>
      <c r="K291" s="79"/>
      <c r="L291" s="80"/>
      <c r="O291" s="8"/>
      <c r="P291" s="8"/>
    </row>
    <row r="292" spans="1:16" s="9" customFormat="1" x14ac:dyDescent="0.35">
      <c r="A292" s="23"/>
      <c r="B292" s="401" t="s">
        <v>107</v>
      </c>
      <c r="C292" s="402"/>
      <c r="D292" s="402"/>
      <c r="E292" s="402"/>
      <c r="F292" s="402"/>
      <c r="G292" s="402"/>
      <c r="H292" s="402"/>
      <c r="I292" s="402"/>
      <c r="J292" s="402"/>
      <c r="K292" s="402"/>
      <c r="L292" s="403"/>
      <c r="M292" s="50"/>
    </row>
    <row r="293" spans="1:16" s="28" customFormat="1" x14ac:dyDescent="0.35">
      <c r="A293" s="81"/>
      <c r="B293" s="77"/>
      <c r="C293" s="66"/>
      <c r="D293" s="66"/>
      <c r="E293" s="66"/>
      <c r="F293" s="66"/>
      <c r="G293" s="66"/>
      <c r="H293" s="66"/>
      <c r="I293" s="66"/>
      <c r="J293" s="66"/>
      <c r="K293" s="66"/>
      <c r="L293" s="67"/>
      <c r="O293" s="8"/>
      <c r="P293" s="8"/>
    </row>
    <row r="294" spans="1:16" s="28" customFormat="1" x14ac:dyDescent="0.35">
      <c r="A294" s="81"/>
      <c r="B294" s="418" t="str">
        <f>IF(Intro!$G$20="English",O294,P294)</f>
        <v xml:space="preserve">Compare the goods produced in Canada and the goods produced in Austria based on each of the factors identified in the table below. </v>
      </c>
      <c r="C294" s="419"/>
      <c r="D294" s="419"/>
      <c r="E294" s="419"/>
      <c r="F294" s="419"/>
      <c r="G294" s="419"/>
      <c r="H294" s="419"/>
      <c r="I294" s="419"/>
      <c r="J294" s="419"/>
      <c r="K294" s="419"/>
      <c r="L294" s="420"/>
      <c r="O294" s="50" t="str">
        <f>"Compare the goods produced in Canada and the goods produced in "&amp;Variables!B30&amp;" based on each of the factors identified in the table below. "</f>
        <v xml:space="preserve">Compare the goods produced in Canada and the goods produced in Austria based on each of the factors identified in the table below. </v>
      </c>
      <c r="P294" s="50" t="str">
        <f>"Comparez les marchandises produites au Canada à celles qui sont produites par "&amp;Variables!C30&amp;" en fonction des facteurs mentionnés dans le tableau ci-dessous."</f>
        <v>Comparez les marchandises produites au Canada à celles qui sont produites par Autriche en fonction des facteurs mentionnés dans le tableau ci-dessous.</v>
      </c>
    </row>
    <row r="295" spans="1:16" s="28" customFormat="1" x14ac:dyDescent="0.35">
      <c r="A295" s="81"/>
      <c r="B295" s="77"/>
      <c r="C295" s="66"/>
      <c r="D295" s="66"/>
      <c r="E295" s="66"/>
      <c r="F295" s="66"/>
      <c r="G295" s="66"/>
      <c r="H295" s="66"/>
      <c r="I295" s="66"/>
      <c r="J295" s="66"/>
      <c r="K295" s="66"/>
      <c r="L295" s="67"/>
      <c r="O295" s="8" t="s">
        <v>313</v>
      </c>
      <c r="P295" s="8" t="s">
        <v>314</v>
      </c>
    </row>
    <row r="296" spans="1:16" s="28" customFormat="1" x14ac:dyDescent="0.35">
      <c r="A296" s="81"/>
      <c r="B296" s="77"/>
      <c r="C296" s="66"/>
      <c r="D296" s="66"/>
      <c r="E296" s="441" t="str">
        <f>IF(Intro!$G$20="English",O295,P295)</f>
        <v>Comparability</v>
      </c>
      <c r="F296" s="441"/>
      <c r="G296" s="441"/>
      <c r="H296" s="441" t="str">
        <f>IF(Intro!$G$20="English",O296,P296)</f>
        <v>If not comparable, explain why.</v>
      </c>
      <c r="I296" s="441"/>
      <c r="J296" s="441"/>
      <c r="K296" s="441"/>
      <c r="L296" s="442"/>
      <c r="O296" s="8" t="s">
        <v>226</v>
      </c>
      <c r="P296" s="8" t="s">
        <v>227</v>
      </c>
    </row>
    <row r="297" spans="1:16" s="28" customFormat="1" ht="114" customHeight="1" x14ac:dyDescent="0.35">
      <c r="A297" s="81"/>
      <c r="B297" s="389" t="str">
        <f>IF(Intro!$G$20="English",O297,P297)</f>
        <v>Product quality</v>
      </c>
      <c r="C297" s="390"/>
      <c r="D297" s="391"/>
      <c r="E297" s="392"/>
      <c r="F297" s="393"/>
      <c r="G297" s="394"/>
      <c r="H297" s="395"/>
      <c r="I297" s="396"/>
      <c r="J297" s="396"/>
      <c r="K297" s="396"/>
      <c r="L297" s="397"/>
      <c r="O297" s="8" t="s">
        <v>67</v>
      </c>
      <c r="P297" s="8" t="s">
        <v>57</v>
      </c>
    </row>
    <row r="298" spans="1:16" s="28" customFormat="1" ht="114" customHeight="1" x14ac:dyDescent="0.35">
      <c r="A298" s="81"/>
      <c r="B298" s="389" t="str">
        <f>IF(Intro!$G$20="English",O298,P298)</f>
        <v>Range of product line</v>
      </c>
      <c r="C298" s="390"/>
      <c r="D298" s="391"/>
      <c r="E298" s="392"/>
      <c r="F298" s="393"/>
      <c r="G298" s="394"/>
      <c r="H298" s="395"/>
      <c r="I298" s="396"/>
      <c r="J298" s="396"/>
      <c r="K298" s="396"/>
      <c r="L298" s="397"/>
      <c r="O298" s="8" t="s">
        <v>54</v>
      </c>
      <c r="P298" s="8" t="s">
        <v>58</v>
      </c>
    </row>
    <row r="299" spans="1:16" s="28" customFormat="1" ht="114" customHeight="1" x14ac:dyDescent="0.35">
      <c r="A299" s="81"/>
      <c r="B299" s="389" t="str">
        <f>IF(Intro!$G$20="English",O299,P299)</f>
        <v>Product meets technical specifications</v>
      </c>
      <c r="C299" s="390"/>
      <c r="D299" s="391"/>
      <c r="E299" s="392"/>
      <c r="F299" s="393"/>
      <c r="G299" s="394"/>
      <c r="H299" s="395"/>
      <c r="I299" s="396"/>
      <c r="J299" s="396"/>
      <c r="K299" s="396"/>
      <c r="L299" s="397"/>
      <c r="O299" s="8" t="s">
        <v>75</v>
      </c>
      <c r="P299" s="8" t="s">
        <v>78</v>
      </c>
    </row>
    <row r="300" spans="1:16" s="28" customFormat="1" ht="114" customHeight="1" x14ac:dyDescent="0.35">
      <c r="A300" s="81"/>
      <c r="B300" s="389" t="str">
        <f>IF(Intro!$G$20="English",O300,P300)</f>
        <v>Availability of proprietary specifications</v>
      </c>
      <c r="C300" s="390"/>
      <c r="D300" s="391"/>
      <c r="E300" s="392"/>
      <c r="F300" s="393"/>
      <c r="G300" s="394"/>
      <c r="H300" s="395"/>
      <c r="I300" s="396"/>
      <c r="J300" s="396"/>
      <c r="K300" s="396"/>
      <c r="L300" s="397"/>
      <c r="O300" s="8" t="s">
        <v>68</v>
      </c>
      <c r="P300" s="8" t="s">
        <v>79</v>
      </c>
    </row>
    <row r="301" spans="1:16" s="28" customFormat="1" ht="114" customHeight="1" x14ac:dyDescent="0.35">
      <c r="A301" s="81"/>
      <c r="B301" s="389" t="str">
        <f>IF(Intro!$G$20="English",O301,P301)</f>
        <v>Lowest net price (after discounts, promotions, etc.)</v>
      </c>
      <c r="C301" s="390"/>
      <c r="D301" s="391"/>
      <c r="E301" s="392"/>
      <c r="F301" s="393"/>
      <c r="G301" s="394"/>
      <c r="H301" s="395"/>
      <c r="I301" s="396"/>
      <c r="J301" s="396"/>
      <c r="K301" s="396"/>
      <c r="L301" s="397"/>
      <c r="O301" s="8" t="s">
        <v>76</v>
      </c>
      <c r="P301" s="8" t="s">
        <v>80</v>
      </c>
    </row>
    <row r="302" spans="1:16" s="28" customFormat="1" ht="114" customHeight="1" x14ac:dyDescent="0.35">
      <c r="A302" s="81"/>
      <c r="B302" s="389" t="str">
        <f>IF(Intro!$G$20="English",O302,P302)</f>
        <v>Credit arrangements</v>
      </c>
      <c r="C302" s="390"/>
      <c r="D302" s="391"/>
      <c r="E302" s="392"/>
      <c r="F302" s="393"/>
      <c r="G302" s="394"/>
      <c r="H302" s="395"/>
      <c r="I302" s="396"/>
      <c r="J302" s="396"/>
      <c r="K302" s="396"/>
      <c r="L302" s="397"/>
      <c r="O302" s="8" t="s">
        <v>61</v>
      </c>
      <c r="P302" s="8" t="s">
        <v>62</v>
      </c>
    </row>
    <row r="303" spans="1:16" s="28" customFormat="1" ht="114" customHeight="1" x14ac:dyDescent="0.35">
      <c r="A303" s="81"/>
      <c r="B303" s="389" t="str">
        <f>IF(Intro!$G$20="English",O303,P303)</f>
        <v>Delivery cost</v>
      </c>
      <c r="C303" s="390"/>
      <c r="D303" s="391"/>
      <c r="E303" s="392"/>
      <c r="F303" s="393"/>
      <c r="G303" s="394"/>
      <c r="H303" s="395"/>
      <c r="I303" s="396"/>
      <c r="J303" s="396"/>
      <c r="K303" s="396"/>
      <c r="L303" s="397"/>
      <c r="O303" s="8" t="s">
        <v>69</v>
      </c>
      <c r="P303" s="8" t="s">
        <v>81</v>
      </c>
    </row>
    <row r="304" spans="1:16" s="28" customFormat="1" ht="114" customHeight="1" x14ac:dyDescent="0.35">
      <c r="A304" s="81"/>
      <c r="B304" s="389" t="str">
        <f>IF(Intro!$G$20="English",O304,P304)</f>
        <v>Delivery time and terms</v>
      </c>
      <c r="C304" s="390"/>
      <c r="D304" s="391"/>
      <c r="E304" s="392"/>
      <c r="F304" s="393"/>
      <c r="G304" s="394"/>
      <c r="H304" s="395"/>
      <c r="I304" s="396"/>
      <c r="J304" s="396"/>
      <c r="K304" s="396"/>
      <c r="L304" s="397"/>
      <c r="O304" s="8" t="s">
        <v>70</v>
      </c>
      <c r="P304" s="8" t="s">
        <v>59</v>
      </c>
    </row>
    <row r="305" spans="1:16" s="28" customFormat="1" ht="114" customHeight="1" x14ac:dyDescent="0.35">
      <c r="A305" s="81"/>
      <c r="B305" s="389" t="str">
        <f>IF(Intro!$G$20="English",O305,P305)</f>
        <v>Reliability of supplier</v>
      </c>
      <c r="C305" s="390"/>
      <c r="D305" s="391"/>
      <c r="E305" s="392"/>
      <c r="F305" s="393"/>
      <c r="G305" s="394"/>
      <c r="H305" s="395"/>
      <c r="I305" s="396"/>
      <c r="J305" s="396"/>
      <c r="K305" s="396"/>
      <c r="L305" s="397"/>
      <c r="O305" s="8" t="s">
        <v>87</v>
      </c>
      <c r="P305" s="8" t="s">
        <v>82</v>
      </c>
    </row>
    <row r="306" spans="1:16" s="28" customFormat="1" ht="114" customHeight="1" x14ac:dyDescent="0.35">
      <c r="A306" s="81"/>
      <c r="B306" s="389" t="str">
        <f>IF(Intro!$G$20="English",O306,P306)</f>
        <v>Minimum quantity requirement</v>
      </c>
      <c r="C306" s="390"/>
      <c r="D306" s="391"/>
      <c r="E306" s="392"/>
      <c r="F306" s="393"/>
      <c r="G306" s="394"/>
      <c r="H306" s="395"/>
      <c r="I306" s="396"/>
      <c r="J306" s="396"/>
      <c r="K306" s="396"/>
      <c r="L306" s="397"/>
      <c r="O306" s="8" t="s">
        <v>77</v>
      </c>
      <c r="P306" s="8" t="s">
        <v>83</v>
      </c>
    </row>
    <row r="307" spans="1:16" s="28" customFormat="1" ht="114" customHeight="1" x14ac:dyDescent="0.35">
      <c r="A307" s="81"/>
      <c r="B307" s="389" t="str">
        <f>IF(Intro!$G$20="English",O307,P307)</f>
        <v>Availability of on-hand inventory</v>
      </c>
      <c r="C307" s="390"/>
      <c r="D307" s="391"/>
      <c r="E307" s="392"/>
      <c r="F307" s="393"/>
      <c r="G307" s="394"/>
      <c r="H307" s="395"/>
      <c r="I307" s="396"/>
      <c r="J307" s="396"/>
      <c r="K307" s="396"/>
      <c r="L307" s="397"/>
      <c r="O307" s="8" t="s">
        <v>71</v>
      </c>
      <c r="P307" s="8" t="s">
        <v>84</v>
      </c>
    </row>
    <row r="308" spans="1:16" s="28" customFormat="1" ht="114" customHeight="1" x14ac:dyDescent="0.35">
      <c r="A308" s="81"/>
      <c r="B308" s="389" t="str">
        <f>IF(Intro!$G$20="English",O308,P308)</f>
        <v>After-sale service or warranties</v>
      </c>
      <c r="C308" s="390"/>
      <c r="D308" s="391"/>
      <c r="E308" s="392"/>
      <c r="F308" s="393"/>
      <c r="G308" s="394"/>
      <c r="H308" s="395"/>
      <c r="I308" s="396"/>
      <c r="J308" s="396"/>
      <c r="K308" s="396"/>
      <c r="L308" s="397"/>
      <c r="O308" s="8" t="s">
        <v>279</v>
      </c>
      <c r="P308" s="8" t="s">
        <v>85</v>
      </c>
    </row>
    <row r="309" spans="1:16" s="28" customFormat="1" ht="114" customHeight="1" x14ac:dyDescent="0.35">
      <c r="A309" s="81"/>
      <c r="B309" s="389" t="str">
        <f>IF(Intro!$G$20="English",O309,P309)</f>
        <v>Long-term supply relationship</v>
      </c>
      <c r="C309" s="390"/>
      <c r="D309" s="391"/>
      <c r="E309" s="392"/>
      <c r="F309" s="393"/>
      <c r="G309" s="394"/>
      <c r="H309" s="395"/>
      <c r="I309" s="396"/>
      <c r="J309" s="396"/>
      <c r="K309" s="396"/>
      <c r="L309" s="397"/>
      <c r="O309" s="8" t="s">
        <v>56</v>
      </c>
      <c r="P309" s="7" t="s">
        <v>425</v>
      </c>
    </row>
    <row r="310" spans="1:16" s="28" customFormat="1" ht="114" customHeight="1" x14ac:dyDescent="0.35">
      <c r="A310" s="81"/>
      <c r="B310" s="389" t="str">
        <f>IF(Intro!$G$20="English",O310,P310)</f>
        <v>Geographic location of supplier</v>
      </c>
      <c r="C310" s="390"/>
      <c r="D310" s="391"/>
      <c r="E310" s="392"/>
      <c r="F310" s="393"/>
      <c r="G310" s="394"/>
      <c r="H310" s="395"/>
      <c r="I310" s="396"/>
      <c r="J310" s="396"/>
      <c r="K310" s="396"/>
      <c r="L310" s="397"/>
      <c r="O310" s="8" t="s">
        <v>55</v>
      </c>
      <c r="P310" s="8" t="s">
        <v>60</v>
      </c>
    </row>
    <row r="311" spans="1:16" s="28" customFormat="1" ht="114" customHeight="1" x14ac:dyDescent="0.35">
      <c r="A311" s="81"/>
      <c r="B311" s="389" t="str">
        <f>IF(Intro!$G$20="English",O311,P311)</f>
        <v>Other factors that are comparable with advantages to neither Canada nor Austria include:</v>
      </c>
      <c r="C311" s="390"/>
      <c r="D311" s="391"/>
      <c r="E311" s="392"/>
      <c r="F311" s="393"/>
      <c r="G311" s="393"/>
      <c r="H311" s="393"/>
      <c r="I311" s="393"/>
      <c r="J311" s="393"/>
      <c r="K311" s="393"/>
      <c r="L311" s="404"/>
      <c r="O311" s="8" t="str">
        <f>"Other factors that are comparable with advantages to neither Canada nor "&amp;Variables!B5&amp;" include:"</f>
        <v>Other factors that are comparable with advantages to neither Canada nor Austria include:</v>
      </c>
      <c r="P311" s="8" t="str">
        <f>"D'autres facteurs comparables sans avantages ni pour le Canada ni pour "&amp;Variables!C5&amp;" incluent :"</f>
        <v>D'autres facteurs comparables sans avantages ni pour le Canada ni pour de l'Autriche incluent :</v>
      </c>
    </row>
    <row r="312" spans="1:16" s="28" customFormat="1" ht="114" customHeight="1" x14ac:dyDescent="0.35">
      <c r="A312" s="81"/>
      <c r="B312" s="389" t="str">
        <f>IF(Intro!$G$20="English",O312,P312)</f>
        <v>Other factors where Canada has the advantage include:</v>
      </c>
      <c r="C312" s="390"/>
      <c r="D312" s="391"/>
      <c r="E312" s="392"/>
      <c r="F312" s="393"/>
      <c r="G312" s="393"/>
      <c r="H312" s="393"/>
      <c r="I312" s="393"/>
      <c r="J312" s="393"/>
      <c r="K312" s="393"/>
      <c r="L312" s="404"/>
      <c r="O312" s="8" t="s">
        <v>300</v>
      </c>
      <c r="P312" s="8" t="s">
        <v>301</v>
      </c>
    </row>
    <row r="313" spans="1:16" s="28" customFormat="1" ht="114" customHeight="1" x14ac:dyDescent="0.35">
      <c r="A313" s="81"/>
      <c r="B313" s="389" t="str">
        <f>IF(Intro!$G$20="English",O313,P313)</f>
        <v>Other factors where Austria has the advantage include:</v>
      </c>
      <c r="C313" s="390"/>
      <c r="D313" s="391"/>
      <c r="E313" s="392"/>
      <c r="F313" s="393"/>
      <c r="G313" s="393"/>
      <c r="H313" s="393"/>
      <c r="I313" s="393"/>
      <c r="J313" s="393"/>
      <c r="K313" s="393"/>
      <c r="L313" s="404"/>
      <c r="O313" s="8" t="str">
        <f>"Other factors where "&amp;Variables!B5&amp;" has the advantage include:"</f>
        <v>Other factors where Austria has the advantage include:</v>
      </c>
      <c r="P313" s="8" t="str">
        <f>"Autres facteurs où l'Autriche a l'avantage incluent :"</f>
        <v>Autres facteurs où l'Autriche a l'avantage incluent :</v>
      </c>
    </row>
    <row r="314" spans="1:16" x14ac:dyDescent="0.35">
      <c r="A314" s="23"/>
    </row>
    <row r="315" spans="1:16" x14ac:dyDescent="0.35">
      <c r="A315" s="23"/>
      <c r="B315" s="298" t="str">
        <f>UPPER(IF(Intro!$G$20="English",O315,P315))</f>
        <v>MARKETS</v>
      </c>
      <c r="C315" s="299"/>
      <c r="D315" s="299"/>
      <c r="E315" s="299"/>
      <c r="F315" s="299"/>
      <c r="G315" s="299"/>
      <c r="H315" s="299"/>
      <c r="I315" s="299"/>
      <c r="J315" s="299"/>
      <c r="K315" s="299"/>
      <c r="L315" s="300"/>
      <c r="M315" s="28"/>
      <c r="O315" s="8" t="s">
        <v>179</v>
      </c>
      <c r="P315" s="8" t="s">
        <v>180</v>
      </c>
    </row>
    <row r="316" spans="1:16" x14ac:dyDescent="0.35">
      <c r="A316" s="23"/>
      <c r="B316" s="405" t="s">
        <v>108</v>
      </c>
      <c r="C316" s="406"/>
      <c r="D316" s="406"/>
      <c r="E316" s="406"/>
      <c r="F316" s="406"/>
      <c r="G316" s="406"/>
      <c r="H316" s="406"/>
      <c r="I316" s="406"/>
      <c r="J316" s="406"/>
      <c r="K316" s="406"/>
      <c r="L316" s="407"/>
      <c r="M316" s="8"/>
    </row>
    <row r="317" spans="1:16" x14ac:dyDescent="0.35">
      <c r="A317" s="23"/>
      <c r="B317" s="17"/>
      <c r="C317" s="24"/>
      <c r="D317" s="24"/>
      <c r="E317" s="25"/>
      <c r="F317" s="25"/>
      <c r="G317" s="25"/>
      <c r="H317" s="25"/>
      <c r="I317" s="25"/>
      <c r="J317" s="25"/>
      <c r="K317" s="25"/>
      <c r="L317" s="18"/>
      <c r="M317" s="8"/>
    </row>
    <row r="318" spans="1:16" x14ac:dyDescent="0.35">
      <c r="A318" s="23"/>
      <c r="B318" s="295" t="str">
        <f>IF(Intro!$G$20="English",O318,P318)</f>
        <v>Describe the markets for the goods in Canada and globally since January 1, 2023. Factors to consider in your response include, but are not limited to, demand, sales, prices, and import volumes of the goods.</v>
      </c>
      <c r="C318" s="296"/>
      <c r="D318" s="296"/>
      <c r="E318" s="296"/>
      <c r="F318" s="296"/>
      <c r="G318" s="296"/>
      <c r="H318" s="296"/>
      <c r="I318" s="296"/>
      <c r="J318" s="296"/>
      <c r="K318" s="296"/>
      <c r="L318" s="297"/>
      <c r="M318" s="8"/>
      <c r="O318" s="19" t="str">
        <f>"Describe the markets for the goods in Canada and globally since January 1, "&amp;Variables!B6&amp;". Factors to consider in your response include, but are not limited to, demand, sales, prices, and import volumes of the goods."</f>
        <v>Describe the markets for the goods in Canada and globally since January 1, 2023. Factors to consider in your response include, but are not limited to, demand, sales, prices, and import volumes of the goods.</v>
      </c>
      <c r="P318" s="8" t="str">
        <f>"Décrivez les marchés des marchandises au Canada et dans le monde depuis le 1er janvier "&amp;Variables!B6&amp;". Les facteurs à prendre en compte dans votre réponse comprennent, sans s'y limiter, la demande, les ventes, les prix, et les volumes d'importations des marchandises."</f>
        <v>Décrivez les marchés des marchandises au Canada et dans le monde depuis le 1er janvier 2023. Les facteurs à prendre en compte dans votre réponse comprennent, sans s'y limiter, la demande, les ventes, les prix, et les volumes d'importations des marchandises.</v>
      </c>
    </row>
    <row r="319" spans="1:16" x14ac:dyDescent="0.35">
      <c r="A319" s="23"/>
      <c r="B319" s="295"/>
      <c r="C319" s="296"/>
      <c r="D319" s="296"/>
      <c r="E319" s="296"/>
      <c r="F319" s="296"/>
      <c r="G319" s="296"/>
      <c r="H319" s="296"/>
      <c r="I319" s="296"/>
      <c r="J319" s="296"/>
      <c r="K319" s="296"/>
      <c r="L319" s="297"/>
      <c r="M319" s="8"/>
      <c r="O319" s="19"/>
    </row>
    <row r="320" spans="1:16" s="28" customFormat="1" x14ac:dyDescent="0.35">
      <c r="A320" s="81"/>
      <c r="B320" s="77"/>
      <c r="C320" s="66"/>
      <c r="D320" s="66"/>
      <c r="E320" s="66"/>
      <c r="F320" s="66"/>
      <c r="G320" s="66"/>
      <c r="H320" s="66"/>
      <c r="I320" s="66"/>
      <c r="J320" s="66"/>
      <c r="K320" s="66"/>
      <c r="L320" s="67"/>
      <c r="O320" s="8"/>
      <c r="P320" s="8"/>
    </row>
    <row r="321" spans="1:16" s="9" customFormat="1" x14ac:dyDescent="0.35">
      <c r="A321" s="23"/>
      <c r="B321" s="435"/>
      <c r="C321" s="436"/>
      <c r="D321" s="436"/>
      <c r="E321" s="436"/>
      <c r="F321" s="436"/>
      <c r="G321" s="436"/>
      <c r="H321" s="436"/>
      <c r="I321" s="436"/>
      <c r="J321" s="436"/>
      <c r="K321" s="436"/>
      <c r="L321" s="437"/>
      <c r="M321" s="28"/>
    </row>
    <row r="322" spans="1:16" s="9" customFormat="1" x14ac:dyDescent="0.35">
      <c r="A322" s="23"/>
      <c r="B322" s="435"/>
      <c r="C322" s="436"/>
      <c r="D322" s="436"/>
      <c r="E322" s="436"/>
      <c r="F322" s="436"/>
      <c r="G322" s="436"/>
      <c r="H322" s="436"/>
      <c r="I322" s="436"/>
      <c r="J322" s="436"/>
      <c r="K322" s="436"/>
      <c r="L322" s="437"/>
      <c r="M322" s="28"/>
    </row>
    <row r="323" spans="1:16" s="9" customFormat="1" x14ac:dyDescent="0.35">
      <c r="A323" s="23"/>
      <c r="B323" s="435"/>
      <c r="C323" s="436"/>
      <c r="D323" s="436"/>
      <c r="E323" s="436"/>
      <c r="F323" s="436"/>
      <c r="G323" s="436"/>
      <c r="H323" s="436"/>
      <c r="I323" s="436"/>
      <c r="J323" s="436"/>
      <c r="K323" s="436"/>
      <c r="L323" s="437"/>
      <c r="M323" s="28"/>
    </row>
    <row r="324" spans="1:16" s="9" customFormat="1" x14ac:dyDescent="0.35">
      <c r="A324" s="23"/>
      <c r="B324" s="435"/>
      <c r="C324" s="436"/>
      <c r="D324" s="436"/>
      <c r="E324" s="436"/>
      <c r="F324" s="436"/>
      <c r="G324" s="436"/>
      <c r="H324" s="436"/>
      <c r="I324" s="436"/>
      <c r="J324" s="436"/>
      <c r="K324" s="436"/>
      <c r="L324" s="437"/>
      <c r="M324" s="28"/>
    </row>
    <row r="325" spans="1:16" s="9" customFormat="1" x14ac:dyDescent="0.35">
      <c r="A325" s="23"/>
      <c r="B325" s="435"/>
      <c r="C325" s="436"/>
      <c r="D325" s="436"/>
      <c r="E325" s="436"/>
      <c r="F325" s="436"/>
      <c r="G325" s="436"/>
      <c r="H325" s="436"/>
      <c r="I325" s="436"/>
      <c r="J325" s="436"/>
      <c r="K325" s="436"/>
      <c r="L325" s="437"/>
      <c r="M325" s="28"/>
    </row>
    <row r="326" spans="1:16" s="9" customFormat="1" x14ac:dyDescent="0.35">
      <c r="A326" s="23"/>
      <c r="B326" s="435"/>
      <c r="C326" s="436"/>
      <c r="D326" s="436"/>
      <c r="E326" s="436"/>
      <c r="F326" s="436"/>
      <c r="G326" s="436"/>
      <c r="H326" s="436"/>
      <c r="I326" s="436"/>
      <c r="J326" s="436"/>
      <c r="K326" s="436"/>
      <c r="L326" s="437"/>
      <c r="M326" s="28"/>
    </row>
    <row r="327" spans="1:16" s="9" customFormat="1" x14ac:dyDescent="0.35">
      <c r="A327" s="23"/>
      <c r="B327" s="435"/>
      <c r="C327" s="436"/>
      <c r="D327" s="436"/>
      <c r="E327" s="436"/>
      <c r="F327" s="436"/>
      <c r="G327" s="436"/>
      <c r="H327" s="436"/>
      <c r="I327" s="436"/>
      <c r="J327" s="436"/>
      <c r="K327" s="436"/>
      <c r="L327" s="437"/>
      <c r="M327" s="28"/>
    </row>
    <row r="328" spans="1:16" s="9" customFormat="1" x14ac:dyDescent="0.35">
      <c r="A328" s="23"/>
      <c r="B328" s="435"/>
      <c r="C328" s="436"/>
      <c r="D328" s="436"/>
      <c r="E328" s="436"/>
      <c r="F328" s="436"/>
      <c r="G328" s="436"/>
      <c r="H328" s="436"/>
      <c r="I328" s="436"/>
      <c r="J328" s="436"/>
      <c r="K328" s="436"/>
      <c r="L328" s="437"/>
      <c r="M328" s="28"/>
    </row>
    <row r="329" spans="1:16" s="28" customFormat="1" x14ac:dyDescent="0.35">
      <c r="A329" s="81"/>
      <c r="B329" s="78"/>
      <c r="C329" s="79"/>
      <c r="D329" s="79"/>
      <c r="E329" s="79"/>
      <c r="F329" s="79"/>
      <c r="G329" s="79"/>
      <c r="H329" s="79"/>
      <c r="I329" s="79"/>
      <c r="J329" s="79"/>
      <c r="K329" s="79"/>
      <c r="L329" s="80"/>
      <c r="O329" s="8"/>
      <c r="P329" s="8"/>
    </row>
    <row r="330" spans="1:16" x14ac:dyDescent="0.35">
      <c r="A330" s="23"/>
      <c r="B330" s="401" t="s">
        <v>115</v>
      </c>
      <c r="C330" s="402"/>
      <c r="D330" s="402"/>
      <c r="E330" s="402"/>
      <c r="F330" s="402"/>
      <c r="G330" s="402"/>
      <c r="H330" s="402"/>
      <c r="I330" s="402"/>
      <c r="J330" s="402"/>
      <c r="K330" s="402"/>
      <c r="L330" s="403"/>
      <c r="M330" s="8"/>
    </row>
    <row r="331" spans="1:16" x14ac:dyDescent="0.35">
      <c r="A331" s="23"/>
      <c r="B331" s="17"/>
      <c r="C331" s="24"/>
      <c r="D331" s="24"/>
      <c r="E331" s="25"/>
      <c r="F331" s="25"/>
      <c r="G331" s="25"/>
      <c r="H331" s="25"/>
      <c r="I331" s="25"/>
      <c r="J331" s="25"/>
      <c r="K331" s="25"/>
      <c r="L331" s="18"/>
      <c r="M331" s="8"/>
    </row>
    <row r="332" spans="1:16" x14ac:dyDescent="0.35">
      <c r="A332" s="23"/>
      <c r="B332" s="295" t="str">
        <f>IF(Intro!$G$20="English",O332,P332)</f>
        <v>Explain any changes you expect to see in the Canadian market and in other markets globally for the goods over the next two years with respect to demand, sales, prices, and import volumes of the goods.</v>
      </c>
      <c r="C332" s="296"/>
      <c r="D332" s="296"/>
      <c r="E332" s="296"/>
      <c r="F332" s="296"/>
      <c r="G332" s="296"/>
      <c r="H332" s="296"/>
      <c r="I332" s="296"/>
      <c r="J332" s="296"/>
      <c r="K332" s="296"/>
      <c r="L332" s="297"/>
      <c r="M332" s="8"/>
      <c r="O332" s="19" t="str">
        <f>"Explain any changes you expect to see in the Canadian market and in other markets globally for the goods over the next two years with respect to demand, sales, prices, and import volumes of the goods."</f>
        <v>Explain any changes you expect to see in the Canadian market and in other markets globally for the goods over the next two years with respect to demand, sales, prices, and import volumes of the goods.</v>
      </c>
      <c r="P332" s="8" t="s">
        <v>266</v>
      </c>
    </row>
    <row r="333" spans="1:16" x14ac:dyDescent="0.35">
      <c r="A333" s="23"/>
      <c r="B333" s="295"/>
      <c r="C333" s="296"/>
      <c r="D333" s="296"/>
      <c r="E333" s="296"/>
      <c r="F333" s="296"/>
      <c r="G333" s="296"/>
      <c r="H333" s="296"/>
      <c r="I333" s="296"/>
      <c r="J333" s="296"/>
      <c r="K333" s="296"/>
      <c r="L333" s="297"/>
      <c r="M333" s="8"/>
      <c r="O333" s="19"/>
    </row>
    <row r="334" spans="1:16" s="28" customFormat="1" x14ac:dyDescent="0.35">
      <c r="A334" s="81"/>
      <c r="B334" s="77"/>
      <c r="C334" s="66"/>
      <c r="D334" s="66"/>
      <c r="E334" s="66"/>
      <c r="F334" s="66"/>
      <c r="G334" s="66"/>
      <c r="H334" s="66"/>
      <c r="I334" s="66"/>
      <c r="J334" s="66"/>
      <c r="K334" s="66"/>
      <c r="L334" s="67"/>
      <c r="O334" s="8"/>
      <c r="P334" s="8"/>
    </row>
    <row r="335" spans="1:16" s="9" customFormat="1" x14ac:dyDescent="0.35">
      <c r="A335" s="23"/>
      <c r="B335" s="435"/>
      <c r="C335" s="436"/>
      <c r="D335" s="436"/>
      <c r="E335" s="436"/>
      <c r="F335" s="436"/>
      <c r="G335" s="436"/>
      <c r="H335" s="436"/>
      <c r="I335" s="436"/>
      <c r="J335" s="436"/>
      <c r="K335" s="436"/>
      <c r="L335" s="437"/>
      <c r="M335" s="28"/>
    </row>
    <row r="336" spans="1:16" s="9" customFormat="1" x14ac:dyDescent="0.35">
      <c r="A336" s="23"/>
      <c r="B336" s="435"/>
      <c r="C336" s="436"/>
      <c r="D336" s="436"/>
      <c r="E336" s="436"/>
      <c r="F336" s="436"/>
      <c r="G336" s="436"/>
      <c r="H336" s="436"/>
      <c r="I336" s="436"/>
      <c r="J336" s="436"/>
      <c r="K336" s="436"/>
      <c r="L336" s="437"/>
      <c r="M336" s="28"/>
    </row>
    <row r="337" spans="1:16" s="9" customFormat="1" x14ac:dyDescent="0.35">
      <c r="A337" s="23"/>
      <c r="B337" s="435"/>
      <c r="C337" s="436"/>
      <c r="D337" s="436"/>
      <c r="E337" s="436"/>
      <c r="F337" s="436"/>
      <c r="G337" s="436"/>
      <c r="H337" s="436"/>
      <c r="I337" s="436"/>
      <c r="J337" s="436"/>
      <c r="K337" s="436"/>
      <c r="L337" s="437"/>
      <c r="M337" s="28"/>
    </row>
    <row r="338" spans="1:16" s="9" customFormat="1" x14ac:dyDescent="0.35">
      <c r="A338" s="23"/>
      <c r="B338" s="435"/>
      <c r="C338" s="436"/>
      <c r="D338" s="436"/>
      <c r="E338" s="436"/>
      <c r="F338" s="436"/>
      <c r="G338" s="436"/>
      <c r="H338" s="436"/>
      <c r="I338" s="436"/>
      <c r="J338" s="436"/>
      <c r="K338" s="436"/>
      <c r="L338" s="437"/>
      <c r="M338" s="28"/>
    </row>
    <row r="339" spans="1:16" s="9" customFormat="1" x14ac:dyDescent="0.35">
      <c r="A339" s="23"/>
      <c r="B339" s="435"/>
      <c r="C339" s="436"/>
      <c r="D339" s="436"/>
      <c r="E339" s="436"/>
      <c r="F339" s="436"/>
      <c r="G339" s="436"/>
      <c r="H339" s="436"/>
      <c r="I339" s="436"/>
      <c r="J339" s="436"/>
      <c r="K339" s="436"/>
      <c r="L339" s="437"/>
      <c r="M339" s="28"/>
    </row>
    <row r="340" spans="1:16" s="9" customFormat="1" x14ac:dyDescent="0.35">
      <c r="A340" s="23"/>
      <c r="B340" s="435"/>
      <c r="C340" s="436"/>
      <c r="D340" s="436"/>
      <c r="E340" s="436"/>
      <c r="F340" s="436"/>
      <c r="G340" s="436"/>
      <c r="H340" s="436"/>
      <c r="I340" s="436"/>
      <c r="J340" s="436"/>
      <c r="K340" s="436"/>
      <c r="L340" s="437"/>
      <c r="M340" s="28"/>
    </row>
    <row r="341" spans="1:16" s="9" customFormat="1" x14ac:dyDescent="0.35">
      <c r="A341" s="23"/>
      <c r="B341" s="435"/>
      <c r="C341" s="436"/>
      <c r="D341" s="436"/>
      <c r="E341" s="436"/>
      <c r="F341" s="436"/>
      <c r="G341" s="436"/>
      <c r="H341" s="436"/>
      <c r="I341" s="436"/>
      <c r="J341" s="436"/>
      <c r="K341" s="436"/>
      <c r="L341" s="437"/>
      <c r="M341" s="28"/>
    </row>
    <row r="342" spans="1:16" s="9" customFormat="1" x14ac:dyDescent="0.35">
      <c r="A342" s="23"/>
      <c r="B342" s="435"/>
      <c r="C342" s="436"/>
      <c r="D342" s="436"/>
      <c r="E342" s="436"/>
      <c r="F342" s="436"/>
      <c r="G342" s="436"/>
      <c r="H342" s="436"/>
      <c r="I342" s="436"/>
      <c r="J342" s="436"/>
      <c r="K342" s="436"/>
      <c r="L342" s="437"/>
      <c r="M342" s="28"/>
    </row>
    <row r="343" spans="1:16" s="28" customFormat="1" x14ac:dyDescent="0.35">
      <c r="A343" s="81"/>
      <c r="B343" s="78"/>
      <c r="C343" s="79"/>
      <c r="D343" s="79"/>
      <c r="E343" s="79"/>
      <c r="F343" s="79"/>
      <c r="G343" s="79"/>
      <c r="H343" s="79"/>
      <c r="I343" s="79"/>
      <c r="J343" s="79"/>
      <c r="K343" s="79"/>
      <c r="L343" s="80"/>
      <c r="O343" s="8"/>
      <c r="P343" s="8"/>
    </row>
  </sheetData>
  <mergeCells count="332">
    <mergeCell ref="B264:C264"/>
    <mergeCell ref="B266:C266"/>
    <mergeCell ref="B281:E281"/>
    <mergeCell ref="B286:E286"/>
    <mergeCell ref="B288:E288"/>
    <mergeCell ref="F232:G232"/>
    <mergeCell ref="B228:E228"/>
    <mergeCell ref="F164:H164"/>
    <mergeCell ref="B164:E164"/>
    <mergeCell ref="B179:C179"/>
    <mergeCell ref="F227:G227"/>
    <mergeCell ref="F228:G228"/>
    <mergeCell ref="F229:G229"/>
    <mergeCell ref="F230:G230"/>
    <mergeCell ref="F231:G231"/>
    <mergeCell ref="B181:D181"/>
    <mergeCell ref="B263:C263"/>
    <mergeCell ref="E263:L263"/>
    <mergeCell ref="F236:G236"/>
    <mergeCell ref="F235:G235"/>
    <mergeCell ref="B248:L255"/>
    <mergeCell ref="B242:L242"/>
    <mergeCell ref="B244:C244"/>
    <mergeCell ref="J279:K279"/>
    <mergeCell ref="B332:L333"/>
    <mergeCell ref="B318:L319"/>
    <mergeCell ref="B277:K277"/>
    <mergeCell ref="B284:K284"/>
    <mergeCell ref="B274:E274"/>
    <mergeCell ref="B278:E278"/>
    <mergeCell ref="F278:G278"/>
    <mergeCell ref="B321:L328"/>
    <mergeCell ref="B316:L316"/>
    <mergeCell ref="B330:L330"/>
    <mergeCell ref="B280:E280"/>
    <mergeCell ref="F280:G280"/>
    <mergeCell ref="H280:I280"/>
    <mergeCell ref="J280:K280"/>
    <mergeCell ref="B282:E282"/>
    <mergeCell ref="F282:G282"/>
    <mergeCell ref="H282:I282"/>
    <mergeCell ref="J282:K282"/>
    <mergeCell ref="H278:I278"/>
    <mergeCell ref="J278:K278"/>
    <mergeCell ref="B315:L315"/>
    <mergeCell ref="J274:K274"/>
    <mergeCell ref="B294:L294"/>
    <mergeCell ref="E299:G299"/>
    <mergeCell ref="B12:L12"/>
    <mergeCell ref="B48:L48"/>
    <mergeCell ref="B136:L136"/>
    <mergeCell ref="B138:L145"/>
    <mergeCell ref="B151:L158"/>
    <mergeCell ref="B166:L173"/>
    <mergeCell ref="B183:L190"/>
    <mergeCell ref="B196:L203"/>
    <mergeCell ref="B209:L216"/>
    <mergeCell ref="B178:C178"/>
    <mergeCell ref="B118:B122"/>
    <mergeCell ref="C118:E122"/>
    <mergeCell ref="F118:H122"/>
    <mergeCell ref="I118:J122"/>
    <mergeCell ref="K118:L122"/>
    <mergeCell ref="B123:B127"/>
    <mergeCell ref="C123:E127"/>
    <mergeCell ref="F123:H127"/>
    <mergeCell ref="I123:J127"/>
    <mergeCell ref="K123:L127"/>
    <mergeCell ref="B128:B132"/>
    <mergeCell ref="C128:E132"/>
    <mergeCell ref="F128:H132"/>
    <mergeCell ref="I128:J132"/>
    <mergeCell ref="F222:G222"/>
    <mergeCell ref="B240:L240"/>
    <mergeCell ref="B257:L257"/>
    <mergeCell ref="B223:E223"/>
    <mergeCell ref="F233:G233"/>
    <mergeCell ref="F234:G234"/>
    <mergeCell ref="B229:E229"/>
    <mergeCell ref="B230:E230"/>
    <mergeCell ref="H301:L301"/>
    <mergeCell ref="E265:L265"/>
    <mergeCell ref="B275:E275"/>
    <mergeCell ref="F275:G275"/>
    <mergeCell ref="H275:I275"/>
    <mergeCell ref="J275:K275"/>
    <mergeCell ref="B276:E276"/>
    <mergeCell ref="F276:G276"/>
    <mergeCell ref="H276:I276"/>
    <mergeCell ref="J276:K276"/>
    <mergeCell ref="B283:E283"/>
    <mergeCell ref="F283:K283"/>
    <mergeCell ref="B290:E290"/>
    <mergeCell ref="F290:K290"/>
    <mergeCell ref="B285:E285"/>
    <mergeCell ref="F285:G285"/>
    <mergeCell ref="B335:L342"/>
    <mergeCell ref="B149:L149"/>
    <mergeCell ref="B177:L177"/>
    <mergeCell ref="B194:L194"/>
    <mergeCell ref="B222:E222"/>
    <mergeCell ref="B259:L260"/>
    <mergeCell ref="F274:G274"/>
    <mergeCell ref="H274:I274"/>
    <mergeCell ref="B246:L246"/>
    <mergeCell ref="H296:L296"/>
    <mergeCell ref="E262:L262"/>
    <mergeCell ref="E296:G296"/>
    <mergeCell ref="B298:D298"/>
    <mergeCell ref="E298:G298"/>
    <mergeCell ref="H298:L298"/>
    <mergeCell ref="B299:D299"/>
    <mergeCell ref="B237:E237"/>
    <mergeCell ref="B238:E238"/>
    <mergeCell ref="F237:L237"/>
    <mergeCell ref="F238:L238"/>
    <mergeCell ref="B301:D301"/>
    <mergeCell ref="E301:G301"/>
    <mergeCell ref="E267:L267"/>
    <mergeCell ref="B265:C265"/>
    <mergeCell ref="K128:L132"/>
    <mergeCell ref="B205:L205"/>
    <mergeCell ref="B218:L218"/>
    <mergeCell ref="B272:L272"/>
    <mergeCell ref="B220:L220"/>
    <mergeCell ref="B162:L162"/>
    <mergeCell ref="B207:L207"/>
    <mergeCell ref="B235:E235"/>
    <mergeCell ref="B236:E236"/>
    <mergeCell ref="B231:E231"/>
    <mergeCell ref="B232:E232"/>
    <mergeCell ref="B233:E233"/>
    <mergeCell ref="B234:E234"/>
    <mergeCell ref="F223:G223"/>
    <mergeCell ref="F224:G224"/>
    <mergeCell ref="F225:G225"/>
    <mergeCell ref="F226:G226"/>
    <mergeCell ref="B224:E224"/>
    <mergeCell ref="B225:E225"/>
    <mergeCell ref="B226:E226"/>
    <mergeCell ref="B227:E227"/>
    <mergeCell ref="B267:C267"/>
    <mergeCell ref="B270:L270"/>
    <mergeCell ref="E264:L264"/>
    <mergeCell ref="B108:B112"/>
    <mergeCell ref="C108:E112"/>
    <mergeCell ref="F108:H112"/>
    <mergeCell ref="I108:J112"/>
    <mergeCell ref="K108:L112"/>
    <mergeCell ref="B113:B117"/>
    <mergeCell ref="C113:E117"/>
    <mergeCell ref="F113:H117"/>
    <mergeCell ref="I113:J117"/>
    <mergeCell ref="K113:L117"/>
    <mergeCell ref="B98:B102"/>
    <mergeCell ref="C98:E102"/>
    <mergeCell ref="F98:H102"/>
    <mergeCell ref="I98:J102"/>
    <mergeCell ref="K98:L102"/>
    <mergeCell ref="B103:B107"/>
    <mergeCell ref="C103:E107"/>
    <mergeCell ref="F103:H107"/>
    <mergeCell ref="I103:J107"/>
    <mergeCell ref="K103:L107"/>
    <mergeCell ref="B88:B92"/>
    <mergeCell ref="C88:E92"/>
    <mergeCell ref="F88:H92"/>
    <mergeCell ref="I88:J92"/>
    <mergeCell ref="K88:L92"/>
    <mergeCell ref="B93:B97"/>
    <mergeCell ref="C93:E97"/>
    <mergeCell ref="F93:H97"/>
    <mergeCell ref="I93:J97"/>
    <mergeCell ref="K93:L97"/>
    <mergeCell ref="B72:L74"/>
    <mergeCell ref="C76:E82"/>
    <mergeCell ref="F76:H82"/>
    <mergeCell ref="I76:J82"/>
    <mergeCell ref="K76:L82"/>
    <mergeCell ref="B76:B82"/>
    <mergeCell ref="B83:B87"/>
    <mergeCell ref="C83:E87"/>
    <mergeCell ref="F83:H87"/>
    <mergeCell ref="I83:J87"/>
    <mergeCell ref="K83:L87"/>
    <mergeCell ref="B54:C58"/>
    <mergeCell ref="B59:C63"/>
    <mergeCell ref="B64:C68"/>
    <mergeCell ref="D54:L58"/>
    <mergeCell ref="D59:L63"/>
    <mergeCell ref="D64:L68"/>
    <mergeCell ref="B51:L51"/>
    <mergeCell ref="B52:L52"/>
    <mergeCell ref="B44:B45"/>
    <mergeCell ref="C40:E41"/>
    <mergeCell ref="F40:G41"/>
    <mergeCell ref="H40:I41"/>
    <mergeCell ref="J40:L41"/>
    <mergeCell ref="C42:E43"/>
    <mergeCell ref="F42:G43"/>
    <mergeCell ref="H42:I43"/>
    <mergeCell ref="J42:L43"/>
    <mergeCell ref="C44:E45"/>
    <mergeCell ref="F44:G45"/>
    <mergeCell ref="H44:I45"/>
    <mergeCell ref="J44:L45"/>
    <mergeCell ref="F30:G31"/>
    <mergeCell ref="H30:I31"/>
    <mergeCell ref="J30:L31"/>
    <mergeCell ref="J34:L35"/>
    <mergeCell ref="C36:E37"/>
    <mergeCell ref="F36:G37"/>
    <mergeCell ref="H36:I37"/>
    <mergeCell ref="J36:L37"/>
    <mergeCell ref="C38:E39"/>
    <mergeCell ref="F38:G39"/>
    <mergeCell ref="H38:I39"/>
    <mergeCell ref="J38:L39"/>
    <mergeCell ref="B4:L4"/>
    <mergeCell ref="B5:L5"/>
    <mergeCell ref="B6:L6"/>
    <mergeCell ref="C32:E33"/>
    <mergeCell ref="F32:G33"/>
    <mergeCell ref="H32:I33"/>
    <mergeCell ref="J32:L33"/>
    <mergeCell ref="C34:E35"/>
    <mergeCell ref="F34:G35"/>
    <mergeCell ref="H34:I35"/>
    <mergeCell ref="B8:L8"/>
    <mergeCell ref="B9:L9"/>
    <mergeCell ref="B10:L10"/>
    <mergeCell ref="B15:L15"/>
    <mergeCell ref="B17:C17"/>
    <mergeCell ref="D17:G17"/>
    <mergeCell ref="C25:E25"/>
    <mergeCell ref="F25:G25"/>
    <mergeCell ref="H25:I25"/>
    <mergeCell ref="J25:L25"/>
    <mergeCell ref="B21:L23"/>
    <mergeCell ref="F28:G29"/>
    <mergeCell ref="H28:I29"/>
    <mergeCell ref="J28:L29"/>
    <mergeCell ref="B13:L13"/>
    <mergeCell ref="B19:L19"/>
    <mergeCell ref="B49:L49"/>
    <mergeCell ref="B70:L70"/>
    <mergeCell ref="B134:L134"/>
    <mergeCell ref="B147:L147"/>
    <mergeCell ref="B160:L160"/>
    <mergeCell ref="B175:L175"/>
    <mergeCell ref="B192:L192"/>
    <mergeCell ref="B26:B27"/>
    <mergeCell ref="B28:B29"/>
    <mergeCell ref="B30:B31"/>
    <mergeCell ref="B32:B33"/>
    <mergeCell ref="B34:B35"/>
    <mergeCell ref="B36:B37"/>
    <mergeCell ref="B38:B39"/>
    <mergeCell ref="B40:B41"/>
    <mergeCell ref="B42:B43"/>
    <mergeCell ref="C26:E27"/>
    <mergeCell ref="F26:G27"/>
    <mergeCell ref="H26:I27"/>
    <mergeCell ref="J26:L27"/>
    <mergeCell ref="C28:E29"/>
    <mergeCell ref="C30:E31"/>
    <mergeCell ref="B279:E279"/>
    <mergeCell ref="J281:K281"/>
    <mergeCell ref="H302:L302"/>
    <mergeCell ref="H299:L299"/>
    <mergeCell ref="B300:D300"/>
    <mergeCell ref="E300:G300"/>
    <mergeCell ref="H300:L300"/>
    <mergeCell ref="B287:E287"/>
    <mergeCell ref="F287:G287"/>
    <mergeCell ref="H287:I287"/>
    <mergeCell ref="J287:K287"/>
    <mergeCell ref="F279:G279"/>
    <mergeCell ref="F281:G281"/>
    <mergeCell ref="H279:I279"/>
    <mergeCell ref="H281:I281"/>
    <mergeCell ref="F286:G286"/>
    <mergeCell ref="F288:G288"/>
    <mergeCell ref="H286:I286"/>
    <mergeCell ref="H288:I288"/>
    <mergeCell ref="J286:K286"/>
    <mergeCell ref="J288:K288"/>
    <mergeCell ref="B312:D312"/>
    <mergeCell ref="B313:D313"/>
    <mergeCell ref="E311:L311"/>
    <mergeCell ref="E312:L312"/>
    <mergeCell ref="E313:L313"/>
    <mergeCell ref="B309:D309"/>
    <mergeCell ref="E309:G309"/>
    <mergeCell ref="H309:L309"/>
    <mergeCell ref="B310:D310"/>
    <mergeCell ref="E310:G310"/>
    <mergeCell ref="H310:L310"/>
    <mergeCell ref="B311:D311"/>
    <mergeCell ref="B307:D307"/>
    <mergeCell ref="E307:G307"/>
    <mergeCell ref="H307:L307"/>
    <mergeCell ref="B308:D308"/>
    <mergeCell ref="E308:G308"/>
    <mergeCell ref="H308:L308"/>
    <mergeCell ref="B305:D305"/>
    <mergeCell ref="E305:G305"/>
    <mergeCell ref="H305:L305"/>
    <mergeCell ref="E266:L266"/>
    <mergeCell ref="B306:D306"/>
    <mergeCell ref="E306:G306"/>
    <mergeCell ref="H306:L306"/>
    <mergeCell ref="B289:E289"/>
    <mergeCell ref="F289:G289"/>
    <mergeCell ref="H289:I289"/>
    <mergeCell ref="J289:K289"/>
    <mergeCell ref="B303:D303"/>
    <mergeCell ref="B297:D297"/>
    <mergeCell ref="E297:G297"/>
    <mergeCell ref="H297:L297"/>
    <mergeCell ref="B302:D302"/>
    <mergeCell ref="E302:G302"/>
    <mergeCell ref="B292:L292"/>
    <mergeCell ref="B268:C268"/>
    <mergeCell ref="D268:L268"/>
    <mergeCell ref="E303:G303"/>
    <mergeCell ref="H303:L303"/>
    <mergeCell ref="B304:D304"/>
    <mergeCell ref="E304:G304"/>
    <mergeCell ref="H304:L304"/>
    <mergeCell ref="H285:I285"/>
    <mergeCell ref="J285:K285"/>
  </mergeCells>
  <phoneticPr fontId="58" type="noConversion"/>
  <dataValidations count="6">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9 D59:D62 B335 B248 B321 B166 B183 H312:H313 D64:D67 D54:D57 B196 B138 B151" xr:uid="{E379505B-D91B-4E43-940B-064026C049A7}">
      <formula1>1000</formula1>
    </dataValidation>
    <dataValidation type="list" allowBlank="1" showInputMessage="1" showErrorMessage="1" sqref="J275:J276 J278:J282 J285:J289" xr:uid="{8F65FAE4-2CFA-49F5-8C9C-CB644ED2FE70}">
      <formula1>"X"</formula1>
    </dataValidation>
    <dataValidation type="whole" allowBlank="1" showInputMessage="1" showErrorMessage="1" sqref="H275:H276 F275:F276 F278:F282 H278:H282 H285:H289 F285:F289" xr:uid="{3492143C-ED7B-475B-990E-5856E4513B24}">
      <formula1>0</formula1>
      <formula2>1000000</formula2>
    </dataValidation>
    <dataValidation allowBlank="1" showInputMessage="1" showErrorMessage="1" sqref="C83:L132" xr:uid="{8E94D248-7CD1-47D8-AA5B-CDCD6E35DAF2}"/>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182" xr:uid="{A6DE4642-E626-4479-9D16-1EFFD6D417CA}">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F181" xr:uid="{35020A0C-FADF-4F44-9E6E-3F6ABF584E16}">
      <formula1>0</formula1>
    </dataValidation>
  </dataValidations>
  <printOptions horizontalCentered="1"/>
  <pageMargins left="0.25" right="0.25" top="0.75" bottom="0.75" header="0.3" footer="0.3"/>
  <pageSetup scale="76" fitToHeight="0" orientation="portrait" r:id="rId1"/>
  <headerFooter>
    <oddFooter>&amp;L&amp;A</oddFooter>
  </headerFooter>
  <rowBreaks count="11" manualBreakCount="11">
    <brk id="47" min="1" max="11" man="1"/>
    <brk id="102" min="1" max="11" man="1"/>
    <brk id="146" min="1" max="11" man="1"/>
    <brk id="191" min="1" max="11" man="1"/>
    <brk id="234" min="1" max="11" man="1"/>
    <brk id="256" min="1" max="11" man="1"/>
    <brk id="269" min="1" max="11" man="1"/>
    <brk id="291" min="1" max="11" man="1"/>
    <brk id="302" min="1" max="11" man="1"/>
    <brk id="309" min="1" max="11" man="1"/>
    <brk id="314" min="1" max="11" man="1"/>
  </rowBreaks>
  <drawing r:id="rId2"/>
  <legacyDrawing r:id="rId3"/>
  <extLst>
    <ext xmlns:x14="http://schemas.microsoft.com/office/spreadsheetml/2009/9/main" uri="{CCE6A557-97BC-4b89-ADB6-D9C93CAAB3DF}">
      <x14:dataValidations xmlns:xm="http://schemas.microsoft.com/office/excel/2006/main" count="6">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5228298-0A1E-4ECD-A147-7167613CBDE2}">
          <x14:formula1>
            <xm:f>Variables!$D$39:$D$40</xm:f>
          </x14:formula1>
          <xm:sqref>D244 D179</xm:sqref>
        </x14:dataValidation>
        <x14:dataValidation type="list" allowBlank="1" showInputMessage="1" showErrorMessage="1" xr:uid="{BF5279A7-72E2-4760-9C2B-100DEDB15E01}">
          <x14:formula1>
            <xm:f>Variables!$D$42:$D$43</xm:f>
          </x14:formula1>
          <xm:sqref>D17:G17</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90B9BEAF-5E4D-4AA1-A023-7E2FA991BC84}">
          <x14:formula1>
            <xm:f>Variables!$D$45:$D$48</xm:f>
          </x14:formula1>
          <xm:sqref>F164</xm:sqref>
        </x14:dataValidation>
        <x14:dataValidation type="list" allowBlank="1" showInputMessage="1" showErrorMessage="1" xr:uid="{979FE9B0-0996-4456-86A8-5C535AAB2C27}">
          <x14:formula1>
            <xm:f>Variables!$D$50:$D$52</xm:f>
          </x14:formula1>
          <xm:sqref>F223:F236</xm:sqref>
        </x14:dataValidation>
        <x14:dataValidation type="list" allowBlank="1" showInputMessage="1" showErrorMessage="1" xr:uid="{E568B9E8-2651-4359-AA23-09BC455951DF}">
          <x14:formula1>
            <xm:f>Variables!$D$60:$D$63</xm:f>
          </x14:formula1>
          <xm:sqref>H312:H313 E297:E310</xm:sqref>
        </x14:dataValidation>
        <x14:dataValidation type="list" allowBlank="1" showInputMessage="1" showErrorMessage="1" xr:uid="{B2FAED16-C7E4-4DA5-8534-173DAD645720}">
          <x14:formula1>
            <xm:f>Variables!$D$54:$D$58</xm:f>
          </x14:formula1>
          <xm:sqref>D263:D267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0CE5-FF9F-449A-AFF0-D490B7B0F41F}">
  <sheetPr>
    <tabColor rgb="FF00B0F0"/>
    <pageSetUpPr fitToPage="1"/>
  </sheetPr>
  <dimension ref="A1:P63"/>
  <sheetViews>
    <sheetView showGridLines="0" topLeftCell="A58" workbookViewId="0">
      <selection activeCell="O1" sqref="O1:P1048576"/>
    </sheetView>
  </sheetViews>
  <sheetFormatPr defaultColWidth="9.453125" defaultRowHeight="14" x14ac:dyDescent="0.35"/>
  <cols>
    <col min="1" max="1" width="1.54296875" style="6" customWidth="1"/>
    <col min="2" max="2" width="12.1796875" style="5" customWidth="1"/>
    <col min="3" max="3" width="5.54296875" style="5" customWidth="1"/>
    <col min="4" max="4" width="18.54296875" style="5" customWidth="1"/>
    <col min="5" max="12" width="15.453125" style="5" customWidth="1"/>
    <col min="13" max="13" width="6.453125" style="7" customWidth="1"/>
    <col min="14" max="14" width="9.453125" style="8" customWidth="1"/>
    <col min="15" max="15" width="10.54296875" style="8" hidden="1" customWidth="1"/>
    <col min="16" max="16" width="8.54296875" style="8" hidden="1" customWidth="1"/>
    <col min="17" max="17" width="9.453125" style="8" customWidth="1"/>
    <col min="18" max="16384" width="9.453125" style="8"/>
  </cols>
  <sheetData>
    <row r="1" spans="1:16" x14ac:dyDescent="0.35">
      <c r="O1" s="8" t="s">
        <v>432</v>
      </c>
      <c r="P1" s="8" t="s">
        <v>432</v>
      </c>
    </row>
    <row r="2" spans="1:16" x14ac:dyDescent="0.35">
      <c r="B2" s="10" t="str">
        <f>IF(Intro!$G$20="English",O3,P3)</f>
        <v>PUBLIC</v>
      </c>
      <c r="C2" s="10"/>
      <c r="O2" s="9" t="s">
        <v>151</v>
      </c>
      <c r="P2" s="9" t="s">
        <v>161</v>
      </c>
    </row>
    <row r="3" spans="1:16" x14ac:dyDescent="0.35">
      <c r="B3" s="12"/>
      <c r="C3" s="12"/>
      <c r="O3" s="2" t="s">
        <v>117</v>
      </c>
      <c r="P3" s="2" t="s">
        <v>117</v>
      </c>
    </row>
    <row r="4" spans="1:16" s="2" customFormat="1" x14ac:dyDescent="0.35">
      <c r="A4" s="1"/>
      <c r="B4" s="349" t="str">
        <f>Info!B4</f>
        <v>PURCHASERS' QUESTIONNAIRE</v>
      </c>
      <c r="C4" s="338"/>
      <c r="D4" s="338"/>
      <c r="E4" s="338"/>
      <c r="F4" s="338"/>
      <c r="G4" s="338"/>
      <c r="H4" s="338"/>
      <c r="I4" s="338"/>
      <c r="J4" s="338"/>
      <c r="K4" s="338"/>
      <c r="L4" s="339"/>
      <c r="M4" s="22"/>
      <c r="N4" s="22"/>
      <c r="O4" s="20"/>
      <c r="P4" s="20"/>
    </row>
    <row r="5" spans="1:16" s="2" customFormat="1" x14ac:dyDescent="0.35">
      <c r="A5" s="1"/>
      <c r="B5" s="409" t="str">
        <f>Info!B5</f>
        <v>NQ-2026-001</v>
      </c>
      <c r="C5" s="341"/>
      <c r="D5" s="341"/>
      <c r="E5" s="341"/>
      <c r="F5" s="341"/>
      <c r="G5" s="341"/>
      <c r="H5" s="341"/>
      <c r="I5" s="341"/>
      <c r="J5" s="341"/>
      <c r="K5" s="341"/>
      <c r="L5" s="342"/>
      <c r="M5" s="22"/>
      <c r="N5" s="22"/>
      <c r="O5" s="20"/>
      <c r="P5" s="20"/>
    </row>
    <row r="6" spans="1:16" s="4" customFormat="1" x14ac:dyDescent="0.35">
      <c r="A6" s="1"/>
      <c r="B6" s="343" t="str">
        <f>Info!B6</f>
        <v>OIL AND GAS WELL CASING</v>
      </c>
      <c r="C6" s="353"/>
      <c r="D6" s="353"/>
      <c r="E6" s="353"/>
      <c r="F6" s="353"/>
      <c r="G6" s="353"/>
      <c r="H6" s="353"/>
      <c r="I6" s="353"/>
      <c r="J6" s="353"/>
      <c r="K6" s="353"/>
      <c r="L6" s="354"/>
      <c r="M6" s="20"/>
      <c r="N6" s="20"/>
      <c r="O6" s="16"/>
      <c r="P6" s="16"/>
    </row>
    <row r="7" spans="1:16" s="4" customFormat="1" x14ac:dyDescent="0.35">
      <c r="A7" s="1"/>
      <c r="B7" s="15"/>
      <c r="C7" s="15"/>
      <c r="D7" s="3"/>
      <c r="E7" s="3"/>
      <c r="F7" s="3"/>
      <c r="G7" s="3"/>
      <c r="H7" s="3"/>
      <c r="I7" s="3"/>
      <c r="J7" s="3"/>
      <c r="K7" s="3"/>
      <c r="L7" s="3"/>
      <c r="O7" s="16"/>
      <c r="P7" s="16"/>
    </row>
    <row r="8" spans="1:16" x14ac:dyDescent="0.35">
      <c r="B8" s="298" t="str">
        <f>UPPER(IF(Intro!$G$20="English",O8,P8))</f>
        <v>PUBLIC COMMENTS</v>
      </c>
      <c r="C8" s="299"/>
      <c r="D8" s="299"/>
      <c r="E8" s="299"/>
      <c r="F8" s="299"/>
      <c r="G8" s="299"/>
      <c r="H8" s="299"/>
      <c r="I8" s="299"/>
      <c r="J8" s="299"/>
      <c r="K8" s="299"/>
      <c r="L8" s="300"/>
      <c r="M8" s="8"/>
      <c r="O8" s="8" t="s">
        <v>41</v>
      </c>
      <c r="P8" s="8" t="s">
        <v>89</v>
      </c>
    </row>
    <row r="9" spans="1:16" x14ac:dyDescent="0.35">
      <c r="B9" s="17"/>
      <c r="C9" s="24"/>
      <c r="D9" s="25"/>
      <c r="E9" s="25"/>
      <c r="F9" s="25"/>
      <c r="G9" s="25"/>
      <c r="H9" s="25"/>
      <c r="I9" s="25"/>
      <c r="J9" s="25"/>
      <c r="K9" s="25"/>
      <c r="L9" s="18"/>
      <c r="M9" s="8"/>
    </row>
    <row r="10" spans="1:16" x14ac:dyDescent="0.35">
      <c r="B10" s="295" t="str">
        <f>IF(Intro!$G$20="English",O10,P10)</f>
        <v>Should your firm wish to add any comments related to its responses, submit them here. Be sure to indicate the question number being commented on.</v>
      </c>
      <c r="C10" s="296"/>
      <c r="D10" s="296"/>
      <c r="E10" s="296"/>
      <c r="F10" s="296"/>
      <c r="G10" s="296"/>
      <c r="H10" s="296"/>
      <c r="I10" s="296"/>
      <c r="J10" s="296"/>
      <c r="K10" s="296"/>
      <c r="L10" s="297"/>
      <c r="M10" s="8"/>
      <c r="O10" s="19" t="s">
        <v>134</v>
      </c>
      <c r="P10" s="8" t="s">
        <v>282</v>
      </c>
    </row>
    <row r="11" spans="1:16" x14ac:dyDescent="0.35">
      <c r="B11" s="51"/>
      <c r="C11" s="24"/>
      <c r="D11" s="25"/>
      <c r="E11" s="25"/>
      <c r="F11" s="25"/>
      <c r="G11" s="25"/>
      <c r="H11" s="25"/>
      <c r="I11" s="25"/>
      <c r="J11" s="25"/>
      <c r="K11" s="25"/>
      <c r="L11" s="18"/>
      <c r="M11" s="8"/>
      <c r="O11" s="122" t="s">
        <v>428</v>
      </c>
      <c r="P11" s="122" t="s">
        <v>429</v>
      </c>
    </row>
    <row r="12" spans="1:16" x14ac:dyDescent="0.35">
      <c r="B12" s="51"/>
      <c r="C12" s="24"/>
      <c r="D12" s="103" t="str">
        <f>IF(Intro!$G$20="English",O11,P11)</f>
        <v>Tab and Question</v>
      </c>
      <c r="E12" s="441" t="str">
        <f>IF(Intro!$G$20="English",O12,P12)</f>
        <v>Comments</v>
      </c>
      <c r="F12" s="441"/>
      <c r="G12" s="441"/>
      <c r="H12" s="441"/>
      <c r="I12" s="441"/>
      <c r="J12" s="441"/>
      <c r="K12" s="441"/>
      <c r="L12" s="442"/>
      <c r="M12" s="8"/>
      <c r="O12" s="19" t="s">
        <v>181</v>
      </c>
      <c r="P12" s="8" t="s">
        <v>182</v>
      </c>
    </row>
    <row r="13" spans="1:16" x14ac:dyDescent="0.35">
      <c r="B13" s="421" t="str">
        <f>IF(Intro!$G$20="English",O13,P13)</f>
        <v>Comment 1</v>
      </c>
      <c r="C13" s="422"/>
      <c r="D13" s="465"/>
      <c r="E13" s="466"/>
      <c r="F13" s="466"/>
      <c r="G13" s="466"/>
      <c r="H13" s="466"/>
      <c r="I13" s="466"/>
      <c r="J13" s="466"/>
      <c r="K13" s="466"/>
      <c r="L13" s="467"/>
      <c r="M13" s="8"/>
      <c r="O13" s="19" t="s">
        <v>183</v>
      </c>
      <c r="P13" s="8" t="s">
        <v>184</v>
      </c>
    </row>
    <row r="14" spans="1:16" x14ac:dyDescent="0.35">
      <c r="B14" s="421"/>
      <c r="C14" s="422"/>
      <c r="D14" s="465"/>
      <c r="E14" s="466"/>
      <c r="F14" s="466"/>
      <c r="G14" s="466"/>
      <c r="H14" s="466"/>
      <c r="I14" s="466"/>
      <c r="J14" s="466"/>
      <c r="K14" s="466"/>
      <c r="L14" s="467"/>
      <c r="M14" s="8"/>
      <c r="O14" s="19"/>
    </row>
    <row r="15" spans="1:16" x14ac:dyDescent="0.35">
      <c r="B15" s="421"/>
      <c r="C15" s="422"/>
      <c r="D15" s="465"/>
      <c r="E15" s="466"/>
      <c r="F15" s="466"/>
      <c r="G15" s="466"/>
      <c r="H15" s="466"/>
      <c r="I15" s="466"/>
      <c r="J15" s="466"/>
      <c r="K15" s="466"/>
      <c r="L15" s="467"/>
      <c r="M15" s="8"/>
      <c r="O15" s="19"/>
    </row>
    <row r="16" spans="1:16" x14ac:dyDescent="0.35">
      <c r="B16" s="421"/>
      <c r="C16" s="422"/>
      <c r="D16" s="465"/>
      <c r="E16" s="466"/>
      <c r="F16" s="466"/>
      <c r="G16" s="466"/>
      <c r="H16" s="466"/>
      <c r="I16" s="466"/>
      <c r="J16" s="466"/>
      <c r="K16" s="466"/>
      <c r="L16" s="467"/>
      <c r="M16" s="8"/>
      <c r="O16" s="19"/>
    </row>
    <row r="17" spans="2:16" x14ac:dyDescent="0.35">
      <c r="B17" s="421"/>
      <c r="C17" s="422"/>
      <c r="D17" s="465"/>
      <c r="E17" s="466"/>
      <c r="F17" s="466"/>
      <c r="G17" s="466"/>
      <c r="H17" s="466"/>
      <c r="I17" s="466"/>
      <c r="J17" s="466"/>
      <c r="K17" s="466"/>
      <c r="L17" s="467"/>
      <c r="M17" s="8"/>
      <c r="O17" s="19"/>
    </row>
    <row r="18" spans="2:16" x14ac:dyDescent="0.35">
      <c r="B18" s="421"/>
      <c r="C18" s="422"/>
      <c r="D18" s="465"/>
      <c r="E18" s="466"/>
      <c r="F18" s="466"/>
      <c r="G18" s="466"/>
      <c r="H18" s="466"/>
      <c r="I18" s="466"/>
      <c r="J18" s="466"/>
      <c r="K18" s="466"/>
      <c r="L18" s="467"/>
      <c r="M18" s="8"/>
      <c r="O18" s="19"/>
    </row>
    <row r="19" spans="2:16" x14ac:dyDescent="0.35">
      <c r="B19" s="421"/>
      <c r="C19" s="422"/>
      <c r="D19" s="465"/>
      <c r="E19" s="466"/>
      <c r="F19" s="466"/>
      <c r="G19" s="466"/>
      <c r="H19" s="466"/>
      <c r="I19" s="466"/>
      <c r="J19" s="466"/>
      <c r="K19" s="466"/>
      <c r="L19" s="467"/>
      <c r="M19" s="8"/>
      <c r="O19" s="19"/>
    </row>
    <row r="20" spans="2:16" x14ac:dyDescent="0.35">
      <c r="B20" s="421"/>
      <c r="C20" s="422"/>
      <c r="D20" s="465"/>
      <c r="E20" s="466"/>
      <c r="F20" s="466"/>
      <c r="G20" s="466"/>
      <c r="H20" s="466"/>
      <c r="I20" s="466"/>
      <c r="J20" s="466"/>
      <c r="K20" s="466"/>
      <c r="L20" s="467"/>
      <c r="M20" s="8"/>
      <c r="O20" s="19"/>
    </row>
    <row r="21" spans="2:16" x14ac:dyDescent="0.35">
      <c r="B21" s="421"/>
      <c r="C21" s="422"/>
      <c r="D21" s="465"/>
      <c r="E21" s="466"/>
      <c r="F21" s="466"/>
      <c r="G21" s="466"/>
      <c r="H21" s="466"/>
      <c r="I21" s="466"/>
      <c r="J21" s="466"/>
      <c r="K21" s="466"/>
      <c r="L21" s="467"/>
      <c r="M21" s="8"/>
      <c r="O21" s="19"/>
    </row>
    <row r="22" spans="2:16" x14ac:dyDescent="0.35">
      <c r="B22" s="421"/>
      <c r="C22" s="422"/>
      <c r="D22" s="465"/>
      <c r="E22" s="466"/>
      <c r="F22" s="466"/>
      <c r="G22" s="466"/>
      <c r="H22" s="466"/>
      <c r="I22" s="466"/>
      <c r="J22" s="466"/>
      <c r="K22" s="466"/>
      <c r="L22" s="467"/>
      <c r="M22" s="8"/>
      <c r="O22" s="19"/>
    </row>
    <row r="23" spans="2:16" x14ac:dyDescent="0.35">
      <c r="B23" s="421" t="str">
        <f>IF(Intro!$G$20="English",O23,P23)</f>
        <v>Comment 2</v>
      </c>
      <c r="C23" s="422"/>
      <c r="D23" s="465"/>
      <c r="E23" s="466"/>
      <c r="F23" s="466"/>
      <c r="G23" s="466"/>
      <c r="H23" s="466"/>
      <c r="I23" s="466"/>
      <c r="J23" s="466"/>
      <c r="K23" s="466"/>
      <c r="L23" s="467"/>
      <c r="M23" s="8"/>
      <c r="O23" s="19" t="s">
        <v>185</v>
      </c>
      <c r="P23" s="8" t="s">
        <v>186</v>
      </c>
    </row>
    <row r="24" spans="2:16" x14ac:dyDescent="0.35">
      <c r="B24" s="421"/>
      <c r="C24" s="422"/>
      <c r="D24" s="465"/>
      <c r="E24" s="466"/>
      <c r="F24" s="466"/>
      <c r="G24" s="466"/>
      <c r="H24" s="466"/>
      <c r="I24" s="466"/>
      <c r="J24" s="466"/>
      <c r="K24" s="466"/>
      <c r="L24" s="467"/>
      <c r="M24" s="8"/>
    </row>
    <row r="25" spans="2:16" x14ac:dyDescent="0.35">
      <c r="B25" s="421"/>
      <c r="C25" s="422"/>
      <c r="D25" s="465"/>
      <c r="E25" s="466"/>
      <c r="F25" s="466"/>
      <c r="G25" s="466"/>
      <c r="H25" s="466"/>
      <c r="I25" s="466"/>
      <c r="J25" s="466"/>
      <c r="K25" s="466"/>
      <c r="L25" s="467"/>
      <c r="M25" s="8"/>
      <c r="O25" s="19"/>
    </row>
    <row r="26" spans="2:16" x14ac:dyDescent="0.35">
      <c r="B26" s="421"/>
      <c r="C26" s="422"/>
      <c r="D26" s="465"/>
      <c r="E26" s="466"/>
      <c r="F26" s="466"/>
      <c r="G26" s="466"/>
      <c r="H26" s="466"/>
      <c r="I26" s="466"/>
      <c r="J26" s="466"/>
      <c r="K26" s="466"/>
      <c r="L26" s="467"/>
      <c r="M26" s="8"/>
      <c r="O26" s="19"/>
    </row>
    <row r="27" spans="2:16" x14ac:dyDescent="0.35">
      <c r="B27" s="421"/>
      <c r="C27" s="422"/>
      <c r="D27" s="465"/>
      <c r="E27" s="466"/>
      <c r="F27" s="466"/>
      <c r="G27" s="466"/>
      <c r="H27" s="466"/>
      <c r="I27" s="466"/>
      <c r="J27" s="466"/>
      <c r="K27" s="466"/>
      <c r="L27" s="467"/>
      <c r="M27" s="8"/>
    </row>
    <row r="28" spans="2:16" x14ac:dyDescent="0.35">
      <c r="B28" s="421"/>
      <c r="C28" s="422"/>
      <c r="D28" s="465"/>
      <c r="E28" s="466"/>
      <c r="F28" s="466"/>
      <c r="G28" s="466"/>
      <c r="H28" s="466"/>
      <c r="I28" s="466"/>
      <c r="J28" s="466"/>
      <c r="K28" s="466"/>
      <c r="L28" s="467"/>
      <c r="M28" s="8"/>
    </row>
    <row r="29" spans="2:16" x14ac:dyDescent="0.35">
      <c r="B29" s="421"/>
      <c r="C29" s="422"/>
      <c r="D29" s="465"/>
      <c r="E29" s="466"/>
      <c r="F29" s="466"/>
      <c r="G29" s="466"/>
      <c r="H29" s="466"/>
      <c r="I29" s="466"/>
      <c r="J29" s="466"/>
      <c r="K29" s="466"/>
      <c r="L29" s="467"/>
      <c r="M29" s="8"/>
      <c r="O29" s="19"/>
    </row>
    <row r="30" spans="2:16" x14ac:dyDescent="0.35">
      <c r="B30" s="421"/>
      <c r="C30" s="422"/>
      <c r="D30" s="465"/>
      <c r="E30" s="466"/>
      <c r="F30" s="466"/>
      <c r="G30" s="466"/>
      <c r="H30" s="466"/>
      <c r="I30" s="466"/>
      <c r="J30" s="466"/>
      <c r="K30" s="466"/>
      <c r="L30" s="467"/>
      <c r="M30" s="8"/>
      <c r="O30" s="19"/>
    </row>
    <row r="31" spans="2:16" x14ac:dyDescent="0.35">
      <c r="B31" s="421"/>
      <c r="C31" s="422"/>
      <c r="D31" s="465"/>
      <c r="E31" s="466"/>
      <c r="F31" s="466"/>
      <c r="G31" s="466"/>
      <c r="H31" s="466"/>
      <c r="I31" s="466"/>
      <c r="J31" s="466"/>
      <c r="K31" s="466"/>
      <c r="L31" s="467"/>
      <c r="M31" s="8"/>
      <c r="O31" s="19"/>
    </row>
    <row r="32" spans="2:16" x14ac:dyDescent="0.35">
      <c r="B32" s="421"/>
      <c r="C32" s="422"/>
      <c r="D32" s="465"/>
      <c r="E32" s="466"/>
      <c r="F32" s="466"/>
      <c r="G32" s="466"/>
      <c r="H32" s="466"/>
      <c r="I32" s="466"/>
      <c r="J32" s="466"/>
      <c r="K32" s="466"/>
      <c r="L32" s="467"/>
      <c r="M32" s="8"/>
      <c r="O32" s="19"/>
    </row>
    <row r="33" spans="2:16" x14ac:dyDescent="0.35">
      <c r="B33" s="421" t="str">
        <f>IF(Intro!$G$20="English",O33,P33)</f>
        <v>Comment 3</v>
      </c>
      <c r="C33" s="422"/>
      <c r="D33" s="465"/>
      <c r="E33" s="466"/>
      <c r="F33" s="466"/>
      <c r="G33" s="466"/>
      <c r="H33" s="466"/>
      <c r="I33" s="466"/>
      <c r="J33" s="466"/>
      <c r="K33" s="466"/>
      <c r="L33" s="467"/>
      <c r="M33" s="8"/>
      <c r="O33" s="19" t="s">
        <v>187</v>
      </c>
      <c r="P33" s="8" t="s">
        <v>188</v>
      </c>
    </row>
    <row r="34" spans="2:16" x14ac:dyDescent="0.35">
      <c r="B34" s="421"/>
      <c r="C34" s="422"/>
      <c r="D34" s="465"/>
      <c r="E34" s="466"/>
      <c r="F34" s="466"/>
      <c r="G34" s="466"/>
      <c r="H34" s="466"/>
      <c r="I34" s="466"/>
      <c r="J34" s="466"/>
      <c r="K34" s="466"/>
      <c r="L34" s="467"/>
      <c r="M34" s="8"/>
      <c r="O34" s="19"/>
    </row>
    <row r="35" spans="2:16" x14ac:dyDescent="0.35">
      <c r="B35" s="421"/>
      <c r="C35" s="422"/>
      <c r="D35" s="465"/>
      <c r="E35" s="466"/>
      <c r="F35" s="466"/>
      <c r="G35" s="466"/>
      <c r="H35" s="466"/>
      <c r="I35" s="466"/>
      <c r="J35" s="466"/>
      <c r="K35" s="466"/>
      <c r="L35" s="467"/>
      <c r="M35" s="8"/>
      <c r="O35" s="19"/>
    </row>
    <row r="36" spans="2:16" x14ac:dyDescent="0.35">
      <c r="B36" s="421"/>
      <c r="C36" s="422"/>
      <c r="D36" s="465"/>
      <c r="E36" s="466"/>
      <c r="F36" s="466"/>
      <c r="G36" s="466"/>
      <c r="H36" s="466"/>
      <c r="I36" s="466"/>
      <c r="J36" s="466"/>
      <c r="K36" s="466"/>
      <c r="L36" s="467"/>
      <c r="M36" s="8"/>
      <c r="O36" s="19"/>
    </row>
    <row r="37" spans="2:16" x14ac:dyDescent="0.35">
      <c r="B37" s="421"/>
      <c r="C37" s="422"/>
      <c r="D37" s="465"/>
      <c r="E37" s="466"/>
      <c r="F37" s="466"/>
      <c r="G37" s="466"/>
      <c r="H37" s="466"/>
      <c r="I37" s="466"/>
      <c r="J37" s="466"/>
      <c r="K37" s="466"/>
      <c r="L37" s="467"/>
      <c r="M37" s="8"/>
      <c r="O37" s="19"/>
    </row>
    <row r="38" spans="2:16" x14ac:dyDescent="0.35">
      <c r="B38" s="421"/>
      <c r="C38" s="422"/>
      <c r="D38" s="465"/>
      <c r="E38" s="466"/>
      <c r="F38" s="466"/>
      <c r="G38" s="466"/>
      <c r="H38" s="466"/>
      <c r="I38" s="466"/>
      <c r="J38" s="466"/>
      <c r="K38" s="466"/>
      <c r="L38" s="467"/>
      <c r="M38" s="8"/>
      <c r="O38" s="19"/>
    </row>
    <row r="39" spans="2:16" x14ac:dyDescent="0.35">
      <c r="B39" s="421"/>
      <c r="C39" s="422"/>
      <c r="D39" s="465"/>
      <c r="E39" s="466"/>
      <c r="F39" s="466"/>
      <c r="G39" s="466"/>
      <c r="H39" s="466"/>
      <c r="I39" s="466"/>
      <c r="J39" s="466"/>
      <c r="K39" s="466"/>
      <c r="L39" s="467"/>
      <c r="M39" s="8"/>
      <c r="O39" s="19"/>
    </row>
    <row r="40" spans="2:16" x14ac:dyDescent="0.35">
      <c r="B40" s="421"/>
      <c r="C40" s="422"/>
      <c r="D40" s="465"/>
      <c r="E40" s="466"/>
      <c r="F40" s="466"/>
      <c r="G40" s="466"/>
      <c r="H40" s="466"/>
      <c r="I40" s="466"/>
      <c r="J40" s="466"/>
      <c r="K40" s="466"/>
      <c r="L40" s="467"/>
      <c r="M40" s="8"/>
      <c r="O40" s="19"/>
    </row>
    <row r="41" spans="2:16" x14ac:dyDescent="0.35">
      <c r="B41" s="421"/>
      <c r="C41" s="422"/>
      <c r="D41" s="465"/>
      <c r="E41" s="466"/>
      <c r="F41" s="466"/>
      <c r="G41" s="466"/>
      <c r="H41" s="466"/>
      <c r="I41" s="466"/>
      <c r="J41" s="466"/>
      <c r="K41" s="466"/>
      <c r="L41" s="467"/>
      <c r="M41" s="8"/>
      <c r="O41" s="19"/>
    </row>
    <row r="42" spans="2:16" x14ac:dyDescent="0.35">
      <c r="B42" s="421"/>
      <c r="C42" s="422"/>
      <c r="D42" s="465"/>
      <c r="E42" s="466"/>
      <c r="F42" s="466"/>
      <c r="G42" s="466"/>
      <c r="H42" s="466"/>
      <c r="I42" s="466"/>
      <c r="J42" s="466"/>
      <c r="K42" s="466"/>
      <c r="L42" s="467"/>
      <c r="M42" s="8"/>
      <c r="O42" s="19"/>
    </row>
    <row r="43" spans="2:16" x14ac:dyDescent="0.35">
      <c r="B43" s="421" t="str">
        <f>IF(Intro!$G$20="English",O43,P43)</f>
        <v>Comment 4</v>
      </c>
      <c r="C43" s="422"/>
      <c r="D43" s="465"/>
      <c r="E43" s="466"/>
      <c r="F43" s="466"/>
      <c r="G43" s="466"/>
      <c r="H43" s="466"/>
      <c r="I43" s="466"/>
      <c r="J43" s="466"/>
      <c r="K43" s="466"/>
      <c r="L43" s="467"/>
      <c r="M43" s="8"/>
      <c r="O43" s="19" t="s">
        <v>189</v>
      </c>
      <c r="P43" s="8" t="s">
        <v>190</v>
      </c>
    </row>
    <row r="44" spans="2:16" x14ac:dyDescent="0.35">
      <c r="B44" s="421"/>
      <c r="C44" s="422"/>
      <c r="D44" s="465"/>
      <c r="E44" s="466"/>
      <c r="F44" s="466"/>
      <c r="G44" s="466"/>
      <c r="H44" s="466"/>
      <c r="I44" s="466"/>
      <c r="J44" s="466"/>
      <c r="K44" s="466"/>
      <c r="L44" s="467"/>
      <c r="M44" s="8"/>
      <c r="O44" s="19"/>
    </row>
    <row r="45" spans="2:16" x14ac:dyDescent="0.35">
      <c r="B45" s="421"/>
      <c r="C45" s="422"/>
      <c r="D45" s="465"/>
      <c r="E45" s="466"/>
      <c r="F45" s="466"/>
      <c r="G45" s="466"/>
      <c r="H45" s="466"/>
      <c r="I45" s="466"/>
      <c r="J45" s="466"/>
      <c r="K45" s="466"/>
      <c r="L45" s="467"/>
      <c r="M45" s="8"/>
      <c r="O45" s="19"/>
    </row>
    <row r="46" spans="2:16" x14ac:dyDescent="0.35">
      <c r="B46" s="421"/>
      <c r="C46" s="422"/>
      <c r="D46" s="465"/>
      <c r="E46" s="466"/>
      <c r="F46" s="466"/>
      <c r="G46" s="466"/>
      <c r="H46" s="466"/>
      <c r="I46" s="466"/>
      <c r="J46" s="466"/>
      <c r="K46" s="466"/>
      <c r="L46" s="467"/>
      <c r="M46" s="8"/>
      <c r="O46" s="19"/>
    </row>
    <row r="47" spans="2:16" x14ac:dyDescent="0.35">
      <c r="B47" s="421"/>
      <c r="C47" s="422"/>
      <c r="D47" s="465"/>
      <c r="E47" s="466"/>
      <c r="F47" s="466"/>
      <c r="G47" s="466"/>
      <c r="H47" s="466"/>
      <c r="I47" s="466"/>
      <c r="J47" s="466"/>
      <c r="K47" s="466"/>
      <c r="L47" s="467"/>
      <c r="M47" s="8"/>
      <c r="O47" s="19"/>
    </row>
    <row r="48" spans="2:16" x14ac:dyDescent="0.35">
      <c r="B48" s="421"/>
      <c r="C48" s="422"/>
      <c r="D48" s="465"/>
      <c r="E48" s="466"/>
      <c r="F48" s="466"/>
      <c r="G48" s="466"/>
      <c r="H48" s="466"/>
      <c r="I48" s="466"/>
      <c r="J48" s="466"/>
      <c r="K48" s="466"/>
      <c r="L48" s="467"/>
      <c r="M48" s="8"/>
      <c r="O48" s="19"/>
    </row>
    <row r="49" spans="1:16" x14ac:dyDescent="0.35">
      <c r="B49" s="421"/>
      <c r="C49" s="422"/>
      <c r="D49" s="465"/>
      <c r="E49" s="466"/>
      <c r="F49" s="466"/>
      <c r="G49" s="466"/>
      <c r="H49" s="466"/>
      <c r="I49" s="466"/>
      <c r="J49" s="466"/>
      <c r="K49" s="466"/>
      <c r="L49" s="467"/>
      <c r="M49" s="8"/>
      <c r="O49" s="19"/>
    </row>
    <row r="50" spans="1:16" x14ac:dyDescent="0.35">
      <c r="B50" s="421"/>
      <c r="C50" s="422"/>
      <c r="D50" s="465"/>
      <c r="E50" s="466"/>
      <c r="F50" s="466"/>
      <c r="G50" s="466"/>
      <c r="H50" s="466"/>
      <c r="I50" s="466"/>
      <c r="J50" s="466"/>
      <c r="K50" s="466"/>
      <c r="L50" s="467"/>
      <c r="M50" s="8"/>
      <c r="O50" s="19"/>
    </row>
    <row r="51" spans="1:16" x14ac:dyDescent="0.35">
      <c r="B51" s="421"/>
      <c r="C51" s="422"/>
      <c r="D51" s="465"/>
      <c r="E51" s="466"/>
      <c r="F51" s="466"/>
      <c r="G51" s="466"/>
      <c r="H51" s="466"/>
      <c r="I51" s="466"/>
      <c r="J51" s="466"/>
      <c r="K51" s="466"/>
      <c r="L51" s="467"/>
      <c r="M51" s="8"/>
      <c r="O51" s="19"/>
    </row>
    <row r="52" spans="1:16" x14ac:dyDescent="0.35">
      <c r="B52" s="421"/>
      <c r="C52" s="422"/>
      <c r="D52" s="465"/>
      <c r="E52" s="466"/>
      <c r="F52" s="466"/>
      <c r="G52" s="466"/>
      <c r="H52" s="466"/>
      <c r="I52" s="466"/>
      <c r="J52" s="466"/>
      <c r="K52" s="466"/>
      <c r="L52" s="467"/>
      <c r="M52" s="8"/>
      <c r="O52" s="19"/>
    </row>
    <row r="53" spans="1:16" x14ac:dyDescent="0.35">
      <c r="B53" s="421" t="str">
        <f>IF(Intro!$G$20="English",O53,P53)</f>
        <v>Comment 5</v>
      </c>
      <c r="C53" s="422"/>
      <c r="D53" s="465"/>
      <c r="E53" s="466"/>
      <c r="F53" s="466"/>
      <c r="G53" s="466"/>
      <c r="H53" s="466"/>
      <c r="I53" s="466"/>
      <c r="J53" s="466"/>
      <c r="K53" s="466"/>
      <c r="L53" s="467"/>
      <c r="M53" s="8"/>
      <c r="O53" s="19" t="s">
        <v>191</v>
      </c>
      <c r="P53" s="8" t="s">
        <v>192</v>
      </c>
    </row>
    <row r="54" spans="1:16" x14ac:dyDescent="0.35">
      <c r="B54" s="421"/>
      <c r="C54" s="422"/>
      <c r="D54" s="465"/>
      <c r="E54" s="466"/>
      <c r="F54" s="466"/>
      <c r="G54" s="466"/>
      <c r="H54" s="466"/>
      <c r="I54" s="466"/>
      <c r="J54" s="466"/>
      <c r="K54" s="466"/>
      <c r="L54" s="467"/>
      <c r="M54" s="8"/>
      <c r="O54" s="19"/>
    </row>
    <row r="55" spans="1:16" x14ac:dyDescent="0.35">
      <c r="B55" s="421"/>
      <c r="C55" s="422"/>
      <c r="D55" s="465"/>
      <c r="E55" s="466"/>
      <c r="F55" s="466"/>
      <c r="G55" s="466"/>
      <c r="H55" s="466"/>
      <c r="I55" s="466"/>
      <c r="J55" s="466"/>
      <c r="K55" s="466"/>
      <c r="L55" s="467"/>
      <c r="M55" s="8"/>
      <c r="O55" s="19"/>
    </row>
    <row r="56" spans="1:16" x14ac:dyDescent="0.35">
      <c r="B56" s="421"/>
      <c r="C56" s="422"/>
      <c r="D56" s="465"/>
      <c r="E56" s="466"/>
      <c r="F56" s="466"/>
      <c r="G56" s="466"/>
      <c r="H56" s="466"/>
      <c r="I56" s="466"/>
      <c r="J56" s="466"/>
      <c r="K56" s="466"/>
      <c r="L56" s="467"/>
      <c r="M56" s="8"/>
      <c r="O56" s="19"/>
    </row>
    <row r="57" spans="1:16" x14ac:dyDescent="0.35">
      <c r="B57" s="421"/>
      <c r="C57" s="422"/>
      <c r="D57" s="465"/>
      <c r="E57" s="466"/>
      <c r="F57" s="466"/>
      <c r="G57" s="466"/>
      <c r="H57" s="466"/>
      <c r="I57" s="466"/>
      <c r="J57" s="466"/>
      <c r="K57" s="466"/>
      <c r="L57" s="467"/>
      <c r="M57" s="8"/>
      <c r="O57" s="19"/>
    </row>
    <row r="58" spans="1:16" x14ac:dyDescent="0.35">
      <c r="B58" s="421"/>
      <c r="C58" s="422"/>
      <c r="D58" s="465"/>
      <c r="E58" s="466"/>
      <c r="F58" s="466"/>
      <c r="G58" s="466"/>
      <c r="H58" s="466"/>
      <c r="I58" s="466"/>
      <c r="J58" s="466"/>
      <c r="K58" s="466"/>
      <c r="L58" s="467"/>
      <c r="M58" s="8"/>
      <c r="O58" s="19"/>
    </row>
    <row r="59" spans="1:16" x14ac:dyDescent="0.35">
      <c r="B59" s="421"/>
      <c r="C59" s="422"/>
      <c r="D59" s="465"/>
      <c r="E59" s="466"/>
      <c r="F59" s="466"/>
      <c r="G59" s="466"/>
      <c r="H59" s="466"/>
      <c r="I59" s="466"/>
      <c r="J59" s="466"/>
      <c r="K59" s="466"/>
      <c r="L59" s="467"/>
      <c r="M59" s="8"/>
      <c r="O59" s="19"/>
    </row>
    <row r="60" spans="1:16" x14ac:dyDescent="0.35">
      <c r="B60" s="421"/>
      <c r="C60" s="422"/>
      <c r="D60" s="465"/>
      <c r="E60" s="466"/>
      <c r="F60" s="466"/>
      <c r="G60" s="466"/>
      <c r="H60" s="466"/>
      <c r="I60" s="466"/>
      <c r="J60" s="466"/>
      <c r="K60" s="466"/>
      <c r="L60" s="467"/>
      <c r="M60" s="8"/>
      <c r="O60" s="19"/>
    </row>
    <row r="61" spans="1:16" x14ac:dyDescent="0.35">
      <c r="B61" s="421"/>
      <c r="C61" s="422"/>
      <c r="D61" s="465"/>
      <c r="E61" s="466"/>
      <c r="F61" s="466"/>
      <c r="G61" s="466"/>
      <c r="H61" s="466"/>
      <c r="I61" s="466"/>
      <c r="J61" s="466"/>
      <c r="K61" s="466"/>
      <c r="L61" s="467"/>
      <c r="M61" s="8"/>
      <c r="O61" s="19"/>
    </row>
    <row r="62" spans="1:16" x14ac:dyDescent="0.35">
      <c r="B62" s="468"/>
      <c r="C62" s="469"/>
      <c r="D62" s="470"/>
      <c r="E62" s="471"/>
      <c r="F62" s="471"/>
      <c r="G62" s="471"/>
      <c r="H62" s="471"/>
      <c r="I62" s="471"/>
      <c r="J62" s="471"/>
      <c r="K62" s="471"/>
      <c r="L62" s="472"/>
      <c r="M62" s="8"/>
      <c r="O62" s="19"/>
    </row>
    <row r="63" spans="1:16" s="75" customFormat="1" x14ac:dyDescent="0.35">
      <c r="A63" s="73"/>
      <c r="B63" s="1"/>
      <c r="C63" s="74"/>
      <c r="D63" s="74"/>
      <c r="E63" s="74"/>
      <c r="F63" s="74"/>
      <c r="G63" s="74"/>
      <c r="H63" s="74"/>
      <c r="I63" s="74"/>
      <c r="J63" s="74"/>
      <c r="K63" s="74"/>
      <c r="L63" s="74"/>
      <c r="N63" s="76"/>
    </row>
  </sheetData>
  <mergeCells count="21">
    <mergeCell ref="B53:C62"/>
    <mergeCell ref="D53:D62"/>
    <mergeCell ref="E53:L62"/>
    <mergeCell ref="B10:L10"/>
    <mergeCell ref="D33:D42"/>
    <mergeCell ref="E33:L42"/>
    <mergeCell ref="B43:C52"/>
    <mergeCell ref="D43:D52"/>
    <mergeCell ref="E43:L52"/>
    <mergeCell ref="B23:C32"/>
    <mergeCell ref="D23:D32"/>
    <mergeCell ref="E23:L32"/>
    <mergeCell ref="B33:C42"/>
    <mergeCell ref="B4:L4"/>
    <mergeCell ref="B5:L5"/>
    <mergeCell ref="B6:L6"/>
    <mergeCell ref="E12:L12"/>
    <mergeCell ref="B13:C22"/>
    <mergeCell ref="D13:D22"/>
    <mergeCell ref="E13:L22"/>
    <mergeCell ref="B8:L8"/>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E70A926F-CDBC-460C-95DD-D83220A4240F}">
      <formula1>1000</formula1>
    </dataValidation>
    <dataValidation allowBlank="1" showInputMessage="1" showErrorMessage="1" sqref="D13:D62" xr:uid="{B09764AD-4D24-4D28-9AEC-DB3AA6EACD8B}"/>
  </dataValidations>
  <printOptions horizontalCentered="1"/>
  <pageMargins left="0.25" right="0.25" top="0.75" bottom="0.75" header="0.3" footer="0.3"/>
  <pageSetup scale="76"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FB572-A416-4F34-BE30-9CF14953FC8C}">
  <sheetPr>
    <tabColor rgb="FF92D050"/>
    <pageSetUpPr fitToPage="1"/>
  </sheetPr>
  <dimension ref="A1:S292"/>
  <sheetViews>
    <sheetView showGridLines="0" topLeftCell="A29" zoomScaleNormal="100" workbookViewId="0">
      <selection activeCell="O1" sqref="O1:P1048576"/>
    </sheetView>
  </sheetViews>
  <sheetFormatPr defaultColWidth="9.453125" defaultRowHeight="14" x14ac:dyDescent="0.35"/>
  <cols>
    <col min="1" max="1" width="1.54296875" style="6" customWidth="1"/>
    <col min="2" max="2" width="14.54296875" style="5" customWidth="1"/>
    <col min="3" max="3" width="19.7265625" style="5" customWidth="1"/>
    <col min="4" max="4" width="19.26953125" style="5" customWidth="1"/>
    <col min="5" max="12" width="14.54296875" style="5" customWidth="1"/>
    <col min="13" max="13" width="6.453125" style="7" customWidth="1"/>
    <col min="14" max="14" width="9.453125" style="8" customWidth="1"/>
    <col min="15" max="15" width="15.54296875" style="8" hidden="1" customWidth="1"/>
    <col min="16" max="16" width="37.81640625" style="8" hidden="1" customWidth="1"/>
    <col min="17" max="19" width="15.54296875" style="8" customWidth="1"/>
    <col min="20" max="16384" width="9.453125" style="8"/>
  </cols>
  <sheetData>
    <row r="1" spans="1:16" x14ac:dyDescent="0.35">
      <c r="O1" s="8" t="s">
        <v>432</v>
      </c>
      <c r="P1" s="8" t="s">
        <v>432</v>
      </c>
    </row>
    <row r="2" spans="1:16" x14ac:dyDescent="0.35">
      <c r="B2" s="10" t="str">
        <f>IF(Intro!$G$20="English",O3,P3)</f>
        <v>PROTECTED</v>
      </c>
      <c r="C2" s="10"/>
      <c r="D2" s="10"/>
      <c r="O2" s="9" t="s">
        <v>151</v>
      </c>
      <c r="P2" s="9" t="s">
        <v>161</v>
      </c>
    </row>
    <row r="3" spans="1:16" x14ac:dyDescent="0.35">
      <c r="B3" s="12"/>
      <c r="C3" s="12"/>
      <c r="D3" s="12"/>
      <c r="O3" s="93" t="s">
        <v>369</v>
      </c>
      <c r="P3" s="93" t="s">
        <v>370</v>
      </c>
    </row>
    <row r="4" spans="1:16" s="2" customFormat="1" x14ac:dyDescent="0.35">
      <c r="A4" s="1"/>
      <c r="B4" s="349" t="str">
        <f>Info!B4</f>
        <v>PURCHASERS' QUESTIONNAIRE</v>
      </c>
      <c r="C4" s="338"/>
      <c r="D4" s="338"/>
      <c r="E4" s="338"/>
      <c r="F4" s="338"/>
      <c r="G4" s="338"/>
      <c r="H4" s="338"/>
      <c r="I4" s="338"/>
      <c r="J4" s="338"/>
      <c r="K4" s="338"/>
      <c r="L4" s="339"/>
      <c r="M4" s="13"/>
      <c r="N4" s="13"/>
      <c r="O4" s="20"/>
      <c r="P4" s="20"/>
    </row>
    <row r="5" spans="1:16" s="2" customFormat="1" x14ac:dyDescent="0.35">
      <c r="A5" s="1"/>
      <c r="B5" s="409" t="str">
        <f>Info!B5</f>
        <v>NQ-2026-001</v>
      </c>
      <c r="C5" s="341"/>
      <c r="D5" s="341"/>
      <c r="E5" s="341"/>
      <c r="F5" s="341"/>
      <c r="G5" s="341"/>
      <c r="H5" s="341"/>
      <c r="I5" s="341"/>
      <c r="J5" s="341"/>
      <c r="K5" s="341"/>
      <c r="L5" s="342"/>
      <c r="M5" s="13"/>
      <c r="N5" s="13"/>
      <c r="O5" s="20"/>
      <c r="P5" s="20"/>
    </row>
    <row r="6" spans="1:16" s="4" customFormat="1" x14ac:dyDescent="0.35">
      <c r="A6" s="1"/>
      <c r="B6" s="409" t="str">
        <f>Info!B6</f>
        <v>OIL AND GAS WELL CASING</v>
      </c>
      <c r="C6" s="341"/>
      <c r="D6" s="341"/>
      <c r="E6" s="341"/>
      <c r="F6" s="341"/>
      <c r="G6" s="341"/>
      <c r="H6" s="341"/>
      <c r="I6" s="341"/>
      <c r="J6" s="341"/>
      <c r="K6" s="341"/>
      <c r="L6" s="342"/>
      <c r="M6" s="20"/>
      <c r="N6" s="20"/>
      <c r="O6" s="16"/>
      <c r="P6" s="16"/>
    </row>
    <row r="7" spans="1:16" s="4" customFormat="1" x14ac:dyDescent="0.35">
      <c r="A7" s="1"/>
      <c r="B7" s="124"/>
      <c r="C7" s="125"/>
      <c r="D7" s="125"/>
      <c r="E7" s="125"/>
      <c r="F7" s="125"/>
      <c r="G7" s="125"/>
      <c r="H7" s="125"/>
      <c r="I7" s="125"/>
      <c r="J7" s="125"/>
      <c r="K7" s="125"/>
      <c r="L7" s="126"/>
      <c r="M7" s="20"/>
      <c r="N7" s="20"/>
      <c r="O7" s="21"/>
    </row>
    <row r="8" spans="1:16" s="4" customFormat="1" x14ac:dyDescent="0.35">
      <c r="A8" s="1"/>
      <c r="B8" s="412" t="str">
        <f>Public!B8</f>
        <v>The following questions refer to the goods as defined in the product description on the Intro tab.</v>
      </c>
      <c r="C8" s="413"/>
      <c r="D8" s="413"/>
      <c r="E8" s="413"/>
      <c r="F8" s="413"/>
      <c r="G8" s="413"/>
      <c r="H8" s="413"/>
      <c r="I8" s="413"/>
      <c r="J8" s="413"/>
      <c r="K8" s="413"/>
      <c r="L8" s="414"/>
      <c r="M8" s="20"/>
      <c r="N8" s="20"/>
      <c r="O8" s="16"/>
      <c r="P8" s="16"/>
    </row>
    <row r="9" spans="1:16" s="4" customFormat="1" x14ac:dyDescent="0.35">
      <c r="A9" s="1"/>
      <c r="B9" s="412" t="str">
        <f>Public!B9</f>
        <v xml:space="preserve">Product information and a glossary of terms can be found in the Info tab.
</v>
      </c>
      <c r="C9" s="413"/>
      <c r="D9" s="413"/>
      <c r="E9" s="413"/>
      <c r="F9" s="413"/>
      <c r="G9" s="413"/>
      <c r="H9" s="413"/>
      <c r="I9" s="413"/>
      <c r="J9" s="413"/>
      <c r="K9" s="413"/>
      <c r="L9" s="414"/>
      <c r="M9" s="20"/>
      <c r="N9" s="20"/>
      <c r="O9" s="16"/>
    </row>
    <row r="10" spans="1:16" s="4" customFormat="1" x14ac:dyDescent="0.35">
      <c r="A10" s="1"/>
      <c r="B10" s="412" t="str">
        <f>IF(Intro!$G$20="English",O10,P10)</f>
        <v xml:space="preserve">Use the AddPro tab if more space is needed.
</v>
      </c>
      <c r="C10" s="413"/>
      <c r="D10" s="413"/>
      <c r="E10" s="413"/>
      <c r="F10" s="413"/>
      <c r="G10" s="413"/>
      <c r="H10" s="413"/>
      <c r="I10" s="413"/>
      <c r="J10" s="413"/>
      <c r="K10" s="413"/>
      <c r="L10" s="414"/>
      <c r="M10" s="20"/>
      <c r="N10" s="20"/>
      <c r="O10" s="16" t="s">
        <v>193</v>
      </c>
      <c r="P10" s="16" t="str">
        <f>"Utilisez l'onglet AddPro si vous avez besoin de plus d'espace."&amp;CHAR(10)</f>
        <v xml:space="preserve">Utilisez l'onglet AddPro si vous avez besoin de plus d'espace.
</v>
      </c>
    </row>
    <row r="11" spans="1:16" s="4" customFormat="1" x14ac:dyDescent="0.35">
      <c r="A11" s="1"/>
      <c r="B11" s="124"/>
      <c r="C11" s="125"/>
      <c r="D11" s="125"/>
      <c r="E11" s="125"/>
      <c r="F11" s="125"/>
      <c r="G11" s="125"/>
      <c r="H11" s="125"/>
      <c r="I11" s="125"/>
      <c r="J11" s="125"/>
      <c r="K11" s="125"/>
      <c r="L11" s="126"/>
      <c r="M11" s="20"/>
      <c r="N11" s="20"/>
      <c r="O11" s="21"/>
    </row>
    <row r="12" spans="1:16" s="4" customFormat="1" x14ac:dyDescent="0.35">
      <c r="A12" s="1"/>
      <c r="B12" s="412" t="str">
        <f>IF(Intro!$G$20="English",O12,P12)</f>
        <v>For the questions in this tab, note the following:</v>
      </c>
      <c r="C12" s="413"/>
      <c r="D12" s="413"/>
      <c r="E12" s="413"/>
      <c r="F12" s="413"/>
      <c r="G12" s="413"/>
      <c r="H12" s="413"/>
      <c r="I12" s="413"/>
      <c r="J12" s="413"/>
      <c r="K12" s="413"/>
      <c r="L12" s="414"/>
      <c r="M12" s="20"/>
      <c r="N12" s="20"/>
      <c r="O12" s="16" t="s">
        <v>303</v>
      </c>
      <c r="P12" s="16" t="s">
        <v>304</v>
      </c>
    </row>
    <row r="13" spans="1:16" s="4" customFormat="1" x14ac:dyDescent="0.35">
      <c r="A13" s="1"/>
      <c r="B13" s="415" t="str">
        <f>IF(Intro!$G$20="English",O13,P13)</f>
        <v>• Report all values in Canadian dollars.</v>
      </c>
      <c r="C13" s="416"/>
      <c r="D13" s="416"/>
      <c r="E13" s="416"/>
      <c r="F13" s="416"/>
      <c r="G13" s="416"/>
      <c r="H13" s="416"/>
      <c r="I13" s="416"/>
      <c r="J13" s="416"/>
      <c r="K13" s="416"/>
      <c r="L13" s="417"/>
      <c r="M13" s="20"/>
      <c r="N13" s="20"/>
      <c r="O13" s="16" t="s">
        <v>325</v>
      </c>
      <c r="P13" s="16" t="s">
        <v>326</v>
      </c>
    </row>
    <row r="14" spans="1:16" s="4" customFormat="1" x14ac:dyDescent="0.35">
      <c r="A14" s="1"/>
      <c r="B14" s="15"/>
      <c r="C14" s="15"/>
      <c r="D14" s="15"/>
      <c r="E14" s="3"/>
      <c r="F14" s="3"/>
      <c r="G14" s="3"/>
      <c r="H14" s="3"/>
      <c r="I14" s="3"/>
      <c r="J14" s="3"/>
      <c r="K14" s="3"/>
      <c r="L14" s="3"/>
      <c r="O14" s="16"/>
      <c r="P14" s="16"/>
    </row>
    <row r="15" spans="1:16" x14ac:dyDescent="0.35">
      <c r="B15" s="301" t="str">
        <f>IF(Intro!$G$20="English",O15,P15)</f>
        <v>PURCHASES</v>
      </c>
      <c r="C15" s="302"/>
      <c r="D15" s="302"/>
      <c r="E15" s="302"/>
      <c r="F15" s="302"/>
      <c r="G15" s="302"/>
      <c r="H15" s="302"/>
      <c r="I15" s="302"/>
      <c r="J15" s="302"/>
      <c r="K15" s="302"/>
      <c r="L15" s="303"/>
      <c r="M15" s="8"/>
      <c r="O15" s="8" t="s">
        <v>371</v>
      </c>
      <c r="P15" s="8" t="s">
        <v>372</v>
      </c>
    </row>
    <row r="16" spans="1:16" x14ac:dyDescent="0.35">
      <c r="B16" s="405" t="s">
        <v>9</v>
      </c>
      <c r="C16" s="406"/>
      <c r="D16" s="406"/>
      <c r="E16" s="406"/>
      <c r="F16" s="406"/>
      <c r="G16" s="406"/>
      <c r="H16" s="406"/>
      <c r="I16" s="406"/>
      <c r="J16" s="406"/>
      <c r="K16" s="406"/>
      <c r="L16" s="407"/>
      <c r="M16" s="8"/>
    </row>
    <row r="17" spans="2:16" x14ac:dyDescent="0.35">
      <c r="B17" s="17"/>
      <c r="C17" s="24"/>
      <c r="D17" s="24"/>
      <c r="E17" s="25"/>
      <c r="F17" s="25"/>
      <c r="G17" s="25"/>
      <c r="H17" s="25"/>
      <c r="I17" s="25"/>
      <c r="J17" s="25"/>
      <c r="K17" s="25"/>
      <c r="L17" s="18"/>
      <c r="M17" s="8"/>
    </row>
    <row r="18" spans="2:16" x14ac:dyDescent="0.35">
      <c r="B18" s="295" t="str">
        <f>IF(Intro!$G$20="English",O18,P18)</f>
        <v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v>
      </c>
      <c r="C18" s="296"/>
      <c r="D18" s="296"/>
      <c r="E18" s="296"/>
      <c r="F18" s="296"/>
      <c r="G18" s="296"/>
      <c r="H18" s="296"/>
      <c r="I18" s="296"/>
      <c r="J18" s="296"/>
      <c r="K18" s="296"/>
      <c r="L18" s="297"/>
      <c r="M18" s="8"/>
      <c r="O18" s="19" t="s">
        <v>283</v>
      </c>
      <c r="P18" s="8" t="s">
        <v>403</v>
      </c>
    </row>
    <row r="19" spans="2:16" x14ac:dyDescent="0.35">
      <c r="B19" s="295"/>
      <c r="C19" s="296"/>
      <c r="D19" s="296"/>
      <c r="E19" s="296"/>
      <c r="F19" s="296"/>
      <c r="G19" s="296"/>
      <c r="H19" s="296"/>
      <c r="I19" s="296"/>
      <c r="J19" s="296"/>
      <c r="K19" s="296"/>
      <c r="L19" s="297"/>
      <c r="M19" s="8"/>
      <c r="O19" s="19"/>
    </row>
    <row r="20" spans="2:16" x14ac:dyDescent="0.35">
      <c r="B20" s="51"/>
      <c r="C20" s="24"/>
      <c r="D20" s="24"/>
      <c r="E20" s="25"/>
      <c r="F20" s="25"/>
      <c r="G20" s="25"/>
      <c r="H20" s="25"/>
      <c r="I20" s="25"/>
      <c r="J20" s="25"/>
      <c r="K20" s="25"/>
      <c r="L20" s="18"/>
      <c r="M20" s="8"/>
      <c r="O20" s="19"/>
    </row>
    <row r="21" spans="2:16" x14ac:dyDescent="0.35">
      <c r="B21" s="51"/>
      <c r="C21" s="8"/>
      <c r="D21" s="32"/>
      <c r="E21" s="32"/>
      <c r="F21" s="8"/>
      <c r="G21" s="8"/>
      <c r="H21" s="523">
        <f>Variables!B6</f>
        <v>2023</v>
      </c>
      <c r="I21" s="523">
        <f>H21+1</f>
        <v>2024</v>
      </c>
      <c r="J21" s="523">
        <f>I21+1</f>
        <v>2025</v>
      </c>
      <c r="K21" s="523" t="str">
        <f>IF(Intro!$G$20="English",Variables!B9,Variables!C9)</f>
        <v>Jan-March 2025</v>
      </c>
      <c r="L21" s="516" t="str">
        <f>IF(Intro!$G$20="English",Variables!B10,Variables!C10)</f>
        <v>Jan-March 2026</v>
      </c>
      <c r="M21" s="8"/>
      <c r="O21" s="19"/>
    </row>
    <row r="22" spans="2:16" x14ac:dyDescent="0.35">
      <c r="B22" s="96"/>
      <c r="C22" s="8"/>
      <c r="D22" s="32"/>
      <c r="E22" s="32"/>
      <c r="F22" s="8"/>
      <c r="G22" s="8"/>
      <c r="H22" s="524"/>
      <c r="I22" s="524"/>
      <c r="J22" s="524"/>
      <c r="K22" s="524"/>
      <c r="L22" s="517"/>
      <c r="M22" s="8"/>
      <c r="O22" s="19"/>
    </row>
    <row r="23" spans="2:16" x14ac:dyDescent="0.35">
      <c r="B23" s="259" t="s">
        <v>14</v>
      </c>
      <c r="C23" s="260"/>
      <c r="D23" s="260"/>
      <c r="E23" s="515" t="str">
        <f>IF(Intro!$G$20="English",Variables!$B$23,Variables!$C$23)</f>
        <v>tonnes</v>
      </c>
      <c r="F23" s="515"/>
      <c r="G23" s="515"/>
      <c r="H23" s="106"/>
      <c r="I23" s="106"/>
      <c r="J23" s="106"/>
      <c r="K23" s="106"/>
      <c r="L23" s="107"/>
      <c r="M23" s="8"/>
    </row>
    <row r="24" spans="2:16" x14ac:dyDescent="0.35">
      <c r="B24" s="259"/>
      <c r="C24" s="260"/>
      <c r="D24" s="260"/>
      <c r="E24" s="515" t="str">
        <f>IF(Intro!G$20="English","net delivered purchase value (CAD)","valeur d'achat nette rendue (CAD)")</f>
        <v>net delivered purchase value (CAD)</v>
      </c>
      <c r="F24" s="515"/>
      <c r="G24" s="515"/>
      <c r="H24" s="106"/>
      <c r="I24" s="106"/>
      <c r="J24" s="106"/>
      <c r="K24" s="106"/>
      <c r="L24" s="107"/>
      <c r="M24" s="8"/>
    </row>
    <row r="25" spans="2:16" ht="14.5" thickBot="1" x14ac:dyDescent="0.4">
      <c r="B25" s="507"/>
      <c r="C25" s="508"/>
      <c r="D25" s="508"/>
      <c r="E25" s="519" t="str">
        <f>"$ / "&amp;IF(Intro!$G$20="English",Variables!$B$24,Variables!$C$24)</f>
        <v>$ / tonne</v>
      </c>
      <c r="F25" s="519"/>
      <c r="G25" s="519"/>
      <c r="H25" s="163" t="str">
        <f>IF(H23=0,"-",H24/H23)</f>
        <v>-</v>
      </c>
      <c r="I25" s="163" t="str">
        <f>IF(I23=0,"-",I24/I23)</f>
        <v>-</v>
      </c>
      <c r="J25" s="163" t="str">
        <f>IF(J23=0,"-",J24/J23)</f>
        <v>-</v>
      </c>
      <c r="K25" s="163" t="str">
        <f t="shared" ref="K25:L25" si="0">IF(K23=0,"-",K24/K23)</f>
        <v>-</v>
      </c>
      <c r="L25" s="164" t="str">
        <f t="shared" si="0"/>
        <v>-</v>
      </c>
      <c r="M25" s="8"/>
    </row>
    <row r="26" spans="2:16" x14ac:dyDescent="0.35">
      <c r="B26" s="513" t="str">
        <f>IF(Intro!$G$20="English",Variables!B30,Variables!C30)</f>
        <v>Austria</v>
      </c>
      <c r="C26" s="514"/>
      <c r="D26" s="514"/>
      <c r="E26" s="518" t="str">
        <f>IF(Intro!$G$20="English",Variables!$B$23,Variables!$C$23)</f>
        <v>tonnes</v>
      </c>
      <c r="F26" s="518"/>
      <c r="G26" s="518"/>
      <c r="H26" s="108"/>
      <c r="I26" s="108"/>
      <c r="J26" s="108"/>
      <c r="K26" s="108"/>
      <c r="L26" s="109"/>
      <c r="M26" s="8"/>
    </row>
    <row r="27" spans="2:16" x14ac:dyDescent="0.35">
      <c r="B27" s="259"/>
      <c r="C27" s="260"/>
      <c r="D27" s="260"/>
      <c r="E27" s="515" t="str">
        <f>IF(Intro!G$20="English","net delivered purchase value (CAD)","valeur d'achat nette rendue (CAD)")</f>
        <v>net delivered purchase value (CAD)</v>
      </c>
      <c r="F27" s="515"/>
      <c r="G27" s="515"/>
      <c r="H27" s="106"/>
      <c r="I27" s="106"/>
      <c r="J27" s="106"/>
      <c r="K27" s="106"/>
      <c r="L27" s="107"/>
      <c r="M27" s="8"/>
    </row>
    <row r="28" spans="2:16" ht="14.5" thickBot="1" x14ac:dyDescent="0.4">
      <c r="B28" s="507"/>
      <c r="C28" s="508"/>
      <c r="D28" s="508"/>
      <c r="E28" s="519" t="str">
        <f>"$ / "&amp;IF(Intro!$G$20="English",Variables!$B$24,Variables!$C$24)</f>
        <v>$ / tonne</v>
      </c>
      <c r="F28" s="519"/>
      <c r="G28" s="519"/>
      <c r="H28" s="163" t="str">
        <f>IF(H26=0,"-",H27/H26)</f>
        <v>-</v>
      </c>
      <c r="I28" s="163" t="str">
        <f>IF(I26=0,"-",I27/I26)</f>
        <v>-</v>
      </c>
      <c r="J28" s="163" t="str">
        <f>IF(J26=0,"-",J27/J26)</f>
        <v>-</v>
      </c>
      <c r="K28" s="163" t="str">
        <f t="shared" ref="K28:L28" si="1">IF(K26=0,"-",K27/K26)</f>
        <v>-</v>
      </c>
      <c r="L28" s="164" t="str">
        <f t="shared" si="1"/>
        <v>-</v>
      </c>
      <c r="M28" s="8"/>
    </row>
    <row r="29" spans="2:16" x14ac:dyDescent="0.35">
      <c r="B29" s="513" t="str">
        <f>IF(Intro!$G$20="English",Variables!B31,Variables!C31)</f>
        <v>Mexico</v>
      </c>
      <c r="C29" s="514"/>
      <c r="D29" s="514"/>
      <c r="E29" s="518" t="str">
        <f>IF(Intro!$G$20="English",Variables!$B$23,Variables!$C$23)</f>
        <v>tonnes</v>
      </c>
      <c r="F29" s="518"/>
      <c r="G29" s="518"/>
      <c r="H29" s="108"/>
      <c r="I29" s="108"/>
      <c r="J29" s="108"/>
      <c r="K29" s="108"/>
      <c r="L29" s="109"/>
      <c r="M29" s="8"/>
    </row>
    <row r="30" spans="2:16" x14ac:dyDescent="0.35">
      <c r="B30" s="259"/>
      <c r="C30" s="260"/>
      <c r="D30" s="260"/>
      <c r="E30" s="515" t="str">
        <f>IF(Intro!G$20="English","net delivered purchase value (CAD)","valeur d'achat nette rendue (CAD)")</f>
        <v>net delivered purchase value (CAD)</v>
      </c>
      <c r="F30" s="515"/>
      <c r="G30" s="515"/>
      <c r="H30" s="106"/>
      <c r="I30" s="106"/>
      <c r="J30" s="106"/>
      <c r="K30" s="106"/>
      <c r="L30" s="107"/>
      <c r="M30" s="8"/>
    </row>
    <row r="31" spans="2:16" ht="14.5" thickBot="1" x14ac:dyDescent="0.4">
      <c r="B31" s="507"/>
      <c r="C31" s="508"/>
      <c r="D31" s="508"/>
      <c r="E31" s="519" t="str">
        <f>"$ / "&amp;IF(Intro!$G$20="English",Variables!$B$24,Variables!$C$24)</f>
        <v>$ / tonne</v>
      </c>
      <c r="F31" s="519"/>
      <c r="G31" s="519"/>
      <c r="H31" s="163" t="str">
        <f>IF(H29=0,"-",H30/H29)</f>
        <v>-</v>
      </c>
      <c r="I31" s="163" t="str">
        <f>IF(I29=0,"-",I30/I29)</f>
        <v>-</v>
      </c>
      <c r="J31" s="163" t="str">
        <f>IF(J29=0,"-",J30/J29)</f>
        <v>-</v>
      </c>
      <c r="K31" s="163" t="str">
        <f t="shared" ref="K31:L31" si="2">IF(K29=0,"-",K30/K29)</f>
        <v>-</v>
      </c>
      <c r="L31" s="164" t="str">
        <f t="shared" si="2"/>
        <v>-</v>
      </c>
      <c r="M31" s="8"/>
    </row>
    <row r="32" spans="2:16" x14ac:dyDescent="0.35">
      <c r="B32" s="513" t="str">
        <f>IF(Intro!$G$20="English",Variables!B32,Variables!C32)</f>
        <v>United States</v>
      </c>
      <c r="C32" s="514"/>
      <c r="D32" s="514"/>
      <c r="E32" s="518" t="str">
        <f>IF(Intro!$G$20="English",Variables!$B$23,Variables!$C$23)</f>
        <v>tonnes</v>
      </c>
      <c r="F32" s="518"/>
      <c r="G32" s="518"/>
      <c r="H32" s="108"/>
      <c r="I32" s="108"/>
      <c r="J32" s="108"/>
      <c r="K32" s="108"/>
      <c r="L32" s="109"/>
      <c r="M32" s="8"/>
    </row>
    <row r="33" spans="1:19" x14ac:dyDescent="0.35">
      <c r="B33" s="259"/>
      <c r="C33" s="260"/>
      <c r="D33" s="260"/>
      <c r="E33" s="515" t="str">
        <f>IF(Intro!G$20="English","net delivered purchase value (CAD)","valeur d'achat nette rendue (CAD)")</f>
        <v>net delivered purchase value (CAD)</v>
      </c>
      <c r="F33" s="515"/>
      <c r="G33" s="515"/>
      <c r="H33" s="106"/>
      <c r="I33" s="106"/>
      <c r="J33" s="106"/>
      <c r="K33" s="106"/>
      <c r="L33" s="107"/>
      <c r="M33" s="8"/>
    </row>
    <row r="34" spans="1:19" ht="14.5" thickBot="1" x14ac:dyDescent="0.4">
      <c r="B34" s="507"/>
      <c r="C34" s="508"/>
      <c r="D34" s="508"/>
      <c r="E34" s="519" t="str">
        <f>"$ / "&amp;IF(Intro!$G$20="English",Variables!$B$24,Variables!$C$24)</f>
        <v>$ / tonne</v>
      </c>
      <c r="F34" s="519"/>
      <c r="G34" s="519"/>
      <c r="H34" s="163" t="str">
        <f>IF(H32=0,"-",H33/H32)</f>
        <v>-</v>
      </c>
      <c r="I34" s="163" t="str">
        <f>IF(I32=0,"-",I33/I32)</f>
        <v>-</v>
      </c>
      <c r="J34" s="163" t="str">
        <f>IF(J32=0,"-",J33/J32)</f>
        <v>-</v>
      </c>
      <c r="K34" s="163" t="str">
        <f t="shared" ref="K34:L34" si="3">IF(K32=0,"-",K33/K32)</f>
        <v>-</v>
      </c>
      <c r="L34" s="164" t="str">
        <f t="shared" si="3"/>
        <v>-</v>
      </c>
      <c r="M34" s="8"/>
    </row>
    <row r="35" spans="1:19" ht="28.5" customHeight="1" x14ac:dyDescent="0.35">
      <c r="B35" s="513" t="str">
        <f>IF(Intro!$G$20="English",Variables!B33,Variables!C33)</f>
        <v>Countries with measures in force (China, Chinese Taipei, India, Indonesia, South Korea, Thailand, Türkiye, Ukraine and Vietnam (excluding goods exported from South Korea by Hyundai Steel Company, and goods exported from Türkiye by Borusan Mannesmann Boru Sanayi ve Ticaret A.Ş.)</v>
      </c>
      <c r="C35" s="514"/>
      <c r="D35" s="514"/>
      <c r="E35" s="518" t="str">
        <f>IF(Intro!$G$20="English",Variables!$B$23,Variables!$C$23)</f>
        <v>tonnes</v>
      </c>
      <c r="F35" s="518"/>
      <c r="G35" s="518"/>
      <c r="H35" s="108"/>
      <c r="I35" s="108"/>
      <c r="J35" s="108"/>
      <c r="K35" s="108"/>
      <c r="L35" s="109"/>
      <c r="M35" s="8"/>
    </row>
    <row r="36" spans="1:19" ht="27.75" customHeight="1" x14ac:dyDescent="0.35">
      <c r="B36" s="259"/>
      <c r="C36" s="260"/>
      <c r="D36" s="260"/>
      <c r="E36" s="515" t="str">
        <f>IF(Intro!G$20="English","net delivered purchase value (CAD)","valeur d'achat nette rendue (CAD)")</f>
        <v>net delivered purchase value (CAD)</v>
      </c>
      <c r="F36" s="515"/>
      <c r="G36" s="515"/>
      <c r="H36" s="106"/>
      <c r="I36" s="106"/>
      <c r="J36" s="106"/>
      <c r="K36" s="106"/>
      <c r="L36" s="107"/>
      <c r="M36" s="8"/>
    </row>
    <row r="37" spans="1:19" ht="33" customHeight="1" thickBot="1" x14ac:dyDescent="0.4">
      <c r="B37" s="507"/>
      <c r="C37" s="508"/>
      <c r="D37" s="508"/>
      <c r="E37" s="519" t="str">
        <f>"$ / "&amp;IF(Intro!$G$20="English",Variables!$B$24,Variables!$C$24)</f>
        <v>$ / tonne</v>
      </c>
      <c r="F37" s="519"/>
      <c r="G37" s="519"/>
      <c r="H37" s="163" t="str">
        <f>IF(H35=0,"-",H36/H35)</f>
        <v>-</v>
      </c>
      <c r="I37" s="163" t="str">
        <f>IF(I35=0,"-",I36/I35)</f>
        <v>-</v>
      </c>
      <c r="J37" s="163" t="str">
        <f>IF(J35=0,"-",J36/J35)</f>
        <v>-</v>
      </c>
      <c r="K37" s="163" t="str">
        <f t="shared" ref="K37:L37" si="4">IF(K35=0,"-",K36/K35)</f>
        <v>-</v>
      </c>
      <c r="L37" s="164" t="str">
        <f t="shared" si="4"/>
        <v>-</v>
      </c>
      <c r="M37" s="8"/>
    </row>
    <row r="38" spans="1:19" ht="60" customHeight="1" x14ac:dyDescent="0.35">
      <c r="B38" s="513" t="str">
        <f>IF(Intro!$G$20="English",Variables!B34&amp;" (list below)",Variables!C34&amp;" (énumérer ci-dessous)")</f>
        <v>Other Countries (including goods exported from South Korea by Hyundai Steel Company, and goods exported from Türkiye by Borusan Mannesmann Boru Sanayi ve Ticaret A.Ş.) (list below)</v>
      </c>
      <c r="C38" s="514"/>
      <c r="D38" s="514"/>
      <c r="E38" s="518" t="str">
        <f>IF(Intro!$G$20="English",Variables!$B$23,Variables!$C$23)</f>
        <v>tonnes</v>
      </c>
      <c r="F38" s="518"/>
      <c r="G38" s="518"/>
      <c r="H38" s="108"/>
      <c r="I38" s="108"/>
      <c r="J38" s="108"/>
      <c r="K38" s="108"/>
      <c r="L38" s="108"/>
      <c r="M38" s="8"/>
    </row>
    <row r="39" spans="1:19" x14ac:dyDescent="0.35">
      <c r="B39" s="509"/>
      <c r="C39" s="510"/>
      <c r="D39" s="510"/>
      <c r="E39" s="515" t="str">
        <f>IF(Intro!G$20="English","net delivered purchase value (CAD)","valeur d'achat nette rendue (CAD)")</f>
        <v>net delivered purchase value (CAD)</v>
      </c>
      <c r="F39" s="515"/>
      <c r="G39" s="515"/>
      <c r="H39" s="106"/>
      <c r="I39" s="106"/>
      <c r="J39" s="106"/>
      <c r="K39" s="106"/>
      <c r="L39" s="107"/>
      <c r="M39" s="8"/>
    </row>
    <row r="40" spans="1:19" ht="14.5" thickBot="1" x14ac:dyDescent="0.4">
      <c r="B40" s="511"/>
      <c r="C40" s="512"/>
      <c r="D40" s="512"/>
      <c r="E40" s="519" t="str">
        <f>"$ / "&amp;IF(Intro!$G$20="English",Variables!$B$24,Variables!$C$24)</f>
        <v>$ / tonne</v>
      </c>
      <c r="F40" s="519"/>
      <c r="G40" s="519"/>
      <c r="H40" s="163" t="str">
        <f>IF(H38=0,"-",H39/H38)</f>
        <v>-</v>
      </c>
      <c r="I40" s="163" t="str">
        <f>IF(I38=0,"-",I39/I38)</f>
        <v>-</v>
      </c>
      <c r="J40" s="163" t="str">
        <f>IF(J38=0,"-",J39/J38)</f>
        <v>-</v>
      </c>
      <c r="K40" s="163" t="str">
        <f t="shared" ref="K40:L40" si="5">IF(K38=0,"-",K39/K38)</f>
        <v>-</v>
      </c>
      <c r="L40" s="164" t="str">
        <f t="shared" si="5"/>
        <v>-</v>
      </c>
      <c r="M40" s="8"/>
    </row>
    <row r="41" spans="1:19" x14ac:dyDescent="0.35">
      <c r="B41" s="513" t="str">
        <f>IF(Intro!$G$20="English",O41,P41)</f>
        <v>Unknown country of origin - Purchased from a domestic producer</v>
      </c>
      <c r="C41" s="514"/>
      <c r="D41" s="514"/>
      <c r="E41" s="518" t="str">
        <f>IF(Intro!$G$20="English",Variables!$B$23,Variables!$C$23)</f>
        <v>tonnes</v>
      </c>
      <c r="F41" s="518"/>
      <c r="G41" s="518"/>
      <c r="H41" s="108"/>
      <c r="I41" s="108"/>
      <c r="J41" s="108"/>
      <c r="K41" s="108"/>
      <c r="L41" s="109"/>
      <c r="M41" s="8"/>
      <c r="O41" s="8" t="s">
        <v>207</v>
      </c>
      <c r="P41" s="8" t="s">
        <v>285</v>
      </c>
    </row>
    <row r="42" spans="1:19" x14ac:dyDescent="0.35">
      <c r="B42" s="259"/>
      <c r="C42" s="260"/>
      <c r="D42" s="260"/>
      <c r="E42" s="515" t="str">
        <f>IF(Intro!G$20="English","net delivered purchase value (CAD)","valeur d'achat nette rendue (CAD)")</f>
        <v>net delivered purchase value (CAD)</v>
      </c>
      <c r="F42" s="515"/>
      <c r="G42" s="515"/>
      <c r="H42" s="106"/>
      <c r="I42" s="106"/>
      <c r="J42" s="106"/>
      <c r="K42" s="106"/>
      <c r="L42" s="107"/>
      <c r="M42" s="8"/>
    </row>
    <row r="43" spans="1:19" ht="14.5" thickBot="1" x14ac:dyDescent="0.4">
      <c r="B43" s="507"/>
      <c r="C43" s="508"/>
      <c r="D43" s="508"/>
      <c r="E43" s="519" t="str">
        <f>"$ / "&amp;IF(Intro!$G$20="English",Variables!$B$24,Variables!$C$24)</f>
        <v>$ / tonne</v>
      </c>
      <c r="F43" s="519"/>
      <c r="G43" s="519"/>
      <c r="H43" s="163" t="str">
        <f>IF(H41=0,"-",H42/H41)</f>
        <v>-</v>
      </c>
      <c r="I43" s="163" t="str">
        <f>IF(I41=0,"-",I42/I41)</f>
        <v>-</v>
      </c>
      <c r="J43" s="163" t="str">
        <f>IF(J41=0,"-",J42/J41)</f>
        <v>-</v>
      </c>
      <c r="K43" s="163" t="str">
        <f t="shared" ref="K43:L43" si="6">IF(K41=0,"-",K42/K41)</f>
        <v>-</v>
      </c>
      <c r="L43" s="164" t="str">
        <f t="shared" si="6"/>
        <v>-</v>
      </c>
      <c r="M43" s="8"/>
    </row>
    <row r="44" spans="1:19" x14ac:dyDescent="0.35">
      <c r="B44" s="329" t="str">
        <f>IF(Intro!$G$20="English",O44,P44)</f>
        <v>Unknown country of origin - Purchased from another source (list below)</v>
      </c>
      <c r="C44" s="330"/>
      <c r="D44" s="330"/>
      <c r="E44" s="541" t="str">
        <f>IF(Intro!$G$20="English",Variables!$B$23,Variables!$C$23)</f>
        <v>tonnes</v>
      </c>
      <c r="F44" s="541"/>
      <c r="G44" s="541"/>
      <c r="H44" s="108"/>
      <c r="I44" s="108"/>
      <c r="J44" s="108"/>
      <c r="K44" s="108"/>
      <c r="L44" s="109"/>
      <c r="M44" s="8"/>
      <c r="O44" s="8" t="s">
        <v>307</v>
      </c>
      <c r="P44" s="8" t="s">
        <v>308</v>
      </c>
    </row>
    <row r="45" spans="1:19" x14ac:dyDescent="0.35">
      <c r="B45" s="259"/>
      <c r="C45" s="260"/>
      <c r="D45" s="260"/>
      <c r="E45" s="515" t="str">
        <f>IF(Intro!G$20="English","net delivered purchase value (CAD)","valeur d'achat nette rendue (CAD)")</f>
        <v>net delivered purchase value (CAD)</v>
      </c>
      <c r="F45" s="515"/>
      <c r="G45" s="515"/>
      <c r="H45" s="106"/>
      <c r="I45" s="106"/>
      <c r="J45" s="106"/>
      <c r="K45" s="106"/>
      <c r="L45" s="107"/>
      <c r="M45" s="8"/>
    </row>
    <row r="46" spans="1:19" ht="14.5" thickBot="1" x14ac:dyDescent="0.4">
      <c r="B46" s="259"/>
      <c r="C46" s="260"/>
      <c r="D46" s="260"/>
      <c r="E46" s="515" t="str">
        <f>"$ / "&amp;IF(Intro!$G$20="English",Variables!$B$24,Variables!$C$24)</f>
        <v>$ / tonne</v>
      </c>
      <c r="F46" s="515"/>
      <c r="G46" s="515"/>
      <c r="H46" s="163" t="str">
        <f>IF(H44=0,"-",H45/H44)</f>
        <v>-</v>
      </c>
      <c r="I46" s="163" t="str">
        <f>IF(I44=0,"-",I45/I44)</f>
        <v>-</v>
      </c>
      <c r="J46" s="163" t="str">
        <f>IF(J44=0,"-",J45/J44)</f>
        <v>-</v>
      </c>
      <c r="K46" s="163" t="str">
        <f t="shared" ref="K46:L46" si="7">IF(K44=0,"-",K45/K44)</f>
        <v>-</v>
      </c>
      <c r="L46" s="164" t="str">
        <f t="shared" si="7"/>
        <v>-</v>
      </c>
      <c r="M46" s="8"/>
    </row>
    <row r="47" spans="1:19" s="28" customFormat="1" x14ac:dyDescent="0.35">
      <c r="A47" s="65"/>
      <c r="B47" s="532"/>
      <c r="C47" s="533"/>
      <c r="D47" s="533"/>
      <c r="E47" s="533"/>
      <c r="F47" s="533"/>
      <c r="G47" s="534"/>
      <c r="H47" s="33"/>
      <c r="I47" s="33"/>
      <c r="J47" s="33"/>
      <c r="K47" s="33"/>
      <c r="L47" s="34"/>
      <c r="O47" s="8" t="s">
        <v>148</v>
      </c>
      <c r="P47" s="8" t="s">
        <v>234</v>
      </c>
      <c r="Q47" s="8"/>
      <c r="R47" s="8"/>
      <c r="S47" s="8"/>
    </row>
    <row r="48" spans="1:19" s="28" customFormat="1" x14ac:dyDescent="0.35">
      <c r="A48" s="65"/>
      <c r="B48" s="535"/>
      <c r="C48" s="536"/>
      <c r="D48" s="536"/>
      <c r="E48" s="536"/>
      <c r="F48" s="536"/>
      <c r="G48" s="537"/>
      <c r="H48" s="33"/>
      <c r="I48" s="33"/>
      <c r="J48" s="33"/>
      <c r="K48" s="33"/>
      <c r="L48" s="34"/>
      <c r="O48" s="8"/>
      <c r="P48" s="8"/>
      <c r="Q48" s="8"/>
      <c r="R48" s="8"/>
      <c r="S48" s="8"/>
    </row>
    <row r="49" spans="1:19" s="28" customFormat="1" x14ac:dyDescent="0.35">
      <c r="A49" s="65"/>
      <c r="B49" s="538"/>
      <c r="C49" s="539"/>
      <c r="D49" s="539"/>
      <c r="E49" s="539"/>
      <c r="F49" s="539"/>
      <c r="G49" s="540"/>
      <c r="H49" s="33"/>
      <c r="I49" s="33"/>
      <c r="J49" s="33"/>
      <c r="K49" s="33"/>
      <c r="L49" s="34"/>
      <c r="O49" s="8"/>
      <c r="P49" s="8"/>
      <c r="Q49" s="8"/>
      <c r="R49" s="8"/>
      <c r="S49" s="8"/>
    </row>
    <row r="50" spans="1:19" x14ac:dyDescent="0.35">
      <c r="B50" s="35"/>
      <c r="C50" s="36"/>
      <c r="D50" s="36"/>
      <c r="E50" s="37"/>
      <c r="F50" s="37"/>
      <c r="G50" s="37"/>
      <c r="H50" s="37"/>
      <c r="I50" s="37"/>
      <c r="J50" s="37"/>
      <c r="K50" s="37"/>
      <c r="L50" s="38"/>
      <c r="M50" s="8"/>
    </row>
    <row r="51" spans="1:19" x14ac:dyDescent="0.35">
      <c r="B51" s="27"/>
      <c r="C51" s="63"/>
      <c r="D51" s="63"/>
      <c r="E51" s="71"/>
      <c r="F51" s="71"/>
      <c r="G51" s="71"/>
      <c r="H51" s="63"/>
      <c r="I51" s="63"/>
      <c r="J51" s="63"/>
      <c r="K51" s="63"/>
      <c r="L51" s="64"/>
      <c r="M51" s="8"/>
    </row>
    <row r="52" spans="1:19" s="9" customFormat="1" x14ac:dyDescent="0.35">
      <c r="A52" s="6"/>
      <c r="B52" s="401" t="s">
        <v>11</v>
      </c>
      <c r="C52" s="402"/>
      <c r="D52" s="402"/>
      <c r="E52" s="402"/>
      <c r="F52" s="402"/>
      <c r="G52" s="402"/>
      <c r="H52" s="402"/>
      <c r="I52" s="402"/>
      <c r="J52" s="402"/>
      <c r="K52" s="402"/>
      <c r="L52" s="403"/>
      <c r="M52" s="50"/>
    </row>
    <row r="53" spans="1:19" s="28" customFormat="1" x14ac:dyDescent="0.35">
      <c r="A53" s="65"/>
      <c r="B53" s="77"/>
      <c r="C53" s="66"/>
      <c r="D53" s="66"/>
      <c r="E53" s="66"/>
      <c r="F53" s="66"/>
      <c r="G53" s="66"/>
      <c r="H53" s="66"/>
      <c r="I53" s="66"/>
      <c r="J53" s="66"/>
      <c r="K53" s="66"/>
      <c r="L53" s="67"/>
      <c r="O53" s="8"/>
      <c r="P53" s="8"/>
      <c r="Q53" s="8"/>
      <c r="R53" s="8"/>
      <c r="S53" s="8"/>
    </row>
    <row r="54" spans="1:19" s="28" customFormat="1" x14ac:dyDescent="0.35">
      <c r="A54" s="65"/>
      <c r="B54" s="269" t="str">
        <f>IF(Intro!$G$20="English",O54,P54)</f>
        <v>Indicate your firm's top suppliers of the goods since January 1, 2023.</v>
      </c>
      <c r="C54" s="270"/>
      <c r="D54" s="270"/>
      <c r="E54" s="270"/>
      <c r="F54" s="270"/>
      <c r="G54" s="270"/>
      <c r="H54" s="270"/>
      <c r="I54" s="270"/>
      <c r="J54" s="270"/>
      <c r="K54" s="270"/>
      <c r="L54" s="294"/>
      <c r="O54" s="8" t="str">
        <f>"Indicate your firm's top suppliers of the goods since January 1, "&amp;Variables!B6&amp;"."</f>
        <v>Indicate your firm's top suppliers of the goods since January 1, 2023.</v>
      </c>
      <c r="P54" s="8" t="str">
        <f>"Nommez les fournisseurs les plus importants des marchandises de votre entreprise depuis le 1er janvier "&amp;Variables!B6&amp;"."</f>
        <v>Nommez les fournisseurs les plus importants des marchandises de votre entreprise depuis le 1er janvier 2023.</v>
      </c>
      <c r="Q54" s="8"/>
      <c r="R54" s="8"/>
      <c r="S54" s="8"/>
    </row>
    <row r="55" spans="1:19" s="28" customFormat="1" x14ac:dyDescent="0.35">
      <c r="A55" s="65"/>
      <c r="B55" s="77"/>
      <c r="C55" s="66"/>
      <c r="D55" s="66"/>
      <c r="E55" s="66"/>
      <c r="F55" s="66"/>
      <c r="G55" s="66"/>
      <c r="H55" s="66"/>
      <c r="I55" s="66"/>
      <c r="J55" s="66"/>
      <c r="K55" s="66"/>
      <c r="L55" s="67"/>
      <c r="O55" s="8" t="s">
        <v>73</v>
      </c>
      <c r="P55" s="8" t="s">
        <v>128</v>
      </c>
      <c r="Q55" s="8"/>
      <c r="R55" s="8"/>
      <c r="S55" s="8"/>
    </row>
    <row r="56" spans="1:19" x14ac:dyDescent="0.35">
      <c r="B56" s="116"/>
      <c r="C56" s="424" t="str">
        <f>IF(Intro!$G$20="English",O55,P55)</f>
        <v>Firm Name</v>
      </c>
      <c r="D56" s="424"/>
      <c r="E56" s="424"/>
      <c r="F56" s="424"/>
      <c r="G56" s="424" t="str">
        <f>IF(Intro!$G$20="English",O56,P56)</f>
        <v>Role in Canadian Market</v>
      </c>
      <c r="H56" s="424"/>
      <c r="I56" s="424"/>
      <c r="J56" s="424"/>
      <c r="K56" s="424"/>
      <c r="L56" s="425"/>
      <c r="M56" s="8"/>
      <c r="O56" s="8" t="s">
        <v>135</v>
      </c>
      <c r="P56" s="8" t="s">
        <v>136</v>
      </c>
    </row>
    <row r="57" spans="1:19" x14ac:dyDescent="0.35">
      <c r="B57" s="525">
        <v>1</v>
      </c>
      <c r="C57" s="263"/>
      <c r="D57" s="263"/>
      <c r="E57" s="263"/>
      <c r="F57" s="263"/>
      <c r="G57" s="263"/>
      <c r="H57" s="263"/>
      <c r="I57" s="263"/>
      <c r="J57" s="263"/>
      <c r="K57" s="263"/>
      <c r="L57" s="264"/>
      <c r="M57" s="8"/>
    </row>
    <row r="58" spans="1:19" x14ac:dyDescent="0.35">
      <c r="B58" s="525"/>
      <c r="C58" s="263"/>
      <c r="D58" s="263"/>
      <c r="E58" s="263"/>
      <c r="F58" s="263"/>
      <c r="G58" s="263"/>
      <c r="H58" s="263"/>
      <c r="I58" s="263"/>
      <c r="J58" s="263"/>
      <c r="K58" s="263"/>
      <c r="L58" s="264"/>
      <c r="M58" s="8"/>
    </row>
    <row r="59" spans="1:19" x14ac:dyDescent="0.35">
      <c r="B59" s="506">
        <v>2</v>
      </c>
      <c r="C59" s="263"/>
      <c r="D59" s="263"/>
      <c r="E59" s="263"/>
      <c r="F59" s="263"/>
      <c r="G59" s="263"/>
      <c r="H59" s="263"/>
      <c r="I59" s="263"/>
      <c r="J59" s="263"/>
      <c r="K59" s="263"/>
      <c r="L59" s="264"/>
      <c r="M59" s="8"/>
    </row>
    <row r="60" spans="1:19" x14ac:dyDescent="0.35">
      <c r="B60" s="506"/>
      <c r="C60" s="263"/>
      <c r="D60" s="263"/>
      <c r="E60" s="263"/>
      <c r="F60" s="263"/>
      <c r="G60" s="263"/>
      <c r="H60" s="263"/>
      <c r="I60" s="263"/>
      <c r="J60" s="263"/>
      <c r="K60" s="263"/>
      <c r="L60" s="264"/>
      <c r="M60" s="8"/>
    </row>
    <row r="61" spans="1:19" x14ac:dyDescent="0.35">
      <c r="B61" s="506">
        <v>3</v>
      </c>
      <c r="C61" s="263"/>
      <c r="D61" s="263"/>
      <c r="E61" s="263"/>
      <c r="F61" s="263"/>
      <c r="G61" s="263"/>
      <c r="H61" s="263"/>
      <c r="I61" s="263"/>
      <c r="J61" s="263"/>
      <c r="K61" s="263"/>
      <c r="L61" s="264"/>
      <c r="M61" s="8"/>
    </row>
    <row r="62" spans="1:19" x14ac:dyDescent="0.35">
      <c r="B62" s="506"/>
      <c r="C62" s="263"/>
      <c r="D62" s="263"/>
      <c r="E62" s="263"/>
      <c r="F62" s="263"/>
      <c r="G62" s="263"/>
      <c r="H62" s="263"/>
      <c r="I62" s="263"/>
      <c r="J62" s="263"/>
      <c r="K62" s="263"/>
      <c r="L62" s="264"/>
      <c r="M62" s="8"/>
    </row>
    <row r="63" spans="1:19" x14ac:dyDescent="0.35">
      <c r="B63" s="506">
        <v>4</v>
      </c>
      <c r="C63" s="263"/>
      <c r="D63" s="263"/>
      <c r="E63" s="263"/>
      <c r="F63" s="263"/>
      <c r="G63" s="263"/>
      <c r="H63" s="263"/>
      <c r="I63" s="263"/>
      <c r="J63" s="263"/>
      <c r="K63" s="263"/>
      <c r="L63" s="264"/>
      <c r="M63" s="8"/>
    </row>
    <row r="64" spans="1:19" x14ac:dyDescent="0.35">
      <c r="B64" s="506"/>
      <c r="C64" s="263"/>
      <c r="D64" s="263"/>
      <c r="E64" s="263"/>
      <c r="F64" s="263"/>
      <c r="G64" s="263"/>
      <c r="H64" s="263"/>
      <c r="I64" s="263"/>
      <c r="J64" s="263"/>
      <c r="K64" s="263"/>
      <c r="L64" s="264"/>
      <c r="M64" s="8"/>
    </row>
    <row r="65" spans="1:19" x14ac:dyDescent="0.35">
      <c r="B65" s="506">
        <v>5</v>
      </c>
      <c r="C65" s="263"/>
      <c r="D65" s="263"/>
      <c r="E65" s="263"/>
      <c r="F65" s="263"/>
      <c r="G65" s="263"/>
      <c r="H65" s="263"/>
      <c r="I65" s="263"/>
      <c r="J65" s="263"/>
      <c r="K65" s="263"/>
      <c r="L65" s="264"/>
      <c r="M65" s="8"/>
    </row>
    <row r="66" spans="1:19" x14ac:dyDescent="0.35">
      <c r="B66" s="506"/>
      <c r="C66" s="263"/>
      <c r="D66" s="263"/>
      <c r="E66" s="263"/>
      <c r="F66" s="263"/>
      <c r="G66" s="263"/>
      <c r="H66" s="263"/>
      <c r="I66" s="263"/>
      <c r="J66" s="263"/>
      <c r="K66" s="263"/>
      <c r="L66" s="264"/>
      <c r="M66" s="8"/>
    </row>
    <row r="67" spans="1:19" x14ac:dyDescent="0.35">
      <c r="B67" s="506">
        <v>6</v>
      </c>
      <c r="C67" s="263"/>
      <c r="D67" s="263"/>
      <c r="E67" s="263"/>
      <c r="F67" s="263"/>
      <c r="G67" s="263"/>
      <c r="H67" s="263"/>
      <c r="I67" s="263"/>
      <c r="J67" s="263"/>
      <c r="K67" s="263"/>
      <c r="L67" s="264"/>
      <c r="M67" s="8"/>
    </row>
    <row r="68" spans="1:19" x14ac:dyDescent="0.35">
      <c r="B68" s="506"/>
      <c r="C68" s="263"/>
      <c r="D68" s="263"/>
      <c r="E68" s="263"/>
      <c r="F68" s="263"/>
      <c r="G68" s="263"/>
      <c r="H68" s="263"/>
      <c r="I68" s="263"/>
      <c r="J68" s="263"/>
      <c r="K68" s="263"/>
      <c r="L68" s="264"/>
      <c r="M68" s="8"/>
    </row>
    <row r="69" spans="1:19" x14ac:dyDescent="0.35">
      <c r="B69" s="506">
        <v>7</v>
      </c>
      <c r="C69" s="263"/>
      <c r="D69" s="263"/>
      <c r="E69" s="263"/>
      <c r="F69" s="263"/>
      <c r="G69" s="263"/>
      <c r="H69" s="263"/>
      <c r="I69" s="263"/>
      <c r="J69" s="263"/>
      <c r="K69" s="263"/>
      <c r="L69" s="264"/>
      <c r="M69" s="8"/>
    </row>
    <row r="70" spans="1:19" x14ac:dyDescent="0.35">
      <c r="B70" s="506"/>
      <c r="C70" s="263"/>
      <c r="D70" s="263"/>
      <c r="E70" s="263"/>
      <c r="F70" s="263"/>
      <c r="G70" s="263"/>
      <c r="H70" s="263"/>
      <c r="I70" s="263"/>
      <c r="J70" s="263"/>
      <c r="K70" s="263"/>
      <c r="L70" s="264"/>
      <c r="M70" s="8"/>
    </row>
    <row r="71" spans="1:19" x14ac:dyDescent="0.35">
      <c r="B71" s="506">
        <v>8</v>
      </c>
      <c r="C71" s="263"/>
      <c r="D71" s="263"/>
      <c r="E71" s="263"/>
      <c r="F71" s="263"/>
      <c r="G71" s="263"/>
      <c r="H71" s="263"/>
      <c r="I71" s="263"/>
      <c r="J71" s="263"/>
      <c r="K71" s="263"/>
      <c r="L71" s="264"/>
      <c r="M71" s="8"/>
    </row>
    <row r="72" spans="1:19" x14ac:dyDescent="0.35">
      <c r="B72" s="506"/>
      <c r="C72" s="263"/>
      <c r="D72" s="263"/>
      <c r="E72" s="263"/>
      <c r="F72" s="263"/>
      <c r="G72" s="263"/>
      <c r="H72" s="263"/>
      <c r="I72" s="263"/>
      <c r="J72" s="263"/>
      <c r="K72" s="263"/>
      <c r="L72" s="264"/>
      <c r="M72" s="8"/>
    </row>
    <row r="73" spans="1:19" x14ac:dyDescent="0.35">
      <c r="B73" s="506">
        <v>9</v>
      </c>
      <c r="C73" s="263"/>
      <c r="D73" s="263"/>
      <c r="E73" s="263"/>
      <c r="F73" s="263"/>
      <c r="G73" s="263"/>
      <c r="H73" s="263"/>
      <c r="I73" s="263"/>
      <c r="J73" s="263"/>
      <c r="K73" s="263"/>
      <c r="L73" s="264"/>
      <c r="M73" s="8"/>
    </row>
    <row r="74" spans="1:19" x14ac:dyDescent="0.35">
      <c r="B74" s="506"/>
      <c r="C74" s="263"/>
      <c r="D74" s="263"/>
      <c r="E74" s="263"/>
      <c r="F74" s="263"/>
      <c r="G74" s="263"/>
      <c r="H74" s="263"/>
      <c r="I74" s="263"/>
      <c r="J74" s="263"/>
      <c r="K74" s="263"/>
      <c r="L74" s="264"/>
      <c r="M74" s="8"/>
    </row>
    <row r="75" spans="1:19" x14ac:dyDescent="0.35">
      <c r="B75" s="506">
        <v>10</v>
      </c>
      <c r="C75" s="263"/>
      <c r="D75" s="263"/>
      <c r="E75" s="263"/>
      <c r="F75" s="263"/>
      <c r="G75" s="263"/>
      <c r="H75" s="263"/>
      <c r="I75" s="263"/>
      <c r="J75" s="263"/>
      <c r="K75" s="263"/>
      <c r="L75" s="264"/>
      <c r="M75" s="8"/>
    </row>
    <row r="76" spans="1:19" x14ac:dyDescent="0.35">
      <c r="B76" s="506"/>
      <c r="C76" s="263"/>
      <c r="D76" s="263"/>
      <c r="E76" s="263"/>
      <c r="F76" s="263"/>
      <c r="G76" s="263"/>
      <c r="H76" s="263"/>
      <c r="I76" s="263"/>
      <c r="J76" s="263"/>
      <c r="K76" s="263"/>
      <c r="L76" s="264"/>
      <c r="M76" s="8"/>
    </row>
    <row r="77" spans="1:19" s="28" customFormat="1" x14ac:dyDescent="0.35">
      <c r="A77" s="65"/>
      <c r="B77" s="78"/>
      <c r="C77" s="79"/>
      <c r="D77" s="79"/>
      <c r="E77" s="79"/>
      <c r="F77" s="79"/>
      <c r="G77" s="79"/>
      <c r="H77" s="79"/>
      <c r="I77" s="79"/>
      <c r="J77" s="79"/>
      <c r="K77" s="79"/>
      <c r="L77" s="80"/>
      <c r="O77" s="8"/>
      <c r="P77" s="8"/>
      <c r="Q77" s="8"/>
      <c r="R77" s="8"/>
      <c r="S77" s="8"/>
    </row>
    <row r="78" spans="1:19" s="9" customFormat="1" x14ac:dyDescent="0.35">
      <c r="A78" s="6"/>
      <c r="B78" s="401" t="s">
        <v>10</v>
      </c>
      <c r="C78" s="402"/>
      <c r="D78" s="402"/>
      <c r="E78" s="402"/>
      <c r="F78" s="402"/>
      <c r="G78" s="402"/>
      <c r="H78" s="402"/>
      <c r="I78" s="402"/>
      <c r="J78" s="402"/>
      <c r="K78" s="402"/>
      <c r="L78" s="403"/>
      <c r="M78" s="50"/>
    </row>
    <row r="79" spans="1:19" s="28" customFormat="1" x14ac:dyDescent="0.35">
      <c r="A79" s="65"/>
      <c r="B79" s="77"/>
      <c r="C79" s="66"/>
      <c r="D79" s="66"/>
      <c r="E79" s="66"/>
      <c r="F79" s="66"/>
      <c r="G79" s="66"/>
      <c r="H79" s="66"/>
      <c r="I79" s="66"/>
      <c r="J79" s="66"/>
      <c r="K79" s="66"/>
      <c r="L79" s="67"/>
      <c r="O79" s="8"/>
      <c r="P79" s="8"/>
      <c r="Q79" s="8"/>
      <c r="R79" s="8"/>
      <c r="S79" s="8"/>
    </row>
    <row r="80" spans="1:19" s="28" customFormat="1" x14ac:dyDescent="0.35">
      <c r="A80" s="65"/>
      <c r="B80" s="269" t="str">
        <f>IF(Intro!$G$20="English",O80,P80)</f>
        <v>In the last 12 months, indicate if your firm has been contacted by producers or distributors with offers to sell the goods. If so, indicate the country of origin of the goods being offered.</v>
      </c>
      <c r="C80" s="270"/>
      <c r="D80" s="270"/>
      <c r="E80" s="270"/>
      <c r="F80" s="270"/>
      <c r="G80" s="270"/>
      <c r="H80" s="270"/>
      <c r="I80" s="270"/>
      <c r="J80" s="270"/>
      <c r="K80" s="270"/>
      <c r="L80" s="294"/>
      <c r="O80" s="8" t="s">
        <v>315</v>
      </c>
      <c r="P80" s="8" t="s">
        <v>291</v>
      </c>
      <c r="Q80" s="8"/>
      <c r="R80" s="8"/>
      <c r="S80" s="8"/>
    </row>
    <row r="81" spans="1:19" s="28" customFormat="1" x14ac:dyDescent="0.35">
      <c r="A81" s="65"/>
      <c r="B81" s="269"/>
      <c r="C81" s="270"/>
      <c r="D81" s="270"/>
      <c r="E81" s="270"/>
      <c r="F81" s="270"/>
      <c r="G81" s="270"/>
      <c r="H81" s="270"/>
      <c r="I81" s="270"/>
      <c r="J81" s="270"/>
      <c r="K81" s="270"/>
      <c r="L81" s="294"/>
      <c r="O81" s="8"/>
      <c r="P81" s="8"/>
      <c r="Q81" s="8"/>
      <c r="R81" s="8"/>
      <c r="S81" s="8"/>
    </row>
    <row r="82" spans="1:19" s="28" customFormat="1" x14ac:dyDescent="0.35">
      <c r="A82" s="65"/>
      <c r="B82" s="77"/>
      <c r="C82" s="66"/>
      <c r="D82" s="66"/>
      <c r="E82" s="66"/>
      <c r="F82" s="66"/>
      <c r="G82" s="66"/>
      <c r="H82" s="66"/>
      <c r="I82" s="66"/>
      <c r="J82" s="66"/>
      <c r="K82" s="66"/>
      <c r="L82" s="67"/>
      <c r="O82" s="8" t="s">
        <v>242</v>
      </c>
      <c r="P82" s="8" t="s">
        <v>243</v>
      </c>
      <c r="Q82" s="8"/>
      <c r="R82" s="8"/>
      <c r="S82" s="8"/>
    </row>
    <row r="83" spans="1:19" x14ac:dyDescent="0.35">
      <c r="B83" s="521"/>
      <c r="C83" s="522"/>
      <c r="D83" s="522"/>
      <c r="E83" s="441" t="str">
        <f>IF(Intro!$G$20="English",O82,P82)</f>
        <v>Producer</v>
      </c>
      <c r="F83" s="441"/>
      <c r="G83" s="441" t="str">
        <f>IF(Intro!$G$20="English",O83,P83)</f>
        <v>Distributor</v>
      </c>
      <c r="H83" s="441"/>
      <c r="I83" s="68"/>
      <c r="J83" s="68"/>
      <c r="K83" s="68"/>
      <c r="L83" s="69"/>
      <c r="M83" s="8"/>
      <c r="O83" s="19" t="s">
        <v>100</v>
      </c>
      <c r="P83" s="8" t="s">
        <v>127</v>
      </c>
    </row>
    <row r="84" spans="1:19" x14ac:dyDescent="0.35">
      <c r="B84" s="462" t="str">
        <f>IF(Intro!$G$20="English",O84,P84)</f>
        <v>Country of origin unknown</v>
      </c>
      <c r="C84" s="463"/>
      <c r="D84" s="464"/>
      <c r="E84" s="520"/>
      <c r="F84" s="520"/>
      <c r="G84" s="520"/>
      <c r="H84" s="520"/>
      <c r="I84" s="68"/>
      <c r="J84" s="68"/>
      <c r="K84" s="68"/>
      <c r="L84" s="69"/>
      <c r="M84" s="8"/>
      <c r="O84" s="19" t="s">
        <v>241</v>
      </c>
      <c r="P84" s="8" t="s">
        <v>287</v>
      </c>
    </row>
    <row r="85" spans="1:19" x14ac:dyDescent="0.35">
      <c r="B85" s="462" t="s">
        <v>14</v>
      </c>
      <c r="C85" s="463"/>
      <c r="D85" s="464"/>
      <c r="E85" s="520"/>
      <c r="F85" s="520"/>
      <c r="G85" s="520"/>
      <c r="H85" s="520"/>
      <c r="I85" s="68"/>
      <c r="J85" s="68"/>
      <c r="K85" s="68"/>
      <c r="L85" s="69"/>
      <c r="M85" s="8"/>
    </row>
    <row r="86" spans="1:19" x14ac:dyDescent="0.35">
      <c r="B86" s="462" t="str">
        <f>IF(Intro!$G$20="English",Variables!B30,Variables!C30)</f>
        <v>Austria</v>
      </c>
      <c r="C86" s="463"/>
      <c r="D86" s="464"/>
      <c r="E86" s="520"/>
      <c r="F86" s="520"/>
      <c r="G86" s="520"/>
      <c r="H86" s="520"/>
      <c r="I86" s="68"/>
      <c r="J86" s="68"/>
      <c r="K86" s="68"/>
      <c r="L86" s="69"/>
      <c r="M86" s="8"/>
    </row>
    <row r="87" spans="1:19" x14ac:dyDescent="0.35">
      <c r="B87" s="462" t="str">
        <f>IF(Intro!$G$20="English",Variables!B31,Variables!C31)</f>
        <v>Mexico</v>
      </c>
      <c r="C87" s="463"/>
      <c r="D87" s="464"/>
      <c r="E87" s="520"/>
      <c r="F87" s="520"/>
      <c r="G87" s="520"/>
      <c r="H87" s="520"/>
      <c r="I87" s="68"/>
      <c r="J87" s="68"/>
      <c r="K87" s="68"/>
      <c r="L87" s="69"/>
      <c r="M87" s="8"/>
    </row>
    <row r="88" spans="1:19" x14ac:dyDescent="0.35">
      <c r="B88" s="462" t="str">
        <f>IF(Intro!$G$20="English",Variables!B32,Variables!C32)</f>
        <v>United States</v>
      </c>
      <c r="C88" s="463"/>
      <c r="D88" s="464"/>
      <c r="E88" s="267"/>
      <c r="F88" s="267"/>
      <c r="G88" s="267"/>
      <c r="H88" s="267"/>
      <c r="I88" s="68"/>
      <c r="J88" s="68"/>
      <c r="K88" s="68"/>
      <c r="L88" s="69"/>
      <c r="M88" s="8"/>
    </row>
    <row r="89" spans="1:19" ht="73.5" customHeight="1" x14ac:dyDescent="0.35">
      <c r="B89" s="462" t="str">
        <f>IF(Intro!$G$20="English",Variables!B33,Variables!C33)</f>
        <v>Countries with measures in force (China, Chinese Taipei, India, Indonesia, South Korea, Thailand, Türkiye, Ukraine and Vietnam (excluding goods exported from South Korea by Hyundai Steel Company, and goods exported from Türkiye by Borusan Mannesmann Boru Sanayi ve Ticaret A.Ş.)</v>
      </c>
      <c r="C89" s="463"/>
      <c r="D89" s="464"/>
      <c r="E89" s="267"/>
      <c r="F89" s="267"/>
      <c r="G89" s="267"/>
      <c r="H89" s="267"/>
      <c r="I89" s="68"/>
      <c r="J89" s="68"/>
      <c r="K89" s="68"/>
      <c r="L89" s="69"/>
      <c r="M89" s="8"/>
    </row>
    <row r="90" spans="1:19" ht="49.5" customHeight="1" x14ac:dyDescent="0.35">
      <c r="B90" s="462" t="str">
        <f>IF(Intro!$G$20="English",Variables!B34,Variables!C34)</f>
        <v>Other Countries (including goods exported from South Korea by Hyundai Steel Company, and goods exported from Türkiye by Borusan Mannesmann Boru Sanayi ve Ticaret A.Ş.)</v>
      </c>
      <c r="C90" s="463"/>
      <c r="D90" s="464"/>
      <c r="E90" s="267"/>
      <c r="F90" s="267"/>
      <c r="G90" s="267"/>
      <c r="H90" s="267"/>
      <c r="I90" s="68"/>
      <c r="J90" s="68"/>
      <c r="K90" s="68"/>
      <c r="L90" s="69"/>
      <c r="M90" s="8"/>
    </row>
    <row r="91" spans="1:19" s="28" customFormat="1" x14ac:dyDescent="0.35">
      <c r="A91" s="65"/>
      <c r="B91" s="473" t="str">
        <f>IF(Intro!$G$20="English",O93,P93)</f>
        <v>Other countries include:</v>
      </c>
      <c r="C91" s="474"/>
      <c r="D91" s="474"/>
      <c r="E91" s="549"/>
      <c r="F91" s="549"/>
      <c r="G91" s="549"/>
      <c r="H91" s="549"/>
      <c r="I91" s="549"/>
      <c r="J91" s="549"/>
      <c r="K91" s="549"/>
      <c r="L91" s="550"/>
      <c r="O91" s="8"/>
      <c r="P91" s="8"/>
      <c r="Q91" s="8"/>
      <c r="R91" s="8"/>
      <c r="S91" s="8"/>
    </row>
    <row r="92" spans="1:19" s="28" customFormat="1" x14ac:dyDescent="0.35">
      <c r="A92" s="65"/>
      <c r="B92" s="545"/>
      <c r="C92" s="546"/>
      <c r="D92" s="546"/>
      <c r="E92" s="551"/>
      <c r="F92" s="551"/>
      <c r="G92" s="551"/>
      <c r="H92" s="551"/>
      <c r="I92" s="551"/>
      <c r="J92" s="551"/>
      <c r="K92" s="551"/>
      <c r="L92" s="552"/>
      <c r="O92" s="8"/>
      <c r="P92" s="8"/>
      <c r="Q92" s="8"/>
      <c r="R92" s="8"/>
      <c r="S92" s="8"/>
    </row>
    <row r="93" spans="1:19" s="28" customFormat="1" x14ac:dyDescent="0.35">
      <c r="A93" s="65"/>
      <c r="B93" s="545"/>
      <c r="C93" s="546"/>
      <c r="D93" s="546"/>
      <c r="E93" s="551"/>
      <c r="F93" s="551"/>
      <c r="G93" s="551"/>
      <c r="H93" s="551"/>
      <c r="I93" s="551"/>
      <c r="J93" s="551"/>
      <c r="K93" s="551"/>
      <c r="L93" s="552"/>
      <c r="O93" s="8" t="s">
        <v>298</v>
      </c>
      <c r="P93" s="8" t="s">
        <v>299</v>
      </c>
      <c r="Q93" s="8"/>
      <c r="R93" s="8"/>
      <c r="S93" s="8"/>
    </row>
    <row r="94" spans="1:19" s="28" customFormat="1" x14ac:dyDescent="0.35">
      <c r="A94" s="65"/>
      <c r="B94" s="547"/>
      <c r="C94" s="548"/>
      <c r="D94" s="548"/>
      <c r="E94" s="553"/>
      <c r="F94" s="553"/>
      <c r="G94" s="553"/>
      <c r="H94" s="553"/>
      <c r="I94" s="553"/>
      <c r="J94" s="553"/>
      <c r="K94" s="553"/>
      <c r="L94" s="554"/>
      <c r="O94" s="8"/>
      <c r="P94" s="8"/>
      <c r="Q94" s="8"/>
      <c r="R94" s="8"/>
      <c r="S94" s="8"/>
    </row>
    <row r="95" spans="1:19" s="28" customFormat="1" x14ac:dyDescent="0.35">
      <c r="A95" s="65"/>
      <c r="B95" s="78"/>
      <c r="C95" s="79"/>
      <c r="D95" s="79"/>
      <c r="E95" s="79"/>
      <c r="F95" s="79"/>
      <c r="G95" s="79"/>
      <c r="H95" s="79"/>
      <c r="I95" s="79"/>
      <c r="J95" s="79"/>
      <c r="K95" s="79"/>
      <c r="L95" s="80"/>
      <c r="O95" s="8"/>
      <c r="P95" s="8"/>
      <c r="Q95" s="8"/>
      <c r="R95" s="8"/>
      <c r="S95" s="8"/>
    </row>
    <row r="96" spans="1:19" s="4" customFormat="1" x14ac:dyDescent="0.35">
      <c r="A96" s="1"/>
      <c r="B96" s="15"/>
      <c r="C96" s="15"/>
      <c r="D96" s="15"/>
      <c r="E96" s="3"/>
      <c r="F96" s="3"/>
      <c r="G96" s="3"/>
      <c r="H96" s="3"/>
      <c r="I96" s="3"/>
      <c r="J96" s="3"/>
      <c r="K96" s="3"/>
      <c r="L96" s="3"/>
      <c r="O96" s="16"/>
      <c r="P96" s="16"/>
    </row>
    <row r="97" spans="1:19" x14ac:dyDescent="0.35">
      <c r="B97" s="301" t="str">
        <f>UPPER(IF(Intro!$G$20="English",O97,P97))</f>
        <v>PURCHASING DECISIONS</v>
      </c>
      <c r="C97" s="302"/>
      <c r="D97" s="302"/>
      <c r="E97" s="302"/>
      <c r="F97" s="302"/>
      <c r="G97" s="302"/>
      <c r="H97" s="302"/>
      <c r="I97" s="302"/>
      <c r="J97" s="302"/>
      <c r="K97" s="302"/>
      <c r="L97" s="303"/>
      <c r="M97" s="8"/>
      <c r="O97" s="8" t="s">
        <v>228</v>
      </c>
      <c r="P97" s="8" t="s">
        <v>229</v>
      </c>
    </row>
    <row r="98" spans="1:19" s="9" customFormat="1" x14ac:dyDescent="0.35">
      <c r="A98" s="23"/>
      <c r="B98" s="401" t="s">
        <v>252</v>
      </c>
      <c r="C98" s="402"/>
      <c r="D98" s="402"/>
      <c r="E98" s="402"/>
      <c r="F98" s="402"/>
      <c r="G98" s="402"/>
      <c r="H98" s="402"/>
      <c r="I98" s="402"/>
      <c r="J98" s="402"/>
      <c r="K98" s="402"/>
      <c r="L98" s="403"/>
      <c r="M98" s="50"/>
    </row>
    <row r="99" spans="1:19" s="28" customFormat="1" x14ac:dyDescent="0.35">
      <c r="A99" s="81"/>
      <c r="B99" s="77"/>
      <c r="C99" s="66"/>
      <c r="D99" s="66"/>
      <c r="E99" s="66"/>
      <c r="F99" s="66"/>
      <c r="G99" s="66"/>
      <c r="H99" s="66"/>
      <c r="I99" s="66"/>
      <c r="J99" s="66"/>
      <c r="K99" s="66"/>
      <c r="L99" s="67"/>
      <c r="O99" s="8"/>
      <c r="P99" s="8"/>
      <c r="Q99" s="8"/>
      <c r="R99" s="8"/>
      <c r="S99" s="8"/>
    </row>
    <row r="100" spans="1:19" s="28" customFormat="1" x14ac:dyDescent="0.35">
      <c r="A100" s="81"/>
      <c r="B100" s="269" t="str">
        <f>IF(Intro!$G$20="English",O100,P100)</f>
        <v>Identify any requirements that must be met or taken into account before your firm decides it needs to purchase the goods.</v>
      </c>
      <c r="C100" s="270"/>
      <c r="D100" s="270"/>
      <c r="E100" s="270"/>
      <c r="F100" s="270"/>
      <c r="G100" s="270"/>
      <c r="H100" s="270"/>
      <c r="I100" s="270"/>
      <c r="J100" s="270"/>
      <c r="K100" s="270"/>
      <c r="L100" s="294"/>
      <c r="O100" s="8" t="s">
        <v>230</v>
      </c>
      <c r="P100" s="8" t="s">
        <v>231</v>
      </c>
      <c r="Q100" s="8"/>
      <c r="R100" s="8"/>
      <c r="S100" s="8"/>
    </row>
    <row r="101" spans="1:19" s="28" customFormat="1" x14ac:dyDescent="0.35">
      <c r="A101" s="81"/>
      <c r="B101" s="77"/>
      <c r="C101" s="66"/>
      <c r="D101" s="66"/>
      <c r="E101" s="66"/>
      <c r="F101" s="66"/>
      <c r="G101" s="66"/>
      <c r="H101" s="66"/>
      <c r="I101" s="66"/>
      <c r="J101" s="66"/>
      <c r="K101" s="66"/>
      <c r="L101" s="67"/>
      <c r="O101" s="8"/>
      <c r="P101" s="8"/>
      <c r="Q101" s="8"/>
      <c r="R101" s="8"/>
      <c r="S101" s="8"/>
    </row>
    <row r="102" spans="1:19" s="9" customFormat="1" x14ac:dyDescent="0.35">
      <c r="A102" s="23"/>
      <c r="B102" s="435"/>
      <c r="C102" s="436"/>
      <c r="D102" s="436"/>
      <c r="E102" s="436"/>
      <c r="F102" s="436"/>
      <c r="G102" s="436"/>
      <c r="H102" s="436"/>
      <c r="I102" s="436"/>
      <c r="J102" s="436"/>
      <c r="K102" s="436"/>
      <c r="L102" s="437"/>
      <c r="M102" s="28"/>
    </row>
    <row r="103" spans="1:19" s="9" customFormat="1" x14ac:dyDescent="0.35">
      <c r="A103" s="23"/>
      <c r="B103" s="435"/>
      <c r="C103" s="436"/>
      <c r="D103" s="436"/>
      <c r="E103" s="436"/>
      <c r="F103" s="436"/>
      <c r="G103" s="436"/>
      <c r="H103" s="436"/>
      <c r="I103" s="436"/>
      <c r="J103" s="436"/>
      <c r="K103" s="436"/>
      <c r="L103" s="437"/>
      <c r="M103" s="28"/>
    </row>
    <row r="104" spans="1:19" s="9" customFormat="1" x14ac:dyDescent="0.35">
      <c r="A104" s="23"/>
      <c r="B104" s="435"/>
      <c r="C104" s="436"/>
      <c r="D104" s="436"/>
      <c r="E104" s="436"/>
      <c r="F104" s="436"/>
      <c r="G104" s="436"/>
      <c r="H104" s="436"/>
      <c r="I104" s="436"/>
      <c r="J104" s="436"/>
      <c r="K104" s="436"/>
      <c r="L104" s="437"/>
      <c r="M104" s="28"/>
    </row>
    <row r="105" spans="1:19" s="9" customFormat="1" x14ac:dyDescent="0.35">
      <c r="A105" s="23"/>
      <c r="B105" s="435"/>
      <c r="C105" s="436"/>
      <c r="D105" s="436"/>
      <c r="E105" s="436"/>
      <c r="F105" s="436"/>
      <c r="G105" s="436"/>
      <c r="H105" s="436"/>
      <c r="I105" s="436"/>
      <c r="J105" s="436"/>
      <c r="K105" s="436"/>
      <c r="L105" s="437"/>
      <c r="M105" s="28"/>
    </row>
    <row r="106" spans="1:19" s="9" customFormat="1" x14ac:dyDescent="0.35">
      <c r="A106" s="23"/>
      <c r="B106" s="435"/>
      <c r="C106" s="436"/>
      <c r="D106" s="436"/>
      <c r="E106" s="436"/>
      <c r="F106" s="436"/>
      <c r="G106" s="436"/>
      <c r="H106" s="436"/>
      <c r="I106" s="436"/>
      <c r="J106" s="436"/>
      <c r="K106" s="436"/>
      <c r="L106" s="437"/>
      <c r="M106" s="28"/>
    </row>
    <row r="107" spans="1:19" s="9" customFormat="1" x14ac:dyDescent="0.35">
      <c r="A107" s="23"/>
      <c r="B107" s="435"/>
      <c r="C107" s="436"/>
      <c r="D107" s="436"/>
      <c r="E107" s="436"/>
      <c r="F107" s="436"/>
      <c r="G107" s="436"/>
      <c r="H107" s="436"/>
      <c r="I107" s="436"/>
      <c r="J107" s="436"/>
      <c r="K107" s="436"/>
      <c r="L107" s="437"/>
      <c r="M107" s="28"/>
    </row>
    <row r="108" spans="1:19" s="9" customFormat="1" x14ac:dyDescent="0.35">
      <c r="A108" s="23"/>
      <c r="B108" s="435"/>
      <c r="C108" s="436"/>
      <c r="D108" s="436"/>
      <c r="E108" s="436"/>
      <c r="F108" s="436"/>
      <c r="G108" s="436"/>
      <c r="H108" s="436"/>
      <c r="I108" s="436"/>
      <c r="J108" s="436"/>
      <c r="K108" s="436"/>
      <c r="L108" s="437"/>
      <c r="M108" s="28"/>
    </row>
    <row r="109" spans="1:19" s="9" customFormat="1" x14ac:dyDescent="0.35">
      <c r="A109" s="23"/>
      <c r="B109" s="435"/>
      <c r="C109" s="436"/>
      <c r="D109" s="436"/>
      <c r="E109" s="436"/>
      <c r="F109" s="436"/>
      <c r="G109" s="436"/>
      <c r="H109" s="436"/>
      <c r="I109" s="436"/>
      <c r="J109" s="436"/>
      <c r="K109" s="436"/>
      <c r="L109" s="437"/>
      <c r="M109" s="28"/>
    </row>
    <row r="110" spans="1:19" s="28" customFormat="1" x14ac:dyDescent="0.35">
      <c r="A110" s="81"/>
      <c r="B110" s="78"/>
      <c r="C110" s="79"/>
      <c r="D110" s="79"/>
      <c r="E110" s="79"/>
      <c r="F110" s="79"/>
      <c r="G110" s="79"/>
      <c r="H110" s="79"/>
      <c r="I110" s="79"/>
      <c r="J110" s="79"/>
      <c r="K110" s="79"/>
      <c r="L110" s="80"/>
      <c r="O110" s="8"/>
      <c r="P110" s="8"/>
      <c r="Q110" s="8"/>
      <c r="R110" s="8"/>
      <c r="S110" s="8"/>
    </row>
    <row r="111" spans="1:19" s="9" customFormat="1" x14ac:dyDescent="0.35">
      <c r="A111" s="23"/>
      <c r="B111" s="401" t="s">
        <v>253</v>
      </c>
      <c r="C111" s="402"/>
      <c r="D111" s="402"/>
      <c r="E111" s="402"/>
      <c r="F111" s="402"/>
      <c r="G111" s="402"/>
      <c r="H111" s="402"/>
      <c r="I111" s="402"/>
      <c r="J111" s="402"/>
      <c r="K111" s="402"/>
      <c r="L111" s="403"/>
      <c r="M111" s="50"/>
    </row>
    <row r="112" spans="1:19" s="28" customFormat="1" x14ac:dyDescent="0.35">
      <c r="A112" s="81"/>
      <c r="B112" s="77"/>
      <c r="C112" s="66"/>
      <c r="D112" s="66"/>
      <c r="E112" s="66"/>
      <c r="F112" s="66"/>
      <c r="G112" s="66"/>
      <c r="H112" s="66"/>
      <c r="I112" s="66"/>
      <c r="J112" s="66"/>
      <c r="K112" s="66"/>
      <c r="L112" s="67"/>
      <c r="O112" s="8"/>
      <c r="P112" s="8"/>
    </row>
    <row r="113" spans="1:19" s="28" customFormat="1" x14ac:dyDescent="0.35">
      <c r="A113" s="81"/>
      <c r="B113" s="418" t="str">
        <f>IF(Intro!$G$20="English",O113,P113)</f>
        <v>How many suppliers generally does your firm contact before deciding to purchase the goods?</v>
      </c>
      <c r="C113" s="419"/>
      <c r="D113" s="419"/>
      <c r="E113" s="419"/>
      <c r="F113" s="419"/>
      <c r="G113" s="419"/>
      <c r="H113" s="419"/>
      <c r="I113" s="419"/>
      <c r="J113" s="419"/>
      <c r="K113" s="419"/>
      <c r="L113" s="420"/>
      <c r="O113" s="8" t="s">
        <v>284</v>
      </c>
      <c r="P113" s="8" t="s">
        <v>114</v>
      </c>
    </row>
    <row r="114" spans="1:19" s="28" customFormat="1" x14ac:dyDescent="0.35">
      <c r="A114" s="81"/>
      <c r="B114" s="77"/>
      <c r="C114" s="66"/>
      <c r="D114" s="66"/>
      <c r="E114" s="66"/>
      <c r="F114" s="66"/>
      <c r="G114" s="66"/>
      <c r="H114" s="66"/>
      <c r="I114" s="66"/>
      <c r="J114" s="66"/>
      <c r="K114" s="66"/>
      <c r="L114" s="67"/>
      <c r="O114" s="8"/>
      <c r="P114" s="8"/>
    </row>
    <row r="115" spans="1:19" x14ac:dyDescent="0.35">
      <c r="A115" s="23"/>
      <c r="B115" s="421" t="str">
        <f>IF(Intro!$G$20="English",O115,P115)</f>
        <v>Number of suppliers</v>
      </c>
      <c r="C115" s="422"/>
      <c r="D115" s="422"/>
      <c r="E115" s="475"/>
      <c r="F115" s="475"/>
      <c r="G115" s="66"/>
      <c r="H115" s="66"/>
      <c r="I115" s="66"/>
      <c r="J115" s="66"/>
      <c r="K115" s="66"/>
      <c r="L115" s="67"/>
      <c r="M115" s="8"/>
      <c r="O115" s="8" t="s">
        <v>232</v>
      </c>
      <c r="P115" s="8" t="s">
        <v>233</v>
      </c>
    </row>
    <row r="116" spans="1:19" s="28" customFormat="1" x14ac:dyDescent="0.35">
      <c r="A116" s="81"/>
      <c r="B116" s="78"/>
      <c r="C116" s="79"/>
      <c r="D116" s="79"/>
      <c r="E116" s="79"/>
      <c r="F116" s="79"/>
      <c r="G116" s="79"/>
      <c r="H116" s="79"/>
      <c r="I116" s="79"/>
      <c r="J116" s="79"/>
      <c r="K116" s="79"/>
      <c r="L116" s="80"/>
      <c r="O116" s="8"/>
      <c r="P116" s="8"/>
      <c r="Q116" s="8"/>
      <c r="R116" s="8"/>
      <c r="S116" s="8"/>
    </row>
    <row r="117" spans="1:19" s="9" customFormat="1" x14ac:dyDescent="0.35">
      <c r="A117" s="23"/>
      <c r="B117" s="401" t="s">
        <v>12</v>
      </c>
      <c r="C117" s="402"/>
      <c r="D117" s="402"/>
      <c r="E117" s="402"/>
      <c r="F117" s="402"/>
      <c r="G117" s="402"/>
      <c r="H117" s="402"/>
      <c r="I117" s="402"/>
      <c r="J117" s="402"/>
      <c r="K117" s="402"/>
      <c r="L117" s="403"/>
      <c r="M117" s="50"/>
    </row>
    <row r="118" spans="1:19" s="28" customFormat="1" x14ac:dyDescent="0.35">
      <c r="A118" s="81"/>
      <c r="B118" s="77"/>
      <c r="C118" s="66"/>
      <c r="D118" s="66"/>
      <c r="E118" s="66"/>
      <c r="F118" s="66"/>
      <c r="G118" s="66"/>
      <c r="H118" s="66"/>
      <c r="I118" s="66"/>
      <c r="J118" s="66"/>
      <c r="K118" s="66"/>
      <c r="L118" s="67"/>
      <c r="O118" s="8"/>
      <c r="P118" s="8"/>
      <c r="Q118" s="8"/>
      <c r="R118" s="8"/>
      <c r="S118" s="8"/>
    </row>
    <row r="119" spans="1:19" s="28" customFormat="1" x14ac:dyDescent="0.35">
      <c r="A119" s="81"/>
      <c r="B119" s="418" t="str">
        <f>IF(Intro!$G$20="English",O119,P119)</f>
        <v>Aside from price, what factors does your firm take into account when making its purchasing decision?</v>
      </c>
      <c r="C119" s="419"/>
      <c r="D119" s="419"/>
      <c r="E119" s="419"/>
      <c r="F119" s="419"/>
      <c r="G119" s="419"/>
      <c r="H119" s="419"/>
      <c r="I119" s="419"/>
      <c r="J119" s="419"/>
      <c r="K119" s="419"/>
      <c r="L119" s="420"/>
      <c r="O119" s="8" t="s">
        <v>236</v>
      </c>
      <c r="P119" s="8" t="s">
        <v>237</v>
      </c>
      <c r="Q119" s="8"/>
      <c r="R119" s="8"/>
      <c r="S119" s="8"/>
    </row>
    <row r="120" spans="1:19" s="28" customFormat="1" x14ac:dyDescent="0.35">
      <c r="A120" s="81"/>
      <c r="B120" s="77"/>
      <c r="C120" s="66"/>
      <c r="D120" s="66"/>
      <c r="E120" s="66"/>
      <c r="F120" s="66"/>
      <c r="G120" s="66"/>
      <c r="H120" s="66"/>
      <c r="I120" s="66"/>
      <c r="J120" s="66"/>
      <c r="K120" s="66"/>
      <c r="L120" s="67"/>
      <c r="O120" s="8"/>
      <c r="P120" s="8"/>
      <c r="Q120" s="8"/>
      <c r="R120" s="8"/>
      <c r="S120" s="8"/>
    </row>
    <row r="121" spans="1:19" x14ac:dyDescent="0.35">
      <c r="A121" s="23"/>
      <c r="B121" s="421" t="str">
        <f>IF(Intro!$G$20="English",O121,P121)</f>
        <v>Product quality</v>
      </c>
      <c r="C121" s="422"/>
      <c r="D121" s="422"/>
      <c r="E121" s="475"/>
      <c r="F121" s="475"/>
      <c r="G121" s="66"/>
      <c r="H121" s="66"/>
      <c r="I121" s="66"/>
      <c r="J121" s="66"/>
      <c r="K121" s="66"/>
      <c r="L121" s="67"/>
      <c r="M121" s="8"/>
      <c r="O121" s="8" t="s">
        <v>67</v>
      </c>
      <c r="P121" s="8" t="s">
        <v>57</v>
      </c>
    </row>
    <row r="122" spans="1:19" x14ac:dyDescent="0.35">
      <c r="A122" s="23"/>
      <c r="B122" s="421" t="str">
        <f>IF(Intro!$G$20="English",O122,P122)</f>
        <v>Range of product line</v>
      </c>
      <c r="C122" s="422"/>
      <c r="D122" s="422"/>
      <c r="E122" s="475"/>
      <c r="F122" s="475"/>
      <c r="G122" s="66"/>
      <c r="H122" s="66"/>
      <c r="I122" s="66"/>
      <c r="J122" s="66"/>
      <c r="K122" s="66"/>
      <c r="L122" s="67"/>
      <c r="M122" s="8"/>
      <c r="O122" s="8" t="s">
        <v>54</v>
      </c>
      <c r="P122" s="8" t="s">
        <v>58</v>
      </c>
    </row>
    <row r="123" spans="1:19" x14ac:dyDescent="0.35">
      <c r="A123" s="23"/>
      <c r="B123" s="421" t="str">
        <f>IF(Intro!$G$20="English",O123,P123)</f>
        <v>Product meets technical specifications</v>
      </c>
      <c r="C123" s="422"/>
      <c r="D123" s="422"/>
      <c r="E123" s="475"/>
      <c r="F123" s="475"/>
      <c r="G123" s="66"/>
      <c r="H123" s="66"/>
      <c r="I123" s="66"/>
      <c r="J123" s="66"/>
      <c r="K123" s="66"/>
      <c r="L123" s="67"/>
      <c r="M123" s="8"/>
      <c r="O123" s="8" t="s">
        <v>75</v>
      </c>
      <c r="P123" s="8" t="s">
        <v>78</v>
      </c>
    </row>
    <row r="124" spans="1:19" x14ac:dyDescent="0.35">
      <c r="A124" s="23"/>
      <c r="B124" s="421" t="str">
        <f>IF(Intro!$G$20="English",O124,P124)</f>
        <v>Availability of proprietary specifications</v>
      </c>
      <c r="C124" s="422"/>
      <c r="D124" s="422"/>
      <c r="E124" s="475"/>
      <c r="F124" s="475"/>
      <c r="G124" s="66"/>
      <c r="H124" s="66"/>
      <c r="I124" s="66"/>
      <c r="J124" s="66"/>
      <c r="K124" s="66"/>
      <c r="L124" s="67"/>
      <c r="M124" s="8"/>
      <c r="O124" s="8" t="s">
        <v>68</v>
      </c>
      <c r="P124" s="8" t="s">
        <v>79</v>
      </c>
    </row>
    <row r="125" spans="1:19" x14ac:dyDescent="0.35">
      <c r="A125" s="23"/>
      <c r="B125" s="421" t="str">
        <f>IF(Intro!$G$20="English",O125,P125)</f>
        <v>Credit arrangements</v>
      </c>
      <c r="C125" s="422"/>
      <c r="D125" s="422"/>
      <c r="E125" s="475"/>
      <c r="F125" s="475"/>
      <c r="G125" s="66"/>
      <c r="H125" s="66"/>
      <c r="I125" s="66"/>
      <c r="J125" s="66"/>
      <c r="K125" s="66"/>
      <c r="L125" s="67"/>
      <c r="M125" s="8"/>
      <c r="O125" s="8" t="s">
        <v>61</v>
      </c>
      <c r="P125" s="8" t="s">
        <v>62</v>
      </c>
    </row>
    <row r="126" spans="1:19" x14ac:dyDescent="0.35">
      <c r="A126" s="23"/>
      <c r="B126" s="421" t="str">
        <f>IF(Intro!$G$20="English",O126,P126)</f>
        <v>Delivery cost</v>
      </c>
      <c r="C126" s="422"/>
      <c r="D126" s="422"/>
      <c r="E126" s="475"/>
      <c r="F126" s="475"/>
      <c r="G126" s="66"/>
      <c r="H126" s="66"/>
      <c r="I126" s="66"/>
      <c r="J126" s="66"/>
      <c r="K126" s="66"/>
      <c r="L126" s="67"/>
      <c r="M126" s="8"/>
      <c r="O126" s="8" t="s">
        <v>69</v>
      </c>
      <c r="P126" s="8" t="s">
        <v>81</v>
      </c>
    </row>
    <row r="127" spans="1:19" x14ac:dyDescent="0.35">
      <c r="A127" s="23"/>
      <c r="B127" s="421" t="str">
        <f>IF(Intro!$G$20="English",O127,P127)</f>
        <v>Delivery time and terms</v>
      </c>
      <c r="C127" s="422"/>
      <c r="D127" s="422"/>
      <c r="E127" s="475"/>
      <c r="F127" s="475"/>
      <c r="G127" s="66"/>
      <c r="H127" s="66"/>
      <c r="I127" s="66"/>
      <c r="J127" s="66"/>
      <c r="K127" s="66"/>
      <c r="L127" s="67"/>
      <c r="M127" s="8"/>
      <c r="O127" s="8" t="s">
        <v>70</v>
      </c>
      <c r="P127" s="8" t="s">
        <v>59</v>
      </c>
    </row>
    <row r="128" spans="1:19" x14ac:dyDescent="0.35">
      <c r="A128" s="23"/>
      <c r="B128" s="421" t="str">
        <f>IF(Intro!$G$20="English",O128,P128)</f>
        <v>Reliability of supplier</v>
      </c>
      <c r="C128" s="422"/>
      <c r="D128" s="422"/>
      <c r="E128" s="475"/>
      <c r="F128" s="475"/>
      <c r="G128" s="66"/>
      <c r="H128" s="66"/>
      <c r="I128" s="66"/>
      <c r="J128" s="66"/>
      <c r="K128" s="66"/>
      <c r="L128" s="67"/>
      <c r="M128" s="8"/>
      <c r="O128" s="8" t="s">
        <v>87</v>
      </c>
      <c r="P128" s="8" t="s">
        <v>82</v>
      </c>
    </row>
    <row r="129" spans="1:19" x14ac:dyDescent="0.35">
      <c r="A129" s="23"/>
      <c r="B129" s="421" t="str">
        <f>IF(Intro!$G$20="English",O129,P129)</f>
        <v>Minimum quantity requirement</v>
      </c>
      <c r="C129" s="422"/>
      <c r="D129" s="422"/>
      <c r="E129" s="475"/>
      <c r="F129" s="475"/>
      <c r="G129" s="66"/>
      <c r="H129" s="66"/>
      <c r="I129" s="66"/>
      <c r="J129" s="66"/>
      <c r="K129" s="66"/>
      <c r="L129" s="67"/>
      <c r="M129" s="8"/>
      <c r="O129" s="8" t="s">
        <v>77</v>
      </c>
      <c r="P129" s="8" t="s">
        <v>83</v>
      </c>
    </row>
    <row r="130" spans="1:19" x14ac:dyDescent="0.35">
      <c r="A130" s="23"/>
      <c r="B130" s="421" t="str">
        <f>IF(Intro!$G$20="English",O130,P130)</f>
        <v>Availability of on-hand inventory</v>
      </c>
      <c r="C130" s="422"/>
      <c r="D130" s="422"/>
      <c r="E130" s="475"/>
      <c r="F130" s="475"/>
      <c r="G130" s="66"/>
      <c r="H130" s="66"/>
      <c r="I130" s="66"/>
      <c r="J130" s="66"/>
      <c r="K130" s="66"/>
      <c r="L130" s="67"/>
      <c r="M130" s="8"/>
      <c r="O130" s="8" t="s">
        <v>71</v>
      </c>
      <c r="P130" s="8" t="s">
        <v>84</v>
      </c>
    </row>
    <row r="131" spans="1:19" x14ac:dyDescent="0.35">
      <c r="A131" s="23"/>
      <c r="B131" s="421" t="str">
        <f>IF(Intro!$G$20="English",O131,P131)</f>
        <v>After-sale service or warranties</v>
      </c>
      <c r="C131" s="422"/>
      <c r="D131" s="422"/>
      <c r="E131" s="475"/>
      <c r="F131" s="475"/>
      <c r="G131" s="66"/>
      <c r="H131" s="66"/>
      <c r="I131" s="66"/>
      <c r="J131" s="66"/>
      <c r="K131" s="66"/>
      <c r="L131" s="67"/>
      <c r="M131" s="8"/>
      <c r="O131" s="8" t="s">
        <v>279</v>
      </c>
      <c r="P131" s="8" t="s">
        <v>85</v>
      </c>
    </row>
    <row r="132" spans="1:19" x14ac:dyDescent="0.35">
      <c r="A132" s="23"/>
      <c r="B132" s="421" t="str">
        <f>IF(Intro!$G$20="English",O132,P132)</f>
        <v>Long-term supply relationship</v>
      </c>
      <c r="C132" s="422"/>
      <c r="D132" s="422"/>
      <c r="E132" s="475"/>
      <c r="F132" s="475"/>
      <c r="G132" s="66"/>
      <c r="H132" s="66"/>
      <c r="I132" s="66"/>
      <c r="J132" s="66"/>
      <c r="K132" s="66"/>
      <c r="L132" s="67"/>
      <c r="M132" s="8"/>
      <c r="O132" s="8" t="s">
        <v>56</v>
      </c>
      <c r="P132" s="7" t="s">
        <v>425</v>
      </c>
    </row>
    <row r="133" spans="1:19" x14ac:dyDescent="0.35">
      <c r="A133" s="23"/>
      <c r="B133" s="473" t="str">
        <f>IF(Intro!$G$20="English",O133,P133)</f>
        <v>Geographic location of supplier</v>
      </c>
      <c r="C133" s="474"/>
      <c r="D133" s="474"/>
      <c r="E133" s="475"/>
      <c r="F133" s="475"/>
      <c r="G133" s="66"/>
      <c r="H133" s="66"/>
      <c r="I133" s="66"/>
      <c r="J133" s="66"/>
      <c r="K133" s="66"/>
      <c r="L133" s="67"/>
      <c r="M133" s="8"/>
      <c r="O133" s="8" t="s">
        <v>55</v>
      </c>
      <c r="P133" s="8" t="s">
        <v>60</v>
      </c>
    </row>
    <row r="134" spans="1:19" s="28" customFormat="1" x14ac:dyDescent="0.35">
      <c r="A134" s="65"/>
      <c r="B134" s="476" t="str">
        <f>IF(Intro!$G$20="English",O134,P134)</f>
        <v>Other factors include</v>
      </c>
      <c r="C134" s="477"/>
      <c r="D134" s="477"/>
      <c r="E134" s="526"/>
      <c r="F134" s="526"/>
      <c r="G134" s="526"/>
      <c r="H134" s="526"/>
      <c r="I134" s="526"/>
      <c r="J134" s="526"/>
      <c r="K134" s="526"/>
      <c r="L134" s="527"/>
      <c r="O134" s="8" t="s">
        <v>238</v>
      </c>
      <c r="P134" s="8" t="s">
        <v>239</v>
      </c>
      <c r="Q134" s="8"/>
      <c r="R134" s="8"/>
      <c r="S134" s="8"/>
    </row>
    <row r="135" spans="1:19" s="28" customFormat="1" x14ac:dyDescent="0.35">
      <c r="A135" s="65"/>
      <c r="B135" s="478"/>
      <c r="C135" s="479"/>
      <c r="D135" s="479"/>
      <c r="E135" s="528"/>
      <c r="F135" s="528"/>
      <c r="G135" s="528"/>
      <c r="H135" s="528"/>
      <c r="I135" s="528"/>
      <c r="J135" s="528"/>
      <c r="K135" s="528"/>
      <c r="L135" s="529"/>
      <c r="O135" s="8"/>
      <c r="P135" s="8"/>
      <c r="Q135" s="8"/>
      <c r="R135" s="8"/>
      <c r="S135" s="8"/>
    </row>
    <row r="136" spans="1:19" s="28" customFormat="1" x14ac:dyDescent="0.35">
      <c r="A136" s="65"/>
      <c r="B136" s="478"/>
      <c r="C136" s="479"/>
      <c r="D136" s="479"/>
      <c r="E136" s="528"/>
      <c r="F136" s="528"/>
      <c r="G136" s="528"/>
      <c r="H136" s="528"/>
      <c r="I136" s="528"/>
      <c r="J136" s="528"/>
      <c r="K136" s="528"/>
      <c r="L136" s="529"/>
      <c r="O136" s="8"/>
      <c r="P136" s="8"/>
      <c r="Q136" s="8"/>
      <c r="R136" s="8"/>
      <c r="S136" s="8"/>
    </row>
    <row r="137" spans="1:19" s="28" customFormat="1" x14ac:dyDescent="0.35">
      <c r="A137" s="65"/>
      <c r="B137" s="480"/>
      <c r="C137" s="481"/>
      <c r="D137" s="481"/>
      <c r="E137" s="530"/>
      <c r="F137" s="530"/>
      <c r="G137" s="530"/>
      <c r="H137" s="530"/>
      <c r="I137" s="530"/>
      <c r="J137" s="530"/>
      <c r="K137" s="530"/>
      <c r="L137" s="531"/>
      <c r="O137" s="8"/>
      <c r="P137" s="8"/>
      <c r="Q137" s="8"/>
      <c r="R137" s="8"/>
      <c r="S137" s="8"/>
    </row>
    <row r="138" spans="1:19" s="28" customFormat="1" x14ac:dyDescent="0.35">
      <c r="A138" s="81"/>
      <c r="B138" s="78"/>
      <c r="C138" s="79"/>
      <c r="D138" s="79"/>
      <c r="E138" s="79"/>
      <c r="F138" s="79"/>
      <c r="G138" s="79"/>
      <c r="H138" s="79"/>
      <c r="I138" s="79"/>
      <c r="J138" s="79"/>
      <c r="K138" s="79"/>
      <c r="L138" s="80"/>
      <c r="O138" s="8"/>
      <c r="P138" s="8"/>
      <c r="Q138" s="8"/>
      <c r="R138" s="8"/>
      <c r="S138" s="8"/>
    </row>
    <row r="139" spans="1:19" s="9" customFormat="1" x14ac:dyDescent="0.35">
      <c r="A139" s="23"/>
      <c r="B139" s="401" t="s">
        <v>13</v>
      </c>
      <c r="C139" s="402"/>
      <c r="D139" s="402"/>
      <c r="E139" s="402"/>
      <c r="F139" s="402"/>
      <c r="G139" s="402"/>
      <c r="H139" s="402"/>
      <c r="I139" s="402"/>
      <c r="J139" s="402"/>
      <c r="K139" s="402"/>
      <c r="L139" s="403"/>
      <c r="M139" s="50"/>
    </row>
    <row r="140" spans="1:19" s="28" customFormat="1" x14ac:dyDescent="0.35">
      <c r="A140" s="81"/>
      <c r="B140" s="77"/>
      <c r="C140" s="66"/>
      <c r="D140" s="66"/>
      <c r="E140" s="66"/>
      <c r="F140" s="66"/>
      <c r="G140" s="66"/>
      <c r="H140" s="66"/>
      <c r="I140" s="66"/>
      <c r="J140" s="66"/>
      <c r="K140" s="66"/>
      <c r="L140" s="67"/>
      <c r="O140" s="8"/>
      <c r="P140" s="8"/>
      <c r="Q140" s="8"/>
      <c r="R140" s="8"/>
      <c r="S140" s="8"/>
    </row>
    <row r="141" spans="1:19" s="28" customFormat="1" x14ac:dyDescent="0.35">
      <c r="A141" s="81"/>
      <c r="B141" s="418" t="str">
        <f>IF(Intro!$G$20="English",O141,P141)</f>
        <v>What are the usual methods of establishing a transaction price?</v>
      </c>
      <c r="C141" s="419"/>
      <c r="D141" s="419"/>
      <c r="E141" s="419"/>
      <c r="F141" s="419"/>
      <c r="G141" s="419"/>
      <c r="H141" s="419"/>
      <c r="I141" s="419"/>
      <c r="J141" s="419"/>
      <c r="K141" s="419"/>
      <c r="L141" s="420"/>
      <c r="O141" s="8" t="s">
        <v>240</v>
      </c>
      <c r="P141" s="8" t="s">
        <v>288</v>
      </c>
      <c r="Q141" s="8"/>
      <c r="R141" s="8"/>
      <c r="S141" s="8"/>
    </row>
    <row r="142" spans="1:19" s="28" customFormat="1" x14ac:dyDescent="0.35">
      <c r="A142" s="81"/>
      <c r="B142" s="77"/>
      <c r="C142" s="66"/>
      <c r="D142" s="66"/>
      <c r="E142" s="66"/>
      <c r="F142" s="66"/>
      <c r="G142" s="66"/>
      <c r="H142" s="66"/>
      <c r="I142" s="66"/>
      <c r="J142" s="66"/>
      <c r="K142" s="66"/>
      <c r="L142" s="67"/>
      <c r="O142" s="8"/>
      <c r="P142" s="8"/>
      <c r="Q142" s="8"/>
      <c r="R142" s="8"/>
      <c r="S142" s="8"/>
    </row>
    <row r="143" spans="1:19" x14ac:dyDescent="0.35">
      <c r="A143" s="23"/>
      <c r="B143" s="421" t="str">
        <f>IF(Intro!$G$20="English",O143,P143)</f>
        <v>Request for quotations</v>
      </c>
      <c r="C143" s="422"/>
      <c r="D143" s="422"/>
      <c r="E143" s="475"/>
      <c r="F143" s="475"/>
      <c r="G143" s="66"/>
      <c r="H143" s="66"/>
      <c r="I143" s="66"/>
      <c r="J143" s="66"/>
      <c r="K143" s="66"/>
      <c r="L143" s="67"/>
      <c r="M143" s="8"/>
      <c r="O143" s="8" t="s">
        <v>44</v>
      </c>
      <c r="P143" s="8" t="s">
        <v>49</v>
      </c>
    </row>
    <row r="144" spans="1:19" x14ac:dyDescent="0.35">
      <c r="A144" s="23"/>
      <c r="B144" s="421" t="str">
        <f>IF(Intro!$G$20="English",O144,P144)</f>
        <v>Competitive bidding</v>
      </c>
      <c r="C144" s="422"/>
      <c r="D144" s="422"/>
      <c r="E144" s="475"/>
      <c r="F144" s="475"/>
      <c r="G144" s="66"/>
      <c r="H144" s="66"/>
      <c r="I144" s="66"/>
      <c r="J144" s="66"/>
      <c r="K144" s="66"/>
      <c r="L144" s="67"/>
      <c r="M144" s="8"/>
      <c r="O144" s="8" t="s">
        <v>45</v>
      </c>
      <c r="P144" s="8" t="s">
        <v>50</v>
      </c>
    </row>
    <row r="145" spans="1:19" ht="14.15" customHeight="1" x14ac:dyDescent="0.35">
      <c r="A145" s="23"/>
      <c r="B145" s="491" t="str">
        <f>IF(Intro!$G$20="English",O145,P145)</f>
        <v>Negotiation with an established supplier based on market intelligence on prices</v>
      </c>
      <c r="C145" s="492"/>
      <c r="D145" s="493"/>
      <c r="E145" s="497"/>
      <c r="F145" s="498"/>
      <c r="G145" s="66"/>
      <c r="H145" s="66"/>
      <c r="I145" s="66"/>
      <c r="J145" s="66"/>
      <c r="K145" s="66"/>
      <c r="L145" s="67"/>
      <c r="M145" s="8"/>
      <c r="O145" s="8" t="s">
        <v>46</v>
      </c>
      <c r="P145" s="8" t="s">
        <v>51</v>
      </c>
    </row>
    <row r="146" spans="1:19" x14ac:dyDescent="0.35">
      <c r="A146" s="23"/>
      <c r="B146" s="494"/>
      <c r="C146" s="495"/>
      <c r="D146" s="496"/>
      <c r="E146" s="499"/>
      <c r="F146" s="500"/>
      <c r="G146" s="66"/>
      <c r="H146" s="66"/>
      <c r="I146" s="66"/>
      <c r="J146" s="66"/>
      <c r="K146" s="66"/>
      <c r="L146" s="67"/>
      <c r="M146" s="8"/>
    </row>
    <row r="147" spans="1:19" ht="14.15" customHeight="1" x14ac:dyDescent="0.35">
      <c r="A147" s="23"/>
      <c r="B147" s="491" t="str">
        <f>IF(Intro!$G$20="English",O147,P147)</f>
        <v>Negotiation with an established supplier based on unsolicited bids received</v>
      </c>
      <c r="C147" s="492"/>
      <c r="D147" s="493"/>
      <c r="E147" s="497"/>
      <c r="F147" s="498"/>
      <c r="G147" s="66"/>
      <c r="H147" s="66"/>
      <c r="I147" s="66"/>
      <c r="J147" s="66"/>
      <c r="K147" s="66"/>
      <c r="L147" s="67"/>
      <c r="M147" s="8"/>
      <c r="O147" s="8" t="s">
        <v>47</v>
      </c>
      <c r="P147" s="8" t="s">
        <v>52</v>
      </c>
    </row>
    <row r="148" spans="1:19" x14ac:dyDescent="0.35">
      <c r="A148" s="23"/>
      <c r="B148" s="494"/>
      <c r="C148" s="495"/>
      <c r="D148" s="496"/>
      <c r="E148" s="499"/>
      <c r="F148" s="500"/>
      <c r="G148" s="66"/>
      <c r="H148" s="66"/>
      <c r="I148" s="66"/>
      <c r="J148" s="66"/>
      <c r="K148" s="66"/>
      <c r="L148" s="67"/>
      <c r="M148" s="8"/>
    </row>
    <row r="149" spans="1:19" x14ac:dyDescent="0.35">
      <c r="A149" s="23"/>
      <c r="B149" s="473" t="str">
        <f>IF(Intro!$G$20="English",O149,P149)</f>
        <v>Published list prices</v>
      </c>
      <c r="C149" s="474"/>
      <c r="D149" s="474"/>
      <c r="E149" s="456"/>
      <c r="F149" s="458"/>
      <c r="G149" s="66"/>
      <c r="H149" s="66"/>
      <c r="I149" s="66"/>
      <c r="J149" s="66"/>
      <c r="K149" s="66"/>
      <c r="L149" s="67"/>
      <c r="M149" s="8"/>
      <c r="O149" s="8" t="s">
        <v>48</v>
      </c>
      <c r="P149" s="8" t="s">
        <v>53</v>
      </c>
    </row>
    <row r="150" spans="1:19" s="28" customFormat="1" x14ac:dyDescent="0.35">
      <c r="A150" s="65"/>
      <c r="B150" s="476" t="str">
        <f>IF(Intro!$G$20="English",O150,P150)</f>
        <v>Other methods include</v>
      </c>
      <c r="C150" s="477"/>
      <c r="D150" s="477"/>
      <c r="E150" s="482"/>
      <c r="F150" s="483"/>
      <c r="G150" s="483"/>
      <c r="H150" s="483"/>
      <c r="I150" s="483"/>
      <c r="J150" s="483"/>
      <c r="K150" s="483"/>
      <c r="L150" s="484"/>
      <c r="O150" s="8" t="s">
        <v>235</v>
      </c>
      <c r="P150" s="8" t="s">
        <v>328</v>
      </c>
      <c r="Q150" s="8"/>
      <c r="R150" s="8"/>
      <c r="S150" s="8"/>
    </row>
    <row r="151" spans="1:19" s="28" customFormat="1" x14ac:dyDescent="0.35">
      <c r="A151" s="65"/>
      <c r="B151" s="478"/>
      <c r="C151" s="479"/>
      <c r="D151" s="479"/>
      <c r="E151" s="485"/>
      <c r="F151" s="486"/>
      <c r="G151" s="486"/>
      <c r="H151" s="486"/>
      <c r="I151" s="486"/>
      <c r="J151" s="486"/>
      <c r="K151" s="486"/>
      <c r="L151" s="487"/>
      <c r="O151" s="8"/>
      <c r="P151" s="8"/>
      <c r="Q151" s="8"/>
      <c r="R151" s="8"/>
      <c r="S151" s="8"/>
    </row>
    <row r="152" spans="1:19" s="28" customFormat="1" x14ac:dyDescent="0.35">
      <c r="A152" s="65"/>
      <c r="B152" s="478"/>
      <c r="C152" s="479"/>
      <c r="D152" s="479"/>
      <c r="E152" s="485"/>
      <c r="F152" s="486"/>
      <c r="G152" s="486"/>
      <c r="H152" s="486"/>
      <c r="I152" s="486"/>
      <c r="J152" s="486"/>
      <c r="K152" s="486"/>
      <c r="L152" s="487"/>
      <c r="O152" s="8"/>
      <c r="P152" s="8"/>
      <c r="Q152" s="8"/>
      <c r="R152" s="8"/>
      <c r="S152" s="8"/>
    </row>
    <row r="153" spans="1:19" s="28" customFormat="1" x14ac:dyDescent="0.35">
      <c r="A153" s="65"/>
      <c r="B153" s="480"/>
      <c r="C153" s="481"/>
      <c r="D153" s="481"/>
      <c r="E153" s="488"/>
      <c r="F153" s="489"/>
      <c r="G153" s="489"/>
      <c r="H153" s="489"/>
      <c r="I153" s="489"/>
      <c r="J153" s="489"/>
      <c r="K153" s="489"/>
      <c r="L153" s="490"/>
      <c r="O153" s="8"/>
      <c r="P153" s="8"/>
      <c r="Q153" s="8"/>
      <c r="R153" s="8"/>
      <c r="S153" s="8"/>
    </row>
    <row r="154" spans="1:19" s="28" customFormat="1" x14ac:dyDescent="0.35">
      <c r="A154" s="81"/>
      <c r="B154" s="78"/>
      <c r="C154" s="79"/>
      <c r="D154" s="79"/>
      <c r="E154" s="79"/>
      <c r="F154" s="79"/>
      <c r="G154" s="79"/>
      <c r="H154" s="79"/>
      <c r="I154" s="79"/>
      <c r="J154" s="79"/>
      <c r="K154" s="79"/>
      <c r="L154" s="80"/>
      <c r="O154" s="8"/>
      <c r="P154" s="8"/>
      <c r="Q154" s="8"/>
      <c r="R154" s="8"/>
      <c r="S154" s="8"/>
    </row>
    <row r="155" spans="1:19" s="9" customFormat="1" x14ac:dyDescent="0.35">
      <c r="A155" s="23"/>
      <c r="B155" s="401" t="s">
        <v>254</v>
      </c>
      <c r="C155" s="402"/>
      <c r="D155" s="402"/>
      <c r="E155" s="402"/>
      <c r="F155" s="402"/>
      <c r="G155" s="402"/>
      <c r="H155" s="402"/>
      <c r="I155" s="402"/>
      <c r="J155" s="402"/>
      <c r="K155" s="402"/>
      <c r="L155" s="403"/>
      <c r="M155" s="50"/>
    </row>
    <row r="156" spans="1:19" s="28" customFormat="1" x14ac:dyDescent="0.35">
      <c r="A156" s="81"/>
      <c r="B156" s="77"/>
      <c r="C156" s="66"/>
      <c r="D156" s="66"/>
      <c r="E156" s="66"/>
      <c r="F156" s="66"/>
      <c r="G156" s="66"/>
      <c r="H156" s="66"/>
      <c r="I156" s="66"/>
      <c r="J156" s="66"/>
      <c r="K156" s="66"/>
      <c r="L156" s="67"/>
      <c r="O156" s="8"/>
      <c r="P156" s="8"/>
    </row>
    <row r="157" spans="1:19" s="28" customFormat="1" x14ac:dyDescent="0.35">
      <c r="A157" s="81"/>
      <c r="B157" s="295" t="str">
        <f>IF(Intro!$G$20="English",O157,P157)</f>
        <v>Once the goods meet required specifications, how often does the lowest net price offered for the goods win a contract or a sale?</v>
      </c>
      <c r="C157" s="296"/>
      <c r="D157" s="296"/>
      <c r="E157" s="296"/>
      <c r="F157" s="296"/>
      <c r="G157" s="296"/>
      <c r="H157" s="296"/>
      <c r="I157" s="296"/>
      <c r="J157" s="296"/>
      <c r="K157" s="296"/>
      <c r="L157" s="297"/>
      <c r="O157" s="8" t="s">
        <v>147</v>
      </c>
      <c r="P157" s="8" t="s">
        <v>289</v>
      </c>
    </row>
    <row r="158" spans="1:19" s="28" customFormat="1" x14ac:dyDescent="0.35">
      <c r="A158" s="81"/>
      <c r="B158" s="295"/>
      <c r="C158" s="296"/>
      <c r="D158" s="296"/>
      <c r="E158" s="296"/>
      <c r="F158" s="296"/>
      <c r="G158" s="296"/>
      <c r="H158" s="296"/>
      <c r="I158" s="296"/>
      <c r="J158" s="296"/>
      <c r="K158" s="296"/>
      <c r="L158" s="297"/>
      <c r="O158" s="8"/>
      <c r="P158" s="8"/>
    </row>
    <row r="159" spans="1:19" s="28" customFormat="1" x14ac:dyDescent="0.35">
      <c r="A159" s="81"/>
      <c r="B159" s="77"/>
      <c r="C159" s="66"/>
      <c r="D159" s="66"/>
      <c r="E159" s="66"/>
      <c r="F159" s="66"/>
      <c r="G159" s="66"/>
      <c r="H159" s="66"/>
      <c r="I159" s="66"/>
      <c r="J159" s="66"/>
      <c r="K159" s="66"/>
      <c r="L159" s="67"/>
      <c r="O159" s="8"/>
      <c r="P159" s="8"/>
    </row>
    <row r="160" spans="1:19" s="28" customFormat="1" ht="14.15" customHeight="1" x14ac:dyDescent="0.35">
      <c r="A160" s="81"/>
      <c r="B160" s="501" t="str">
        <f>IF(Intro!$G$20="English",O160,P160)</f>
        <v>Select from: Always, Usually, Sometimes, Never</v>
      </c>
      <c r="C160" s="502"/>
      <c r="D160" s="502"/>
      <c r="E160" s="502"/>
      <c r="F160" s="502"/>
      <c r="G160" s="502"/>
      <c r="H160" s="475"/>
      <c r="I160" s="475"/>
      <c r="J160" s="475"/>
      <c r="K160" s="475"/>
      <c r="L160" s="160"/>
      <c r="O160" s="8" t="str">
        <f>"Select from: "&amp;Variables!B45&amp;", "&amp;Variables!B46&amp;", "&amp;Variables!B47&amp;", "&amp;Variables!B48</f>
        <v>Select from: Always, Usually, Sometimes, Never</v>
      </c>
      <c r="P160" s="8" t="str">
        <f>"Sélectionnez parmi : "&amp;Variables!C45&amp;", "&amp;Variables!C46&amp;", "&amp;Variables!C47&amp;", "&amp;Variables!C48</f>
        <v>Sélectionnez parmi : Toujours, Généralement, Parfois, Jamais</v>
      </c>
    </row>
    <row r="161" spans="1:19" s="28" customFormat="1" x14ac:dyDescent="0.35">
      <c r="A161" s="81"/>
      <c r="B161" s="78"/>
      <c r="C161" s="79"/>
      <c r="D161" s="79"/>
      <c r="E161" s="79"/>
      <c r="F161" s="79"/>
      <c r="G161" s="79"/>
      <c r="H161" s="79"/>
      <c r="I161" s="79"/>
      <c r="J161" s="79"/>
      <c r="K161" s="79"/>
      <c r="L161" s="80"/>
      <c r="O161" s="8"/>
      <c r="P161" s="8"/>
    </row>
    <row r="162" spans="1:19" s="9" customFormat="1" x14ac:dyDescent="0.35">
      <c r="A162" s="23"/>
      <c r="B162" s="401" t="s">
        <v>255</v>
      </c>
      <c r="C162" s="402"/>
      <c r="D162" s="402"/>
      <c r="E162" s="402"/>
      <c r="F162" s="402"/>
      <c r="G162" s="402"/>
      <c r="H162" s="402"/>
      <c r="I162" s="402"/>
      <c r="J162" s="402"/>
      <c r="K162" s="402"/>
      <c r="L162" s="403"/>
      <c r="M162" s="50"/>
    </row>
    <row r="163" spans="1:19" s="28" customFormat="1" x14ac:dyDescent="0.35">
      <c r="A163" s="81"/>
      <c r="B163" s="77"/>
      <c r="C163" s="66"/>
      <c r="D163" s="66"/>
      <c r="E163" s="66"/>
      <c r="F163" s="66"/>
      <c r="G163" s="66"/>
      <c r="H163" s="66"/>
      <c r="I163" s="66"/>
      <c r="J163" s="66"/>
      <c r="K163" s="66"/>
      <c r="L163" s="67"/>
      <c r="O163" s="8" t="s">
        <v>331</v>
      </c>
      <c r="P163" s="8"/>
    </row>
    <row r="164" spans="1:19" s="28" customFormat="1" x14ac:dyDescent="0.35">
      <c r="A164" s="81"/>
      <c r="B164" s="269" t="str">
        <f>IF(Intro!$G$20="English",O164,P164)</f>
        <v>Assuming the necessary baseline quality and physical specifications are met, how much of a price difference (in percentage) would make price the most important factor in your purchasing decision?</v>
      </c>
      <c r="C164" s="270"/>
      <c r="D164" s="270"/>
      <c r="E164" s="270"/>
      <c r="F164" s="270"/>
      <c r="G164" s="270"/>
      <c r="H164" s="270"/>
      <c r="I164" s="270"/>
      <c r="J164" s="270"/>
      <c r="K164" s="270"/>
      <c r="L164" s="294"/>
      <c r="O164" s="8" t="s">
        <v>332</v>
      </c>
      <c r="P164" s="8" t="s">
        <v>333</v>
      </c>
    </row>
    <row r="165" spans="1:19" s="28" customFormat="1" x14ac:dyDescent="0.35">
      <c r="A165" s="81"/>
      <c r="B165" s="269"/>
      <c r="C165" s="270"/>
      <c r="D165" s="270"/>
      <c r="E165" s="270"/>
      <c r="F165" s="270"/>
      <c r="G165" s="270"/>
      <c r="H165" s="270"/>
      <c r="I165" s="270"/>
      <c r="J165" s="270"/>
      <c r="K165" s="270"/>
      <c r="L165" s="294"/>
      <c r="O165" s="8"/>
      <c r="P165" s="8"/>
    </row>
    <row r="166" spans="1:19" s="28" customFormat="1" x14ac:dyDescent="0.35">
      <c r="A166" s="81"/>
      <c r="B166" s="77"/>
      <c r="C166" s="66"/>
      <c r="D166" s="66"/>
      <c r="E166" s="66"/>
      <c r="F166" s="66"/>
      <c r="G166" s="66"/>
      <c r="H166" s="66"/>
      <c r="I166" s="66"/>
      <c r="J166" s="66"/>
      <c r="K166" s="66"/>
      <c r="L166" s="67"/>
      <c r="O166" s="8"/>
      <c r="P166" s="8"/>
    </row>
    <row r="167" spans="1:19" ht="14.15" customHeight="1" x14ac:dyDescent="0.35">
      <c r="A167" s="23"/>
      <c r="B167" s="473" t="str">
        <f>IF(Intro!$G$20="English",O167,P167)</f>
        <v>Select from: 0 to 5%, 6 to 10%, 11 to 15%, 16 to 20%, 21 to 25%, More than 25%, Price would never be the primary factor</v>
      </c>
      <c r="C167" s="474"/>
      <c r="D167" s="474"/>
      <c r="E167" s="474"/>
      <c r="F167" s="474"/>
      <c r="G167" s="474"/>
      <c r="H167" s="555"/>
      <c r="I167" s="555"/>
      <c r="J167" s="555"/>
      <c r="K167" s="555"/>
      <c r="L167" s="67"/>
      <c r="M167" s="8"/>
      <c r="O167" s="8" t="str">
        <f>"Select from: "&amp;Variables!B75&amp;", "&amp;Variables!B76&amp;", "&amp;Variables!B77&amp;", "&amp;Variables!B78&amp;", "&amp;Variables!B79&amp;", "&amp;Variables!B80&amp;", "&amp;Variables!B81</f>
        <v>Select from: 0 to 5%, 6 to 10%, 11 to 15%, 16 to 20%, 21 to 25%, More than 25%, Price would never be the primary factor</v>
      </c>
      <c r="P167" s="8" t="str">
        <f>"Sélectionnez parmi : "&amp;Variables!C75&amp;", "&amp;Variables!C76&amp;", "&amp;Variables!C77&amp;", "&amp;Variables!C78&amp;", "&amp;Variables!C79&amp;", "&amp;Variables!C80&amp;", "&amp;Variables!C81</f>
        <v>Sélectionnez parmi : De 0 à 5 %, De 6 à 10 %, De 11 à 15 %, De 16 à 20 %, De 21 à 25 %, Plus de 25 %, Le prix ne sera jamais le facteur principal</v>
      </c>
    </row>
    <row r="168" spans="1:19" ht="14.15" customHeight="1" x14ac:dyDescent="0.35">
      <c r="A168" s="23"/>
      <c r="B168" s="547"/>
      <c r="C168" s="548"/>
      <c r="D168" s="548"/>
      <c r="E168" s="548"/>
      <c r="F168" s="548"/>
      <c r="G168" s="548"/>
      <c r="H168" s="556"/>
      <c r="I168" s="556"/>
      <c r="J168" s="556"/>
      <c r="K168" s="556"/>
      <c r="L168" s="67"/>
      <c r="M168" s="8"/>
    </row>
    <row r="169" spans="1:19" s="28" customFormat="1" x14ac:dyDescent="0.35">
      <c r="A169" s="81"/>
      <c r="B169" s="78"/>
      <c r="C169" s="79"/>
      <c r="D169" s="79"/>
      <c r="E169" s="79"/>
      <c r="F169" s="79"/>
      <c r="G169" s="79"/>
      <c r="H169" s="79"/>
      <c r="I169" s="79"/>
      <c r="J169" s="79"/>
      <c r="K169" s="79"/>
      <c r="L169" s="80"/>
      <c r="O169" s="8"/>
      <c r="P169" s="8"/>
    </row>
    <row r="170" spans="1:19" s="9" customFormat="1" x14ac:dyDescent="0.35">
      <c r="A170" s="23"/>
      <c r="B170" s="401" t="s">
        <v>256</v>
      </c>
      <c r="C170" s="402"/>
      <c r="D170" s="402"/>
      <c r="E170" s="402"/>
      <c r="F170" s="402"/>
      <c r="G170" s="402"/>
      <c r="H170" s="402"/>
      <c r="I170" s="402"/>
      <c r="J170" s="402"/>
      <c r="K170" s="402"/>
      <c r="L170" s="403"/>
      <c r="M170" s="50"/>
      <c r="Q170" s="8"/>
      <c r="R170" s="8"/>
      <c r="S170" s="8"/>
    </row>
    <row r="171" spans="1:19" s="28" customFormat="1" x14ac:dyDescent="0.35">
      <c r="A171" s="81"/>
      <c r="B171" s="77"/>
      <c r="C171" s="66"/>
      <c r="D171" s="66"/>
      <c r="E171" s="66"/>
      <c r="F171" s="66"/>
      <c r="G171" s="66"/>
      <c r="H171" s="66"/>
      <c r="I171" s="66"/>
      <c r="J171" s="66"/>
      <c r="K171" s="66"/>
      <c r="L171" s="67"/>
      <c r="O171" s="8"/>
      <c r="P171" s="8"/>
      <c r="Q171" s="8"/>
      <c r="R171" s="8"/>
      <c r="S171" s="8"/>
    </row>
    <row r="172" spans="1:19" s="28" customFormat="1" x14ac:dyDescent="0.35">
      <c r="A172" s="81"/>
      <c r="B172" s="418" t="str">
        <f>IF(Intro!$G$20="English",O172,P172)</f>
        <v>In the Canadian market for the goods, which of the following countries tends to be the price leader?</v>
      </c>
      <c r="C172" s="419"/>
      <c r="D172" s="419"/>
      <c r="E172" s="419"/>
      <c r="F172" s="419"/>
      <c r="G172" s="419"/>
      <c r="H172" s="419"/>
      <c r="I172" s="419"/>
      <c r="J172" s="419"/>
      <c r="K172" s="419"/>
      <c r="L172" s="420"/>
      <c r="O172" s="8" t="s">
        <v>316</v>
      </c>
      <c r="P172" s="8" t="s">
        <v>420</v>
      </c>
      <c r="Q172" s="8"/>
      <c r="R172" s="8"/>
      <c r="S172" s="8"/>
    </row>
    <row r="173" spans="1:19" s="28" customFormat="1" x14ac:dyDescent="0.35">
      <c r="A173" s="81"/>
      <c r="B173" s="77"/>
      <c r="C173" s="66"/>
      <c r="D173" s="66"/>
      <c r="E173" s="66"/>
      <c r="F173" s="66"/>
      <c r="G173" s="66"/>
      <c r="H173" s="66"/>
      <c r="I173" s="66"/>
      <c r="J173" s="66"/>
      <c r="K173" s="66"/>
      <c r="L173" s="67"/>
      <c r="O173" s="8"/>
      <c r="P173" s="8"/>
      <c r="Q173" s="8"/>
      <c r="R173" s="8"/>
      <c r="S173" s="8"/>
    </row>
    <row r="174" spans="1:19" ht="30.75" customHeight="1" x14ac:dyDescent="0.35">
      <c r="A174" s="23"/>
      <c r="B174" s="259" t="str">
        <f>IF(Intro!$G$20="English",O174, P174)</f>
        <v>Select from: Austria, Mexico, United States, Countries with measures in force (China, Chinese Taipei, India, Indonesia, South Korea, Thailand, Türkiye, Ukraine and Vietnam (excluding goods exported from South Korea by Hyundai Steel Company, and goods exported from Türkiye by Borusan Mannesmann Boru Sanayi ve Ticaret A.Ş.), Other Countries (including goods exported from South Korea by Hyundai Steel Company, and goods exported from Türkiye by Borusan Mannesmann Boru Sanayi ve Ticaret A.Ş.), Unknown</v>
      </c>
      <c r="C174" s="260"/>
      <c r="D174" s="260"/>
      <c r="E174" s="260"/>
      <c r="F174" s="260"/>
      <c r="G174" s="260"/>
      <c r="H174" s="423"/>
      <c r="I174" s="423"/>
      <c r="J174" s="423"/>
      <c r="K174" s="423"/>
      <c r="L174" s="67"/>
      <c r="M174" s="8"/>
      <c r="O174" s="8" t="str">
        <f>"Select from: "&amp;Variables!B30&amp;", "&amp;Variables!B31&amp;", "&amp;Variables!B32&amp;", "&amp;Variables!B33&amp;", "&amp;Variables!B34&amp;", "&amp;Variables!B35</f>
        <v>Select from: Austria, Mexico, United States, Countries with measures in force (China, Chinese Taipei, India, Indonesia, South Korea, Thailand, Türkiye, Ukraine and Vietnam (excluding goods exported from South Korea by Hyundai Steel Company, and goods exported from Türkiye by Borusan Mannesmann Boru Sanayi ve Ticaret A.Ş.), Other Countries (including goods exported from South Korea by Hyundai Steel Company, and goods exported from Türkiye by Borusan Mannesmann Boru Sanayi ve Ticaret A.Ş.), Unknown</v>
      </c>
      <c r="P174" s="8" t="str">
        <f>"Sélectionnez parmi : "&amp;Variables!C30&amp;", "&amp;Variables!C31&amp;", "&amp;Variables!C32&amp;", "&amp;Variables!C33&amp;", "&amp;Variables!C34&amp;", "&amp;Variables!C35</f>
        <v>Sélectionnez parmi : Autriche, Mexique, États-Unis, 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 Autres pays (incluant les marchandises exportées de la Corée du Sud par Hyundai Steel Company, et les marchandises exportées de Turquie par Borusan Mannesmann Boru Sanayi ve Ticaret A.Ş.), Inconnu</v>
      </c>
    </row>
    <row r="175" spans="1:19" ht="44.25" customHeight="1" x14ac:dyDescent="0.35">
      <c r="A175" s="23"/>
      <c r="B175" s="259"/>
      <c r="C175" s="260"/>
      <c r="D175" s="260"/>
      <c r="E175" s="260"/>
      <c r="F175" s="260"/>
      <c r="G175" s="260"/>
      <c r="H175" s="423"/>
      <c r="I175" s="423"/>
      <c r="J175" s="423"/>
      <c r="K175" s="423"/>
      <c r="L175" s="67"/>
      <c r="M175" s="8"/>
    </row>
    <row r="176" spans="1:19" x14ac:dyDescent="0.35">
      <c r="A176" s="23"/>
      <c r="B176" s="259" t="str">
        <f>IF(Intro!$G$20="English",O176,P176)</f>
        <v>List all other countries, if applicable:</v>
      </c>
      <c r="C176" s="260"/>
      <c r="D176" s="260"/>
      <c r="E176" s="260"/>
      <c r="F176" s="260"/>
      <c r="G176" s="260"/>
      <c r="H176" s="423"/>
      <c r="I176" s="423"/>
      <c r="J176" s="423"/>
      <c r="K176" s="423"/>
      <c r="L176" s="67"/>
      <c r="M176" s="8"/>
      <c r="O176" s="7" t="s">
        <v>462</v>
      </c>
      <c r="P176" s="7" t="s">
        <v>463</v>
      </c>
    </row>
    <row r="177" spans="1:19" x14ac:dyDescent="0.35">
      <c r="A177" s="23"/>
      <c r="B177" s="259"/>
      <c r="C177" s="260"/>
      <c r="D177" s="260"/>
      <c r="E177" s="260"/>
      <c r="F177" s="260"/>
      <c r="G177" s="260"/>
      <c r="H177" s="423"/>
      <c r="I177" s="423"/>
      <c r="J177" s="423"/>
      <c r="K177" s="423"/>
      <c r="L177" s="67"/>
      <c r="M177" s="8"/>
    </row>
    <row r="178" spans="1:19" x14ac:dyDescent="0.35">
      <c r="A178" s="23"/>
      <c r="B178" s="259" t="str">
        <f>IF(Intro!$G$20="English",O178,P178)</f>
        <v>If the country of origin of the price leader is unknown, indicate the name of the company that tends to be the price leader.</v>
      </c>
      <c r="C178" s="260"/>
      <c r="D178" s="260"/>
      <c r="E178" s="260"/>
      <c r="F178" s="260"/>
      <c r="G178" s="260"/>
      <c r="H178" s="423"/>
      <c r="I178" s="423"/>
      <c r="J178" s="423"/>
      <c r="K178" s="423"/>
      <c r="L178" s="67"/>
      <c r="M178" s="8"/>
      <c r="O178" s="8" t="s">
        <v>137</v>
      </c>
      <c r="P178" s="8" t="s">
        <v>290</v>
      </c>
    </row>
    <row r="179" spans="1:19" x14ac:dyDescent="0.35">
      <c r="A179" s="23"/>
      <c r="B179" s="259"/>
      <c r="C179" s="260"/>
      <c r="D179" s="260"/>
      <c r="E179" s="260"/>
      <c r="F179" s="260"/>
      <c r="G179" s="260"/>
      <c r="H179" s="423"/>
      <c r="I179" s="423"/>
      <c r="J179" s="423"/>
      <c r="K179" s="423"/>
      <c r="L179" s="67"/>
      <c r="M179" s="8"/>
    </row>
    <row r="180" spans="1:19" s="28" customFormat="1" x14ac:dyDescent="0.35">
      <c r="A180" s="81"/>
      <c r="B180" s="78"/>
      <c r="C180" s="79"/>
      <c r="D180" s="79"/>
      <c r="E180" s="79"/>
      <c r="F180" s="79"/>
      <c r="G180" s="79"/>
      <c r="H180" s="79"/>
      <c r="I180" s="79"/>
      <c r="J180" s="79"/>
      <c r="K180" s="79"/>
      <c r="L180" s="80"/>
      <c r="O180" s="8"/>
      <c r="P180" s="8"/>
      <c r="Q180" s="8"/>
      <c r="R180" s="8"/>
      <c r="S180" s="8"/>
    </row>
    <row r="181" spans="1:19" s="28" customFormat="1" x14ac:dyDescent="0.35">
      <c r="A181" s="81"/>
      <c r="B181" s="301" t="str">
        <f>UPPER(IF(Intro!$G$20="English",O181,P181))</f>
        <v>CERTIFICATION OR QUALIFICATION OF SUPPLIERS</v>
      </c>
      <c r="C181" s="302"/>
      <c r="D181" s="302"/>
      <c r="E181" s="302"/>
      <c r="F181" s="302"/>
      <c r="G181" s="302"/>
      <c r="H181" s="302"/>
      <c r="I181" s="302"/>
      <c r="J181" s="302"/>
      <c r="K181" s="302"/>
      <c r="L181" s="303"/>
      <c r="O181" s="8" t="s">
        <v>440</v>
      </c>
      <c r="P181" s="8" t="s">
        <v>441</v>
      </c>
      <c r="Q181" s="8"/>
      <c r="R181" s="8"/>
      <c r="S181" s="8"/>
    </row>
    <row r="182" spans="1:19" s="101" customFormat="1" x14ac:dyDescent="0.35">
      <c r="A182" s="81"/>
      <c r="B182" s="401" t="s">
        <v>257</v>
      </c>
      <c r="C182" s="402"/>
      <c r="D182" s="402"/>
      <c r="E182" s="402"/>
      <c r="F182" s="402"/>
      <c r="G182" s="402"/>
      <c r="H182" s="402"/>
      <c r="I182" s="402"/>
      <c r="J182" s="402"/>
      <c r="K182" s="402"/>
      <c r="L182" s="403"/>
      <c r="O182" s="128"/>
      <c r="P182" s="128"/>
      <c r="Q182" s="128"/>
      <c r="R182" s="128"/>
      <c r="S182" s="128"/>
    </row>
    <row r="183" spans="1:19" s="101" customFormat="1" x14ac:dyDescent="0.35">
      <c r="A183" s="81"/>
      <c r="B183" s="147"/>
      <c r="C183" s="148"/>
      <c r="D183" s="148"/>
      <c r="E183" s="148"/>
      <c r="F183" s="148"/>
      <c r="G183" s="148"/>
      <c r="H183" s="148"/>
      <c r="I183" s="148"/>
      <c r="J183" s="148"/>
      <c r="K183" s="148"/>
      <c r="L183" s="149"/>
      <c r="O183" s="128"/>
      <c r="P183" s="128"/>
      <c r="Q183" s="128"/>
      <c r="R183" s="128"/>
      <c r="S183" s="128"/>
    </row>
    <row r="184" spans="1:19" s="101" customFormat="1" ht="14.5" customHeight="1" x14ac:dyDescent="0.35">
      <c r="A184" s="81"/>
      <c r="B184" s="269" t="str">
        <f>IF(Intro!$G$20="English",O184,P184)</f>
        <v>Indicate if your firm certifies or qualifies its supplier(s) of the goods.</v>
      </c>
      <c r="C184" s="270"/>
      <c r="D184" s="270"/>
      <c r="E184" s="270"/>
      <c r="F184" s="270"/>
      <c r="G184" s="140"/>
      <c r="H184" s="140"/>
      <c r="I184" s="140"/>
      <c r="J184" s="140"/>
      <c r="K184" s="140"/>
      <c r="L184" s="141"/>
      <c r="O184" s="8" t="s">
        <v>450</v>
      </c>
      <c r="P184" s="8" t="s">
        <v>451</v>
      </c>
      <c r="Q184" s="128"/>
      <c r="R184" s="128"/>
      <c r="S184" s="128"/>
    </row>
    <row r="185" spans="1:19" s="101" customFormat="1" ht="14.5" customHeight="1" x14ac:dyDescent="0.35">
      <c r="A185" s="81"/>
      <c r="B185" s="138"/>
      <c r="C185" s="139"/>
      <c r="D185" s="139"/>
      <c r="E185" s="139"/>
      <c r="F185" s="139"/>
      <c r="G185" s="140"/>
      <c r="H185" s="140"/>
      <c r="I185" s="140"/>
      <c r="J185" s="140"/>
      <c r="K185" s="140"/>
      <c r="L185" s="141"/>
      <c r="O185" s="8" t="s">
        <v>264</v>
      </c>
      <c r="P185" s="8" t="s">
        <v>265</v>
      </c>
      <c r="Q185" s="128"/>
      <c r="R185" s="128"/>
      <c r="S185" s="128"/>
    </row>
    <row r="186" spans="1:19" s="101" customFormat="1" ht="14.5" customHeight="1" x14ac:dyDescent="0.35">
      <c r="A186" s="81"/>
      <c r="B186" s="462" t="str">
        <f>IF(Intro!$G$20="English",O185,P185)</f>
        <v>Select Yes or No</v>
      </c>
      <c r="C186" s="463"/>
      <c r="D186" s="144"/>
      <c r="E186" s="542" t="str">
        <f>IF(D186="Yes",O186,IF(D186="Oui",P186,IF(D186="No",O187,IF(D186="Non",P187,""))))</f>
        <v/>
      </c>
      <c r="F186" s="543"/>
      <c r="G186" s="543"/>
      <c r="H186" s="543"/>
      <c r="I186" s="543"/>
      <c r="J186" s="543"/>
      <c r="K186" s="543"/>
      <c r="L186" s="544"/>
      <c r="O186" s="101" t="s">
        <v>446</v>
      </c>
      <c r="P186" s="101" t="s">
        <v>447</v>
      </c>
      <c r="Q186" s="128"/>
      <c r="R186" s="128"/>
      <c r="S186" s="128"/>
    </row>
    <row r="187" spans="1:19" s="101" customFormat="1" x14ac:dyDescent="0.35">
      <c r="A187" s="81"/>
      <c r="B187" s="150"/>
      <c r="C187" s="151"/>
      <c r="D187" s="151"/>
      <c r="E187" s="151"/>
      <c r="F187" s="151"/>
      <c r="G187" s="151"/>
      <c r="H187" s="151"/>
      <c r="I187" s="151"/>
      <c r="J187" s="151"/>
      <c r="K187" s="151"/>
      <c r="L187" s="152"/>
      <c r="O187" s="101" t="s">
        <v>448</v>
      </c>
      <c r="P187" s="101" t="s">
        <v>449</v>
      </c>
      <c r="Q187" s="128"/>
      <c r="R187" s="128"/>
      <c r="S187" s="128"/>
    </row>
    <row r="188" spans="1:19" s="9" customFormat="1" x14ac:dyDescent="0.35">
      <c r="A188" s="23"/>
      <c r="B188" s="401" t="s">
        <v>258</v>
      </c>
      <c r="C188" s="402"/>
      <c r="D188" s="402"/>
      <c r="E188" s="402"/>
      <c r="F188" s="402"/>
      <c r="G188" s="402"/>
      <c r="H188" s="402"/>
      <c r="I188" s="402"/>
      <c r="J188" s="402"/>
      <c r="K188" s="402"/>
      <c r="L188" s="403"/>
      <c r="M188" s="50"/>
      <c r="Q188" s="8"/>
      <c r="R188" s="8"/>
      <c r="S188" s="8"/>
    </row>
    <row r="189" spans="1:19" s="28" customFormat="1" x14ac:dyDescent="0.35">
      <c r="A189" s="81"/>
      <c r="B189" s="77"/>
      <c r="C189" s="66"/>
      <c r="D189" s="66"/>
      <c r="E189" s="66"/>
      <c r="F189" s="66"/>
      <c r="G189" s="66"/>
      <c r="H189" s="66"/>
      <c r="I189" s="66"/>
      <c r="J189" s="66"/>
      <c r="K189" s="66"/>
      <c r="L189" s="67"/>
      <c r="O189" s="8"/>
      <c r="P189" s="8"/>
      <c r="Q189" s="8"/>
      <c r="R189" s="8"/>
      <c r="S189" s="8"/>
    </row>
    <row r="190" spans="1:19" s="28" customFormat="1" ht="14.5" customHeight="1" x14ac:dyDescent="0.35">
      <c r="A190" s="81"/>
      <c r="B190" s="295" t="str">
        <f>IF(Intro!$G$20="English",O190,P190)</f>
        <v xml:space="preserve">Briefly describe the factors that your firm considers when certifying or qualifying a new supplier of the goods, and provide an estimate of the time it takes to do so. </v>
      </c>
      <c r="C190" s="296"/>
      <c r="D190" s="296"/>
      <c r="E190" s="296"/>
      <c r="F190" s="296"/>
      <c r="G190" s="296"/>
      <c r="H190" s="296"/>
      <c r="I190" s="296"/>
      <c r="J190" s="296"/>
      <c r="K190" s="296"/>
      <c r="L190" s="297"/>
      <c r="O190" s="8" t="s">
        <v>435</v>
      </c>
      <c r="P190" s="8" t="s">
        <v>436</v>
      </c>
      <c r="Q190" s="8"/>
      <c r="R190" s="8"/>
      <c r="S190" s="8"/>
    </row>
    <row r="191" spans="1:19" s="28" customFormat="1" x14ac:dyDescent="0.35">
      <c r="A191" s="81"/>
      <c r="B191" s="295"/>
      <c r="C191" s="296"/>
      <c r="D191" s="296"/>
      <c r="E191" s="296"/>
      <c r="F191" s="296"/>
      <c r="G191" s="296"/>
      <c r="H191" s="296"/>
      <c r="I191" s="296"/>
      <c r="J191" s="296"/>
      <c r="K191" s="296"/>
      <c r="L191" s="297"/>
      <c r="O191" s="8"/>
      <c r="P191" s="8"/>
      <c r="Q191" s="8"/>
      <c r="R191" s="8"/>
      <c r="S191" s="8"/>
    </row>
    <row r="192" spans="1:19" s="28" customFormat="1" x14ac:dyDescent="0.35">
      <c r="A192" s="81"/>
      <c r="B192" s="77"/>
      <c r="C192" s="66"/>
      <c r="D192" s="66"/>
      <c r="E192" s="66"/>
      <c r="F192" s="66"/>
      <c r="G192" s="66"/>
      <c r="H192" s="66"/>
      <c r="I192" s="66"/>
      <c r="J192" s="66"/>
      <c r="K192" s="66"/>
      <c r="L192" s="67"/>
      <c r="O192" s="8"/>
      <c r="P192" s="8"/>
      <c r="Q192" s="8"/>
      <c r="R192" s="8"/>
      <c r="S192" s="8"/>
    </row>
    <row r="193" spans="1:19" x14ac:dyDescent="0.35">
      <c r="A193" s="23"/>
      <c r="B193" s="421" t="str">
        <f>IF(Intro!$G$20="English",O193,P193)</f>
        <v>Time required</v>
      </c>
      <c r="C193" s="422"/>
      <c r="D193" s="110" t="str">
        <f>IF(Intro!$G$20="English",O194,P194)</f>
        <v>months</v>
      </c>
      <c r="E193" s="503"/>
      <c r="F193" s="503"/>
      <c r="G193" s="66"/>
      <c r="H193" s="66"/>
      <c r="I193" s="66"/>
      <c r="J193" s="66"/>
      <c r="K193" s="66"/>
      <c r="L193" s="67"/>
      <c r="M193" s="8"/>
      <c r="O193" s="8" t="s">
        <v>245</v>
      </c>
      <c r="P193" s="8" t="s">
        <v>246</v>
      </c>
    </row>
    <row r="194" spans="1:19" s="28" customFormat="1" x14ac:dyDescent="0.35">
      <c r="A194" s="81"/>
      <c r="B194" s="77"/>
      <c r="C194" s="66"/>
      <c r="D194" s="66"/>
      <c r="E194" s="66"/>
      <c r="F194" s="66"/>
      <c r="G194" s="66"/>
      <c r="H194" s="66"/>
      <c r="I194" s="66"/>
      <c r="J194" s="66"/>
      <c r="K194" s="66"/>
      <c r="L194" s="67"/>
      <c r="O194" s="8" t="s">
        <v>244</v>
      </c>
      <c r="P194" s="8" t="s">
        <v>247</v>
      </c>
      <c r="Q194" s="8"/>
      <c r="R194" s="8"/>
      <c r="S194" s="8"/>
    </row>
    <row r="195" spans="1:19" s="9" customFormat="1" x14ac:dyDescent="0.35">
      <c r="A195" s="23"/>
      <c r="B195" s="435"/>
      <c r="C195" s="436"/>
      <c r="D195" s="436"/>
      <c r="E195" s="436"/>
      <c r="F195" s="436"/>
      <c r="G195" s="436"/>
      <c r="H195" s="436"/>
      <c r="I195" s="436"/>
      <c r="J195" s="436"/>
      <c r="K195" s="436"/>
      <c r="L195" s="437"/>
      <c r="M195" s="28"/>
    </row>
    <row r="196" spans="1:19" s="9" customFormat="1" x14ac:dyDescent="0.35">
      <c r="A196" s="23"/>
      <c r="B196" s="435"/>
      <c r="C196" s="436"/>
      <c r="D196" s="436"/>
      <c r="E196" s="436"/>
      <c r="F196" s="436"/>
      <c r="G196" s="436"/>
      <c r="H196" s="436"/>
      <c r="I196" s="436"/>
      <c r="J196" s="436"/>
      <c r="K196" s="436"/>
      <c r="L196" s="437"/>
      <c r="M196" s="28"/>
    </row>
    <row r="197" spans="1:19" s="9" customFormat="1" x14ac:dyDescent="0.35">
      <c r="A197" s="23"/>
      <c r="B197" s="435"/>
      <c r="C197" s="436"/>
      <c r="D197" s="436"/>
      <c r="E197" s="436"/>
      <c r="F197" s="436"/>
      <c r="G197" s="436"/>
      <c r="H197" s="436"/>
      <c r="I197" s="436"/>
      <c r="J197" s="436"/>
      <c r="K197" s="436"/>
      <c r="L197" s="437"/>
      <c r="M197" s="28"/>
    </row>
    <row r="198" spans="1:19" s="9" customFormat="1" x14ac:dyDescent="0.35">
      <c r="A198" s="23"/>
      <c r="B198" s="435"/>
      <c r="C198" s="436"/>
      <c r="D198" s="436"/>
      <c r="E198" s="436"/>
      <c r="F198" s="436"/>
      <c r="G198" s="436"/>
      <c r="H198" s="436"/>
      <c r="I198" s="436"/>
      <c r="J198" s="436"/>
      <c r="K198" s="436"/>
      <c r="L198" s="437"/>
      <c r="M198" s="28"/>
    </row>
    <row r="199" spans="1:19" s="9" customFormat="1" x14ac:dyDescent="0.35">
      <c r="A199" s="23"/>
      <c r="B199" s="435"/>
      <c r="C199" s="436"/>
      <c r="D199" s="436"/>
      <c r="E199" s="436"/>
      <c r="F199" s="436"/>
      <c r="G199" s="436"/>
      <c r="H199" s="436"/>
      <c r="I199" s="436"/>
      <c r="J199" s="436"/>
      <c r="K199" s="436"/>
      <c r="L199" s="437"/>
      <c r="M199" s="28"/>
    </row>
    <row r="200" spans="1:19" s="9" customFormat="1" x14ac:dyDescent="0.35">
      <c r="A200" s="23"/>
      <c r="B200" s="435"/>
      <c r="C200" s="436"/>
      <c r="D200" s="436"/>
      <c r="E200" s="436"/>
      <c r="F200" s="436"/>
      <c r="G200" s="436"/>
      <c r="H200" s="436"/>
      <c r="I200" s="436"/>
      <c r="J200" s="436"/>
      <c r="K200" s="436"/>
      <c r="L200" s="437"/>
      <c r="M200" s="28"/>
    </row>
    <row r="201" spans="1:19" s="9" customFormat="1" x14ac:dyDescent="0.35">
      <c r="A201" s="23"/>
      <c r="B201" s="435"/>
      <c r="C201" s="436"/>
      <c r="D201" s="436"/>
      <c r="E201" s="436"/>
      <c r="F201" s="436"/>
      <c r="G201" s="436"/>
      <c r="H201" s="436"/>
      <c r="I201" s="436"/>
      <c r="J201" s="436"/>
      <c r="K201" s="436"/>
      <c r="L201" s="437"/>
      <c r="M201" s="28"/>
    </row>
    <row r="202" spans="1:19" s="9" customFormat="1" x14ac:dyDescent="0.35">
      <c r="A202" s="23"/>
      <c r="B202" s="435"/>
      <c r="C202" s="436"/>
      <c r="D202" s="436"/>
      <c r="E202" s="436"/>
      <c r="F202" s="436"/>
      <c r="G202" s="436"/>
      <c r="H202" s="436"/>
      <c r="I202" s="436"/>
      <c r="J202" s="436"/>
      <c r="K202" s="436"/>
      <c r="L202" s="437"/>
      <c r="M202" s="28"/>
    </row>
    <row r="203" spans="1:19" s="28" customFormat="1" x14ac:dyDescent="0.35">
      <c r="A203" s="81"/>
      <c r="B203" s="78"/>
      <c r="C203" s="79"/>
      <c r="D203" s="79"/>
      <c r="E203" s="79"/>
      <c r="F203" s="79"/>
      <c r="G203" s="79"/>
      <c r="H203" s="79"/>
      <c r="I203" s="79"/>
      <c r="J203" s="79"/>
      <c r="K203" s="79"/>
      <c r="L203" s="80"/>
      <c r="O203" s="8"/>
      <c r="P203" s="8"/>
      <c r="Q203" s="8"/>
      <c r="R203" s="8"/>
      <c r="S203" s="8"/>
    </row>
    <row r="204" spans="1:19" s="9" customFormat="1" x14ac:dyDescent="0.35">
      <c r="A204" s="23"/>
      <c r="B204" s="401" t="s">
        <v>259</v>
      </c>
      <c r="C204" s="402"/>
      <c r="D204" s="402"/>
      <c r="E204" s="402"/>
      <c r="F204" s="402"/>
      <c r="G204" s="402"/>
      <c r="H204" s="402"/>
      <c r="I204" s="402"/>
      <c r="J204" s="402"/>
      <c r="K204" s="402"/>
      <c r="L204" s="403"/>
      <c r="M204" s="50"/>
      <c r="Q204" s="8"/>
      <c r="R204" s="8"/>
      <c r="S204" s="8"/>
    </row>
    <row r="205" spans="1:19" s="28" customFormat="1" x14ac:dyDescent="0.35">
      <c r="A205" s="81"/>
      <c r="B205" s="77"/>
      <c r="C205" s="66"/>
      <c r="D205" s="66"/>
      <c r="E205" s="66"/>
      <c r="F205" s="66"/>
      <c r="G205" s="66"/>
      <c r="H205" s="66"/>
      <c r="I205" s="66"/>
      <c r="J205" s="66"/>
      <c r="K205" s="66"/>
      <c r="L205" s="67"/>
      <c r="O205" s="8"/>
      <c r="P205" s="8"/>
      <c r="Q205" s="8"/>
      <c r="R205" s="8"/>
      <c r="S205" s="8"/>
    </row>
    <row r="206" spans="1:19" s="28" customFormat="1" x14ac:dyDescent="0.35">
      <c r="A206" s="81"/>
      <c r="B206" s="418" t="str">
        <f>IF(Intro!$G$20="English",O206,P206)</f>
        <v>For what types of the goods does your firm require its suppliers to be certified or qualified?</v>
      </c>
      <c r="C206" s="419"/>
      <c r="D206" s="419"/>
      <c r="E206" s="419"/>
      <c r="F206" s="419"/>
      <c r="G206" s="419"/>
      <c r="H206" s="419"/>
      <c r="I206" s="419"/>
      <c r="J206" s="419"/>
      <c r="K206" s="419"/>
      <c r="L206" s="420"/>
      <c r="O206" s="8" t="s">
        <v>452</v>
      </c>
      <c r="P206" s="8" t="s">
        <v>453</v>
      </c>
      <c r="Q206" s="8"/>
      <c r="R206" s="8"/>
      <c r="S206" s="8"/>
    </row>
    <row r="207" spans="1:19" s="28" customFormat="1" x14ac:dyDescent="0.35">
      <c r="A207" s="81"/>
      <c r="B207" s="77"/>
      <c r="C207" s="66"/>
      <c r="D207" s="66"/>
      <c r="E207" s="66"/>
      <c r="F207" s="66"/>
      <c r="G207" s="66"/>
      <c r="H207" s="66"/>
      <c r="I207" s="66"/>
      <c r="J207" s="66"/>
      <c r="K207" s="66"/>
      <c r="L207" s="67"/>
      <c r="O207" s="8"/>
      <c r="P207" s="8"/>
      <c r="Q207" s="8"/>
      <c r="R207" s="8"/>
      <c r="S207" s="8"/>
    </row>
    <row r="208" spans="1:19" s="9" customFormat="1" x14ac:dyDescent="0.35">
      <c r="A208" s="23"/>
      <c r="B208" s="435"/>
      <c r="C208" s="436"/>
      <c r="D208" s="436"/>
      <c r="E208" s="436"/>
      <c r="F208" s="436"/>
      <c r="G208" s="436"/>
      <c r="H208" s="436"/>
      <c r="I208" s="436"/>
      <c r="J208" s="436"/>
      <c r="K208" s="436"/>
      <c r="L208" s="437"/>
      <c r="M208" s="28"/>
    </row>
    <row r="209" spans="1:19" s="9" customFormat="1" x14ac:dyDescent="0.35">
      <c r="A209" s="23"/>
      <c r="B209" s="435"/>
      <c r="C209" s="436"/>
      <c r="D209" s="436"/>
      <c r="E209" s="436"/>
      <c r="F209" s="436"/>
      <c r="G209" s="436"/>
      <c r="H209" s="436"/>
      <c r="I209" s="436"/>
      <c r="J209" s="436"/>
      <c r="K209" s="436"/>
      <c r="L209" s="437"/>
      <c r="M209" s="28"/>
    </row>
    <row r="210" spans="1:19" s="9" customFormat="1" x14ac:dyDescent="0.35">
      <c r="A210" s="23"/>
      <c r="B210" s="435"/>
      <c r="C210" s="436"/>
      <c r="D210" s="436"/>
      <c r="E210" s="436"/>
      <c r="F210" s="436"/>
      <c r="G210" s="436"/>
      <c r="H210" s="436"/>
      <c r="I210" s="436"/>
      <c r="J210" s="436"/>
      <c r="K210" s="436"/>
      <c r="L210" s="437"/>
      <c r="M210" s="28"/>
    </row>
    <row r="211" spans="1:19" s="9" customFormat="1" x14ac:dyDescent="0.35">
      <c r="A211" s="23"/>
      <c r="B211" s="435"/>
      <c r="C211" s="436"/>
      <c r="D211" s="436"/>
      <c r="E211" s="436"/>
      <c r="F211" s="436"/>
      <c r="G211" s="436"/>
      <c r="H211" s="436"/>
      <c r="I211" s="436"/>
      <c r="J211" s="436"/>
      <c r="K211" s="436"/>
      <c r="L211" s="437"/>
      <c r="M211" s="28"/>
    </row>
    <row r="212" spans="1:19" s="9" customFormat="1" x14ac:dyDescent="0.35">
      <c r="A212" s="23"/>
      <c r="B212" s="435"/>
      <c r="C212" s="436"/>
      <c r="D212" s="436"/>
      <c r="E212" s="436"/>
      <c r="F212" s="436"/>
      <c r="G212" s="436"/>
      <c r="H212" s="436"/>
      <c r="I212" s="436"/>
      <c r="J212" s="436"/>
      <c r="K212" s="436"/>
      <c r="L212" s="437"/>
      <c r="M212" s="28"/>
    </row>
    <row r="213" spans="1:19" s="9" customFormat="1" x14ac:dyDescent="0.35">
      <c r="A213" s="23"/>
      <c r="B213" s="435"/>
      <c r="C213" s="436"/>
      <c r="D213" s="436"/>
      <c r="E213" s="436"/>
      <c r="F213" s="436"/>
      <c r="G213" s="436"/>
      <c r="H213" s="436"/>
      <c r="I213" s="436"/>
      <c r="J213" s="436"/>
      <c r="K213" s="436"/>
      <c r="L213" s="437"/>
      <c r="M213" s="28"/>
    </row>
    <row r="214" spans="1:19" s="9" customFormat="1" x14ac:dyDescent="0.35">
      <c r="A214" s="23"/>
      <c r="B214" s="435"/>
      <c r="C214" s="436"/>
      <c r="D214" s="436"/>
      <c r="E214" s="436"/>
      <c r="F214" s="436"/>
      <c r="G214" s="436"/>
      <c r="H214" s="436"/>
      <c r="I214" s="436"/>
      <c r="J214" s="436"/>
      <c r="K214" s="436"/>
      <c r="L214" s="437"/>
      <c r="M214" s="28"/>
    </row>
    <row r="215" spans="1:19" s="9" customFormat="1" x14ac:dyDescent="0.35">
      <c r="A215" s="23"/>
      <c r="B215" s="435"/>
      <c r="C215" s="436"/>
      <c r="D215" s="436"/>
      <c r="E215" s="436"/>
      <c r="F215" s="436"/>
      <c r="G215" s="436"/>
      <c r="H215" s="436"/>
      <c r="I215" s="436"/>
      <c r="J215" s="436"/>
      <c r="K215" s="436"/>
      <c r="L215" s="437"/>
      <c r="M215" s="28"/>
    </row>
    <row r="216" spans="1:19" s="28" customFormat="1" x14ac:dyDescent="0.35">
      <c r="A216" s="81"/>
      <c r="B216" s="78"/>
      <c r="C216" s="79"/>
      <c r="D216" s="79"/>
      <c r="E216" s="79"/>
      <c r="F216" s="79"/>
      <c r="G216" s="79"/>
      <c r="H216" s="79"/>
      <c r="I216" s="79"/>
      <c r="J216" s="79"/>
      <c r="K216" s="79"/>
      <c r="L216" s="80"/>
      <c r="O216" s="8"/>
      <c r="P216" s="8"/>
      <c r="Q216" s="8"/>
      <c r="R216" s="8"/>
      <c r="S216" s="8"/>
    </row>
    <row r="217" spans="1:19" s="9" customFormat="1" x14ac:dyDescent="0.35">
      <c r="A217" s="23"/>
      <c r="B217" s="401" t="s">
        <v>129</v>
      </c>
      <c r="C217" s="402"/>
      <c r="D217" s="402"/>
      <c r="E217" s="402"/>
      <c r="F217" s="402"/>
      <c r="G217" s="402"/>
      <c r="H217" s="402"/>
      <c r="I217" s="402"/>
      <c r="J217" s="402"/>
      <c r="K217" s="402"/>
      <c r="L217" s="403"/>
      <c r="M217" s="50"/>
      <c r="Q217" s="8"/>
      <c r="R217" s="8"/>
      <c r="S217" s="8"/>
    </row>
    <row r="218" spans="1:19" s="28" customFormat="1" x14ac:dyDescent="0.35">
      <c r="A218" s="81"/>
      <c r="B218" s="77"/>
      <c r="C218" s="66"/>
      <c r="D218" s="66"/>
      <c r="E218" s="66"/>
      <c r="F218" s="66"/>
      <c r="G218" s="66"/>
      <c r="H218" s="66"/>
      <c r="I218" s="66"/>
      <c r="J218" s="66"/>
      <c r="K218" s="66"/>
      <c r="L218" s="67"/>
      <c r="O218" s="8"/>
      <c r="P218" s="8"/>
      <c r="Q218" s="8"/>
      <c r="R218" s="8"/>
      <c r="S218" s="8"/>
    </row>
    <row r="219" spans="1:19" s="28" customFormat="1" x14ac:dyDescent="0.35">
      <c r="A219" s="81"/>
      <c r="B219" s="418" t="str">
        <f>IF(Intro!$G$20="English",O219,P219)</f>
        <v>Provide details on whether your certification or qualification requirements for suppliers of the goods vary by type, end use, or country of origin.</v>
      </c>
      <c r="C219" s="419"/>
      <c r="D219" s="419"/>
      <c r="E219" s="419"/>
      <c r="F219" s="419"/>
      <c r="G219" s="419"/>
      <c r="H219" s="419"/>
      <c r="I219" s="419"/>
      <c r="J219" s="419"/>
      <c r="K219" s="419"/>
      <c r="L219" s="420"/>
      <c r="O219" s="8" t="s">
        <v>437</v>
      </c>
      <c r="P219" s="8" t="s">
        <v>438</v>
      </c>
      <c r="Q219" s="8"/>
      <c r="R219" s="8"/>
      <c r="S219" s="8"/>
    </row>
    <row r="220" spans="1:19" s="28" customFormat="1" x14ac:dyDescent="0.35">
      <c r="A220" s="81"/>
      <c r="B220" s="77"/>
      <c r="C220" s="66"/>
      <c r="D220" s="66"/>
      <c r="E220" s="66"/>
      <c r="F220" s="66"/>
      <c r="G220" s="66"/>
      <c r="H220" s="66"/>
      <c r="I220" s="66"/>
      <c r="J220" s="66"/>
      <c r="K220" s="66"/>
      <c r="L220" s="67"/>
      <c r="O220" s="8"/>
      <c r="P220" s="8"/>
      <c r="Q220" s="8"/>
      <c r="R220" s="8"/>
      <c r="S220" s="8"/>
    </row>
    <row r="221" spans="1:19" s="9" customFormat="1" x14ac:dyDescent="0.35">
      <c r="A221" s="23"/>
      <c r="B221" s="435"/>
      <c r="C221" s="436"/>
      <c r="D221" s="436"/>
      <c r="E221" s="436"/>
      <c r="F221" s="436"/>
      <c r="G221" s="436"/>
      <c r="H221" s="436"/>
      <c r="I221" s="436"/>
      <c r="J221" s="436"/>
      <c r="K221" s="436"/>
      <c r="L221" s="437"/>
      <c r="M221" s="28"/>
    </row>
    <row r="222" spans="1:19" s="9" customFormat="1" x14ac:dyDescent="0.35">
      <c r="A222" s="23"/>
      <c r="B222" s="435"/>
      <c r="C222" s="436"/>
      <c r="D222" s="436"/>
      <c r="E222" s="436"/>
      <c r="F222" s="436"/>
      <c r="G222" s="436"/>
      <c r="H222" s="436"/>
      <c r="I222" s="436"/>
      <c r="J222" s="436"/>
      <c r="K222" s="436"/>
      <c r="L222" s="437"/>
      <c r="M222" s="28"/>
    </row>
    <row r="223" spans="1:19" s="9" customFormat="1" x14ac:dyDescent="0.35">
      <c r="A223" s="23"/>
      <c r="B223" s="435"/>
      <c r="C223" s="436"/>
      <c r="D223" s="436"/>
      <c r="E223" s="436"/>
      <c r="F223" s="436"/>
      <c r="G223" s="436"/>
      <c r="H223" s="436"/>
      <c r="I223" s="436"/>
      <c r="J223" s="436"/>
      <c r="K223" s="436"/>
      <c r="L223" s="437"/>
      <c r="M223" s="28"/>
    </row>
    <row r="224" spans="1:19" s="9" customFormat="1" x14ac:dyDescent="0.35">
      <c r="A224" s="23"/>
      <c r="B224" s="435"/>
      <c r="C224" s="436"/>
      <c r="D224" s="436"/>
      <c r="E224" s="436"/>
      <c r="F224" s="436"/>
      <c r="G224" s="436"/>
      <c r="H224" s="436"/>
      <c r="I224" s="436"/>
      <c r="J224" s="436"/>
      <c r="K224" s="436"/>
      <c r="L224" s="437"/>
      <c r="M224" s="28"/>
    </row>
    <row r="225" spans="1:19" s="9" customFormat="1" x14ac:dyDescent="0.35">
      <c r="A225" s="23"/>
      <c r="B225" s="435"/>
      <c r="C225" s="436"/>
      <c r="D225" s="436"/>
      <c r="E225" s="436"/>
      <c r="F225" s="436"/>
      <c r="G225" s="436"/>
      <c r="H225" s="436"/>
      <c r="I225" s="436"/>
      <c r="J225" s="436"/>
      <c r="K225" s="436"/>
      <c r="L225" s="437"/>
      <c r="M225" s="28"/>
    </row>
    <row r="226" spans="1:19" s="9" customFormat="1" x14ac:dyDescent="0.35">
      <c r="A226" s="23"/>
      <c r="B226" s="435"/>
      <c r="C226" s="436"/>
      <c r="D226" s="436"/>
      <c r="E226" s="436"/>
      <c r="F226" s="436"/>
      <c r="G226" s="436"/>
      <c r="H226" s="436"/>
      <c r="I226" s="436"/>
      <c r="J226" s="436"/>
      <c r="K226" s="436"/>
      <c r="L226" s="437"/>
      <c r="M226" s="28"/>
    </row>
    <row r="227" spans="1:19" s="9" customFormat="1" x14ac:dyDescent="0.35">
      <c r="A227" s="23"/>
      <c r="B227" s="435"/>
      <c r="C227" s="436"/>
      <c r="D227" s="436"/>
      <c r="E227" s="436"/>
      <c r="F227" s="436"/>
      <c r="G227" s="436"/>
      <c r="H227" s="436"/>
      <c r="I227" s="436"/>
      <c r="J227" s="436"/>
      <c r="K227" s="436"/>
      <c r="L227" s="437"/>
      <c r="M227" s="28"/>
    </row>
    <row r="228" spans="1:19" s="9" customFormat="1" x14ac:dyDescent="0.35">
      <c r="A228" s="23"/>
      <c r="B228" s="435"/>
      <c r="C228" s="436"/>
      <c r="D228" s="436"/>
      <c r="E228" s="436"/>
      <c r="F228" s="436"/>
      <c r="G228" s="436"/>
      <c r="H228" s="436"/>
      <c r="I228" s="436"/>
      <c r="J228" s="436"/>
      <c r="K228" s="436"/>
      <c r="L228" s="437"/>
      <c r="M228" s="28"/>
    </row>
    <row r="229" spans="1:19" s="28" customFormat="1" x14ac:dyDescent="0.35">
      <c r="A229" s="81"/>
      <c r="B229" s="78"/>
      <c r="C229" s="79"/>
      <c r="D229" s="79"/>
      <c r="E229" s="79"/>
      <c r="F229" s="79"/>
      <c r="G229" s="79"/>
      <c r="H229" s="79"/>
      <c r="I229" s="79"/>
      <c r="J229" s="79"/>
      <c r="K229" s="79"/>
      <c r="L229" s="80"/>
      <c r="O229" s="8"/>
      <c r="P229" s="8"/>
      <c r="Q229" s="8"/>
      <c r="R229" s="8"/>
      <c r="S229" s="8"/>
    </row>
    <row r="230" spans="1:19" s="9" customFormat="1" x14ac:dyDescent="0.35">
      <c r="A230" s="23"/>
      <c r="B230" s="401" t="s">
        <v>107</v>
      </c>
      <c r="C230" s="402"/>
      <c r="D230" s="402"/>
      <c r="E230" s="402"/>
      <c r="F230" s="402"/>
      <c r="G230" s="402"/>
      <c r="H230" s="402"/>
      <c r="I230" s="402"/>
      <c r="J230" s="402"/>
      <c r="K230" s="402"/>
      <c r="L230" s="403"/>
      <c r="M230" s="50"/>
      <c r="Q230" s="8"/>
      <c r="R230" s="8"/>
      <c r="S230" s="8"/>
    </row>
    <row r="231" spans="1:19" s="28" customFormat="1" x14ac:dyDescent="0.35">
      <c r="A231" s="81"/>
      <c r="B231" s="77"/>
      <c r="C231" s="66"/>
      <c r="D231" s="66"/>
      <c r="E231" s="66"/>
      <c r="F231" s="66"/>
      <c r="G231" s="66"/>
      <c r="H231" s="66"/>
      <c r="I231" s="66"/>
      <c r="J231" s="66"/>
      <c r="K231" s="66"/>
      <c r="L231" s="67"/>
      <c r="O231" s="8"/>
      <c r="P231" s="8"/>
      <c r="Q231" s="8"/>
      <c r="R231" s="8"/>
      <c r="S231" s="8"/>
    </row>
    <row r="232" spans="1:19" s="28" customFormat="1" x14ac:dyDescent="0.35">
      <c r="A232" s="81"/>
      <c r="B232" s="418" t="str">
        <f>IF(Intro!$G$20="English",O232,P232)</f>
        <v>Provide details on whether any suppliers have failed the certification or qualification requirements since January 1, 2023.</v>
      </c>
      <c r="C232" s="419"/>
      <c r="D232" s="419"/>
      <c r="E232" s="419"/>
      <c r="F232" s="419"/>
      <c r="G232" s="419"/>
      <c r="H232" s="419"/>
      <c r="I232" s="419"/>
      <c r="J232" s="419"/>
      <c r="K232" s="419"/>
      <c r="L232" s="420"/>
      <c r="O232" s="8" t="str">
        <f>"Provide details on whether any suppliers have failed the certification or qualification requirements since January 1, "&amp;Variables!B6&amp;"."</f>
        <v>Provide details on whether any suppliers have failed the certification or qualification requirements since January 1, 2023.</v>
      </c>
      <c r="P232" s="8" t="str">
        <f>"Fournissez des détails indiquant si des fournisseurs ont échoué aux exigences de certification ou de qualification depuis le 1er janvier "&amp;Variables!B6&amp;"."</f>
        <v>Fournissez des détails indiquant si des fournisseurs ont échoué aux exigences de certification ou de qualification depuis le 1er janvier 2023.</v>
      </c>
      <c r="Q232" s="8"/>
      <c r="R232" s="8"/>
      <c r="S232" s="8"/>
    </row>
    <row r="233" spans="1:19" s="28" customFormat="1" x14ac:dyDescent="0.35">
      <c r="A233" s="81"/>
      <c r="B233" s="77"/>
      <c r="C233" s="66"/>
      <c r="D233" s="66"/>
      <c r="E233" s="66"/>
      <c r="F233" s="66"/>
      <c r="G233" s="66"/>
      <c r="H233" s="66"/>
      <c r="I233" s="66"/>
      <c r="J233" s="66"/>
      <c r="K233" s="66"/>
      <c r="L233" s="67"/>
      <c r="O233" s="8"/>
      <c r="P233" s="8"/>
      <c r="Q233" s="8"/>
      <c r="R233" s="8"/>
      <c r="S233" s="8"/>
    </row>
    <row r="234" spans="1:19" s="9" customFormat="1" x14ac:dyDescent="0.35">
      <c r="A234" s="23"/>
      <c r="B234" s="435"/>
      <c r="C234" s="436"/>
      <c r="D234" s="436"/>
      <c r="E234" s="436"/>
      <c r="F234" s="436"/>
      <c r="G234" s="436"/>
      <c r="H234" s="436"/>
      <c r="I234" s="436"/>
      <c r="J234" s="436"/>
      <c r="K234" s="436"/>
      <c r="L234" s="437"/>
      <c r="M234" s="28"/>
    </row>
    <row r="235" spans="1:19" s="9" customFormat="1" x14ac:dyDescent="0.35">
      <c r="A235" s="23"/>
      <c r="B235" s="435"/>
      <c r="C235" s="436"/>
      <c r="D235" s="436"/>
      <c r="E235" s="436"/>
      <c r="F235" s="436"/>
      <c r="G235" s="436"/>
      <c r="H235" s="436"/>
      <c r="I235" s="436"/>
      <c r="J235" s="436"/>
      <c r="K235" s="436"/>
      <c r="L235" s="437"/>
      <c r="M235" s="28"/>
    </row>
    <row r="236" spans="1:19" s="9" customFormat="1" x14ac:dyDescent="0.35">
      <c r="A236" s="23"/>
      <c r="B236" s="435"/>
      <c r="C236" s="436"/>
      <c r="D236" s="436"/>
      <c r="E236" s="436"/>
      <c r="F236" s="436"/>
      <c r="G236" s="436"/>
      <c r="H236" s="436"/>
      <c r="I236" s="436"/>
      <c r="J236" s="436"/>
      <c r="K236" s="436"/>
      <c r="L236" s="437"/>
      <c r="M236" s="28"/>
    </row>
    <row r="237" spans="1:19" s="9" customFormat="1" x14ac:dyDescent="0.35">
      <c r="A237" s="23"/>
      <c r="B237" s="435"/>
      <c r="C237" s="436"/>
      <c r="D237" s="436"/>
      <c r="E237" s="436"/>
      <c r="F237" s="436"/>
      <c r="G237" s="436"/>
      <c r="H237" s="436"/>
      <c r="I237" s="436"/>
      <c r="J237" s="436"/>
      <c r="K237" s="436"/>
      <c r="L237" s="437"/>
      <c r="M237" s="28"/>
    </row>
    <row r="238" spans="1:19" s="9" customFormat="1" x14ac:dyDescent="0.35">
      <c r="A238" s="23"/>
      <c r="B238" s="435"/>
      <c r="C238" s="436"/>
      <c r="D238" s="436"/>
      <c r="E238" s="436"/>
      <c r="F238" s="436"/>
      <c r="G238" s="436"/>
      <c r="H238" s="436"/>
      <c r="I238" s="436"/>
      <c r="J238" s="436"/>
      <c r="K238" s="436"/>
      <c r="L238" s="437"/>
      <c r="M238" s="28"/>
    </row>
    <row r="239" spans="1:19" s="9" customFormat="1" x14ac:dyDescent="0.35">
      <c r="A239" s="23"/>
      <c r="B239" s="435"/>
      <c r="C239" s="436"/>
      <c r="D239" s="436"/>
      <c r="E239" s="436"/>
      <c r="F239" s="436"/>
      <c r="G239" s="436"/>
      <c r="H239" s="436"/>
      <c r="I239" s="436"/>
      <c r="J239" s="436"/>
      <c r="K239" s="436"/>
      <c r="L239" s="437"/>
      <c r="M239" s="28"/>
    </row>
    <row r="240" spans="1:19" s="9" customFormat="1" x14ac:dyDescent="0.35">
      <c r="A240" s="23"/>
      <c r="B240" s="435"/>
      <c r="C240" s="436"/>
      <c r="D240" s="436"/>
      <c r="E240" s="436"/>
      <c r="F240" s="436"/>
      <c r="G240" s="436"/>
      <c r="H240" s="436"/>
      <c r="I240" s="436"/>
      <c r="J240" s="436"/>
      <c r="K240" s="436"/>
      <c r="L240" s="437"/>
      <c r="M240" s="28"/>
    </row>
    <row r="241" spans="1:19" s="9" customFormat="1" x14ac:dyDescent="0.35">
      <c r="A241" s="23"/>
      <c r="B241" s="435"/>
      <c r="C241" s="436"/>
      <c r="D241" s="436"/>
      <c r="E241" s="436"/>
      <c r="F241" s="436"/>
      <c r="G241" s="436"/>
      <c r="H241" s="436"/>
      <c r="I241" s="436"/>
      <c r="J241" s="436"/>
      <c r="K241" s="436"/>
      <c r="L241" s="437"/>
      <c r="M241" s="28"/>
    </row>
    <row r="242" spans="1:19" s="28" customFormat="1" x14ac:dyDescent="0.35">
      <c r="A242" s="81"/>
      <c r="B242" s="78"/>
      <c r="C242" s="79"/>
      <c r="D242" s="79"/>
      <c r="E242" s="79"/>
      <c r="F242" s="79"/>
      <c r="G242" s="79"/>
      <c r="H242" s="79"/>
      <c r="I242" s="79"/>
      <c r="J242" s="79"/>
      <c r="K242" s="79"/>
      <c r="L242" s="80"/>
      <c r="O242" s="8"/>
      <c r="P242" s="8"/>
      <c r="Q242" s="8"/>
      <c r="R242" s="8"/>
      <c r="S242" s="8"/>
    </row>
    <row r="243" spans="1:19" s="9" customFormat="1" x14ac:dyDescent="0.35">
      <c r="A243" s="23"/>
      <c r="B243" s="401" t="s">
        <v>108</v>
      </c>
      <c r="C243" s="402"/>
      <c r="D243" s="402"/>
      <c r="E243" s="402"/>
      <c r="F243" s="402"/>
      <c r="G243" s="402"/>
      <c r="H243" s="402"/>
      <c r="I243" s="402"/>
      <c r="J243" s="402"/>
      <c r="K243" s="402"/>
      <c r="L243" s="403"/>
      <c r="M243" s="50"/>
      <c r="Q243" s="8"/>
      <c r="R243" s="8"/>
      <c r="S243" s="8"/>
    </row>
    <row r="244" spans="1:19" s="28" customFormat="1" x14ac:dyDescent="0.35">
      <c r="A244" s="81"/>
      <c r="B244" s="77"/>
      <c r="C244" s="66"/>
      <c r="D244" s="66"/>
      <c r="E244" s="66"/>
      <c r="F244" s="66"/>
      <c r="G244" s="66"/>
      <c r="H244" s="66"/>
      <c r="I244" s="66"/>
      <c r="J244" s="66"/>
      <c r="K244" s="66"/>
      <c r="L244" s="67"/>
      <c r="O244" s="8"/>
      <c r="P244" s="8"/>
      <c r="Q244" s="8"/>
      <c r="R244" s="8"/>
      <c r="S244" s="8"/>
    </row>
    <row r="245" spans="1:19" s="28" customFormat="1" x14ac:dyDescent="0.35">
      <c r="A245" s="81"/>
      <c r="B245" s="295" t="str">
        <f>IF(Intro!$G$20="English",O245,P245)</f>
        <v>Approximately what percentage of your firm’s total purchases of the goods (by volume) required certification or qualification in 2025?</v>
      </c>
      <c r="C245" s="296"/>
      <c r="D245" s="296"/>
      <c r="E245" s="296"/>
      <c r="F245" s="296"/>
      <c r="G245" s="296"/>
      <c r="H245" s="296"/>
      <c r="I245" s="296"/>
      <c r="J245" s="296"/>
      <c r="K245" s="296"/>
      <c r="L245" s="297"/>
      <c r="O245" s="8" t="str">
        <f>"Approximately what percentage of your firm’s total purchases of the goods (by volume) required certification or qualification in "&amp;Variables!B6+2&amp;"?"</f>
        <v>Approximately what percentage of your firm’s total purchases of the goods (by volume) required certification or qualification in 2025?</v>
      </c>
      <c r="P245" s="8" t="str">
        <f>"Approximativement quel pourcentage du total des achats de marchandises (en volume) effectués par votre entreprise a exigé une certification ou une qualification en "&amp;Variables!B6+2&amp;"?"</f>
        <v>Approximativement quel pourcentage du total des achats de marchandises (en volume) effectués par votre entreprise a exigé une certification ou une qualification en 2025?</v>
      </c>
      <c r="Q245" s="8"/>
      <c r="R245" s="8"/>
      <c r="S245" s="8"/>
    </row>
    <row r="246" spans="1:19" s="28" customFormat="1" x14ac:dyDescent="0.35">
      <c r="A246" s="81"/>
      <c r="B246" s="77"/>
      <c r="C246" s="66"/>
      <c r="D246" s="66"/>
      <c r="E246" s="66"/>
      <c r="F246" s="66"/>
      <c r="G246" s="66"/>
      <c r="H246" s="66"/>
      <c r="I246" s="66"/>
      <c r="J246" s="66"/>
      <c r="K246" s="66"/>
      <c r="L246" s="67"/>
      <c r="O246" s="8"/>
      <c r="P246" s="8"/>
      <c r="Q246" s="8"/>
      <c r="R246" s="8"/>
      <c r="S246" s="8"/>
    </row>
    <row r="247" spans="1:19" x14ac:dyDescent="0.35">
      <c r="A247" s="23"/>
      <c r="B247" s="259" t="str">
        <f>IF(Intro!$G$20="English",O247,P247)</f>
        <v>Certified or qualified purchases</v>
      </c>
      <c r="C247" s="260"/>
      <c r="D247" s="100" t="s">
        <v>72</v>
      </c>
      <c r="E247" s="504"/>
      <c r="F247" s="504"/>
      <c r="G247" s="66"/>
      <c r="H247" s="66"/>
      <c r="I247" s="66"/>
      <c r="J247" s="66"/>
      <c r="K247" s="66"/>
      <c r="L247" s="67"/>
      <c r="M247" s="8"/>
      <c r="O247" s="8" t="s">
        <v>454</v>
      </c>
      <c r="P247" s="8" t="s">
        <v>455</v>
      </c>
    </row>
    <row r="248" spans="1:19" s="28" customFormat="1" x14ac:dyDescent="0.35">
      <c r="A248" s="81"/>
      <c r="B248" s="78"/>
      <c r="C248" s="79"/>
      <c r="D248" s="79"/>
      <c r="E248" s="79"/>
      <c r="F248" s="79"/>
      <c r="G248" s="79"/>
      <c r="H248" s="79"/>
      <c r="I248" s="79"/>
      <c r="J248" s="79"/>
      <c r="K248" s="79"/>
      <c r="L248" s="80"/>
      <c r="O248" s="8"/>
      <c r="P248" s="8"/>
      <c r="Q248" s="8"/>
      <c r="R248" s="8"/>
      <c r="S248" s="8"/>
    </row>
    <row r="249" spans="1:19" s="28" customFormat="1" x14ac:dyDescent="0.35">
      <c r="A249" s="81"/>
      <c r="B249" s="301" t="str">
        <f>UPPER(IF(Intro!$G$20="English",O249,P249))</f>
        <v>TERM CONTRACTS</v>
      </c>
      <c r="C249" s="302"/>
      <c r="D249" s="302"/>
      <c r="E249" s="302"/>
      <c r="F249" s="302"/>
      <c r="G249" s="302"/>
      <c r="H249" s="302"/>
      <c r="I249" s="302"/>
      <c r="J249" s="302"/>
      <c r="K249" s="302"/>
      <c r="L249" s="303"/>
      <c r="O249" s="8" t="s">
        <v>439</v>
      </c>
      <c r="P249" s="8" t="s">
        <v>249</v>
      </c>
      <c r="Q249" s="8"/>
      <c r="R249" s="8"/>
      <c r="S249" s="8"/>
    </row>
    <row r="250" spans="1:19" s="9" customFormat="1" x14ac:dyDescent="0.35">
      <c r="A250" s="23"/>
      <c r="B250" s="401" t="s">
        <v>115</v>
      </c>
      <c r="C250" s="402"/>
      <c r="D250" s="402"/>
      <c r="E250" s="402"/>
      <c r="F250" s="402"/>
      <c r="G250" s="402"/>
      <c r="H250" s="402"/>
      <c r="I250" s="402"/>
      <c r="J250" s="402"/>
      <c r="K250" s="402"/>
      <c r="L250" s="403"/>
      <c r="M250" s="50"/>
      <c r="Q250" s="8"/>
      <c r="R250" s="8"/>
      <c r="S250" s="8"/>
    </row>
    <row r="251" spans="1:19" s="155" customFormat="1" x14ac:dyDescent="0.35">
      <c r="A251" s="23"/>
      <c r="B251" s="142"/>
      <c r="C251" s="143"/>
      <c r="D251" s="143"/>
      <c r="E251" s="143"/>
      <c r="F251" s="143"/>
      <c r="G251" s="143"/>
      <c r="H251" s="143"/>
      <c r="I251" s="143"/>
      <c r="J251" s="143"/>
      <c r="K251" s="143"/>
      <c r="L251" s="153"/>
      <c r="M251" s="154"/>
      <c r="Q251" s="128"/>
      <c r="R251" s="128"/>
      <c r="S251" s="128"/>
    </row>
    <row r="252" spans="1:19" s="155" customFormat="1" x14ac:dyDescent="0.35">
      <c r="A252" s="23"/>
      <c r="B252" s="269" t="str">
        <f>IF(Intro!$G$20="English",O252,P252)</f>
        <v>Indicate if your firm purchases the goods under term contracts.</v>
      </c>
      <c r="C252" s="270"/>
      <c r="D252" s="270"/>
      <c r="E252" s="270"/>
      <c r="F252" s="270"/>
      <c r="G252" s="143"/>
      <c r="H252" s="143"/>
      <c r="I252" s="143"/>
      <c r="J252" s="143"/>
      <c r="K252" s="143"/>
      <c r="L252" s="153"/>
      <c r="M252" s="154"/>
      <c r="O252" s="8" t="s">
        <v>444</v>
      </c>
      <c r="P252" s="8" t="s">
        <v>445</v>
      </c>
      <c r="Q252" s="128"/>
      <c r="R252" s="128"/>
      <c r="S252" s="128"/>
    </row>
    <row r="253" spans="1:19" s="155" customFormat="1" x14ac:dyDescent="0.35">
      <c r="A253" s="23"/>
      <c r="B253" s="142"/>
      <c r="C253" s="143"/>
      <c r="D253" s="143"/>
      <c r="E253" s="143"/>
      <c r="F253" s="143"/>
      <c r="G253" s="143"/>
      <c r="H253" s="143"/>
      <c r="I253" s="143"/>
      <c r="J253" s="143"/>
      <c r="K253" s="143"/>
      <c r="L253" s="153"/>
      <c r="M253" s="154"/>
      <c r="O253" s="8" t="s">
        <v>264</v>
      </c>
      <c r="P253" s="8" t="s">
        <v>265</v>
      </c>
      <c r="Q253" s="128"/>
      <c r="R253" s="128"/>
      <c r="S253" s="128"/>
    </row>
    <row r="254" spans="1:19" s="155" customFormat="1" x14ac:dyDescent="0.35">
      <c r="A254" s="23"/>
      <c r="B254" s="462" t="str">
        <f>IF(Intro!$G$20="English",O253,P253)</f>
        <v>Select Yes or No</v>
      </c>
      <c r="C254" s="463"/>
      <c r="D254" s="144"/>
      <c r="E254" s="542" t="str">
        <f>IF(D254="Yes",O254,IF(D254="Oui",P254,IF(D254="No",O255,IF(D254="Non",P255,""))))</f>
        <v/>
      </c>
      <c r="F254" s="543"/>
      <c r="G254" s="543"/>
      <c r="H254" s="543"/>
      <c r="I254" s="543"/>
      <c r="J254" s="543"/>
      <c r="K254" s="543"/>
      <c r="L254" s="544"/>
      <c r="M254" s="154"/>
      <c r="O254" s="101" t="s">
        <v>458</v>
      </c>
      <c r="P254" s="101" t="s">
        <v>459</v>
      </c>
      <c r="Q254" s="128"/>
      <c r="R254" s="128"/>
      <c r="S254" s="128"/>
    </row>
    <row r="255" spans="1:19" s="155" customFormat="1" x14ac:dyDescent="0.35">
      <c r="A255" s="23"/>
      <c r="B255" s="142"/>
      <c r="C255" s="143"/>
      <c r="D255" s="143"/>
      <c r="E255" s="143"/>
      <c r="F255" s="143"/>
      <c r="G255" s="143"/>
      <c r="H255" s="143"/>
      <c r="I255" s="143"/>
      <c r="J255" s="143"/>
      <c r="K255" s="143"/>
      <c r="L255" s="153"/>
      <c r="M255" s="154"/>
      <c r="O255" s="101" t="s">
        <v>457</v>
      </c>
      <c r="P255" s="101" t="s">
        <v>456</v>
      </c>
      <c r="Q255" s="128"/>
      <c r="R255" s="128"/>
      <c r="S255" s="128"/>
    </row>
    <row r="256" spans="1:19" s="155" customFormat="1" x14ac:dyDescent="0.35">
      <c r="A256" s="23"/>
      <c r="B256" s="401" t="s">
        <v>116</v>
      </c>
      <c r="C256" s="402"/>
      <c r="D256" s="402"/>
      <c r="E256" s="402"/>
      <c r="F256" s="402"/>
      <c r="G256" s="402"/>
      <c r="H256" s="402"/>
      <c r="I256" s="402"/>
      <c r="J256" s="402"/>
      <c r="K256" s="402"/>
      <c r="L256" s="403"/>
      <c r="M256" s="154"/>
      <c r="O256" s="101"/>
      <c r="Q256" s="128"/>
      <c r="R256" s="128"/>
      <c r="S256" s="128"/>
    </row>
    <row r="257" spans="1:19" s="28" customFormat="1" x14ac:dyDescent="0.35">
      <c r="A257" s="81"/>
      <c r="B257" s="77"/>
      <c r="C257" s="66"/>
      <c r="D257" s="66"/>
      <c r="E257" s="66"/>
      <c r="F257" s="66"/>
      <c r="G257" s="66"/>
      <c r="H257" s="66"/>
      <c r="I257" s="66"/>
      <c r="J257" s="66"/>
      <c r="K257" s="66"/>
      <c r="L257" s="67"/>
      <c r="O257" s="8"/>
      <c r="P257" s="8"/>
      <c r="Q257" s="8"/>
      <c r="R257" s="8"/>
      <c r="S257" s="8"/>
    </row>
    <row r="258" spans="1:19" s="28" customFormat="1" x14ac:dyDescent="0.35">
      <c r="A258" s="81"/>
      <c r="B258" s="418" t="str">
        <f>IF(Intro!$G$20="English",O258,P258)</f>
        <v>Indicate the percentage of your firm’s total purchases (by volume) of the goods that were made under term contracts in 2025.</v>
      </c>
      <c r="C258" s="419"/>
      <c r="D258" s="419"/>
      <c r="E258" s="419"/>
      <c r="F258" s="419"/>
      <c r="G258" s="419"/>
      <c r="H258" s="419"/>
      <c r="I258" s="419"/>
      <c r="J258" s="419"/>
      <c r="K258" s="419"/>
      <c r="L258" s="420"/>
      <c r="O258" s="8" t="str">
        <f>"Indicate the percentage of your firm’s total purchases (by volume) of the goods that were made under term contracts in "&amp;Variables!B6+2&amp;"."</f>
        <v>Indicate the percentage of your firm’s total purchases (by volume) of the goods that were made under term contracts in 2025.</v>
      </c>
      <c r="P258" s="8" t="str">
        <f>"Indiquez le pourcentage des achats totaux (selon le volume) de marchandises de votre entreprise effectués en vertu de contrats à terme en "&amp;Variables!B6+2&amp;"."</f>
        <v>Indiquez le pourcentage des achats totaux (selon le volume) de marchandises de votre entreprise effectués en vertu de contrats à terme en 2025.</v>
      </c>
      <c r="Q258" s="8"/>
      <c r="R258" s="8"/>
      <c r="S258" s="8"/>
    </row>
    <row r="259" spans="1:19" s="28" customFormat="1" x14ac:dyDescent="0.35">
      <c r="A259" s="81"/>
      <c r="B259" s="77"/>
      <c r="C259" s="66"/>
      <c r="D259" s="66"/>
      <c r="E259" s="66"/>
      <c r="F259" s="66"/>
      <c r="G259" s="66"/>
      <c r="H259" s="66"/>
      <c r="I259" s="66"/>
      <c r="J259" s="66"/>
      <c r="K259" s="66"/>
      <c r="L259" s="67"/>
      <c r="O259" s="8"/>
      <c r="P259" s="8"/>
      <c r="Q259" s="8"/>
      <c r="R259" s="8"/>
      <c r="S259" s="8"/>
    </row>
    <row r="260" spans="1:19" x14ac:dyDescent="0.35">
      <c r="A260" s="23"/>
      <c r="B260" s="421" t="str">
        <f>IF(Intro!$G$20="English",O260,P260)</f>
        <v>Term contracts</v>
      </c>
      <c r="C260" s="422"/>
      <c r="D260" s="110" t="s">
        <v>72</v>
      </c>
      <c r="E260" s="505"/>
      <c r="F260" s="505"/>
      <c r="G260" s="66"/>
      <c r="H260" s="66"/>
      <c r="I260" s="66"/>
      <c r="J260" s="66"/>
      <c r="K260" s="66"/>
      <c r="L260" s="67"/>
      <c r="M260" s="8"/>
      <c r="O260" s="8" t="s">
        <v>248</v>
      </c>
      <c r="P260" s="8" t="s">
        <v>249</v>
      </c>
    </row>
    <row r="261" spans="1:19" s="28" customFormat="1" x14ac:dyDescent="0.35">
      <c r="A261" s="81"/>
      <c r="B261" s="78"/>
      <c r="C261" s="79"/>
      <c r="D261" s="79"/>
      <c r="E261" s="79"/>
      <c r="F261" s="79"/>
      <c r="G261" s="79"/>
      <c r="H261" s="79"/>
      <c r="I261" s="79"/>
      <c r="J261" s="79"/>
      <c r="K261" s="79"/>
      <c r="L261" s="80"/>
      <c r="O261" s="8"/>
      <c r="P261" s="8"/>
      <c r="Q261" s="8"/>
      <c r="R261" s="8"/>
      <c r="S261" s="8"/>
    </row>
    <row r="262" spans="1:19" s="9" customFormat="1" x14ac:dyDescent="0.35">
      <c r="A262" s="23"/>
      <c r="B262" s="401" t="s">
        <v>442</v>
      </c>
      <c r="C262" s="402"/>
      <c r="D262" s="402"/>
      <c r="E262" s="402"/>
      <c r="F262" s="402"/>
      <c r="G262" s="402"/>
      <c r="H262" s="402"/>
      <c r="I262" s="402"/>
      <c r="J262" s="402"/>
      <c r="K262" s="402"/>
      <c r="L262" s="403"/>
      <c r="M262" s="50"/>
      <c r="Q262" s="8"/>
      <c r="R262" s="8"/>
      <c r="S262" s="8"/>
    </row>
    <row r="263" spans="1:19" s="28" customFormat="1" x14ac:dyDescent="0.35">
      <c r="A263" s="81"/>
      <c r="B263" s="77"/>
      <c r="C263" s="66"/>
      <c r="D263" s="66"/>
      <c r="E263" s="66"/>
      <c r="F263" s="66"/>
      <c r="G263" s="66"/>
      <c r="H263" s="66"/>
      <c r="I263" s="66"/>
      <c r="J263" s="66"/>
      <c r="K263" s="66"/>
      <c r="L263" s="67"/>
      <c r="O263" s="8"/>
      <c r="P263" s="8"/>
      <c r="Q263" s="8"/>
      <c r="R263" s="8"/>
      <c r="S263" s="8"/>
    </row>
    <row r="264" spans="1:19" s="28" customFormat="1" x14ac:dyDescent="0.35">
      <c r="A264" s="81"/>
      <c r="B264" s="295" t="str">
        <f>IF(Intro!$G$20="English",O264,P264)</f>
        <v xml:space="preserve">Describe the general nature of your firm's term contracts for the goods. What provisions are generally included in these term contracts to allow for price changes during the period of the contract? </v>
      </c>
      <c r="C264" s="296"/>
      <c r="D264" s="296"/>
      <c r="E264" s="296"/>
      <c r="F264" s="296"/>
      <c r="G264" s="296"/>
      <c r="H264" s="296"/>
      <c r="I264" s="296"/>
      <c r="J264" s="296"/>
      <c r="K264" s="296"/>
      <c r="L264" s="297"/>
      <c r="O264" s="8" t="s">
        <v>138</v>
      </c>
      <c r="P264" s="8" t="s">
        <v>421</v>
      </c>
      <c r="Q264" s="8"/>
      <c r="R264" s="8"/>
      <c r="S264" s="8"/>
    </row>
    <row r="265" spans="1:19" s="28" customFormat="1" x14ac:dyDescent="0.35">
      <c r="A265" s="81"/>
      <c r="B265" s="295"/>
      <c r="C265" s="296"/>
      <c r="D265" s="296"/>
      <c r="E265" s="296"/>
      <c r="F265" s="296"/>
      <c r="G265" s="296"/>
      <c r="H265" s="296"/>
      <c r="I265" s="296"/>
      <c r="J265" s="296"/>
      <c r="K265" s="296"/>
      <c r="L265" s="297"/>
      <c r="O265" s="8"/>
      <c r="P265" s="8"/>
      <c r="Q265" s="8"/>
      <c r="R265" s="8"/>
      <c r="S265" s="8"/>
    </row>
    <row r="266" spans="1:19" s="28" customFormat="1" x14ac:dyDescent="0.35">
      <c r="A266" s="81"/>
      <c r="B266" s="77"/>
      <c r="C266" s="66"/>
      <c r="D266" s="66"/>
      <c r="E266" s="66"/>
      <c r="F266" s="66"/>
      <c r="G266" s="66"/>
      <c r="H266" s="66"/>
      <c r="I266" s="66"/>
      <c r="J266" s="66"/>
      <c r="K266" s="66"/>
      <c r="L266" s="67"/>
      <c r="O266" s="8"/>
      <c r="P266" s="8"/>
      <c r="Q266" s="8"/>
      <c r="R266" s="8"/>
      <c r="S266" s="8"/>
    </row>
    <row r="267" spans="1:19" s="9" customFormat="1" x14ac:dyDescent="0.35">
      <c r="A267" s="23"/>
      <c r="B267" s="435"/>
      <c r="C267" s="436"/>
      <c r="D267" s="436"/>
      <c r="E267" s="436"/>
      <c r="F267" s="436"/>
      <c r="G267" s="436"/>
      <c r="H267" s="436"/>
      <c r="I267" s="436"/>
      <c r="J267" s="436"/>
      <c r="K267" s="436"/>
      <c r="L267" s="437"/>
      <c r="M267" s="28"/>
    </row>
    <row r="268" spans="1:19" s="9" customFormat="1" x14ac:dyDescent="0.35">
      <c r="A268" s="23"/>
      <c r="B268" s="435"/>
      <c r="C268" s="436"/>
      <c r="D268" s="436"/>
      <c r="E268" s="436"/>
      <c r="F268" s="436"/>
      <c r="G268" s="436"/>
      <c r="H268" s="436"/>
      <c r="I268" s="436"/>
      <c r="J268" s="436"/>
      <c r="K268" s="436"/>
      <c r="L268" s="437"/>
      <c r="M268" s="28"/>
    </row>
    <row r="269" spans="1:19" s="9" customFormat="1" x14ac:dyDescent="0.35">
      <c r="A269" s="23"/>
      <c r="B269" s="435"/>
      <c r="C269" s="436"/>
      <c r="D269" s="436"/>
      <c r="E269" s="436"/>
      <c r="F269" s="436"/>
      <c r="G269" s="436"/>
      <c r="H269" s="436"/>
      <c r="I269" s="436"/>
      <c r="J269" s="436"/>
      <c r="K269" s="436"/>
      <c r="L269" s="437"/>
      <c r="M269" s="28"/>
    </row>
    <row r="270" spans="1:19" s="9" customFormat="1" x14ac:dyDescent="0.35">
      <c r="A270" s="23"/>
      <c r="B270" s="435"/>
      <c r="C270" s="436"/>
      <c r="D270" s="436"/>
      <c r="E270" s="436"/>
      <c r="F270" s="436"/>
      <c r="G270" s="436"/>
      <c r="H270" s="436"/>
      <c r="I270" s="436"/>
      <c r="J270" s="436"/>
      <c r="K270" s="436"/>
      <c r="L270" s="437"/>
      <c r="M270" s="28"/>
    </row>
    <row r="271" spans="1:19" s="9" customFormat="1" x14ac:dyDescent="0.35">
      <c r="A271" s="23"/>
      <c r="B271" s="435"/>
      <c r="C271" s="436"/>
      <c r="D271" s="436"/>
      <c r="E271" s="436"/>
      <c r="F271" s="436"/>
      <c r="G271" s="436"/>
      <c r="H271" s="436"/>
      <c r="I271" s="436"/>
      <c r="J271" s="436"/>
      <c r="K271" s="436"/>
      <c r="L271" s="437"/>
      <c r="M271" s="28"/>
    </row>
    <row r="272" spans="1:19" s="9" customFormat="1" x14ac:dyDescent="0.35">
      <c r="A272" s="23"/>
      <c r="B272" s="435"/>
      <c r="C272" s="436"/>
      <c r="D272" s="436"/>
      <c r="E272" s="436"/>
      <c r="F272" s="436"/>
      <c r="G272" s="436"/>
      <c r="H272" s="436"/>
      <c r="I272" s="436"/>
      <c r="J272" s="436"/>
      <c r="K272" s="436"/>
      <c r="L272" s="437"/>
      <c r="M272" s="28"/>
    </row>
    <row r="273" spans="1:19" s="9" customFormat="1" x14ac:dyDescent="0.35">
      <c r="A273" s="23"/>
      <c r="B273" s="435"/>
      <c r="C273" s="436"/>
      <c r="D273" s="436"/>
      <c r="E273" s="436"/>
      <c r="F273" s="436"/>
      <c r="G273" s="436"/>
      <c r="H273" s="436"/>
      <c r="I273" s="436"/>
      <c r="J273" s="436"/>
      <c r="K273" s="436"/>
      <c r="L273" s="437"/>
      <c r="M273" s="28"/>
    </row>
    <row r="274" spans="1:19" s="9" customFormat="1" x14ac:dyDescent="0.35">
      <c r="A274" s="23"/>
      <c r="B274" s="435"/>
      <c r="C274" s="436"/>
      <c r="D274" s="436"/>
      <c r="E274" s="436"/>
      <c r="F274" s="436"/>
      <c r="G274" s="436"/>
      <c r="H274" s="436"/>
      <c r="I274" s="436"/>
      <c r="J274" s="436"/>
      <c r="K274" s="436"/>
      <c r="L274" s="437"/>
      <c r="M274" s="28"/>
    </row>
    <row r="275" spans="1:19" s="28" customFormat="1" x14ac:dyDescent="0.35">
      <c r="A275" s="81"/>
      <c r="B275" s="78"/>
      <c r="C275" s="79"/>
      <c r="D275" s="79"/>
      <c r="E275" s="79"/>
      <c r="F275" s="79"/>
      <c r="G275" s="79"/>
      <c r="H275" s="79"/>
      <c r="I275" s="79"/>
      <c r="J275" s="79"/>
      <c r="K275" s="79"/>
      <c r="L275" s="80"/>
      <c r="O275" s="8"/>
      <c r="P275" s="8"/>
      <c r="Q275" s="8"/>
      <c r="R275" s="8"/>
      <c r="S275" s="8"/>
    </row>
    <row r="276" spans="1:19" s="9" customFormat="1" x14ac:dyDescent="0.35">
      <c r="A276" s="23"/>
      <c r="B276" s="401" t="s">
        <v>443</v>
      </c>
      <c r="C276" s="402"/>
      <c r="D276" s="402"/>
      <c r="E276" s="402"/>
      <c r="F276" s="402"/>
      <c r="G276" s="402"/>
      <c r="H276" s="402"/>
      <c r="I276" s="402"/>
      <c r="J276" s="402"/>
      <c r="K276" s="402"/>
      <c r="L276" s="403"/>
      <c r="M276" s="50"/>
      <c r="Q276" s="8"/>
      <c r="R276" s="8"/>
      <c r="S276" s="8"/>
    </row>
    <row r="277" spans="1:19" s="28" customFormat="1" x14ac:dyDescent="0.35">
      <c r="A277" s="81"/>
      <c r="B277" s="77"/>
      <c r="C277" s="66"/>
      <c r="D277" s="66"/>
      <c r="E277" s="66"/>
      <c r="F277" s="66"/>
      <c r="G277" s="66"/>
      <c r="H277" s="66"/>
      <c r="I277" s="66"/>
      <c r="J277" s="66"/>
      <c r="K277" s="66"/>
      <c r="L277" s="67"/>
      <c r="O277" s="8"/>
      <c r="P277" s="8"/>
      <c r="Q277" s="8"/>
      <c r="R277" s="8"/>
      <c r="S277" s="8"/>
    </row>
    <row r="278" spans="1:19" s="28" customFormat="1" x14ac:dyDescent="0.35">
      <c r="A278" s="81"/>
      <c r="B278" s="418" t="str">
        <f>IF(Intro!$G$20="English",O278,P278)</f>
        <v>What was the average period of the term contracts for the goods that your firm negotiated in 2025?</v>
      </c>
      <c r="C278" s="419"/>
      <c r="D278" s="419"/>
      <c r="E278" s="419"/>
      <c r="F278" s="419"/>
      <c r="G278" s="419"/>
      <c r="H278" s="419"/>
      <c r="I278" s="419"/>
      <c r="J278" s="419"/>
      <c r="K278" s="419"/>
      <c r="L278" s="420"/>
      <c r="O278" s="8" t="str">
        <f>"What was the average period of the term contracts for the goods that your firm negotiated in "&amp;Variables!B6+2&amp;"?"</f>
        <v>What was the average period of the term contracts for the goods that your firm negotiated in 2025?</v>
      </c>
      <c r="P278" s="8" t="str">
        <f>"Quelle a été la durée moyenne des contrats à terme négociés en "&amp;Variables!B6+2&amp;" pour les achats de marchandises?"</f>
        <v>Quelle a été la durée moyenne des contrats à terme négociés en 2025 pour les achats de marchandises?</v>
      </c>
      <c r="Q278" s="8"/>
      <c r="R278" s="8"/>
      <c r="S278" s="8"/>
    </row>
    <row r="279" spans="1:19" s="28" customFormat="1" x14ac:dyDescent="0.35">
      <c r="A279" s="81"/>
      <c r="B279" s="77"/>
      <c r="C279" s="66"/>
      <c r="D279" s="66"/>
      <c r="E279" s="66"/>
      <c r="F279" s="66"/>
      <c r="G279" s="66"/>
      <c r="H279" s="66"/>
      <c r="I279" s="66"/>
      <c r="J279" s="66"/>
      <c r="K279" s="66"/>
      <c r="L279" s="67"/>
      <c r="O279" s="8"/>
      <c r="P279" s="8"/>
      <c r="Q279" s="8"/>
      <c r="R279" s="8"/>
      <c r="S279" s="8"/>
    </row>
    <row r="280" spans="1:19" x14ac:dyDescent="0.35">
      <c r="A280" s="23"/>
      <c r="B280" s="421" t="str">
        <f>IF(Intro!$G$20="English",O280,P280)</f>
        <v>Time period</v>
      </c>
      <c r="C280" s="422"/>
      <c r="D280" s="110" t="str">
        <f>IF(Intro!$G$20="English",O281,P281)</f>
        <v>months</v>
      </c>
      <c r="E280" s="423"/>
      <c r="F280" s="423"/>
      <c r="G280" s="66"/>
      <c r="H280" s="66"/>
      <c r="I280" s="66"/>
      <c r="J280" s="66"/>
      <c r="K280" s="66"/>
      <c r="L280" s="67"/>
      <c r="M280" s="8"/>
      <c r="O280" s="8" t="s">
        <v>250</v>
      </c>
      <c r="P280" s="8" t="s">
        <v>251</v>
      </c>
    </row>
    <row r="281" spans="1:19" s="28" customFormat="1" x14ac:dyDescent="0.35">
      <c r="A281" s="81"/>
      <c r="B281" s="77"/>
      <c r="C281" s="66"/>
      <c r="D281" s="66"/>
      <c r="E281" s="66"/>
      <c r="F281" s="66"/>
      <c r="G281" s="66"/>
      <c r="H281" s="66"/>
      <c r="I281" s="66"/>
      <c r="J281" s="66"/>
      <c r="K281" s="66"/>
      <c r="L281" s="67"/>
      <c r="O281" s="8" t="s">
        <v>244</v>
      </c>
      <c r="P281" s="8" t="s">
        <v>422</v>
      </c>
      <c r="Q281" s="8"/>
      <c r="R281" s="8"/>
      <c r="S281" s="8"/>
    </row>
    <row r="282" spans="1:19" s="28" customFormat="1" x14ac:dyDescent="0.35">
      <c r="A282" s="81"/>
      <c r="B282" s="418" t="str">
        <f>IF(Intro!$G$20="English",O282,P282)</f>
        <v>If the average term contract period for purchases of the goods has changed since January 1, 2023, indicate when and why.</v>
      </c>
      <c r="C282" s="419"/>
      <c r="D282" s="419"/>
      <c r="E282" s="419"/>
      <c r="F282" s="419"/>
      <c r="G282" s="419"/>
      <c r="H282" s="419"/>
      <c r="I282" s="419"/>
      <c r="J282" s="419"/>
      <c r="K282" s="419"/>
      <c r="L282" s="420"/>
      <c r="O282" s="8" t="str">
        <f>"If the average term contract period for purchases of the goods has changed since January 1, "&amp;Variables!B6&amp;", indicate when and why."</f>
        <v>If the average term contract period for purchases of the goods has changed since January 1, 2023, indicate when and why.</v>
      </c>
      <c r="P282" s="8" t="str">
        <f>"Si la durée moyenne des contrats à terme a changé depuis le 1er janvier "&amp;Variables!B6&amp;" pour ce qui est des achats de marchandises, indiquez quand et pourquoi."</f>
        <v>Si la durée moyenne des contrats à terme a changé depuis le 1er janvier 2023 pour ce qui est des achats de marchandises, indiquez quand et pourquoi.</v>
      </c>
      <c r="Q282" s="8"/>
      <c r="R282" s="8"/>
      <c r="S282" s="8"/>
    </row>
    <row r="283" spans="1:19" s="28" customFormat="1" x14ac:dyDescent="0.35">
      <c r="A283" s="81"/>
      <c r="B283" s="77"/>
      <c r="C283" s="66"/>
      <c r="D283" s="66"/>
      <c r="E283" s="66"/>
      <c r="F283" s="66"/>
      <c r="G283" s="66"/>
      <c r="H283" s="66"/>
      <c r="I283" s="66"/>
      <c r="J283" s="66"/>
      <c r="K283" s="66"/>
      <c r="L283" s="67"/>
      <c r="O283" s="8"/>
      <c r="P283" s="8"/>
      <c r="Q283" s="8"/>
      <c r="R283" s="8"/>
      <c r="S283" s="8"/>
    </row>
    <row r="284" spans="1:19" s="9" customFormat="1" x14ac:dyDescent="0.35">
      <c r="A284" s="23"/>
      <c r="B284" s="435"/>
      <c r="C284" s="436"/>
      <c r="D284" s="436"/>
      <c r="E284" s="436"/>
      <c r="F284" s="436"/>
      <c r="G284" s="436"/>
      <c r="H284" s="436"/>
      <c r="I284" s="436"/>
      <c r="J284" s="436"/>
      <c r="K284" s="436"/>
      <c r="L284" s="437"/>
      <c r="M284" s="28"/>
    </row>
    <row r="285" spans="1:19" s="9" customFormat="1" x14ac:dyDescent="0.35">
      <c r="A285" s="23"/>
      <c r="B285" s="435"/>
      <c r="C285" s="436"/>
      <c r="D285" s="436"/>
      <c r="E285" s="436"/>
      <c r="F285" s="436"/>
      <c r="G285" s="436"/>
      <c r="H285" s="436"/>
      <c r="I285" s="436"/>
      <c r="J285" s="436"/>
      <c r="K285" s="436"/>
      <c r="L285" s="437"/>
      <c r="M285" s="28"/>
    </row>
    <row r="286" spans="1:19" s="9" customFormat="1" x14ac:dyDescent="0.35">
      <c r="A286" s="23"/>
      <c r="B286" s="435"/>
      <c r="C286" s="436"/>
      <c r="D286" s="436"/>
      <c r="E286" s="436"/>
      <c r="F286" s="436"/>
      <c r="G286" s="436"/>
      <c r="H286" s="436"/>
      <c r="I286" s="436"/>
      <c r="J286" s="436"/>
      <c r="K286" s="436"/>
      <c r="L286" s="437"/>
      <c r="M286" s="28"/>
    </row>
    <row r="287" spans="1:19" s="9" customFormat="1" x14ac:dyDescent="0.35">
      <c r="A287" s="23"/>
      <c r="B287" s="435"/>
      <c r="C287" s="436"/>
      <c r="D287" s="436"/>
      <c r="E287" s="436"/>
      <c r="F287" s="436"/>
      <c r="G287" s="436"/>
      <c r="H287" s="436"/>
      <c r="I287" s="436"/>
      <c r="J287" s="436"/>
      <c r="K287" s="436"/>
      <c r="L287" s="437"/>
      <c r="M287" s="28"/>
    </row>
    <row r="288" spans="1:19" s="9" customFormat="1" x14ac:dyDescent="0.35">
      <c r="A288" s="23"/>
      <c r="B288" s="435"/>
      <c r="C288" s="436"/>
      <c r="D288" s="436"/>
      <c r="E288" s="436"/>
      <c r="F288" s="436"/>
      <c r="G288" s="436"/>
      <c r="H288" s="436"/>
      <c r="I288" s="436"/>
      <c r="J288" s="436"/>
      <c r="K288" s="436"/>
      <c r="L288" s="437"/>
      <c r="M288" s="28"/>
    </row>
    <row r="289" spans="1:19" s="9" customFormat="1" x14ac:dyDescent="0.35">
      <c r="A289" s="23"/>
      <c r="B289" s="435"/>
      <c r="C289" s="436"/>
      <c r="D289" s="436"/>
      <c r="E289" s="436"/>
      <c r="F289" s="436"/>
      <c r="G289" s="436"/>
      <c r="H289" s="436"/>
      <c r="I289" s="436"/>
      <c r="J289" s="436"/>
      <c r="K289" s="436"/>
      <c r="L289" s="437"/>
      <c r="M289" s="28"/>
    </row>
    <row r="290" spans="1:19" s="9" customFormat="1" x14ac:dyDescent="0.35">
      <c r="A290" s="23"/>
      <c r="B290" s="435"/>
      <c r="C290" s="436"/>
      <c r="D290" s="436"/>
      <c r="E290" s="436"/>
      <c r="F290" s="436"/>
      <c r="G290" s="436"/>
      <c r="H290" s="436"/>
      <c r="I290" s="436"/>
      <c r="J290" s="436"/>
      <c r="K290" s="436"/>
      <c r="L290" s="437"/>
      <c r="M290" s="28"/>
    </row>
    <row r="291" spans="1:19" s="9" customFormat="1" x14ac:dyDescent="0.35">
      <c r="A291" s="23"/>
      <c r="B291" s="435"/>
      <c r="C291" s="436"/>
      <c r="D291" s="436"/>
      <c r="E291" s="436"/>
      <c r="F291" s="436"/>
      <c r="G291" s="436"/>
      <c r="H291" s="436"/>
      <c r="I291" s="436"/>
      <c r="J291" s="436"/>
      <c r="K291" s="436"/>
      <c r="L291" s="437"/>
      <c r="M291" s="28"/>
    </row>
    <row r="292" spans="1:19" s="28" customFormat="1" x14ac:dyDescent="0.35">
      <c r="A292" s="81"/>
      <c r="B292" s="78"/>
      <c r="C292" s="79"/>
      <c r="D292" s="79"/>
      <c r="E292" s="79"/>
      <c r="F292" s="79"/>
      <c r="G292" s="79"/>
      <c r="H292" s="79"/>
      <c r="I292" s="79"/>
      <c r="J292" s="79"/>
      <c r="K292" s="79"/>
      <c r="L292" s="80"/>
      <c r="O292" s="8"/>
      <c r="P292" s="8"/>
      <c r="Q292" s="8"/>
      <c r="R292" s="8"/>
      <c r="S292" s="8"/>
    </row>
  </sheetData>
  <mergeCells count="221">
    <mergeCell ref="E85:F85"/>
    <mergeCell ref="G84:H84"/>
    <mergeCell ref="G85:H85"/>
    <mergeCell ref="B29:D31"/>
    <mergeCell ref="E29:G29"/>
    <mergeCell ref="E30:G30"/>
    <mergeCell ref="E31:G31"/>
    <mergeCell ref="B35:D37"/>
    <mergeCell ref="E35:G35"/>
    <mergeCell ref="E36:G36"/>
    <mergeCell ref="E37:G37"/>
    <mergeCell ref="E40:G40"/>
    <mergeCell ref="B38:D38"/>
    <mergeCell ref="E254:L254"/>
    <mergeCell ref="B170:L170"/>
    <mergeCell ref="B174:G175"/>
    <mergeCell ref="H174:K175"/>
    <mergeCell ref="B176:G177"/>
    <mergeCell ref="H176:K177"/>
    <mergeCell ref="B178:G179"/>
    <mergeCell ref="H178:K179"/>
    <mergeCell ref="B88:D88"/>
    <mergeCell ref="E88:F88"/>
    <mergeCell ref="G88:H88"/>
    <mergeCell ref="B91:D94"/>
    <mergeCell ref="E91:L94"/>
    <mergeCell ref="B102:L109"/>
    <mergeCell ref="B134:D137"/>
    <mergeCell ref="B164:L165"/>
    <mergeCell ref="B190:L191"/>
    <mergeCell ref="B182:L182"/>
    <mergeCell ref="B184:F184"/>
    <mergeCell ref="B186:C186"/>
    <mergeCell ref="E186:L186"/>
    <mergeCell ref="E90:F90"/>
    <mergeCell ref="B167:G168"/>
    <mergeCell ref="H167:K168"/>
    <mergeCell ref="B26:D28"/>
    <mergeCell ref="E124:F124"/>
    <mergeCell ref="E134:L137"/>
    <mergeCell ref="B145:D146"/>
    <mergeCell ref="E145:F146"/>
    <mergeCell ref="B124:D124"/>
    <mergeCell ref="B125:D125"/>
    <mergeCell ref="B47:G49"/>
    <mergeCell ref="E41:G41"/>
    <mergeCell ref="E42:G42"/>
    <mergeCell ref="E43:G43"/>
    <mergeCell ref="E44:G44"/>
    <mergeCell ref="E45:G45"/>
    <mergeCell ref="E46:G46"/>
    <mergeCell ref="E84:F84"/>
    <mergeCell ref="B84:D84"/>
    <mergeCell ref="B59:B60"/>
    <mergeCell ref="C59:F60"/>
    <mergeCell ref="G59:L60"/>
    <mergeCell ref="B75:B76"/>
    <mergeCell ref="C75:F76"/>
    <mergeCell ref="G75:L76"/>
    <mergeCell ref="E83:F83"/>
    <mergeCell ref="C56:F56"/>
    <mergeCell ref="B4:L4"/>
    <mergeCell ref="B5:L5"/>
    <mergeCell ref="B6:L6"/>
    <mergeCell ref="E121:F121"/>
    <mergeCell ref="B83:D83"/>
    <mergeCell ref="B18:L19"/>
    <mergeCell ref="H21:H22"/>
    <mergeCell ref="I21:I22"/>
    <mergeCell ref="J21:J22"/>
    <mergeCell ref="K21:K22"/>
    <mergeCell ref="B57:B58"/>
    <mergeCell ref="C61:F62"/>
    <mergeCell ref="G61:L62"/>
    <mergeCell ref="C57:F58"/>
    <mergeCell ref="G57:L58"/>
    <mergeCell ref="B16:L16"/>
    <mergeCell ref="B52:L52"/>
    <mergeCell ref="B78:L78"/>
    <mergeCell ref="B98:L98"/>
    <mergeCell ref="B63:B64"/>
    <mergeCell ref="C63:F64"/>
    <mergeCell ref="G63:L64"/>
    <mergeCell ref="B61:B62"/>
    <mergeCell ref="C65:F66"/>
    <mergeCell ref="G90:H90"/>
    <mergeCell ref="G86:H86"/>
    <mergeCell ref="E86:F86"/>
    <mergeCell ref="B73:B74"/>
    <mergeCell ref="C73:F74"/>
    <mergeCell ref="B80:L81"/>
    <mergeCell ref="G73:L74"/>
    <mergeCell ref="G65:L66"/>
    <mergeCell ref="B67:B68"/>
    <mergeCell ref="C67:F68"/>
    <mergeCell ref="G67:L68"/>
    <mergeCell ref="B69:B70"/>
    <mergeCell ref="C69:F70"/>
    <mergeCell ref="G69:L70"/>
    <mergeCell ref="B71:B72"/>
    <mergeCell ref="C71:F72"/>
    <mergeCell ref="G71:L72"/>
    <mergeCell ref="B90:D90"/>
    <mergeCell ref="E89:F89"/>
    <mergeCell ref="G89:H89"/>
    <mergeCell ref="B87:D87"/>
    <mergeCell ref="E87:F87"/>
    <mergeCell ref="G87:H87"/>
    <mergeCell ref="B89:D89"/>
    <mergeCell ref="B8:L8"/>
    <mergeCell ref="B9:L9"/>
    <mergeCell ref="B10:L10"/>
    <mergeCell ref="B65:B66"/>
    <mergeCell ref="B23:D25"/>
    <mergeCell ref="B39:D40"/>
    <mergeCell ref="B41:D43"/>
    <mergeCell ref="B44:D46"/>
    <mergeCell ref="E23:G23"/>
    <mergeCell ref="L21:L22"/>
    <mergeCell ref="B12:L12"/>
    <mergeCell ref="B13:L13"/>
    <mergeCell ref="B54:L54"/>
    <mergeCell ref="B32:D34"/>
    <mergeCell ref="E32:G32"/>
    <mergeCell ref="E33:G33"/>
    <mergeCell ref="E34:G34"/>
    <mergeCell ref="E24:G24"/>
    <mergeCell ref="E25:G25"/>
    <mergeCell ref="E26:G26"/>
    <mergeCell ref="E27:G27"/>
    <mergeCell ref="E28:G28"/>
    <mergeCell ref="E38:G38"/>
    <mergeCell ref="E39:G39"/>
    <mergeCell ref="B284:L291"/>
    <mergeCell ref="B264:L265"/>
    <mergeCell ref="B245:L245"/>
    <mergeCell ref="B15:L15"/>
    <mergeCell ref="G83:H83"/>
    <mergeCell ref="G56:L56"/>
    <mergeCell ref="E115:F115"/>
    <mergeCell ref="B115:D115"/>
    <mergeCell ref="B121:D121"/>
    <mergeCell ref="B122:D122"/>
    <mergeCell ref="B123:D123"/>
    <mergeCell ref="B282:L282"/>
    <mergeCell ref="B206:L206"/>
    <mergeCell ref="B219:L219"/>
    <mergeCell ref="B232:L232"/>
    <mergeCell ref="E247:F247"/>
    <mergeCell ref="B258:L258"/>
    <mergeCell ref="E260:F260"/>
    <mergeCell ref="B278:L278"/>
    <mergeCell ref="B221:L228"/>
    <mergeCell ref="B144:D144"/>
    <mergeCell ref="B149:D149"/>
    <mergeCell ref="B85:D85"/>
    <mergeCell ref="B86:D86"/>
    <mergeCell ref="E280:F280"/>
    <mergeCell ref="B172:L172"/>
    <mergeCell ref="B193:C193"/>
    <mergeCell ref="B247:C247"/>
    <mergeCell ref="B260:C260"/>
    <mergeCell ref="B280:C280"/>
    <mergeCell ref="B195:L202"/>
    <mergeCell ref="B234:L241"/>
    <mergeCell ref="B267:L274"/>
    <mergeCell ref="B208:L215"/>
    <mergeCell ref="B188:L188"/>
    <mergeCell ref="B204:L204"/>
    <mergeCell ref="B217:L217"/>
    <mergeCell ref="B230:L230"/>
    <mergeCell ref="B243:L243"/>
    <mergeCell ref="B250:L250"/>
    <mergeCell ref="B262:L262"/>
    <mergeCell ref="B276:L276"/>
    <mergeCell ref="E193:F193"/>
    <mergeCell ref="B249:L249"/>
    <mergeCell ref="B256:L256"/>
    <mergeCell ref="B252:F252"/>
    <mergeCell ref="B254:C254"/>
    <mergeCell ref="B181:L181"/>
    <mergeCell ref="B162:L162"/>
    <mergeCell ref="E144:F144"/>
    <mergeCell ref="B150:D153"/>
    <mergeCell ref="E150:L153"/>
    <mergeCell ref="B157:L158"/>
    <mergeCell ref="B147:D148"/>
    <mergeCell ref="E122:F122"/>
    <mergeCell ref="E132:F132"/>
    <mergeCell ref="E133:F133"/>
    <mergeCell ref="E143:F143"/>
    <mergeCell ref="E131:F131"/>
    <mergeCell ref="B127:D127"/>
    <mergeCell ref="B128:D128"/>
    <mergeCell ref="B129:D129"/>
    <mergeCell ref="B130:D130"/>
    <mergeCell ref="B131:D131"/>
    <mergeCell ref="B132:D132"/>
    <mergeCell ref="E147:F148"/>
    <mergeCell ref="H160:K160"/>
    <mergeCell ref="B160:G160"/>
    <mergeCell ref="E130:F130"/>
    <mergeCell ref="E149:F149"/>
    <mergeCell ref="B141:L141"/>
    <mergeCell ref="B126:D126"/>
    <mergeCell ref="B133:D133"/>
    <mergeCell ref="B143:D143"/>
    <mergeCell ref="B117:L117"/>
    <mergeCell ref="B139:L139"/>
    <mergeCell ref="B155:L155"/>
    <mergeCell ref="B119:L119"/>
    <mergeCell ref="B97:L97"/>
    <mergeCell ref="B113:L113"/>
    <mergeCell ref="B111:L111"/>
    <mergeCell ref="E123:F123"/>
    <mergeCell ref="E125:F125"/>
    <mergeCell ref="E126:F126"/>
    <mergeCell ref="E127:F127"/>
    <mergeCell ref="E128:F128"/>
    <mergeCell ref="E129:F129"/>
    <mergeCell ref="B100:L100"/>
  </mergeCells>
  <dataValidations count="6">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284 B211:B212 B270:B271 B286:B287 B224:B225 B236:B237 B39 B102:B104 B195 B208 B221 B234 B267 B47 B198:B199" xr:uid="{730C0B11-10B9-4DD2-B56F-0CFBA0976A3A}">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80:F280" xr:uid="{4602BE15-5A69-4D12-8AC3-246829F98249}">
      <formula1>1000</formula1>
    </dataValidation>
    <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sqref="E147 E145" xr:uid="{F13BD6EE-D99E-4B7A-8950-67CA5621B258}">
      <formula1>"X"</formula1>
    </dataValidation>
    <dataValidation type="list" allowBlank="1" showInputMessage="1" showErrorMessage="1" sqref="E121:F133 E143:F144 E149:F149" xr:uid="{7D716C9D-8388-406B-96ED-1865DA7E0FC9}">
      <formula1>"X"</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H23:L24 H26:L27 H32:L33 H35:L36 H41:L42 H44:L45 E247:F247 E260:F260 E193:F193 H29:L30 H38:L39" xr:uid="{3C62CADA-C63C-48B8-A394-ABA4B955018B}">
      <formula1>0</formula1>
    </dataValidation>
    <dataValidation type="list" operator="lessThanOrEqual" allowBlank="1" showErrorMessage="1" prompt="1000 character limit/limite de 1000 caractères" sqref="E84:H90" xr:uid="{E8E450E9-3AF8-4797-AF7C-A7504B0E0D6A}">
      <formula1>"X"</formula1>
    </dataValidation>
  </dataValidations>
  <printOptions horizontalCentered="1"/>
  <pageMargins left="0.25" right="0.25" top="0.75" bottom="0.75" header="0.3" footer="0.3"/>
  <pageSetup scale="63" fitToHeight="0" orientation="portrait" r:id="rId1"/>
  <headerFooter>
    <oddFooter>&amp;L&amp;A</oddFooter>
  </headerFooter>
  <rowBreaks count="5" manualBreakCount="5">
    <brk id="51" min="1" max="11" man="1"/>
    <brk id="109" min="1" max="11" man="1"/>
    <brk id="161" min="1" max="11" man="1"/>
    <brk id="216" min="1" max="11" man="1"/>
    <brk id="275" min="1" max="11" man="1"/>
  </rowBreak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D4E2EE-DF4A-4586-92E8-E9184DE1E672}">
          <x14:formula1>
            <xm:f>Variables!$D$65:$D$68</xm:f>
          </x14:formula1>
          <xm:sqref>E115:F115</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6827D0B2-1EFB-420A-BFE4-2E50B19EB04F}">
          <x14:formula1>
            <xm:f>Variables!$D$39:$D$40</xm:f>
          </x14:formula1>
          <xm:sqref>D186 D254</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12BF921-6107-48A2-98AF-82209D3AEA5F}">
          <x14:formula1>
            <xm:f>Variables!$D$45:$D$48</xm:f>
          </x14:formula1>
          <xm:sqref>H160</xm:sqref>
        </x14:dataValidation>
        <x14:dataValidation type="list" operator="lessThanOrEqual" allowBlank="1" showErrorMessage="1" prompt="1000 character limit/limite de 1000 caractères" xr:uid="{D4B0EF86-3196-4A24-A120-610E45693DB6}">
          <x14:formula1>
            <xm:f>Variables!$D$75:$D$81</xm:f>
          </x14:formula1>
          <xm:sqref>H167</xm:sqref>
        </x14:dataValidation>
        <x14:dataValidation type="list" operator="lessThanOrEqual" allowBlank="1" showErrorMessage="1" prompt="1000 character limit/limite de 1000 caractères" xr:uid="{F8E18703-AD17-4079-9784-D355FF2A61F3}">
          <x14:formula1>
            <xm:f>Variables!$D$30:$D$36</xm:f>
          </x14:formula1>
          <xm:sqref>H174:K175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8CA61-0CAA-493F-8F0A-434E97206751}">
  <sheetPr>
    <tabColor rgb="FF92D050"/>
    <pageSetUpPr fitToPage="1"/>
  </sheetPr>
  <dimension ref="A1:P63"/>
  <sheetViews>
    <sheetView showGridLines="0" topLeftCell="A41" workbookViewId="0">
      <selection activeCell="O1" sqref="O1:P1048576"/>
    </sheetView>
  </sheetViews>
  <sheetFormatPr defaultColWidth="9.453125" defaultRowHeight="14" x14ac:dyDescent="0.35"/>
  <cols>
    <col min="1" max="1" width="1.54296875" style="6" customWidth="1"/>
    <col min="2" max="2" width="12.1796875" style="5" customWidth="1"/>
    <col min="3" max="3" width="5.54296875" style="5" customWidth="1"/>
    <col min="4" max="4" width="18.54296875" style="5" customWidth="1"/>
    <col min="5" max="12" width="15.453125" style="5" customWidth="1"/>
    <col min="13" max="13" width="6.453125" style="7" customWidth="1"/>
    <col min="14" max="14" width="9.453125" style="8" customWidth="1"/>
    <col min="15" max="15" width="10.54296875" style="8" hidden="1" customWidth="1"/>
    <col min="16" max="16" width="8.54296875" style="8" hidden="1" customWidth="1"/>
    <col min="17" max="17" width="9.453125" style="8" customWidth="1"/>
    <col min="18" max="16384" width="9.453125" style="8"/>
  </cols>
  <sheetData>
    <row r="1" spans="1:16" x14ac:dyDescent="0.35">
      <c r="O1" s="8" t="s">
        <v>432</v>
      </c>
      <c r="P1" s="8" t="s">
        <v>432</v>
      </c>
    </row>
    <row r="2" spans="1:16" x14ac:dyDescent="0.35">
      <c r="B2" s="10" t="str">
        <f>Pro!B2</f>
        <v>PROTECTED</v>
      </c>
      <c r="C2" s="10"/>
      <c r="O2" s="9" t="s">
        <v>151</v>
      </c>
      <c r="P2" s="9" t="s">
        <v>161</v>
      </c>
    </row>
    <row r="3" spans="1:16" x14ac:dyDescent="0.35">
      <c r="B3" s="12"/>
      <c r="C3" s="12"/>
      <c r="O3" s="2"/>
      <c r="P3" s="2"/>
    </row>
    <row r="4" spans="1:16" s="2" customFormat="1" x14ac:dyDescent="0.35">
      <c r="A4" s="1"/>
      <c r="B4" s="349" t="str">
        <f>Info!B4</f>
        <v>PURCHASERS' QUESTIONNAIRE</v>
      </c>
      <c r="C4" s="338"/>
      <c r="D4" s="338"/>
      <c r="E4" s="338"/>
      <c r="F4" s="338"/>
      <c r="G4" s="338"/>
      <c r="H4" s="338"/>
      <c r="I4" s="338"/>
      <c r="J4" s="338"/>
      <c r="K4" s="338"/>
      <c r="L4" s="339"/>
      <c r="M4" s="22"/>
      <c r="N4" s="22"/>
      <c r="O4" s="20"/>
      <c r="P4" s="20"/>
    </row>
    <row r="5" spans="1:16" s="2" customFormat="1" x14ac:dyDescent="0.35">
      <c r="A5" s="1"/>
      <c r="B5" s="409" t="str">
        <f>Info!B5</f>
        <v>NQ-2026-001</v>
      </c>
      <c r="C5" s="341"/>
      <c r="D5" s="341"/>
      <c r="E5" s="341"/>
      <c r="F5" s="341"/>
      <c r="G5" s="341"/>
      <c r="H5" s="341"/>
      <c r="I5" s="341"/>
      <c r="J5" s="341"/>
      <c r="K5" s="341"/>
      <c r="L5" s="342"/>
      <c r="M5" s="22"/>
      <c r="N5" s="22"/>
      <c r="O5" s="20"/>
      <c r="P5" s="20"/>
    </row>
    <row r="6" spans="1:16" s="4" customFormat="1" x14ac:dyDescent="0.35">
      <c r="A6" s="1"/>
      <c r="B6" s="343" t="str">
        <f>Info!B6</f>
        <v>OIL AND GAS WELL CASING</v>
      </c>
      <c r="C6" s="353"/>
      <c r="D6" s="353"/>
      <c r="E6" s="353"/>
      <c r="F6" s="353"/>
      <c r="G6" s="353"/>
      <c r="H6" s="353"/>
      <c r="I6" s="353"/>
      <c r="J6" s="353"/>
      <c r="K6" s="353"/>
      <c r="L6" s="354"/>
      <c r="M6" s="20"/>
      <c r="N6" s="20"/>
      <c r="O6" s="16"/>
      <c r="P6" s="16"/>
    </row>
    <row r="7" spans="1:16" s="4" customFormat="1" x14ac:dyDescent="0.35">
      <c r="A7" s="1"/>
      <c r="B7" s="15"/>
      <c r="C7" s="15"/>
      <c r="D7" s="3"/>
      <c r="E7" s="3"/>
      <c r="F7" s="3"/>
      <c r="G7" s="3"/>
      <c r="H7" s="3"/>
      <c r="I7" s="3"/>
      <c r="J7" s="3"/>
      <c r="K7" s="3"/>
      <c r="L7" s="3"/>
      <c r="O7" s="16"/>
      <c r="P7" s="16"/>
    </row>
    <row r="8" spans="1:16" x14ac:dyDescent="0.35">
      <c r="B8" s="298" t="str">
        <f>UPPER(IF(Intro!$G$20="English",O8,P8))</f>
        <v>PROTECTED COMMENTS</v>
      </c>
      <c r="C8" s="299"/>
      <c r="D8" s="299"/>
      <c r="E8" s="299"/>
      <c r="F8" s="299"/>
      <c r="G8" s="299"/>
      <c r="H8" s="299"/>
      <c r="I8" s="299"/>
      <c r="J8" s="299"/>
      <c r="K8" s="299"/>
      <c r="L8" s="300"/>
      <c r="M8" s="8"/>
      <c r="O8" s="8" t="s">
        <v>140</v>
      </c>
      <c r="P8" s="8" t="s">
        <v>292</v>
      </c>
    </row>
    <row r="9" spans="1:16" x14ac:dyDescent="0.35">
      <c r="B9" s="17"/>
      <c r="C9" s="24"/>
      <c r="D9" s="25"/>
      <c r="E9" s="25"/>
      <c r="F9" s="25"/>
      <c r="G9" s="25"/>
      <c r="H9" s="25"/>
      <c r="I9" s="25"/>
      <c r="J9" s="25"/>
      <c r="K9" s="25"/>
      <c r="L9" s="18"/>
      <c r="M9" s="8"/>
    </row>
    <row r="10" spans="1:16" x14ac:dyDescent="0.35">
      <c r="B10" s="269" t="str">
        <f>IF(Intro!$G$20="English",O10,P10)</f>
        <v>Should your firm wish to add any comments related to its responses, submit them here. Be sure to indicate the question number being commented on.</v>
      </c>
      <c r="C10" s="270"/>
      <c r="D10" s="270"/>
      <c r="E10" s="270"/>
      <c r="F10" s="270"/>
      <c r="G10" s="270"/>
      <c r="H10" s="270"/>
      <c r="I10" s="270"/>
      <c r="J10" s="270"/>
      <c r="K10" s="270"/>
      <c r="L10" s="294"/>
      <c r="M10" s="8"/>
      <c r="O10" s="19" t="s">
        <v>134</v>
      </c>
      <c r="P10" s="8" t="s">
        <v>282</v>
      </c>
    </row>
    <row r="11" spans="1:16" x14ac:dyDescent="0.35">
      <c r="B11" s="51"/>
      <c r="C11" s="24"/>
      <c r="D11" s="25"/>
      <c r="E11" s="25"/>
      <c r="F11" s="25"/>
      <c r="G11" s="25"/>
      <c r="H11" s="25"/>
      <c r="I11" s="25"/>
      <c r="J11" s="25"/>
      <c r="K11" s="25"/>
      <c r="L11" s="18"/>
      <c r="M11" s="8"/>
      <c r="O11" s="19"/>
    </row>
    <row r="12" spans="1:16" x14ac:dyDescent="0.35">
      <c r="B12" s="96"/>
      <c r="C12" s="24"/>
      <c r="D12" s="103" t="str">
        <f>AddPub!D12</f>
        <v>Tab and Question</v>
      </c>
      <c r="E12" s="441" t="str">
        <f>AddPub!E12</f>
        <v>Comments</v>
      </c>
      <c r="F12" s="441"/>
      <c r="G12" s="441"/>
      <c r="H12" s="441"/>
      <c r="I12" s="441"/>
      <c r="J12" s="441"/>
      <c r="K12" s="441"/>
      <c r="L12" s="442"/>
      <c r="M12" s="8"/>
      <c r="O12" s="19"/>
    </row>
    <row r="13" spans="1:16" x14ac:dyDescent="0.35">
      <c r="B13" s="421" t="str">
        <f>AddPub!B13</f>
        <v>Comment 1</v>
      </c>
      <c r="C13" s="422"/>
      <c r="D13" s="465"/>
      <c r="E13" s="466"/>
      <c r="F13" s="466"/>
      <c r="G13" s="466"/>
      <c r="H13" s="466"/>
      <c r="I13" s="466"/>
      <c r="J13" s="466"/>
      <c r="K13" s="466"/>
      <c r="L13" s="467"/>
      <c r="M13" s="8"/>
      <c r="O13" s="19"/>
    </row>
    <row r="14" spans="1:16" x14ac:dyDescent="0.35">
      <c r="B14" s="421"/>
      <c r="C14" s="422"/>
      <c r="D14" s="465"/>
      <c r="E14" s="466"/>
      <c r="F14" s="466"/>
      <c r="G14" s="466"/>
      <c r="H14" s="466"/>
      <c r="I14" s="466"/>
      <c r="J14" s="466"/>
      <c r="K14" s="466"/>
      <c r="L14" s="467"/>
      <c r="M14" s="8"/>
      <c r="O14" s="19"/>
    </row>
    <row r="15" spans="1:16" x14ac:dyDescent="0.35">
      <c r="B15" s="421"/>
      <c r="C15" s="422"/>
      <c r="D15" s="465"/>
      <c r="E15" s="466"/>
      <c r="F15" s="466"/>
      <c r="G15" s="466"/>
      <c r="H15" s="466"/>
      <c r="I15" s="466"/>
      <c r="J15" s="466"/>
      <c r="K15" s="466"/>
      <c r="L15" s="467"/>
      <c r="M15" s="8"/>
      <c r="O15" s="19"/>
    </row>
    <row r="16" spans="1:16" x14ac:dyDescent="0.35">
      <c r="B16" s="421"/>
      <c r="C16" s="422"/>
      <c r="D16" s="465"/>
      <c r="E16" s="466"/>
      <c r="F16" s="466"/>
      <c r="G16" s="466"/>
      <c r="H16" s="466"/>
      <c r="I16" s="466"/>
      <c r="J16" s="466"/>
      <c r="K16" s="466"/>
      <c r="L16" s="467"/>
      <c r="M16" s="8"/>
      <c r="O16" s="19"/>
    </row>
    <row r="17" spans="2:15" x14ac:dyDescent="0.35">
      <c r="B17" s="421"/>
      <c r="C17" s="422"/>
      <c r="D17" s="465"/>
      <c r="E17" s="466"/>
      <c r="F17" s="466"/>
      <c r="G17" s="466"/>
      <c r="H17" s="466"/>
      <c r="I17" s="466"/>
      <c r="J17" s="466"/>
      <c r="K17" s="466"/>
      <c r="L17" s="467"/>
      <c r="M17" s="8"/>
      <c r="O17" s="19"/>
    </row>
    <row r="18" spans="2:15" x14ac:dyDescent="0.35">
      <c r="B18" s="421"/>
      <c r="C18" s="422"/>
      <c r="D18" s="465"/>
      <c r="E18" s="466"/>
      <c r="F18" s="466"/>
      <c r="G18" s="466"/>
      <c r="H18" s="466"/>
      <c r="I18" s="466"/>
      <c r="J18" s="466"/>
      <c r="K18" s="466"/>
      <c r="L18" s="467"/>
      <c r="M18" s="8"/>
      <c r="O18" s="19"/>
    </row>
    <row r="19" spans="2:15" x14ac:dyDescent="0.35">
      <c r="B19" s="421"/>
      <c r="C19" s="422"/>
      <c r="D19" s="465"/>
      <c r="E19" s="466"/>
      <c r="F19" s="466"/>
      <c r="G19" s="466"/>
      <c r="H19" s="466"/>
      <c r="I19" s="466"/>
      <c r="J19" s="466"/>
      <c r="K19" s="466"/>
      <c r="L19" s="467"/>
      <c r="M19" s="8"/>
      <c r="O19" s="19"/>
    </row>
    <row r="20" spans="2:15" x14ac:dyDescent="0.35">
      <c r="B20" s="421"/>
      <c r="C20" s="422"/>
      <c r="D20" s="465"/>
      <c r="E20" s="466"/>
      <c r="F20" s="466"/>
      <c r="G20" s="466"/>
      <c r="H20" s="466"/>
      <c r="I20" s="466"/>
      <c r="J20" s="466"/>
      <c r="K20" s="466"/>
      <c r="L20" s="467"/>
      <c r="M20" s="8"/>
      <c r="O20" s="19"/>
    </row>
    <row r="21" spans="2:15" x14ac:dyDescent="0.35">
      <c r="B21" s="421"/>
      <c r="C21" s="422"/>
      <c r="D21" s="465"/>
      <c r="E21" s="466"/>
      <c r="F21" s="466"/>
      <c r="G21" s="466"/>
      <c r="H21" s="466"/>
      <c r="I21" s="466"/>
      <c r="J21" s="466"/>
      <c r="K21" s="466"/>
      <c r="L21" s="467"/>
      <c r="M21" s="8"/>
      <c r="O21" s="19"/>
    </row>
    <row r="22" spans="2:15" x14ac:dyDescent="0.35">
      <c r="B22" s="421"/>
      <c r="C22" s="422"/>
      <c r="D22" s="465"/>
      <c r="E22" s="466"/>
      <c r="F22" s="466"/>
      <c r="G22" s="466"/>
      <c r="H22" s="466"/>
      <c r="I22" s="466"/>
      <c r="J22" s="466"/>
      <c r="K22" s="466"/>
      <c r="L22" s="467"/>
      <c r="M22" s="8"/>
      <c r="O22" s="19"/>
    </row>
    <row r="23" spans="2:15" x14ac:dyDescent="0.35">
      <c r="B23" s="421" t="str">
        <f>AddPub!B23</f>
        <v>Comment 2</v>
      </c>
      <c r="C23" s="422"/>
      <c r="D23" s="465"/>
      <c r="E23" s="466"/>
      <c r="F23" s="466"/>
      <c r="G23" s="466"/>
      <c r="H23" s="466"/>
      <c r="I23" s="466"/>
      <c r="J23" s="466"/>
      <c r="K23" s="466"/>
      <c r="L23" s="467"/>
      <c r="M23" s="8"/>
      <c r="O23" s="19"/>
    </row>
    <row r="24" spans="2:15" x14ac:dyDescent="0.35">
      <c r="B24" s="421"/>
      <c r="C24" s="422"/>
      <c r="D24" s="465"/>
      <c r="E24" s="466"/>
      <c r="F24" s="466"/>
      <c r="G24" s="466"/>
      <c r="H24" s="466"/>
      <c r="I24" s="466"/>
      <c r="J24" s="466"/>
      <c r="K24" s="466"/>
      <c r="L24" s="467"/>
      <c r="M24" s="8"/>
    </row>
    <row r="25" spans="2:15" x14ac:dyDescent="0.35">
      <c r="B25" s="421"/>
      <c r="C25" s="422"/>
      <c r="D25" s="465"/>
      <c r="E25" s="466"/>
      <c r="F25" s="466"/>
      <c r="G25" s="466"/>
      <c r="H25" s="466"/>
      <c r="I25" s="466"/>
      <c r="J25" s="466"/>
      <c r="K25" s="466"/>
      <c r="L25" s="467"/>
      <c r="M25" s="8"/>
    </row>
    <row r="26" spans="2:15" x14ac:dyDescent="0.35">
      <c r="B26" s="421"/>
      <c r="C26" s="422"/>
      <c r="D26" s="465"/>
      <c r="E26" s="466"/>
      <c r="F26" s="466"/>
      <c r="G26" s="466"/>
      <c r="H26" s="466"/>
      <c r="I26" s="466"/>
      <c r="J26" s="466"/>
      <c r="K26" s="466"/>
      <c r="L26" s="467"/>
      <c r="M26" s="8"/>
    </row>
    <row r="27" spans="2:15" x14ac:dyDescent="0.35">
      <c r="B27" s="421"/>
      <c r="C27" s="422"/>
      <c r="D27" s="465"/>
      <c r="E27" s="466"/>
      <c r="F27" s="466"/>
      <c r="G27" s="466"/>
      <c r="H27" s="466"/>
      <c r="I27" s="466"/>
      <c r="J27" s="466"/>
      <c r="K27" s="466"/>
      <c r="L27" s="467"/>
      <c r="M27" s="8"/>
      <c r="O27" s="19"/>
    </row>
    <row r="28" spans="2:15" x14ac:dyDescent="0.35">
      <c r="B28" s="421"/>
      <c r="C28" s="422"/>
      <c r="D28" s="465"/>
      <c r="E28" s="466"/>
      <c r="F28" s="466"/>
      <c r="G28" s="466"/>
      <c r="H28" s="466"/>
      <c r="I28" s="466"/>
      <c r="J28" s="466"/>
      <c r="K28" s="466"/>
      <c r="L28" s="467"/>
      <c r="M28" s="8"/>
      <c r="O28" s="19"/>
    </row>
    <row r="29" spans="2:15" x14ac:dyDescent="0.35">
      <c r="B29" s="421"/>
      <c r="C29" s="422"/>
      <c r="D29" s="465"/>
      <c r="E29" s="466"/>
      <c r="F29" s="466"/>
      <c r="G29" s="466"/>
      <c r="H29" s="466"/>
      <c r="I29" s="466"/>
      <c r="J29" s="466"/>
      <c r="K29" s="466"/>
      <c r="L29" s="467"/>
      <c r="M29" s="8"/>
      <c r="O29" s="19"/>
    </row>
    <row r="30" spans="2:15" x14ac:dyDescent="0.35">
      <c r="B30" s="421"/>
      <c r="C30" s="422"/>
      <c r="D30" s="465"/>
      <c r="E30" s="466"/>
      <c r="F30" s="466"/>
      <c r="G30" s="466"/>
      <c r="H30" s="466"/>
      <c r="I30" s="466"/>
      <c r="J30" s="466"/>
      <c r="K30" s="466"/>
      <c r="L30" s="467"/>
      <c r="M30" s="8"/>
      <c r="O30" s="19"/>
    </row>
    <row r="31" spans="2:15" x14ac:dyDescent="0.35">
      <c r="B31" s="421"/>
      <c r="C31" s="422"/>
      <c r="D31" s="465"/>
      <c r="E31" s="466"/>
      <c r="F31" s="466"/>
      <c r="G31" s="466"/>
      <c r="H31" s="466"/>
      <c r="I31" s="466"/>
      <c r="J31" s="466"/>
      <c r="K31" s="466"/>
      <c r="L31" s="467"/>
      <c r="M31" s="8"/>
      <c r="O31" s="19"/>
    </row>
    <row r="32" spans="2:15" x14ac:dyDescent="0.35">
      <c r="B32" s="421"/>
      <c r="C32" s="422"/>
      <c r="D32" s="465"/>
      <c r="E32" s="466"/>
      <c r="F32" s="466"/>
      <c r="G32" s="466"/>
      <c r="H32" s="466"/>
      <c r="I32" s="466"/>
      <c r="J32" s="466"/>
      <c r="K32" s="466"/>
      <c r="L32" s="467"/>
      <c r="M32" s="8"/>
      <c r="O32" s="19"/>
    </row>
    <row r="33" spans="2:15" x14ac:dyDescent="0.35">
      <c r="B33" s="421" t="str">
        <f>AddPub!B33</f>
        <v>Comment 3</v>
      </c>
      <c r="C33" s="422"/>
      <c r="D33" s="465"/>
      <c r="E33" s="466"/>
      <c r="F33" s="466"/>
      <c r="G33" s="466"/>
      <c r="H33" s="466"/>
      <c r="I33" s="466"/>
      <c r="J33" s="466"/>
      <c r="K33" s="466"/>
      <c r="L33" s="467"/>
      <c r="M33" s="8"/>
      <c r="O33" s="19"/>
    </row>
    <row r="34" spans="2:15" x14ac:dyDescent="0.35">
      <c r="B34" s="421"/>
      <c r="C34" s="422"/>
      <c r="D34" s="465"/>
      <c r="E34" s="466"/>
      <c r="F34" s="466"/>
      <c r="G34" s="466"/>
      <c r="H34" s="466"/>
      <c r="I34" s="466"/>
      <c r="J34" s="466"/>
      <c r="K34" s="466"/>
      <c r="L34" s="467"/>
      <c r="M34" s="8"/>
      <c r="O34" s="19"/>
    </row>
    <row r="35" spans="2:15" x14ac:dyDescent="0.35">
      <c r="B35" s="421"/>
      <c r="C35" s="422"/>
      <c r="D35" s="465"/>
      <c r="E35" s="466"/>
      <c r="F35" s="466"/>
      <c r="G35" s="466"/>
      <c r="H35" s="466"/>
      <c r="I35" s="466"/>
      <c r="J35" s="466"/>
      <c r="K35" s="466"/>
      <c r="L35" s="467"/>
      <c r="M35" s="8"/>
      <c r="O35" s="19"/>
    </row>
    <row r="36" spans="2:15" x14ac:dyDescent="0.35">
      <c r="B36" s="421"/>
      <c r="C36" s="422"/>
      <c r="D36" s="465"/>
      <c r="E36" s="466"/>
      <c r="F36" s="466"/>
      <c r="G36" s="466"/>
      <c r="H36" s="466"/>
      <c r="I36" s="466"/>
      <c r="J36" s="466"/>
      <c r="K36" s="466"/>
      <c r="L36" s="467"/>
      <c r="M36" s="8"/>
      <c r="O36" s="19"/>
    </row>
    <row r="37" spans="2:15" x14ac:dyDescent="0.35">
      <c r="B37" s="421"/>
      <c r="C37" s="422"/>
      <c r="D37" s="465"/>
      <c r="E37" s="466"/>
      <c r="F37" s="466"/>
      <c r="G37" s="466"/>
      <c r="H37" s="466"/>
      <c r="I37" s="466"/>
      <c r="J37" s="466"/>
      <c r="K37" s="466"/>
      <c r="L37" s="467"/>
      <c r="M37" s="8"/>
      <c r="O37" s="19"/>
    </row>
    <row r="38" spans="2:15" x14ac:dyDescent="0.35">
      <c r="B38" s="421"/>
      <c r="C38" s="422"/>
      <c r="D38" s="465"/>
      <c r="E38" s="466"/>
      <c r="F38" s="466"/>
      <c r="G38" s="466"/>
      <c r="H38" s="466"/>
      <c r="I38" s="466"/>
      <c r="J38" s="466"/>
      <c r="K38" s="466"/>
      <c r="L38" s="467"/>
      <c r="M38" s="8"/>
      <c r="O38" s="19"/>
    </row>
    <row r="39" spans="2:15" x14ac:dyDescent="0.35">
      <c r="B39" s="421"/>
      <c r="C39" s="422"/>
      <c r="D39" s="465"/>
      <c r="E39" s="466"/>
      <c r="F39" s="466"/>
      <c r="G39" s="466"/>
      <c r="H39" s="466"/>
      <c r="I39" s="466"/>
      <c r="J39" s="466"/>
      <c r="K39" s="466"/>
      <c r="L39" s="467"/>
      <c r="M39" s="8"/>
      <c r="O39" s="19"/>
    </row>
    <row r="40" spans="2:15" x14ac:dyDescent="0.35">
      <c r="B40" s="421"/>
      <c r="C40" s="422"/>
      <c r="D40" s="465"/>
      <c r="E40" s="466"/>
      <c r="F40" s="466"/>
      <c r="G40" s="466"/>
      <c r="H40" s="466"/>
      <c r="I40" s="466"/>
      <c r="J40" s="466"/>
      <c r="K40" s="466"/>
      <c r="L40" s="467"/>
      <c r="M40" s="8"/>
      <c r="O40" s="19"/>
    </row>
    <row r="41" spans="2:15" x14ac:dyDescent="0.35">
      <c r="B41" s="421"/>
      <c r="C41" s="422"/>
      <c r="D41" s="465"/>
      <c r="E41" s="466"/>
      <c r="F41" s="466"/>
      <c r="G41" s="466"/>
      <c r="H41" s="466"/>
      <c r="I41" s="466"/>
      <c r="J41" s="466"/>
      <c r="K41" s="466"/>
      <c r="L41" s="467"/>
      <c r="M41" s="8"/>
      <c r="O41" s="19"/>
    </row>
    <row r="42" spans="2:15" x14ac:dyDescent="0.35">
      <c r="B42" s="421"/>
      <c r="C42" s="422"/>
      <c r="D42" s="465"/>
      <c r="E42" s="466"/>
      <c r="F42" s="466"/>
      <c r="G42" s="466"/>
      <c r="H42" s="466"/>
      <c r="I42" s="466"/>
      <c r="J42" s="466"/>
      <c r="K42" s="466"/>
      <c r="L42" s="467"/>
      <c r="M42" s="8"/>
      <c r="O42" s="19"/>
    </row>
    <row r="43" spans="2:15" x14ac:dyDescent="0.35">
      <c r="B43" s="421" t="str">
        <f>AddPub!B43</f>
        <v>Comment 4</v>
      </c>
      <c r="C43" s="422"/>
      <c r="D43" s="465"/>
      <c r="E43" s="466"/>
      <c r="F43" s="466"/>
      <c r="G43" s="466"/>
      <c r="H43" s="466"/>
      <c r="I43" s="466"/>
      <c r="J43" s="466"/>
      <c r="K43" s="466"/>
      <c r="L43" s="467"/>
      <c r="M43" s="8"/>
      <c r="O43" s="19"/>
    </row>
    <row r="44" spans="2:15" x14ac:dyDescent="0.35">
      <c r="B44" s="421"/>
      <c r="C44" s="422"/>
      <c r="D44" s="465"/>
      <c r="E44" s="466"/>
      <c r="F44" s="466"/>
      <c r="G44" s="466"/>
      <c r="H44" s="466"/>
      <c r="I44" s="466"/>
      <c r="J44" s="466"/>
      <c r="K44" s="466"/>
      <c r="L44" s="467"/>
      <c r="M44" s="8"/>
      <c r="O44" s="19"/>
    </row>
    <row r="45" spans="2:15" x14ac:dyDescent="0.35">
      <c r="B45" s="421"/>
      <c r="C45" s="422"/>
      <c r="D45" s="465"/>
      <c r="E45" s="466"/>
      <c r="F45" s="466"/>
      <c r="G45" s="466"/>
      <c r="H45" s="466"/>
      <c r="I45" s="466"/>
      <c r="J45" s="466"/>
      <c r="K45" s="466"/>
      <c r="L45" s="467"/>
      <c r="M45" s="8"/>
      <c r="O45" s="19"/>
    </row>
    <row r="46" spans="2:15" x14ac:dyDescent="0.35">
      <c r="B46" s="421"/>
      <c r="C46" s="422"/>
      <c r="D46" s="465"/>
      <c r="E46" s="466"/>
      <c r="F46" s="466"/>
      <c r="G46" s="466"/>
      <c r="H46" s="466"/>
      <c r="I46" s="466"/>
      <c r="J46" s="466"/>
      <c r="K46" s="466"/>
      <c r="L46" s="467"/>
      <c r="M46" s="8"/>
      <c r="O46" s="19"/>
    </row>
    <row r="47" spans="2:15" x14ac:dyDescent="0.35">
      <c r="B47" s="421"/>
      <c r="C47" s="422"/>
      <c r="D47" s="465"/>
      <c r="E47" s="466"/>
      <c r="F47" s="466"/>
      <c r="G47" s="466"/>
      <c r="H47" s="466"/>
      <c r="I47" s="466"/>
      <c r="J47" s="466"/>
      <c r="K47" s="466"/>
      <c r="L47" s="467"/>
      <c r="M47" s="8"/>
      <c r="O47" s="19"/>
    </row>
    <row r="48" spans="2:15" x14ac:dyDescent="0.35">
      <c r="B48" s="421"/>
      <c r="C48" s="422"/>
      <c r="D48" s="465"/>
      <c r="E48" s="466"/>
      <c r="F48" s="466"/>
      <c r="G48" s="466"/>
      <c r="H48" s="466"/>
      <c r="I48" s="466"/>
      <c r="J48" s="466"/>
      <c r="K48" s="466"/>
      <c r="L48" s="467"/>
      <c r="M48" s="8"/>
      <c r="O48" s="19"/>
    </row>
    <row r="49" spans="1:15" x14ac:dyDescent="0.35">
      <c r="B49" s="421"/>
      <c r="C49" s="422"/>
      <c r="D49" s="465"/>
      <c r="E49" s="466"/>
      <c r="F49" s="466"/>
      <c r="G49" s="466"/>
      <c r="H49" s="466"/>
      <c r="I49" s="466"/>
      <c r="J49" s="466"/>
      <c r="K49" s="466"/>
      <c r="L49" s="467"/>
      <c r="M49" s="8"/>
      <c r="O49" s="19"/>
    </row>
    <row r="50" spans="1:15" x14ac:dyDescent="0.35">
      <c r="B50" s="421"/>
      <c r="C50" s="422"/>
      <c r="D50" s="465"/>
      <c r="E50" s="466"/>
      <c r="F50" s="466"/>
      <c r="G50" s="466"/>
      <c r="H50" s="466"/>
      <c r="I50" s="466"/>
      <c r="J50" s="466"/>
      <c r="K50" s="466"/>
      <c r="L50" s="467"/>
      <c r="M50" s="8"/>
      <c r="O50" s="19"/>
    </row>
    <row r="51" spans="1:15" x14ac:dyDescent="0.35">
      <c r="B51" s="421"/>
      <c r="C51" s="422"/>
      <c r="D51" s="465"/>
      <c r="E51" s="466"/>
      <c r="F51" s="466"/>
      <c r="G51" s="466"/>
      <c r="H51" s="466"/>
      <c r="I51" s="466"/>
      <c r="J51" s="466"/>
      <c r="K51" s="466"/>
      <c r="L51" s="467"/>
      <c r="M51" s="8"/>
      <c r="O51" s="19"/>
    </row>
    <row r="52" spans="1:15" x14ac:dyDescent="0.35">
      <c r="B52" s="421"/>
      <c r="C52" s="422"/>
      <c r="D52" s="465"/>
      <c r="E52" s="466"/>
      <c r="F52" s="466"/>
      <c r="G52" s="466"/>
      <c r="H52" s="466"/>
      <c r="I52" s="466"/>
      <c r="J52" s="466"/>
      <c r="K52" s="466"/>
      <c r="L52" s="467"/>
      <c r="M52" s="8"/>
      <c r="O52" s="19"/>
    </row>
    <row r="53" spans="1:15" x14ac:dyDescent="0.35">
      <c r="B53" s="421" t="str">
        <f>AddPub!B53</f>
        <v>Comment 5</v>
      </c>
      <c r="C53" s="422"/>
      <c r="D53" s="465"/>
      <c r="E53" s="466"/>
      <c r="F53" s="466"/>
      <c r="G53" s="466"/>
      <c r="H53" s="466"/>
      <c r="I53" s="466"/>
      <c r="J53" s="466"/>
      <c r="K53" s="466"/>
      <c r="L53" s="467"/>
      <c r="M53" s="8"/>
      <c r="O53" s="19"/>
    </row>
    <row r="54" spans="1:15" x14ac:dyDescent="0.35">
      <c r="B54" s="421"/>
      <c r="C54" s="422"/>
      <c r="D54" s="465"/>
      <c r="E54" s="466"/>
      <c r="F54" s="466"/>
      <c r="G54" s="466"/>
      <c r="H54" s="466"/>
      <c r="I54" s="466"/>
      <c r="J54" s="466"/>
      <c r="K54" s="466"/>
      <c r="L54" s="467"/>
      <c r="M54" s="8"/>
      <c r="O54" s="19"/>
    </row>
    <row r="55" spans="1:15" x14ac:dyDescent="0.35">
      <c r="B55" s="421"/>
      <c r="C55" s="422"/>
      <c r="D55" s="465"/>
      <c r="E55" s="466"/>
      <c r="F55" s="466"/>
      <c r="G55" s="466"/>
      <c r="H55" s="466"/>
      <c r="I55" s="466"/>
      <c r="J55" s="466"/>
      <c r="K55" s="466"/>
      <c r="L55" s="467"/>
      <c r="M55" s="8"/>
      <c r="O55" s="19"/>
    </row>
    <row r="56" spans="1:15" x14ac:dyDescent="0.35">
      <c r="B56" s="421"/>
      <c r="C56" s="422"/>
      <c r="D56" s="465"/>
      <c r="E56" s="466"/>
      <c r="F56" s="466"/>
      <c r="G56" s="466"/>
      <c r="H56" s="466"/>
      <c r="I56" s="466"/>
      <c r="J56" s="466"/>
      <c r="K56" s="466"/>
      <c r="L56" s="467"/>
      <c r="M56" s="8"/>
      <c r="O56" s="19"/>
    </row>
    <row r="57" spans="1:15" x14ac:dyDescent="0.35">
      <c r="B57" s="421"/>
      <c r="C57" s="422"/>
      <c r="D57" s="465"/>
      <c r="E57" s="466"/>
      <c r="F57" s="466"/>
      <c r="G57" s="466"/>
      <c r="H57" s="466"/>
      <c r="I57" s="466"/>
      <c r="J57" s="466"/>
      <c r="K57" s="466"/>
      <c r="L57" s="467"/>
      <c r="M57" s="8"/>
      <c r="O57" s="19"/>
    </row>
    <row r="58" spans="1:15" x14ac:dyDescent="0.35">
      <c r="B58" s="421"/>
      <c r="C58" s="422"/>
      <c r="D58" s="465"/>
      <c r="E58" s="466"/>
      <c r="F58" s="466"/>
      <c r="G58" s="466"/>
      <c r="H58" s="466"/>
      <c r="I58" s="466"/>
      <c r="J58" s="466"/>
      <c r="K58" s="466"/>
      <c r="L58" s="467"/>
      <c r="M58" s="8"/>
      <c r="O58" s="19"/>
    </row>
    <row r="59" spans="1:15" x14ac:dyDescent="0.35">
      <c r="B59" s="421"/>
      <c r="C59" s="422"/>
      <c r="D59" s="465"/>
      <c r="E59" s="466"/>
      <c r="F59" s="466"/>
      <c r="G59" s="466"/>
      <c r="H59" s="466"/>
      <c r="I59" s="466"/>
      <c r="J59" s="466"/>
      <c r="K59" s="466"/>
      <c r="L59" s="467"/>
      <c r="M59" s="8"/>
      <c r="O59" s="19"/>
    </row>
    <row r="60" spans="1:15" x14ac:dyDescent="0.35">
      <c r="B60" s="421"/>
      <c r="C60" s="422"/>
      <c r="D60" s="465"/>
      <c r="E60" s="466"/>
      <c r="F60" s="466"/>
      <c r="G60" s="466"/>
      <c r="H60" s="466"/>
      <c r="I60" s="466"/>
      <c r="J60" s="466"/>
      <c r="K60" s="466"/>
      <c r="L60" s="467"/>
      <c r="M60" s="8"/>
      <c r="O60" s="19"/>
    </row>
    <row r="61" spans="1:15" x14ac:dyDescent="0.35">
      <c r="B61" s="421"/>
      <c r="C61" s="422"/>
      <c r="D61" s="465"/>
      <c r="E61" s="466"/>
      <c r="F61" s="466"/>
      <c r="G61" s="466"/>
      <c r="H61" s="466"/>
      <c r="I61" s="466"/>
      <c r="J61" s="466"/>
      <c r="K61" s="466"/>
      <c r="L61" s="467"/>
      <c r="M61" s="8"/>
      <c r="O61" s="19"/>
    </row>
    <row r="62" spans="1:15" x14ac:dyDescent="0.35">
      <c r="B62" s="468"/>
      <c r="C62" s="469"/>
      <c r="D62" s="470"/>
      <c r="E62" s="471"/>
      <c r="F62" s="471"/>
      <c r="G62" s="471"/>
      <c r="H62" s="471"/>
      <c r="I62" s="471"/>
      <c r="J62" s="471"/>
      <c r="K62" s="471"/>
      <c r="L62" s="472"/>
      <c r="M62" s="8"/>
      <c r="O62" s="19"/>
    </row>
    <row r="63" spans="1:15" s="75" customFormat="1" x14ac:dyDescent="0.35">
      <c r="A63" s="73"/>
      <c r="B63" s="1"/>
      <c r="C63" s="74"/>
      <c r="D63" s="74"/>
      <c r="E63" s="74"/>
      <c r="F63" s="74"/>
      <c r="G63" s="74"/>
      <c r="H63" s="74"/>
      <c r="I63" s="74"/>
      <c r="J63" s="74"/>
      <c r="K63" s="74"/>
      <c r="L63" s="74"/>
      <c r="N63" s="76"/>
    </row>
  </sheetData>
  <mergeCells count="21">
    <mergeCell ref="B53:C62"/>
    <mergeCell ref="D53:D62"/>
    <mergeCell ref="E53:L62"/>
    <mergeCell ref="B33:C42"/>
    <mergeCell ref="D33:D42"/>
    <mergeCell ref="E33:L42"/>
    <mergeCell ref="B43:C52"/>
    <mergeCell ref="D43:D52"/>
    <mergeCell ref="E43:L52"/>
    <mergeCell ref="B4:L4"/>
    <mergeCell ref="B5:L5"/>
    <mergeCell ref="B6:L6"/>
    <mergeCell ref="B10:L10"/>
    <mergeCell ref="E12:L12"/>
    <mergeCell ref="B8:L8"/>
    <mergeCell ref="B13:C22"/>
    <mergeCell ref="D13:D22"/>
    <mergeCell ref="E13:L22"/>
    <mergeCell ref="B23:C32"/>
    <mergeCell ref="D23:D32"/>
    <mergeCell ref="E23:L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77467D0F-65E0-48E6-8F0A-E1C9FC604421}">
      <formula1>1000</formula1>
    </dataValidation>
    <dataValidation allowBlank="1" showInputMessage="1" showErrorMessage="1" sqref="D13:D62" xr:uid="{0A8430A1-BEDF-4A21-A0D8-07E253975B4F}"/>
  </dataValidations>
  <printOptions horizontalCentered="1"/>
  <pageMargins left="0.25" right="0.25" top="0.75" bottom="0.75" header="0.3" footer="0.3"/>
  <pageSetup scale="76" fitToHeight="0" orientation="portrait" r:id="rId1"/>
  <headerFooter>
    <oddFooter>&amp;L&amp;A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D535-3893-4F9A-A71D-843FBF1A23F4}">
  <sheetPr>
    <tabColor rgb="FF00B0F0"/>
    <pageSetUpPr fitToPage="1"/>
  </sheetPr>
  <dimension ref="A1:P52"/>
  <sheetViews>
    <sheetView showGridLines="0" topLeftCell="A39" workbookViewId="0">
      <selection activeCell="T18" sqref="T18"/>
    </sheetView>
  </sheetViews>
  <sheetFormatPr defaultColWidth="9.453125" defaultRowHeight="14" x14ac:dyDescent="0.35"/>
  <cols>
    <col min="1" max="1" width="1.54296875" style="6" customWidth="1"/>
    <col min="2" max="2" width="14.54296875" style="5" customWidth="1"/>
    <col min="3" max="3" width="18.1796875" style="5" customWidth="1"/>
    <col min="4" max="4" width="16.1796875" style="5" customWidth="1"/>
    <col min="5" max="12" width="14.54296875" style="5" customWidth="1"/>
    <col min="13" max="13" width="6.453125" style="7" customWidth="1"/>
    <col min="14" max="14" width="9.453125" style="8" customWidth="1"/>
    <col min="15" max="16" width="15.54296875" style="8" hidden="1" customWidth="1"/>
    <col min="17" max="16384" width="9.453125" style="8"/>
  </cols>
  <sheetData>
    <row r="1" spans="1:16" x14ac:dyDescent="0.35">
      <c r="O1" s="8" t="s">
        <v>432</v>
      </c>
      <c r="P1" s="8" t="s">
        <v>432</v>
      </c>
    </row>
    <row r="2" spans="1:16" x14ac:dyDescent="0.35">
      <c r="B2" s="10" t="s">
        <v>117</v>
      </c>
      <c r="C2" s="10"/>
      <c r="O2" s="9" t="s">
        <v>151</v>
      </c>
      <c r="P2" s="9" t="s">
        <v>161</v>
      </c>
    </row>
    <row r="3" spans="1:16" x14ac:dyDescent="0.35">
      <c r="B3" s="12"/>
      <c r="C3" s="12"/>
      <c r="O3" s="2"/>
      <c r="P3" s="2"/>
    </row>
    <row r="4" spans="1:16" s="2" customFormat="1" x14ac:dyDescent="0.35">
      <c r="A4" s="1"/>
      <c r="B4" s="349" t="str">
        <f>Info!B4</f>
        <v>PURCHASERS' QUESTIONNAIRE</v>
      </c>
      <c r="C4" s="338"/>
      <c r="D4" s="338"/>
      <c r="E4" s="338"/>
      <c r="F4" s="338"/>
      <c r="G4" s="338"/>
      <c r="H4" s="338"/>
      <c r="I4" s="338"/>
      <c r="J4" s="338"/>
      <c r="K4" s="338"/>
      <c r="L4" s="339"/>
      <c r="M4" s="22"/>
      <c r="N4" s="22"/>
      <c r="O4" s="20"/>
      <c r="P4" s="20"/>
    </row>
    <row r="5" spans="1:16" s="2" customFormat="1" x14ac:dyDescent="0.35">
      <c r="A5" s="1"/>
      <c r="B5" s="409" t="str">
        <f>Info!B5</f>
        <v>NQ-2026-001</v>
      </c>
      <c r="C5" s="341"/>
      <c r="D5" s="341"/>
      <c r="E5" s="341"/>
      <c r="F5" s="341"/>
      <c r="G5" s="341"/>
      <c r="H5" s="341"/>
      <c r="I5" s="341"/>
      <c r="J5" s="341"/>
      <c r="K5" s="341"/>
      <c r="L5" s="342"/>
      <c r="M5" s="22"/>
      <c r="N5" s="22"/>
      <c r="O5" s="20"/>
      <c r="P5" s="20"/>
    </row>
    <row r="6" spans="1:16" s="4" customFormat="1" x14ac:dyDescent="0.35">
      <c r="A6" s="1"/>
      <c r="B6" s="343" t="str">
        <f>Info!B6</f>
        <v>OIL AND GAS WELL CASING</v>
      </c>
      <c r="C6" s="353"/>
      <c r="D6" s="353"/>
      <c r="E6" s="353"/>
      <c r="F6" s="353"/>
      <c r="G6" s="353"/>
      <c r="H6" s="353"/>
      <c r="I6" s="353"/>
      <c r="J6" s="353"/>
      <c r="K6" s="353"/>
      <c r="L6" s="354"/>
      <c r="M6" s="20"/>
      <c r="N6" s="20"/>
      <c r="O6" s="16"/>
      <c r="P6" s="16"/>
    </row>
    <row r="7" spans="1:16" s="4" customFormat="1" x14ac:dyDescent="0.35">
      <c r="A7" s="1"/>
      <c r="B7" s="15"/>
      <c r="C7" s="15"/>
      <c r="D7" s="3"/>
      <c r="E7" s="3"/>
      <c r="F7" s="3"/>
      <c r="G7" s="3"/>
      <c r="H7" s="3"/>
      <c r="I7" s="3"/>
      <c r="J7" s="3"/>
      <c r="K7" s="3"/>
      <c r="L7" s="3"/>
      <c r="O7" s="16"/>
      <c r="P7" s="16"/>
    </row>
    <row r="8" spans="1:16" x14ac:dyDescent="0.35">
      <c r="B8" s="298" t="str">
        <f>UPPER(IF(Intro!$G$20="English",O8,P8))</f>
        <v>CONFIRMATION OF REPORTED DATA</v>
      </c>
      <c r="C8" s="299"/>
      <c r="D8" s="299"/>
      <c r="E8" s="299"/>
      <c r="F8" s="299"/>
      <c r="G8" s="299"/>
      <c r="H8" s="299"/>
      <c r="I8" s="299"/>
      <c r="J8" s="299"/>
      <c r="K8" s="299"/>
      <c r="L8" s="300"/>
      <c r="M8" s="8"/>
      <c r="O8" s="8" t="s">
        <v>141</v>
      </c>
      <c r="P8" s="8" t="s">
        <v>88</v>
      </c>
    </row>
    <row r="9" spans="1:16" x14ac:dyDescent="0.35">
      <c r="B9" s="298" t="str">
        <f>IF(Intro!$G$20="English",O9,P9)</f>
        <v>GENERAL</v>
      </c>
      <c r="C9" s="299"/>
      <c r="D9" s="299"/>
      <c r="E9" s="299"/>
      <c r="F9" s="299"/>
      <c r="G9" s="299"/>
      <c r="H9" s="299"/>
      <c r="I9" s="299"/>
      <c r="J9" s="299"/>
      <c r="K9" s="299"/>
      <c r="L9" s="300"/>
      <c r="M9" s="8"/>
      <c r="O9" s="93" t="s">
        <v>373</v>
      </c>
      <c r="P9" s="93" t="s">
        <v>374</v>
      </c>
    </row>
    <row r="10" spans="1:16" x14ac:dyDescent="0.35">
      <c r="B10" s="62"/>
      <c r="C10" s="63"/>
      <c r="D10" s="63"/>
      <c r="E10" s="63"/>
      <c r="F10" s="63"/>
      <c r="G10" s="63"/>
      <c r="H10" s="63"/>
      <c r="I10" s="63"/>
      <c r="J10" s="63"/>
      <c r="K10" s="63"/>
      <c r="L10" s="64"/>
      <c r="M10" s="8"/>
    </row>
    <row r="11" spans="1:16" s="7" customFormat="1" x14ac:dyDescent="0.35">
      <c r="A11" s="39"/>
      <c r="B11" s="156"/>
      <c r="C11" s="5"/>
      <c r="D11" s="5"/>
      <c r="E11" s="5"/>
      <c r="F11" s="5"/>
      <c r="G11" s="5"/>
      <c r="H11" s="5"/>
      <c r="I11" s="5"/>
      <c r="J11" s="157" t="str">
        <f>IF(Intro!$G$20="English",O11,P11)</f>
        <v>Select Yes or No</v>
      </c>
      <c r="K11" s="5"/>
      <c r="L11" s="158"/>
      <c r="O11" s="7" t="s">
        <v>264</v>
      </c>
      <c r="P11" s="7" t="s">
        <v>265</v>
      </c>
    </row>
    <row r="12" spans="1:16" s="28" customFormat="1" x14ac:dyDescent="0.35">
      <c r="A12" s="65"/>
      <c r="B12" s="259" t="str">
        <f>IF(Intro!$G$20="English",O12,P12)</f>
        <v>Confirm that all data reported in this questionnaire pertain to the goods as defined in the "Intro" tab.</v>
      </c>
      <c r="C12" s="260"/>
      <c r="D12" s="260"/>
      <c r="E12" s="260"/>
      <c r="F12" s="260"/>
      <c r="G12" s="260"/>
      <c r="H12" s="260"/>
      <c r="I12" s="260"/>
      <c r="J12" s="129"/>
      <c r="K12" s="66"/>
      <c r="L12" s="67"/>
      <c r="O12" s="8" t="s">
        <v>426</v>
      </c>
      <c r="P12" s="8" t="s">
        <v>427</v>
      </c>
    </row>
    <row r="13" spans="1:16" s="28" customFormat="1" x14ac:dyDescent="0.35">
      <c r="A13" s="65"/>
      <c r="B13" s="421" t="str">
        <f>IF(Intro!$G$20="English",O13,P13)</f>
        <v>Confirm that all volumes reported in this questionnaire are in tonnes.</v>
      </c>
      <c r="C13" s="422"/>
      <c r="D13" s="422"/>
      <c r="E13" s="422"/>
      <c r="F13" s="422"/>
      <c r="G13" s="422"/>
      <c r="H13" s="422"/>
      <c r="I13" s="422"/>
      <c r="J13" s="111"/>
      <c r="K13" s="68"/>
      <c r="L13" s="69"/>
      <c r="O13" s="8" t="str">
        <f>"Confirm that all volumes reported in this questionnaire are in "&amp;(Variables!B23)&amp;"."</f>
        <v>Confirm that all volumes reported in this questionnaire are in tonnes.</v>
      </c>
      <c r="P13" s="8" t="str">
        <f>"Confirmez que tous les volumes déclarés dans ce questionnaire sont en "&amp;(Variables!C23)&amp;"."</f>
        <v>Confirmez que tous les volumes déclarés dans ce questionnaire sont en tonnes.</v>
      </c>
    </row>
    <row r="14" spans="1:16" s="28" customFormat="1" x14ac:dyDescent="0.35">
      <c r="A14" s="65"/>
      <c r="B14" s="421" t="str">
        <f>IF(Intro!$G$20="English",O14,P14)</f>
        <v>Confirm that all values reported in this questionnaire are in Canadian dollars.</v>
      </c>
      <c r="C14" s="422"/>
      <c r="D14" s="422" t="e">
        <f>IF(SUM(#REF!)&lt;&gt;0,"X","-")</f>
        <v>#REF!</v>
      </c>
      <c r="E14" s="422" t="e">
        <f>IF(SUM(#REF!)&lt;&gt;0,"X","-")</f>
        <v>#REF!</v>
      </c>
      <c r="F14" s="422" t="e">
        <f>IF(SUM(#REF!)&lt;&gt;0,"X","-")</f>
        <v>#REF!</v>
      </c>
      <c r="G14" s="422" t="e">
        <f>IF(SUM(#REF!)&lt;&gt;0,"X","-")</f>
        <v>#REF!</v>
      </c>
      <c r="H14" s="422"/>
      <c r="I14" s="422" t="e">
        <f>IF(SUM(#REF!)&lt;&gt;0,"X","-")</f>
        <v>#REF!</v>
      </c>
      <c r="J14" s="111"/>
      <c r="K14" s="68"/>
      <c r="L14" s="69"/>
      <c r="O14" s="8" t="s">
        <v>293</v>
      </c>
      <c r="P14" s="8" t="s">
        <v>294</v>
      </c>
    </row>
    <row r="15" spans="1:16" s="28" customFormat="1" x14ac:dyDescent="0.35">
      <c r="A15" s="65"/>
      <c r="B15" s="421" t="str">
        <f>IF(Intro!$G$20="English",O15,P15)</f>
        <v>Confirm that all information is reported on a calendar-year basis.</v>
      </c>
      <c r="C15" s="422"/>
      <c r="D15" s="422" t="e">
        <f>IF(SUM(#REF!)&lt;&gt;0,"X","-")</f>
        <v>#REF!</v>
      </c>
      <c r="E15" s="422" t="e">
        <f>IF(SUM(#REF!)&lt;&gt;0,"X","-")</f>
        <v>#REF!</v>
      </c>
      <c r="F15" s="422" t="e">
        <f>IF(SUM(#REF!)&lt;&gt;0,"X","-")</f>
        <v>#REF!</v>
      </c>
      <c r="G15" s="422" t="e">
        <f>IF(SUM(#REF!)&lt;&gt;0,"X","-")</f>
        <v>#REF!</v>
      </c>
      <c r="H15" s="422"/>
      <c r="I15" s="422" t="e">
        <f>IF(SUM(#REF!)&lt;&gt;0,"X","-")</f>
        <v>#REF!</v>
      </c>
      <c r="J15" s="111"/>
      <c r="K15" s="66"/>
      <c r="L15" s="67"/>
      <c r="O15" s="8" t="s">
        <v>142</v>
      </c>
      <c r="P15" s="8" t="s">
        <v>143</v>
      </c>
    </row>
    <row r="16" spans="1:16" x14ac:dyDescent="0.35">
      <c r="B16" s="62"/>
      <c r="C16" s="63"/>
      <c r="D16" s="63"/>
      <c r="E16" s="63"/>
      <c r="F16" s="63"/>
      <c r="G16" s="63"/>
      <c r="H16" s="63"/>
      <c r="I16" s="63"/>
      <c r="J16" s="63"/>
      <c r="K16" s="63"/>
      <c r="L16" s="64"/>
      <c r="M16" s="8"/>
    </row>
    <row r="17" spans="1:16" x14ac:dyDescent="0.35">
      <c r="B17" s="269" t="str">
        <f>IF(Intro!$G$20="English",O17,P17)</f>
        <v>If no, explain.</v>
      </c>
      <c r="C17" s="580"/>
      <c r="D17" s="580"/>
      <c r="E17" s="580"/>
      <c r="F17" s="580"/>
      <c r="G17" s="580"/>
      <c r="H17" s="580"/>
      <c r="I17" s="580"/>
      <c r="J17" s="580"/>
      <c r="K17" s="580"/>
      <c r="L17" s="294"/>
      <c r="M17" s="8"/>
      <c r="O17" s="117" t="s">
        <v>401</v>
      </c>
      <c r="P17" s="4" t="s">
        <v>402</v>
      </c>
    </row>
    <row r="18" spans="1:16" s="28" customFormat="1" x14ac:dyDescent="0.35">
      <c r="A18" s="65"/>
      <c r="B18" s="77"/>
      <c r="C18" s="60"/>
      <c r="D18" s="60"/>
      <c r="E18" s="60"/>
      <c r="F18" s="60"/>
      <c r="G18" s="60"/>
      <c r="H18" s="60"/>
      <c r="I18" s="60"/>
      <c r="J18" s="60"/>
      <c r="K18" s="60"/>
      <c r="L18" s="67"/>
      <c r="O18" s="4"/>
      <c r="P18" s="4"/>
    </row>
    <row r="19" spans="1:16" s="9" customFormat="1" x14ac:dyDescent="0.35">
      <c r="A19" s="6"/>
      <c r="B19" s="435"/>
      <c r="C19" s="581"/>
      <c r="D19" s="581"/>
      <c r="E19" s="581"/>
      <c r="F19" s="581"/>
      <c r="G19" s="581"/>
      <c r="H19" s="581"/>
      <c r="I19" s="581"/>
      <c r="J19" s="581"/>
      <c r="K19" s="581"/>
      <c r="L19" s="437"/>
      <c r="M19" s="28"/>
      <c r="O19" s="118"/>
      <c r="P19" s="118"/>
    </row>
    <row r="20" spans="1:16" s="9" customFormat="1" x14ac:dyDescent="0.35">
      <c r="A20" s="6"/>
      <c r="B20" s="435"/>
      <c r="C20" s="581"/>
      <c r="D20" s="581"/>
      <c r="E20" s="581"/>
      <c r="F20" s="581"/>
      <c r="G20" s="581"/>
      <c r="H20" s="581"/>
      <c r="I20" s="581"/>
      <c r="J20" s="581"/>
      <c r="K20" s="581"/>
      <c r="L20" s="437"/>
      <c r="M20" s="28"/>
      <c r="O20" s="118"/>
      <c r="P20" s="118"/>
    </row>
    <row r="21" spans="1:16" s="9" customFormat="1" x14ac:dyDescent="0.35">
      <c r="A21" s="6"/>
      <c r="B21" s="435"/>
      <c r="C21" s="581"/>
      <c r="D21" s="581"/>
      <c r="E21" s="581"/>
      <c r="F21" s="581"/>
      <c r="G21" s="581"/>
      <c r="H21" s="581"/>
      <c r="I21" s="581"/>
      <c r="J21" s="581"/>
      <c r="K21" s="581"/>
      <c r="L21" s="437"/>
      <c r="M21" s="28"/>
      <c r="O21" s="118"/>
      <c r="P21" s="118"/>
    </row>
    <row r="22" spans="1:16" s="9" customFormat="1" x14ac:dyDescent="0.35">
      <c r="A22" s="6"/>
      <c r="B22" s="435"/>
      <c r="C22" s="581"/>
      <c r="D22" s="581"/>
      <c r="E22" s="581"/>
      <c r="F22" s="581"/>
      <c r="G22" s="581"/>
      <c r="H22" s="581"/>
      <c r="I22" s="581"/>
      <c r="J22" s="581"/>
      <c r="K22" s="581"/>
      <c r="L22" s="437"/>
      <c r="M22" s="28"/>
      <c r="O22" s="118"/>
      <c r="P22" s="118"/>
    </row>
    <row r="23" spans="1:16" s="9" customFormat="1" x14ac:dyDescent="0.35">
      <c r="A23" s="6"/>
      <c r="B23" s="435"/>
      <c r="C23" s="581"/>
      <c r="D23" s="581"/>
      <c r="E23" s="581"/>
      <c r="F23" s="581"/>
      <c r="G23" s="581"/>
      <c r="H23" s="581"/>
      <c r="I23" s="581"/>
      <c r="J23" s="581"/>
      <c r="K23" s="581"/>
      <c r="L23" s="437"/>
      <c r="M23" s="28"/>
      <c r="O23" s="118"/>
      <c r="P23" s="118"/>
    </row>
    <row r="24" spans="1:16" s="9" customFormat="1" x14ac:dyDescent="0.35">
      <c r="A24" s="6"/>
      <c r="B24" s="435"/>
      <c r="C24" s="581"/>
      <c r="D24" s="581"/>
      <c r="E24" s="581"/>
      <c r="F24" s="581"/>
      <c r="G24" s="581"/>
      <c r="H24" s="581"/>
      <c r="I24" s="581"/>
      <c r="J24" s="581"/>
      <c r="K24" s="581"/>
      <c r="L24" s="437"/>
      <c r="M24" s="28"/>
      <c r="O24" s="118"/>
      <c r="P24" s="118"/>
    </row>
    <row r="25" spans="1:16" s="9" customFormat="1" x14ac:dyDescent="0.35">
      <c r="A25" s="6"/>
      <c r="B25" s="435"/>
      <c r="C25" s="581"/>
      <c r="D25" s="581"/>
      <c r="E25" s="581"/>
      <c r="F25" s="581"/>
      <c r="G25" s="581"/>
      <c r="H25" s="581"/>
      <c r="I25" s="581"/>
      <c r="J25" s="581"/>
      <c r="K25" s="581"/>
      <c r="L25" s="437"/>
      <c r="M25" s="28"/>
      <c r="O25" s="118"/>
      <c r="P25" s="118"/>
    </row>
    <row r="26" spans="1:16" s="9" customFormat="1" x14ac:dyDescent="0.35">
      <c r="A26" s="6"/>
      <c r="B26" s="435"/>
      <c r="C26" s="581"/>
      <c r="D26" s="581"/>
      <c r="E26" s="581"/>
      <c r="F26" s="581"/>
      <c r="G26" s="581"/>
      <c r="H26" s="581"/>
      <c r="I26" s="581"/>
      <c r="J26" s="581"/>
      <c r="K26" s="581"/>
      <c r="L26" s="437"/>
      <c r="M26" s="28"/>
      <c r="O26" s="118"/>
      <c r="P26" s="118"/>
    </row>
    <row r="27" spans="1:16" x14ac:dyDescent="0.35">
      <c r="B27" s="62"/>
      <c r="C27" s="83"/>
      <c r="D27" s="83"/>
      <c r="E27" s="83"/>
      <c r="F27" s="83"/>
      <c r="G27" s="83"/>
      <c r="H27" s="83"/>
      <c r="I27" s="83"/>
      <c r="J27" s="83"/>
      <c r="K27" s="83"/>
      <c r="L27" s="64"/>
      <c r="M27" s="8"/>
    </row>
    <row r="28" spans="1:16" x14ac:dyDescent="0.35">
      <c r="B28" s="298" t="str">
        <f>IF(Intro!$G$20="English",O28,P28)</f>
        <v>PURCHASES</v>
      </c>
      <c r="C28" s="299"/>
      <c r="D28" s="299"/>
      <c r="E28" s="299"/>
      <c r="F28" s="299"/>
      <c r="G28" s="299"/>
      <c r="H28" s="299"/>
      <c r="I28" s="299"/>
      <c r="J28" s="299"/>
      <c r="K28" s="299"/>
      <c r="L28" s="300"/>
      <c r="M28" s="8"/>
      <c r="O28" s="8" t="s">
        <v>371</v>
      </c>
      <c r="P28" s="8" t="s">
        <v>372</v>
      </c>
    </row>
    <row r="29" spans="1:16" x14ac:dyDescent="0.35">
      <c r="B29" s="62"/>
      <c r="C29" s="63"/>
      <c r="D29" s="63"/>
      <c r="E29" s="63"/>
      <c r="F29" s="63"/>
      <c r="G29" s="63"/>
      <c r="H29" s="63"/>
      <c r="I29" s="63"/>
      <c r="J29" s="63"/>
      <c r="K29" s="63"/>
      <c r="L29" s="64"/>
      <c r="M29" s="8"/>
    </row>
    <row r="30" spans="1:16" x14ac:dyDescent="0.35">
      <c r="B30" s="269" t="str">
        <f>IF(Intro!$G$20="English",O30,P30)</f>
        <v>Note: Public/non-confidential information in this table is automatically generated from the information provided in the "Pro" tab. Any changes to this public summary must therefore be made in the "Pro" tab.</v>
      </c>
      <c r="C30" s="270"/>
      <c r="D30" s="270"/>
      <c r="E30" s="270"/>
      <c r="F30" s="270"/>
      <c r="G30" s="270"/>
      <c r="H30" s="270"/>
      <c r="I30" s="270"/>
      <c r="J30" s="270"/>
      <c r="K30" s="270"/>
      <c r="L30" s="294"/>
      <c r="M30" s="8"/>
      <c r="O30" s="8" t="s">
        <v>330</v>
      </c>
      <c r="P30" s="8" t="s">
        <v>329</v>
      </c>
    </row>
    <row r="31" spans="1:16" x14ac:dyDescent="0.35">
      <c r="B31" s="269"/>
      <c r="C31" s="270"/>
      <c r="D31" s="270"/>
      <c r="E31" s="270"/>
      <c r="F31" s="270"/>
      <c r="G31" s="270"/>
      <c r="H31" s="270"/>
      <c r="I31" s="270"/>
      <c r="J31" s="270"/>
      <c r="K31" s="270"/>
      <c r="L31" s="294"/>
      <c r="M31" s="8"/>
    </row>
    <row r="32" spans="1:16" x14ac:dyDescent="0.35">
      <c r="B32" s="62"/>
      <c r="C32" s="63"/>
      <c r="D32" s="63"/>
      <c r="E32" s="63"/>
      <c r="F32" s="63"/>
      <c r="G32" s="63"/>
      <c r="H32" s="63"/>
      <c r="I32" s="63"/>
      <c r="J32" s="63"/>
      <c r="K32" s="63"/>
      <c r="L32" s="64"/>
      <c r="M32" s="8"/>
    </row>
    <row r="33" spans="1:16" x14ac:dyDescent="0.35">
      <c r="B33" s="576"/>
      <c r="C33" s="577"/>
      <c r="D33" s="578"/>
      <c r="E33" s="103">
        <f>Variables!B6</f>
        <v>2023</v>
      </c>
      <c r="F33" s="103">
        <f>E33+1</f>
        <v>2024</v>
      </c>
      <c r="G33" s="103">
        <f>F33+1</f>
        <v>2025</v>
      </c>
      <c r="H33" s="119" t="str">
        <f>IF(Intro!$G$20="English",Variables!B9,Variables!C9)</f>
        <v>Jan-March 2025</v>
      </c>
      <c r="I33" s="119" t="str">
        <f>IF(Intro!$G$20="English",Variables!B10,Variables!C10)</f>
        <v>Jan-March 2026</v>
      </c>
      <c r="J33" s="68"/>
      <c r="K33" s="68"/>
      <c r="L33" s="69"/>
      <c r="M33" s="8"/>
      <c r="O33" s="19"/>
    </row>
    <row r="34" spans="1:16" s="28" customFormat="1" ht="18" customHeight="1" x14ac:dyDescent="0.35">
      <c r="A34" s="65"/>
      <c r="B34" s="421" t="s">
        <v>14</v>
      </c>
      <c r="C34" s="422"/>
      <c r="D34" s="422"/>
      <c r="E34" s="112" t="str">
        <f>IF(OR(AND(ISNUMBER(Pro!H23), Pro!H23&lt;&gt;0), AND(ISNUMBER(Pro!H24), Pro!H24 &lt;&gt;0)),"X","-")</f>
        <v>-</v>
      </c>
      <c r="F34" s="112" t="str">
        <f>IF(OR(AND(ISNUMBER(Pro!I23), Pro!I23&lt;&gt;0), AND(ISNUMBER(Pro!I24), Pro!I24 &lt;&gt;0)),"X","-")</f>
        <v>-</v>
      </c>
      <c r="G34" s="112" t="str">
        <f>IF(OR(AND(ISNUMBER(Pro!J23), Pro!J23&lt;&gt;0), AND(ISNUMBER(Pro!J24), Pro!J24 &lt;&gt;0)),"X","-")</f>
        <v>-</v>
      </c>
      <c r="H34" s="112" t="str">
        <f>IF(OR(AND(ISNUMBER(Pro!K23), Pro!K23&lt;&gt;0), AND(ISNUMBER(Pro!K24), Pro!K24 &lt;&gt;0)),"X","-")</f>
        <v>-</v>
      </c>
      <c r="I34" s="112" t="str">
        <f>IF(OR(AND(ISNUMBER(Pro!L23), Pro!L23&lt;&gt;0), AND(ISNUMBER(Pro!L24), Pro!L24 &lt;&gt;0)),"X","-")</f>
        <v>-</v>
      </c>
      <c r="J34" s="68"/>
      <c r="K34" s="68"/>
      <c r="L34" s="69"/>
      <c r="O34" s="8"/>
      <c r="P34" s="8"/>
    </row>
    <row r="35" spans="1:16" s="28" customFormat="1" ht="14.5" x14ac:dyDescent="0.35">
      <c r="A35" s="65"/>
      <c r="B35" s="421" t="str">
        <f>IF(Intro!$G$20="English",Variables!B30,Variables!C30)</f>
        <v>Austria</v>
      </c>
      <c r="C35" s="422"/>
      <c r="D35" s="579"/>
      <c r="E35" s="112" t="str">
        <f>IF(OR(AND(ISNUMBER(Pro!H26), Pro!H26&lt;&gt;0), AND(ISNUMBER(Pro!H27), Pro!H27 &lt;&gt;0)),"X","-")</f>
        <v>-</v>
      </c>
      <c r="F35" s="112" t="str">
        <f>IF(OR(AND(ISNUMBER(Pro!I26), Pro!I26&lt;&gt;0), AND(ISNUMBER(Pro!I27), Pro!I27 &lt;&gt;0)),"X","-")</f>
        <v>-</v>
      </c>
      <c r="G35" s="112" t="str">
        <f>IF(OR(AND(ISNUMBER(Pro!J26), Pro!J26&lt;&gt;0), AND(ISNUMBER(Pro!J27), Pro!J27 &lt;&gt;0)),"X","-")</f>
        <v>-</v>
      </c>
      <c r="H35" s="112" t="str">
        <f>IF(OR(AND(ISNUMBER(Pro!K26), Pro!K26&lt;&gt;0), AND(ISNUMBER(Pro!K27), Pro!K27 &lt;&gt;0)),"X","-")</f>
        <v>-</v>
      </c>
      <c r="I35" s="112" t="str">
        <f>IF(OR(AND(ISNUMBER(Pro!L26), Pro!L26&lt;&gt;0), AND(ISNUMBER(Pro!L27), Pro!L27 &lt;&gt;0)),"X","-")</f>
        <v>-</v>
      </c>
      <c r="J35" s="68"/>
      <c r="K35" s="68"/>
      <c r="L35" s="69"/>
      <c r="O35" s="8"/>
      <c r="P35" s="8"/>
    </row>
    <row r="36" spans="1:16" s="28" customFormat="1" ht="14.5" x14ac:dyDescent="0.35">
      <c r="A36" s="65"/>
      <c r="B36" s="421" t="str">
        <f>IF(Intro!$G$20="English",Variables!B31,Variables!C31)</f>
        <v>Mexico</v>
      </c>
      <c r="C36" s="422"/>
      <c r="D36" s="579"/>
      <c r="E36" s="112" t="str">
        <f>IF(OR(AND(ISNUMBER(Pro!H29), Pro!H29&lt;&gt;0), AND(ISNUMBER(Pro!H30), Pro!H30 &lt;&gt;0)),"X","-")</f>
        <v>-</v>
      </c>
      <c r="F36" s="112" t="str">
        <f>IF(OR(AND(ISNUMBER(Pro!I29), Pro!I29&lt;&gt;0), AND(ISNUMBER(Pro!I30), Pro!I30 &lt;&gt;0)),"X","-")</f>
        <v>-</v>
      </c>
      <c r="G36" s="112" t="str">
        <f>IF(OR(AND(ISNUMBER(Pro!J29), Pro!J29&lt;&gt;0), AND(ISNUMBER(Pro!J30), Pro!J30 &lt;&gt;0)),"X","-")</f>
        <v>-</v>
      </c>
      <c r="H36" s="112" t="str">
        <f>IF(OR(AND(ISNUMBER(Pro!K29), Pro!K95&lt;&gt;0), AND(ISNUMBER(Pro!K30), Pro!K30 &lt;&gt;0)),"X","-")</f>
        <v>-</v>
      </c>
      <c r="I36" s="112" t="str">
        <f>IF(OR(AND(ISNUMBER(Pro!L29), Pro!L29&lt;&gt;0), AND(ISNUMBER(Pro!L30), Pro!L30 &lt;&gt;0)),"X","-")</f>
        <v>-</v>
      </c>
      <c r="J36" s="68"/>
      <c r="K36" s="68"/>
      <c r="L36" s="69"/>
      <c r="O36" s="8"/>
      <c r="P36" s="8"/>
    </row>
    <row r="37" spans="1:16" s="28" customFormat="1" ht="14.5" x14ac:dyDescent="0.35">
      <c r="A37" s="65"/>
      <c r="B37" s="421" t="str">
        <f>IF(Intro!$G$20="English",Variables!B32,Variables!C32)</f>
        <v>United States</v>
      </c>
      <c r="C37" s="422"/>
      <c r="D37" s="579"/>
      <c r="E37" s="112" t="str">
        <f>IF(OR(AND(ISNUMBER(Pro!H32), Pro!H32&lt;&gt;0), AND(ISNUMBER(Pro!H33), Pro!H33 &lt;&gt;0)),"X","-")</f>
        <v>-</v>
      </c>
      <c r="F37" s="112" t="str">
        <f>IF(OR(AND(ISNUMBER(Pro!I32), Pro!I32&lt;&gt;0), AND(ISNUMBER(Pro!I33), Pro!I33 &lt;&gt;0)),"X","-")</f>
        <v>-</v>
      </c>
      <c r="G37" s="112" t="str">
        <f>IF(OR(AND(ISNUMBER(Pro!J32), Pro!J32&lt;&gt;0), AND(ISNUMBER(Pro!J33), Pro!J33 &lt;&gt;0)),"X","-")</f>
        <v>-</v>
      </c>
      <c r="H37" s="112" t="str">
        <f>IF(OR(AND(ISNUMBER(Pro!K32), Pro!K32&lt;&gt;0), AND(ISNUMBER(Pro!K33), Pro!K33 &lt;&gt;0)),"X","-")</f>
        <v>-</v>
      </c>
      <c r="I37" s="112" t="str">
        <f>IF(OR(AND(ISNUMBER(Pro!L32), Pro!L32&lt;&gt;0), AND(ISNUMBER(Pro!L33), Pro!L33 &lt;&gt;0)),"X","-")</f>
        <v>-</v>
      </c>
      <c r="J37" s="68"/>
      <c r="K37" s="68"/>
      <c r="L37" s="69"/>
      <c r="O37" s="8"/>
      <c r="P37" s="8"/>
    </row>
    <row r="38" spans="1:16" s="28" customFormat="1" ht="96.75" customHeight="1" x14ac:dyDescent="0.35">
      <c r="A38" s="65"/>
      <c r="B38" s="421" t="str">
        <f>IF(Intro!$G$20="English",Variables!B33,Variables!C33)</f>
        <v>Countries with measures in force (China, Chinese Taipei, India, Indonesia, South Korea, Thailand, Türkiye, Ukraine and Vietnam (excluding goods exported from South Korea by Hyundai Steel Company, and goods exported from Türkiye by Borusan Mannesmann Boru Sanayi ve Ticaret A.Ş.)</v>
      </c>
      <c r="C38" s="422"/>
      <c r="D38" s="579"/>
      <c r="E38" s="112" t="str">
        <f>IF(OR(AND(ISNUMBER(Pro!H35), Pro!H35&lt;&gt;0), AND(ISNUMBER(Pro!H36), Pro!H36 &lt;&gt;0)),"X","-")</f>
        <v>-</v>
      </c>
      <c r="F38" s="112" t="str">
        <f>IF(OR(AND(ISNUMBER(Pro!I35), Pro!I35&lt;&gt;0), AND(ISNUMBER(Pro!I36), Pro!I36 &lt;&gt;0)),"X","-")</f>
        <v>-</v>
      </c>
      <c r="G38" s="112" t="str">
        <f>IF(OR(AND(ISNUMBER(Pro!J35), Pro!J35&lt;&gt;0), AND(ISNUMBER(Pro!J36), Pro!J36 &lt;&gt;0)),"X","-")</f>
        <v>-</v>
      </c>
      <c r="H38" s="112" t="str">
        <f>IF(OR(AND(ISNUMBER(Pro!K35), Pro!K35&lt;&gt;0), AND(ISNUMBER(Pro!K36), Pro!K36 &lt;&gt;0)),"X","-")</f>
        <v>-</v>
      </c>
      <c r="I38" s="112" t="str">
        <f>IF(OR(AND(ISNUMBER(Pro!L35), Pro!L35&lt;&gt;0), AND(ISNUMBER(Pro!L36), Pro!L36 &lt;&gt;0)),"X","-")</f>
        <v>-</v>
      </c>
      <c r="J38" s="68"/>
      <c r="K38" s="68"/>
      <c r="L38" s="69"/>
      <c r="O38" s="8"/>
      <c r="P38" s="8"/>
    </row>
    <row r="39" spans="1:16" s="28" customFormat="1" ht="62.25" customHeight="1" x14ac:dyDescent="0.35">
      <c r="A39" s="65"/>
      <c r="B39" s="421" t="str">
        <f>IF(Intro!$G$20="English",Variables!B34,Variables!C34)</f>
        <v>Other Countries (including goods exported from South Korea by Hyundai Steel Company, and goods exported from Türkiye by Borusan Mannesmann Boru Sanayi ve Ticaret A.Ş.)</v>
      </c>
      <c r="C39" s="422"/>
      <c r="D39" s="579"/>
      <c r="E39" s="112" t="str">
        <f>IF(OR(AND(ISNUMBER(Pro!H38), Pro!H38&lt;&gt;0), AND(ISNUMBER(Pro!H39), Pro!H39 &lt;&gt;0)),"X","-")</f>
        <v>-</v>
      </c>
      <c r="F39" s="112" t="str">
        <f>IF(OR(AND(ISNUMBER(Pro!I38), Pro!I38&lt;&gt;0), AND(ISNUMBER(Pro!I39), Pro!I39 &lt;&gt;0)),"X","-")</f>
        <v>-</v>
      </c>
      <c r="G39" s="112" t="str">
        <f>IF(OR(AND(ISNUMBER(Pro!J38), Pro!J38&lt;&gt;0), AND(ISNUMBER(Pro!J39), Pro!J39 &lt;&gt;0)),"X","-")</f>
        <v>-</v>
      </c>
      <c r="H39" s="112" t="str">
        <f>IF(OR(AND(ISNUMBER(Pro!K38), Pro!K38&lt;&gt;0), AND(ISNUMBER(Pro!K39), Pro!K39 &lt;&gt;0)),"X","-")</f>
        <v>-</v>
      </c>
      <c r="I39" s="112" t="str">
        <f>IF(OR(AND(ISNUMBER(Pro!L38), Pro!L38&lt;&gt;0), AND(ISNUMBER(Pro!L39), Pro!L39 &lt;&gt;0)),"X","-")</f>
        <v>-</v>
      </c>
      <c r="J39" s="68"/>
      <c r="K39" s="68"/>
      <c r="L39" s="69"/>
      <c r="O39" s="8"/>
      <c r="P39" s="8"/>
    </row>
    <row r="40" spans="1:16" s="28" customFormat="1" x14ac:dyDescent="0.35">
      <c r="A40" s="65"/>
      <c r="B40" s="566" t="str">
        <f>IF(Intro!$G$20="English",O41,P41)</f>
        <v>Other countries include:</v>
      </c>
      <c r="C40" s="567"/>
      <c r="D40" s="567"/>
      <c r="E40" s="557" t="str">
        <f>IF(Pro!B39="","-",Pro!B39)</f>
        <v>-</v>
      </c>
      <c r="F40" s="558"/>
      <c r="G40" s="558"/>
      <c r="H40" s="558"/>
      <c r="I40" s="559"/>
      <c r="J40" s="68"/>
      <c r="K40" s="68"/>
      <c r="L40" s="69"/>
      <c r="O40" s="8"/>
      <c r="P40" s="8"/>
    </row>
    <row r="41" spans="1:16" s="28" customFormat="1" x14ac:dyDescent="0.35">
      <c r="A41" s="65"/>
      <c r="B41" s="566"/>
      <c r="C41" s="567"/>
      <c r="D41" s="567"/>
      <c r="E41" s="560"/>
      <c r="F41" s="561"/>
      <c r="G41" s="561"/>
      <c r="H41" s="561"/>
      <c r="I41" s="562"/>
      <c r="J41" s="68"/>
      <c r="K41" s="68"/>
      <c r="L41" s="69"/>
      <c r="O41" s="8" t="s">
        <v>298</v>
      </c>
      <c r="P41" s="8" t="s">
        <v>299</v>
      </c>
    </row>
    <row r="42" spans="1:16" s="28" customFormat="1" x14ac:dyDescent="0.35">
      <c r="A42" s="65"/>
      <c r="B42" s="566"/>
      <c r="C42" s="567"/>
      <c r="D42" s="567"/>
      <c r="E42" s="560"/>
      <c r="F42" s="561"/>
      <c r="G42" s="561"/>
      <c r="H42" s="561"/>
      <c r="I42" s="562"/>
      <c r="J42" s="68"/>
      <c r="K42" s="68"/>
      <c r="L42" s="69"/>
      <c r="O42" s="8"/>
      <c r="P42" s="8"/>
    </row>
    <row r="43" spans="1:16" s="28" customFormat="1" x14ac:dyDescent="0.35">
      <c r="A43" s="65"/>
      <c r="B43" s="566"/>
      <c r="C43" s="567"/>
      <c r="D43" s="567"/>
      <c r="E43" s="563"/>
      <c r="F43" s="564"/>
      <c r="G43" s="564"/>
      <c r="H43" s="564"/>
      <c r="I43" s="565"/>
      <c r="J43" s="68"/>
      <c r="K43" s="68"/>
      <c r="L43" s="69"/>
      <c r="O43" s="8"/>
      <c r="P43" s="8"/>
    </row>
    <row r="44" spans="1:16" s="28" customFormat="1" x14ac:dyDescent="0.35">
      <c r="A44" s="65"/>
      <c r="B44" s="568" t="str">
        <f>Pro!B41</f>
        <v>Unknown country of origin - Purchased from a domestic producer</v>
      </c>
      <c r="C44" s="569"/>
      <c r="D44" s="570"/>
      <c r="E44" s="574" t="str">
        <f>IF(OR(AND(ISNUMBER(Pro!H41), Pro!H41&lt;&gt;0), AND(ISNUMBER(Pro!H42), Pro!H42 &lt;&gt;0)),"X","-")</f>
        <v>-</v>
      </c>
      <c r="F44" s="574" t="str">
        <f>IF(OR(AND(ISNUMBER(Pro!I41), Pro!I41&lt;&gt;0), AND(ISNUMBER(Pro!I42), Pro!I42 &lt;&gt;0)),"X","-")</f>
        <v>-</v>
      </c>
      <c r="G44" s="574" t="str">
        <f>IF(OR(AND(ISNUMBER(Pro!J41), Pro!J41&lt;&gt;0), AND(ISNUMBER(Pro!J42), Pro!J42 &lt;&gt;0)),"X","-")</f>
        <v>-</v>
      </c>
      <c r="H44" s="574" t="str">
        <f>IF(OR(AND(ISNUMBER(Pro!K41), Pro!K41&lt;&gt;0), AND(ISNUMBER(Pro!K42), Pro!K42 &lt;&gt;0)),"X","-")</f>
        <v>-</v>
      </c>
      <c r="I44" s="574" t="str">
        <f>IF(OR(AND(ISNUMBER(Pro!L41), Pro!L41&lt;&gt;0), AND(ISNUMBER(Pro!L42), Pro!L42 &lt;&gt;0)),"X","-")</f>
        <v>-</v>
      </c>
      <c r="J44" s="68"/>
      <c r="K44" s="68"/>
      <c r="L44" s="69"/>
      <c r="O44" s="8"/>
      <c r="P44" s="8"/>
    </row>
    <row r="45" spans="1:16" s="28" customFormat="1" x14ac:dyDescent="0.35">
      <c r="A45" s="65"/>
      <c r="B45" s="571"/>
      <c r="C45" s="572"/>
      <c r="D45" s="573"/>
      <c r="E45" s="575"/>
      <c r="F45" s="575"/>
      <c r="G45" s="575"/>
      <c r="H45" s="575"/>
      <c r="I45" s="575"/>
      <c r="J45" s="68"/>
      <c r="K45" s="68"/>
      <c r="L45" s="69"/>
      <c r="O45" s="8"/>
      <c r="P45" s="8"/>
    </row>
    <row r="46" spans="1:16" s="28" customFormat="1" x14ac:dyDescent="0.35">
      <c r="A46" s="65"/>
      <c r="B46" s="568" t="str">
        <f>IF(Intro!$G$20="English",O46,P46)</f>
        <v>Unknown country of origin - Purchased from another source</v>
      </c>
      <c r="C46" s="569"/>
      <c r="D46" s="570"/>
      <c r="E46" s="574" t="str">
        <f>IF(OR(AND(ISNUMBER(Pro!H44), Pro!H44&lt;&gt;0), AND(ISNUMBER(Pro!H45), Pro!H45 &lt;&gt;0)),"X","-")</f>
        <v>-</v>
      </c>
      <c r="F46" s="574" t="str">
        <f>IF(OR(AND(ISNUMBER(Pro!I44), Pro!I44&lt;&gt;0), AND(ISNUMBER(Pro!I45), Pro!I45 &lt;&gt;0)),"X","-")</f>
        <v>-</v>
      </c>
      <c r="G46" s="574" t="str">
        <f>IF(OR(AND(ISNUMBER(Pro!J44), Pro!J44&lt;&gt;0), AND(ISNUMBER(Pro!J45), Pro!J45 &lt;&gt;0)),"X","-")</f>
        <v>-</v>
      </c>
      <c r="H46" s="574" t="str">
        <f>IF(OR(AND(ISNUMBER(Pro!K44), Pro!K44&lt;&gt;0), AND(ISNUMBER(Pro!K45), Pro!K45 &lt;&gt;0)),"X","-")</f>
        <v>-</v>
      </c>
      <c r="I46" s="574" t="str">
        <f>IF(OR(AND(ISNUMBER(Pro!L44), Pro!L44&lt;&gt;0), AND(ISNUMBER(Pro!L45), Pro!L45 &lt;&gt;0)),"X","-")</f>
        <v>-</v>
      </c>
      <c r="J46" s="68"/>
      <c r="K46" s="68"/>
      <c r="L46" s="69"/>
      <c r="O46" s="8" t="s">
        <v>208</v>
      </c>
      <c r="P46" s="8" t="s">
        <v>286</v>
      </c>
    </row>
    <row r="47" spans="1:16" s="28" customFormat="1" x14ac:dyDescent="0.35">
      <c r="A47" s="65"/>
      <c r="B47" s="571"/>
      <c r="C47" s="572"/>
      <c r="D47" s="573"/>
      <c r="E47" s="575"/>
      <c r="F47" s="575"/>
      <c r="G47" s="575"/>
      <c r="H47" s="575"/>
      <c r="I47" s="575"/>
      <c r="J47" s="68"/>
      <c r="K47" s="68"/>
      <c r="L47" s="69"/>
      <c r="O47" s="8"/>
      <c r="P47" s="8"/>
    </row>
    <row r="48" spans="1:16" s="28" customFormat="1" x14ac:dyDescent="0.35">
      <c r="A48" s="65"/>
      <c r="B48" s="566" t="str">
        <f>IF(Intro!$G$20="English",O48,P48)</f>
        <v xml:space="preserve">Other sources include: </v>
      </c>
      <c r="C48" s="567"/>
      <c r="D48" s="567"/>
      <c r="E48" s="557" t="str">
        <f>IF(Pro!B47="","-",Pro!B47)</f>
        <v>-</v>
      </c>
      <c r="F48" s="558"/>
      <c r="G48" s="558"/>
      <c r="H48" s="558"/>
      <c r="I48" s="559"/>
      <c r="J48" s="68"/>
      <c r="K48" s="68"/>
      <c r="L48" s="69"/>
      <c r="O48" s="8" t="s">
        <v>375</v>
      </c>
      <c r="P48" s="8" t="s">
        <v>376</v>
      </c>
    </row>
    <row r="49" spans="1:16" s="28" customFormat="1" x14ac:dyDescent="0.35">
      <c r="A49" s="65"/>
      <c r="B49" s="566"/>
      <c r="C49" s="567"/>
      <c r="D49" s="567"/>
      <c r="E49" s="560"/>
      <c r="F49" s="561"/>
      <c r="G49" s="561"/>
      <c r="H49" s="561"/>
      <c r="I49" s="562"/>
      <c r="J49" s="68"/>
      <c r="K49" s="68"/>
      <c r="L49" s="69"/>
      <c r="O49" s="8"/>
      <c r="P49" s="8"/>
    </row>
    <row r="50" spans="1:16" s="28" customFormat="1" x14ac:dyDescent="0.35">
      <c r="A50" s="65"/>
      <c r="B50" s="566"/>
      <c r="C50" s="567"/>
      <c r="D50" s="567"/>
      <c r="E50" s="560"/>
      <c r="F50" s="561"/>
      <c r="G50" s="561"/>
      <c r="H50" s="561"/>
      <c r="I50" s="562"/>
      <c r="J50" s="68"/>
      <c r="K50" s="68"/>
      <c r="L50" s="69"/>
      <c r="O50" s="8"/>
      <c r="P50" s="8"/>
    </row>
    <row r="51" spans="1:16" s="28" customFormat="1" x14ac:dyDescent="0.35">
      <c r="A51" s="65"/>
      <c r="B51" s="566"/>
      <c r="C51" s="567"/>
      <c r="D51" s="567"/>
      <c r="E51" s="563"/>
      <c r="F51" s="564"/>
      <c r="G51" s="564"/>
      <c r="H51" s="564"/>
      <c r="I51" s="565"/>
      <c r="J51" s="68"/>
      <c r="K51" s="68"/>
      <c r="L51" s="69"/>
      <c r="O51" s="8"/>
      <c r="P51" s="8"/>
    </row>
    <row r="52" spans="1:16" x14ac:dyDescent="0.35">
      <c r="B52" s="70"/>
      <c r="C52" s="71"/>
      <c r="D52" s="71"/>
      <c r="E52" s="71"/>
      <c r="F52" s="71"/>
      <c r="G52" s="71"/>
      <c r="H52" s="71"/>
      <c r="I52" s="71"/>
      <c r="J52" s="71"/>
      <c r="K52" s="71"/>
      <c r="L52" s="72"/>
      <c r="M52" s="8"/>
    </row>
  </sheetData>
  <mergeCells count="36">
    <mergeCell ref="B4:L4"/>
    <mergeCell ref="B5:L5"/>
    <mergeCell ref="B6:L6"/>
    <mergeCell ref="B28:L28"/>
    <mergeCell ref="B8:L8"/>
    <mergeCell ref="B9:L9"/>
    <mergeCell ref="B12:I12"/>
    <mergeCell ref="B13:I13"/>
    <mergeCell ref="B14:I14"/>
    <mergeCell ref="B15:I15"/>
    <mergeCell ref="B17:L17"/>
    <mergeCell ref="B19:L26"/>
    <mergeCell ref="E40:I43"/>
    <mergeCell ref="B35:D35"/>
    <mergeCell ref="B39:D39"/>
    <mergeCell ref="B40:D43"/>
    <mergeCell ref="B34:D34"/>
    <mergeCell ref="B37:D37"/>
    <mergeCell ref="B38:D38"/>
    <mergeCell ref="B36:D36"/>
    <mergeCell ref="E48:I51"/>
    <mergeCell ref="B30:L31"/>
    <mergeCell ref="B48:D51"/>
    <mergeCell ref="B44:D45"/>
    <mergeCell ref="E44:E45"/>
    <mergeCell ref="F44:F45"/>
    <mergeCell ref="G44:G45"/>
    <mergeCell ref="H44:H45"/>
    <mergeCell ref="B46:D47"/>
    <mergeCell ref="E46:E47"/>
    <mergeCell ref="F46:F47"/>
    <mergeCell ref="G46:G47"/>
    <mergeCell ref="H46:H47"/>
    <mergeCell ref="B33:D33"/>
    <mergeCell ref="I44:I45"/>
    <mergeCell ref="I46:I47"/>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955898EB-FD1B-4E43-9654-9ED90201ADA3}">
      <formula1>1000</formula1>
    </dataValidation>
  </dataValidations>
  <printOptions horizontalCentered="1"/>
  <pageMargins left="0.25" right="0.25" top="0.75" bottom="0.75" header="0.3" footer="0.3"/>
  <pageSetup scale="76"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3010519-E125-46C0-81BD-0ABD8945877F}">
          <x14:formula1>
            <xm:f>Variables!$D$39:$D$40</xm:f>
          </x14:formula1>
          <xm:sqref>J12:J15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6D4D2-FF5C-4A60-A4AE-BB5C1A0C2869}">
  <sheetPr>
    <tabColor rgb="FFFFC000"/>
  </sheetPr>
  <dimension ref="A1:G512"/>
  <sheetViews>
    <sheetView topLeftCell="A227" zoomScale="90" zoomScaleNormal="90" workbookViewId="0">
      <selection activeCell="C5" sqref="C5"/>
    </sheetView>
  </sheetViews>
  <sheetFormatPr defaultColWidth="9.1796875" defaultRowHeight="12" x14ac:dyDescent="0.3"/>
  <cols>
    <col min="1" max="1" width="33" style="166" customWidth="1"/>
    <col min="2" max="2" width="87.54296875" style="166" bestFit="1" customWidth="1"/>
    <col min="3" max="3" width="45.81640625" style="165" customWidth="1"/>
    <col min="4" max="16384" width="9.1796875" style="166"/>
  </cols>
  <sheetData>
    <row r="1" spans="1:7" x14ac:dyDescent="0.3">
      <c r="A1" s="582" t="s">
        <v>497</v>
      </c>
      <c r="B1" s="583" t="s">
        <v>498</v>
      </c>
    </row>
    <row r="2" spans="1:7" x14ac:dyDescent="0.3">
      <c r="A2" s="582"/>
      <c r="B2" s="583"/>
    </row>
    <row r="3" spans="1:7" ht="12.5" thickBot="1" x14ac:dyDescent="0.35">
      <c r="A3" s="167"/>
      <c r="B3" s="168"/>
    </row>
    <row r="4" spans="1:7" ht="12.5" thickBot="1" x14ac:dyDescent="0.35">
      <c r="A4" s="584"/>
      <c r="B4" s="585"/>
      <c r="C4" s="169" t="s">
        <v>499</v>
      </c>
    </row>
    <row r="5" spans="1:7" ht="12.5" thickBot="1" x14ac:dyDescent="0.35">
      <c r="A5" s="167"/>
      <c r="B5" s="168"/>
      <c r="C5" s="165">
        <f>Intro!E58</f>
        <v>0</v>
      </c>
    </row>
    <row r="6" spans="1:7" x14ac:dyDescent="0.3">
      <c r="A6" s="586"/>
      <c r="B6" s="586"/>
    </row>
    <row r="7" spans="1:7" x14ac:dyDescent="0.3">
      <c r="A7" s="170" t="s">
        <v>500</v>
      </c>
      <c r="B7" s="171" t="s">
        <v>501</v>
      </c>
      <c r="C7" s="172"/>
      <c r="G7" s="166" t="s">
        <v>502</v>
      </c>
    </row>
    <row r="8" spans="1:7" s="176" customFormat="1" ht="12.5" thickBot="1" x14ac:dyDescent="0.35">
      <c r="A8" s="173">
        <v>1</v>
      </c>
      <c r="B8" s="174" t="s">
        <v>503</v>
      </c>
      <c r="C8" s="175" t="s">
        <v>499</v>
      </c>
    </row>
    <row r="9" spans="1:7" ht="12.5" thickTop="1" x14ac:dyDescent="0.3">
      <c r="A9" s="177" t="s">
        <v>504</v>
      </c>
      <c r="B9" s="178" t="s">
        <v>505</v>
      </c>
      <c r="C9" s="165" t="str" cm="1">
        <f t="array" ref="C9">IFERROR(_xlfn.IFS(Public!$D$17="Distributor","X",Public!$D$17="Distributeur","X")," ")</f>
        <v xml:space="preserve"> </v>
      </c>
    </row>
    <row r="10" spans="1:7" x14ac:dyDescent="0.3">
      <c r="A10" s="179"/>
      <c r="B10" s="178" t="s">
        <v>506</v>
      </c>
      <c r="C10" s="165" t="str" cm="1">
        <f t="array" ref="C10">IFERROR(_xlfn.IFS(Public!$D$17="End user","X",Public!$D$17="Utilisateur final","X")," ")</f>
        <v xml:space="preserve"> </v>
      </c>
      <c r="G10" s="166" t="s">
        <v>507</v>
      </c>
    </row>
    <row r="11" spans="1:7" x14ac:dyDescent="0.3">
      <c r="A11" s="179"/>
      <c r="B11" s="178"/>
      <c r="G11" s="166" t="s">
        <v>508</v>
      </c>
    </row>
    <row r="12" spans="1:7" x14ac:dyDescent="0.3">
      <c r="A12" s="180"/>
      <c r="B12" s="181"/>
    </row>
    <row r="13" spans="1:7" x14ac:dyDescent="0.3">
      <c r="A13" s="182">
        <v>4</v>
      </c>
      <c r="B13" s="183" t="s">
        <v>509</v>
      </c>
    </row>
    <row r="14" spans="1:7" x14ac:dyDescent="0.3">
      <c r="A14" s="179" t="s">
        <v>510</v>
      </c>
      <c r="B14" s="184" t="s">
        <v>511</v>
      </c>
    </row>
    <row r="15" spans="1:7" x14ac:dyDescent="0.3">
      <c r="A15" s="180"/>
      <c r="B15" s="185" t="s">
        <v>512</v>
      </c>
      <c r="C15" s="165">
        <f>Public!C83</f>
        <v>0</v>
      </c>
    </row>
    <row r="16" spans="1:7" x14ac:dyDescent="0.3">
      <c r="A16" s="180"/>
      <c r="B16" s="185" t="s">
        <v>513</v>
      </c>
      <c r="C16" s="165">
        <f>Public!F83</f>
        <v>0</v>
      </c>
    </row>
    <row r="17" spans="1:3" x14ac:dyDescent="0.3">
      <c r="A17" s="180"/>
      <c r="B17" s="185" t="s">
        <v>514</v>
      </c>
      <c r="C17" s="165">
        <f>Public!I83</f>
        <v>0</v>
      </c>
    </row>
    <row r="18" spans="1:3" x14ac:dyDescent="0.3">
      <c r="A18" s="180"/>
      <c r="B18" s="185" t="s">
        <v>515</v>
      </c>
      <c r="C18" s="165">
        <f>Public!K83</f>
        <v>0</v>
      </c>
    </row>
    <row r="19" spans="1:3" x14ac:dyDescent="0.3">
      <c r="A19" s="179" t="s">
        <v>516</v>
      </c>
      <c r="B19" s="184" t="s">
        <v>511</v>
      </c>
    </row>
    <row r="20" spans="1:3" x14ac:dyDescent="0.3">
      <c r="A20" s="180"/>
      <c r="B20" s="185" t="s">
        <v>512</v>
      </c>
      <c r="C20" s="165">
        <f>Public!C88</f>
        <v>0</v>
      </c>
    </row>
    <row r="21" spans="1:3" x14ac:dyDescent="0.3">
      <c r="A21" s="180"/>
      <c r="B21" s="185" t="s">
        <v>513</v>
      </c>
      <c r="C21" s="165">
        <f>Public!F88</f>
        <v>0</v>
      </c>
    </row>
    <row r="22" spans="1:3" x14ac:dyDescent="0.3">
      <c r="A22" s="180"/>
      <c r="B22" s="185" t="s">
        <v>514</v>
      </c>
      <c r="C22" s="165">
        <f>Public!I88</f>
        <v>0</v>
      </c>
    </row>
    <row r="23" spans="1:3" x14ac:dyDescent="0.3">
      <c r="A23" s="180"/>
      <c r="B23" s="185" t="s">
        <v>515</v>
      </c>
      <c r="C23" s="165">
        <f>Public!K88</f>
        <v>0</v>
      </c>
    </row>
    <row r="24" spans="1:3" x14ac:dyDescent="0.3">
      <c r="A24" s="179" t="s">
        <v>517</v>
      </c>
      <c r="B24" s="184" t="s">
        <v>511</v>
      </c>
    </row>
    <row r="25" spans="1:3" x14ac:dyDescent="0.3">
      <c r="A25" s="180"/>
      <c r="B25" s="185" t="s">
        <v>512</v>
      </c>
      <c r="C25" s="165">
        <f>Public!C93</f>
        <v>0</v>
      </c>
    </row>
    <row r="26" spans="1:3" x14ac:dyDescent="0.3">
      <c r="A26" s="180"/>
      <c r="B26" s="185" t="s">
        <v>513</v>
      </c>
      <c r="C26" s="165">
        <f>Public!F93</f>
        <v>0</v>
      </c>
    </row>
    <row r="27" spans="1:3" x14ac:dyDescent="0.3">
      <c r="A27" s="180"/>
      <c r="B27" s="185" t="s">
        <v>514</v>
      </c>
      <c r="C27" s="165">
        <f>Public!I93</f>
        <v>0</v>
      </c>
    </row>
    <row r="28" spans="1:3" x14ac:dyDescent="0.3">
      <c r="A28" s="180"/>
      <c r="B28" s="185" t="s">
        <v>515</v>
      </c>
      <c r="C28" s="165">
        <f>Public!K93</f>
        <v>0</v>
      </c>
    </row>
    <row r="29" spans="1:3" x14ac:dyDescent="0.3">
      <c r="A29" s="179" t="s">
        <v>518</v>
      </c>
      <c r="B29" s="184" t="s">
        <v>511</v>
      </c>
    </row>
    <row r="30" spans="1:3" x14ac:dyDescent="0.3">
      <c r="A30" s="180"/>
      <c r="B30" s="185" t="s">
        <v>512</v>
      </c>
      <c r="C30" s="165">
        <f>Public!C98</f>
        <v>0</v>
      </c>
    </row>
    <row r="31" spans="1:3" x14ac:dyDescent="0.3">
      <c r="A31" s="180"/>
      <c r="B31" s="185" t="s">
        <v>513</v>
      </c>
      <c r="C31" s="165">
        <f>Public!F98</f>
        <v>0</v>
      </c>
    </row>
    <row r="32" spans="1:3" x14ac:dyDescent="0.3">
      <c r="A32" s="180"/>
      <c r="B32" s="185" t="s">
        <v>514</v>
      </c>
      <c r="C32" s="165">
        <f>Public!I98</f>
        <v>0</v>
      </c>
    </row>
    <row r="33" spans="1:3" x14ac:dyDescent="0.3">
      <c r="A33" s="180"/>
      <c r="B33" s="185" t="s">
        <v>515</v>
      </c>
      <c r="C33" s="165">
        <f>Public!K98</f>
        <v>0</v>
      </c>
    </row>
    <row r="34" spans="1:3" x14ac:dyDescent="0.3">
      <c r="A34" s="179" t="s">
        <v>519</v>
      </c>
      <c r="B34" s="184" t="s">
        <v>511</v>
      </c>
    </row>
    <row r="35" spans="1:3" x14ac:dyDescent="0.3">
      <c r="A35" s="180"/>
      <c r="B35" s="185" t="s">
        <v>512</v>
      </c>
      <c r="C35" s="165">
        <f>Public!C103</f>
        <v>0</v>
      </c>
    </row>
    <row r="36" spans="1:3" x14ac:dyDescent="0.3">
      <c r="A36" s="180"/>
      <c r="B36" s="185" t="s">
        <v>513</v>
      </c>
      <c r="C36" s="165">
        <f>Public!F103</f>
        <v>0</v>
      </c>
    </row>
    <row r="37" spans="1:3" x14ac:dyDescent="0.3">
      <c r="A37" s="180"/>
      <c r="B37" s="185" t="s">
        <v>514</v>
      </c>
      <c r="C37" s="165">
        <f>Public!I103</f>
        <v>0</v>
      </c>
    </row>
    <row r="38" spans="1:3" x14ac:dyDescent="0.3">
      <c r="A38" s="180"/>
      <c r="B38" s="185" t="s">
        <v>515</v>
      </c>
      <c r="C38" s="165">
        <f>Public!K103</f>
        <v>0</v>
      </c>
    </row>
    <row r="39" spans="1:3" x14ac:dyDescent="0.3">
      <c r="A39" s="180"/>
      <c r="B39" s="185"/>
    </row>
    <row r="40" spans="1:3" x14ac:dyDescent="0.3">
      <c r="A40" s="186">
        <v>7</v>
      </c>
      <c r="B40" s="183" t="s">
        <v>520</v>
      </c>
    </row>
    <row r="41" spans="1:3" x14ac:dyDescent="0.3">
      <c r="A41" s="177" t="s">
        <v>521</v>
      </c>
      <c r="B41" s="185" t="s">
        <v>522</v>
      </c>
      <c r="C41" s="165" t="str" cm="1">
        <f t="array" ref="C41">IFERROR(_xlfn.IFS(Public!$F$164="Always","X",Public!$F$164="Toujours","X")," ")</f>
        <v xml:space="preserve"> </v>
      </c>
    </row>
    <row r="42" spans="1:3" x14ac:dyDescent="0.3">
      <c r="A42" s="180"/>
      <c r="B42" s="185" t="s">
        <v>523</v>
      </c>
      <c r="C42" s="165" t="str" cm="1">
        <f t="array" ref="C42">IFERROR(_xlfn.IFS(Public!$F$164="Usually","X",Public!$F$164="Généralement","X")," ")</f>
        <v xml:space="preserve"> </v>
      </c>
    </row>
    <row r="43" spans="1:3" x14ac:dyDescent="0.3">
      <c r="A43" s="180"/>
      <c r="B43" s="185" t="s">
        <v>524</v>
      </c>
      <c r="C43" s="165" t="str" cm="1">
        <f t="array" ref="C43">IFERROR(_xlfn.IFS(Public!$F$164="Sometimes","X",Public!$F$164="Parfois","X")," ")</f>
        <v xml:space="preserve"> </v>
      </c>
    </row>
    <row r="44" spans="1:3" x14ac:dyDescent="0.3">
      <c r="A44" s="180"/>
      <c r="B44" s="185" t="s">
        <v>525</v>
      </c>
      <c r="C44" s="165" t="str" cm="1">
        <f t="array" ref="C44">IFERROR(_xlfn.IFS(Public!$F$164="Never","X",Public!$F$164="Jamais","X")," ")</f>
        <v xml:space="preserve"> </v>
      </c>
    </row>
    <row r="45" spans="1:3" x14ac:dyDescent="0.3">
      <c r="A45" s="180"/>
      <c r="B45" s="185"/>
    </row>
    <row r="46" spans="1:3" x14ac:dyDescent="0.3">
      <c r="A46" s="180"/>
      <c r="B46" s="185" t="s">
        <v>526</v>
      </c>
      <c r="C46" s="165" t="str">
        <f>IF(Public!B166=0,"", Public!B166)</f>
        <v/>
      </c>
    </row>
    <row r="47" spans="1:3" x14ac:dyDescent="0.3">
      <c r="A47" s="180"/>
      <c r="B47" s="181"/>
    </row>
    <row r="48" spans="1:3" x14ac:dyDescent="0.3">
      <c r="A48" s="187">
        <v>8</v>
      </c>
      <c r="B48" s="188" t="s">
        <v>527</v>
      </c>
    </row>
    <row r="49" spans="1:3" x14ac:dyDescent="0.3">
      <c r="A49" s="187"/>
      <c r="B49" s="189" t="s">
        <v>528</v>
      </c>
      <c r="C49" s="165" t="str" cm="1">
        <f t="array" ref="C49">IFERROR(_xlfn.IFS(Public!$D$179="Yes","X",Public!$D$179="Oui","X"),"")</f>
        <v/>
      </c>
    </row>
    <row r="50" spans="1:3" x14ac:dyDescent="0.3">
      <c r="A50" s="187"/>
      <c r="B50" s="189" t="s">
        <v>529</v>
      </c>
      <c r="C50" s="165" t="str" cm="1">
        <f t="array" ref="C50">IFERROR(_xlfn.IFS(Public!$D$179="No","X",Public!$D$179="Non","X"),"")</f>
        <v/>
      </c>
    </row>
    <row r="51" spans="1:3" x14ac:dyDescent="0.3">
      <c r="A51" s="190"/>
      <c r="B51" s="191"/>
    </row>
    <row r="52" spans="1:3" x14ac:dyDescent="0.3">
      <c r="A52" s="192"/>
      <c r="B52" s="193" t="s">
        <v>72</v>
      </c>
      <c r="C52" s="165" t="str">
        <f>IF(Public!F181=0,"", Public!F181)</f>
        <v/>
      </c>
    </row>
    <row r="53" spans="1:3" x14ac:dyDescent="0.3">
      <c r="A53" s="180"/>
      <c r="B53" s="185" t="s">
        <v>526</v>
      </c>
      <c r="C53" s="165" t="str">
        <f>IF(Public!B183=0,"", Public!B183)</f>
        <v/>
      </c>
    </row>
    <row r="54" spans="1:3" ht="12.5" thickBot="1" x14ac:dyDescent="0.35">
      <c r="A54" s="186">
        <v>10</v>
      </c>
      <c r="B54" s="194" t="s">
        <v>530</v>
      </c>
    </row>
    <row r="55" spans="1:3" ht="12.5" thickBot="1" x14ac:dyDescent="0.35">
      <c r="A55" s="177" t="s">
        <v>531</v>
      </c>
      <c r="B55" s="195" t="s">
        <v>532</v>
      </c>
    </row>
    <row r="56" spans="1:3" x14ac:dyDescent="0.3">
      <c r="A56" s="196"/>
      <c r="B56" s="197"/>
    </row>
    <row r="57" spans="1:3" x14ac:dyDescent="0.3">
      <c r="A57" s="180"/>
      <c r="B57" s="198" t="s">
        <v>67</v>
      </c>
      <c r="C57" s="165" t="str" cm="1">
        <f t="array" ref="C57">IFERROR(_xlfn.IFS(Public!$F223="Very Important","V",Public!$F223="Très important","V",Public!$F223="Somewhat Important","S",Public!$F223="Assez important","S",Public!$F223="Not Important","N",Public!$F223="Pas important","N")," ")</f>
        <v xml:space="preserve"> </v>
      </c>
    </row>
    <row r="58" spans="1:3" x14ac:dyDescent="0.3">
      <c r="A58" s="180"/>
      <c r="B58" s="198" t="s">
        <v>54</v>
      </c>
      <c r="C58" s="165" t="str" cm="1">
        <f t="array" ref="C58">IFERROR(_xlfn.IFS(Public!$F224="Very Important","V",Public!$F224="Très important","V",Public!$F224="Somewhat Important","S",Public!$F224="Assez important","S",Public!$F224="Not Important","N",Public!$F224="Pas important","N")," ")</f>
        <v xml:space="preserve"> </v>
      </c>
    </row>
    <row r="59" spans="1:3" x14ac:dyDescent="0.3">
      <c r="A59" s="180"/>
      <c r="B59" s="199" t="s">
        <v>75</v>
      </c>
      <c r="C59" s="165" t="str" cm="1">
        <f t="array" ref="C59">IFERROR(_xlfn.IFS(Public!$F225="Very Important","V",Public!$F225="Très important","V",Public!$F225="Somewhat Important","S",Public!$F225="Assez important","S",Public!$F225="Not Important","N",Public!$F225="Pas important","N")," ")</f>
        <v xml:space="preserve"> </v>
      </c>
    </row>
    <row r="60" spans="1:3" x14ac:dyDescent="0.3">
      <c r="A60" s="180"/>
      <c r="B60" s="198" t="s">
        <v>68</v>
      </c>
      <c r="C60" s="165" t="str" cm="1">
        <f t="array" ref="C60">IFERROR(_xlfn.IFS(Public!$F226="Very Important","V",Public!$F226="Très important","V",Public!$F226="Somewhat Important","S",Public!$F226="Assez important","S",Public!$F226="Not Important","N",Public!$F226="Pas important","N")," ")</f>
        <v xml:space="preserve"> </v>
      </c>
    </row>
    <row r="61" spans="1:3" x14ac:dyDescent="0.3">
      <c r="A61" s="180"/>
      <c r="B61" s="198" t="s">
        <v>76</v>
      </c>
      <c r="C61" s="165" t="str" cm="1">
        <f t="array" ref="C61">IFERROR(_xlfn.IFS(Public!$F227="Very Important","V",Public!$F227="Très important","V",Public!$F227="Somewhat Important","S",Public!$F227="Assez important","S",Public!$F227="Not Important","N",Public!$F227="Pas important","N")," ")</f>
        <v xml:space="preserve"> </v>
      </c>
    </row>
    <row r="62" spans="1:3" x14ac:dyDescent="0.3">
      <c r="A62" s="180"/>
      <c r="B62" s="199" t="s">
        <v>61</v>
      </c>
      <c r="C62" s="165" t="str" cm="1">
        <f t="array" ref="C62">IFERROR(_xlfn.IFS(Public!$F228="Very Important","V",Public!$F228="Très important","V",Public!$F228="Somewhat Important","S",Public!$F228="Assez important","S",Public!$F228="Not Important","N",Public!$F228="Pas important","N")," ")</f>
        <v xml:space="preserve"> </v>
      </c>
    </row>
    <row r="63" spans="1:3" x14ac:dyDescent="0.3">
      <c r="A63" s="180"/>
      <c r="B63" s="198" t="s">
        <v>69</v>
      </c>
      <c r="C63" s="165" t="str" cm="1">
        <f t="array" ref="C63">IFERROR(_xlfn.IFS(Public!$F229="Very Important","V",Public!$F229="Très important","V",Public!$F229="Somewhat Important","S",Public!$F229="Assez important","S",Public!$F229="Not Important","N",Public!$F229="Pas important","N")," ")</f>
        <v xml:space="preserve"> </v>
      </c>
    </row>
    <row r="64" spans="1:3" x14ac:dyDescent="0.3">
      <c r="A64" s="180"/>
      <c r="B64" s="198" t="s">
        <v>70</v>
      </c>
      <c r="C64" s="165" t="str" cm="1">
        <f t="array" ref="C64">IFERROR(_xlfn.IFS(Public!$F230="Very Important","V",Public!$F230="Très important","V",Public!$F230="Somewhat Important","S",Public!$F230="Assez important","S",Public!$F230="Not Important","N",Public!$F230="Pas important","N")," ")</f>
        <v xml:space="preserve"> </v>
      </c>
    </row>
    <row r="65" spans="1:3" x14ac:dyDescent="0.3">
      <c r="A65" s="180"/>
      <c r="B65" s="199" t="s">
        <v>87</v>
      </c>
      <c r="C65" s="165" t="str" cm="1">
        <f t="array" ref="C65">IFERROR(_xlfn.IFS(Public!$F231="Very Important","V",Public!$F231="Très important","V",Public!$F231="Somewhat Important","S",Public!$F231="Assez important","S",Public!$F231="Not Important","N",Public!$F231="Pas important","N")," ")</f>
        <v xml:space="preserve"> </v>
      </c>
    </row>
    <row r="66" spans="1:3" x14ac:dyDescent="0.3">
      <c r="A66" s="180"/>
      <c r="B66" s="199" t="s">
        <v>77</v>
      </c>
      <c r="C66" s="165" t="str" cm="1">
        <f t="array" ref="C66">IFERROR(_xlfn.IFS(Public!$F232="Very Important","V",Public!$F232="Très important","V",Public!$F232="Somewhat Important","S",Public!$F232="Assez important","S",Public!$F232="Not Important","N",Public!$F232="Pas important","N")," ")</f>
        <v xml:space="preserve"> </v>
      </c>
    </row>
    <row r="67" spans="1:3" x14ac:dyDescent="0.3">
      <c r="A67" s="180"/>
      <c r="B67" s="198" t="s">
        <v>71</v>
      </c>
      <c r="C67" s="165" t="str" cm="1">
        <f t="array" ref="C67">IFERROR(_xlfn.IFS(Public!$F233="Very Important","V",Public!$F233="Très important","V",Public!$F233="Somewhat Important","S",Public!$F233="Assez important","S",Public!$F233="Not Important","N",Public!$F233="Pas important","N")," ")</f>
        <v xml:space="preserve"> </v>
      </c>
    </row>
    <row r="68" spans="1:3" x14ac:dyDescent="0.3">
      <c r="A68" s="180"/>
      <c r="B68" s="198" t="s">
        <v>279</v>
      </c>
      <c r="C68" s="165" t="str" cm="1">
        <f t="array" ref="C68">IFERROR(_xlfn.IFS(Public!$F234="Very Important","V",Public!$F234="Très important","V",Public!$F234="Somewhat Important","S",Public!$F234="Assez important","S",Public!$F234="Not Important","N",Public!$F234="Pas important","N")," ")</f>
        <v xml:space="preserve"> </v>
      </c>
    </row>
    <row r="69" spans="1:3" x14ac:dyDescent="0.3">
      <c r="A69" s="180"/>
      <c r="B69" s="198" t="s">
        <v>56</v>
      </c>
      <c r="C69" s="165" t="str" cm="1">
        <f t="array" ref="C69">IFERROR(_xlfn.IFS(Public!$F235="Very Important","V",Public!$F235="Très important","V",Public!$F235="Somewhat Important","S",Public!$F235="Assez important","S",Public!$F235="Not Important","N",Public!$F235="Pas important","N")," ")</f>
        <v xml:space="preserve"> </v>
      </c>
    </row>
    <row r="70" spans="1:3" x14ac:dyDescent="0.3">
      <c r="A70" s="180"/>
      <c r="B70" s="198" t="s">
        <v>55</v>
      </c>
      <c r="C70" s="165" t="str" cm="1">
        <f t="array" ref="C70">IFERROR(_xlfn.IFS(Public!$F236="Very Important","V",Public!$F236="Très important","V",Public!$F236="Somewhat Important","S",Public!$F236="Assez important","S",Public!$F236="Not Important","N",Public!$F236="Pas important","N")," ")</f>
        <v xml:space="preserve"> </v>
      </c>
    </row>
    <row r="71" spans="1:3" x14ac:dyDescent="0.3">
      <c r="A71" s="180"/>
      <c r="B71" s="200" t="s">
        <v>391</v>
      </c>
      <c r="C71" s="165" t="str">
        <f>IF(Public!F237=0,"", Public!F237)</f>
        <v/>
      </c>
    </row>
    <row r="72" spans="1:3" x14ac:dyDescent="0.3">
      <c r="A72" s="180"/>
      <c r="B72" s="200" t="s">
        <v>392</v>
      </c>
      <c r="C72" s="165" t="str">
        <f>IF(Public!F238=0,"", Public!F238)</f>
        <v/>
      </c>
    </row>
    <row r="73" spans="1:3" x14ac:dyDescent="0.3">
      <c r="A73" s="180"/>
      <c r="B73" s="201"/>
    </row>
    <row r="74" spans="1:3" x14ac:dyDescent="0.3">
      <c r="A74" s="186">
        <v>11</v>
      </c>
      <c r="B74" s="183" t="s">
        <v>533</v>
      </c>
    </row>
    <row r="75" spans="1:3" x14ac:dyDescent="0.3">
      <c r="A75" s="177" t="s">
        <v>521</v>
      </c>
      <c r="B75" s="202" t="s">
        <v>534</v>
      </c>
      <c r="C75" s="165" t="str" cm="1">
        <f t="array" ref="C75">IFERROR(_xlfn.IFS(Public!$D$244="Yes","X",Public!$D$244="Oui","X"),"")</f>
        <v/>
      </c>
    </row>
    <row r="76" spans="1:3" x14ac:dyDescent="0.3">
      <c r="A76" s="180"/>
      <c r="B76" s="202" t="s">
        <v>535</v>
      </c>
      <c r="C76" s="165" t="str" cm="1">
        <f t="array" ref="C76">IFERROR(_xlfn.IFS(Public!$D$244="No","X",Public!$D$244="Non","X"),"")</f>
        <v/>
      </c>
    </row>
    <row r="77" spans="1:3" x14ac:dyDescent="0.3">
      <c r="A77" s="180"/>
      <c r="B77" s="185" t="s">
        <v>526</v>
      </c>
      <c r="C77" s="165" t="str">
        <f>IF(Public!B248=0,"", Public!B248)</f>
        <v/>
      </c>
    </row>
    <row r="78" spans="1:3" x14ac:dyDescent="0.3">
      <c r="A78" s="186">
        <v>12</v>
      </c>
      <c r="B78" s="194" t="s">
        <v>536</v>
      </c>
    </row>
    <row r="79" spans="1:3" x14ac:dyDescent="0.3">
      <c r="A79" s="177" t="s">
        <v>521</v>
      </c>
      <c r="B79" s="203" t="s">
        <v>522</v>
      </c>
    </row>
    <row r="80" spans="1:3" x14ac:dyDescent="0.3">
      <c r="A80" s="180"/>
      <c r="B80" s="204" t="s">
        <v>470</v>
      </c>
      <c r="C80" s="165" t="str" cm="1">
        <f t="array" ref="C80">IFERROR(_xlfn.IFS(Public!D263="Always","X",Public!D263="Toujours","X")," ")</f>
        <v xml:space="preserve"> </v>
      </c>
    </row>
    <row r="81" spans="1:3" x14ac:dyDescent="0.3">
      <c r="A81" s="180"/>
      <c r="B81" s="204" t="s">
        <v>495</v>
      </c>
      <c r="C81" s="165" t="str" cm="1">
        <f t="array" ref="C81">IFERROR(_xlfn.IFS(Public!D264="Always","X",Public!D264="Toujours","X")," ")</f>
        <v xml:space="preserve"> </v>
      </c>
    </row>
    <row r="82" spans="1:3" x14ac:dyDescent="0.3">
      <c r="A82" s="180"/>
      <c r="B82" s="178" t="s">
        <v>65</v>
      </c>
      <c r="C82" s="165" t="str" cm="1">
        <f t="array" ref="C82">IFERROR(_xlfn.IFS(Public!D265="Always","X",Public!D265="Toujours","X")," ")</f>
        <v xml:space="preserve"> </v>
      </c>
    </row>
    <row r="83" spans="1:3" x14ac:dyDescent="0.3">
      <c r="A83" s="180"/>
      <c r="B83" s="178" t="s">
        <v>537</v>
      </c>
      <c r="C83" s="165" t="str" cm="1">
        <f t="array" ref="C83">IFERROR(_xlfn.IFS(Public!D266="Always","X",Public!D266="Toujours","X")," ")</f>
        <v xml:space="preserve"> </v>
      </c>
    </row>
    <row r="84" spans="1:3" x14ac:dyDescent="0.3">
      <c r="A84" s="180"/>
      <c r="B84" s="178" t="s">
        <v>267</v>
      </c>
      <c r="C84" s="165" t="str" cm="1">
        <f t="array" ref="C84">IFERROR(_xlfn.IFS(Public!D267="Always","X",Public!D267="Toujours","X")," ")</f>
        <v xml:space="preserve"> </v>
      </c>
    </row>
    <row r="85" spans="1:3" x14ac:dyDescent="0.3">
      <c r="A85" s="180"/>
      <c r="B85" s="205"/>
    </row>
    <row r="86" spans="1:3" x14ac:dyDescent="0.3">
      <c r="A86" s="180"/>
      <c r="B86" s="203" t="s">
        <v>523</v>
      </c>
    </row>
    <row r="87" spans="1:3" x14ac:dyDescent="0.3">
      <c r="A87" s="180"/>
      <c r="B87" s="206" t="str">
        <f>B80</f>
        <v>Austria</v>
      </c>
      <c r="C87" s="165" t="str" cm="1">
        <f t="array" ref="C87">IFERROR(_xlfn.IFS(Public!D263="Usually","X",Public!D263="Généralement","X")," ")</f>
        <v xml:space="preserve"> </v>
      </c>
    </row>
    <row r="88" spans="1:3" x14ac:dyDescent="0.3">
      <c r="A88" s="180"/>
      <c r="B88" s="206" t="str">
        <f t="shared" ref="B88:B91" si="0">B81</f>
        <v>Mexico</v>
      </c>
      <c r="C88" s="165" t="str" cm="1">
        <f t="array" ref="C88">IFERROR(_xlfn.IFS(Public!D264="Usually","X",Public!D264="Généralement","X")," ")</f>
        <v xml:space="preserve"> </v>
      </c>
    </row>
    <row r="89" spans="1:3" x14ac:dyDescent="0.3">
      <c r="A89" s="180"/>
      <c r="B89" s="206" t="str">
        <f t="shared" si="0"/>
        <v>United States</v>
      </c>
      <c r="C89" s="165" t="str" cm="1">
        <f t="array" ref="C89">IFERROR(_xlfn.IFS(Public!D265="Usually","X",Public!D265="Généralement","X")," ")</f>
        <v xml:space="preserve"> </v>
      </c>
    </row>
    <row r="90" spans="1:3" x14ac:dyDescent="0.3">
      <c r="A90" s="180"/>
      <c r="B90" s="206" t="str">
        <f t="shared" si="0"/>
        <v>Other countries with measures in force</v>
      </c>
      <c r="C90" s="165" t="str" cm="1">
        <f t="array" ref="C90">IFERROR(_xlfn.IFS(Public!D266="Usually","X",Public!D266="Généralement","X")," ")</f>
        <v xml:space="preserve"> </v>
      </c>
    </row>
    <row r="91" spans="1:3" x14ac:dyDescent="0.3">
      <c r="A91" s="180"/>
      <c r="B91" s="206" t="str">
        <f t="shared" si="0"/>
        <v>Other countries</v>
      </c>
      <c r="C91" s="165" t="str" cm="1">
        <f t="array" ref="C91">IFERROR(_xlfn.IFS(Public!D267="Usually","X",Public!D267="Généralement","X")," ")</f>
        <v xml:space="preserve"> </v>
      </c>
    </row>
    <row r="92" spans="1:3" x14ac:dyDescent="0.3">
      <c r="A92" s="180"/>
      <c r="B92" s="206"/>
    </row>
    <row r="93" spans="1:3" x14ac:dyDescent="0.3">
      <c r="A93" s="180"/>
      <c r="B93" s="203" t="s">
        <v>524</v>
      </c>
    </row>
    <row r="94" spans="1:3" x14ac:dyDescent="0.3">
      <c r="A94" s="180"/>
      <c r="B94" s="206" t="str">
        <f>B87</f>
        <v>Austria</v>
      </c>
      <c r="C94" s="165" t="str" cm="1">
        <f t="array" ref="C94">IFERROR(_xlfn.IFS(Public!D263="Sometimes","X",Public!D263="Parfois","X")," ")</f>
        <v xml:space="preserve"> </v>
      </c>
    </row>
    <row r="95" spans="1:3" x14ac:dyDescent="0.3">
      <c r="A95" s="180"/>
      <c r="B95" s="206" t="str">
        <f t="shared" ref="B95:B98" si="1">B88</f>
        <v>Mexico</v>
      </c>
      <c r="C95" s="165" t="str" cm="1">
        <f t="array" ref="C95">IFERROR(_xlfn.IFS(Public!D264="Sometimes","X",Public!D264="Parfois","X")," ")</f>
        <v xml:space="preserve"> </v>
      </c>
    </row>
    <row r="96" spans="1:3" x14ac:dyDescent="0.3">
      <c r="A96" s="180"/>
      <c r="B96" s="206" t="str">
        <f t="shared" si="1"/>
        <v>United States</v>
      </c>
      <c r="C96" s="165" t="str" cm="1">
        <f t="array" ref="C96">IFERROR(_xlfn.IFS(Public!D265="Sometimes","X",Public!D265="Parfois","X")," ")</f>
        <v xml:space="preserve"> </v>
      </c>
    </row>
    <row r="97" spans="1:3" x14ac:dyDescent="0.3">
      <c r="A97" s="180"/>
      <c r="B97" s="206" t="str">
        <f t="shared" si="1"/>
        <v>Other countries with measures in force</v>
      </c>
      <c r="C97" s="165" t="str" cm="1">
        <f t="array" ref="C97">IFERROR(_xlfn.IFS(Public!D266="Sometimes","X",Public!D266="Parfois","X")," ")</f>
        <v xml:space="preserve"> </v>
      </c>
    </row>
    <row r="98" spans="1:3" x14ac:dyDescent="0.3">
      <c r="A98" s="180"/>
      <c r="B98" s="206" t="str">
        <f t="shared" si="1"/>
        <v>Other countries</v>
      </c>
      <c r="C98" s="165" t="str" cm="1">
        <f t="array" ref="C98">IFERROR(_xlfn.IFS(Public!D267="Sometimes","X",Public!D267="Parfois","X")," ")</f>
        <v xml:space="preserve"> </v>
      </c>
    </row>
    <row r="99" spans="1:3" x14ac:dyDescent="0.3">
      <c r="A99" s="180"/>
      <c r="B99" s="206"/>
    </row>
    <row r="100" spans="1:3" x14ac:dyDescent="0.3">
      <c r="A100" s="180"/>
      <c r="B100" s="203" t="s">
        <v>525</v>
      </c>
    </row>
    <row r="101" spans="1:3" x14ac:dyDescent="0.3">
      <c r="A101" s="180"/>
      <c r="B101" s="206" t="str">
        <f>B94</f>
        <v>Austria</v>
      </c>
      <c r="C101" s="165" t="str" cm="1">
        <f t="array" ref="C101">IFERROR(_xlfn.IFS(Public!D263="Never","X",Public!D263="Jamais","X")," ")</f>
        <v xml:space="preserve"> </v>
      </c>
    </row>
    <row r="102" spans="1:3" x14ac:dyDescent="0.3">
      <c r="A102" s="180"/>
      <c r="B102" s="206" t="str">
        <f t="shared" ref="B102:B105" si="2">B95</f>
        <v>Mexico</v>
      </c>
      <c r="C102" s="165" t="str" cm="1">
        <f t="array" ref="C102">IFERROR(_xlfn.IFS(Public!D264="Never","X",Public!D264="Jamais","X")," ")</f>
        <v xml:space="preserve"> </v>
      </c>
    </row>
    <row r="103" spans="1:3" x14ac:dyDescent="0.3">
      <c r="A103" s="180"/>
      <c r="B103" s="206" t="str">
        <f t="shared" si="2"/>
        <v>United States</v>
      </c>
      <c r="C103" s="165" t="str" cm="1">
        <f t="array" ref="C103">IFERROR(_xlfn.IFS(Public!D265="Never","X",Public!D265="Jamais","X")," ")</f>
        <v xml:space="preserve"> </v>
      </c>
    </row>
    <row r="104" spans="1:3" x14ac:dyDescent="0.3">
      <c r="A104" s="180"/>
      <c r="B104" s="206" t="str">
        <f t="shared" si="2"/>
        <v>Other countries with measures in force</v>
      </c>
      <c r="C104" s="165" t="str" cm="1">
        <f t="array" ref="C104">IFERROR(_xlfn.IFS(Public!D266="Never","X",Public!D266="Jamais","X")," ")</f>
        <v xml:space="preserve"> </v>
      </c>
    </row>
    <row r="105" spans="1:3" x14ac:dyDescent="0.3">
      <c r="A105" s="180"/>
      <c r="B105" s="206" t="str">
        <f t="shared" si="2"/>
        <v>Other countries</v>
      </c>
      <c r="C105" s="165" t="str" cm="1">
        <f t="array" ref="C105">IFERROR(_xlfn.IFS(Public!D267="Never","X",Public!D267="Jamais","X")," ")</f>
        <v xml:space="preserve"> </v>
      </c>
    </row>
    <row r="106" spans="1:3" x14ac:dyDescent="0.3">
      <c r="A106" s="179" t="s">
        <v>298</v>
      </c>
      <c r="B106" s="206"/>
      <c r="C106" s="165" t="str">
        <f>IF(Public!D268=0,"", Public!D268)</f>
        <v/>
      </c>
    </row>
    <row r="107" spans="1:3" x14ac:dyDescent="0.3">
      <c r="A107" s="180"/>
      <c r="B107" s="181"/>
    </row>
    <row r="108" spans="1:3" x14ac:dyDescent="0.3">
      <c r="A108" s="186">
        <v>14</v>
      </c>
      <c r="B108" s="194" t="s">
        <v>538</v>
      </c>
    </row>
    <row r="109" spans="1:3" x14ac:dyDescent="0.3">
      <c r="A109" s="177" t="s">
        <v>521</v>
      </c>
      <c r="B109" s="206"/>
    </row>
    <row r="110" spans="1:3" x14ac:dyDescent="0.3">
      <c r="A110" s="180"/>
      <c r="B110" s="207" t="s">
        <v>539</v>
      </c>
    </row>
    <row r="111" spans="1:3" x14ac:dyDescent="0.3">
      <c r="A111" s="180"/>
      <c r="B111" s="208" t="s">
        <v>540</v>
      </c>
    </row>
    <row r="112" spans="1:3" x14ac:dyDescent="0.3">
      <c r="A112" s="180"/>
      <c r="B112" s="209" t="s">
        <v>541</v>
      </c>
      <c r="C112" s="165" t="str">
        <f>IF(Public!F275=0," ",Public!F275)</f>
        <v xml:space="preserve"> </v>
      </c>
    </row>
    <row r="113" spans="1:3" x14ac:dyDescent="0.3">
      <c r="A113" s="180"/>
      <c r="B113" s="209" t="s">
        <v>542</v>
      </c>
      <c r="C113" s="165" t="str">
        <f>IF(Public!F276=0," ",Public!F276)</f>
        <v xml:space="preserve"> </v>
      </c>
    </row>
    <row r="114" spans="1:3" x14ac:dyDescent="0.3">
      <c r="A114" s="180"/>
      <c r="B114" s="210" t="s">
        <v>543</v>
      </c>
    </row>
    <row r="115" spans="1:3" x14ac:dyDescent="0.3">
      <c r="A115" s="180"/>
      <c r="B115" s="209" t="s">
        <v>470</v>
      </c>
      <c r="C115" s="165" t="str">
        <f>IF(Public!F278=0," ",Public!F278)</f>
        <v xml:space="preserve"> </v>
      </c>
    </row>
    <row r="116" spans="1:3" x14ac:dyDescent="0.3">
      <c r="A116" s="180"/>
      <c r="B116" s="209" t="s">
        <v>495</v>
      </c>
      <c r="C116" s="165" t="str">
        <f>IF(Public!F279=0," ",Public!F279)</f>
        <v xml:space="preserve"> </v>
      </c>
    </row>
    <row r="117" spans="1:3" x14ac:dyDescent="0.3">
      <c r="A117" s="180"/>
      <c r="B117" s="209" t="s">
        <v>65</v>
      </c>
      <c r="C117" s="165" t="str">
        <f>IF(Public!F280=0," ",Public!F280)</f>
        <v xml:space="preserve"> </v>
      </c>
    </row>
    <row r="118" spans="1:3" x14ac:dyDescent="0.3">
      <c r="A118" s="180"/>
      <c r="B118" s="209" t="s">
        <v>537</v>
      </c>
      <c r="C118" s="165" t="str">
        <f>IF(Public!F281=0," ",Public!F281)</f>
        <v xml:space="preserve"> </v>
      </c>
    </row>
    <row r="119" spans="1:3" x14ac:dyDescent="0.3">
      <c r="A119" s="180"/>
      <c r="B119" s="209" t="s">
        <v>267</v>
      </c>
      <c r="C119" s="165" t="str">
        <f>IF(Public!F282=0," ",Public!F282)</f>
        <v xml:space="preserve"> </v>
      </c>
    </row>
    <row r="120" spans="1:3" x14ac:dyDescent="0.3">
      <c r="A120" s="180"/>
      <c r="B120" s="211" t="s">
        <v>544</v>
      </c>
      <c r="C120" s="165" t="str">
        <f>IF(Public!F283=0," ",Public!F283)</f>
        <v xml:space="preserve"> </v>
      </c>
    </row>
    <row r="121" spans="1:3" x14ac:dyDescent="0.3">
      <c r="A121" s="180"/>
      <c r="B121" s="210" t="s">
        <v>545</v>
      </c>
    </row>
    <row r="122" spans="1:3" x14ac:dyDescent="0.3">
      <c r="A122" s="180"/>
      <c r="B122" s="209" t="str">
        <f>B115</f>
        <v>Austria</v>
      </c>
      <c r="C122" s="165" t="str">
        <f>IF(Public!F285=0," ",Public!F285)</f>
        <v xml:space="preserve"> </v>
      </c>
    </row>
    <row r="123" spans="1:3" x14ac:dyDescent="0.3">
      <c r="A123" s="180"/>
      <c r="B123" s="209" t="str">
        <f t="shared" ref="B123:B126" si="3">B116</f>
        <v>Mexico</v>
      </c>
      <c r="C123" s="165" t="str">
        <f>IF(Public!F286=0," ",Public!F286)</f>
        <v xml:space="preserve"> </v>
      </c>
    </row>
    <row r="124" spans="1:3" x14ac:dyDescent="0.3">
      <c r="A124" s="180"/>
      <c r="B124" s="209" t="str">
        <f t="shared" si="3"/>
        <v>United States</v>
      </c>
      <c r="C124" s="165" t="str">
        <f>IF(Public!F287=0," ",Public!F287)</f>
        <v xml:space="preserve"> </v>
      </c>
    </row>
    <row r="125" spans="1:3" x14ac:dyDescent="0.3">
      <c r="A125" s="180"/>
      <c r="B125" s="209" t="str">
        <f t="shared" si="3"/>
        <v>Other countries with measures in force</v>
      </c>
      <c r="C125" s="165" t="str">
        <f>IF(Public!F288=0," ",Public!F288)</f>
        <v xml:space="preserve"> </v>
      </c>
    </row>
    <row r="126" spans="1:3" x14ac:dyDescent="0.3">
      <c r="A126" s="180"/>
      <c r="B126" s="209" t="str">
        <f t="shared" si="3"/>
        <v>Other countries</v>
      </c>
      <c r="C126" s="165" t="str">
        <f>IF(Public!F289=0," ",Public!F289)</f>
        <v xml:space="preserve"> </v>
      </c>
    </row>
    <row r="127" spans="1:3" x14ac:dyDescent="0.3">
      <c r="A127" s="180"/>
      <c r="B127" s="211" t="s">
        <v>544</v>
      </c>
      <c r="C127" s="165" t="str">
        <f>IF(Public!F290=0," ",Public!F290)</f>
        <v xml:space="preserve"> </v>
      </c>
    </row>
    <row r="128" spans="1:3" x14ac:dyDescent="0.3">
      <c r="A128" s="180"/>
      <c r="B128" s="207" t="s">
        <v>546</v>
      </c>
    </row>
    <row r="129" spans="1:3" x14ac:dyDescent="0.3">
      <c r="A129" s="180"/>
      <c r="B129" s="208" t="s">
        <v>540</v>
      </c>
    </row>
    <row r="130" spans="1:3" x14ac:dyDescent="0.3">
      <c r="A130" s="180"/>
      <c r="B130" s="209" t="str">
        <f>B112</f>
        <v>From Domestic Producers / Auprès des producteurs nationaux</v>
      </c>
      <c r="C130" s="165" t="str">
        <f>IF(Public!H275=0," ",Public!H275)</f>
        <v xml:space="preserve"> </v>
      </c>
    </row>
    <row r="131" spans="1:3" x14ac:dyDescent="0.3">
      <c r="A131" s="180"/>
      <c r="B131" s="209" t="str">
        <f>B113</f>
        <v>From Distributors / Auprès des distributeurs</v>
      </c>
      <c r="C131" s="165" t="str">
        <f>IF(Public!H276=0," ",Public!H276)</f>
        <v xml:space="preserve"> </v>
      </c>
    </row>
    <row r="132" spans="1:3" x14ac:dyDescent="0.3">
      <c r="A132" s="180"/>
      <c r="B132" s="210" t="s">
        <v>543</v>
      </c>
    </row>
    <row r="133" spans="1:3" x14ac:dyDescent="0.3">
      <c r="A133" s="180"/>
      <c r="B133" s="209" t="str">
        <f t="shared" ref="B133:B138" si="4">B115</f>
        <v>Austria</v>
      </c>
      <c r="C133" s="165" t="str">
        <f>IF(Public!H278=0," ",Public!H278)</f>
        <v xml:space="preserve"> </v>
      </c>
    </row>
    <row r="134" spans="1:3" x14ac:dyDescent="0.3">
      <c r="A134" s="180"/>
      <c r="B134" s="209" t="str">
        <f t="shared" si="4"/>
        <v>Mexico</v>
      </c>
      <c r="C134" s="165" t="str">
        <f>IF(Public!H279=0," ",Public!H279)</f>
        <v xml:space="preserve"> </v>
      </c>
    </row>
    <row r="135" spans="1:3" x14ac:dyDescent="0.3">
      <c r="A135" s="180"/>
      <c r="B135" s="209" t="str">
        <f t="shared" si="4"/>
        <v>United States</v>
      </c>
      <c r="C135" s="165" t="str">
        <f>IF(Public!H280=0," ",Public!H280)</f>
        <v xml:space="preserve"> </v>
      </c>
    </row>
    <row r="136" spans="1:3" x14ac:dyDescent="0.3">
      <c r="A136" s="180"/>
      <c r="B136" s="209" t="str">
        <f t="shared" si="4"/>
        <v>Other countries with measures in force</v>
      </c>
      <c r="C136" s="165" t="str">
        <f>IF(Public!H281=0," ",Public!H281)</f>
        <v xml:space="preserve"> </v>
      </c>
    </row>
    <row r="137" spans="1:3" x14ac:dyDescent="0.3">
      <c r="A137" s="180"/>
      <c r="B137" s="209" t="str">
        <f t="shared" si="4"/>
        <v>Other countries</v>
      </c>
      <c r="C137" s="165" t="str">
        <f>IF(Public!H282=0," ",Public!H282)</f>
        <v xml:space="preserve"> </v>
      </c>
    </row>
    <row r="138" spans="1:3" x14ac:dyDescent="0.3">
      <c r="A138" s="180"/>
      <c r="B138" s="209" t="str">
        <f t="shared" si="4"/>
        <v xml:space="preserve">Other countries Include: </v>
      </c>
      <c r="C138" s="165" t="str">
        <f>C120</f>
        <v xml:space="preserve"> </v>
      </c>
    </row>
    <row r="139" spans="1:3" x14ac:dyDescent="0.3">
      <c r="A139" s="180"/>
      <c r="B139" s="210" t="s">
        <v>545</v>
      </c>
    </row>
    <row r="140" spans="1:3" x14ac:dyDescent="0.3">
      <c r="A140" s="180"/>
      <c r="B140" s="209" t="str">
        <f>B133</f>
        <v>Austria</v>
      </c>
      <c r="C140" s="165" t="str">
        <f>IF(Public!H285=0," ",Public!H285)</f>
        <v xml:space="preserve"> </v>
      </c>
    </row>
    <row r="141" spans="1:3" x14ac:dyDescent="0.3">
      <c r="A141" s="180"/>
      <c r="B141" s="209" t="str">
        <f t="shared" ref="B141:B145" si="5">B134</f>
        <v>Mexico</v>
      </c>
      <c r="C141" s="165" t="str">
        <f>IF(Public!H286=0," ",Public!H286)</f>
        <v xml:space="preserve"> </v>
      </c>
    </row>
    <row r="142" spans="1:3" x14ac:dyDescent="0.3">
      <c r="A142" s="180"/>
      <c r="B142" s="209" t="str">
        <f t="shared" si="5"/>
        <v>United States</v>
      </c>
      <c r="C142" s="165" t="str">
        <f>IF(Public!H287=0," ",Public!H287)</f>
        <v xml:space="preserve"> </v>
      </c>
    </row>
    <row r="143" spans="1:3" x14ac:dyDescent="0.3">
      <c r="A143" s="180"/>
      <c r="B143" s="209" t="str">
        <f t="shared" si="5"/>
        <v>Other countries with measures in force</v>
      </c>
      <c r="C143" s="165" t="str">
        <f>IF(Public!H288=0," ",Public!H288)</f>
        <v xml:space="preserve"> </v>
      </c>
    </row>
    <row r="144" spans="1:3" x14ac:dyDescent="0.3">
      <c r="A144" s="180"/>
      <c r="B144" s="209" t="str">
        <f t="shared" si="5"/>
        <v>Other countries</v>
      </c>
      <c r="C144" s="165" t="str">
        <f>IF(Public!H289=0," ",Public!H289)</f>
        <v xml:space="preserve"> </v>
      </c>
    </row>
    <row r="145" spans="1:3" x14ac:dyDescent="0.3">
      <c r="A145" s="180"/>
      <c r="B145" s="209" t="str">
        <f t="shared" si="5"/>
        <v xml:space="preserve">Other countries Include: </v>
      </c>
      <c r="C145" s="165" t="str">
        <f>C127</f>
        <v xml:space="preserve"> </v>
      </c>
    </row>
    <row r="146" spans="1:3" ht="12.5" thickBot="1" x14ac:dyDescent="0.35">
      <c r="A146" s="180"/>
      <c r="B146" s="205"/>
    </row>
    <row r="147" spans="1:3" ht="12.5" thickBot="1" x14ac:dyDescent="0.35">
      <c r="A147" s="180"/>
      <c r="B147" s="195" t="s">
        <v>547</v>
      </c>
    </row>
    <row r="148" spans="1:3" x14ac:dyDescent="0.3">
      <c r="A148" s="180"/>
      <c r="B148" s="181"/>
    </row>
    <row r="149" spans="1:3" x14ac:dyDescent="0.3">
      <c r="A149" s="186">
        <v>15</v>
      </c>
      <c r="B149" s="212" t="s">
        <v>548</v>
      </c>
    </row>
    <row r="150" spans="1:3" x14ac:dyDescent="0.3">
      <c r="A150" s="177" t="s">
        <v>549</v>
      </c>
      <c r="B150" s="198" t="s">
        <v>67</v>
      </c>
      <c r="C150" s="165" t="str" cm="1">
        <f t="array" ref="C150">IFERROR(_xlfn.IFS(Public!$E297="Comparable","C",Public!$E297="Comparable","C",Public!$E297="Not comparable - Advantage to Canada","A",Public!$E297="Non comparable - Avantage pour le Canada","A",
Public!$E297="Not comparable - Advantage to Austria","B",Public!$E297="Non comparable - Avantage pour de l'Autriche","B")," ")</f>
        <v xml:space="preserve"> </v>
      </c>
    </row>
    <row r="151" spans="1:3" x14ac:dyDescent="0.3">
      <c r="A151" s="180"/>
      <c r="B151" s="198" t="s">
        <v>54</v>
      </c>
      <c r="C151" s="165" t="str" cm="1">
        <f t="array" ref="C151">IFERROR(_xlfn.IFS(Public!$E298="Comparable","C",Public!$E298="Comparable","C",Public!$E298="Not comparable - Advantage to Canada","A",Public!$E298="Non comparable - Avantage pour le Canada","A",
Public!$E298="Not comparable - Advantage to Austria","B",Public!$E298="Non comparable - Avantage pour de l'Autriche","B")," ")</f>
        <v xml:space="preserve"> </v>
      </c>
    </row>
    <row r="152" spans="1:3" x14ac:dyDescent="0.3">
      <c r="A152" s="180"/>
      <c r="B152" s="199" t="s">
        <v>75</v>
      </c>
      <c r="C152" s="165" t="str" cm="1">
        <f t="array" ref="C152">IFERROR(_xlfn.IFS(Public!$E299="Comparable","C",Public!$E299="Comparable","C",Public!$E299="Not comparable - Advantage to Canada","A",Public!$E299="Non comparable - Avantage pour le Canada","A",
Public!$E299="Not comparable - Advantage to Austria","B",Public!$E299="Non comparable - Avantage pour de l'Autriche","B")," ")</f>
        <v xml:space="preserve"> </v>
      </c>
    </row>
    <row r="153" spans="1:3" x14ac:dyDescent="0.3">
      <c r="A153" s="180"/>
      <c r="B153" s="198" t="s">
        <v>68</v>
      </c>
      <c r="C153" s="165" t="str" cm="1">
        <f t="array" ref="C153">IFERROR(_xlfn.IFS(Public!$E300="Comparable","C",Public!$E300="Comparable","C",Public!$E300="Not comparable - Advantage to Canada","A",Public!$E300="Non comparable - Avantage pour le Canada","A",
Public!$E300="Not comparable - Advantage to Austria","B",Public!$E300="Non comparable - Avantage pour de l'Autriche","B")," ")</f>
        <v xml:space="preserve"> </v>
      </c>
    </row>
    <row r="154" spans="1:3" x14ac:dyDescent="0.3">
      <c r="A154" s="180"/>
      <c r="B154" s="199" t="s">
        <v>76</v>
      </c>
      <c r="C154" s="165" t="str" cm="1">
        <f t="array" ref="C154">IFERROR(_xlfn.IFS(Public!$E301="Comparable","C",Public!$E301="Comparable","C",Public!$E301="Not comparable - Advantage to Canada","A",Public!$E301="Non comparable - Avantage pour le Canada","A",
Public!$E301="Not comparable - Advantage to Austria","B",Public!$E301="Non comparable - Avantage pour de l'Autriche","B")," ")</f>
        <v xml:space="preserve"> </v>
      </c>
    </row>
    <row r="155" spans="1:3" x14ac:dyDescent="0.3">
      <c r="A155" s="180"/>
      <c r="B155" s="198" t="s">
        <v>61</v>
      </c>
      <c r="C155" s="165" t="str" cm="1">
        <f t="array" ref="C155">IFERROR(_xlfn.IFS(Public!$E302="Comparable","C",Public!$E302="Comparable","C",Public!$E302="Not comparable - Advantage to Canada","A",Public!$E302="Non comparable - Avantage pour le Canada","A",
Public!$E302="Not comparable - Advantage to Austria","B",Public!$E302="Non comparable - Avantage pour de l'Autriche","B")," ")</f>
        <v xml:space="preserve"> </v>
      </c>
    </row>
    <row r="156" spans="1:3" x14ac:dyDescent="0.3">
      <c r="A156" s="180"/>
      <c r="B156" s="198" t="s">
        <v>69</v>
      </c>
      <c r="C156" s="165" t="str" cm="1">
        <f t="array" ref="C156">IFERROR(_xlfn.IFS(Public!$E303="Comparable","C",Public!$E303="Comparable","C",Public!$E303="Not comparable - Advantage to Canada","A",Public!$E303="Non comparable - Avantage pour le Canada","A",
Public!$E303="Not comparable - Advantage to Austria","B",Public!$E303="Non comparable - Avantage pour de l'Autriche","B")," ")</f>
        <v xml:space="preserve"> </v>
      </c>
    </row>
    <row r="157" spans="1:3" x14ac:dyDescent="0.3">
      <c r="A157" s="180"/>
      <c r="B157" s="198" t="s">
        <v>70</v>
      </c>
      <c r="C157" s="165" t="str" cm="1">
        <f t="array" ref="C157">IFERROR(_xlfn.IFS(Public!$E304="Comparable","C",Public!$E304="Comparable","C",Public!$E304="Not comparable - Advantage to Canada","A",Public!$E304="Non comparable - Avantage pour le Canada","A",
Public!$E304="Not comparable - Advantage to Austria","B",Public!$E304="Non comparable - Avantage pour de l'Autriche","B")," ")</f>
        <v xml:space="preserve"> </v>
      </c>
    </row>
    <row r="158" spans="1:3" x14ac:dyDescent="0.3">
      <c r="A158" s="180"/>
      <c r="B158" s="198" t="s">
        <v>87</v>
      </c>
      <c r="C158" s="165" t="str" cm="1">
        <f t="array" ref="C158">IFERROR(_xlfn.IFS(Public!$E305="Comparable","C",Public!$E305="Comparable","C",Public!$E305="Not comparable - Advantage to Canada","A",Public!$E305="Non comparable - Avantage pour le Canada","A",
Public!$E305="Not comparable - Advantage to Austria","B",Public!$E305="Non comparable - Avantage pour de l'Autriche","B")," ")</f>
        <v xml:space="preserve"> </v>
      </c>
    </row>
    <row r="159" spans="1:3" x14ac:dyDescent="0.3">
      <c r="A159" s="180"/>
      <c r="B159" s="198" t="s">
        <v>77</v>
      </c>
      <c r="C159" s="165" t="str" cm="1">
        <f t="array" ref="C159">IFERROR(_xlfn.IFS(Public!$E306="Comparable","C",Public!$E306="Comparable","C",Public!$E306="Not comparable - Advantage to Canada","A",Public!$E306="Non comparable - Avantage pour le Canada","A",
Public!$E306="Not comparable - Advantage to Austria","B",Public!$E306="Non comparable - Avantage pour de l'Autriche","B")," ")</f>
        <v xml:space="preserve"> </v>
      </c>
    </row>
    <row r="160" spans="1:3" x14ac:dyDescent="0.3">
      <c r="A160" s="180"/>
      <c r="B160" s="198" t="s">
        <v>71</v>
      </c>
      <c r="C160" s="165" t="str" cm="1">
        <f t="array" ref="C160">IFERROR(_xlfn.IFS(Public!$E307="Comparable","C",Public!$E307="Comparable","C",Public!$E307="Not comparable - Advantage to Canada","A",Public!$E307="Non comparable - Avantage pour le Canada","A",
Public!$E307="Not comparable - Advantage to Austria","B",Public!$E307="Non comparable - Avantage pour de l'Autriche","B")," ")</f>
        <v xml:space="preserve"> </v>
      </c>
    </row>
    <row r="161" spans="1:3" x14ac:dyDescent="0.3">
      <c r="A161" s="180"/>
      <c r="B161" s="198" t="s">
        <v>279</v>
      </c>
      <c r="C161" s="165" t="str" cm="1">
        <f t="array" ref="C161">IFERROR(_xlfn.IFS(Public!$E308="Comparable","C",Public!$E308="Comparable","C",Public!$E308="Not comparable - Advantage to Canada","A",Public!$E308="Non comparable - Avantage pour le Canada","A",
Public!$E308="Not comparable - Advantage to Austria","B",Public!$E308="Non comparable - Avantage pour de l'Autriche","B")," ")</f>
        <v xml:space="preserve"> </v>
      </c>
    </row>
    <row r="162" spans="1:3" x14ac:dyDescent="0.3">
      <c r="A162" s="180"/>
      <c r="B162" s="198" t="s">
        <v>56</v>
      </c>
      <c r="C162" s="165" t="str" cm="1">
        <f t="array" ref="C162">IFERROR(_xlfn.IFS(Public!$E309="Comparable","C",Public!$E309="Comparable","C",Public!$E309="Not comparable - Advantage to Canada","A",Public!$E309="Non comparable - Avantage pour le Canada","A",
Public!$E309="Not comparable - Advantage to Austria","B",Public!$E309="Non comparable - Avantage pour de l'Autriche","B")," ")</f>
        <v xml:space="preserve"> </v>
      </c>
    </row>
    <row r="163" spans="1:3" x14ac:dyDescent="0.3">
      <c r="A163" s="180"/>
      <c r="B163" s="198" t="s">
        <v>55</v>
      </c>
      <c r="C163" s="165" t="str" cm="1">
        <f t="array" ref="C163">IFERROR(_xlfn.IFS(Public!$E310="Comparable","C",Public!$E310="Comparable","C",Public!$E310="Not comparable - Advantage to Canada","A",Public!$E310="Non comparable - Avantage pour le Canada","A",
Public!$E310="Not comparable - Advantage to Austria","B",Public!$E310="Non comparable - Avantage pour de l'Autriche","B")," ")</f>
        <v xml:space="preserve"> </v>
      </c>
    </row>
    <row r="164" spans="1:3" x14ac:dyDescent="0.3">
      <c r="A164" s="180"/>
      <c r="B164" s="199" t="s">
        <v>550</v>
      </c>
      <c r="C164" s="165" t="str">
        <f>IF(Public!E311=0,"", Public!E311)</f>
        <v/>
      </c>
    </row>
    <row r="165" spans="1:3" x14ac:dyDescent="0.3">
      <c r="A165" s="180"/>
      <c r="B165" s="199" t="s">
        <v>551</v>
      </c>
      <c r="C165" s="165" t="str">
        <f>IF(Public!E312=0,"", Public!E312)</f>
        <v/>
      </c>
    </row>
    <row r="166" spans="1:3" x14ac:dyDescent="0.3">
      <c r="A166" s="180"/>
      <c r="B166" s="199" t="s">
        <v>552</v>
      </c>
      <c r="C166" s="165" t="str">
        <f>IF(Public!E313=0,"", Public!E313)</f>
        <v/>
      </c>
    </row>
    <row r="167" spans="1:3" s="216" customFormat="1" x14ac:dyDescent="0.3">
      <c r="A167" s="213"/>
      <c r="B167" s="214"/>
      <c r="C167" s="215" t="s">
        <v>553</v>
      </c>
    </row>
    <row r="168" spans="1:3" x14ac:dyDescent="0.3">
      <c r="A168" s="170" t="s">
        <v>500</v>
      </c>
      <c r="B168" s="171" t="s">
        <v>554</v>
      </c>
      <c r="C168" s="172"/>
    </row>
    <row r="169" spans="1:3" x14ac:dyDescent="0.3">
      <c r="A169" s="179"/>
      <c r="B169" s="217"/>
      <c r="C169" s="218" t="s">
        <v>555</v>
      </c>
    </row>
    <row r="170" spans="1:3" x14ac:dyDescent="0.3">
      <c r="A170" s="182" t="s">
        <v>556</v>
      </c>
      <c r="B170" s="212" t="s">
        <v>557</v>
      </c>
      <c r="C170" s="218" t="s">
        <v>555</v>
      </c>
    </row>
    <row r="171" spans="1:3" x14ac:dyDescent="0.3">
      <c r="A171" s="177" t="s">
        <v>558</v>
      </c>
      <c r="B171" s="186"/>
      <c r="C171" s="218" t="s">
        <v>555</v>
      </c>
    </row>
    <row r="172" spans="1:3" x14ac:dyDescent="0.3">
      <c r="A172" s="186"/>
      <c r="B172" s="212">
        <v>2023</v>
      </c>
      <c r="C172" s="218" t="s">
        <v>555</v>
      </c>
    </row>
    <row r="173" spans="1:3" x14ac:dyDescent="0.3">
      <c r="A173" s="186"/>
      <c r="B173" s="202" t="s">
        <v>559</v>
      </c>
      <c r="C173" s="218" t="s">
        <v>555</v>
      </c>
    </row>
    <row r="174" spans="1:3" x14ac:dyDescent="0.3">
      <c r="A174" s="186"/>
      <c r="B174" s="185" t="s">
        <v>560</v>
      </c>
      <c r="C174" s="218" t="s">
        <v>555</v>
      </c>
    </row>
    <row r="175" spans="1:3" x14ac:dyDescent="0.3">
      <c r="A175" s="186"/>
      <c r="B175" s="219" t="s">
        <v>561</v>
      </c>
      <c r="C175" s="218" t="s">
        <v>555</v>
      </c>
    </row>
    <row r="176" spans="1:3" x14ac:dyDescent="0.3">
      <c r="A176" s="179"/>
      <c r="B176" s="212">
        <v>2024</v>
      </c>
      <c r="C176" s="218" t="s">
        <v>555</v>
      </c>
    </row>
    <row r="177" spans="1:3" x14ac:dyDescent="0.3">
      <c r="A177" s="196"/>
      <c r="B177" s="202" t="s">
        <v>559</v>
      </c>
      <c r="C177" s="218" t="s">
        <v>555</v>
      </c>
    </row>
    <row r="178" spans="1:3" x14ac:dyDescent="0.3">
      <c r="A178" s="196"/>
      <c r="B178" s="185" t="s">
        <v>560</v>
      </c>
      <c r="C178" s="218" t="s">
        <v>555</v>
      </c>
    </row>
    <row r="179" spans="1:3" x14ac:dyDescent="0.3">
      <c r="A179" s="196"/>
      <c r="B179" s="219" t="s">
        <v>561</v>
      </c>
      <c r="C179" s="218" t="s">
        <v>555</v>
      </c>
    </row>
    <row r="180" spans="1:3" x14ac:dyDescent="0.3">
      <c r="A180" s="196"/>
      <c r="B180" s="212">
        <v>2025</v>
      </c>
      <c r="C180" s="218" t="s">
        <v>555</v>
      </c>
    </row>
    <row r="181" spans="1:3" x14ac:dyDescent="0.3">
      <c r="A181" s="196"/>
      <c r="B181" s="202" t="s">
        <v>559</v>
      </c>
      <c r="C181" s="218" t="s">
        <v>555</v>
      </c>
    </row>
    <row r="182" spans="1:3" x14ac:dyDescent="0.3">
      <c r="A182" s="196"/>
      <c r="B182" s="185" t="s">
        <v>560</v>
      </c>
      <c r="C182" s="218" t="s">
        <v>555</v>
      </c>
    </row>
    <row r="183" spans="1:3" x14ac:dyDescent="0.3">
      <c r="A183" s="196"/>
      <c r="B183" s="219" t="s">
        <v>561</v>
      </c>
      <c r="C183" s="218" t="s">
        <v>555</v>
      </c>
    </row>
    <row r="184" spans="1:3" x14ac:dyDescent="0.3">
      <c r="A184" s="196"/>
      <c r="B184" s="212" t="s">
        <v>562</v>
      </c>
      <c r="C184" s="218" t="s">
        <v>555</v>
      </c>
    </row>
    <row r="185" spans="1:3" x14ac:dyDescent="0.3">
      <c r="A185" s="196"/>
      <c r="B185" s="202" t="s">
        <v>559</v>
      </c>
      <c r="C185" s="218" t="s">
        <v>555</v>
      </c>
    </row>
    <row r="186" spans="1:3" x14ac:dyDescent="0.3">
      <c r="A186" s="196"/>
      <c r="B186" s="185" t="s">
        <v>560</v>
      </c>
      <c r="C186" s="218" t="s">
        <v>555</v>
      </c>
    </row>
    <row r="187" spans="1:3" x14ac:dyDescent="0.3">
      <c r="A187" s="196"/>
      <c r="B187" s="219" t="s">
        <v>561</v>
      </c>
      <c r="C187" s="218" t="s">
        <v>555</v>
      </c>
    </row>
    <row r="188" spans="1:3" x14ac:dyDescent="0.3">
      <c r="A188" s="196"/>
      <c r="B188" s="212" t="s">
        <v>563</v>
      </c>
      <c r="C188" s="218" t="s">
        <v>555</v>
      </c>
    </row>
    <row r="189" spans="1:3" x14ac:dyDescent="0.3">
      <c r="A189" s="196"/>
      <c r="B189" s="202" t="s">
        <v>559</v>
      </c>
      <c r="C189" s="218" t="s">
        <v>555</v>
      </c>
    </row>
    <row r="190" spans="1:3" x14ac:dyDescent="0.3">
      <c r="A190" s="196"/>
      <c r="B190" s="185" t="s">
        <v>560</v>
      </c>
      <c r="C190" s="218" t="s">
        <v>555</v>
      </c>
    </row>
    <row r="191" spans="1:3" x14ac:dyDescent="0.3">
      <c r="A191" s="196"/>
      <c r="B191" s="219" t="s">
        <v>561</v>
      </c>
      <c r="C191" s="218" t="s">
        <v>555</v>
      </c>
    </row>
    <row r="192" spans="1:3" x14ac:dyDescent="0.3">
      <c r="A192" s="196"/>
      <c r="B192" s="202"/>
      <c r="C192" s="218" t="s">
        <v>555</v>
      </c>
    </row>
    <row r="193" spans="1:3" x14ac:dyDescent="0.3">
      <c r="A193" s="186">
        <v>1</v>
      </c>
      <c r="B193" s="186" t="s">
        <v>564</v>
      </c>
      <c r="C193" s="218" t="s">
        <v>555</v>
      </c>
    </row>
    <row r="194" spans="1:3" s="176" customFormat="1" ht="12.5" thickBot="1" x14ac:dyDescent="0.35">
      <c r="A194" s="220" t="s">
        <v>558</v>
      </c>
      <c r="B194" s="221" t="s">
        <v>565</v>
      </c>
      <c r="C194" s="175" t="s">
        <v>499</v>
      </c>
    </row>
    <row r="195" spans="1:3" ht="12.5" thickTop="1" x14ac:dyDescent="0.3">
      <c r="A195" s="179"/>
      <c r="B195" s="185" t="s">
        <v>14</v>
      </c>
      <c r="C195" s="222" t="str">
        <f>IF(Pro!$H$23=0,"",Pro!$H$23)</f>
        <v/>
      </c>
    </row>
    <row r="196" spans="1:3" x14ac:dyDescent="0.3">
      <c r="A196" s="196"/>
      <c r="B196" s="185" t="s">
        <v>470</v>
      </c>
      <c r="C196" s="222" t="str">
        <f>IF(Pro!$H$26=0,"",Pro!$H$26)</f>
        <v/>
      </c>
    </row>
    <row r="197" spans="1:3" x14ac:dyDescent="0.3">
      <c r="A197" s="196"/>
      <c r="B197" s="185" t="s">
        <v>495</v>
      </c>
      <c r="C197" s="222" t="str">
        <f>IF(Pro!$H$29=0,"",Pro!$H$29)</f>
        <v/>
      </c>
    </row>
    <row r="198" spans="1:3" x14ac:dyDescent="0.3">
      <c r="A198" s="196"/>
      <c r="B198" s="185" t="s">
        <v>65</v>
      </c>
      <c r="C198" s="222" t="str">
        <f>IF(Pro!$H$32=0,"",Pro!$H$32)</f>
        <v/>
      </c>
    </row>
    <row r="199" spans="1:3" x14ac:dyDescent="0.3">
      <c r="A199" s="196"/>
      <c r="B199" s="185" t="s">
        <v>537</v>
      </c>
      <c r="C199" s="222" t="str">
        <f>IF(Pro!$H$35=0,"",Pro!$H$35)</f>
        <v/>
      </c>
    </row>
    <row r="200" spans="1:3" x14ac:dyDescent="0.3">
      <c r="A200" s="196"/>
      <c r="B200" s="185" t="s">
        <v>267</v>
      </c>
      <c r="C200" s="222" t="str">
        <f>IF(Pro!$H$38=0,"",Pro!$H$38)</f>
        <v/>
      </c>
    </row>
    <row r="201" spans="1:3" x14ac:dyDescent="0.3">
      <c r="A201" s="196"/>
      <c r="B201" s="185" t="s">
        <v>207</v>
      </c>
      <c r="C201" s="222" t="str">
        <f>IF(Pro!$H$41=0,"",Pro!$H$41)</f>
        <v/>
      </c>
    </row>
    <row r="202" spans="1:3" x14ac:dyDescent="0.3">
      <c r="A202" s="196"/>
      <c r="B202" s="185" t="s">
        <v>208</v>
      </c>
      <c r="C202" s="222" t="str">
        <f>IF(Pro!$H$44=0,"",Pro!$H$44)</f>
        <v/>
      </c>
    </row>
    <row r="203" spans="1:3" x14ac:dyDescent="0.3">
      <c r="A203" s="196"/>
      <c r="B203" s="202"/>
      <c r="C203" s="222"/>
    </row>
    <row r="204" spans="1:3" x14ac:dyDescent="0.3">
      <c r="A204" s="186"/>
      <c r="B204" s="212" t="s">
        <v>566</v>
      </c>
      <c r="C204" s="222"/>
    </row>
    <row r="205" spans="1:3" x14ac:dyDescent="0.3">
      <c r="A205" s="179"/>
      <c r="B205" s="185" t="str">
        <f>B195</f>
        <v>Canada</v>
      </c>
      <c r="C205" s="222" t="str">
        <f>IF(Pro!$I$23=0,"",Pro!$I$23)</f>
        <v/>
      </c>
    </row>
    <row r="206" spans="1:3" x14ac:dyDescent="0.3">
      <c r="A206" s="196"/>
      <c r="B206" s="185" t="str">
        <f t="shared" ref="B206:B212" si="6">B196</f>
        <v>Austria</v>
      </c>
      <c r="C206" s="222" t="str">
        <f>IF(Pro!$I$26=0,"",Pro!$I$26)</f>
        <v/>
      </c>
    </row>
    <row r="207" spans="1:3" x14ac:dyDescent="0.3">
      <c r="A207" s="196"/>
      <c r="B207" s="185" t="str">
        <f t="shared" si="6"/>
        <v>Mexico</v>
      </c>
      <c r="C207" s="222" t="str">
        <f>IF(Pro!$I$29=0,"",Pro!$I$29)</f>
        <v/>
      </c>
    </row>
    <row r="208" spans="1:3" x14ac:dyDescent="0.3">
      <c r="A208" s="196"/>
      <c r="B208" s="185" t="str">
        <f t="shared" si="6"/>
        <v>United States</v>
      </c>
      <c r="C208" s="222" t="str">
        <f>IF(Pro!$I$32=0,"",Pro!$I$32)</f>
        <v/>
      </c>
    </row>
    <row r="209" spans="1:3" x14ac:dyDescent="0.3">
      <c r="A209" s="196"/>
      <c r="B209" s="185" t="str">
        <f t="shared" si="6"/>
        <v>Other countries with measures in force</v>
      </c>
      <c r="C209" s="222" t="str">
        <f>IF(Pro!$I$35=0,"",Pro!$I$35)</f>
        <v/>
      </c>
    </row>
    <row r="210" spans="1:3" x14ac:dyDescent="0.3">
      <c r="A210" s="196"/>
      <c r="B210" s="185" t="str">
        <f t="shared" si="6"/>
        <v>Other countries</v>
      </c>
      <c r="C210" s="222" t="str">
        <f>IF(Pro!$I$38=0,"",Pro!$I$38)</f>
        <v/>
      </c>
    </row>
    <row r="211" spans="1:3" x14ac:dyDescent="0.3">
      <c r="A211" s="196"/>
      <c r="B211" s="185" t="str">
        <f t="shared" si="6"/>
        <v>Unknown country of origin - Purchased from a domestic producer</v>
      </c>
      <c r="C211" s="222" t="str">
        <f>IF(Pro!$I$41=0,"",Pro!$I$41)</f>
        <v/>
      </c>
    </row>
    <row r="212" spans="1:3" x14ac:dyDescent="0.3">
      <c r="A212" s="196"/>
      <c r="B212" s="185" t="str">
        <f t="shared" si="6"/>
        <v>Unknown country of origin - Purchased from another source</v>
      </c>
      <c r="C212" s="222" t="str">
        <f>IF(Pro!$I$44=0,"",Pro!$I$44)</f>
        <v/>
      </c>
    </row>
    <row r="213" spans="1:3" x14ac:dyDescent="0.3">
      <c r="A213" s="196"/>
      <c r="B213" s="223"/>
      <c r="C213" s="222"/>
    </row>
    <row r="214" spans="1:3" x14ac:dyDescent="0.3">
      <c r="A214" s="196"/>
      <c r="B214" s="212" t="s">
        <v>567</v>
      </c>
      <c r="C214" s="222"/>
    </row>
    <row r="215" spans="1:3" x14ac:dyDescent="0.3">
      <c r="A215" s="196"/>
      <c r="B215" s="185" t="str">
        <f>B205</f>
        <v>Canada</v>
      </c>
      <c r="C215" s="222" t="str">
        <f>IF(Pro!$J$23=0,"",Pro!$J$23)</f>
        <v/>
      </c>
    </row>
    <row r="216" spans="1:3" x14ac:dyDescent="0.3">
      <c r="A216" s="196"/>
      <c r="B216" s="185" t="str">
        <f t="shared" ref="B216:B222" si="7">B206</f>
        <v>Austria</v>
      </c>
      <c r="C216" s="222" t="str">
        <f>IF(Pro!$J$26=0,"",Pro!$J$26)</f>
        <v/>
      </c>
    </row>
    <row r="217" spans="1:3" x14ac:dyDescent="0.3">
      <c r="A217" s="196"/>
      <c r="B217" s="185" t="str">
        <f t="shared" si="7"/>
        <v>Mexico</v>
      </c>
      <c r="C217" s="222" t="str">
        <f>IF(Pro!$J$29=0,"",Pro!$J$29)</f>
        <v/>
      </c>
    </row>
    <row r="218" spans="1:3" x14ac:dyDescent="0.3">
      <c r="A218" s="196"/>
      <c r="B218" s="185" t="str">
        <f t="shared" si="7"/>
        <v>United States</v>
      </c>
      <c r="C218" s="222" t="str">
        <f>IF(Pro!$J$32=0,"",Pro!$J$32)</f>
        <v/>
      </c>
    </row>
    <row r="219" spans="1:3" x14ac:dyDescent="0.3">
      <c r="A219" s="196"/>
      <c r="B219" s="185" t="str">
        <f t="shared" si="7"/>
        <v>Other countries with measures in force</v>
      </c>
      <c r="C219" s="222" t="str">
        <f>IF(Pro!$J$35=0,"",Pro!$J$35)</f>
        <v/>
      </c>
    </row>
    <row r="220" spans="1:3" x14ac:dyDescent="0.3">
      <c r="A220" s="196"/>
      <c r="B220" s="185" t="str">
        <f t="shared" si="7"/>
        <v>Other countries</v>
      </c>
      <c r="C220" s="222" t="str">
        <f>IF(Pro!$J$38=0,"",Pro!$J$38)</f>
        <v/>
      </c>
    </row>
    <row r="221" spans="1:3" x14ac:dyDescent="0.3">
      <c r="A221" s="196"/>
      <c r="B221" s="185" t="str">
        <f t="shared" si="7"/>
        <v>Unknown country of origin - Purchased from a domestic producer</v>
      </c>
      <c r="C221" s="222" t="str">
        <f>IF(Pro!$J$41=0,"",Pro!$J$41)</f>
        <v/>
      </c>
    </row>
    <row r="222" spans="1:3" x14ac:dyDescent="0.3">
      <c r="A222" s="196"/>
      <c r="B222" s="185" t="str">
        <f t="shared" si="7"/>
        <v>Unknown country of origin - Purchased from another source</v>
      </c>
      <c r="C222" s="222" t="str">
        <f>IF(Pro!$J$44=0,"",Pro!$J$44)</f>
        <v/>
      </c>
    </row>
    <row r="223" spans="1:3" x14ac:dyDescent="0.3">
      <c r="A223" s="196"/>
      <c r="B223" s="223"/>
      <c r="C223" s="222"/>
    </row>
    <row r="224" spans="1:3" x14ac:dyDescent="0.3">
      <c r="A224" s="196"/>
      <c r="B224" s="212" t="s">
        <v>568</v>
      </c>
      <c r="C224" s="222"/>
    </row>
    <row r="225" spans="1:3" x14ac:dyDescent="0.3">
      <c r="A225" s="196"/>
      <c r="B225" s="185" t="str">
        <f>B215</f>
        <v>Canada</v>
      </c>
      <c r="C225" s="222" t="str">
        <f>IF(Pro!$K$23=0,"",Pro!$K$23)</f>
        <v/>
      </c>
    </row>
    <row r="226" spans="1:3" x14ac:dyDescent="0.3">
      <c r="A226" s="196"/>
      <c r="B226" s="185" t="str">
        <f t="shared" ref="B226:B232" si="8">B216</f>
        <v>Austria</v>
      </c>
      <c r="C226" s="222" t="str">
        <f>IF(Pro!$K$26=0,"",Pro!$K$26)</f>
        <v/>
      </c>
    </row>
    <row r="227" spans="1:3" x14ac:dyDescent="0.3">
      <c r="A227" s="196"/>
      <c r="B227" s="185" t="str">
        <f t="shared" si="8"/>
        <v>Mexico</v>
      </c>
      <c r="C227" s="222" t="str">
        <f>IF(Pro!$K$29=0,"",Pro!$K$29)</f>
        <v/>
      </c>
    </row>
    <row r="228" spans="1:3" x14ac:dyDescent="0.3">
      <c r="A228" s="196"/>
      <c r="B228" s="185" t="str">
        <f t="shared" si="8"/>
        <v>United States</v>
      </c>
      <c r="C228" s="222" t="str">
        <f>IF(Pro!$K$32=0,"",Pro!$K$32)</f>
        <v/>
      </c>
    </row>
    <row r="229" spans="1:3" x14ac:dyDescent="0.3">
      <c r="A229" s="196"/>
      <c r="B229" s="185" t="str">
        <f t="shared" si="8"/>
        <v>Other countries with measures in force</v>
      </c>
      <c r="C229" s="222" t="str">
        <f>IF(Pro!$K$35=0,"",Pro!$K$35)</f>
        <v/>
      </c>
    </row>
    <row r="230" spans="1:3" x14ac:dyDescent="0.3">
      <c r="A230" s="196"/>
      <c r="B230" s="185" t="str">
        <f t="shared" si="8"/>
        <v>Other countries</v>
      </c>
      <c r="C230" s="222" t="str">
        <f>IF(Pro!$K$38=0,"",Pro!$K$38)</f>
        <v/>
      </c>
    </row>
    <row r="231" spans="1:3" x14ac:dyDescent="0.3">
      <c r="A231" s="196"/>
      <c r="B231" s="185" t="str">
        <f t="shared" si="8"/>
        <v>Unknown country of origin - Purchased from a domestic producer</v>
      </c>
      <c r="C231" s="222" t="str">
        <f>IF(Pro!$K$41=0,"",Pro!$K$41)</f>
        <v/>
      </c>
    </row>
    <row r="232" spans="1:3" x14ac:dyDescent="0.3">
      <c r="A232" s="196"/>
      <c r="B232" s="185" t="str">
        <f t="shared" si="8"/>
        <v>Unknown country of origin - Purchased from another source</v>
      </c>
      <c r="C232" s="222" t="str">
        <f>IF(Pro!$K$44=0,"",Pro!$K$44)</f>
        <v/>
      </c>
    </row>
    <row r="233" spans="1:3" x14ac:dyDescent="0.3">
      <c r="A233" s="196"/>
      <c r="B233" s="223"/>
      <c r="C233" s="222"/>
    </row>
    <row r="234" spans="1:3" x14ac:dyDescent="0.3">
      <c r="A234" s="196"/>
      <c r="B234" s="212" t="s">
        <v>569</v>
      </c>
      <c r="C234" s="222"/>
    </row>
    <row r="235" spans="1:3" x14ac:dyDescent="0.3">
      <c r="A235" s="196"/>
      <c r="B235" s="185" t="str">
        <f>B225</f>
        <v>Canada</v>
      </c>
      <c r="C235" s="222" t="str">
        <f>IF(Pro!$L$23=0,"",Pro!$L$23)</f>
        <v/>
      </c>
    </row>
    <row r="236" spans="1:3" x14ac:dyDescent="0.3">
      <c r="A236" s="196"/>
      <c r="B236" s="185" t="str">
        <f t="shared" ref="B236:B242" si="9">B226</f>
        <v>Austria</v>
      </c>
      <c r="C236" s="222" t="str">
        <f>IF(Pro!$L$26=0,"",Pro!$L$26)</f>
        <v/>
      </c>
    </row>
    <row r="237" spans="1:3" x14ac:dyDescent="0.3">
      <c r="A237" s="196"/>
      <c r="B237" s="185" t="str">
        <f t="shared" si="9"/>
        <v>Mexico</v>
      </c>
      <c r="C237" s="222" t="str">
        <f>IF(Pro!$L$29=0,"",Pro!$L$29)</f>
        <v/>
      </c>
    </row>
    <row r="238" spans="1:3" x14ac:dyDescent="0.3">
      <c r="A238" s="196"/>
      <c r="B238" s="185" t="str">
        <f t="shared" si="9"/>
        <v>United States</v>
      </c>
      <c r="C238" s="222" t="str">
        <f>IF(Pro!$L$32=0,"",Pro!$L$32)</f>
        <v/>
      </c>
    </row>
    <row r="239" spans="1:3" x14ac:dyDescent="0.3">
      <c r="A239" s="196"/>
      <c r="B239" s="185" t="str">
        <f t="shared" si="9"/>
        <v>Other countries with measures in force</v>
      </c>
      <c r="C239" s="222" t="str">
        <f>IF(Pro!$L$35=0,"",Pro!$L$35)</f>
        <v/>
      </c>
    </row>
    <row r="240" spans="1:3" x14ac:dyDescent="0.3">
      <c r="A240" s="196"/>
      <c r="B240" s="185" t="str">
        <f t="shared" si="9"/>
        <v>Other countries</v>
      </c>
      <c r="C240" s="222" t="str">
        <f>IF(Pro!$L$38=0,"",Pro!$L$38)</f>
        <v/>
      </c>
    </row>
    <row r="241" spans="1:3" x14ac:dyDescent="0.3">
      <c r="A241" s="196"/>
      <c r="B241" s="185" t="str">
        <f t="shared" si="9"/>
        <v>Unknown country of origin - Purchased from a domestic producer</v>
      </c>
      <c r="C241" s="222" t="str">
        <f>IF(Pro!$L$41=0,"",Pro!$L$41)</f>
        <v/>
      </c>
    </row>
    <row r="242" spans="1:3" x14ac:dyDescent="0.3">
      <c r="A242" s="196"/>
      <c r="B242" s="185" t="str">
        <f t="shared" si="9"/>
        <v>Unknown country of origin - Purchased from another source</v>
      </c>
      <c r="C242" s="222" t="str">
        <f>IF(Pro!$L$44=0,"",Pro!$L$44)</f>
        <v/>
      </c>
    </row>
    <row r="243" spans="1:3" s="216" customFormat="1" x14ac:dyDescent="0.3">
      <c r="A243" s="224"/>
      <c r="B243" s="225"/>
      <c r="C243" s="215" t="s">
        <v>553</v>
      </c>
    </row>
    <row r="244" spans="1:3" x14ac:dyDescent="0.3">
      <c r="A244" s="182" t="s">
        <v>570</v>
      </c>
      <c r="B244" s="226" t="s">
        <v>571</v>
      </c>
      <c r="C244" s="218" t="s">
        <v>555</v>
      </c>
    </row>
    <row r="245" spans="1:3" hidden="1" x14ac:dyDescent="0.3">
      <c r="A245" s="182" t="s">
        <v>570</v>
      </c>
      <c r="B245" s="227" t="s">
        <v>572</v>
      </c>
      <c r="C245" s="218" t="s">
        <v>555</v>
      </c>
    </row>
    <row r="246" spans="1:3" hidden="1" x14ac:dyDescent="0.3">
      <c r="A246" s="182" t="s">
        <v>570</v>
      </c>
      <c r="B246" s="178"/>
      <c r="C246" s="218" t="s">
        <v>555</v>
      </c>
    </row>
    <row r="247" spans="1:3" hidden="1" x14ac:dyDescent="0.3">
      <c r="A247" s="182" t="s">
        <v>570</v>
      </c>
      <c r="B247" s="178"/>
      <c r="C247" s="218" t="s">
        <v>555</v>
      </c>
    </row>
    <row r="248" spans="1:3" hidden="1" x14ac:dyDescent="0.3">
      <c r="A248" s="182" t="s">
        <v>570</v>
      </c>
      <c r="B248" s="178"/>
      <c r="C248" s="218" t="s">
        <v>555</v>
      </c>
    </row>
    <row r="249" spans="1:3" hidden="1" x14ac:dyDescent="0.3">
      <c r="A249" s="182" t="s">
        <v>570</v>
      </c>
      <c r="B249" s="178"/>
      <c r="C249" s="218" t="s">
        <v>555</v>
      </c>
    </row>
    <row r="250" spans="1:3" hidden="1" x14ac:dyDescent="0.3">
      <c r="A250" s="182" t="s">
        <v>570</v>
      </c>
      <c r="B250" s="178"/>
      <c r="C250" s="218" t="s">
        <v>555</v>
      </c>
    </row>
    <row r="251" spans="1:3" hidden="1" x14ac:dyDescent="0.3">
      <c r="A251" s="182" t="s">
        <v>570</v>
      </c>
      <c r="B251" s="178"/>
      <c r="C251" s="218" t="s">
        <v>555</v>
      </c>
    </row>
    <row r="252" spans="1:3" hidden="1" x14ac:dyDescent="0.3">
      <c r="A252" s="182" t="s">
        <v>570</v>
      </c>
      <c r="B252" s="178"/>
      <c r="C252" s="218" t="s">
        <v>555</v>
      </c>
    </row>
    <row r="253" spans="1:3" hidden="1" x14ac:dyDescent="0.3">
      <c r="A253" s="182" t="s">
        <v>570</v>
      </c>
      <c r="B253" s="178"/>
      <c r="C253" s="218" t="s">
        <v>555</v>
      </c>
    </row>
    <row r="254" spans="1:3" hidden="1" x14ac:dyDescent="0.3">
      <c r="A254" s="182" t="s">
        <v>570</v>
      </c>
      <c r="B254" s="178"/>
      <c r="C254" s="218" t="s">
        <v>555</v>
      </c>
    </row>
    <row r="255" spans="1:3" hidden="1" x14ac:dyDescent="0.3">
      <c r="A255" s="182" t="s">
        <v>570</v>
      </c>
      <c r="B255" s="178"/>
      <c r="C255" s="218" t="s">
        <v>555</v>
      </c>
    </row>
    <row r="256" spans="1:3" hidden="1" x14ac:dyDescent="0.3">
      <c r="A256" s="182" t="s">
        <v>570</v>
      </c>
      <c r="B256" s="178"/>
      <c r="C256" s="218" t="s">
        <v>555</v>
      </c>
    </row>
    <row r="257" spans="1:3" hidden="1" x14ac:dyDescent="0.3">
      <c r="A257" s="182" t="s">
        <v>570</v>
      </c>
      <c r="B257" s="178"/>
      <c r="C257" s="218" t="s">
        <v>555</v>
      </c>
    </row>
    <row r="258" spans="1:3" hidden="1" x14ac:dyDescent="0.3">
      <c r="A258" s="182" t="s">
        <v>570</v>
      </c>
      <c r="B258" s="178"/>
      <c r="C258" s="218" t="s">
        <v>555</v>
      </c>
    </row>
    <row r="259" spans="1:3" hidden="1" x14ac:dyDescent="0.3">
      <c r="A259" s="182" t="s">
        <v>570</v>
      </c>
      <c r="B259" s="178"/>
      <c r="C259" s="218" t="s">
        <v>555</v>
      </c>
    </row>
    <row r="260" spans="1:3" hidden="1" x14ac:dyDescent="0.3">
      <c r="A260" s="182" t="s">
        <v>570</v>
      </c>
      <c r="B260" s="178"/>
      <c r="C260" s="218" t="s">
        <v>555</v>
      </c>
    </row>
    <row r="261" spans="1:3" hidden="1" x14ac:dyDescent="0.3">
      <c r="A261" s="182" t="s">
        <v>570</v>
      </c>
      <c r="B261" s="178"/>
      <c r="C261" s="218" t="s">
        <v>555</v>
      </c>
    </row>
    <row r="262" spans="1:3" hidden="1" x14ac:dyDescent="0.3">
      <c r="A262" s="182" t="s">
        <v>570</v>
      </c>
      <c r="B262" s="178"/>
      <c r="C262" s="218" t="s">
        <v>555</v>
      </c>
    </row>
    <row r="263" spans="1:3" hidden="1" x14ac:dyDescent="0.3">
      <c r="A263" s="182" t="s">
        <v>570</v>
      </c>
      <c r="B263" s="178"/>
      <c r="C263" s="218" t="s">
        <v>555</v>
      </c>
    </row>
    <row r="264" spans="1:3" hidden="1" x14ac:dyDescent="0.3">
      <c r="A264" s="182" t="s">
        <v>570</v>
      </c>
      <c r="B264" s="178"/>
      <c r="C264" s="218" t="s">
        <v>555</v>
      </c>
    </row>
    <row r="265" spans="1:3" hidden="1" x14ac:dyDescent="0.3">
      <c r="A265" s="182" t="s">
        <v>570</v>
      </c>
      <c r="B265" s="178"/>
      <c r="C265" s="218" t="s">
        <v>555</v>
      </c>
    </row>
    <row r="266" spans="1:3" hidden="1" x14ac:dyDescent="0.3">
      <c r="A266" s="182" t="s">
        <v>570</v>
      </c>
      <c r="B266" s="178"/>
      <c r="C266" s="218" t="s">
        <v>555</v>
      </c>
    </row>
    <row r="267" spans="1:3" hidden="1" x14ac:dyDescent="0.3">
      <c r="A267" s="182" t="s">
        <v>570</v>
      </c>
      <c r="B267" s="178"/>
      <c r="C267" s="218" t="s">
        <v>555</v>
      </c>
    </row>
    <row r="268" spans="1:3" hidden="1" x14ac:dyDescent="0.3">
      <c r="A268" s="182" t="s">
        <v>570</v>
      </c>
      <c r="B268" s="178"/>
      <c r="C268" s="218" t="s">
        <v>555</v>
      </c>
    </row>
    <row r="269" spans="1:3" hidden="1" x14ac:dyDescent="0.3">
      <c r="A269" s="182" t="s">
        <v>570</v>
      </c>
      <c r="B269" s="178"/>
      <c r="C269" s="218" t="s">
        <v>555</v>
      </c>
    </row>
    <row r="270" spans="1:3" hidden="1" x14ac:dyDescent="0.3">
      <c r="A270" s="182" t="s">
        <v>570</v>
      </c>
      <c r="B270" s="178"/>
      <c r="C270" s="218" t="s">
        <v>555</v>
      </c>
    </row>
    <row r="271" spans="1:3" hidden="1" x14ac:dyDescent="0.3">
      <c r="A271" s="182" t="s">
        <v>570</v>
      </c>
      <c r="B271" s="178"/>
      <c r="C271" s="218" t="s">
        <v>555</v>
      </c>
    </row>
    <row r="272" spans="1:3" hidden="1" x14ac:dyDescent="0.3">
      <c r="A272" s="182" t="s">
        <v>570</v>
      </c>
      <c r="B272" s="178"/>
      <c r="C272" s="218" t="s">
        <v>555</v>
      </c>
    </row>
    <row r="273" spans="1:3" hidden="1" x14ac:dyDescent="0.3">
      <c r="A273" s="182" t="s">
        <v>570</v>
      </c>
      <c r="B273" s="178"/>
      <c r="C273" s="218" t="s">
        <v>555</v>
      </c>
    </row>
    <row r="274" spans="1:3" hidden="1" x14ac:dyDescent="0.3">
      <c r="A274" s="182" t="s">
        <v>570</v>
      </c>
      <c r="B274" s="178"/>
      <c r="C274" s="218" t="s">
        <v>555</v>
      </c>
    </row>
    <row r="275" spans="1:3" hidden="1" x14ac:dyDescent="0.3">
      <c r="A275" s="182" t="s">
        <v>570</v>
      </c>
      <c r="B275" s="178"/>
      <c r="C275" s="218" t="s">
        <v>555</v>
      </c>
    </row>
    <row r="276" spans="1:3" hidden="1" x14ac:dyDescent="0.3">
      <c r="A276" s="182" t="s">
        <v>570</v>
      </c>
      <c r="B276" s="178"/>
      <c r="C276" s="218" t="s">
        <v>555</v>
      </c>
    </row>
    <row r="277" spans="1:3" hidden="1" x14ac:dyDescent="0.3">
      <c r="A277" s="182" t="s">
        <v>570</v>
      </c>
      <c r="B277" s="178"/>
      <c r="C277" s="218" t="s">
        <v>555</v>
      </c>
    </row>
    <row r="278" spans="1:3" hidden="1" x14ac:dyDescent="0.3">
      <c r="A278" s="182" t="s">
        <v>570</v>
      </c>
      <c r="B278" s="178"/>
      <c r="C278" s="218" t="s">
        <v>555</v>
      </c>
    </row>
    <row r="279" spans="1:3" hidden="1" x14ac:dyDescent="0.3">
      <c r="A279" s="182" t="s">
        <v>570</v>
      </c>
      <c r="B279" s="178"/>
      <c r="C279" s="218" t="s">
        <v>555</v>
      </c>
    </row>
    <row r="280" spans="1:3" hidden="1" x14ac:dyDescent="0.3">
      <c r="A280" s="182" t="s">
        <v>570</v>
      </c>
      <c r="B280" s="178"/>
      <c r="C280" s="218" t="s">
        <v>555</v>
      </c>
    </row>
    <row r="281" spans="1:3" hidden="1" x14ac:dyDescent="0.3">
      <c r="A281" s="182" t="s">
        <v>570</v>
      </c>
      <c r="B281" s="178"/>
      <c r="C281" s="218" t="s">
        <v>555</v>
      </c>
    </row>
    <row r="282" spans="1:3" hidden="1" x14ac:dyDescent="0.3">
      <c r="A282" s="182" t="s">
        <v>570</v>
      </c>
      <c r="B282" s="178"/>
      <c r="C282" s="218" t="s">
        <v>555</v>
      </c>
    </row>
    <row r="283" spans="1:3" hidden="1" x14ac:dyDescent="0.3">
      <c r="A283" s="182" t="s">
        <v>570</v>
      </c>
      <c r="B283" s="178"/>
      <c r="C283" s="218" t="s">
        <v>555</v>
      </c>
    </row>
    <row r="284" spans="1:3" hidden="1" x14ac:dyDescent="0.3">
      <c r="A284" s="182" t="s">
        <v>570</v>
      </c>
      <c r="B284" s="178"/>
      <c r="C284" s="218" t="s">
        <v>555</v>
      </c>
    </row>
    <row r="285" spans="1:3" hidden="1" x14ac:dyDescent="0.3">
      <c r="A285" s="182" t="s">
        <v>570</v>
      </c>
      <c r="B285" s="178"/>
      <c r="C285" s="218" t="s">
        <v>555</v>
      </c>
    </row>
    <row r="286" spans="1:3" hidden="1" x14ac:dyDescent="0.3">
      <c r="A286" s="182" t="s">
        <v>570</v>
      </c>
      <c r="B286" s="178"/>
      <c r="C286" s="218" t="s">
        <v>555</v>
      </c>
    </row>
    <row r="287" spans="1:3" hidden="1" x14ac:dyDescent="0.3">
      <c r="A287" s="182" t="s">
        <v>570</v>
      </c>
      <c r="B287" s="178"/>
      <c r="C287" s="218" t="s">
        <v>555</v>
      </c>
    </row>
    <row r="288" spans="1:3" hidden="1" x14ac:dyDescent="0.3">
      <c r="A288" s="182" t="s">
        <v>570</v>
      </c>
      <c r="B288" s="178"/>
      <c r="C288" s="218" t="s">
        <v>555</v>
      </c>
    </row>
    <row r="289" spans="1:3" hidden="1" x14ac:dyDescent="0.3">
      <c r="A289" s="182" t="s">
        <v>570</v>
      </c>
      <c r="B289" s="178"/>
      <c r="C289" s="218" t="s">
        <v>555</v>
      </c>
    </row>
    <row r="290" spans="1:3" hidden="1" x14ac:dyDescent="0.3">
      <c r="A290" s="182" t="s">
        <v>570</v>
      </c>
      <c r="B290" s="178"/>
      <c r="C290" s="218" t="s">
        <v>555</v>
      </c>
    </row>
    <row r="291" spans="1:3" hidden="1" x14ac:dyDescent="0.3">
      <c r="A291" s="182" t="s">
        <v>570</v>
      </c>
      <c r="B291" s="178"/>
      <c r="C291" s="218" t="s">
        <v>555</v>
      </c>
    </row>
    <row r="292" spans="1:3" hidden="1" x14ac:dyDescent="0.3">
      <c r="A292" s="182" t="s">
        <v>570</v>
      </c>
      <c r="B292" s="178"/>
      <c r="C292" s="218" t="s">
        <v>555</v>
      </c>
    </row>
    <row r="293" spans="1:3" hidden="1" x14ac:dyDescent="0.3">
      <c r="A293" s="182" t="s">
        <v>570</v>
      </c>
      <c r="B293" s="178"/>
      <c r="C293" s="218" t="s">
        <v>555</v>
      </c>
    </row>
    <row r="294" spans="1:3" x14ac:dyDescent="0.3">
      <c r="A294" s="196"/>
      <c r="B294" s="186" t="s">
        <v>573</v>
      </c>
    </row>
    <row r="295" spans="1:3" s="176" customFormat="1" ht="12.5" thickBot="1" x14ac:dyDescent="0.35">
      <c r="A295" s="228"/>
      <c r="B295" s="221" t="s">
        <v>566</v>
      </c>
      <c r="C295" s="175" t="s">
        <v>499</v>
      </c>
    </row>
    <row r="296" spans="1:3" ht="12.5" thickTop="1" x14ac:dyDescent="0.3">
      <c r="A296" s="196"/>
      <c r="B296" s="185" t="s">
        <v>14</v>
      </c>
      <c r="C296" s="222" t="str">
        <f>IF(Pro!$H$24=0,"",Pro!$H$24)</f>
        <v/>
      </c>
    </row>
    <row r="297" spans="1:3" x14ac:dyDescent="0.3">
      <c r="A297" s="196"/>
      <c r="B297" s="185" t="s">
        <v>470</v>
      </c>
      <c r="C297" s="222" t="str">
        <f>IF(Pro!$H$27=0,"",Pro!$H$27)</f>
        <v/>
      </c>
    </row>
    <row r="298" spans="1:3" x14ac:dyDescent="0.3">
      <c r="A298" s="196"/>
      <c r="B298" s="185" t="s">
        <v>495</v>
      </c>
      <c r="C298" s="222" t="str">
        <f>IF(Pro!$H$30=0,"",Pro!$H$30)</f>
        <v/>
      </c>
    </row>
    <row r="299" spans="1:3" x14ac:dyDescent="0.3">
      <c r="A299" s="196"/>
      <c r="B299" s="185" t="s">
        <v>65</v>
      </c>
      <c r="C299" s="222" t="str">
        <f>IF(Pro!$H$33=0,"",Pro!$H$33)</f>
        <v/>
      </c>
    </row>
    <row r="300" spans="1:3" x14ac:dyDescent="0.3">
      <c r="A300" s="196"/>
      <c r="B300" s="185" t="s">
        <v>537</v>
      </c>
      <c r="C300" s="222" t="str">
        <f>IF(Pro!$H$36=0,"",Pro!$H$36)</f>
        <v/>
      </c>
    </row>
    <row r="301" spans="1:3" x14ac:dyDescent="0.3">
      <c r="A301" s="196"/>
      <c r="B301" s="185" t="s">
        <v>267</v>
      </c>
      <c r="C301" s="222" t="str">
        <f>IF(Pro!$H$39=0,"",Pro!$H$39)</f>
        <v/>
      </c>
    </row>
    <row r="302" spans="1:3" x14ac:dyDescent="0.3">
      <c r="A302" s="196"/>
      <c r="B302" s="185" t="s">
        <v>207</v>
      </c>
      <c r="C302" s="222" t="str">
        <f>IF(Pro!$H$42=0,"",Pro!$H$42)</f>
        <v/>
      </c>
    </row>
    <row r="303" spans="1:3" x14ac:dyDescent="0.3">
      <c r="A303" s="196"/>
      <c r="B303" s="185" t="s">
        <v>208</v>
      </c>
      <c r="C303" s="222" t="str">
        <f>IF(Pro!$H$45=0,"",Pro!$H$45)</f>
        <v/>
      </c>
    </row>
    <row r="304" spans="1:3" x14ac:dyDescent="0.3">
      <c r="A304" s="196"/>
      <c r="B304" s="202"/>
      <c r="C304" s="222"/>
    </row>
    <row r="305" spans="1:3" x14ac:dyDescent="0.3">
      <c r="A305" s="196"/>
      <c r="B305" s="212" t="s">
        <v>567</v>
      </c>
      <c r="C305" s="222"/>
    </row>
    <row r="306" spans="1:3" x14ac:dyDescent="0.3">
      <c r="A306" s="196"/>
      <c r="B306" s="185" t="str">
        <f>B296</f>
        <v>Canada</v>
      </c>
      <c r="C306" s="222" t="str">
        <f>IF(Pro!$I$24=0,"",Pro!$I$24)</f>
        <v/>
      </c>
    </row>
    <row r="307" spans="1:3" x14ac:dyDescent="0.3">
      <c r="A307" s="196"/>
      <c r="B307" s="185" t="str">
        <f t="shared" ref="B307:B313" si="10">B297</f>
        <v>Austria</v>
      </c>
      <c r="C307" s="222" t="str">
        <f>IF(Pro!$I$27=0,"",Pro!$I$27)</f>
        <v/>
      </c>
    </row>
    <row r="308" spans="1:3" x14ac:dyDescent="0.3">
      <c r="A308" s="196"/>
      <c r="B308" s="185" t="str">
        <f t="shared" si="10"/>
        <v>Mexico</v>
      </c>
      <c r="C308" s="222" t="str">
        <f>IF(Pro!$I$30=0,"",Pro!$I$30)</f>
        <v/>
      </c>
    </row>
    <row r="309" spans="1:3" x14ac:dyDescent="0.3">
      <c r="A309" s="196"/>
      <c r="B309" s="185" t="str">
        <f t="shared" si="10"/>
        <v>United States</v>
      </c>
      <c r="C309" s="222" t="str">
        <f>IF(Pro!$I$33=0,"",Pro!$I$33)</f>
        <v/>
      </c>
    </row>
    <row r="310" spans="1:3" x14ac:dyDescent="0.3">
      <c r="A310" s="196"/>
      <c r="B310" s="185" t="str">
        <f t="shared" si="10"/>
        <v>Other countries with measures in force</v>
      </c>
      <c r="C310" s="222" t="str">
        <f>IF(Pro!$I$36=0,"",Pro!$I$36)</f>
        <v/>
      </c>
    </row>
    <row r="311" spans="1:3" x14ac:dyDescent="0.3">
      <c r="A311" s="196"/>
      <c r="B311" s="185" t="str">
        <f t="shared" si="10"/>
        <v>Other countries</v>
      </c>
      <c r="C311" s="222" t="str">
        <f>IF(Pro!$I$39=0,"",Pro!$I$39)</f>
        <v/>
      </c>
    </row>
    <row r="312" spans="1:3" x14ac:dyDescent="0.3">
      <c r="A312" s="196"/>
      <c r="B312" s="185" t="str">
        <f t="shared" si="10"/>
        <v>Unknown country of origin - Purchased from a domestic producer</v>
      </c>
      <c r="C312" s="222" t="str">
        <f>IF(Pro!$I$42=0,"",Pro!$I$42)</f>
        <v/>
      </c>
    </row>
    <row r="313" spans="1:3" x14ac:dyDescent="0.3">
      <c r="A313" s="196"/>
      <c r="B313" s="185" t="str">
        <f t="shared" si="10"/>
        <v>Unknown country of origin - Purchased from another source</v>
      </c>
      <c r="C313" s="222" t="str">
        <f>IF(Pro!$I$45=0,"",Pro!$I$45)</f>
        <v/>
      </c>
    </row>
    <row r="314" spans="1:3" x14ac:dyDescent="0.3">
      <c r="A314" s="196"/>
      <c r="B314" s="223"/>
      <c r="C314" s="222"/>
    </row>
    <row r="315" spans="1:3" x14ac:dyDescent="0.3">
      <c r="A315" s="196"/>
      <c r="B315" s="212" t="s">
        <v>631</v>
      </c>
      <c r="C315" s="222"/>
    </row>
    <row r="316" spans="1:3" x14ac:dyDescent="0.3">
      <c r="A316" s="196"/>
      <c r="B316" s="185" t="str">
        <f t="shared" ref="B316:B323" si="11">B306</f>
        <v>Canada</v>
      </c>
      <c r="C316" s="222" t="str">
        <f>IF(Pro!$J$24=0,"",Pro!$J$24)</f>
        <v/>
      </c>
    </row>
    <row r="317" spans="1:3" x14ac:dyDescent="0.3">
      <c r="A317" s="196"/>
      <c r="B317" s="185" t="str">
        <f t="shared" si="11"/>
        <v>Austria</v>
      </c>
      <c r="C317" s="222" t="str">
        <f>IF(Pro!$J$27=0,"",Pro!$J$27)</f>
        <v/>
      </c>
    </row>
    <row r="318" spans="1:3" x14ac:dyDescent="0.3">
      <c r="A318" s="196"/>
      <c r="B318" s="185" t="str">
        <f t="shared" si="11"/>
        <v>Mexico</v>
      </c>
      <c r="C318" s="222" t="str">
        <f>IF(Pro!$J$30=0,"",Pro!$J$30)</f>
        <v/>
      </c>
    </row>
    <row r="319" spans="1:3" x14ac:dyDescent="0.3">
      <c r="A319" s="196"/>
      <c r="B319" s="185" t="str">
        <f t="shared" si="11"/>
        <v>United States</v>
      </c>
      <c r="C319" s="222" t="str">
        <f>IF(Pro!$J$33=0,"",Pro!$J$33)</f>
        <v/>
      </c>
    </row>
    <row r="320" spans="1:3" x14ac:dyDescent="0.3">
      <c r="A320" s="196"/>
      <c r="B320" s="185" t="str">
        <f t="shared" si="11"/>
        <v>Other countries with measures in force</v>
      </c>
      <c r="C320" s="222" t="str">
        <f>IF(Pro!$J$36=0,"",Pro!$J$36)</f>
        <v/>
      </c>
    </row>
    <row r="321" spans="1:3" x14ac:dyDescent="0.3">
      <c r="A321" s="196"/>
      <c r="B321" s="185" t="str">
        <f t="shared" si="11"/>
        <v>Other countries</v>
      </c>
      <c r="C321" s="222" t="str">
        <f>IF(Pro!$J$39=0,"",Pro!$J$39)</f>
        <v/>
      </c>
    </row>
    <row r="322" spans="1:3" x14ac:dyDescent="0.3">
      <c r="A322" s="196"/>
      <c r="B322" s="185" t="str">
        <f t="shared" si="11"/>
        <v>Unknown country of origin - Purchased from a domestic producer</v>
      </c>
      <c r="C322" s="222" t="str">
        <f>IF(Pro!$J$42=0,"",Pro!$J$42)</f>
        <v/>
      </c>
    </row>
    <row r="323" spans="1:3" x14ac:dyDescent="0.3">
      <c r="A323" s="196"/>
      <c r="B323" s="185" t="str">
        <f t="shared" si="11"/>
        <v>Unknown country of origin - Purchased from another source</v>
      </c>
      <c r="C323" s="222" t="str">
        <f>IF(Pro!$J$45=0,"",Pro!$J$45)</f>
        <v/>
      </c>
    </row>
    <row r="324" spans="1:3" x14ac:dyDescent="0.3">
      <c r="A324" s="196"/>
      <c r="B324" s="223"/>
      <c r="C324" s="222"/>
    </row>
    <row r="325" spans="1:3" x14ac:dyDescent="0.3">
      <c r="A325" s="196"/>
      <c r="B325" s="212" t="s">
        <v>568</v>
      </c>
      <c r="C325" s="222"/>
    </row>
    <row r="326" spans="1:3" x14ac:dyDescent="0.3">
      <c r="A326" s="196"/>
      <c r="B326" s="185" t="str">
        <f t="shared" ref="B326:B333" si="12">B316</f>
        <v>Canada</v>
      </c>
      <c r="C326" s="222" t="str">
        <f>IF(Pro!$K$24=0,"",Pro!$K$24)</f>
        <v/>
      </c>
    </row>
    <row r="327" spans="1:3" x14ac:dyDescent="0.3">
      <c r="A327" s="196"/>
      <c r="B327" s="185" t="str">
        <f t="shared" si="12"/>
        <v>Austria</v>
      </c>
      <c r="C327" s="222" t="str">
        <f>IF(Pro!$K$27=0,"",Pro!$K$27)</f>
        <v/>
      </c>
    </row>
    <row r="328" spans="1:3" x14ac:dyDescent="0.3">
      <c r="A328" s="196"/>
      <c r="B328" s="185" t="str">
        <f t="shared" si="12"/>
        <v>Mexico</v>
      </c>
      <c r="C328" s="222" t="str">
        <f>IF(Pro!$K$30=0,"",Pro!$K$30)</f>
        <v/>
      </c>
    </row>
    <row r="329" spans="1:3" x14ac:dyDescent="0.3">
      <c r="A329" s="196"/>
      <c r="B329" s="185" t="str">
        <f t="shared" si="12"/>
        <v>United States</v>
      </c>
      <c r="C329" s="222" t="str">
        <f>IF(Pro!$K$33=0,"",Pro!$K$33)</f>
        <v/>
      </c>
    </row>
    <row r="330" spans="1:3" x14ac:dyDescent="0.3">
      <c r="A330" s="196"/>
      <c r="B330" s="185" t="str">
        <f t="shared" si="12"/>
        <v>Other countries with measures in force</v>
      </c>
      <c r="C330" s="222" t="str">
        <f>IF(Pro!$K$36=0,"",Pro!$K$36)</f>
        <v/>
      </c>
    </row>
    <row r="331" spans="1:3" x14ac:dyDescent="0.3">
      <c r="A331" s="196"/>
      <c r="B331" s="185" t="str">
        <f t="shared" si="12"/>
        <v>Other countries</v>
      </c>
      <c r="C331" s="222" t="str">
        <f>IF(Pro!$K$39=0,"",Pro!$K$39)</f>
        <v/>
      </c>
    </row>
    <row r="332" spans="1:3" x14ac:dyDescent="0.3">
      <c r="A332" s="196"/>
      <c r="B332" s="185" t="str">
        <f t="shared" si="12"/>
        <v>Unknown country of origin - Purchased from a domestic producer</v>
      </c>
      <c r="C332" s="222" t="str">
        <f>IF(Pro!$K$42=0,"",Pro!$K$42)</f>
        <v/>
      </c>
    </row>
    <row r="333" spans="1:3" x14ac:dyDescent="0.3">
      <c r="A333" s="196"/>
      <c r="B333" s="185" t="str">
        <f t="shared" si="12"/>
        <v>Unknown country of origin - Purchased from another source</v>
      </c>
      <c r="C333" s="222" t="str">
        <f>IF(Pro!$K$45=0,"",Pro!$K$45)</f>
        <v/>
      </c>
    </row>
    <row r="334" spans="1:3" x14ac:dyDescent="0.3">
      <c r="A334" s="196"/>
      <c r="B334" s="223"/>
      <c r="C334" s="222"/>
    </row>
    <row r="335" spans="1:3" x14ac:dyDescent="0.3">
      <c r="A335" s="196"/>
      <c r="B335" s="212" t="s">
        <v>569</v>
      </c>
      <c r="C335" s="222"/>
    </row>
    <row r="336" spans="1:3" x14ac:dyDescent="0.3">
      <c r="A336" s="196"/>
      <c r="B336" s="185" t="str">
        <f t="shared" ref="B336:B343" si="13">B326</f>
        <v>Canada</v>
      </c>
      <c r="C336" s="222" t="str">
        <f>IF(Pro!$L$24=0,"",Pro!$L$24)</f>
        <v/>
      </c>
    </row>
    <row r="337" spans="1:3" x14ac:dyDescent="0.3">
      <c r="A337" s="196"/>
      <c r="B337" s="185" t="str">
        <f t="shared" si="13"/>
        <v>Austria</v>
      </c>
      <c r="C337" s="222" t="str">
        <f>IF(Pro!$L$27=0,"",Pro!$L$27)</f>
        <v/>
      </c>
    </row>
    <row r="338" spans="1:3" x14ac:dyDescent="0.3">
      <c r="A338" s="196"/>
      <c r="B338" s="185" t="str">
        <f t="shared" si="13"/>
        <v>Mexico</v>
      </c>
      <c r="C338" s="222" t="str">
        <f>IF(Pro!$L$30=0,"",Pro!$L$30)</f>
        <v/>
      </c>
    </row>
    <row r="339" spans="1:3" x14ac:dyDescent="0.3">
      <c r="A339" s="196"/>
      <c r="B339" s="185" t="str">
        <f t="shared" si="13"/>
        <v>United States</v>
      </c>
      <c r="C339" s="222" t="str">
        <f>IF(Pro!$L$33=0,"",Pro!$L$33)</f>
        <v/>
      </c>
    </row>
    <row r="340" spans="1:3" x14ac:dyDescent="0.3">
      <c r="A340" s="196"/>
      <c r="B340" s="185" t="str">
        <f t="shared" si="13"/>
        <v>Other countries with measures in force</v>
      </c>
      <c r="C340" s="222" t="str">
        <f>IF(Pro!$L$36=0,"",Pro!$L$36)</f>
        <v/>
      </c>
    </row>
    <row r="341" spans="1:3" x14ac:dyDescent="0.3">
      <c r="A341" s="196"/>
      <c r="B341" s="185" t="str">
        <f t="shared" si="13"/>
        <v>Other countries</v>
      </c>
      <c r="C341" s="222" t="str">
        <f>IF(Pro!$L$39=0,"",Pro!$L$39)</f>
        <v/>
      </c>
    </row>
    <row r="342" spans="1:3" x14ac:dyDescent="0.3">
      <c r="A342" s="196"/>
      <c r="B342" s="185" t="str">
        <f t="shared" si="13"/>
        <v>Unknown country of origin - Purchased from a domestic producer</v>
      </c>
      <c r="C342" s="222" t="str">
        <f>IF(Pro!$L$42=0,"",Pro!$L$42)</f>
        <v/>
      </c>
    </row>
    <row r="343" spans="1:3" x14ac:dyDescent="0.3">
      <c r="A343" s="196"/>
      <c r="B343" s="185" t="str">
        <f t="shared" si="13"/>
        <v>Unknown country of origin - Purchased from another source</v>
      </c>
      <c r="C343" s="222" t="str">
        <f>IF(Pro!$L$45=0,"",Pro!$L$45)</f>
        <v/>
      </c>
    </row>
    <row r="344" spans="1:3" x14ac:dyDescent="0.3">
      <c r="A344" s="196"/>
      <c r="B344" s="223"/>
    </row>
    <row r="345" spans="1:3" x14ac:dyDescent="0.3">
      <c r="A345" s="196"/>
      <c r="B345" s="185" t="s">
        <v>574</v>
      </c>
      <c r="C345" s="165" t="str">
        <f>IF(Pro!B39=0,"", Pro!B39)</f>
        <v/>
      </c>
    </row>
    <row r="346" spans="1:3" x14ac:dyDescent="0.3">
      <c r="A346" s="196"/>
      <c r="B346" s="185" t="s">
        <v>575</v>
      </c>
      <c r="C346" s="165" t="str">
        <f>IF(Pro!B47=0,"", Pro!B47)</f>
        <v/>
      </c>
    </row>
    <row r="347" spans="1:3" x14ac:dyDescent="0.3">
      <c r="A347" s="179"/>
      <c r="B347" s="217"/>
    </row>
    <row r="348" spans="1:3" x14ac:dyDescent="0.3">
      <c r="A348" s="186">
        <v>3</v>
      </c>
      <c r="B348" s="212" t="s">
        <v>576</v>
      </c>
    </row>
    <row r="349" spans="1:3" x14ac:dyDescent="0.3">
      <c r="A349" s="177" t="s">
        <v>558</v>
      </c>
      <c r="B349" s="202" t="s">
        <v>241</v>
      </c>
      <c r="C349" s="165" t="str">
        <f>IF(Pro!E84="X","X","")</f>
        <v/>
      </c>
    </row>
    <row r="350" spans="1:3" x14ac:dyDescent="0.3">
      <c r="A350" s="179"/>
      <c r="B350" s="202" t="s">
        <v>14</v>
      </c>
      <c r="C350" s="165" t="str">
        <f>IF(Pro!E85="X","X","")</f>
        <v/>
      </c>
    </row>
    <row r="351" spans="1:3" x14ac:dyDescent="0.3">
      <c r="A351" s="196"/>
      <c r="B351" s="202" t="s">
        <v>470</v>
      </c>
      <c r="C351" s="165" t="str">
        <f>IF(Pro!E86="X","X","")</f>
        <v/>
      </c>
    </row>
    <row r="352" spans="1:3" x14ac:dyDescent="0.3">
      <c r="A352" s="196"/>
      <c r="B352" s="202" t="s">
        <v>495</v>
      </c>
      <c r="C352" s="165" t="str">
        <f>IF(Pro!E87="X","X","")</f>
        <v/>
      </c>
    </row>
    <row r="353" spans="1:3" x14ac:dyDescent="0.3">
      <c r="A353" s="196"/>
      <c r="B353" s="202" t="s">
        <v>65</v>
      </c>
      <c r="C353" s="165" t="str">
        <f>IF(Pro!E88="X","X","")</f>
        <v/>
      </c>
    </row>
    <row r="354" spans="1:3" x14ac:dyDescent="0.3">
      <c r="A354" s="196"/>
      <c r="B354" s="202" t="s">
        <v>537</v>
      </c>
      <c r="C354" s="165" t="str">
        <f>IF(Pro!E89="X","X","")</f>
        <v/>
      </c>
    </row>
    <row r="355" spans="1:3" x14ac:dyDescent="0.3">
      <c r="A355" s="196"/>
      <c r="B355" s="202" t="s">
        <v>267</v>
      </c>
      <c r="C355" s="165" t="str">
        <f>IF(Pro!E90="X","X","")</f>
        <v/>
      </c>
    </row>
    <row r="356" spans="1:3" x14ac:dyDescent="0.3">
      <c r="A356" s="196"/>
      <c r="B356" s="229" t="s">
        <v>298</v>
      </c>
      <c r="C356" s="165" t="str">
        <f>IF(Pro!E91=0,"", Pro!E91)</f>
        <v/>
      </c>
    </row>
    <row r="357" spans="1:3" x14ac:dyDescent="0.3">
      <c r="A357" s="186"/>
      <c r="B357" s="212" t="s">
        <v>577</v>
      </c>
    </row>
    <row r="358" spans="1:3" x14ac:dyDescent="0.3">
      <c r="A358" s="230"/>
      <c r="B358" s="202" t="str">
        <f>B349</f>
        <v>Country of origin unknown</v>
      </c>
      <c r="C358" s="165" t="str">
        <f>IF(Pro!G84="X","X"," ")</f>
        <v xml:space="preserve"> </v>
      </c>
    </row>
    <row r="359" spans="1:3" x14ac:dyDescent="0.3">
      <c r="A359" s="179"/>
      <c r="B359" s="202" t="str">
        <f t="shared" ref="B359:B364" si="14">B350</f>
        <v>Canada</v>
      </c>
      <c r="C359" s="165" t="str">
        <f>IF(Pro!G85="X","X"," ")</f>
        <v xml:space="preserve"> </v>
      </c>
    </row>
    <row r="360" spans="1:3" x14ac:dyDescent="0.3">
      <c r="A360" s="196"/>
      <c r="B360" s="202" t="str">
        <f t="shared" si="14"/>
        <v>Austria</v>
      </c>
      <c r="C360" s="165" t="str">
        <f>IF(Pro!G86="X","X"," ")</f>
        <v xml:space="preserve"> </v>
      </c>
    </row>
    <row r="361" spans="1:3" x14ac:dyDescent="0.3">
      <c r="A361" s="196"/>
      <c r="B361" s="202" t="str">
        <f t="shared" si="14"/>
        <v>Mexico</v>
      </c>
      <c r="C361" s="165" t="str">
        <f>IF(Pro!G87="X","X"," ")</f>
        <v xml:space="preserve"> </v>
      </c>
    </row>
    <row r="362" spans="1:3" x14ac:dyDescent="0.3">
      <c r="A362" s="196"/>
      <c r="B362" s="202" t="str">
        <f t="shared" si="14"/>
        <v>United States</v>
      </c>
      <c r="C362" s="165" t="str">
        <f>IF(Pro!G88="X","X"," ")</f>
        <v xml:space="preserve"> </v>
      </c>
    </row>
    <row r="363" spans="1:3" x14ac:dyDescent="0.3">
      <c r="A363" s="196"/>
      <c r="B363" s="202" t="str">
        <f t="shared" si="14"/>
        <v>Other countries with measures in force</v>
      </c>
      <c r="C363" s="165" t="str">
        <f>IF(Pro!G89="X","X"," ")</f>
        <v xml:space="preserve"> </v>
      </c>
    </row>
    <row r="364" spans="1:3" x14ac:dyDescent="0.3">
      <c r="A364" s="196"/>
      <c r="B364" s="202" t="str">
        <f t="shared" si="14"/>
        <v>Other countries</v>
      </c>
      <c r="C364" s="165" t="str">
        <f>IF(Pro!G90="X","X"," ")</f>
        <v xml:space="preserve"> </v>
      </c>
    </row>
    <row r="365" spans="1:3" x14ac:dyDescent="0.3">
      <c r="A365" s="180"/>
      <c r="B365" s="181"/>
    </row>
    <row r="366" spans="1:3" x14ac:dyDescent="0.3">
      <c r="A366" s="186">
        <v>5</v>
      </c>
      <c r="B366" s="212" t="s">
        <v>578</v>
      </c>
    </row>
    <row r="367" spans="1:3" x14ac:dyDescent="0.3">
      <c r="A367" s="177" t="s">
        <v>531</v>
      </c>
      <c r="B367" s="231">
        <v>1</v>
      </c>
      <c r="C367" s="165" t="str">
        <f>IF(Pro!$E$115=1,"X","")</f>
        <v/>
      </c>
    </row>
    <row r="368" spans="1:3" x14ac:dyDescent="0.3">
      <c r="A368" s="179"/>
      <c r="B368" s="202">
        <v>2</v>
      </c>
      <c r="C368" s="165" t="str">
        <f>IF(Pro!$E$115=2,"X","")</f>
        <v/>
      </c>
    </row>
    <row r="369" spans="1:3" x14ac:dyDescent="0.3">
      <c r="A369" s="179"/>
      <c r="B369" s="232">
        <v>3</v>
      </c>
      <c r="C369" s="165" t="str">
        <f>IF(Pro!$E$115=3,"X","")</f>
        <v/>
      </c>
    </row>
    <row r="370" spans="1:3" x14ac:dyDescent="0.3">
      <c r="A370" s="179"/>
      <c r="B370" s="232" t="s">
        <v>579</v>
      </c>
      <c r="C370" s="165" t="str" cm="1">
        <f t="array" ref="C370">IFERROR(_xlfn.IFS(Pro!$E$115="More than 3","X",Pro!$E$115="Plus de 3","X")," ")</f>
        <v xml:space="preserve"> </v>
      </c>
    </row>
    <row r="371" spans="1:3" x14ac:dyDescent="0.3">
      <c r="A371" s="179"/>
      <c r="B371" s="200"/>
    </row>
    <row r="372" spans="1:3" x14ac:dyDescent="0.3">
      <c r="A372" s="186">
        <v>6</v>
      </c>
      <c r="B372" s="212" t="s">
        <v>580</v>
      </c>
    </row>
    <row r="373" spans="1:3" x14ac:dyDescent="0.3">
      <c r="A373" s="177" t="s">
        <v>581</v>
      </c>
      <c r="B373" s="198" t="s">
        <v>67</v>
      </c>
      <c r="C373" s="165" t="str">
        <f xml:space="preserve"> IF(Pro!$E121="X","X","")</f>
        <v/>
      </c>
    </row>
    <row r="374" spans="1:3" x14ac:dyDescent="0.3">
      <c r="A374" s="179"/>
      <c r="B374" s="198" t="s">
        <v>54</v>
      </c>
      <c r="C374" s="165" t="str">
        <f xml:space="preserve"> IF(Pro!$E122="X","X","")</f>
        <v/>
      </c>
    </row>
    <row r="375" spans="1:3" x14ac:dyDescent="0.3">
      <c r="A375" s="179"/>
      <c r="B375" s="199" t="s">
        <v>75</v>
      </c>
      <c r="C375" s="165" t="str">
        <f xml:space="preserve"> IF(Pro!$E123="X","X","")</f>
        <v/>
      </c>
    </row>
    <row r="376" spans="1:3" x14ac:dyDescent="0.3">
      <c r="A376" s="179"/>
      <c r="B376" s="199" t="s">
        <v>68</v>
      </c>
      <c r="C376" s="165" t="str">
        <f xml:space="preserve"> IF(Pro!$E124="X","X","")</f>
        <v/>
      </c>
    </row>
    <row r="377" spans="1:3" x14ac:dyDescent="0.3">
      <c r="A377" s="179"/>
      <c r="B377" s="198" t="s">
        <v>61</v>
      </c>
      <c r="C377" s="165" t="str">
        <f xml:space="preserve"> IF(Pro!$E125="X","X","")</f>
        <v/>
      </c>
    </row>
    <row r="378" spans="1:3" x14ac:dyDescent="0.3">
      <c r="A378" s="179"/>
      <c r="B378" s="198" t="s">
        <v>69</v>
      </c>
      <c r="C378" s="165" t="str">
        <f xml:space="preserve"> IF(Pro!$E126="X","X","")</f>
        <v/>
      </c>
    </row>
    <row r="379" spans="1:3" x14ac:dyDescent="0.3">
      <c r="A379" s="179"/>
      <c r="B379" s="198" t="s">
        <v>70</v>
      </c>
      <c r="C379" s="165" t="str">
        <f xml:space="preserve"> IF(Pro!$E127="X","X","")</f>
        <v/>
      </c>
    </row>
    <row r="380" spans="1:3" x14ac:dyDescent="0.3">
      <c r="A380" s="179"/>
      <c r="B380" s="198" t="s">
        <v>87</v>
      </c>
      <c r="C380" s="165" t="str">
        <f xml:space="preserve"> IF(Pro!$E128="X","X","")</f>
        <v/>
      </c>
    </row>
    <row r="381" spans="1:3" x14ac:dyDescent="0.3">
      <c r="A381" s="179"/>
      <c r="B381" s="198" t="s">
        <v>77</v>
      </c>
      <c r="C381" s="165" t="str">
        <f xml:space="preserve"> IF(Pro!$E129="X","X","")</f>
        <v/>
      </c>
    </row>
    <row r="382" spans="1:3" x14ac:dyDescent="0.3">
      <c r="A382" s="179"/>
      <c r="B382" s="198" t="s">
        <v>71</v>
      </c>
      <c r="C382" s="165" t="str">
        <f xml:space="preserve"> IF(Pro!$E130="X","X","")</f>
        <v/>
      </c>
    </row>
    <row r="383" spans="1:3" x14ac:dyDescent="0.3">
      <c r="A383" s="179"/>
      <c r="B383" s="198" t="s">
        <v>279</v>
      </c>
      <c r="C383" s="165" t="str">
        <f xml:space="preserve"> IF(Pro!$E131="X","X","")</f>
        <v/>
      </c>
    </row>
    <row r="384" spans="1:3" x14ac:dyDescent="0.3">
      <c r="A384" s="179"/>
      <c r="B384" s="198" t="s">
        <v>56</v>
      </c>
      <c r="C384" s="165" t="str">
        <f xml:space="preserve"> IF(Pro!$E132="X","X","")</f>
        <v/>
      </c>
    </row>
    <row r="385" spans="1:3" ht="12.5" thickBot="1" x14ac:dyDescent="0.35">
      <c r="A385" s="179"/>
      <c r="B385" s="198" t="s">
        <v>55</v>
      </c>
      <c r="C385" s="165" t="str">
        <f xml:space="preserve"> IF(Pro!$E133="X","X","")</f>
        <v/>
      </c>
    </row>
    <row r="386" spans="1:3" ht="12.5" thickBot="1" x14ac:dyDescent="0.35">
      <c r="A386" s="195" t="s">
        <v>582</v>
      </c>
      <c r="B386" s="199" t="s">
        <v>583</v>
      </c>
      <c r="C386" s="165" t="str">
        <f>IF(Pro!E134=0,"", "X")</f>
        <v/>
      </c>
    </row>
    <row r="387" spans="1:3" x14ac:dyDescent="0.3">
      <c r="A387" s="179"/>
      <c r="B387" s="232" t="s">
        <v>584</v>
      </c>
      <c r="C387" s="165" t="str">
        <f>IF(Pro!E134=0,"", Pro!E134)</f>
        <v/>
      </c>
    </row>
    <row r="388" spans="1:3" x14ac:dyDescent="0.3">
      <c r="A388" s="179"/>
      <c r="B388" s="200"/>
    </row>
    <row r="389" spans="1:3" x14ac:dyDescent="0.3">
      <c r="A389" s="186">
        <v>7</v>
      </c>
      <c r="B389" s="212" t="s">
        <v>585</v>
      </c>
    </row>
    <row r="390" spans="1:3" x14ac:dyDescent="0.3">
      <c r="A390" s="177" t="s">
        <v>531</v>
      </c>
      <c r="B390" s="233" t="s">
        <v>44</v>
      </c>
      <c r="C390" s="165" t="str">
        <f xml:space="preserve"> IF(Pro!$E143="X","X","")</f>
        <v/>
      </c>
    </row>
    <row r="391" spans="1:3" x14ac:dyDescent="0.3">
      <c r="A391" s="179"/>
      <c r="B391" s="233" t="s">
        <v>45</v>
      </c>
      <c r="C391" s="165" t="str">
        <f xml:space="preserve"> IF(Pro!$E144="X","X","")</f>
        <v/>
      </c>
    </row>
    <row r="392" spans="1:3" x14ac:dyDescent="0.3">
      <c r="A392" s="179"/>
      <c r="B392" s="233" t="s">
        <v>46</v>
      </c>
      <c r="C392" s="165" t="str">
        <f xml:space="preserve"> IF(Pro!$E145="X","X","")</f>
        <v/>
      </c>
    </row>
    <row r="393" spans="1:3" x14ac:dyDescent="0.3">
      <c r="A393" s="179"/>
      <c r="B393" s="233" t="s">
        <v>47</v>
      </c>
      <c r="C393" s="165" t="str">
        <f xml:space="preserve"> IF(Pro!$E147="X","X","")</f>
        <v/>
      </c>
    </row>
    <row r="394" spans="1:3" ht="12.5" thickBot="1" x14ac:dyDescent="0.35">
      <c r="A394" s="179"/>
      <c r="B394" s="233" t="s">
        <v>48</v>
      </c>
      <c r="C394" s="165" t="str">
        <f xml:space="preserve"> IF(Pro!$E149="X","X","")</f>
        <v/>
      </c>
    </row>
    <row r="395" spans="1:3" ht="12.5" thickBot="1" x14ac:dyDescent="0.35">
      <c r="A395" s="195" t="s">
        <v>582</v>
      </c>
      <c r="B395" s="231" t="s">
        <v>586</v>
      </c>
      <c r="C395" s="165" t="str">
        <f>IF(Pro!E150=0,"", "X")</f>
        <v/>
      </c>
    </row>
    <row r="396" spans="1:3" x14ac:dyDescent="0.3">
      <c r="A396" s="179"/>
      <c r="B396" s="234" t="s">
        <v>587</v>
      </c>
      <c r="C396" s="165" t="str">
        <f>IF(Pro!E150=0,"", Pro!E150)</f>
        <v/>
      </c>
    </row>
    <row r="397" spans="1:3" x14ac:dyDescent="0.3">
      <c r="A397" s="179"/>
      <c r="B397" s="234"/>
    </row>
    <row r="398" spans="1:3" x14ac:dyDescent="0.3">
      <c r="A398" s="186">
        <v>8</v>
      </c>
      <c r="B398" s="212" t="s">
        <v>588</v>
      </c>
    </row>
    <row r="399" spans="1:3" x14ac:dyDescent="0.3">
      <c r="A399" s="177" t="s">
        <v>581</v>
      </c>
      <c r="B399" s="185" t="s">
        <v>522</v>
      </c>
      <c r="C399" s="165" t="str" cm="1">
        <f t="array" ref="C399">IFERROR(_xlfn.IFS(Pro!$H$160="Always","X",Pro!$H$160="Toujours","X")," ")</f>
        <v xml:space="preserve"> </v>
      </c>
    </row>
    <row r="400" spans="1:3" x14ac:dyDescent="0.3">
      <c r="A400" s="179"/>
      <c r="B400" s="185" t="s">
        <v>523</v>
      </c>
      <c r="C400" s="165" t="str" cm="1">
        <f t="array" ref="C400" xml:space="preserve"> IFERROR(_xlfn.IFS(Pro!$H$160="Usually","X",Pro!$H$160="Généralement","X")," ")</f>
        <v xml:space="preserve"> </v>
      </c>
    </row>
    <row r="401" spans="1:3" x14ac:dyDescent="0.3">
      <c r="A401" s="179"/>
      <c r="B401" s="185" t="s">
        <v>524</v>
      </c>
      <c r="C401" s="165" t="str" cm="1">
        <f t="array" ref="C401">IFERROR(_xlfn.IFS(Pro!$H$160="Sometimes","X",Pro!$H$160="Parfois","X")," ")</f>
        <v xml:space="preserve"> </v>
      </c>
    </row>
    <row r="402" spans="1:3" x14ac:dyDescent="0.3">
      <c r="A402" s="179"/>
      <c r="B402" s="185" t="s">
        <v>525</v>
      </c>
      <c r="C402" s="165" t="str" cm="1">
        <f t="array" ref="C402">IFERROR(_xlfn.IFS(Pro!$H$160="Never","X",Pro!$H$160="Jamais","X")," ")</f>
        <v xml:space="preserve"> </v>
      </c>
    </row>
    <row r="403" spans="1:3" x14ac:dyDescent="0.3">
      <c r="A403" s="186">
        <v>9</v>
      </c>
      <c r="B403" s="212" t="s">
        <v>589</v>
      </c>
    </row>
    <row r="404" spans="1:3" x14ac:dyDescent="0.3">
      <c r="A404" s="177" t="s">
        <v>581</v>
      </c>
      <c r="B404" s="185" t="s">
        <v>590</v>
      </c>
      <c r="C404" s="165" t="str" cm="1">
        <f t="array" ref="C404" xml:space="preserve"> IFERROR(_xlfn.IFS(Pro!$H$167="0 to 5%","X",Pro!$H$167="De 0 à 5 %","X")," ")</f>
        <v xml:space="preserve"> </v>
      </c>
    </row>
    <row r="405" spans="1:3" x14ac:dyDescent="0.3">
      <c r="A405" s="179"/>
      <c r="B405" s="185" t="s">
        <v>591</v>
      </c>
      <c r="C405" s="165" t="str" cm="1">
        <f t="array" ref="C405" xml:space="preserve"> IFERROR(_xlfn.IFS(Pro!$H$167="6 to 10%","X",Pro!$H$167="De 6 à 10 %","X"),"")</f>
        <v/>
      </c>
    </row>
    <row r="406" spans="1:3" x14ac:dyDescent="0.3">
      <c r="A406" s="179"/>
      <c r="B406" s="185" t="s">
        <v>592</v>
      </c>
      <c r="C406" s="165" t="str" cm="1">
        <f t="array" ref="C406">IFERROR(_xlfn.IFS(Pro!$H$167="11 to 15%","X",Pro!$H$167="De 11 à 15 %","X")," ")</f>
        <v xml:space="preserve"> </v>
      </c>
    </row>
    <row r="407" spans="1:3" x14ac:dyDescent="0.3">
      <c r="A407" s="179"/>
      <c r="B407" s="185" t="s">
        <v>593</v>
      </c>
      <c r="C407" s="165" t="str" cm="1">
        <f t="array" ref="C407" xml:space="preserve"> IFERROR(_xlfn.IFS(Pro!$H$167="16 to 20%","X",Pro!$H$167="De 16 à 20 %","X"),"")</f>
        <v/>
      </c>
    </row>
    <row r="408" spans="1:3" x14ac:dyDescent="0.3">
      <c r="A408" s="179"/>
      <c r="B408" s="185" t="s">
        <v>594</v>
      </c>
      <c r="C408" s="165" t="str" cm="1">
        <f t="array" ref="C408">IFERROR(_xlfn.IFS(Pro!$H$167="21 to 25%","X",Pro!$H$167="De 21 à 25 %","X"),"")</f>
        <v/>
      </c>
    </row>
    <row r="409" spans="1:3" x14ac:dyDescent="0.3">
      <c r="A409" s="179"/>
      <c r="B409" s="185" t="s">
        <v>595</v>
      </c>
      <c r="C409" s="165" t="str" cm="1">
        <f t="array" ref="C409" xml:space="preserve"> IFERROR(_xlfn.IFS(Pro!$H$167="More than 25%","X",Pro!$H$167="Plus de 25 %","X"),"")</f>
        <v/>
      </c>
    </row>
    <row r="410" spans="1:3" x14ac:dyDescent="0.3">
      <c r="A410" s="179"/>
      <c r="B410" s="200"/>
    </row>
    <row r="411" spans="1:3" ht="24" x14ac:dyDescent="0.3">
      <c r="A411" s="179"/>
      <c r="B411" s="235" t="s">
        <v>596</v>
      </c>
      <c r="C411" s="165" t="str" cm="1">
        <f t="array" ref="C411">IFERROR(_xlfn.IFS(Pro!$H$167="Price would never be the primary factor","X",Pro!$H$167="Le prix ne sera jamais le facteur principal","X"),"")</f>
        <v/>
      </c>
    </row>
    <row r="412" spans="1:3" x14ac:dyDescent="0.3">
      <c r="A412" s="179"/>
      <c r="B412" s="236"/>
    </row>
    <row r="413" spans="1:3" x14ac:dyDescent="0.3">
      <c r="A413" s="186">
        <v>10</v>
      </c>
      <c r="B413" s="212" t="s">
        <v>597</v>
      </c>
    </row>
    <row r="414" spans="1:3" x14ac:dyDescent="0.3">
      <c r="A414" s="186"/>
      <c r="B414" s="209" t="s">
        <v>14</v>
      </c>
      <c r="C414" s="165" t="str" cm="1">
        <f t="array" ref="C414">IFERROR(_xlfn.IFS(Pro!$H$174="Canada","X",Pro!$H$174="Canada","X"),"")</f>
        <v/>
      </c>
    </row>
    <row r="415" spans="1:3" x14ac:dyDescent="0.3">
      <c r="A415" s="179"/>
      <c r="B415" s="209" t="s">
        <v>470</v>
      </c>
      <c r="C415" s="165" t="str" cm="1">
        <f t="array" ref="C415">IFERROR(_xlfn.IFS(Pro!$H$174="Austria","X",Pro!$H$174="Autriche","X"),"")</f>
        <v/>
      </c>
    </row>
    <row r="416" spans="1:3" x14ac:dyDescent="0.3">
      <c r="A416" s="179"/>
      <c r="B416" s="209" t="s">
        <v>495</v>
      </c>
      <c r="C416" s="165" t="str" cm="1">
        <f t="array" ref="C416">IFERROR(_xlfn.IFS(Pro!$H$174="Mexico","X",Pro!$H$174="Mexique","X"),"")</f>
        <v/>
      </c>
    </row>
    <row r="417" spans="1:3" x14ac:dyDescent="0.3">
      <c r="A417" s="179"/>
      <c r="B417" s="209" t="s">
        <v>65</v>
      </c>
      <c r="C417" s="165" t="str" cm="1">
        <f t="array" ref="C417">IFERROR(_xlfn.IFS(Pro!$H$174="United States","X",Pro!$H$174="États-Unis","X"),"")</f>
        <v/>
      </c>
    </row>
    <row r="418" spans="1:3" x14ac:dyDescent="0.3">
      <c r="A418" s="179"/>
      <c r="B418" s="209" t="s">
        <v>537</v>
      </c>
      <c r="C418" s="165" t="str" cm="1">
        <f t="array" ref="C418">IFERROR(_xlfn.IFS(Pro!$H$174="Countries with measures in force","X",Pro!$H$174="Pays ayant des mesures en vigueur","X"),"")</f>
        <v/>
      </c>
    </row>
    <row r="419" spans="1:3" x14ac:dyDescent="0.3">
      <c r="A419" s="179"/>
      <c r="B419" s="209" t="s">
        <v>267</v>
      </c>
      <c r="C419" s="165" t="str" cm="1">
        <f t="array" ref="C419">IFERROR(_xlfn.IFS(Pro!$H$174="Other Countries","X",Pro!$H$174="Autres pays","X"),"")</f>
        <v/>
      </c>
    </row>
    <row r="420" spans="1:3" x14ac:dyDescent="0.3">
      <c r="A420" s="179"/>
      <c r="B420" s="209" t="s">
        <v>598</v>
      </c>
      <c r="C420" s="165" t="str" cm="1">
        <f t="array" ref="C420">IFERROR(_xlfn.IFS(Pro!$H$174="Unkown","X",Pro!$H$174="Inconnu","X"),"")</f>
        <v/>
      </c>
    </row>
    <row r="421" spans="1:3" x14ac:dyDescent="0.3">
      <c r="A421" s="179"/>
      <c r="B421" s="234" t="s">
        <v>574</v>
      </c>
      <c r="C421" s="165" t="str">
        <f>IF(Pro!H176=0,"", Pro!H176)</f>
        <v/>
      </c>
    </row>
    <row r="422" spans="1:3" x14ac:dyDescent="0.3">
      <c r="A422" s="179"/>
      <c r="B422" s="229" t="s">
        <v>599</v>
      </c>
      <c r="C422" s="165" t="str">
        <f>IF(Pro!H178=0,"", Pro!H178)</f>
        <v/>
      </c>
    </row>
    <row r="423" spans="1:3" x14ac:dyDescent="0.3">
      <c r="A423" s="186">
        <v>11</v>
      </c>
      <c r="B423" s="212" t="s">
        <v>600</v>
      </c>
    </row>
    <row r="424" spans="1:3" ht="13" x14ac:dyDescent="0.3">
      <c r="A424" s="177" t="s">
        <v>531</v>
      </c>
      <c r="B424" s="237" t="s">
        <v>528</v>
      </c>
      <c r="C424" s="165" t="str" cm="1">
        <f t="array" ref="C424">IFERROR(_xlfn.IFS(Pro!$D$186="Yes","X",Pro!$D$186="Oui","X"),"")</f>
        <v/>
      </c>
    </row>
    <row r="425" spans="1:3" ht="13" x14ac:dyDescent="0.3">
      <c r="A425" s="186"/>
      <c r="B425" s="237" t="s">
        <v>398</v>
      </c>
      <c r="C425" s="165" t="str" cm="1">
        <f t="array" ref="C425">IFERROR(_xlfn.IFS(Pro!$D$186="No","X",Pro!$D$186="Non","X"),"")</f>
        <v/>
      </c>
    </row>
    <row r="426" spans="1:3" ht="13" x14ac:dyDescent="0.3">
      <c r="B426" s="237" t="s">
        <v>601</v>
      </c>
      <c r="C426" s="165" t="str">
        <f>IF(Pro!$E$193=0,"",Pro!$E$193)</f>
        <v/>
      </c>
    </row>
    <row r="427" spans="1:3" x14ac:dyDescent="0.3">
      <c r="A427" s="196"/>
      <c r="B427" s="223"/>
      <c r="C427" s="166"/>
    </row>
    <row r="428" spans="1:3" x14ac:dyDescent="0.3">
      <c r="A428" s="186">
        <v>16</v>
      </c>
      <c r="B428" s="212" t="s">
        <v>602</v>
      </c>
    </row>
    <row r="429" spans="1:3" x14ac:dyDescent="0.3">
      <c r="A429" s="177" t="s">
        <v>531</v>
      </c>
      <c r="B429" s="238">
        <v>20.239999999999998</v>
      </c>
      <c r="C429" s="165" t="str">
        <f>IF(Pro!E247&gt;=0.001,Pro!E247,"")</f>
        <v/>
      </c>
    </row>
    <row r="430" spans="1:3" x14ac:dyDescent="0.3">
      <c r="A430" s="196"/>
      <c r="B430" s="202"/>
    </row>
    <row r="431" spans="1:3" x14ac:dyDescent="0.3">
      <c r="A431" s="186">
        <v>17</v>
      </c>
      <c r="B431" s="212" t="s">
        <v>603</v>
      </c>
    </row>
    <row r="432" spans="1:3" ht="13" x14ac:dyDescent="0.3">
      <c r="A432" s="177" t="s">
        <v>531</v>
      </c>
      <c r="B432" s="237" t="s">
        <v>528</v>
      </c>
      <c r="C432" s="165" t="str" cm="1">
        <f t="array" ref="C432">IFERROR(_xlfn.IFS(Pro!$D$254="Yes","X",Pro!$D$254="Oui","X"),"")</f>
        <v/>
      </c>
    </row>
    <row r="433" spans="1:3" ht="13" x14ac:dyDescent="0.3">
      <c r="A433" s="196"/>
      <c r="B433" s="237" t="s">
        <v>398</v>
      </c>
      <c r="C433" s="165" t="str" cm="1">
        <f t="array" ref="C433">IFERROR(_xlfn.IFS(Pro!$D$254="No","X",Pro!$D$254="Non","X"),"")</f>
        <v/>
      </c>
    </row>
    <row r="434" spans="1:3" ht="13" x14ac:dyDescent="0.3">
      <c r="A434" s="196"/>
      <c r="B434" s="237"/>
    </row>
    <row r="435" spans="1:3" x14ac:dyDescent="0.3">
      <c r="A435" s="186">
        <v>18</v>
      </c>
      <c r="B435" s="212" t="s">
        <v>604</v>
      </c>
      <c r="C435" s="165" t="s">
        <v>605</v>
      </c>
    </row>
    <row r="436" spans="1:3" x14ac:dyDescent="0.3">
      <c r="A436" s="177" t="s">
        <v>531</v>
      </c>
      <c r="B436" s="238">
        <f>B429</f>
        <v>20.239999999999998</v>
      </c>
      <c r="C436" s="165" t="str">
        <f>IF(Pro!E260&gt;=0.001,Pro!E260,"")</f>
        <v/>
      </c>
    </row>
    <row r="437" spans="1:3" x14ac:dyDescent="0.3">
      <c r="A437" s="196"/>
      <c r="B437" s="202"/>
    </row>
    <row r="438" spans="1:3" x14ac:dyDescent="0.3">
      <c r="A438" s="186">
        <v>20</v>
      </c>
      <c r="B438" s="212" t="s">
        <v>606</v>
      </c>
      <c r="C438" s="165" t="s">
        <v>605</v>
      </c>
    </row>
    <row r="439" spans="1:3" x14ac:dyDescent="0.3">
      <c r="A439" s="177" t="s">
        <v>531</v>
      </c>
      <c r="B439" s="202" t="s">
        <v>601</v>
      </c>
      <c r="C439" s="165" t="str">
        <f>IF(Pro!E280&gt;=0.001,Pro!E280,"")</f>
        <v/>
      </c>
    </row>
    <row r="440" spans="1:3" x14ac:dyDescent="0.3">
      <c r="A440" s="179"/>
      <c r="B440" s="202"/>
    </row>
    <row r="441" spans="1:3" x14ac:dyDescent="0.3">
      <c r="A441" s="170" t="s">
        <v>500</v>
      </c>
      <c r="B441" s="171" t="s">
        <v>607</v>
      </c>
      <c r="C441" s="172"/>
    </row>
    <row r="442" spans="1:3" x14ac:dyDescent="0.3">
      <c r="A442" s="180"/>
      <c r="B442" s="181"/>
    </row>
    <row r="443" spans="1:3" x14ac:dyDescent="0.3">
      <c r="A443" s="186">
        <v>1</v>
      </c>
      <c r="B443" s="194" t="s">
        <v>608</v>
      </c>
    </row>
    <row r="444" spans="1:3" x14ac:dyDescent="0.3">
      <c r="A444" s="239" t="s">
        <v>609</v>
      </c>
      <c r="B444" s="240"/>
    </row>
    <row r="445" spans="1:3" x14ac:dyDescent="0.3">
      <c r="A445" s="180"/>
      <c r="B445" s="207">
        <v>2023</v>
      </c>
    </row>
    <row r="446" spans="1:3" x14ac:dyDescent="0.3">
      <c r="A446" s="180"/>
      <c r="B446" s="178" t="s">
        <v>14</v>
      </c>
      <c r="C446" s="165" t="str">
        <f>IF(Confirm!$E$34="X","X","")</f>
        <v/>
      </c>
    </row>
    <row r="447" spans="1:3" x14ac:dyDescent="0.3">
      <c r="A447" s="180"/>
      <c r="B447" s="178" t="s">
        <v>470</v>
      </c>
      <c r="C447" s="165" t="str">
        <f>IF(Confirm!$E$35="X","X","")</f>
        <v/>
      </c>
    </row>
    <row r="448" spans="1:3" x14ac:dyDescent="0.3">
      <c r="A448" s="180"/>
      <c r="B448" s="178" t="s">
        <v>495</v>
      </c>
      <c r="C448" s="165" t="str">
        <f>IF(Confirm!$E$36="X","X","")</f>
        <v/>
      </c>
    </row>
    <row r="449" spans="1:3" x14ac:dyDescent="0.3">
      <c r="A449" s="180"/>
      <c r="B449" s="204" t="s">
        <v>65</v>
      </c>
      <c r="C449" s="165" t="str">
        <f>IF(Confirm!$E$37="X","X","")</f>
        <v/>
      </c>
    </row>
    <row r="450" spans="1:3" x14ac:dyDescent="0.3">
      <c r="A450" s="180"/>
      <c r="B450" s="204" t="s">
        <v>537</v>
      </c>
      <c r="C450" s="165" t="str">
        <f>IF(Confirm!$E$38="X","X","")</f>
        <v/>
      </c>
    </row>
    <row r="451" spans="1:3" x14ac:dyDescent="0.3">
      <c r="A451" s="180"/>
      <c r="B451" s="178" t="s">
        <v>267</v>
      </c>
      <c r="C451" s="165" t="str">
        <f>IF(Confirm!$E$39="X","X","")</f>
        <v/>
      </c>
    </row>
    <row r="452" spans="1:3" x14ac:dyDescent="0.3">
      <c r="A452" s="180"/>
      <c r="B452" s="178" t="s">
        <v>207</v>
      </c>
      <c r="C452" s="165" t="str">
        <f>IF(Confirm!$E$44="X","X","")</f>
        <v/>
      </c>
    </row>
    <row r="453" spans="1:3" x14ac:dyDescent="0.3">
      <c r="A453" s="180"/>
      <c r="B453" s="178" t="s">
        <v>208</v>
      </c>
      <c r="C453" s="165" t="str">
        <f>IF(Confirm!$E$46="X","X","")</f>
        <v/>
      </c>
    </row>
    <row r="454" spans="1:3" x14ac:dyDescent="0.3">
      <c r="A454" s="180"/>
      <c r="B454" s="185" t="s">
        <v>298</v>
      </c>
      <c r="C454" s="241" t="str">
        <f>IF(Confirm!$E$40=0,"",Confirm!$E$40)</f>
        <v>-</v>
      </c>
    </row>
    <row r="455" spans="1:3" x14ac:dyDescent="0.3">
      <c r="A455" s="180"/>
      <c r="B455" s="185" t="s">
        <v>610</v>
      </c>
      <c r="C455" s="241" t="str">
        <f>IF(Confirm!$E$48=0,"",Confirm!$E$48)</f>
        <v>-</v>
      </c>
    </row>
    <row r="456" spans="1:3" x14ac:dyDescent="0.3">
      <c r="A456" s="180"/>
      <c r="B456" s="185"/>
      <c r="C456" s="241"/>
    </row>
    <row r="457" spans="1:3" x14ac:dyDescent="0.3">
      <c r="A457" s="180"/>
      <c r="B457" s="207">
        <v>2024</v>
      </c>
      <c r="C457" s="241"/>
    </row>
    <row r="458" spans="1:3" x14ac:dyDescent="0.3">
      <c r="A458" s="180"/>
      <c r="B458" s="178" t="str">
        <f>B446</f>
        <v>Canada</v>
      </c>
      <c r="C458" s="165" t="str">
        <f>IF(Confirm!$F$34="X","X","")</f>
        <v/>
      </c>
    </row>
    <row r="459" spans="1:3" x14ac:dyDescent="0.3">
      <c r="A459" s="180"/>
      <c r="B459" s="178" t="str">
        <f t="shared" ref="B459:B465" si="15">B447</f>
        <v>Austria</v>
      </c>
      <c r="C459" s="165" t="str">
        <f>IF(Confirm!$F$35="X","X","")</f>
        <v/>
      </c>
    </row>
    <row r="460" spans="1:3" x14ac:dyDescent="0.3">
      <c r="A460" s="180"/>
      <c r="B460" s="178" t="str">
        <f t="shared" si="15"/>
        <v>Mexico</v>
      </c>
      <c r="C460" s="165" t="str">
        <f>IF(Confirm!$F$36="X","X","")</f>
        <v/>
      </c>
    </row>
    <row r="461" spans="1:3" x14ac:dyDescent="0.3">
      <c r="A461" s="180"/>
      <c r="B461" s="178" t="str">
        <f t="shared" si="15"/>
        <v>United States</v>
      </c>
      <c r="C461" s="165" t="str">
        <f>IF(Confirm!$F$37="X","X","")</f>
        <v/>
      </c>
    </row>
    <row r="462" spans="1:3" x14ac:dyDescent="0.3">
      <c r="A462" s="180"/>
      <c r="B462" s="178" t="str">
        <f t="shared" si="15"/>
        <v>Other countries with measures in force</v>
      </c>
      <c r="C462" s="165" t="str">
        <f>IF(Confirm!$F$38="X","X","")</f>
        <v/>
      </c>
    </row>
    <row r="463" spans="1:3" x14ac:dyDescent="0.3">
      <c r="A463" s="180"/>
      <c r="B463" s="178" t="str">
        <f t="shared" si="15"/>
        <v>Other countries</v>
      </c>
      <c r="C463" s="165" t="str">
        <f>IF(Confirm!$F$39="X","X","")</f>
        <v/>
      </c>
    </row>
    <row r="464" spans="1:3" x14ac:dyDescent="0.3">
      <c r="A464" s="180"/>
      <c r="B464" s="178" t="str">
        <f t="shared" si="15"/>
        <v>Unknown country of origin - Purchased from a domestic producer</v>
      </c>
      <c r="C464" s="165" t="str">
        <f>IF(Confirm!$F$44="X","X","")</f>
        <v/>
      </c>
    </row>
    <row r="465" spans="1:3" x14ac:dyDescent="0.3">
      <c r="A465" s="180"/>
      <c r="B465" s="178" t="str">
        <f t="shared" si="15"/>
        <v>Unknown country of origin - Purchased from another source</v>
      </c>
      <c r="C465" s="165" t="str">
        <f>IF(Confirm!$F$46="X","X","")</f>
        <v/>
      </c>
    </row>
    <row r="466" spans="1:3" x14ac:dyDescent="0.3">
      <c r="A466" s="180"/>
      <c r="B466" s="178"/>
      <c r="C466" s="241"/>
    </row>
    <row r="467" spans="1:3" x14ac:dyDescent="0.3">
      <c r="A467" s="180"/>
      <c r="B467" s="178"/>
    </row>
    <row r="468" spans="1:3" x14ac:dyDescent="0.3">
      <c r="A468" s="180"/>
      <c r="B468" s="181"/>
    </row>
    <row r="469" spans="1:3" x14ac:dyDescent="0.3">
      <c r="A469" s="180"/>
      <c r="B469" s="207">
        <v>2025</v>
      </c>
    </row>
    <row r="470" spans="1:3" x14ac:dyDescent="0.3">
      <c r="A470" s="180"/>
      <c r="B470" s="178" t="str">
        <f>B458</f>
        <v>Canada</v>
      </c>
      <c r="C470" s="165" t="str">
        <f>IF(Confirm!$G$34="X","X","")</f>
        <v/>
      </c>
    </row>
    <row r="471" spans="1:3" x14ac:dyDescent="0.3">
      <c r="A471" s="180"/>
      <c r="B471" s="178" t="str">
        <f t="shared" ref="B471:B477" si="16">B459</f>
        <v>Austria</v>
      </c>
      <c r="C471" s="165" t="str">
        <f>IF(Confirm!$G$35="X","X","")</f>
        <v/>
      </c>
    </row>
    <row r="472" spans="1:3" x14ac:dyDescent="0.3">
      <c r="A472" s="180"/>
      <c r="B472" s="178" t="str">
        <f t="shared" si="16"/>
        <v>Mexico</v>
      </c>
      <c r="C472" s="165" t="str">
        <f>IF(Confirm!$G$36="X","X","")</f>
        <v/>
      </c>
    </row>
    <row r="473" spans="1:3" x14ac:dyDescent="0.3">
      <c r="A473" s="180"/>
      <c r="B473" s="178" t="str">
        <f t="shared" si="16"/>
        <v>United States</v>
      </c>
      <c r="C473" s="165" t="str">
        <f>IF(Confirm!$G$37="X","X","")</f>
        <v/>
      </c>
    </row>
    <row r="474" spans="1:3" x14ac:dyDescent="0.3">
      <c r="A474" s="180"/>
      <c r="B474" s="178" t="str">
        <f t="shared" si="16"/>
        <v>Other countries with measures in force</v>
      </c>
      <c r="C474" s="165" t="str">
        <f>IF(Confirm!$G$38="X","X","")</f>
        <v/>
      </c>
    </row>
    <row r="475" spans="1:3" x14ac:dyDescent="0.3">
      <c r="A475" s="180"/>
      <c r="B475" s="178" t="str">
        <f t="shared" si="16"/>
        <v>Other countries</v>
      </c>
      <c r="C475" s="165" t="str">
        <f>IF(Confirm!$G$39="X","X","")</f>
        <v/>
      </c>
    </row>
    <row r="476" spans="1:3" x14ac:dyDescent="0.3">
      <c r="A476" s="180"/>
      <c r="B476" s="178" t="str">
        <f t="shared" si="16"/>
        <v>Unknown country of origin - Purchased from a domestic producer</v>
      </c>
      <c r="C476" s="165" t="str">
        <f>IF(Confirm!$G$44="X","X","")</f>
        <v/>
      </c>
    </row>
    <row r="477" spans="1:3" x14ac:dyDescent="0.3">
      <c r="A477" s="180"/>
      <c r="B477" s="178" t="str">
        <f t="shared" si="16"/>
        <v>Unknown country of origin - Purchased from another source</v>
      </c>
      <c r="C477" s="165" t="str">
        <f>IF(Confirm!$G$46="X","X","")</f>
        <v/>
      </c>
    </row>
    <row r="478" spans="1:3" x14ac:dyDescent="0.3">
      <c r="A478" s="180"/>
      <c r="B478" s="178"/>
    </row>
    <row r="479" spans="1:3" x14ac:dyDescent="0.3">
      <c r="A479" s="180"/>
      <c r="B479" s="178"/>
    </row>
    <row r="480" spans="1:3" x14ac:dyDescent="0.3">
      <c r="A480" s="180"/>
      <c r="B480" s="178"/>
    </row>
    <row r="481" spans="1:3" x14ac:dyDescent="0.3">
      <c r="A481" s="180"/>
      <c r="B481" s="207" t="s">
        <v>611</v>
      </c>
    </row>
    <row r="482" spans="1:3" x14ac:dyDescent="0.3">
      <c r="A482" s="180"/>
      <c r="B482" s="178" t="str">
        <f>B470</f>
        <v>Canada</v>
      </c>
      <c r="C482" s="165" t="str">
        <f>IF(Confirm!$H$34="X","X","")</f>
        <v/>
      </c>
    </row>
    <row r="483" spans="1:3" x14ac:dyDescent="0.3">
      <c r="A483" s="180"/>
      <c r="B483" s="178" t="str">
        <f t="shared" ref="B483:B489" si="17">B471</f>
        <v>Austria</v>
      </c>
      <c r="C483" s="165" t="str">
        <f>IF(Confirm!$H$35="X","X","")</f>
        <v/>
      </c>
    </row>
    <row r="484" spans="1:3" x14ac:dyDescent="0.3">
      <c r="A484" s="180"/>
      <c r="B484" s="178" t="str">
        <f t="shared" si="17"/>
        <v>Mexico</v>
      </c>
      <c r="C484" s="165" t="str">
        <f>IF(Confirm!$H$36="X","X","")</f>
        <v/>
      </c>
    </row>
    <row r="485" spans="1:3" x14ac:dyDescent="0.3">
      <c r="A485" s="180"/>
      <c r="B485" s="178" t="str">
        <f t="shared" si="17"/>
        <v>United States</v>
      </c>
      <c r="C485" s="165" t="str">
        <f>IF(Confirm!$H$37="X","X","")</f>
        <v/>
      </c>
    </row>
    <row r="486" spans="1:3" x14ac:dyDescent="0.3">
      <c r="A486" s="180"/>
      <c r="B486" s="178" t="str">
        <f t="shared" si="17"/>
        <v>Other countries with measures in force</v>
      </c>
      <c r="C486" s="165" t="str">
        <f>IF(Confirm!$H$38="X","X","")</f>
        <v/>
      </c>
    </row>
    <row r="487" spans="1:3" x14ac:dyDescent="0.3">
      <c r="A487" s="180"/>
      <c r="B487" s="178" t="str">
        <f t="shared" si="17"/>
        <v>Other countries</v>
      </c>
      <c r="C487" s="165" t="str">
        <f>IF(Confirm!$H$39="X","X","")</f>
        <v/>
      </c>
    </row>
    <row r="488" spans="1:3" x14ac:dyDescent="0.3">
      <c r="A488" s="180"/>
      <c r="B488" s="178" t="str">
        <f t="shared" si="17"/>
        <v>Unknown country of origin - Purchased from a domestic producer</v>
      </c>
      <c r="C488" s="165" t="str">
        <f>IF(Confirm!$H$44="X","X","")</f>
        <v/>
      </c>
    </row>
    <row r="489" spans="1:3" x14ac:dyDescent="0.3">
      <c r="A489" s="180"/>
      <c r="B489" s="178" t="str">
        <f t="shared" si="17"/>
        <v>Unknown country of origin - Purchased from another source</v>
      </c>
      <c r="C489" s="165" t="str">
        <f>IF(Confirm!$H$46="X","X","")</f>
        <v/>
      </c>
    </row>
    <row r="490" spans="1:3" x14ac:dyDescent="0.3">
      <c r="A490" s="180"/>
      <c r="B490" s="178"/>
    </row>
    <row r="491" spans="1:3" x14ac:dyDescent="0.3">
      <c r="A491" s="180"/>
      <c r="B491" s="178"/>
    </row>
    <row r="492" spans="1:3" x14ac:dyDescent="0.3">
      <c r="A492" s="180"/>
      <c r="B492" s="181"/>
    </row>
    <row r="493" spans="1:3" x14ac:dyDescent="0.3">
      <c r="A493" s="180"/>
      <c r="B493" s="207" t="s">
        <v>612</v>
      </c>
    </row>
    <row r="494" spans="1:3" x14ac:dyDescent="0.3">
      <c r="A494" s="180"/>
      <c r="B494" s="178" t="str">
        <f>B482</f>
        <v>Canada</v>
      </c>
      <c r="C494" s="165" t="str">
        <f>IF(Confirm!$I$34="X","X","")</f>
        <v/>
      </c>
    </row>
    <row r="495" spans="1:3" x14ac:dyDescent="0.3">
      <c r="A495" s="180"/>
      <c r="B495" s="178" t="str">
        <f t="shared" ref="B495:B501" si="18">B483</f>
        <v>Austria</v>
      </c>
      <c r="C495" s="165" t="str">
        <f>IF(Confirm!$I$35="X","X","")</f>
        <v/>
      </c>
    </row>
    <row r="496" spans="1:3" x14ac:dyDescent="0.3">
      <c r="A496" s="180"/>
      <c r="B496" s="178" t="str">
        <f t="shared" si="18"/>
        <v>Mexico</v>
      </c>
      <c r="C496" s="165" t="str">
        <f>IF(Confirm!$I$36="X","X","")</f>
        <v/>
      </c>
    </row>
    <row r="497" spans="1:3" x14ac:dyDescent="0.3">
      <c r="A497" s="180"/>
      <c r="B497" s="178" t="str">
        <f t="shared" si="18"/>
        <v>United States</v>
      </c>
      <c r="C497" s="165" t="str">
        <f>IF(Confirm!$I$37="X","X","")</f>
        <v/>
      </c>
    </row>
    <row r="498" spans="1:3" x14ac:dyDescent="0.3">
      <c r="A498" s="180"/>
      <c r="B498" s="178" t="str">
        <f t="shared" si="18"/>
        <v>Other countries with measures in force</v>
      </c>
      <c r="C498" s="165" t="str">
        <f>IF(Confirm!$I$38="X","X","")</f>
        <v/>
      </c>
    </row>
    <row r="499" spans="1:3" x14ac:dyDescent="0.3">
      <c r="A499" s="180"/>
      <c r="B499" s="178" t="str">
        <f t="shared" si="18"/>
        <v>Other countries</v>
      </c>
      <c r="C499" s="165" t="str">
        <f>IF(Confirm!$I$39="X","X","")</f>
        <v/>
      </c>
    </row>
    <row r="500" spans="1:3" x14ac:dyDescent="0.3">
      <c r="A500" s="180"/>
      <c r="B500" s="178" t="str">
        <f t="shared" si="18"/>
        <v>Unknown country of origin - Purchased from a domestic producer</v>
      </c>
      <c r="C500" s="165" t="str">
        <f>IF(Confirm!$I$44="X","X","")</f>
        <v/>
      </c>
    </row>
    <row r="501" spans="1:3" x14ac:dyDescent="0.3">
      <c r="A501" s="180"/>
      <c r="B501" s="178" t="str">
        <f t="shared" si="18"/>
        <v>Unknown country of origin - Purchased from another source</v>
      </c>
      <c r="C501" s="165" t="str">
        <f>IF(Confirm!$I$46="X","X","")</f>
        <v/>
      </c>
    </row>
    <row r="502" spans="1:3" s="216" customFormat="1" x14ac:dyDescent="0.3">
      <c r="A502" s="213"/>
      <c r="B502" s="242"/>
      <c r="C502" s="215" t="s">
        <v>553</v>
      </c>
    </row>
    <row r="503" spans="1:3" x14ac:dyDescent="0.3">
      <c r="A503" s="180"/>
      <c r="B503" s="178"/>
    </row>
    <row r="504" spans="1:3" x14ac:dyDescent="0.3">
      <c r="A504" s="180"/>
      <c r="B504" s="178"/>
    </row>
    <row r="505" spans="1:3" x14ac:dyDescent="0.3">
      <c r="A505" s="180"/>
      <c r="B505" s="207"/>
    </row>
    <row r="506" spans="1:3" x14ac:dyDescent="0.3">
      <c r="A506" s="180"/>
      <c r="B506" s="178"/>
    </row>
    <row r="507" spans="1:3" x14ac:dyDescent="0.3">
      <c r="A507" s="180"/>
      <c r="B507" s="178"/>
    </row>
    <row r="508" spans="1:3" x14ac:dyDescent="0.3">
      <c r="A508" s="180"/>
      <c r="B508" s="178"/>
    </row>
    <row r="509" spans="1:3" x14ac:dyDescent="0.3">
      <c r="A509" s="180"/>
      <c r="B509" s="178"/>
    </row>
    <row r="510" spans="1:3" x14ac:dyDescent="0.3">
      <c r="A510" s="180"/>
      <c r="B510" s="178"/>
    </row>
    <row r="511" spans="1:3" x14ac:dyDescent="0.3">
      <c r="A511" s="180"/>
      <c r="B511" s="178"/>
    </row>
    <row r="512" spans="1:3" x14ac:dyDescent="0.3">
      <c r="A512" s="186"/>
      <c r="B512" s="194"/>
    </row>
  </sheetData>
  <mergeCells count="4">
    <mergeCell ref="A1:A2"/>
    <mergeCell ref="B1:B2"/>
    <mergeCell ref="A4:B4"/>
    <mergeCell ref="A6:B6"/>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Variables</vt:lpstr>
      <vt:lpstr>Intro</vt:lpstr>
      <vt:lpstr>Info</vt:lpstr>
      <vt:lpstr>Public</vt:lpstr>
      <vt:lpstr>AddPub</vt:lpstr>
      <vt:lpstr>Pro</vt:lpstr>
      <vt:lpstr>AddPro</vt:lpstr>
      <vt:lpstr>Confirm</vt:lpstr>
      <vt:lpstr>MiniDB</vt:lpstr>
      <vt:lpstr>MiniDBQuan</vt:lpstr>
      <vt:lpstr>Qual DB</vt:lpstr>
      <vt:lpstr>AddPro!Print_Area</vt:lpstr>
      <vt:lpstr>AddPub!Print_Area</vt:lpstr>
      <vt:lpstr>Confirm!Print_Area</vt:lpstr>
      <vt:lpstr>Info!Print_Area</vt:lpstr>
      <vt:lpstr>Intro!Print_Area</vt:lpstr>
      <vt:lpstr>Pro!Print_Area</vt:lpstr>
      <vt:lpstr>Public!Print_Area</vt:lpstr>
      <vt:lpstr>AddPro!Print_Titles</vt:lpstr>
      <vt:lpstr>AddPub!Print_Titles</vt:lpstr>
      <vt:lpstr>Confirm!Print_Titles</vt:lpstr>
      <vt:lpstr>Info!Print_Titles</vt:lpstr>
      <vt:lpstr>Intro!Print_Titles</vt:lpstr>
      <vt:lpstr>Pro!Print_Titles</vt:lpstr>
      <vt:lpstr>Public!Print_Titles</vt:lpstr>
    </vt:vector>
  </TitlesOfParts>
  <Company>CITT-TCCE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Suwalski</dc:creator>
  <cp:lastModifiedBy>Lalonde, Nicole</cp:lastModifiedBy>
  <cp:lastPrinted>2024-07-29T18:59:40Z</cp:lastPrinted>
  <dcterms:created xsi:type="dcterms:W3CDTF">2013-02-14T16:37:31Z</dcterms:created>
  <dcterms:modified xsi:type="dcterms:W3CDTF">2026-05-01T17:08:18Z</dcterms:modified>
</cp:coreProperties>
</file>