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8\Working Files\Research\Questionnaires\"/>
    </mc:Choice>
  </mc:AlternateContent>
  <xr:revisionPtr revIDLastSave="0" documentId="13_ncr:1_{09555D8F-4A2E-4CE5-8CFB-782F8F9D1585}" xr6:coauthVersionLast="47" xr6:coauthVersionMax="47" xr10:uidLastSave="{00000000-0000-0000-0000-000000000000}"/>
  <workbookProtection workbookAlgorithmName="SHA-512" workbookHashValue="3lYyXTDlLMOFI1YriIZNYwVk/Yo4DTiP4EfyqYYFB+x/9p/R0Jm20PvXV1BIev7Qeuise4Q/jOAcCY4B1gt0EQ==" workbookSaltValue="I3iPQOs4BBumjUt6Wc1Kww==" workbookSpinCount="100000" lockStructure="1"/>
  <bookViews>
    <workbookView xWindow="-108" yWindow="-108" windowWidth="23256" windowHeight="12456" firstSheet="1" activeTab="1" xr2:uid="{8759621B-03F6-442B-AE02-98F376781D42}"/>
  </bookViews>
  <sheets>
    <sheet name="Variables" sheetId="24" state="hidden" r:id="rId1"/>
    <sheet name="Intro" sheetId="25" r:id="rId2"/>
    <sheet name="Info" sheetId="26" r:id="rId3"/>
    <sheet name="Public" sheetId="27" r:id="rId4"/>
    <sheet name="AddPub" sheetId="28" r:id="rId5"/>
    <sheet name="Pro 1" sheetId="29" r:id="rId6"/>
    <sheet name="Pro 2" sheetId="30" r:id="rId7"/>
    <sheet name="AddPro" sheetId="33" r:id="rId8"/>
    <sheet name="Confirm" sheetId="34" r:id="rId9"/>
    <sheet name="DB" sheetId="36" state="hidden" r:id="rId10"/>
    <sheet name="QualiDb" sheetId="37" state="hidden" r:id="rId11"/>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Confirm!$B$1:$L$62</definedName>
    <definedName name="_xlnm.Print_Area" localSheetId="2">Info!$B$1:$L$45</definedName>
    <definedName name="_xlnm.Print_Area" localSheetId="1">Intro!$B$1:$L$105</definedName>
    <definedName name="_xlnm.Print_Area" localSheetId="5">'Pro 1'!$B$1:$L$134</definedName>
    <definedName name="_xlnm.Print_Area" localSheetId="6">'Pro 2'!$B$1:$L$252</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37" l="1"/>
  <c r="D27" i="37"/>
  <c r="D26" i="37"/>
  <c r="D25" i="37"/>
  <c r="D24" i="37"/>
  <c r="C28" i="37"/>
  <c r="C27" i="37"/>
  <c r="C26" i="37"/>
  <c r="C25" i="37"/>
  <c r="C24" i="37"/>
  <c r="D23" i="37"/>
  <c r="D22" i="37"/>
  <c r="D21" i="37"/>
  <c r="D20" i="37"/>
  <c r="D19" i="37"/>
  <c r="D18" i="37"/>
  <c r="D17" i="37"/>
  <c r="D16" i="37"/>
  <c r="D15" i="37"/>
  <c r="D14" i="37"/>
  <c r="D13" i="37"/>
  <c r="D12" i="37"/>
  <c r="D11" i="37"/>
  <c r="D10" i="37"/>
  <c r="D9" i="37"/>
  <c r="D8" i="37"/>
  <c r="C12" i="37"/>
  <c r="C11" i="37"/>
  <c r="C10" i="37"/>
  <c r="C9" i="37"/>
  <c r="C8" i="37"/>
  <c r="D7" i="37"/>
  <c r="D6" i="37"/>
  <c r="D5" i="37"/>
  <c r="D4" i="37"/>
  <c r="D3" i="37"/>
  <c r="D2" i="37"/>
  <c r="A2" i="37"/>
  <c r="AJ37" i="36"/>
  <c r="AK37" i="36"/>
  <c r="AL37" i="36"/>
  <c r="AM37" i="36"/>
  <c r="AJ38" i="36"/>
  <c r="AK38" i="36"/>
  <c r="AL38" i="36"/>
  <c r="AM38" i="36"/>
  <c r="AJ39" i="36"/>
  <c r="AK39" i="36"/>
  <c r="AL39" i="36"/>
  <c r="AM39" i="36"/>
  <c r="AI39" i="36"/>
  <c r="AI38" i="36"/>
  <c r="AI37" i="36"/>
  <c r="AJ34" i="36"/>
  <c r="AK34" i="36"/>
  <c r="AL34" i="36"/>
  <c r="AM34" i="36"/>
  <c r="AI34" i="36"/>
  <c r="AJ25" i="36"/>
  <c r="AK25" i="36"/>
  <c r="AL25" i="36"/>
  <c r="AM25" i="36"/>
  <c r="AI25" i="36"/>
  <c r="AJ22" i="36"/>
  <c r="AK22" i="36"/>
  <c r="AL22" i="36"/>
  <c r="AM22" i="36"/>
  <c r="AI22" i="36"/>
  <c r="T37" i="36"/>
  <c r="U37" i="36"/>
  <c r="V37" i="36"/>
  <c r="W37" i="36"/>
  <c r="T38" i="36"/>
  <c r="U38" i="36"/>
  <c r="V38" i="36"/>
  <c r="W38" i="36"/>
  <c r="T39" i="36"/>
  <c r="U39" i="36"/>
  <c r="V39" i="36"/>
  <c r="W39" i="36"/>
  <c r="S39" i="36"/>
  <c r="S38" i="36"/>
  <c r="S37" i="36"/>
  <c r="T34" i="36"/>
  <c r="U34" i="36"/>
  <c r="V34" i="36"/>
  <c r="W34" i="36"/>
  <c r="S34" i="36"/>
  <c r="T25" i="36"/>
  <c r="U25" i="36"/>
  <c r="V25" i="36"/>
  <c r="W25" i="36"/>
  <c r="T26" i="36"/>
  <c r="U26" i="36"/>
  <c r="V26" i="36"/>
  <c r="W26" i="36"/>
  <c r="S26" i="36"/>
  <c r="T22" i="36"/>
  <c r="U22" i="36"/>
  <c r="V22" i="36"/>
  <c r="W22" i="36"/>
  <c r="S22" i="36"/>
  <c r="S25" i="36"/>
  <c r="D37" i="36"/>
  <c r="E37" i="36"/>
  <c r="F37" i="36"/>
  <c r="G37" i="36"/>
  <c r="D38" i="36"/>
  <c r="E38" i="36"/>
  <c r="F38" i="36"/>
  <c r="G38" i="36"/>
  <c r="D39" i="36"/>
  <c r="E39" i="36"/>
  <c r="F39" i="36"/>
  <c r="G39" i="36"/>
  <c r="C39" i="36"/>
  <c r="C38" i="36"/>
  <c r="C37" i="36"/>
  <c r="D34" i="36"/>
  <c r="E34" i="36"/>
  <c r="F34" i="36"/>
  <c r="G34" i="36"/>
  <c r="C34" i="36"/>
  <c r="D26" i="36" l="1"/>
  <c r="E26" i="36"/>
  <c r="F26" i="36"/>
  <c r="G26" i="36"/>
  <c r="C26" i="36"/>
  <c r="D25" i="36"/>
  <c r="E25" i="36"/>
  <c r="F25" i="36"/>
  <c r="G25" i="36"/>
  <c r="C25" i="36"/>
  <c r="D22" i="36"/>
  <c r="E22" i="36"/>
  <c r="F22" i="36"/>
  <c r="G22" i="36"/>
  <c r="C22" i="36"/>
  <c r="AG18" i="36"/>
  <c r="Q18" i="36"/>
  <c r="A18" i="36"/>
  <c r="AP7" i="36" l="1"/>
  <c r="AQ7" i="36"/>
  <c r="AR7" i="36"/>
  <c r="AS7" i="36"/>
  <c r="AT7" i="36"/>
  <c r="AP8" i="36"/>
  <c r="AQ8" i="36"/>
  <c r="AR8" i="36"/>
  <c r="AS8" i="36"/>
  <c r="AT8" i="36"/>
  <c r="AP9" i="36"/>
  <c r="AQ9" i="36"/>
  <c r="AR9" i="36"/>
  <c r="AS9" i="36"/>
  <c r="AT9" i="36"/>
  <c r="AP10" i="36"/>
  <c r="AQ10" i="36"/>
  <c r="AR10" i="36"/>
  <c r="AS10" i="36"/>
  <c r="AT10" i="36"/>
  <c r="AP6" i="36"/>
  <c r="Z7" i="36"/>
  <c r="AA7" i="36"/>
  <c r="AB7" i="36"/>
  <c r="AC7" i="36"/>
  <c r="AD7" i="36"/>
  <c r="Z8" i="36"/>
  <c r="AA8" i="36"/>
  <c r="AB8" i="36"/>
  <c r="AC8" i="36"/>
  <c r="AD8" i="36"/>
  <c r="Z9" i="36"/>
  <c r="AA9" i="36"/>
  <c r="AB9" i="36"/>
  <c r="AC9" i="36"/>
  <c r="AD9" i="36"/>
  <c r="Z10" i="36"/>
  <c r="AA10" i="36"/>
  <c r="AB10" i="36"/>
  <c r="AC10" i="36"/>
  <c r="AD10" i="36"/>
  <c r="AA6" i="36"/>
  <c r="AB6" i="36"/>
  <c r="AC6" i="36"/>
  <c r="AD6" i="36"/>
  <c r="Z6" i="36"/>
  <c r="J7" i="36"/>
  <c r="K7" i="36"/>
  <c r="L7" i="36"/>
  <c r="M7" i="36"/>
  <c r="N7" i="36"/>
  <c r="J8" i="36"/>
  <c r="K8" i="36"/>
  <c r="L8" i="36"/>
  <c r="M8" i="36"/>
  <c r="N8" i="36"/>
  <c r="J9" i="36"/>
  <c r="K9" i="36"/>
  <c r="L9" i="36"/>
  <c r="M9" i="36"/>
  <c r="N9" i="36"/>
  <c r="J10" i="36"/>
  <c r="K10" i="36"/>
  <c r="L10" i="36"/>
  <c r="M10" i="36"/>
  <c r="N10" i="36"/>
  <c r="K6" i="36"/>
  <c r="L6" i="36"/>
  <c r="M6" i="36"/>
  <c r="N6" i="36"/>
  <c r="J6" i="36"/>
  <c r="F10" i="36"/>
  <c r="AG6" i="36"/>
  <c r="AG7" i="36" s="1"/>
  <c r="AG8" i="36" s="1"/>
  <c r="AG9" i="36" s="1"/>
  <c r="AG10" i="36" s="1"/>
  <c r="Q6" i="36"/>
  <c r="Q7" i="36" s="1"/>
  <c r="Q8" i="36" s="1"/>
  <c r="Q9" i="36" s="1"/>
  <c r="Q10" i="36" s="1"/>
  <c r="A6" i="36"/>
  <c r="A7" i="36" s="1"/>
  <c r="A8" i="36" s="1"/>
  <c r="A9" i="36" s="1"/>
  <c r="A10" i="36" s="1"/>
  <c r="AH7" i="36"/>
  <c r="AH8" i="36" s="1"/>
  <c r="AH9" i="36" s="1"/>
  <c r="AH10" i="36" s="1"/>
  <c r="R7" i="36"/>
  <c r="R8" i="36" s="1"/>
  <c r="R9" i="36" s="1"/>
  <c r="R10" i="36" s="1"/>
  <c r="B7" i="36"/>
  <c r="B8" i="36" s="1"/>
  <c r="B9" i="36" s="1"/>
  <c r="B10" i="36" s="1"/>
  <c r="K28" i="29" l="1"/>
  <c r="J28" i="29"/>
  <c r="I28" i="29"/>
  <c r="H28" i="29"/>
  <c r="G28" i="29"/>
  <c r="B28" i="29"/>
  <c r="B27" i="29"/>
  <c r="K26" i="29"/>
  <c r="J26" i="29"/>
  <c r="I26" i="29"/>
  <c r="H26" i="29"/>
  <c r="K24" i="29"/>
  <c r="J24" i="29"/>
  <c r="I24" i="29"/>
  <c r="H24" i="29"/>
  <c r="G24" i="29"/>
  <c r="G26" i="29" s="1"/>
  <c r="F27" i="29"/>
  <c r="K40" i="29"/>
  <c r="J40" i="29"/>
  <c r="I40" i="29"/>
  <c r="H40" i="29"/>
  <c r="G40" i="29"/>
  <c r="B40" i="29"/>
  <c r="B39" i="29"/>
  <c r="J38" i="29"/>
  <c r="I38" i="29"/>
  <c r="H38" i="29"/>
  <c r="K36" i="29"/>
  <c r="K38" i="29" s="1"/>
  <c r="J36" i="29"/>
  <c r="I36" i="29"/>
  <c r="H36" i="29"/>
  <c r="G36" i="29"/>
  <c r="G38" i="29" s="1"/>
  <c r="F39" i="29"/>
  <c r="H52" i="29"/>
  <c r="I52" i="29"/>
  <c r="J52" i="29"/>
  <c r="K52" i="29"/>
  <c r="G52" i="29"/>
  <c r="H50" i="29"/>
  <c r="K48" i="29"/>
  <c r="K50" i="29" s="1"/>
  <c r="J48" i="29"/>
  <c r="J50" i="29" s="1"/>
  <c r="I48" i="29"/>
  <c r="I50" i="29" s="1"/>
  <c r="H48" i="29"/>
  <c r="G48" i="29"/>
  <c r="G50" i="29" s="1"/>
  <c r="H117" i="30" l="1"/>
  <c r="H118" i="30" s="1"/>
  <c r="I117" i="30"/>
  <c r="I118" i="30" s="1"/>
  <c r="J117" i="30"/>
  <c r="J118" i="30" s="1"/>
  <c r="K117" i="30"/>
  <c r="K118" i="30" s="1"/>
  <c r="G117" i="30"/>
  <c r="G118" i="30" s="1"/>
  <c r="H134" i="30"/>
  <c r="H135" i="30" s="1"/>
  <c r="I134" i="30"/>
  <c r="I135" i="30" s="1"/>
  <c r="J134" i="30"/>
  <c r="J135" i="30" s="1"/>
  <c r="K134" i="30"/>
  <c r="K135" i="30" s="1"/>
  <c r="G134" i="30"/>
  <c r="G135" i="30" s="1"/>
  <c r="O132" i="30"/>
  <c r="B132" i="30" s="1"/>
  <c r="P132" i="30"/>
  <c r="B140" i="30"/>
  <c r="F135" i="30"/>
  <c r="B135" i="30"/>
  <c r="F134" i="30"/>
  <c r="E60" i="34"/>
  <c r="E59" i="34"/>
  <c r="E58" i="34"/>
  <c r="E57" i="34"/>
  <c r="E56" i="34"/>
  <c r="E55" i="34"/>
  <c r="F45" i="34"/>
  <c r="G45" i="34"/>
  <c r="H45" i="34"/>
  <c r="I45" i="34"/>
  <c r="F46" i="34"/>
  <c r="G46" i="34"/>
  <c r="H46" i="34"/>
  <c r="I46" i="34"/>
  <c r="F47" i="34"/>
  <c r="G47" i="34"/>
  <c r="H47" i="34"/>
  <c r="I47" i="34"/>
  <c r="F48" i="34"/>
  <c r="G48" i="34"/>
  <c r="H48" i="34"/>
  <c r="I48" i="34"/>
  <c r="F49" i="34"/>
  <c r="G49" i="34"/>
  <c r="H49" i="34"/>
  <c r="I49" i="34"/>
  <c r="E50" i="34"/>
  <c r="E49" i="34"/>
  <c r="E48" i="34"/>
  <c r="E47" i="34"/>
  <c r="E46" i="34"/>
  <c r="E45" i="34"/>
  <c r="H59" i="34"/>
  <c r="G59" i="34"/>
  <c r="F59" i="34"/>
  <c r="I58" i="34"/>
  <c r="H58" i="34"/>
  <c r="G58" i="34"/>
  <c r="O43" i="29"/>
  <c r="B43" i="29" s="1"/>
  <c r="B53" i="34" s="1"/>
  <c r="P43" i="29"/>
  <c r="K53" i="29"/>
  <c r="J53" i="29"/>
  <c r="I53" i="29"/>
  <c r="H53" i="29"/>
  <c r="G53" i="29"/>
  <c r="B53" i="29"/>
  <c r="B52" i="29"/>
  <c r="B51" i="29"/>
  <c r="I55" i="34"/>
  <c r="AT6" i="36" s="1"/>
  <c r="H55" i="34"/>
  <c r="AS6" i="36" s="1"/>
  <c r="G55" i="34"/>
  <c r="AR6" i="36" s="1"/>
  <c r="F55" i="34"/>
  <c r="AQ6" i="36" s="1"/>
  <c r="F51" i="29"/>
  <c r="P115" i="30"/>
  <c r="O115" i="30"/>
  <c r="B115" i="30" s="1"/>
  <c r="B123" i="30"/>
  <c r="F118" i="30"/>
  <c r="B118" i="30"/>
  <c r="F117" i="30"/>
  <c r="P98" i="30"/>
  <c r="O98" i="30"/>
  <c r="B98" i="30" s="1"/>
  <c r="O75" i="30"/>
  <c r="B75" i="30" s="1"/>
  <c r="P75" i="30"/>
  <c r="O56" i="30"/>
  <c r="B56" i="30" s="1"/>
  <c r="P56" i="30"/>
  <c r="B73" i="30"/>
  <c r="D71" i="30"/>
  <c r="B71" i="30"/>
  <c r="K70" i="30"/>
  <c r="I59" i="34" s="1"/>
  <c r="J70" i="30"/>
  <c r="I70" i="30"/>
  <c r="H70" i="30"/>
  <c r="G70" i="30"/>
  <c r="D70" i="30"/>
  <c r="D68" i="30"/>
  <c r="B68" i="30"/>
  <c r="K67" i="30"/>
  <c r="J67" i="30"/>
  <c r="I67" i="30"/>
  <c r="H67" i="30"/>
  <c r="F58" i="34" s="1"/>
  <c r="G67" i="30"/>
  <c r="D67" i="30"/>
  <c r="D65" i="30"/>
  <c r="B65" i="30"/>
  <c r="K64" i="30"/>
  <c r="I57" i="34" s="1"/>
  <c r="J64" i="30"/>
  <c r="H57" i="34" s="1"/>
  <c r="I64" i="30"/>
  <c r="G57" i="34" s="1"/>
  <c r="H64" i="30"/>
  <c r="F57" i="34" s="1"/>
  <c r="G64" i="30"/>
  <c r="D64" i="30"/>
  <c r="D63" i="30"/>
  <c r="D66" i="30" s="1"/>
  <c r="D62" i="30"/>
  <c r="B62" i="30"/>
  <c r="K61" i="30"/>
  <c r="I56" i="34" s="1"/>
  <c r="J61" i="30"/>
  <c r="H56" i="34" s="1"/>
  <c r="I61" i="30"/>
  <c r="G56" i="34" s="1"/>
  <c r="H61" i="30"/>
  <c r="F56" i="34" s="1"/>
  <c r="G61" i="30"/>
  <c r="D61" i="30"/>
  <c r="D60" i="30"/>
  <c r="D59" i="30"/>
  <c r="B59" i="30"/>
  <c r="K58" i="30"/>
  <c r="J58" i="30"/>
  <c r="I58" i="30"/>
  <c r="H58" i="30"/>
  <c r="D58" i="30"/>
  <c r="B58" i="30"/>
  <c r="B92" i="30"/>
  <c r="D90" i="30"/>
  <c r="B90" i="30"/>
  <c r="K89" i="30"/>
  <c r="J89" i="30"/>
  <c r="I89" i="30"/>
  <c r="H89" i="30"/>
  <c r="G89" i="30"/>
  <c r="D89" i="30"/>
  <c r="D87" i="30"/>
  <c r="B87" i="30"/>
  <c r="K86" i="30"/>
  <c r="J86" i="30"/>
  <c r="I86" i="30"/>
  <c r="H86" i="30"/>
  <c r="G86" i="30"/>
  <c r="D86" i="30"/>
  <c r="D84" i="30"/>
  <c r="B84" i="30"/>
  <c r="K83" i="30"/>
  <c r="J83" i="30"/>
  <c r="I83" i="30"/>
  <c r="H83" i="30"/>
  <c r="G83" i="30"/>
  <c r="D83" i="30"/>
  <c r="D82" i="30"/>
  <c r="D85" i="30" s="1"/>
  <c r="D81" i="30"/>
  <c r="B81" i="30"/>
  <c r="K80" i="30"/>
  <c r="J80" i="30"/>
  <c r="I80" i="30"/>
  <c r="H80" i="30"/>
  <c r="G80" i="30"/>
  <c r="D80" i="30"/>
  <c r="D79" i="30"/>
  <c r="D78" i="30"/>
  <c r="B78" i="30"/>
  <c r="K77" i="30"/>
  <c r="J77" i="30"/>
  <c r="I77" i="30"/>
  <c r="H77" i="30"/>
  <c r="D77" i="30"/>
  <c r="B77" i="30"/>
  <c r="O37" i="30"/>
  <c r="B37" i="30" s="1"/>
  <c r="P37" i="30"/>
  <c r="O31" i="29"/>
  <c r="B31" i="29" s="1"/>
  <c r="B43" i="34" s="1"/>
  <c r="P31" i="29"/>
  <c r="O19" i="29"/>
  <c r="B19" i="29" s="1"/>
  <c r="B33" i="34" s="1"/>
  <c r="P19" i="29"/>
  <c r="K41" i="29"/>
  <c r="J41" i="29"/>
  <c r="I41" i="29"/>
  <c r="H41" i="29"/>
  <c r="G41" i="29"/>
  <c r="B41" i="29"/>
  <c r="C8" i="24"/>
  <c r="C6" i="24"/>
  <c r="C2" i="24"/>
  <c r="O41" i="25"/>
  <c r="P41" i="25"/>
  <c r="O40" i="25"/>
  <c r="P40" i="25"/>
  <c r="J11" i="34"/>
  <c r="E40" i="34"/>
  <c r="B54" i="30"/>
  <c r="B21" i="26"/>
  <c r="D69" i="30" l="1"/>
  <c r="D88" i="30"/>
  <c r="B10" i="25" l="1"/>
  <c r="F35" i="34"/>
  <c r="G35" i="34"/>
  <c r="H35" i="34"/>
  <c r="I35" i="34"/>
  <c r="E35" i="34"/>
  <c r="D12" i="28"/>
  <c r="D12" i="33" s="1"/>
  <c r="E12" i="28"/>
  <c r="P8" i="27"/>
  <c r="P173" i="30"/>
  <c r="O173" i="30"/>
  <c r="P73" i="27" l="1"/>
  <c r="E36" i="34"/>
  <c r="P199" i="27"/>
  <c r="D41" i="30" l="1"/>
  <c r="D44" i="30"/>
  <c r="D47" i="30" s="1"/>
  <c r="D50" i="30" l="1"/>
  <c r="B17" i="34" l="1"/>
  <c r="E40" i="25"/>
  <c r="D28" i="24"/>
  <c r="D27" i="24"/>
  <c r="B6" i="26"/>
  <c r="B6" i="25"/>
  <c r="O83" i="29"/>
  <c r="O199" i="27"/>
  <c r="P38" i="25"/>
  <c r="O38" i="25"/>
  <c r="F38" i="34"/>
  <c r="G38" i="34"/>
  <c r="H38" i="34"/>
  <c r="I38" i="34"/>
  <c r="E38" i="34"/>
  <c r="G100" i="30"/>
  <c r="K48" i="30"/>
  <c r="J48" i="30"/>
  <c r="I48" i="30"/>
  <c r="H48" i="30"/>
  <c r="G48" i="30"/>
  <c r="D48" i="30"/>
  <c r="D46" i="30"/>
  <c r="B46" i="30"/>
  <c r="B38" i="34" s="1"/>
  <c r="F39" i="34"/>
  <c r="G39" i="34"/>
  <c r="H39" i="34"/>
  <c r="I39" i="34"/>
  <c r="F36" i="34"/>
  <c r="G36" i="34"/>
  <c r="H36" i="34"/>
  <c r="I36" i="34"/>
  <c r="F37" i="34"/>
  <c r="G37" i="34"/>
  <c r="H37" i="34"/>
  <c r="I37" i="34"/>
  <c r="E39" i="34"/>
  <c r="E37" i="34"/>
  <c r="B43" i="28"/>
  <c r="B43" i="33" s="1"/>
  <c r="B53" i="28"/>
  <c r="B53" i="33" s="1"/>
  <c r="B33" i="28"/>
  <c r="B33" i="33" s="1"/>
  <c r="B23" i="28"/>
  <c r="B23" i="33" s="1"/>
  <c r="E46" i="27"/>
  <c r="B58" i="34" l="1"/>
  <c r="B48" i="34"/>
  <c r="B35" i="34"/>
  <c r="B28" i="34"/>
  <c r="B8" i="34"/>
  <c r="B9" i="34"/>
  <c r="B8" i="33"/>
  <c r="B12" i="29"/>
  <c r="B2" i="29"/>
  <c r="B2" i="33" s="1"/>
  <c r="B8" i="28"/>
  <c r="B211" i="27"/>
  <c r="B196" i="27"/>
  <c r="B12" i="27"/>
  <c r="O8" i="27"/>
  <c r="B37" i="26"/>
  <c r="D32" i="26"/>
  <c r="D28" i="26"/>
  <c r="B24" i="26"/>
  <c r="B4" i="26"/>
  <c r="B72" i="25"/>
  <c r="B44" i="25"/>
  <c r="B50" i="25"/>
  <c r="B36" i="25"/>
  <c r="C28" i="25"/>
  <c r="B24" i="25"/>
  <c r="H10" i="25"/>
  <c r="B5" i="25"/>
  <c r="P199" i="30"/>
  <c r="B184" i="27"/>
  <c r="B55" i="34" l="1"/>
  <c r="B45" i="34"/>
  <c r="B2" i="30"/>
  <c r="B40" i="25"/>
  <c r="P32" i="26"/>
  <c r="O32" i="26"/>
  <c r="P28" i="26"/>
  <c r="O28" i="26"/>
  <c r="D40" i="30"/>
  <c r="D42" i="30"/>
  <c r="D43" i="30"/>
  <c r="D45" i="30"/>
  <c r="D49" i="30"/>
  <c r="D51" i="30"/>
  <c r="D52" i="30"/>
  <c r="B26" i="30"/>
  <c r="B28" i="30"/>
  <c r="B30" i="30"/>
  <c r="B32" i="26" l="1"/>
  <c r="D38" i="26"/>
  <c r="B38" i="26"/>
  <c r="O199" i="30" l="1"/>
  <c r="K75" i="27"/>
  <c r="I75" i="27"/>
  <c r="G75" i="27"/>
  <c r="E75" i="27"/>
  <c r="C75" i="27"/>
  <c r="O73" i="27"/>
  <c r="O28" i="27"/>
  <c r="K39" i="30" l="1"/>
  <c r="K100" i="30" s="1"/>
  <c r="J39" i="30"/>
  <c r="J100" i="30" s="1"/>
  <c r="K37" i="30"/>
  <c r="K56" i="30" s="1"/>
  <c r="J37" i="30"/>
  <c r="J56" i="30" s="1"/>
  <c r="J42" i="30"/>
  <c r="K42" i="30"/>
  <c r="J45" i="30"/>
  <c r="K45" i="30"/>
  <c r="J51" i="30"/>
  <c r="K51" i="30"/>
  <c r="K98" i="30" l="1"/>
  <c r="K115" i="30" s="1"/>
  <c r="K132" i="30" s="1"/>
  <c r="K75" i="30"/>
  <c r="J166" i="30"/>
  <c r="J75" i="30"/>
  <c r="K166" i="30"/>
  <c r="J101" i="30"/>
  <c r="K101" i="30"/>
  <c r="J98" i="30"/>
  <c r="J115" i="30" s="1"/>
  <c r="J132" i="30" s="1"/>
  <c r="K19" i="29"/>
  <c r="J19" i="29"/>
  <c r="J29" i="29"/>
  <c r="K29" i="29"/>
  <c r="H33" i="34" l="1"/>
  <c r="J31" i="29"/>
  <c r="J43" i="29" s="1"/>
  <c r="I33" i="34"/>
  <c r="K31" i="29"/>
  <c r="K43" i="29" s="1"/>
  <c r="P13" i="34"/>
  <c r="O13" i="34"/>
  <c r="I53" i="34" l="1"/>
  <c r="I43" i="34"/>
  <c r="H53" i="34"/>
  <c r="H43" i="34"/>
  <c r="O214" i="27"/>
  <c r="O151" i="30"/>
  <c r="P151" i="30"/>
  <c r="P83" i="29"/>
  <c r="P214" i="27"/>
  <c r="P28" i="27"/>
  <c r="I39" i="30" l="1"/>
  <c r="I100" i="30" s="1"/>
  <c r="H39" i="30"/>
  <c r="H100" i="30" s="1"/>
  <c r="I51" i="30"/>
  <c r="H51" i="30"/>
  <c r="G51" i="30"/>
  <c r="I45" i="30"/>
  <c r="H45" i="30"/>
  <c r="G45" i="30"/>
  <c r="I42" i="30"/>
  <c r="H42" i="30"/>
  <c r="G42" i="30"/>
  <c r="O228" i="27"/>
  <c r="B228" i="27" s="1"/>
  <c r="I29" i="29" l="1"/>
  <c r="H29" i="29"/>
  <c r="H101" i="30"/>
  <c r="I101" i="30"/>
  <c r="G29" i="29"/>
  <c r="B104" i="25" l="1"/>
  <c r="E104" i="25"/>
  <c r="J104" i="25"/>
  <c r="D42" i="26" l="1"/>
  <c r="B42" i="26"/>
  <c r="G175" i="30" l="1"/>
  <c r="C175" i="30"/>
  <c r="B40" i="34" l="1"/>
  <c r="B40" i="30"/>
  <c r="B36" i="34" s="1"/>
  <c r="B46" i="34" l="1"/>
  <c r="B56" i="34"/>
  <c r="B60" i="34"/>
  <c r="B50" i="34"/>
  <c r="B199" i="30"/>
  <c r="B173" i="30"/>
  <c r="B151" i="30"/>
  <c r="H23" i="30"/>
  <c r="B24" i="30"/>
  <c r="B22" i="30"/>
  <c r="F168" i="30"/>
  <c r="B168" i="30"/>
  <c r="G166" i="30"/>
  <c r="L164" i="30"/>
  <c r="K164" i="30"/>
  <c r="J164" i="30"/>
  <c r="I164" i="30"/>
  <c r="H164" i="30"/>
  <c r="G164" i="30"/>
  <c r="F164" i="30"/>
  <c r="E164" i="30"/>
  <c r="D164" i="30"/>
  <c r="B164" i="30"/>
  <c r="H166" i="30" l="1"/>
  <c r="I166" i="30" s="1"/>
  <c r="G101" i="30" l="1"/>
  <c r="B28" i="27" l="1"/>
  <c r="B6" i="29" l="1"/>
  <c r="B6" i="34"/>
  <c r="B6" i="30"/>
  <c r="B6" i="28"/>
  <c r="B6" i="27"/>
  <c r="B6" i="33"/>
  <c r="E33" i="34"/>
  <c r="B30" i="34"/>
  <c r="B15" i="34"/>
  <c r="I14" i="34"/>
  <c r="H14" i="34"/>
  <c r="G14" i="34"/>
  <c r="F14" i="34"/>
  <c r="E14" i="34"/>
  <c r="B14" i="34"/>
  <c r="B13" i="34"/>
  <c r="B12" i="34"/>
  <c r="B241" i="30"/>
  <c r="B227" i="30"/>
  <c r="B214" i="30"/>
  <c r="B106" i="30"/>
  <c r="F101" i="30"/>
  <c r="B101" i="30"/>
  <c r="F100" i="30"/>
  <c r="G98" i="30"/>
  <c r="G115" i="30" s="1"/>
  <c r="G132" i="30" s="1"/>
  <c r="B96" i="30"/>
  <c r="B52" i="30"/>
  <c r="B100" i="30" s="1"/>
  <c r="B49" i="30"/>
  <c r="B39" i="34" s="1"/>
  <c r="B43" i="30"/>
  <c r="B37" i="34" s="1"/>
  <c r="D39" i="30"/>
  <c r="B39" i="30"/>
  <c r="G37" i="30"/>
  <c r="B35" i="30"/>
  <c r="B19" i="30"/>
  <c r="B17" i="30"/>
  <c r="B16" i="30"/>
  <c r="B15" i="30"/>
  <c r="B14" i="30"/>
  <c r="B13" i="30"/>
  <c r="B12" i="30"/>
  <c r="B124" i="29"/>
  <c r="B110" i="29"/>
  <c r="B96" i="29"/>
  <c r="B83" i="29"/>
  <c r="B70" i="29"/>
  <c r="B57" i="29"/>
  <c r="B29" i="29"/>
  <c r="G19" i="29"/>
  <c r="G31" i="29" s="1"/>
  <c r="G43" i="29" s="1"/>
  <c r="B15" i="29"/>
  <c r="P10" i="29"/>
  <c r="B10" i="29" s="1"/>
  <c r="B10" i="30" s="1"/>
  <c r="B13" i="28"/>
  <c r="B13" i="33" s="1"/>
  <c r="E12" i="33"/>
  <c r="B10" i="28"/>
  <c r="B10" i="33" s="1"/>
  <c r="B214" i="27"/>
  <c r="B199" i="27"/>
  <c r="B73" i="27"/>
  <c r="J46" i="27"/>
  <c r="G46" i="27"/>
  <c r="C46" i="27"/>
  <c r="B42" i="27"/>
  <c r="B15" i="27"/>
  <c r="B10" i="27"/>
  <c r="B9" i="27"/>
  <c r="B8" i="27"/>
  <c r="B26" i="26"/>
  <c r="L24" i="26"/>
  <c r="K24" i="26"/>
  <c r="J24" i="26"/>
  <c r="I24" i="26"/>
  <c r="H24" i="26"/>
  <c r="G24" i="26"/>
  <c r="F24" i="26"/>
  <c r="E24" i="26"/>
  <c r="C24" i="26"/>
  <c r="L19" i="26"/>
  <c r="K19" i="26"/>
  <c r="J19" i="26"/>
  <c r="I19" i="26"/>
  <c r="H19" i="26"/>
  <c r="G19" i="26"/>
  <c r="F19" i="26"/>
  <c r="E19" i="26"/>
  <c r="C19" i="26"/>
  <c r="B19" i="26"/>
  <c r="B15" i="26"/>
  <c r="B12" i="26"/>
  <c r="B10" i="26"/>
  <c r="L8" i="26"/>
  <c r="K8" i="26"/>
  <c r="J8" i="26"/>
  <c r="I8" i="26"/>
  <c r="H8" i="26"/>
  <c r="G8" i="26"/>
  <c r="F8" i="26"/>
  <c r="E8" i="26"/>
  <c r="C8" i="26"/>
  <c r="B8" i="26"/>
  <c r="J103" i="25"/>
  <c r="E103" i="25"/>
  <c r="B103" i="25"/>
  <c r="B101" i="25"/>
  <c r="L99" i="25"/>
  <c r="K99" i="25"/>
  <c r="J99" i="25"/>
  <c r="I99" i="25"/>
  <c r="H99" i="25"/>
  <c r="G99" i="25"/>
  <c r="E99" i="25"/>
  <c r="D99" i="25"/>
  <c r="C99" i="25"/>
  <c r="B94" i="25"/>
  <c r="B96" i="25"/>
  <c r="B93" i="25"/>
  <c r="B92" i="25"/>
  <c r="L90" i="25"/>
  <c r="K90" i="25"/>
  <c r="J90" i="25"/>
  <c r="I90" i="25"/>
  <c r="H90" i="25"/>
  <c r="G90" i="25"/>
  <c r="E90" i="25"/>
  <c r="D90" i="25"/>
  <c r="C90" i="25"/>
  <c r="B90" i="25"/>
  <c r="B87" i="25"/>
  <c r="B82" i="25"/>
  <c r="B80" i="25"/>
  <c r="B78" i="25"/>
  <c r="B76" i="25"/>
  <c r="B74" i="25"/>
  <c r="B60" i="25"/>
  <c r="B59" i="25"/>
  <c r="B56" i="25"/>
  <c r="B54" i="25"/>
  <c r="B52" i="25"/>
  <c r="P46" i="25"/>
  <c r="O46" i="25"/>
  <c r="C46" i="25" s="1"/>
  <c r="B38" i="25"/>
  <c r="B33" i="25"/>
  <c r="B26" i="25"/>
  <c r="L24" i="25"/>
  <c r="K24" i="25"/>
  <c r="J24" i="25"/>
  <c r="I24" i="25"/>
  <c r="H24" i="25"/>
  <c r="G24" i="25"/>
  <c r="E24" i="25"/>
  <c r="D24" i="25"/>
  <c r="C24" i="25"/>
  <c r="B5" i="26"/>
  <c r="E53" i="34" l="1"/>
  <c r="E43" i="34"/>
  <c r="B49" i="34"/>
  <c r="B59" i="34"/>
  <c r="B57" i="34"/>
  <c r="B47" i="34"/>
  <c r="B134" i="30"/>
  <c r="B117" i="30"/>
  <c r="G75" i="30"/>
  <c r="G56" i="30"/>
  <c r="B4" i="27"/>
  <c r="B4" i="29"/>
  <c r="B4" i="30"/>
  <c r="B4" i="34"/>
  <c r="B4" i="28"/>
  <c r="B4" i="33"/>
  <c r="B8" i="30"/>
  <c r="B8" i="29"/>
  <c r="B9" i="30"/>
  <c r="B9" i="29"/>
  <c r="B5" i="29"/>
  <c r="B5" i="34"/>
  <c r="B5" i="30"/>
  <c r="B5" i="28"/>
  <c r="B5" i="33"/>
  <c r="B5" i="27"/>
  <c r="H19" i="29"/>
  <c r="E15" i="34"/>
  <c r="H37" i="30"/>
  <c r="H98" i="30"/>
  <c r="F33" i="34"/>
  <c r="G33" i="34" l="1"/>
  <c r="F53" i="34"/>
  <c r="F43" i="34"/>
  <c r="I98" i="30"/>
  <c r="I115" i="30" s="1"/>
  <c r="I132" i="30" s="1"/>
  <c r="H115" i="30"/>
  <c r="H132" i="30" s="1"/>
  <c r="H75" i="30"/>
  <c r="H56" i="30"/>
  <c r="I19" i="29"/>
  <c r="I31" i="29" s="1"/>
  <c r="I43" i="29" s="1"/>
  <c r="H31" i="29"/>
  <c r="H43" i="29" s="1"/>
  <c r="F15" i="34"/>
  <c r="I37" i="30"/>
  <c r="I56" i="30" s="1"/>
  <c r="G43" i="34" l="1"/>
  <c r="G53" i="34"/>
  <c r="H15" i="34"/>
  <c r="I75" i="30"/>
  <c r="G15" i="34"/>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tc={BC75492B-0976-424B-9FF3-EDE70BEBA5FF}</author>
  </authors>
  <commentList>
    <comment ref="O1" authorId="0" shapeId="0" xr:uid="{BC75492B-0976-424B-9FF3-EDE70BEBA5F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<sst xmlns="http://schemas.openxmlformats.org/spreadsheetml/2006/main" count="772" uniqueCount="390">
  <si>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</si>
  <si>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</si>
  <si>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</si>
  <si>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</si>
  <si>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</si>
  <si>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</si>
  <si>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</si>
  <si>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</si>
  <si>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</si>
  <si>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</si>
  <si>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</si>
  <si>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</si>
  <si>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</si>
  <si>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</si>
  <si>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</si>
  <si>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</si>
  <si>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</si>
  <si>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</si>
  <si>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</si>
  <si>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</si>
  <si>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</si>
  <si>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</si>
  <si>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</si>
  <si>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</si>
  <si>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</si>
  <si>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</si>
  <si>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</si>
  <si>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</si>
  <si>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</si>
  <si>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</si>
  <si>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</si>
  <si>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</si>
  <si>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</si>
  <si>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</si>
  <si>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</si>
  <si>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</si>
  <si>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</si>
  <si>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</si>
  <si>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</si>
  <si>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</si>
  <si>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</si>
  <si>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</si>
  <si>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</si>
  <si>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</si>
  <si>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</si>
  <si>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</si>
  <si>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</si>
  <si>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</si>
  <si>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</si>
  <si>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</si>
  <si>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</si>
  <si>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</si>
  <si>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</si>
  <si>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</si>
  <si>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</si>
  <si>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</si>
  <si>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</si>
  <si>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</si>
  <si>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</si>
  <si>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</si>
  <si>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</si>
  <si>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</si>
  <si>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</si>
  <si>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</si>
  <si>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</si>
  <si>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</si>
  <si>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</si>
  <si>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</si>
  <si>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</si>
  <si>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</si>
  <si>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</si>
  <si>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</si>
  <si>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</si>
  <si>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</si>
  <si>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</si>
  <si>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</si>
  <si>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</si>
  <si>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</si>
  <si>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</si>
  <si>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</si>
  <si>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</si>
  <si>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</si>
  <si>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</si>
  <si>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</si>
  <si>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</si>
  <si>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</si>
  <si>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</si>
  <si>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</si>
  <si>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</si>
  <si>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</si>
  <si>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</si>
  <si>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</si>
  <si>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</si>
  <si>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</si>
  <si>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</si>
  <si>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</si>
  <si>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</si>
  <si>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</si>
  <si>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</si>
  <si>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</si>
  <si>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</si>
  <si>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</si>
  <si>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</si>
  <si>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</si>
  <si>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</si>
  <si>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</si>
  <si>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</si>
  <si>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</si>
  <si>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</si>
  <si>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</si>
  <si>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</si>
  <si>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</si>
  <si>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</si>
  <si>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</si>
  <si>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</si>
  <si>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</si>
  <si>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</si>
  <si>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</si>
  <si>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</si>
  <si>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</si>
  <si>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</si>
  <si>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</si>
  <si>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</si>
  <si>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</si>
  <si>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</si>
  <si>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</si>
  <si>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</si>
  <si>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</si>
  <si>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</si>
  <si>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</si>
  <si>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</si>
  <si>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</si>
  <si>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</si>
  <si>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</si>
  <si>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</si>
  <si>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</si>
  <si>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</si>
  <si>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</si>
  <si>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</si>
  <si>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</si>
  <si>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</si>
  <si>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</si>
  <si>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</si>
  <si>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</si>
  <si>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</si>
  <si>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</si>
  <si>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</si>
  <si>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</si>
  <si>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</si>
  <si>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</si>
  <si>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</si>
  <si>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</si>
  <si>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</si>
  <si>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</si>
  <si>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</si>
  <si>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</si>
  <si>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</si>
  <si>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</si>
  <si>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</si>
  <si>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</si>
  <si>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</si>
  <si>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</si>
  <si>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</si>
  <si>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</si>
  <si>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</si>
  <si>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</si>
  <si>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</si>
  <si>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</si>
  <si>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</si>
  <si>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</si>
  <si>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</si>
  <si>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</si>
  <si>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</si>
  <si>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</si>
  <si>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</si>
  <si>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</si>
  <si>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</si>
  <si>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</si>
  <si>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</si>
  <si>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</si>
  <si>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</si>
  <si>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</si>
  <si>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</si>
  <si>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</si>
  <si>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</si>
  <si>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</si>
  <si>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</si>
  <si>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</si>
  <si>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</si>
  <si>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</si>
  <si>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</si>
  <si>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</si>
  <si>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</si>
  <si>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</si>
  <si>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</si>
  <si>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</si>
  <si>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</si>
  <si>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</si>
  <si>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</si>
  <si>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</si>
  <si>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</si>
  <si>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</si>
  <si>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</si>
  <si>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</si>
  <si>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</si>
  <si>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</si>
  <si>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</si>
  <si>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</si>
  <si>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</si>
  <si>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</si>
  <si>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</si>
  <si>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</si>
  <si>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tonnes</t>
  </si>
  <si>
    <t>Unit of measure (singular)</t>
  </si>
  <si>
    <t>tonne</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</si>
  <si>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</si>
  <si>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</si>
  <si>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</si>
  <si>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</si>
  <si>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</si>
  <si>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</si>
  <si>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</si>
  <si>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</si>
  <si>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</si>
  <si>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</si>
  <si>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</si>
  <si>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</si>
  <si>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</si>
  <si>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</si>
  <si>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</si>
  <si>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</si>
  <si>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</si>
  <si>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</si>
  <si>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</si>
  <si>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</si>
  <si>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</si>
  <si>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</si>
  <si>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</si>
  <si>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</si>
  <si>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</si>
  <si>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</si>
  <si>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</si>
  <si>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</si>
  <si>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</si>
  <si>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</si>
  <si>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</si>
  <si>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</si>
  <si>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</si>
  <si>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</si>
  <si>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</si>
  <si>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</si>
  <si>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</si>
  <si>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</si>
  <si>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</si>
  <si>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</si>
  <si>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</si>
  <si>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</si>
  <si>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</si>
  <si>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</si>
  <si>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</si>
  <si>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</si>
  <si>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</si>
  <si>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</si>
  <si>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</si>
  <si>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</si>
  <si>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</si>
  <si>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</si>
  <si>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</si>
  <si>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</si>
  <si>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</si>
  <si>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China</t>
  </si>
  <si>
    <t>de la Chine</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</si>
  <si>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</si>
  <si>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</si>
  <si>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</si>
  <si>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</si>
  <si>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</si>
  <si>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en Chine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</si>
  <si>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</si>
  <si>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</si>
  <si>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</si>
  <si>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</si>
  <si>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</si>
  <si>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</si>
  <si>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</si>
  <si>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</si>
  <si>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</si>
  <si>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</si>
  <si>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</si>
  <si>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When adding or modifying columns, please ensure the total of all column widths in a tab equals 1760 pixels to allow for consistent scaling when exported to PDF.</t>
  </si>
  <si>
    <t>i.e. columns B-L should be 160 pixels each.</t>
  </si>
  <si>
    <t>hiddenc</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</si>
  <si>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</si>
  <si>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</si>
  <si>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</si>
  <si>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</si>
  <si>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</si>
  <si>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</si>
  <si>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</si>
  <si>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</si>
  <si>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</si>
  <si>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</si>
  <si>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</si>
  <si>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</si>
  <si>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</si>
  <si>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forged grinding media</t>
  </si>
  <si>
    <t>corps de broyage forgés</t>
  </si>
  <si>
    <t>dumping and the subsidizing</t>
  </si>
  <si>
    <t>le dumping et le subventionnement</t>
  </si>
  <si>
    <t>janv.-mars 2025</t>
  </si>
  <si>
    <t>janv.-mars 2026</t>
  </si>
  <si>
    <t>Andrew Wigmore</t>
  </si>
  <si>
    <t>Joseph Long</t>
  </si>
  <si>
    <t>Joseph.Long@tribunal.gc.ca</t>
  </si>
  <si>
    <t>343-597-3847</t>
  </si>
  <si>
    <t>Forged or stamped forged grinding media in spherical or ovoid shape ("ball"), with a nominal diameter between 25 millimeters (1 inch) up to and including 160 millimeters (6.25 inches), produced through the forging or stamping method.</t>
  </si>
  <si>
    <t>Corps de broyage forgés ou estampés en acier, de forme sphérique ou ovoïde (« boulets »), d’un diamètre nominal de 25 millimètres (1 pouce) à 160 millimètres (6,25 pouces) inclusivement, produits par forgeage ou estampage.</t>
  </si>
  <si>
    <t>https://www.cbsa-asfc.gc.ca/sima-lmsi/i-e/fgm2026/fgm2026-in-eng.html#3-2</t>
  </si>
  <si>
    <t>https://www.cbsa-asfc.gc.ca/sima-lmsi/i-e/fgm2026/fgm2026-in-fra.html#3-2</t>
  </si>
  <si>
    <t>7326.11.00.00</t>
  </si>
  <si>
    <t>Category1</t>
  </si>
  <si>
    <t>Category2</t>
  </si>
  <si>
    <t>Category3</t>
  </si>
  <si>
    <t>Forged</t>
  </si>
  <si>
    <t>Stamped</t>
  </si>
  <si>
    <t>Unfinished (Green Balls)</t>
  </si>
  <si>
    <t>Forgeage</t>
  </si>
  <si>
    <t>Estampage</t>
  </si>
  <si>
    <t>March 31, 2026</t>
  </si>
  <si>
    <t>31 mars 2026</t>
  </si>
  <si>
    <t>Jan-Mar 2025</t>
  </si>
  <si>
    <t>Jan-Mar 2026</t>
  </si>
  <si>
    <t>613-558-9353</t>
  </si>
  <si>
    <t>Andrew.Wigmore@tribunal.gc.ca</t>
  </si>
  <si>
    <t>Production for export sales</t>
  </si>
  <si>
    <t>Production pour les ventes à l'exportation</t>
  </si>
  <si>
    <t>Production for internal use or further internal processing</t>
  </si>
  <si>
    <t>Production utilisée à l'interne ou destinée à la transformation ultérieure à l’interne</t>
  </si>
  <si>
    <t>A</t>
  </si>
  <si>
    <t>Total production of the goods</t>
  </si>
  <si>
    <t>Production totale des marchandises</t>
  </si>
  <si>
    <t>Production of other products produced using the same equipment</t>
  </si>
  <si>
    <t>Production d'autres produits fabriqués avec le même équipement</t>
  </si>
  <si>
    <t>Production for sale in China</t>
  </si>
  <si>
    <t>Production pour les ventes en Chine</t>
  </si>
  <si>
    <t>Non finis (les boulets verts)</t>
  </si>
  <si>
    <t>FirmAcc</t>
  </si>
  <si>
    <t>Foreign</t>
  </si>
  <si>
    <t>Foreign Producer  |  Producteur étranger</t>
  </si>
  <si>
    <t>Production</t>
  </si>
  <si>
    <t>-</t>
  </si>
  <si>
    <t>Sales to Home Market | Ventes sur le marché intérieur</t>
  </si>
  <si>
    <t>Export Sales |  Ventes à l'exportation</t>
  </si>
  <si>
    <t>United States  |  États-Unis</t>
  </si>
  <si>
    <t>Other Countries  |  Autres pays</t>
  </si>
  <si>
    <t>Company:</t>
  </si>
  <si>
    <t>Respondent Type:</t>
  </si>
  <si>
    <t>Activity:</t>
  </si>
  <si>
    <t>Country:</t>
  </si>
  <si>
    <t>Subject/Non:</t>
  </si>
  <si>
    <t>Other Country:</t>
  </si>
  <si>
    <t>Trade Level:</t>
  </si>
  <si>
    <t>Product</t>
  </si>
  <si>
    <t>Sales To:</t>
  </si>
  <si>
    <t>2023</t>
  </si>
  <si>
    <t>2024</t>
  </si>
  <si>
    <t>2025</t>
  </si>
  <si>
    <t>I-2025</t>
  </si>
  <si>
    <t>I-2026</t>
  </si>
  <si>
    <t>STAMPED</t>
  </si>
  <si>
    <t>GREEN</t>
  </si>
  <si>
    <t>Jan. - Mar.  |  janv. - mars</t>
  </si>
  <si>
    <t>2025-I</t>
  </si>
  <si>
    <t>2026-I</t>
  </si>
  <si>
    <t>Utilization rate (%)</t>
  </si>
  <si>
    <t>Total - Utilization rate (%)</t>
  </si>
  <si>
    <t>Total - Export sales</t>
  </si>
  <si>
    <t>Other goods produced on the same equipment*</t>
  </si>
  <si>
    <t>Respondant</t>
  </si>
  <si>
    <t>Sheet/Comment</t>
  </si>
  <si>
    <t>Question</t>
  </si>
  <si>
    <t>Answer</t>
  </si>
  <si>
    <t>Public</t>
  </si>
  <si>
    <t>AddPub</t>
  </si>
  <si>
    <t>Pro1</t>
  </si>
  <si>
    <t>Pro2</t>
  </si>
  <si>
    <t>AddPro</t>
  </si>
  <si>
    <t>June 16, 2026</t>
  </si>
  <si>
    <t>16 juin 2026</t>
  </si>
  <si>
    <t>NQ-2026-002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</si>
</sst>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9"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sz val="10.5"/>
      <color rgb="FFFF0000"/>
      <name val="Calibri"/>
      <family val="2"/>
      <scheme val="minor"/>
    </font>
    <font>
      <b/>
      <sz val="9"/>
      <color indexed="81"/>
      <name val="Tahoma"/>
      <family val="2"/>
    </font>
    <font>
      <sz val="10.5"/>
      <color rgb="FF0070C0"/>
      <name val="Calibri"/>
      <family val="2"/>
      <scheme val="minor"/>
    </font>
    <font>
      <b/>
      <sz val="10.5"/>
      <color rgb="FF000000"/>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u/>
      <sz val="10"/>
      <color theme="0"/>
      <name val="Calibri Light"/>
      <family val="2"/>
      <scheme val="major"/>
    </font>
    <font>
      <b/>
      <sz val="9"/>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499984740745262"/>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375">
    <xf numFmtId="0" fontId="0" fillId="0" borderId="0" xfId="0"/>
    <xf numFmtId="0" fontId="10" fillId="2" borderId="0" xfId="0" applyFont="1" applyFill="1" applyAlignment="1">
      <alignment vertical="top" wrapText="1"/>
    </xf>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10" fillId="2" borderId="4" xfId="0" applyFont="1" applyFill="1" applyBorder="1" applyAlignment="1">
      <alignment vertical="top" wrapText="1"/>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15" fontId="10" fillId="0" borderId="0" xfId="0" quotePrefix="1" applyNumberFormat="1" applyFont="1"/>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0" fillId="2" borderId="6" xfId="0" applyFont="1" applyFill="1"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8" fillId="2" borderId="13" xfId="0" applyFont="1" applyFill="1" applyBorder="1" applyAlignment="1">
      <alignment horizontal="center" vertical="center"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10" fillId="6" borderId="0" xfId="0" applyFont="1" applyFill="1" applyAlignment="1">
      <alignment horizontal="left" vertical="top"/>
    </xf>
    <xf numFmtId="166" fontId="10" fillId="6" borderId="0" xfId="0" quotePrefix="1" applyNumberFormat="1" applyFont="1" applyFill="1" applyAlignment="1">
      <alignment horizontal="left" vertical="top"/>
    </xf>
    <xf numFmtId="166" fontId="10" fillId="0" borderId="0" xfId="0" quotePrefix="1" applyNumberFormat="1" applyFont="1" applyAlignment="1">
      <alignment vertical="top"/>
    </xf>
    <xf numFmtId="164" fontId="11" fillId="5" borderId="37" xfId="2" applyNumberFormat="1" applyFont="1" applyFill="1" applyBorder="1" applyAlignment="1" applyProtection="1">
      <alignment horizontal="righ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6" fillId="0" borderId="0" xfId="0" applyFont="1" applyAlignment="1">
      <alignment wrapText="1"/>
    </xf>
    <xf numFmtId="0" fontId="8" fillId="0" borderId="13" xfId="0" applyFont="1" applyBorder="1" applyAlignment="1">
      <alignment horizontal="center" vertical="center" wrapText="1"/>
    </xf>
    <xf numFmtId="0" fontId="10" fillId="0" borderId="4" xfId="0" applyFont="1" applyBorder="1"/>
    <xf numFmtId="0" fontId="10" fillId="0" borderId="0" xfId="0" applyFont="1" applyAlignment="1">
      <alignment vertical="center"/>
    </xf>
    <xf numFmtId="0" fontId="6" fillId="0" borderId="0" xfId="0" applyFont="1" applyAlignment="1">
      <alignment vertical="center" wrapText="1"/>
    </xf>
    <xf numFmtId="0" fontId="7" fillId="0" borderId="0" xfId="0" applyFont="1" applyAlignment="1">
      <alignment wrapText="1"/>
    </xf>
    <xf numFmtId="0" fontId="12" fillId="0" borderId="13" xfId="0" applyFont="1" applyBorder="1" applyAlignment="1">
      <alignment horizontal="center" vertical="center" wrapText="1"/>
    </xf>
    <xf numFmtId="165" fontId="22" fillId="5" borderId="13" xfId="2" applyNumberFormat="1" applyFont="1" applyFill="1" applyBorder="1" applyAlignment="1" applyProtection="1">
      <alignment vertical="center"/>
    </xf>
    <xf numFmtId="0" fontId="9" fillId="0" borderId="0" xfId="0" applyFont="1"/>
    <xf numFmtId="0" fontId="9" fillId="0" borderId="0" xfId="0" applyFont="1" applyAlignment="1">
      <alignment vertical="center"/>
    </xf>
    <xf numFmtId="0" fontId="24" fillId="0" borderId="0" xfId="0" applyFont="1"/>
    <xf numFmtId="0" fontId="25" fillId="9" borderId="43" xfId="0" applyFont="1" applyFill="1" applyBorder="1"/>
    <xf numFmtId="0" fontId="25" fillId="9" borderId="44" xfId="0" applyFont="1" applyFill="1" applyBorder="1"/>
    <xf numFmtId="165" fontId="25" fillId="9" borderId="44" xfId="2" applyNumberFormat="1" applyFont="1" applyFill="1" applyBorder="1"/>
    <xf numFmtId="165" fontId="25" fillId="9" borderId="44" xfId="2" applyNumberFormat="1" applyFont="1" applyFill="1" applyBorder="1" applyAlignment="1">
      <alignment horizontal="left"/>
    </xf>
    <xf numFmtId="165" fontId="25" fillId="9" borderId="45" xfId="2" applyNumberFormat="1" applyFont="1" applyFill="1" applyBorder="1"/>
    <xf numFmtId="0" fontId="26" fillId="0" borderId="43" xfId="0" applyFont="1" applyBorder="1"/>
    <xf numFmtId="0" fontId="26" fillId="0" borderId="44" xfId="0" applyFont="1" applyBorder="1"/>
    <xf numFmtId="165" fontId="26" fillId="0" borderId="44" xfId="2" applyNumberFormat="1" applyFont="1" applyBorder="1"/>
    <xf numFmtId="165" fontId="26" fillId="0" borderId="44" xfId="2" applyNumberFormat="1" applyFont="1" applyBorder="1" applyAlignment="1">
      <alignment horizontal="left"/>
    </xf>
    <xf numFmtId="165" fontId="26" fillId="0" borderId="45" xfId="2" applyNumberFormat="1" applyFont="1" applyBorder="1"/>
    <xf numFmtId="0" fontId="26" fillId="10" borderId="43" xfId="0" applyFont="1" applyFill="1" applyBorder="1"/>
    <xf numFmtId="0" fontId="26" fillId="10" borderId="44" xfId="0" applyFont="1" applyFill="1" applyBorder="1"/>
    <xf numFmtId="165" fontId="26" fillId="10" borderId="44" xfId="2" applyNumberFormat="1" applyFont="1" applyFill="1" applyBorder="1"/>
    <xf numFmtId="165" fontId="26" fillId="10" borderId="44" xfId="2" applyNumberFormat="1" applyFont="1" applyFill="1" applyBorder="1" applyAlignment="1">
      <alignment horizontal="left"/>
    </xf>
    <xf numFmtId="165" fontId="26" fillId="10" borderId="45" xfId="2" applyNumberFormat="1" applyFont="1" applyFill="1" applyBorder="1"/>
    <xf numFmtId="0" fontId="27" fillId="3" borderId="46" xfId="0" applyFont="1" applyFill="1" applyBorder="1"/>
    <xf numFmtId="0" fontId="27" fillId="3" borderId="47" xfId="0" applyFont="1" applyFill="1" applyBorder="1"/>
    <xf numFmtId="165" fontId="27" fillId="3" borderId="47" xfId="2" applyNumberFormat="1" applyFont="1" applyFill="1" applyBorder="1"/>
    <xf numFmtId="165" fontId="27" fillId="3" borderId="47" xfId="2" applyNumberFormat="1" applyFont="1" applyFill="1" applyBorder="1" applyAlignment="1">
      <alignment horizontal="left"/>
    </xf>
    <xf numFmtId="165" fontId="27" fillId="3" borderId="48" xfId="2" applyNumberFormat="1" applyFont="1" applyFill="1" applyBorder="1"/>
    <xf numFmtId="0" fontId="27" fillId="3" borderId="47" xfId="0" applyFont="1" applyFill="1" applyBorder="1" applyAlignment="1">
      <alignment horizontal="center"/>
    </xf>
    <xf numFmtId="0" fontId="27" fillId="3" borderId="49" xfId="0" applyFont="1" applyFill="1" applyBorder="1" applyAlignment="1">
      <alignment horizontal="center"/>
    </xf>
    <xf numFmtId="0" fontId="27" fillId="3" borderId="50" xfId="0" applyFont="1" applyFill="1" applyBorder="1" applyAlignment="1">
      <alignment horizontal="center"/>
    </xf>
    <xf numFmtId="1" fontId="25" fillId="9" borderId="44" xfId="0" applyNumberFormat="1" applyFont="1" applyFill="1" applyBorder="1" applyAlignment="1">
      <alignment horizontal="center"/>
    </xf>
    <xf numFmtId="0" fontId="23" fillId="3" borderId="0" xfId="0" applyFont="1" applyFill="1"/>
    <xf numFmtId="0" fontId="0" fillId="11" borderId="0" xfId="0" applyFill="1"/>
    <xf numFmtId="0" fontId="0" fillId="0" borderId="0" xfId="0" applyFill="1"/>
    <xf numFmtId="0" fontId="28" fillId="3" borderId="0" xfId="0" applyFont="1" applyFill="1" applyAlignment="1">
      <alignment vertical="top"/>
    </xf>
    <xf numFmtId="0" fontId="28" fillId="3" borderId="0" xfId="0" applyFont="1" applyFill="1" applyAlignment="1">
      <alignment vertical="top" wrapText="1"/>
    </xf>
    <xf numFmtId="0" fontId="10" fillId="6" borderId="0" xfId="0" applyFont="1" applyFill="1" applyAlignment="1">
      <alignment horizontal="center"/>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8" fillId="7" borderId="24"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25" xfId="0" applyFont="1" applyFill="1" applyBorder="1" applyAlignment="1">
      <alignment horizontal="center" vertical="top"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9"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10" fillId="2" borderId="0" xfId="0" applyFont="1" applyFill="1" applyBorder="1" applyAlignment="1">
      <alignment horizontal="left" vertical="top" wrapText="1"/>
    </xf>
    <xf numFmtId="0" fontId="10" fillId="2" borderId="4" xfId="0" applyFont="1" applyFill="1" applyBorder="1" applyAlignment="1">
      <alignment horizontal="left" vertical="top" wrapText="1"/>
    </xf>
    <xf numFmtId="0" fontId="21" fillId="2" borderId="6" xfId="0" applyFont="1" applyFill="1" applyBorder="1" applyAlignment="1" applyProtection="1">
      <alignment horizontal="left" vertical="top" wrapText="1"/>
      <protection locked="0"/>
    </xf>
    <xf numFmtId="0" fontId="21" fillId="2" borderId="0"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0" borderId="29" xfId="0" applyFont="1" applyBorder="1" applyAlignment="1">
      <alignment horizontal="left" vertical="center" wrapText="1"/>
    </xf>
    <xf numFmtId="0" fontId="8" fillId="0" borderId="38" xfId="0" applyFont="1" applyBorder="1" applyAlignment="1">
      <alignment horizontal="left" vertical="center" wrapText="1"/>
    </xf>
    <xf numFmtId="0" fontId="8" fillId="0" borderId="30" xfId="0" applyFont="1" applyBorder="1" applyAlignment="1">
      <alignment horizontal="left" vertical="center" wrapText="1"/>
    </xf>
    <xf numFmtId="0" fontId="12" fillId="0" borderId="29" xfId="0" applyFont="1" applyBorder="1" applyAlignment="1">
      <alignment horizontal="left" vertical="center" wrapText="1"/>
    </xf>
    <xf numFmtId="0" fontId="12" fillId="0" borderId="38" xfId="0" applyFont="1" applyBorder="1" applyAlignment="1">
      <alignment horizontal="left" vertical="center" wrapText="1"/>
    </xf>
    <xf numFmtId="0" fontId="12" fillId="0" borderId="30" xfId="0" applyFont="1" applyBorder="1" applyAlignment="1">
      <alignment horizontal="left"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9" fillId="7" borderId="1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8" fillId="2" borderId="40"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0" fontId="12" fillId="7" borderId="13"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165" fontId="11" fillId="5" borderId="15" xfId="2" applyNumberFormat="1" applyFont="1" applyFill="1" applyBorder="1" applyAlignment="1" applyProtection="1">
      <alignment vertical="center"/>
    </xf>
    <xf numFmtId="165" fontId="11" fillId="5" borderId="39"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35" xfId="0" applyFont="1" applyFill="1" applyBorder="1" applyAlignment="1">
      <alignment horizontal="right" vertical="top" wrapText="1" indent="1"/>
    </xf>
    <xf numFmtId="165" fontId="11" fillId="4" borderId="13" xfId="2" applyNumberFormat="1" applyFont="1" applyFill="1" applyBorder="1" applyAlignment="1" applyProtection="1">
      <alignment horizontal="center" vertical="center"/>
      <protection locked="0"/>
    </xf>
    <xf numFmtId="0" fontId="8" fillId="2" borderId="16" xfId="0" applyFont="1" applyFill="1" applyBorder="1" applyAlignment="1">
      <alignment horizontal="right" vertical="top"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left" vertical="center" wrapText="1" indent="1"/>
    </xf>
    <xf numFmtId="0" fontId="8" fillId="2" borderId="38"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49" fontId="8" fillId="4" borderId="0" xfId="0" applyNumberFormat="1" applyFont="1" applyFill="1" applyBorder="1" applyAlignment="1">
      <alignment horizontal="left" vertical="center"/>
    </xf>
    <xf numFmtId="1" fontId="9" fillId="7" borderId="4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8" fillId="2" borderId="0" xfId="0" applyFont="1" applyFill="1" applyAlignment="1">
      <alignment horizontal="left" vertical="top" wrapText="1"/>
    </xf>
    <xf numFmtId="0" fontId="10" fillId="4" borderId="0" xfId="0" applyFont="1" applyFill="1" applyAlignment="1" applyProtection="1">
      <alignment horizontal="left" vertical="top" wrapText="1"/>
      <protection locked="0"/>
    </xf>
    <xf numFmtId="1" fontId="11" fillId="5" borderId="13" xfId="1" applyNumberFormat="1" applyFont="1" applyFill="1" applyBorder="1" applyAlignment="1" applyProtection="1">
      <alignment horizontal="left" vertical="center" wrapText="1" indent="1"/>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581025</xdr:colOff>
      <xdr:row>2</xdr:row>
      <xdr:rowOff>111126</xdr:rowOff>
    </xdr:to>
    <xdr:pic>
      <xdr:nvPicPr>
        <xdr:cNvPr id="2" name="Picture 1">
          <a:extLst>
            <a:ext uri="{FF2B5EF4-FFF2-40B4-BE49-F238E27FC236}">
              <a16:creationId xmlns:a16="http://schemas.microsoft.com/office/drawing/2014/main" id="{E90345ED-694F-4DEC-9895-93DB1641257B}"/>
            </a:ext>
          </a:extLst>
        </xdr:cNvPr>
        <xdr:cNvPicPr>
          <a:picLocks noChangeAspect="1"/>
        </xdr:cNvPicPr>
      </xdr:nvPicPr>
      <xdr:blipFill rotWithShape="1">
        <a:blip xmlns:r="http://schemas.openxmlformats.org/officeDocument/2006/relationships" r:embed="rId1"/>
        <a:srcRect l="2122" t="11760" r="2122" b="10205"/>
        <a:stretch/>
      </xdr:blipFill>
      <xdr:spPr>
        <a:xfrm>
          <a:off x="8848725" y="0"/>
          <a:ext cx="1552575" cy="4730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581025</xdr:colOff>
      <xdr:row>2</xdr:row>
      <xdr:rowOff>111126</xdr:rowOff>
    </xdr:to>
    <xdr:pic>
      <xdr:nvPicPr>
        <xdr:cNvPr id="5" name="Picture 4">
          <a:extLst>
            <a:ext uri="{FF2B5EF4-FFF2-40B4-BE49-F238E27FC236}">
              <a16:creationId xmlns:a16="http://schemas.microsoft.com/office/drawing/2014/main" id="{189176AA-7A25-4CCD-8734-B98B61FBDB9D}"/>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52575" cy="473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523875</xdr:colOff>
      <xdr:row>2</xdr:row>
      <xdr:rowOff>111126</xdr:rowOff>
    </xdr:to>
    <xdr:pic>
      <xdr:nvPicPr>
        <xdr:cNvPr id="2" name="Picture 1">
          <a:extLst>
            <a:ext uri="{FF2B5EF4-FFF2-40B4-BE49-F238E27FC236}">
              <a16:creationId xmlns:a16="http://schemas.microsoft.com/office/drawing/2014/main" id="{40429E5F-D5F7-4938-B780-B83F44F45F82}"/>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52575" cy="473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581025</xdr:colOff>
      <xdr:row>2</xdr:row>
      <xdr:rowOff>111126</xdr:rowOff>
    </xdr:to>
    <xdr:pic>
      <xdr:nvPicPr>
        <xdr:cNvPr id="5" name="Picture 4">
          <a:extLst>
            <a:ext uri="{FF2B5EF4-FFF2-40B4-BE49-F238E27FC236}">
              <a16:creationId xmlns:a16="http://schemas.microsoft.com/office/drawing/2014/main" id="{8E5944DE-69C5-4DE0-93DE-CEFF808F513D}"/>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52575" cy="4730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586467</xdr:colOff>
      <xdr:row>2</xdr:row>
      <xdr:rowOff>119290</xdr:rowOff>
    </xdr:to>
    <xdr:pic>
      <xdr:nvPicPr>
        <xdr:cNvPr id="5" name="Picture 4">
          <a:extLst>
            <a:ext uri="{FF2B5EF4-FFF2-40B4-BE49-F238E27FC236}">
              <a16:creationId xmlns:a16="http://schemas.microsoft.com/office/drawing/2014/main" id="{11219A8A-F2D9-41BC-BE8B-A37C256E30C2}"/>
            </a:ext>
          </a:extLst>
        </xdr:cNvPr>
        <xdr:cNvPicPr>
          <a:picLocks noChangeAspect="1"/>
        </xdr:cNvPicPr>
      </xdr:nvPicPr>
      <xdr:blipFill rotWithShape="1">
        <a:blip xmlns:r="http://schemas.openxmlformats.org/officeDocument/2006/relationships" r:embed="rId2"/>
        <a:srcRect l="2122" t="11760" r="2122" b="10205"/>
        <a:stretch/>
      </xdr:blipFill>
      <xdr:spPr>
        <a:xfrm>
          <a:off x="8803821" y="0"/>
          <a:ext cx="1552575" cy="4730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523875</xdr:colOff>
      <xdr:row>2</xdr:row>
      <xdr:rowOff>111126</xdr:rowOff>
    </xdr:to>
    <xdr:pic>
      <xdr:nvPicPr>
        <xdr:cNvPr id="2" name="Picture 1">
          <a:extLst>
            <a:ext uri="{FF2B5EF4-FFF2-40B4-BE49-F238E27FC236}">
              <a16:creationId xmlns:a16="http://schemas.microsoft.com/office/drawing/2014/main" id="{F270F252-F833-4280-9A91-F6E5FE750D35}"/>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52575" cy="4730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581025</xdr:colOff>
      <xdr:row>2</xdr:row>
      <xdr:rowOff>111126</xdr:rowOff>
    </xdr:to>
    <xdr:pic>
      <xdr:nvPicPr>
        <xdr:cNvPr id="2" name="Picture 1">
          <a:extLst>
            <a:ext uri="{FF2B5EF4-FFF2-40B4-BE49-F238E27FC236}">
              <a16:creationId xmlns:a16="http://schemas.microsoft.com/office/drawing/2014/main" id="{C7620511-FEB0-4A89-82D1-17D75A30EB00}"/>
            </a:ext>
          </a:extLst>
        </xdr:cNvPr>
        <xdr:cNvPicPr>
          <a:picLocks noChangeAspect="1"/>
        </xdr:cNvPicPr>
      </xdr:nvPicPr>
      <xdr:blipFill rotWithShape="1">
        <a:blip xmlns:r="http://schemas.openxmlformats.org/officeDocument/2006/relationships" r:embed="rId1"/>
        <a:srcRect l="2122" t="11760" r="2122" b="10205"/>
        <a:stretch/>
      </xdr:blipFill>
      <xdr:spPr>
        <a:xfrm>
          <a:off x="8848725" y="0"/>
          <a:ext cx="1552575" cy="4730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3DB4CE85-26C2-4D03-B3BE-9BDEFB7567E4}"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17.73" personId="{3DB4CE85-26C2-4D03-B3BE-9BDEFB7567E4}" id="{BC75492B-0976-424B-9FF3-EDE70BEBA5FF}">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2"/>
  <sheetViews>
    <sheetView workbookViewId="0">
      <selection activeCell="B20" sqref="B20:C20"/>
    </sheetView>
  </sheetViews>
  <sheetFormatPr defaultColWidth="9.33203125" defaultRowHeight="14.4" x14ac:dyDescent="0.3"/>
  <cols>
    <col min="1" max="1" width="24.44140625" style="49" bestFit="1" customWidth="1"/>
    <col min="2" max="2" width="20.5546875" style="50" bestFit="1" customWidth="1"/>
    <col min="3" max="3" width="22.33203125" style="50" bestFit="1" customWidth="1"/>
    <col min="4" max="4" width="12.44140625" style="50" bestFit="1" customWidth="1"/>
    <col min="5" max="16384" width="9.33203125" style="50"/>
  </cols>
  <sheetData>
    <row r="1" spans="1:6" s="71" customFormat="1" x14ac:dyDescent="0.3">
      <c r="A1" s="71" t="s">
        <v>146</v>
      </c>
      <c r="B1" s="71" t="s">
        <v>60</v>
      </c>
      <c r="C1" s="71" t="s">
        <v>61</v>
      </c>
      <c r="F1" s="71" t="s">
        <v>62</v>
      </c>
    </row>
    <row r="2" spans="1:6" x14ac:dyDescent="0.3">
      <c r="A2" s="49" t="s">
        <v>63</v>
      </c>
      <c r="B2" t="s">
        <v>389</v>
      </c>
      <c r="C2" s="50" t="str">
        <f>B2</f>
        <v>NQ-2026-002</v>
      </c>
      <c r="F2" s="50" t="s">
        <v>170</v>
      </c>
    </row>
    <row r="3" spans="1:6" x14ac:dyDescent="0.3">
      <c r="A3" s="49" t="s">
        <v>64</v>
      </c>
      <c r="B3" s="48" t="s">
        <v>305</v>
      </c>
      <c r="C3" s="48" t="s">
        <v>306</v>
      </c>
      <c r="F3" s="50" t="s">
        <v>168</v>
      </c>
    </row>
    <row r="4" spans="1:6" x14ac:dyDescent="0.3">
      <c r="A4" s="49" t="s">
        <v>132</v>
      </c>
      <c r="B4" s="50" t="s">
        <v>307</v>
      </c>
      <c r="C4" s="50" t="s">
        <v>308</v>
      </c>
      <c r="F4" s="50" t="s">
        <v>169</v>
      </c>
    </row>
    <row r="5" spans="1:6" ht="28.8" x14ac:dyDescent="0.3">
      <c r="A5" s="69" t="s">
        <v>207</v>
      </c>
      <c r="B5" s="50" t="s">
        <v>270</v>
      </c>
      <c r="C5" s="50" t="s">
        <v>271</v>
      </c>
      <c r="D5" s="50" t="s">
        <v>277</v>
      </c>
    </row>
    <row r="6" spans="1:6" x14ac:dyDescent="0.3">
      <c r="A6" s="51" t="s">
        <v>187</v>
      </c>
      <c r="B6" s="132">
        <v>2023</v>
      </c>
      <c r="C6" s="132">
        <f>B6</f>
        <v>2023</v>
      </c>
      <c r="F6" s="72" t="s">
        <v>215</v>
      </c>
    </row>
    <row r="7" spans="1:6" x14ac:dyDescent="0.3">
      <c r="A7" s="51" t="s">
        <v>188</v>
      </c>
      <c r="B7" s="133" t="s">
        <v>328</v>
      </c>
      <c r="C7" s="134" t="s">
        <v>329</v>
      </c>
      <c r="F7" s="50" t="s">
        <v>289</v>
      </c>
    </row>
    <row r="8" spans="1:6" x14ac:dyDescent="0.3">
      <c r="A8" s="51" t="s">
        <v>189</v>
      </c>
      <c r="B8" s="132">
        <v>2026</v>
      </c>
      <c r="C8" s="132">
        <f>B8</f>
        <v>2026</v>
      </c>
      <c r="F8" s="50" t="s">
        <v>290</v>
      </c>
    </row>
    <row r="9" spans="1:6" x14ac:dyDescent="0.3">
      <c r="A9" s="49" t="s">
        <v>180</v>
      </c>
      <c r="B9" s="48" t="s">
        <v>330</v>
      </c>
      <c r="C9" s="48" t="s">
        <v>309</v>
      </c>
      <c r="F9" s="73" t="s">
        <v>216</v>
      </c>
    </row>
    <row r="10" spans="1:6" x14ac:dyDescent="0.3">
      <c r="A10" s="49" t="s">
        <v>181</v>
      </c>
      <c r="B10" s="48" t="s">
        <v>331</v>
      </c>
      <c r="C10" s="48" t="s">
        <v>310</v>
      </c>
    </row>
    <row r="11" spans="1:6" x14ac:dyDescent="0.3">
      <c r="A11" s="49" t="s">
        <v>65</v>
      </c>
      <c r="B11" s="134" t="s">
        <v>387</v>
      </c>
      <c r="C11" s="134" t="s">
        <v>388</v>
      </c>
    </row>
    <row r="13" spans="1:6" x14ac:dyDescent="0.3">
      <c r="A13" s="49" t="s">
        <v>208</v>
      </c>
      <c r="B13" s="50" t="s">
        <v>311</v>
      </c>
      <c r="C13" s="50" t="s">
        <v>333</v>
      </c>
      <c r="D13" s="50" t="s">
        <v>332</v>
      </c>
    </row>
    <row r="14" spans="1:6" x14ac:dyDescent="0.3">
      <c r="A14" s="49" t="s">
        <v>209</v>
      </c>
      <c r="B14" s="50" t="s">
        <v>312</v>
      </c>
      <c r="C14" s="50" t="s">
        <v>313</v>
      </c>
      <c r="D14" s="50" t="s">
        <v>314</v>
      </c>
    </row>
    <row r="16" spans="1:6" x14ac:dyDescent="0.3">
      <c r="A16" s="49" t="s">
        <v>68</v>
      </c>
      <c r="B16" s="50" t="s">
        <v>315</v>
      </c>
      <c r="C16" s="50" t="s">
        <v>316</v>
      </c>
    </row>
    <row r="17" spans="1:4" x14ac:dyDescent="0.3">
      <c r="A17" s="70" t="s">
        <v>210</v>
      </c>
      <c r="B17" s="48" t="s">
        <v>317</v>
      </c>
      <c r="C17" s="48" t="s">
        <v>318</v>
      </c>
    </row>
    <row r="19" spans="1:4" x14ac:dyDescent="0.3">
      <c r="A19" s="49" t="s">
        <v>69</v>
      </c>
      <c r="B19" s="52" t="s">
        <v>186</v>
      </c>
      <c r="C19" s="52" t="s">
        <v>186</v>
      </c>
    </row>
    <row r="20" spans="1:4" x14ac:dyDescent="0.3">
      <c r="A20" s="49" t="s">
        <v>70</v>
      </c>
      <c r="B20" s="52" t="s">
        <v>319</v>
      </c>
      <c r="C20" s="50" t="s">
        <v>319</v>
      </c>
    </row>
    <row r="21" spans="1:4" x14ac:dyDescent="0.3">
      <c r="A21" s="49" t="s">
        <v>71</v>
      </c>
      <c r="B21" s="52" t="s">
        <v>319</v>
      </c>
      <c r="C21" s="50" t="s">
        <v>319</v>
      </c>
    </row>
    <row r="23" spans="1:4" x14ac:dyDescent="0.3">
      <c r="A23" s="49" t="s">
        <v>211</v>
      </c>
      <c r="B23" s="48" t="s">
        <v>212</v>
      </c>
      <c r="C23" s="48" t="s">
        <v>212</v>
      </c>
    </row>
    <row r="24" spans="1:4" x14ac:dyDescent="0.3">
      <c r="A24" s="49" t="s">
        <v>213</v>
      </c>
      <c r="B24" s="48" t="s">
        <v>214</v>
      </c>
      <c r="C24" s="48" t="s">
        <v>214</v>
      </c>
    </row>
    <row r="26" spans="1:4" x14ac:dyDescent="0.3">
      <c r="A26" s="179" t="s">
        <v>258</v>
      </c>
      <c r="B26" s="179"/>
      <c r="C26" s="179"/>
      <c r="D26" s="179"/>
    </row>
    <row r="27" spans="1:4" x14ac:dyDescent="0.3">
      <c r="A27" s="49" t="s">
        <v>263</v>
      </c>
      <c r="B27" s="50" t="s">
        <v>259</v>
      </c>
      <c r="C27" s="50" t="s">
        <v>260</v>
      </c>
      <c r="D27" s="49" t="str">
        <f>IF(Intro!$G$20="English",B27,C27)</f>
        <v>Yes</v>
      </c>
    </row>
    <row r="28" spans="1:4" x14ac:dyDescent="0.3">
      <c r="B28" s="50" t="s">
        <v>261</v>
      </c>
      <c r="C28" s="50" t="s">
        <v>262</v>
      </c>
      <c r="D28" s="49" t="str">
        <f>IF(Intro!$G$20="English",B28,C28)</f>
        <v>No</v>
      </c>
    </row>
    <row r="30" spans="1:4" x14ac:dyDescent="0.3">
      <c r="A30" s="49" t="s">
        <v>320</v>
      </c>
      <c r="B30" s="50" t="s">
        <v>323</v>
      </c>
      <c r="C30" s="50" t="s">
        <v>326</v>
      </c>
    </row>
    <row r="31" spans="1:4" x14ac:dyDescent="0.3">
      <c r="A31" s="49" t="s">
        <v>321</v>
      </c>
      <c r="B31" s="50" t="s">
        <v>324</v>
      </c>
      <c r="C31" s="50" t="s">
        <v>327</v>
      </c>
    </row>
    <row r="32" spans="1:4" x14ac:dyDescent="0.3">
      <c r="A32" s="49" t="s">
        <v>322</v>
      </c>
      <c r="B32" s="50" t="s">
        <v>325</v>
      </c>
      <c r="C32" s="50" t="s">
        <v>345</v>
      </c>
    </row>
  </sheetData>
  <sheetProtection algorithmName="SHA-512" hashValue="m9AlidVRhnO/6JrZqSflQKIMtgXhMG3iUYrxtLr/gcNVRmt+WNQY/2uBt5gIDNQcJVB63Z0Yt4h1hiwR5VEDWw==" saltValue="yRpjuarBFtJcVhZ1OjLvLQ==" spinCount="100000" sheet="1" objects="1" scenarios="1" selectLockedCells="1"/>
  <mergeCells count="1">
    <mergeCell ref="A26:D26"/>
  </mergeCells>
  <phoneticPr fontId="15" type="noConversion"/>
  <dataValidations count="2">
    <dataValidation type="list" allowBlank="1" showInputMessage="1" showErrorMessage="1" sqref="B4" xr:uid="{542031D8-30D8-4EB8-BA5B-17B6EEA33E72}">
      <formula1>"dumping, dumping and the subsidizing"</formula1>
    </dataValidation>
    <dataValidation type="list" allowBlank="1" showInputMessage="1" showErrorMessage="1" sqref="C4" xr:uid="{9BFAEF89-26DA-44B3-9C93-83E4E8729435}">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1F2A3-5ED9-4E4F-B01B-AD8B8FFE42FC}">
  <sheetPr>
    <tabColor rgb="FFFF0000"/>
  </sheetPr>
  <dimension ref="A1:AT40"/>
  <sheetViews>
    <sheetView workbookViewId="0">
      <selection activeCell="B15" sqref="B15"/>
    </sheetView>
  </sheetViews>
  <sheetFormatPr defaultRowHeight="14.4" x14ac:dyDescent="0.3"/>
  <sheetData>
    <row r="1" spans="1:46" s="174" customFormat="1" x14ac:dyDescent="0.3">
      <c r="A1" s="174" t="s">
        <v>346</v>
      </c>
    </row>
    <row r="3" spans="1:46" x14ac:dyDescent="0.3">
      <c r="A3" s="149" t="s">
        <v>323</v>
      </c>
      <c r="Q3" s="149" t="s">
        <v>369</v>
      </c>
      <c r="AG3" s="149" t="s">
        <v>370</v>
      </c>
    </row>
    <row r="4" spans="1:46" ht="15" thickBot="1" x14ac:dyDescent="0.35">
      <c r="A4" s="149"/>
    </row>
    <row r="5" spans="1:46" x14ac:dyDescent="0.3">
      <c r="A5" s="165" t="s">
        <v>355</v>
      </c>
      <c r="B5" s="166" t="s">
        <v>356</v>
      </c>
      <c r="C5" s="166" t="s">
        <v>357</v>
      </c>
      <c r="D5" s="167" t="s">
        <v>358</v>
      </c>
      <c r="E5" s="167" t="s">
        <v>359</v>
      </c>
      <c r="F5" s="167" t="s">
        <v>360</v>
      </c>
      <c r="G5" s="168" t="s">
        <v>361</v>
      </c>
      <c r="H5" s="168" t="s">
        <v>362</v>
      </c>
      <c r="I5" s="169" t="s">
        <v>363</v>
      </c>
      <c r="J5" s="170" t="s">
        <v>364</v>
      </c>
      <c r="K5" s="170" t="s">
        <v>365</v>
      </c>
      <c r="L5" s="171" t="s">
        <v>366</v>
      </c>
      <c r="M5" s="170" t="s">
        <v>367</v>
      </c>
      <c r="N5" s="172" t="s">
        <v>368</v>
      </c>
      <c r="Q5" s="165" t="s">
        <v>355</v>
      </c>
      <c r="R5" s="166" t="s">
        <v>356</v>
      </c>
      <c r="S5" s="166" t="s">
        <v>357</v>
      </c>
      <c r="T5" s="167" t="s">
        <v>358</v>
      </c>
      <c r="U5" s="167" t="s">
        <v>359</v>
      </c>
      <c r="V5" s="167" t="s">
        <v>360</v>
      </c>
      <c r="W5" s="168" t="s">
        <v>361</v>
      </c>
      <c r="X5" s="168" t="s">
        <v>362</v>
      </c>
      <c r="Y5" s="169" t="s">
        <v>363</v>
      </c>
      <c r="Z5" s="170" t="s">
        <v>364</v>
      </c>
      <c r="AA5" s="170" t="s">
        <v>365</v>
      </c>
      <c r="AB5" s="171" t="s">
        <v>366</v>
      </c>
      <c r="AC5" s="170" t="s">
        <v>367</v>
      </c>
      <c r="AD5" s="172" t="s">
        <v>368</v>
      </c>
      <c r="AG5" s="165" t="s">
        <v>355</v>
      </c>
      <c r="AH5" s="166" t="s">
        <v>356</v>
      </c>
      <c r="AI5" s="166" t="s">
        <v>357</v>
      </c>
      <c r="AJ5" s="167" t="s">
        <v>358</v>
      </c>
      <c r="AK5" s="167" t="s">
        <v>359</v>
      </c>
      <c r="AL5" s="167" t="s">
        <v>360</v>
      </c>
      <c r="AM5" s="168" t="s">
        <v>361</v>
      </c>
      <c r="AN5" s="168" t="s">
        <v>362</v>
      </c>
      <c r="AO5" s="169" t="s">
        <v>363</v>
      </c>
      <c r="AP5" s="170" t="s">
        <v>364</v>
      </c>
      <c r="AQ5" s="170" t="s">
        <v>365</v>
      </c>
      <c r="AR5" s="171" t="s">
        <v>366</v>
      </c>
      <c r="AS5" s="170" t="s">
        <v>367</v>
      </c>
      <c r="AT5" s="172" t="s">
        <v>368</v>
      </c>
    </row>
    <row r="6" spans="1:46" x14ac:dyDescent="0.3">
      <c r="A6" s="150">
        <f>Intro!E52</f>
        <v>0</v>
      </c>
      <c r="B6" s="151" t="s">
        <v>348</v>
      </c>
      <c r="C6" s="151" t="s">
        <v>349</v>
      </c>
      <c r="D6" s="152" t="s">
        <v>350</v>
      </c>
      <c r="E6" s="152" t="s">
        <v>350</v>
      </c>
      <c r="F6" s="152"/>
      <c r="G6" s="153" t="s">
        <v>350</v>
      </c>
      <c r="H6" s="153" t="s">
        <v>323</v>
      </c>
      <c r="I6" s="154" t="s">
        <v>350</v>
      </c>
      <c r="J6" s="173" t="str">
        <f>Confirm!E35</f>
        <v>-</v>
      </c>
      <c r="K6" s="173" t="str">
        <f>Confirm!F35</f>
        <v>-</v>
      </c>
      <c r="L6" s="173" t="str">
        <f>Confirm!G35</f>
        <v>-</v>
      </c>
      <c r="M6" s="173" t="str">
        <f>Confirm!H35</f>
        <v>-</v>
      </c>
      <c r="N6" s="173" t="str">
        <f>Confirm!I35</f>
        <v>-</v>
      </c>
      <c r="Q6" s="150">
        <f>A6</f>
        <v>0</v>
      </c>
      <c r="R6" s="151" t="s">
        <v>348</v>
      </c>
      <c r="S6" s="151" t="s">
        <v>349</v>
      </c>
      <c r="T6" s="152" t="s">
        <v>350</v>
      </c>
      <c r="U6" s="152" t="s">
        <v>350</v>
      </c>
      <c r="V6" s="152"/>
      <c r="W6" s="153" t="s">
        <v>350</v>
      </c>
      <c r="X6" s="153" t="s">
        <v>324</v>
      </c>
      <c r="Y6" s="154" t="s">
        <v>350</v>
      </c>
      <c r="Z6" s="173" t="str">
        <f>Confirm!E45</f>
        <v>-</v>
      </c>
      <c r="AA6" s="173" t="str">
        <f>Confirm!F45</f>
        <v>-</v>
      </c>
      <c r="AB6" s="173" t="str">
        <f>Confirm!G45</f>
        <v>-</v>
      </c>
      <c r="AC6" s="173" t="str">
        <f>Confirm!H45</f>
        <v>-</v>
      </c>
      <c r="AD6" s="173" t="str">
        <f>Confirm!I45</f>
        <v>-</v>
      </c>
      <c r="AG6" s="150">
        <f>A6</f>
        <v>0</v>
      </c>
      <c r="AH6" s="151" t="s">
        <v>348</v>
      </c>
      <c r="AI6" s="151" t="s">
        <v>349</v>
      </c>
      <c r="AJ6" s="152" t="s">
        <v>350</v>
      </c>
      <c r="AK6" s="152" t="s">
        <v>350</v>
      </c>
      <c r="AL6" s="152"/>
      <c r="AM6" s="153" t="s">
        <v>350</v>
      </c>
      <c r="AN6" s="153" t="s">
        <v>325</v>
      </c>
      <c r="AO6" s="154" t="s">
        <v>350</v>
      </c>
      <c r="AP6" s="173" t="str">
        <f>Confirm!E55</f>
        <v>-</v>
      </c>
      <c r="AQ6" s="173" t="str">
        <f>Confirm!F55</f>
        <v>-</v>
      </c>
      <c r="AR6" s="173" t="str">
        <f>Confirm!G55</f>
        <v>-</v>
      </c>
      <c r="AS6" s="173" t="str">
        <f>Confirm!H55</f>
        <v>-</v>
      </c>
      <c r="AT6" s="173" t="str">
        <f>Confirm!I55</f>
        <v>-</v>
      </c>
    </row>
    <row r="7" spans="1:46" x14ac:dyDescent="0.3">
      <c r="A7" s="155">
        <f>A6</f>
        <v>0</v>
      </c>
      <c r="B7" s="156" t="str">
        <f>B6</f>
        <v>Foreign Producer  |  Producteur étranger</v>
      </c>
      <c r="C7" s="156" t="s">
        <v>351</v>
      </c>
      <c r="D7" s="157" t="s">
        <v>350</v>
      </c>
      <c r="E7" s="157" t="s">
        <v>350</v>
      </c>
      <c r="F7" s="157"/>
      <c r="G7" s="158" t="s">
        <v>350</v>
      </c>
      <c r="H7" s="153" t="s">
        <v>323</v>
      </c>
      <c r="I7" s="159" t="s">
        <v>350</v>
      </c>
      <c r="J7" s="173" t="str">
        <f>Confirm!E36</f>
        <v>-</v>
      </c>
      <c r="K7" s="173" t="str">
        <f>Confirm!F36</f>
        <v>-</v>
      </c>
      <c r="L7" s="173" t="str">
        <f>Confirm!G36</f>
        <v>-</v>
      </c>
      <c r="M7" s="173" t="str">
        <f>Confirm!H36</f>
        <v>-</v>
      </c>
      <c r="N7" s="173" t="str">
        <f>Confirm!I36</f>
        <v>-</v>
      </c>
      <c r="Q7" s="155">
        <f>Q6</f>
        <v>0</v>
      </c>
      <c r="R7" s="156" t="str">
        <f>R6</f>
        <v>Foreign Producer  |  Producteur étranger</v>
      </c>
      <c r="S7" s="156" t="s">
        <v>351</v>
      </c>
      <c r="T7" s="157" t="s">
        <v>350</v>
      </c>
      <c r="U7" s="157" t="s">
        <v>350</v>
      </c>
      <c r="V7" s="157"/>
      <c r="W7" s="158" t="s">
        <v>350</v>
      </c>
      <c r="X7" s="153" t="s">
        <v>324</v>
      </c>
      <c r="Y7" s="159" t="s">
        <v>350</v>
      </c>
      <c r="Z7" s="173" t="str">
        <f>Confirm!E46</f>
        <v>-</v>
      </c>
      <c r="AA7" s="173" t="str">
        <f>Confirm!F46</f>
        <v>-</v>
      </c>
      <c r="AB7" s="173" t="str">
        <f>Confirm!G46</f>
        <v>-</v>
      </c>
      <c r="AC7" s="173" t="str">
        <f>Confirm!H46</f>
        <v>-</v>
      </c>
      <c r="AD7" s="173" t="str">
        <f>Confirm!I46</f>
        <v>-</v>
      </c>
      <c r="AG7" s="155">
        <f>AG6</f>
        <v>0</v>
      </c>
      <c r="AH7" s="156" t="str">
        <f>AH6</f>
        <v>Foreign Producer  |  Producteur étranger</v>
      </c>
      <c r="AI7" s="156" t="s">
        <v>351</v>
      </c>
      <c r="AJ7" s="157" t="s">
        <v>350</v>
      </c>
      <c r="AK7" s="157" t="s">
        <v>350</v>
      </c>
      <c r="AL7" s="157"/>
      <c r="AM7" s="158" t="s">
        <v>350</v>
      </c>
      <c r="AN7" s="153" t="s">
        <v>325</v>
      </c>
      <c r="AO7" s="159" t="s">
        <v>350</v>
      </c>
      <c r="AP7" s="173" t="str">
        <f>Confirm!E56</f>
        <v>-</v>
      </c>
      <c r="AQ7" s="173" t="str">
        <f>Confirm!F56</f>
        <v>-</v>
      </c>
      <c r="AR7" s="173" t="str">
        <f>Confirm!G56</f>
        <v>-</v>
      </c>
      <c r="AS7" s="173" t="str">
        <f>Confirm!H56</f>
        <v>-</v>
      </c>
      <c r="AT7" s="173" t="str">
        <f>Confirm!I56</f>
        <v>-</v>
      </c>
    </row>
    <row r="8" spans="1:46" x14ac:dyDescent="0.3">
      <c r="A8" s="160">
        <f t="shared" ref="A8:B10" si="0">A7</f>
        <v>0</v>
      </c>
      <c r="B8" s="161" t="str">
        <f t="shared" si="0"/>
        <v>Foreign Producer  |  Producteur étranger</v>
      </c>
      <c r="C8" s="161" t="s">
        <v>352</v>
      </c>
      <c r="D8" s="162" t="s">
        <v>178</v>
      </c>
      <c r="E8" s="162" t="s">
        <v>350</v>
      </c>
      <c r="F8" s="162"/>
      <c r="G8" s="163" t="s">
        <v>350</v>
      </c>
      <c r="H8" s="153" t="s">
        <v>323</v>
      </c>
      <c r="I8" s="164" t="s">
        <v>350</v>
      </c>
      <c r="J8" s="173" t="str">
        <f>Confirm!E37</f>
        <v>-</v>
      </c>
      <c r="K8" s="173" t="str">
        <f>Confirm!F37</f>
        <v>-</v>
      </c>
      <c r="L8" s="173" t="str">
        <f>Confirm!G37</f>
        <v>-</v>
      </c>
      <c r="M8" s="173" t="str">
        <f>Confirm!H37</f>
        <v>-</v>
      </c>
      <c r="N8" s="173" t="str">
        <f>Confirm!I37</f>
        <v>-</v>
      </c>
      <c r="Q8" s="160">
        <f t="shared" ref="Q8:R10" si="1">Q7</f>
        <v>0</v>
      </c>
      <c r="R8" s="161" t="str">
        <f t="shared" si="1"/>
        <v>Foreign Producer  |  Producteur étranger</v>
      </c>
      <c r="S8" s="161" t="s">
        <v>352</v>
      </c>
      <c r="T8" s="162" t="s">
        <v>178</v>
      </c>
      <c r="U8" s="162" t="s">
        <v>350</v>
      </c>
      <c r="V8" s="162"/>
      <c r="W8" s="163" t="s">
        <v>350</v>
      </c>
      <c r="X8" s="153" t="s">
        <v>324</v>
      </c>
      <c r="Y8" s="164" t="s">
        <v>350</v>
      </c>
      <c r="Z8" s="173" t="str">
        <f>Confirm!E47</f>
        <v>-</v>
      </c>
      <c r="AA8" s="173" t="str">
        <f>Confirm!F47</f>
        <v>-</v>
      </c>
      <c r="AB8" s="173" t="str">
        <f>Confirm!G47</f>
        <v>-</v>
      </c>
      <c r="AC8" s="173" t="str">
        <f>Confirm!H47</f>
        <v>-</v>
      </c>
      <c r="AD8" s="173" t="str">
        <f>Confirm!I47</f>
        <v>-</v>
      </c>
      <c r="AG8" s="160">
        <f t="shared" ref="AG8:AH10" si="2">AG7</f>
        <v>0</v>
      </c>
      <c r="AH8" s="161" t="str">
        <f t="shared" si="2"/>
        <v>Foreign Producer  |  Producteur étranger</v>
      </c>
      <c r="AI8" s="161" t="s">
        <v>352</v>
      </c>
      <c r="AJ8" s="162" t="s">
        <v>178</v>
      </c>
      <c r="AK8" s="162" t="s">
        <v>350</v>
      </c>
      <c r="AL8" s="162"/>
      <c r="AM8" s="163" t="s">
        <v>350</v>
      </c>
      <c r="AN8" s="153" t="s">
        <v>325</v>
      </c>
      <c r="AO8" s="164" t="s">
        <v>350</v>
      </c>
      <c r="AP8" s="173" t="str">
        <f>Confirm!E57</f>
        <v>-</v>
      </c>
      <c r="AQ8" s="173" t="str">
        <f>Confirm!F57</f>
        <v>-</v>
      </c>
      <c r="AR8" s="173" t="str">
        <f>Confirm!G57</f>
        <v>-</v>
      </c>
      <c r="AS8" s="173" t="str">
        <f>Confirm!H57</f>
        <v>-</v>
      </c>
      <c r="AT8" s="173" t="str">
        <f>Confirm!I57</f>
        <v>-</v>
      </c>
    </row>
    <row r="9" spans="1:46" x14ac:dyDescent="0.3">
      <c r="A9" s="155">
        <f t="shared" si="0"/>
        <v>0</v>
      </c>
      <c r="B9" s="156" t="str">
        <f t="shared" si="0"/>
        <v>Foreign Producer  |  Producteur étranger</v>
      </c>
      <c r="C9" s="156" t="s">
        <v>352</v>
      </c>
      <c r="D9" s="157" t="s">
        <v>353</v>
      </c>
      <c r="E9" s="157" t="s">
        <v>350</v>
      </c>
      <c r="F9" s="157"/>
      <c r="G9" s="158" t="s">
        <v>350</v>
      </c>
      <c r="H9" s="153" t="s">
        <v>323</v>
      </c>
      <c r="I9" s="159" t="s">
        <v>350</v>
      </c>
      <c r="J9" s="173" t="str">
        <f>Confirm!E38</f>
        <v>-</v>
      </c>
      <c r="K9" s="173" t="str">
        <f>Confirm!F38</f>
        <v>-</v>
      </c>
      <c r="L9" s="173" t="str">
        <f>Confirm!G38</f>
        <v>-</v>
      </c>
      <c r="M9" s="173" t="str">
        <f>Confirm!H38</f>
        <v>-</v>
      </c>
      <c r="N9" s="173" t="str">
        <f>Confirm!I38</f>
        <v>-</v>
      </c>
      <c r="Q9" s="155">
        <f t="shared" si="1"/>
        <v>0</v>
      </c>
      <c r="R9" s="156" t="str">
        <f t="shared" si="1"/>
        <v>Foreign Producer  |  Producteur étranger</v>
      </c>
      <c r="S9" s="156" t="s">
        <v>352</v>
      </c>
      <c r="T9" s="157" t="s">
        <v>353</v>
      </c>
      <c r="U9" s="157" t="s">
        <v>350</v>
      </c>
      <c r="V9" s="157"/>
      <c r="W9" s="158" t="s">
        <v>350</v>
      </c>
      <c r="X9" s="153" t="s">
        <v>324</v>
      </c>
      <c r="Y9" s="159" t="s">
        <v>350</v>
      </c>
      <c r="Z9" s="173" t="str">
        <f>Confirm!E48</f>
        <v>-</v>
      </c>
      <c r="AA9" s="173" t="str">
        <f>Confirm!F48</f>
        <v>-</v>
      </c>
      <c r="AB9" s="173" t="str">
        <f>Confirm!G48</f>
        <v>-</v>
      </c>
      <c r="AC9" s="173" t="str">
        <f>Confirm!H48</f>
        <v>-</v>
      </c>
      <c r="AD9" s="173" t="str">
        <f>Confirm!I48</f>
        <v>-</v>
      </c>
      <c r="AG9" s="155">
        <f t="shared" si="2"/>
        <v>0</v>
      </c>
      <c r="AH9" s="156" t="str">
        <f t="shared" si="2"/>
        <v>Foreign Producer  |  Producteur étranger</v>
      </c>
      <c r="AI9" s="156" t="s">
        <v>352</v>
      </c>
      <c r="AJ9" s="157" t="s">
        <v>353</v>
      </c>
      <c r="AK9" s="157" t="s">
        <v>350</v>
      </c>
      <c r="AL9" s="157"/>
      <c r="AM9" s="158" t="s">
        <v>350</v>
      </c>
      <c r="AN9" s="153" t="s">
        <v>325</v>
      </c>
      <c r="AO9" s="159" t="s">
        <v>350</v>
      </c>
      <c r="AP9" s="173" t="str">
        <f>Confirm!E58</f>
        <v>-</v>
      </c>
      <c r="AQ9" s="173" t="str">
        <f>Confirm!F58</f>
        <v>-</v>
      </c>
      <c r="AR9" s="173" t="str">
        <f>Confirm!G58</f>
        <v>-</v>
      </c>
      <c r="AS9" s="173" t="str">
        <f>Confirm!H58</f>
        <v>-</v>
      </c>
      <c r="AT9" s="173" t="str">
        <f>Confirm!I58</f>
        <v>-</v>
      </c>
    </row>
    <row r="10" spans="1:46" x14ac:dyDescent="0.3">
      <c r="A10" s="160">
        <f t="shared" si="0"/>
        <v>0</v>
      </c>
      <c r="B10" s="161" t="str">
        <f t="shared" si="0"/>
        <v>Foreign Producer  |  Producteur étranger</v>
      </c>
      <c r="C10" s="161" t="s">
        <v>352</v>
      </c>
      <c r="D10" s="162" t="s">
        <v>354</v>
      </c>
      <c r="E10" s="162" t="s">
        <v>350</v>
      </c>
      <c r="F10" s="162" t="str">
        <f>Confirm!E40</f>
        <v>-</v>
      </c>
      <c r="G10" s="163" t="s">
        <v>350</v>
      </c>
      <c r="H10" s="153" t="s">
        <v>323</v>
      </c>
      <c r="I10" s="164" t="s">
        <v>350</v>
      </c>
      <c r="J10" s="173" t="str">
        <f>Confirm!E39</f>
        <v>-</v>
      </c>
      <c r="K10" s="173" t="str">
        <f>Confirm!F39</f>
        <v>-</v>
      </c>
      <c r="L10" s="173" t="str">
        <f>Confirm!G39</f>
        <v>-</v>
      </c>
      <c r="M10" s="173" t="str">
        <f>Confirm!H39</f>
        <v>-</v>
      </c>
      <c r="N10" s="173" t="str">
        <f>Confirm!I39</f>
        <v>-</v>
      </c>
      <c r="Q10" s="160">
        <f t="shared" si="1"/>
        <v>0</v>
      </c>
      <c r="R10" s="161" t="str">
        <f t="shared" si="1"/>
        <v>Foreign Producer  |  Producteur étranger</v>
      </c>
      <c r="S10" s="161" t="s">
        <v>352</v>
      </c>
      <c r="T10" s="162" t="s">
        <v>354</v>
      </c>
      <c r="U10" s="162" t="s">
        <v>350</v>
      </c>
      <c r="V10" s="162"/>
      <c r="W10" s="163" t="s">
        <v>350</v>
      </c>
      <c r="X10" s="153" t="s">
        <v>324</v>
      </c>
      <c r="Y10" s="164" t="s">
        <v>350</v>
      </c>
      <c r="Z10" s="173" t="str">
        <f>Confirm!E49</f>
        <v>-</v>
      </c>
      <c r="AA10" s="173" t="str">
        <f>Confirm!F49</f>
        <v>-</v>
      </c>
      <c r="AB10" s="173" t="str">
        <f>Confirm!G49</f>
        <v>-</v>
      </c>
      <c r="AC10" s="173" t="str">
        <f>Confirm!H49</f>
        <v>-</v>
      </c>
      <c r="AD10" s="173" t="str">
        <f>Confirm!I49</f>
        <v>-</v>
      </c>
      <c r="AG10" s="160">
        <f t="shared" si="2"/>
        <v>0</v>
      </c>
      <c r="AH10" s="161" t="str">
        <f t="shared" si="2"/>
        <v>Foreign Producer  |  Producteur étranger</v>
      </c>
      <c r="AI10" s="161" t="s">
        <v>352</v>
      </c>
      <c r="AJ10" s="162" t="s">
        <v>354</v>
      </c>
      <c r="AK10" s="162" t="s">
        <v>350</v>
      </c>
      <c r="AL10" s="162"/>
      <c r="AM10" s="163" t="s">
        <v>350</v>
      </c>
      <c r="AN10" s="153" t="s">
        <v>325</v>
      </c>
      <c r="AO10" s="164" t="s">
        <v>350</v>
      </c>
      <c r="AP10" s="173" t="str">
        <f>Confirm!E59</f>
        <v>-</v>
      </c>
      <c r="AQ10" s="173" t="str">
        <f>Confirm!F59</f>
        <v>-</v>
      </c>
      <c r="AR10" s="173" t="str">
        <f>Confirm!G59</f>
        <v>-</v>
      </c>
      <c r="AS10" s="173" t="str">
        <f>Confirm!H59</f>
        <v>-</v>
      </c>
      <c r="AT10" s="173" t="str">
        <f>Confirm!I59</f>
        <v>-</v>
      </c>
    </row>
    <row r="16" spans="1:46" s="174" customFormat="1" x14ac:dyDescent="0.3">
      <c r="A16" s="174" t="s">
        <v>347</v>
      </c>
    </row>
    <row r="18" spans="1:39" s="149" customFormat="1" x14ac:dyDescent="0.3">
      <c r="A18" s="149" t="str">
        <f>A3</f>
        <v>Forged</v>
      </c>
      <c r="Q18" s="149" t="str">
        <f>Q3</f>
        <v>STAMPED</v>
      </c>
      <c r="AG18" s="149" t="str">
        <f>AG3</f>
        <v>GREEN</v>
      </c>
    </row>
    <row r="19" spans="1:39" x14ac:dyDescent="0.3">
      <c r="F19" t="s">
        <v>371</v>
      </c>
      <c r="V19" t="s">
        <v>371</v>
      </c>
      <c r="AL19" t="s">
        <v>371</v>
      </c>
    </row>
    <row r="20" spans="1:39" x14ac:dyDescent="0.3">
      <c r="C20">
        <v>2023</v>
      </c>
      <c r="D20">
        <v>2024</v>
      </c>
      <c r="E20">
        <v>2025</v>
      </c>
      <c r="F20" t="s">
        <v>372</v>
      </c>
      <c r="G20" t="s">
        <v>373</v>
      </c>
      <c r="S20">
        <v>2023</v>
      </c>
      <c r="T20">
        <v>2024</v>
      </c>
      <c r="U20">
        <v>2025</v>
      </c>
      <c r="V20" t="s">
        <v>372</v>
      </c>
      <c r="W20" t="s">
        <v>373</v>
      </c>
      <c r="AI20">
        <v>2023</v>
      </c>
      <c r="AJ20">
        <v>2024</v>
      </c>
      <c r="AK20">
        <v>2025</v>
      </c>
      <c r="AL20" t="s">
        <v>372</v>
      </c>
      <c r="AM20" t="s">
        <v>373</v>
      </c>
    </row>
    <row r="22" spans="1:39" x14ac:dyDescent="0.3">
      <c r="A22" t="s">
        <v>171</v>
      </c>
      <c r="C22">
        <f>'Pro 1'!G27</f>
        <v>0</v>
      </c>
      <c r="D22">
        <f>'Pro 1'!H27</f>
        <v>0</v>
      </c>
      <c r="E22">
        <f>'Pro 1'!I27</f>
        <v>0</v>
      </c>
      <c r="F22">
        <f>'Pro 1'!J27</f>
        <v>0</v>
      </c>
      <c r="G22">
        <f>'Pro 1'!K27</f>
        <v>0</v>
      </c>
      <c r="Q22" t="s">
        <v>171</v>
      </c>
      <c r="S22">
        <f>'Pro 1'!G39</f>
        <v>0</v>
      </c>
      <c r="T22">
        <f>'Pro 1'!H39</f>
        <v>0</v>
      </c>
      <c r="U22">
        <f>'Pro 1'!I39</f>
        <v>0</v>
      </c>
      <c r="V22">
        <f>'Pro 1'!J39</f>
        <v>0</v>
      </c>
      <c r="W22">
        <f>'Pro 1'!K39</f>
        <v>0</v>
      </c>
      <c r="AG22" t="s">
        <v>171</v>
      </c>
      <c r="AI22">
        <f>'Pro 1'!G51</f>
        <v>0</v>
      </c>
      <c r="AJ22">
        <f>'Pro 1'!H51</f>
        <v>0</v>
      </c>
      <c r="AK22">
        <f>'Pro 1'!I51</f>
        <v>0</v>
      </c>
      <c r="AL22">
        <f>'Pro 1'!J51</f>
        <v>0</v>
      </c>
      <c r="AM22">
        <f>'Pro 1'!K51</f>
        <v>0</v>
      </c>
    </row>
    <row r="23" spans="1:39" x14ac:dyDescent="0.3">
      <c r="AG23" s="176"/>
      <c r="AH23" s="176"/>
      <c r="AI23" s="176"/>
      <c r="AJ23" s="176"/>
      <c r="AK23" s="176"/>
      <c r="AL23" s="176"/>
      <c r="AM23" s="176"/>
    </row>
    <row r="24" spans="1:39" s="175" customFormat="1" x14ac:dyDescent="0.3">
      <c r="A24" s="175" t="s">
        <v>172</v>
      </c>
      <c r="Q24" s="175" t="s">
        <v>172</v>
      </c>
      <c r="AG24" s="175" t="s">
        <v>172</v>
      </c>
    </row>
    <row r="25" spans="1:39" x14ac:dyDescent="0.3">
      <c r="A25" t="s">
        <v>173</v>
      </c>
      <c r="C25">
        <f>'Pro 1'!G24</f>
        <v>0</v>
      </c>
      <c r="D25">
        <f>'Pro 1'!H24</f>
        <v>0</v>
      </c>
      <c r="E25">
        <f>'Pro 1'!I24</f>
        <v>0</v>
      </c>
      <c r="F25">
        <f>'Pro 1'!J24</f>
        <v>0</v>
      </c>
      <c r="G25">
        <f>'Pro 1'!K24</f>
        <v>0</v>
      </c>
      <c r="Q25" t="s">
        <v>173</v>
      </c>
      <c r="S25">
        <f>'Pro 1'!G36</f>
        <v>0</v>
      </c>
      <c r="T25">
        <f>'Pro 1'!H36</f>
        <v>0</v>
      </c>
      <c r="U25">
        <f>'Pro 1'!I36</f>
        <v>0</v>
      </c>
      <c r="V25">
        <f>'Pro 1'!J36</f>
        <v>0</v>
      </c>
      <c r="W25">
        <f>'Pro 1'!K36</f>
        <v>0</v>
      </c>
      <c r="AG25" s="176" t="s">
        <v>173</v>
      </c>
      <c r="AH25" s="176"/>
      <c r="AI25" s="176">
        <f>'Pro 1'!G48</f>
        <v>0</v>
      </c>
      <c r="AJ25" s="176">
        <f>'Pro 1'!H48</f>
        <v>0</v>
      </c>
      <c r="AK25" s="176">
        <f>'Pro 1'!I48</f>
        <v>0</v>
      </c>
      <c r="AL25" s="176">
        <f>'Pro 1'!J48</f>
        <v>0</v>
      </c>
      <c r="AM25" s="176">
        <f>'Pro 1'!K48</f>
        <v>0</v>
      </c>
    </row>
    <row r="26" spans="1:39" x14ac:dyDescent="0.3">
      <c r="A26" t="s">
        <v>174</v>
      </c>
      <c r="C26">
        <f>'Pro 1'!G25</f>
        <v>0</v>
      </c>
      <c r="D26">
        <f>'Pro 1'!H25</f>
        <v>0</v>
      </c>
      <c r="E26">
        <f>'Pro 1'!I25</f>
        <v>0</v>
      </c>
      <c r="F26">
        <f>'Pro 1'!J25</f>
        <v>0</v>
      </c>
      <c r="G26">
        <f>'Pro 1'!K25</f>
        <v>0</v>
      </c>
      <c r="Q26" t="s">
        <v>174</v>
      </c>
      <c r="S26">
        <f>'Pro 1'!G37</f>
        <v>0</v>
      </c>
      <c r="T26">
        <f>'Pro 1'!H37</f>
        <v>0</v>
      </c>
      <c r="U26">
        <f>'Pro 1'!I37</f>
        <v>0</v>
      </c>
      <c r="V26">
        <f>'Pro 1'!J37</f>
        <v>0</v>
      </c>
      <c r="W26">
        <f>'Pro 1'!K37</f>
        <v>0</v>
      </c>
      <c r="AG26" s="175" t="s">
        <v>377</v>
      </c>
      <c r="AH26" s="175"/>
      <c r="AI26" s="175"/>
      <c r="AJ26" s="175"/>
      <c r="AK26" s="175"/>
      <c r="AL26" s="175"/>
      <c r="AM26" s="175"/>
    </row>
    <row r="27" spans="1:39" s="175" customFormat="1" x14ac:dyDescent="0.3">
      <c r="A27" s="175" t="s">
        <v>175</v>
      </c>
      <c r="Q27" s="175" t="s">
        <v>175</v>
      </c>
      <c r="AG27" s="175" t="s">
        <v>175</v>
      </c>
    </row>
    <row r="28" spans="1:39" x14ac:dyDescent="0.3">
      <c r="AG28" s="176"/>
      <c r="AH28" s="176"/>
      <c r="AI28" s="176"/>
      <c r="AJ28" s="176"/>
      <c r="AK28" s="176"/>
      <c r="AL28" s="176"/>
      <c r="AM28" s="176"/>
    </row>
    <row r="29" spans="1:39" s="175" customFormat="1" x14ac:dyDescent="0.3">
      <c r="A29" s="175" t="s">
        <v>374</v>
      </c>
      <c r="Q29" s="175" t="s">
        <v>374</v>
      </c>
      <c r="AG29" s="175" t="s">
        <v>374</v>
      </c>
    </row>
    <row r="30" spans="1:39" s="175" customFormat="1" x14ac:dyDescent="0.3">
      <c r="A30" s="175" t="s">
        <v>173</v>
      </c>
      <c r="Q30" s="175" t="s">
        <v>173</v>
      </c>
      <c r="AG30" s="175" t="s">
        <v>173</v>
      </c>
    </row>
    <row r="31" spans="1:39" s="175" customFormat="1" x14ac:dyDescent="0.3">
      <c r="A31" s="175" t="s">
        <v>174</v>
      </c>
      <c r="Q31" s="175" t="s">
        <v>174</v>
      </c>
      <c r="AG31" s="175" t="s">
        <v>174</v>
      </c>
    </row>
    <row r="32" spans="1:39" s="175" customFormat="1" x14ac:dyDescent="0.3">
      <c r="A32" s="175" t="s">
        <v>375</v>
      </c>
      <c r="Q32" s="175" t="s">
        <v>375</v>
      </c>
      <c r="AG32" s="175" t="s">
        <v>375</v>
      </c>
    </row>
    <row r="33" spans="1:39" x14ac:dyDescent="0.3">
      <c r="AG33" s="176"/>
      <c r="AH33" s="176"/>
      <c r="AI33" s="176"/>
      <c r="AJ33" s="176"/>
      <c r="AK33" s="176"/>
      <c r="AL33" s="176"/>
      <c r="AM33" s="176"/>
    </row>
    <row r="34" spans="1:39" x14ac:dyDescent="0.3">
      <c r="A34" t="s">
        <v>176</v>
      </c>
      <c r="C34">
        <f>'Pro 2'!G40</f>
        <v>0</v>
      </c>
      <c r="D34">
        <f>'Pro 2'!H40</f>
        <v>0</v>
      </c>
      <c r="E34">
        <f>'Pro 2'!I40</f>
        <v>0</v>
      </c>
      <c r="F34">
        <f>'Pro 2'!J40</f>
        <v>0</v>
      </c>
      <c r="G34">
        <f>'Pro 2'!K40</f>
        <v>0</v>
      </c>
      <c r="Q34" t="s">
        <v>176</v>
      </c>
      <c r="S34">
        <f>'Pro 2'!G59</f>
        <v>0</v>
      </c>
      <c r="T34">
        <f>'Pro 2'!H59</f>
        <v>0</v>
      </c>
      <c r="U34">
        <f>'Pro 2'!I59</f>
        <v>0</v>
      </c>
      <c r="V34">
        <f>'Pro 2'!J59</f>
        <v>0</v>
      </c>
      <c r="W34">
        <f>'Pro 2'!K59</f>
        <v>0</v>
      </c>
      <c r="AG34" s="176" t="s">
        <v>176</v>
      </c>
      <c r="AH34" s="176"/>
      <c r="AI34" s="176">
        <f>'Pro 2'!G78</f>
        <v>0</v>
      </c>
      <c r="AJ34" s="176">
        <f>'Pro 2'!H78</f>
        <v>0</v>
      </c>
      <c r="AK34" s="176">
        <f>'Pro 2'!I78</f>
        <v>0</v>
      </c>
      <c r="AL34" s="176">
        <f>'Pro 2'!J78</f>
        <v>0</v>
      </c>
      <c r="AM34" s="176">
        <f>'Pro 2'!K78</f>
        <v>0</v>
      </c>
    </row>
    <row r="35" spans="1:39" x14ac:dyDescent="0.3">
      <c r="AG35" s="176"/>
      <c r="AH35" s="176"/>
      <c r="AI35" s="176"/>
      <c r="AJ35" s="176"/>
      <c r="AK35" s="176"/>
      <c r="AL35" s="176"/>
      <c r="AM35" s="176"/>
    </row>
    <row r="36" spans="1:39" x14ac:dyDescent="0.3">
      <c r="A36" t="s">
        <v>177</v>
      </c>
      <c r="Q36" t="s">
        <v>177</v>
      </c>
      <c r="AG36" s="176" t="s">
        <v>177</v>
      </c>
      <c r="AH36" s="176"/>
      <c r="AI36" s="176"/>
      <c r="AJ36" s="176"/>
      <c r="AK36" s="176"/>
      <c r="AL36" s="176"/>
      <c r="AM36" s="176"/>
    </row>
    <row r="37" spans="1:39" x14ac:dyDescent="0.3">
      <c r="A37" t="s">
        <v>178</v>
      </c>
      <c r="C37">
        <f>'Pro 2'!G43</f>
        <v>0</v>
      </c>
      <c r="D37">
        <f>'Pro 2'!H43</f>
        <v>0</v>
      </c>
      <c r="E37">
        <f>'Pro 2'!I43</f>
        <v>0</v>
      </c>
      <c r="F37">
        <f>'Pro 2'!J43</f>
        <v>0</v>
      </c>
      <c r="G37">
        <f>'Pro 2'!K43</f>
        <v>0</v>
      </c>
      <c r="Q37" t="s">
        <v>178</v>
      </c>
      <c r="S37">
        <f>'Pro 2'!G62</f>
        <v>0</v>
      </c>
      <c r="T37">
        <f>'Pro 2'!H62</f>
        <v>0</v>
      </c>
      <c r="U37">
        <f>'Pro 2'!I62</f>
        <v>0</v>
      </c>
      <c r="V37">
        <f>'Pro 2'!J62</f>
        <v>0</v>
      </c>
      <c r="W37">
        <f>'Pro 2'!K62</f>
        <v>0</v>
      </c>
      <c r="AG37" s="176" t="s">
        <v>178</v>
      </c>
      <c r="AH37" s="176"/>
      <c r="AI37" s="176">
        <f>'Pro 2'!G81</f>
        <v>0</v>
      </c>
      <c r="AJ37" s="176">
        <f>'Pro 2'!H81</f>
        <v>0</v>
      </c>
      <c r="AK37" s="176">
        <f>'Pro 2'!I81</f>
        <v>0</v>
      </c>
      <c r="AL37" s="176">
        <f>'Pro 2'!J81</f>
        <v>0</v>
      </c>
      <c r="AM37" s="176">
        <f>'Pro 2'!K81</f>
        <v>0</v>
      </c>
    </row>
    <row r="38" spans="1:39" x14ac:dyDescent="0.3">
      <c r="A38" t="s">
        <v>179</v>
      </c>
      <c r="C38">
        <f>'Pro 2'!G46</f>
        <v>0</v>
      </c>
      <c r="D38">
        <f>'Pro 2'!H46</f>
        <v>0</v>
      </c>
      <c r="E38">
        <f>'Pro 2'!I46</f>
        <v>0</v>
      </c>
      <c r="F38">
        <f>'Pro 2'!J46</f>
        <v>0</v>
      </c>
      <c r="G38">
        <f>'Pro 2'!K46</f>
        <v>0</v>
      </c>
      <c r="Q38" t="s">
        <v>179</v>
      </c>
      <c r="S38">
        <f>'Pro 2'!G65</f>
        <v>0</v>
      </c>
      <c r="T38">
        <f>'Pro 2'!H65</f>
        <v>0</v>
      </c>
      <c r="U38">
        <f>'Pro 2'!I65</f>
        <v>0</v>
      </c>
      <c r="V38">
        <f>'Pro 2'!J65</f>
        <v>0</v>
      </c>
      <c r="W38">
        <f>'Pro 2'!K65</f>
        <v>0</v>
      </c>
      <c r="AG38" s="176" t="s">
        <v>179</v>
      </c>
      <c r="AH38" s="176"/>
      <c r="AI38" s="176">
        <f>'Pro 2'!G84</f>
        <v>0</v>
      </c>
      <c r="AJ38" s="176">
        <f>'Pro 2'!H84</f>
        <v>0</v>
      </c>
      <c r="AK38" s="176">
        <f>'Pro 2'!I84</f>
        <v>0</v>
      </c>
      <c r="AL38" s="176">
        <f>'Pro 2'!J84</f>
        <v>0</v>
      </c>
      <c r="AM38" s="176">
        <f>'Pro 2'!K84</f>
        <v>0</v>
      </c>
    </row>
    <row r="39" spans="1:39" x14ac:dyDescent="0.3">
      <c r="A39" t="s">
        <v>139</v>
      </c>
      <c r="C39">
        <f>'Pro 2'!G49</f>
        <v>0</v>
      </c>
      <c r="D39">
        <f>'Pro 2'!H49</f>
        <v>0</v>
      </c>
      <c r="E39">
        <f>'Pro 2'!I49</f>
        <v>0</v>
      </c>
      <c r="F39">
        <f>'Pro 2'!J49</f>
        <v>0</v>
      </c>
      <c r="G39">
        <f>'Pro 2'!K49</f>
        <v>0</v>
      </c>
      <c r="Q39" t="s">
        <v>139</v>
      </c>
      <c r="S39">
        <f>'Pro 2'!G68</f>
        <v>0</v>
      </c>
      <c r="T39">
        <f>'Pro 2'!H68</f>
        <v>0</v>
      </c>
      <c r="U39">
        <f>'Pro 2'!I68</f>
        <v>0</v>
      </c>
      <c r="V39">
        <f>'Pro 2'!J68</f>
        <v>0</v>
      </c>
      <c r="W39">
        <f>'Pro 2'!K68</f>
        <v>0</v>
      </c>
      <c r="AG39" s="176" t="s">
        <v>139</v>
      </c>
      <c r="AH39" s="176"/>
      <c r="AI39" s="176">
        <f>'Pro 2'!G87</f>
        <v>0</v>
      </c>
      <c r="AJ39" s="176">
        <f>'Pro 2'!H87</f>
        <v>0</v>
      </c>
      <c r="AK39" s="176">
        <f>'Pro 2'!I87</f>
        <v>0</v>
      </c>
      <c r="AL39" s="176">
        <f>'Pro 2'!J87</f>
        <v>0</v>
      </c>
      <c r="AM39" s="176">
        <f>'Pro 2'!K87</f>
        <v>0</v>
      </c>
    </row>
    <row r="40" spans="1:39" s="175" customFormat="1" x14ac:dyDescent="0.3">
      <c r="A40" s="175" t="s">
        <v>376</v>
      </c>
      <c r="Q40" s="175" t="s">
        <v>376</v>
      </c>
      <c r="AG40" s="175" t="s">
        <v>376</v>
      </c>
    </row>
  </sheetData>
  <sheetProtection algorithmName="SHA-512" hashValue="6dhvWkvmFzavN8TePYMtWO4X7zCY0dQpwTqIhyhQ5M5oUDuutb2IPGqPUB/DPRC7n4Wo3yquQBrL9Tar9QTt+w==" saltValue="7TzAGPBAKbFTvPR34aFX2w==" spinCount="100000" sheet="1" objects="1" scenarios="1" selectLockedCells="1"/>
  <dataValidations count="4">
    <dataValidation type="list" allowBlank="1" showInputMessage="1" showErrorMessage="1" sqref="D6:D10 AJ6:AJ10 T6:T10" xr:uid="{A1787E12-54F0-4798-8A77-5B246DED9371}">
      <formula1>$D$1:$D$12</formula1>
    </dataValidation>
    <dataValidation type="list" allowBlank="1" showInputMessage="1" showErrorMessage="1" sqref="I6:I10 Y6:Y10 AO6:AO10" xr:uid="{D78DD8B5-40C4-472C-A766-61B707090FCE}">
      <formula1>$I$1:$I$3</formula1>
    </dataValidation>
    <dataValidation type="list" allowBlank="1" showInputMessage="1" showErrorMessage="1" sqref="C6:C10 AI6:AI10 S6:S10" xr:uid="{8794FDB4-CF86-4821-ADDF-8FE71EB3C624}">
      <formula1>$C$1:$C$7</formula1>
    </dataValidation>
    <dataValidation type="list" allowBlank="1" showInputMessage="1" showErrorMessage="1" sqref="B6 R6 AH6" xr:uid="{6C420C51-0607-4CA5-ABF9-675DB68A56A0}">
      <formula1>$B$1:$B$3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E6DF-AF6C-4E08-A03A-B9B630C5ED14}">
  <sheetPr>
    <tabColor rgb="FFFF0000"/>
  </sheetPr>
  <dimension ref="A1:D28"/>
  <sheetViews>
    <sheetView workbookViewId="0">
      <selection activeCell="B15" sqref="B15"/>
    </sheetView>
  </sheetViews>
  <sheetFormatPr defaultRowHeight="14.4" x14ac:dyDescent="0.3"/>
  <cols>
    <col min="1" max="1" width="36.33203125" customWidth="1"/>
    <col min="2" max="2" width="19.6640625" customWidth="1"/>
    <col min="3" max="3" width="14.44140625" customWidth="1"/>
    <col min="4" max="4" width="120.44140625" customWidth="1"/>
  </cols>
  <sheetData>
    <row r="1" spans="1:4" x14ac:dyDescent="0.3">
      <c r="A1" s="177" t="s">
        <v>378</v>
      </c>
      <c r="B1" s="177" t="s">
        <v>379</v>
      </c>
      <c r="C1" s="177" t="s">
        <v>380</v>
      </c>
      <c r="D1" s="178" t="s">
        <v>381</v>
      </c>
    </row>
    <row r="2" spans="1:4" x14ac:dyDescent="0.3">
      <c r="A2">
        <f>Intro!E52</f>
        <v>0</v>
      </c>
      <c r="B2" t="s">
        <v>382</v>
      </c>
      <c r="C2">
        <v>1</v>
      </c>
      <c r="D2">
        <f>Public!B17</f>
        <v>0</v>
      </c>
    </row>
    <row r="3" spans="1:4" x14ac:dyDescent="0.3">
      <c r="B3" t="s">
        <v>382</v>
      </c>
      <c r="C3">
        <v>2</v>
      </c>
      <c r="D3">
        <f>Public!B31</f>
        <v>0</v>
      </c>
    </row>
    <row r="4" spans="1:4" x14ac:dyDescent="0.3">
      <c r="B4" t="s">
        <v>382</v>
      </c>
      <c r="C4">
        <v>5</v>
      </c>
      <c r="D4">
        <f>Public!B186</f>
        <v>0</v>
      </c>
    </row>
    <row r="5" spans="1:4" x14ac:dyDescent="0.3">
      <c r="B5" t="s">
        <v>382</v>
      </c>
      <c r="C5">
        <v>6</v>
      </c>
      <c r="D5">
        <f>Public!B201</f>
        <v>0</v>
      </c>
    </row>
    <row r="6" spans="1:4" x14ac:dyDescent="0.3">
      <c r="B6" t="s">
        <v>382</v>
      </c>
      <c r="C6">
        <v>7</v>
      </c>
      <c r="D6">
        <f>Public!B217</f>
        <v>0</v>
      </c>
    </row>
    <row r="7" spans="1:4" x14ac:dyDescent="0.3">
      <c r="B7" t="s">
        <v>382</v>
      </c>
      <c r="C7">
        <v>8</v>
      </c>
      <c r="D7">
        <f>Public!B231</f>
        <v>0</v>
      </c>
    </row>
    <row r="8" spans="1:4" x14ac:dyDescent="0.3">
      <c r="B8" t="s">
        <v>383</v>
      </c>
      <c r="C8">
        <f>AddPub!D13</f>
        <v>0</v>
      </c>
      <c r="D8">
        <f>AddPub!E13</f>
        <v>0</v>
      </c>
    </row>
    <row r="9" spans="1:4" x14ac:dyDescent="0.3">
      <c r="B9" t="s">
        <v>383</v>
      </c>
      <c r="C9">
        <f>AddPub!D23</f>
        <v>0</v>
      </c>
      <c r="D9">
        <f>AddPub!E23</f>
        <v>0</v>
      </c>
    </row>
    <row r="10" spans="1:4" x14ac:dyDescent="0.3">
      <c r="B10" t="s">
        <v>383</v>
      </c>
      <c r="C10">
        <f>AddPub!D33</f>
        <v>0</v>
      </c>
      <c r="D10">
        <f>AddPub!E33</f>
        <v>0</v>
      </c>
    </row>
    <row r="11" spans="1:4" x14ac:dyDescent="0.3">
      <c r="B11" t="s">
        <v>383</v>
      </c>
      <c r="C11">
        <f>AddPub!D43</f>
        <v>0</v>
      </c>
      <c r="D11">
        <f>AddPub!E43</f>
        <v>0</v>
      </c>
    </row>
    <row r="12" spans="1:4" x14ac:dyDescent="0.3">
      <c r="B12" t="s">
        <v>383</v>
      </c>
      <c r="C12">
        <f>AddPub!D53</f>
        <v>0</v>
      </c>
      <c r="D12">
        <f>AddPub!E53</f>
        <v>0</v>
      </c>
    </row>
    <row r="13" spans="1:4" x14ac:dyDescent="0.3">
      <c r="B13" t="s">
        <v>384</v>
      </c>
      <c r="C13">
        <v>2</v>
      </c>
      <c r="D13">
        <f>'Pro 1'!B59</f>
        <v>0</v>
      </c>
    </row>
    <row r="14" spans="1:4" x14ac:dyDescent="0.3">
      <c r="B14" t="s">
        <v>384</v>
      </c>
      <c r="C14">
        <v>3</v>
      </c>
      <c r="D14">
        <f>'Pro 1'!B72</f>
        <v>0</v>
      </c>
    </row>
    <row r="15" spans="1:4" x14ac:dyDescent="0.3">
      <c r="B15" t="s">
        <v>384</v>
      </c>
      <c r="C15">
        <v>4</v>
      </c>
      <c r="D15">
        <f>'Pro 1'!B85</f>
        <v>0</v>
      </c>
    </row>
    <row r="16" spans="1:4" x14ac:dyDescent="0.3">
      <c r="B16" t="s">
        <v>384</v>
      </c>
      <c r="C16">
        <v>5</v>
      </c>
      <c r="D16">
        <f>'Pro 1'!B99</f>
        <v>0</v>
      </c>
    </row>
    <row r="17" spans="2:4" x14ac:dyDescent="0.3">
      <c r="B17" t="s">
        <v>384</v>
      </c>
      <c r="C17">
        <v>6</v>
      </c>
      <c r="D17">
        <f>'Pro 1'!B113</f>
        <v>0</v>
      </c>
    </row>
    <row r="18" spans="2:4" x14ac:dyDescent="0.3">
      <c r="B18" t="s">
        <v>384</v>
      </c>
      <c r="C18">
        <v>7</v>
      </c>
      <c r="D18">
        <f>'Pro 1'!B127</f>
        <v>0</v>
      </c>
    </row>
    <row r="19" spans="2:4" x14ac:dyDescent="0.3">
      <c r="B19" t="s">
        <v>385</v>
      </c>
      <c r="C19">
        <v>4</v>
      </c>
      <c r="D19">
        <f>'Pro 2'!B153</f>
        <v>0</v>
      </c>
    </row>
    <row r="20" spans="2:4" x14ac:dyDescent="0.3">
      <c r="B20" t="s">
        <v>385</v>
      </c>
      <c r="C20">
        <v>7</v>
      </c>
      <c r="D20">
        <f>'Pro 2'!B202</f>
        <v>0</v>
      </c>
    </row>
    <row r="21" spans="2:4" x14ac:dyDescent="0.3">
      <c r="B21" t="s">
        <v>385</v>
      </c>
      <c r="C21">
        <v>8</v>
      </c>
      <c r="D21">
        <f>'Pro 2'!B216</f>
        <v>0</v>
      </c>
    </row>
    <row r="22" spans="2:4" x14ac:dyDescent="0.3">
      <c r="B22" t="s">
        <v>385</v>
      </c>
      <c r="C22">
        <v>9</v>
      </c>
      <c r="D22">
        <f>'Pro 2'!B230</f>
        <v>0</v>
      </c>
    </row>
    <row r="23" spans="2:4" x14ac:dyDescent="0.3">
      <c r="B23" t="s">
        <v>385</v>
      </c>
      <c r="C23">
        <v>10</v>
      </c>
      <c r="D23">
        <f>'Pro 2'!B244</f>
        <v>0</v>
      </c>
    </row>
    <row r="24" spans="2:4" x14ac:dyDescent="0.3">
      <c r="B24" t="s">
        <v>386</v>
      </c>
      <c r="C24">
        <f>AddPro!D13</f>
        <v>0</v>
      </c>
      <c r="D24">
        <f>AddPro!E13</f>
        <v>0</v>
      </c>
    </row>
    <row r="25" spans="2:4" x14ac:dyDescent="0.3">
      <c r="B25" t="s">
        <v>386</v>
      </c>
      <c r="C25">
        <f>AddPro!D23</f>
        <v>0</v>
      </c>
      <c r="D25">
        <f>AddPro!E23</f>
        <v>0</v>
      </c>
    </row>
    <row r="26" spans="2:4" x14ac:dyDescent="0.3">
      <c r="B26" t="s">
        <v>386</v>
      </c>
      <c r="C26">
        <f>AddPro!D33</f>
        <v>0</v>
      </c>
      <c r="D26">
        <f>AddPro!E33</f>
        <v>0</v>
      </c>
    </row>
    <row r="27" spans="2:4" x14ac:dyDescent="0.3">
      <c r="B27" t="s">
        <v>386</v>
      </c>
      <c r="C27">
        <f>AddPro!D43</f>
        <v>0</v>
      </c>
      <c r="D27">
        <f>AddPro!E43</f>
        <v>0</v>
      </c>
    </row>
    <row r="28" spans="2:4" x14ac:dyDescent="0.3">
      <c r="B28" t="s">
        <v>386</v>
      </c>
      <c r="C28">
        <f>AddPro!D53</f>
        <v>0</v>
      </c>
      <c r="D28">
        <f>AddPro!E53</f>
        <v>0</v>
      </c>
    </row>
  </sheetData>
  <sheetProtection algorithmName="SHA-512" hashValue="W2dO6u3mneFmKFRKEiNx6Xw/ac1HAkB1SrJs07B7kmWBHDW+wi22CfK3laVd2dYPXmAPrbpng9QXKimspVLmhg==" saltValue="7Q7LPGkZj3x4jtwDsa1eiA==" spinCount="100000" sheet="1" objects="1" scenarios="1" selectLockedCells="1"/>
  <phoneticPr fontId="1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05"/>
  <sheetViews>
    <sheetView tabSelected="1" zoomScaleNormal="100" workbookViewId="0">
      <selection activeCell="G20" sqref="G20:G21"/>
    </sheetView>
  </sheetViews>
  <sheetFormatPr defaultColWidth="9.44140625" defaultRowHeight="14.4" x14ac:dyDescent="0.3"/>
  <cols>
    <col min="1" max="1" width="1.5546875" style="11" customWidth="1"/>
    <col min="2" max="12" width="14.5546875" style="1" customWidth="1"/>
    <col min="13" max="13" width="6.44140625" style="2" customWidth="1"/>
    <col min="14" max="14" width="9.44140625" style="2" customWidth="1"/>
    <col min="15" max="15" width="20.33203125" style="2" hidden="1" customWidth="1"/>
    <col min="16" max="16" width="8.5546875" style="2" hidden="1" customWidth="1"/>
    <col min="17" max="23" width="9.44140625" style="2" customWidth="1"/>
    <col min="24" max="16384" width="9.44140625" style="2"/>
  </cols>
  <sheetData>
    <row r="1" spans="1:23" x14ac:dyDescent="0.3">
      <c r="O1" s="2" t="s">
        <v>291</v>
      </c>
      <c r="P1" s="2" t="s">
        <v>291</v>
      </c>
    </row>
    <row r="2" spans="1:23" x14ac:dyDescent="0.3">
      <c r="B2" s="13" t="s">
        <v>0</v>
      </c>
      <c r="C2" s="13"/>
      <c r="O2" s="12" t="s">
        <v>60</v>
      </c>
      <c r="P2" s="12" t="s">
        <v>72</v>
      </c>
    </row>
    <row r="3" spans="1:23" x14ac:dyDescent="0.3">
      <c r="B3" s="4"/>
      <c r="C3" s="4"/>
      <c r="O3" s="3"/>
      <c r="P3" s="3"/>
    </row>
    <row r="4" spans="1:23" s="7" customFormat="1" x14ac:dyDescent="0.3">
      <c r="A4" s="14"/>
      <c r="B4" s="234" t="s">
        <v>217</v>
      </c>
      <c r="C4" s="235"/>
      <c r="D4" s="235"/>
      <c r="E4" s="235"/>
      <c r="F4" s="235"/>
      <c r="G4" s="235"/>
      <c r="H4" s="235"/>
      <c r="I4" s="235"/>
      <c r="J4" s="235"/>
      <c r="K4" s="235"/>
      <c r="L4" s="236"/>
      <c r="M4" s="5"/>
      <c r="N4" s="5"/>
      <c r="O4" s="6"/>
      <c r="P4" s="6"/>
    </row>
    <row r="5" spans="1:23" s="7" customFormat="1" x14ac:dyDescent="0.3">
      <c r="A5" s="14"/>
      <c r="B5" s="237" t="str">
        <f>Variables!B2</f>
        <v>NQ-2026-002</v>
      </c>
      <c r="C5" s="238"/>
      <c r="D5" s="238"/>
      <c r="E5" s="238"/>
      <c r="F5" s="238"/>
      <c r="G5" s="238"/>
      <c r="H5" s="238"/>
      <c r="I5" s="238"/>
      <c r="J5" s="238"/>
      <c r="K5" s="238"/>
      <c r="L5" s="239"/>
      <c r="M5" s="5"/>
      <c r="N5" s="5"/>
      <c r="O5" s="6"/>
      <c r="P5" s="6"/>
    </row>
    <row r="6" spans="1:23" s="8" customFormat="1" x14ac:dyDescent="0.3">
      <c r="A6" s="14"/>
      <c r="B6" s="240" t="str">
        <f>UPPER(Variables!B3&amp;" | "&amp;Variables!C3)</f>
        <v>FORGED GRINDING MEDIA | CORPS DE BROYAGE FORGÉS</v>
      </c>
      <c r="C6" s="241"/>
      <c r="D6" s="241"/>
      <c r="E6" s="241"/>
      <c r="F6" s="241"/>
      <c r="G6" s="241"/>
      <c r="H6" s="241"/>
      <c r="I6" s="241"/>
      <c r="J6" s="241"/>
      <c r="K6" s="241"/>
      <c r="L6" s="242"/>
      <c r="O6" s="15"/>
      <c r="P6" s="15"/>
    </row>
    <row r="7" spans="1:23" s="8" customFormat="1" x14ac:dyDescent="0.3">
      <c r="A7" s="14"/>
      <c r="B7" s="16"/>
      <c r="C7" s="16"/>
      <c r="D7" s="17"/>
      <c r="E7" s="17"/>
      <c r="F7" s="17"/>
      <c r="G7" s="17"/>
      <c r="H7" s="17"/>
      <c r="I7" s="17"/>
      <c r="J7" s="17"/>
      <c r="K7" s="17"/>
      <c r="L7" s="17"/>
      <c r="O7" s="15"/>
      <c r="P7" s="15"/>
    </row>
    <row r="8" spans="1:23" s="7" customFormat="1" x14ac:dyDescent="0.3">
      <c r="A8" s="14"/>
      <c r="B8" s="180" t="s">
        <v>218</v>
      </c>
      <c r="C8" s="181"/>
      <c r="D8" s="181"/>
      <c r="E8" s="181"/>
      <c r="F8" s="181"/>
      <c r="G8" s="181"/>
      <c r="H8" s="181"/>
      <c r="I8" s="181"/>
      <c r="J8" s="181"/>
      <c r="K8" s="181"/>
      <c r="L8" s="182"/>
      <c r="M8" s="5"/>
      <c r="N8" s="5"/>
      <c r="O8" s="6"/>
      <c r="P8" s="6"/>
    </row>
    <row r="9" spans="1:23" ht="14.1" customHeight="1" x14ac:dyDescent="0.3">
      <c r="B9" s="18"/>
      <c r="C9" s="19"/>
      <c r="D9" s="20"/>
      <c r="E9" s="20"/>
      <c r="F9" s="20"/>
      <c r="G9" s="20"/>
      <c r="H9" s="20"/>
      <c r="I9" s="20"/>
      <c r="J9" s="20"/>
      <c r="K9" s="20"/>
      <c r="L9" s="21"/>
      <c r="O9" s="233" t="s">
        <v>281</v>
      </c>
      <c r="P9" s="233"/>
    </row>
    <row r="10" spans="1:23" s="29" customFormat="1" x14ac:dyDescent="0.3">
      <c r="A10" s="54"/>
      <c r="B10" s="187"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the subsidizing of forged grinding media (as defined below) originating in or exported from China. Your firm's knowledge and experience would aid the Tribunal in the proper conduct of its inquiry by helping it better understand the Canadian market for forged grinding media. The Tribunal therefore requests a response to this questionnaire from your firm.</v>
      </c>
      <c r="C10" s="188"/>
      <c r="D10" s="188"/>
      <c r="E10" s="188"/>
      <c r="F10" s="188"/>
      <c r="G10" s="46"/>
      <c r="H10" s="243"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corps de broyage forgés (telles que définies ci-dessous) originaires ou exporté de la Chine. Les connaissances et l'expérience de votre entreprise aideraient le Tribunal à mener correctement son enquête en lui permettant de mieux comprendre le marché canadien de corps de broyage forgés. Le Tribunal demande donc à votre entreprise de répondre à ce questionnaire.</v>
      </c>
      <c r="I10" s="243"/>
      <c r="J10" s="243"/>
      <c r="K10" s="243"/>
      <c r="L10" s="244"/>
      <c r="N10" s="42"/>
      <c r="O10" s="233"/>
      <c r="P10" s="233"/>
      <c r="Q10" s="42"/>
      <c r="R10" s="42"/>
      <c r="S10" s="42"/>
      <c r="T10" s="42"/>
      <c r="U10" s="42"/>
      <c r="V10" s="42"/>
      <c r="W10" s="42"/>
    </row>
    <row r="11" spans="1:23" s="29" customFormat="1" x14ac:dyDescent="0.3">
      <c r="A11" s="54"/>
      <c r="B11" s="187"/>
      <c r="C11" s="188"/>
      <c r="D11" s="188"/>
      <c r="E11" s="188"/>
      <c r="F11" s="188"/>
      <c r="G11" s="91"/>
      <c r="H11" s="243"/>
      <c r="I11" s="243"/>
      <c r="J11" s="243"/>
      <c r="K11" s="243"/>
      <c r="L11" s="244"/>
      <c r="N11" s="42"/>
      <c r="O11" s="233"/>
      <c r="P11" s="233"/>
      <c r="Q11" s="42"/>
      <c r="R11" s="42"/>
      <c r="S11" s="42"/>
      <c r="T11" s="42"/>
      <c r="U11" s="42"/>
      <c r="V11" s="42"/>
      <c r="W11" s="42"/>
    </row>
    <row r="12" spans="1:23" s="29" customFormat="1" x14ac:dyDescent="0.3">
      <c r="A12" s="54"/>
      <c r="B12" s="187"/>
      <c r="C12" s="188"/>
      <c r="D12" s="188"/>
      <c r="E12" s="188"/>
      <c r="F12" s="188"/>
      <c r="G12" s="91"/>
      <c r="H12" s="243"/>
      <c r="I12" s="243"/>
      <c r="J12" s="243"/>
      <c r="K12" s="243"/>
      <c r="L12" s="244"/>
      <c r="N12" s="42"/>
      <c r="O12" s="233"/>
      <c r="P12" s="233"/>
      <c r="Q12" s="42"/>
      <c r="R12" s="42"/>
      <c r="S12" s="42"/>
      <c r="T12" s="42"/>
      <c r="U12" s="42"/>
      <c r="V12" s="42"/>
      <c r="W12" s="42"/>
    </row>
    <row r="13" spans="1:23" s="29" customFormat="1" x14ac:dyDescent="0.3">
      <c r="A13" s="54"/>
      <c r="B13" s="187"/>
      <c r="C13" s="188"/>
      <c r="D13" s="188"/>
      <c r="E13" s="188"/>
      <c r="F13" s="188"/>
      <c r="G13" s="91"/>
      <c r="H13" s="243"/>
      <c r="I13" s="243"/>
      <c r="J13" s="243"/>
      <c r="K13" s="243"/>
      <c r="L13" s="244"/>
      <c r="N13" s="42"/>
      <c r="O13" s="233"/>
      <c r="P13" s="233"/>
      <c r="Q13" s="42"/>
      <c r="R13" s="42"/>
      <c r="S13" s="42"/>
      <c r="T13" s="42"/>
      <c r="U13" s="42"/>
      <c r="V13" s="42"/>
      <c r="W13" s="42"/>
    </row>
    <row r="14" spans="1:23" s="29" customFormat="1" x14ac:dyDescent="0.3">
      <c r="A14" s="54"/>
      <c r="B14" s="187"/>
      <c r="C14" s="188"/>
      <c r="D14" s="188"/>
      <c r="E14" s="188"/>
      <c r="F14" s="188"/>
      <c r="G14" s="91"/>
      <c r="H14" s="243"/>
      <c r="I14" s="243"/>
      <c r="J14" s="243"/>
      <c r="K14" s="243"/>
      <c r="L14" s="244"/>
      <c r="N14" s="42"/>
      <c r="O14" s="233"/>
      <c r="P14" s="233"/>
      <c r="Q14" s="42"/>
      <c r="R14" s="42"/>
      <c r="S14" s="42"/>
      <c r="T14" s="42"/>
      <c r="U14" s="42"/>
      <c r="V14" s="42"/>
      <c r="W14" s="42"/>
    </row>
    <row r="15" spans="1:23" s="29" customFormat="1" x14ac:dyDescent="0.3">
      <c r="A15" s="54"/>
      <c r="B15" s="187"/>
      <c r="C15" s="188"/>
      <c r="D15" s="188"/>
      <c r="E15" s="188"/>
      <c r="F15" s="188"/>
      <c r="G15" s="91"/>
      <c r="H15" s="243"/>
      <c r="I15" s="243"/>
      <c r="J15" s="243"/>
      <c r="K15" s="243"/>
      <c r="L15" s="244"/>
      <c r="N15" s="42"/>
      <c r="O15" s="233"/>
      <c r="P15" s="233"/>
      <c r="Q15" s="42"/>
      <c r="R15" s="42"/>
      <c r="S15" s="42"/>
      <c r="T15" s="42"/>
      <c r="U15" s="42"/>
      <c r="V15" s="42"/>
      <c r="W15" s="42"/>
    </row>
    <row r="16" spans="1:23" s="29" customFormat="1" x14ac:dyDescent="0.3">
      <c r="A16" s="54"/>
      <c r="B16" s="65"/>
      <c r="C16" s="66"/>
      <c r="D16" s="66"/>
      <c r="E16" s="66"/>
      <c r="F16" s="66"/>
      <c r="G16" s="66"/>
      <c r="H16" s="66"/>
      <c r="I16" s="66"/>
      <c r="J16" s="66"/>
      <c r="K16" s="66"/>
      <c r="L16" s="67"/>
      <c r="N16" s="42"/>
      <c r="O16" s="233"/>
      <c r="P16" s="233"/>
      <c r="Q16" s="42"/>
      <c r="R16" s="42"/>
      <c r="S16" s="42"/>
      <c r="T16" s="42"/>
      <c r="U16" s="42"/>
      <c r="V16" s="42"/>
      <c r="W16" s="42"/>
    </row>
    <row r="17" spans="1:23" s="8" customFormat="1" x14ac:dyDescent="0.3">
      <c r="A17" s="14"/>
      <c r="B17" s="16"/>
      <c r="C17" s="16"/>
      <c r="D17" s="17"/>
      <c r="E17" s="17"/>
      <c r="F17" s="17"/>
      <c r="G17" s="17"/>
      <c r="H17" s="17"/>
      <c r="I17" s="17"/>
      <c r="J17" s="17"/>
      <c r="K17" s="17"/>
      <c r="L17" s="17"/>
      <c r="O17" s="15"/>
      <c r="P17" s="15"/>
    </row>
    <row r="18" spans="1:23" s="7" customFormat="1" x14ac:dyDescent="0.3">
      <c r="A18" s="14"/>
      <c r="B18" s="180" t="s">
        <v>219</v>
      </c>
      <c r="C18" s="181"/>
      <c r="D18" s="181"/>
      <c r="E18" s="181"/>
      <c r="F18" s="181"/>
      <c r="G18" s="181"/>
      <c r="H18" s="181"/>
      <c r="I18" s="181"/>
      <c r="J18" s="181"/>
      <c r="K18" s="181"/>
      <c r="L18" s="182"/>
      <c r="M18" s="5"/>
      <c r="N18" s="5"/>
      <c r="O18" s="6"/>
      <c r="P18" s="6"/>
    </row>
    <row r="19" spans="1:23" x14ac:dyDescent="0.3">
      <c r="B19" s="18"/>
      <c r="C19" s="19"/>
      <c r="D19" s="20"/>
      <c r="E19" s="20"/>
      <c r="F19" s="20"/>
      <c r="G19" s="20"/>
      <c r="H19" s="20"/>
      <c r="I19" s="20"/>
      <c r="J19" s="20"/>
      <c r="K19" s="20"/>
      <c r="L19" s="21"/>
    </row>
    <row r="20" spans="1:23" x14ac:dyDescent="0.3">
      <c r="B20" s="211" t="s">
        <v>73</v>
      </c>
      <c r="C20" s="212"/>
      <c r="D20" s="212"/>
      <c r="E20" s="212"/>
      <c r="F20" s="212"/>
      <c r="G20" s="220" t="s">
        <v>60</v>
      </c>
      <c r="H20" s="218" t="s">
        <v>156</v>
      </c>
      <c r="I20" s="218"/>
      <c r="J20" s="218"/>
      <c r="K20" s="218"/>
      <c r="L20" s="219"/>
      <c r="O20" s="22"/>
    </row>
    <row r="21" spans="1:23" x14ac:dyDescent="0.3">
      <c r="B21" s="211"/>
      <c r="C21" s="212"/>
      <c r="D21" s="212"/>
      <c r="E21" s="212"/>
      <c r="F21" s="212"/>
      <c r="G21" s="221"/>
      <c r="H21" s="218"/>
      <c r="I21" s="218"/>
      <c r="J21" s="218"/>
      <c r="K21" s="218"/>
      <c r="L21" s="219"/>
      <c r="O21" s="22"/>
    </row>
    <row r="22" spans="1:23" s="29" customFormat="1" x14ac:dyDescent="0.3">
      <c r="A22" s="54"/>
      <c r="B22" s="65"/>
      <c r="C22" s="66"/>
      <c r="D22" s="66"/>
      <c r="E22" s="66"/>
      <c r="F22" s="66"/>
      <c r="G22" s="66"/>
      <c r="H22" s="66"/>
      <c r="I22" s="66"/>
      <c r="J22" s="66"/>
      <c r="K22" s="66"/>
      <c r="L22" s="67"/>
      <c r="N22" s="42"/>
      <c r="O22" s="42"/>
      <c r="P22" s="42"/>
      <c r="Q22" s="42"/>
      <c r="R22" s="42"/>
      <c r="S22" s="42"/>
      <c r="T22" s="42"/>
      <c r="U22" s="42"/>
      <c r="V22" s="42"/>
      <c r="W22" s="42"/>
    </row>
    <row r="23" spans="1:23" s="8" customFormat="1" x14ac:dyDescent="0.3">
      <c r="A23" s="14"/>
      <c r="B23" s="16"/>
      <c r="C23" s="16"/>
      <c r="D23" s="17"/>
      <c r="E23" s="17"/>
      <c r="F23" s="17"/>
      <c r="G23" s="17"/>
      <c r="H23" s="17"/>
      <c r="I23" s="17"/>
      <c r="J23" s="17"/>
      <c r="K23" s="17"/>
      <c r="L23" s="17"/>
      <c r="O23" s="15"/>
      <c r="P23" s="15"/>
    </row>
    <row r="24" spans="1:23" s="7" customFormat="1" x14ac:dyDescent="0.3">
      <c r="A24" s="14"/>
      <c r="B24" s="180" t="str">
        <f>IF(Intro!$G$20="English",O24,P24)</f>
        <v>DEFINITION OF "THE GOODS"</v>
      </c>
      <c r="C24" s="181" t="str">
        <f>UPPER(IF(Intro!$G$20="English",P24,Q24))</f>
        <v>LA DÉFINITION "DES MARCHANDISES"</v>
      </c>
      <c r="D24" s="181" t="str">
        <f>UPPER(IF(Intro!$G$20="English",Q24,R24))</f>
        <v/>
      </c>
      <c r="E24" s="181" t="str">
        <f>UPPER(IF(Intro!$G$20="English",R24,S24))</f>
        <v/>
      </c>
      <c r="F24" s="181"/>
      <c r="G24" s="181" t="str">
        <f>UPPER(IF(Intro!$G$20="English",S24,T24))</f>
        <v/>
      </c>
      <c r="H24" s="181" t="str">
        <f>UPPER(IF(Intro!$G$20="English",T24,U24))</f>
        <v/>
      </c>
      <c r="I24" s="181" t="str">
        <f>UPPER(IF(Intro!$G$20="English",U24,V24))</f>
        <v/>
      </c>
      <c r="J24" s="181" t="str">
        <f>UPPER(IF(Intro!$G$20="English",V24,W24))</f>
        <v/>
      </c>
      <c r="K24" s="181" t="str">
        <f>UPPER(IF(Intro!$G$20="English",W24,X24))</f>
        <v/>
      </c>
      <c r="L24" s="182" t="str">
        <f>UPPER(IF(Intro!$G$20="English",X24,Y24))</f>
        <v/>
      </c>
      <c r="M24" s="8"/>
      <c r="N24" s="5"/>
      <c r="O24" s="8" t="s">
        <v>220</v>
      </c>
      <c r="P24" s="8" t="s">
        <v>221</v>
      </c>
    </row>
    <row r="25" spans="1:23" x14ac:dyDescent="0.3">
      <c r="B25" s="18"/>
      <c r="C25" s="19"/>
      <c r="D25" s="20"/>
      <c r="E25" s="20"/>
      <c r="F25" s="20"/>
      <c r="G25" s="20"/>
      <c r="H25" s="20"/>
      <c r="I25" s="20"/>
      <c r="J25" s="20"/>
      <c r="K25" s="20"/>
      <c r="L25" s="21"/>
    </row>
    <row r="26" spans="1:23" s="29" customFormat="1" x14ac:dyDescent="0.3">
      <c r="A26" s="54"/>
      <c r="B26" s="187" t="str">
        <f>IF(Intro!$G$20="English",O26,P26)</f>
        <v>References to "the goods" in this questionnaire refer to:</v>
      </c>
      <c r="C26" s="188"/>
      <c r="D26" s="188"/>
      <c r="E26" s="188"/>
      <c r="F26" s="188"/>
      <c r="G26" s="188"/>
      <c r="H26" s="188"/>
      <c r="I26" s="188"/>
      <c r="J26" s="188"/>
      <c r="K26" s="188"/>
      <c r="L26" s="189"/>
      <c r="N26" s="42"/>
      <c r="O26" s="2" t="s">
        <v>125</v>
      </c>
      <c r="P26" s="2" t="s">
        <v>126</v>
      </c>
      <c r="Q26" s="42"/>
      <c r="R26" s="42"/>
      <c r="S26" s="42"/>
      <c r="T26" s="42"/>
      <c r="U26" s="42"/>
      <c r="V26" s="42"/>
      <c r="W26" s="42"/>
    </row>
    <row r="27" spans="1:23" s="29" customFormat="1" x14ac:dyDescent="0.3">
      <c r="A27" s="54"/>
      <c r="B27" s="187"/>
      <c r="C27" s="188"/>
      <c r="D27" s="188"/>
      <c r="E27" s="188"/>
      <c r="F27" s="188"/>
      <c r="G27" s="188"/>
      <c r="H27" s="188"/>
      <c r="I27" s="188"/>
      <c r="J27" s="188"/>
      <c r="K27" s="188"/>
      <c r="L27" s="189"/>
      <c r="N27" s="42"/>
      <c r="O27" s="2"/>
      <c r="P27" s="2"/>
      <c r="Q27" s="42"/>
      <c r="R27" s="42"/>
      <c r="S27" s="42"/>
      <c r="T27" s="42"/>
      <c r="U27" s="42"/>
      <c r="V27" s="42"/>
      <c r="W27" s="42"/>
    </row>
    <row r="28" spans="1:23" s="29" customFormat="1" x14ac:dyDescent="0.3">
      <c r="A28" s="54"/>
      <c r="B28" s="64"/>
      <c r="C28" s="190" t="str">
        <f>IF(Intro!$G$20="English",Variables!B16,Variables!C16)</f>
        <v>Forged or stamped forged grinding media in spherical or ovoid shape ("ball"), with a nominal diameter between 25 millimeters (1 inch) up to and including 160 millimeters (6.25 inches), produced through the forging or stamping method.</v>
      </c>
      <c r="D28" s="191"/>
      <c r="E28" s="191"/>
      <c r="F28" s="191"/>
      <c r="G28" s="191"/>
      <c r="H28" s="191"/>
      <c r="I28" s="191"/>
      <c r="J28" s="191"/>
      <c r="K28" s="192"/>
      <c r="L28" s="47"/>
      <c r="N28" s="42"/>
      <c r="O28" s="2"/>
      <c r="P28" s="2"/>
      <c r="Q28" s="42"/>
      <c r="R28" s="42"/>
      <c r="S28" s="42"/>
      <c r="T28" s="42"/>
      <c r="U28" s="42"/>
      <c r="V28" s="42"/>
      <c r="W28" s="42"/>
    </row>
    <row r="29" spans="1:23" s="29" customFormat="1" x14ac:dyDescent="0.3">
      <c r="A29" s="54"/>
      <c r="B29" s="64"/>
      <c r="C29" s="193"/>
      <c r="D29" s="194"/>
      <c r="E29" s="194"/>
      <c r="F29" s="194"/>
      <c r="G29" s="194"/>
      <c r="H29" s="194"/>
      <c r="I29" s="194"/>
      <c r="J29" s="194"/>
      <c r="K29" s="195"/>
      <c r="L29" s="92"/>
      <c r="N29" s="42"/>
      <c r="O29" s="2"/>
      <c r="P29" s="2"/>
      <c r="Q29" s="42"/>
      <c r="R29" s="42"/>
      <c r="S29" s="42"/>
      <c r="T29" s="42"/>
      <c r="U29" s="42"/>
      <c r="V29" s="42"/>
      <c r="W29" s="42"/>
    </row>
    <row r="30" spans="1:23" s="29" customFormat="1" x14ac:dyDescent="0.3">
      <c r="A30" s="54"/>
      <c r="B30" s="64"/>
      <c r="C30" s="193"/>
      <c r="D30" s="194"/>
      <c r="E30" s="194"/>
      <c r="F30" s="194"/>
      <c r="G30" s="194"/>
      <c r="H30" s="194"/>
      <c r="I30" s="194"/>
      <c r="J30" s="194"/>
      <c r="K30" s="195"/>
      <c r="L30" s="92"/>
      <c r="N30" s="42"/>
      <c r="O30" s="2"/>
      <c r="P30" s="2"/>
      <c r="Q30" s="42"/>
      <c r="R30" s="42"/>
      <c r="S30" s="42"/>
      <c r="T30" s="42"/>
      <c r="U30" s="42"/>
      <c r="V30" s="42"/>
      <c r="W30" s="42"/>
    </row>
    <row r="31" spans="1:23" s="29" customFormat="1" x14ac:dyDescent="0.3">
      <c r="A31" s="54"/>
      <c r="B31" s="64"/>
      <c r="C31" s="196"/>
      <c r="D31" s="197"/>
      <c r="E31" s="197"/>
      <c r="F31" s="197"/>
      <c r="G31" s="197"/>
      <c r="H31" s="197"/>
      <c r="I31" s="197"/>
      <c r="J31" s="197"/>
      <c r="K31" s="198"/>
      <c r="L31" s="92"/>
      <c r="N31" s="42"/>
      <c r="O31" s="2"/>
      <c r="P31" s="2"/>
      <c r="Q31" s="42"/>
      <c r="R31" s="42"/>
      <c r="S31" s="42"/>
      <c r="T31" s="42"/>
      <c r="U31" s="42"/>
      <c r="V31" s="42"/>
      <c r="W31" s="42"/>
    </row>
    <row r="32" spans="1:23" s="29" customFormat="1" x14ac:dyDescent="0.3">
      <c r="A32" s="54"/>
      <c r="B32" s="187"/>
      <c r="C32" s="188"/>
      <c r="D32" s="188"/>
      <c r="E32" s="188"/>
      <c r="F32" s="188"/>
      <c r="G32" s="188"/>
      <c r="H32" s="188"/>
      <c r="I32" s="188"/>
      <c r="J32" s="188"/>
      <c r="K32" s="188"/>
      <c r="L32" s="189"/>
      <c r="N32" s="42"/>
      <c r="O32" s="2"/>
      <c r="P32" s="2"/>
      <c r="Q32" s="42"/>
      <c r="R32" s="42"/>
      <c r="S32" s="42"/>
      <c r="T32" s="42"/>
      <c r="U32" s="42"/>
      <c r="V32" s="42"/>
      <c r="W32" s="42"/>
    </row>
    <row r="33" spans="1:23" s="29" customFormat="1" x14ac:dyDescent="0.3">
      <c r="A33" s="54"/>
      <c r="B33" s="187" t="str">
        <f>IF(Intro!$G$20="English",O33,P33)</f>
        <v>For additional details, view the Info tab.</v>
      </c>
      <c r="C33" s="188"/>
      <c r="D33" s="188"/>
      <c r="E33" s="188"/>
      <c r="F33" s="188"/>
      <c r="G33" s="188"/>
      <c r="H33" s="188"/>
      <c r="I33" s="188"/>
      <c r="J33" s="188"/>
      <c r="K33" s="188"/>
      <c r="L33" s="189"/>
      <c r="N33" s="42"/>
      <c r="O33" s="2" t="s">
        <v>123</v>
      </c>
      <c r="P33" s="2" t="s">
        <v>124</v>
      </c>
      <c r="Q33" s="42"/>
      <c r="R33" s="42"/>
      <c r="S33" s="42"/>
      <c r="T33" s="42"/>
      <c r="U33" s="42"/>
      <c r="V33" s="42"/>
      <c r="W33" s="42"/>
    </row>
    <row r="34" spans="1:23" s="29" customFormat="1" x14ac:dyDescent="0.3">
      <c r="A34" s="54"/>
      <c r="B34" s="65"/>
      <c r="C34" s="66"/>
      <c r="D34" s="66"/>
      <c r="E34" s="66"/>
      <c r="F34" s="66"/>
      <c r="G34" s="66"/>
      <c r="H34" s="66"/>
      <c r="I34" s="66"/>
      <c r="J34" s="66"/>
      <c r="K34" s="66"/>
      <c r="L34" s="67"/>
      <c r="N34" s="42"/>
      <c r="O34" s="42"/>
      <c r="P34" s="42"/>
      <c r="Q34" s="42"/>
      <c r="R34" s="42"/>
      <c r="S34" s="42"/>
      <c r="T34" s="42"/>
      <c r="U34" s="42"/>
      <c r="V34" s="42"/>
      <c r="W34" s="42"/>
    </row>
    <row r="35" spans="1:23" s="8" customFormat="1" x14ac:dyDescent="0.3">
      <c r="A35" s="14"/>
      <c r="B35" s="16"/>
      <c r="C35" s="16"/>
      <c r="D35" s="17"/>
      <c r="E35" s="17"/>
      <c r="F35" s="17"/>
      <c r="G35" s="17"/>
      <c r="H35" s="17"/>
      <c r="I35" s="17"/>
      <c r="J35" s="17"/>
      <c r="K35" s="17"/>
      <c r="L35" s="17"/>
      <c r="O35" s="15"/>
      <c r="P35" s="15"/>
    </row>
    <row r="36" spans="1:23" s="7" customFormat="1" x14ac:dyDescent="0.3">
      <c r="A36" s="14"/>
      <c r="B36" s="180" t="str">
        <f>IF(Intro!$G$20="English",O36,P36)</f>
        <v>DO YOU NEED TO COMPLETE THIS QUESTIONNAIRE?</v>
      </c>
      <c r="C36" s="181"/>
      <c r="D36" s="181"/>
      <c r="E36" s="181"/>
      <c r="F36" s="181"/>
      <c r="G36" s="181"/>
      <c r="H36" s="181"/>
      <c r="I36" s="181"/>
      <c r="J36" s="181"/>
      <c r="K36" s="181"/>
      <c r="L36" s="182"/>
      <c r="M36" s="5"/>
      <c r="N36" s="5"/>
      <c r="O36" s="2" t="s">
        <v>222</v>
      </c>
      <c r="P36" s="2" t="s">
        <v>274</v>
      </c>
    </row>
    <row r="37" spans="1:23" x14ac:dyDescent="0.3">
      <c r="B37" s="18"/>
      <c r="C37" s="19"/>
      <c r="D37" s="20"/>
      <c r="E37" s="20"/>
      <c r="F37" s="20"/>
      <c r="G37" s="20"/>
      <c r="H37" s="20"/>
      <c r="I37" s="20"/>
      <c r="J37" s="20"/>
      <c r="K37" s="20"/>
      <c r="L37" s="21"/>
    </row>
    <row r="38" spans="1:23" s="29" customFormat="1" x14ac:dyDescent="0.3">
      <c r="A38" s="54"/>
      <c r="B38" s="187" t="str">
        <f>IF(Intro!$G$20="English",O38,P38)</f>
        <v>Has your firm produced the goods at any time since January 1, 2023?</v>
      </c>
      <c r="C38" s="188"/>
      <c r="D38" s="188"/>
      <c r="E38" s="188"/>
      <c r="F38" s="188"/>
      <c r="G38" s="188"/>
      <c r="H38" s="188"/>
      <c r="I38" s="188"/>
      <c r="J38" s="188"/>
      <c r="K38" s="188"/>
      <c r="L38" s="189"/>
      <c r="N38" s="42"/>
      <c r="O38" s="22" t="str">
        <f>"Has your firm produced the goods at any time since January 1, "&amp;Variables!B6&amp;"?"</f>
        <v>Has your firm produced the goods at any time since January 1, 2023?</v>
      </c>
      <c r="P38" s="2" t="str">
        <f>"Votre entreprise a-t-elle produit les marchandises à tout moment depuis le 1er janvier "&amp;Variables!B6&amp;"?"</f>
        <v>Votre entreprise a-t-elle produit les marchandises à tout moment depuis le 1er janvier 2023?</v>
      </c>
      <c r="Q38" s="42"/>
      <c r="R38" s="42"/>
      <c r="S38" s="42"/>
      <c r="T38" s="42"/>
      <c r="U38" s="42"/>
      <c r="V38" s="42"/>
      <c r="W38" s="42"/>
    </row>
    <row r="39" spans="1:23" s="29" customFormat="1" x14ac:dyDescent="0.3">
      <c r="A39" s="54"/>
      <c r="B39" s="64"/>
      <c r="C39" s="55"/>
      <c r="D39" s="55"/>
      <c r="E39" s="55"/>
      <c r="F39" s="55"/>
      <c r="G39" s="55"/>
      <c r="H39" s="55"/>
      <c r="I39" s="55"/>
      <c r="J39" s="55"/>
      <c r="K39" s="55"/>
      <c r="L39" s="56"/>
      <c r="N39" s="42"/>
      <c r="O39" s="2" t="s">
        <v>140</v>
      </c>
      <c r="P39" s="2" t="s">
        <v>278</v>
      </c>
      <c r="Q39" s="42"/>
      <c r="R39" s="42"/>
      <c r="S39" s="42"/>
      <c r="T39" s="42"/>
      <c r="U39" s="42"/>
      <c r="V39" s="42"/>
      <c r="W39" s="42"/>
    </row>
    <row r="40" spans="1:23" x14ac:dyDescent="0.3">
      <c r="B40" s="199" t="str">
        <f>IF(Intro!$G$20="English",O39,P39)</f>
        <v>Select Yes or No</v>
      </c>
      <c r="C40" s="200"/>
      <c r="D40" s="201"/>
      <c r="E40" s="203" t="str">
        <f>IF(D40="Yes",O40,IF(D40="Oui",P40,IF(D40="No",O41,IF(D40="Non",P41,""))))</f>
        <v/>
      </c>
      <c r="F40" s="203"/>
      <c r="G40" s="203"/>
      <c r="H40" s="203"/>
      <c r="I40" s="203"/>
      <c r="J40" s="203"/>
      <c r="K40" s="203"/>
      <c r="L40" s="56"/>
      <c r="O40" s="2" t="str">
        <f>"Complete all tabs in this questionnaire and submit it by "&amp;Variables!B11&amp;"."</f>
        <v>Complete all tabs in this questionnaire and submit it by June 16, 2026.</v>
      </c>
      <c r="P40" s="2" t="str">
        <f>"Remplissez tous les onglets de ce questionnaire et retournez-le avant le "&amp;Variables!C11&amp;"."</f>
        <v>Remplissez tous les onglets de ce questionnaire et retournez-le avant le 16 juin 2026.</v>
      </c>
    </row>
    <row r="41" spans="1:23" x14ac:dyDescent="0.3">
      <c r="B41" s="199"/>
      <c r="C41" s="200"/>
      <c r="D41" s="202"/>
      <c r="E41" s="204"/>
      <c r="F41" s="204"/>
      <c r="G41" s="204"/>
      <c r="H41" s="204"/>
      <c r="I41" s="204"/>
      <c r="J41" s="204"/>
      <c r="K41" s="204"/>
      <c r="L41" s="56"/>
      <c r="O41" s="2" t="str">
        <f>"Complete this tab only and submit it by "&amp;Variables!B11&amp;"."</f>
        <v>Complete this tab only and submit it by June 16, 2026.</v>
      </c>
      <c r="P41" s="2" t="str">
        <f>"Remplissez cet onglet uniquement et soumettez-le avant le "&amp;Variables!C11&amp;"."</f>
        <v>Remplissez cet onglet uniquement et soumettez-le avant le 16 juin 2026.</v>
      </c>
    </row>
    <row r="42" spans="1:23" s="29" customFormat="1" x14ac:dyDescent="0.3">
      <c r="A42" s="54"/>
      <c r="B42" s="65"/>
      <c r="C42" s="66"/>
      <c r="D42" s="66"/>
      <c r="E42" s="66"/>
      <c r="F42" s="66"/>
      <c r="G42" s="66"/>
      <c r="H42" s="66"/>
      <c r="I42" s="66"/>
      <c r="J42" s="66"/>
      <c r="K42" s="66"/>
      <c r="L42" s="67"/>
      <c r="N42" s="42"/>
      <c r="Q42" s="42"/>
      <c r="R42" s="42"/>
      <c r="S42" s="42"/>
      <c r="T42" s="42"/>
      <c r="U42" s="42"/>
      <c r="V42" s="42"/>
      <c r="W42" s="42"/>
    </row>
    <row r="43" spans="1:23" s="8" customFormat="1" x14ac:dyDescent="0.3">
      <c r="A43" s="14"/>
      <c r="B43" s="16"/>
      <c r="C43" s="16"/>
      <c r="D43" s="17"/>
      <c r="E43" s="17"/>
      <c r="F43" s="17"/>
      <c r="G43" s="17"/>
      <c r="H43" s="17"/>
      <c r="I43" s="17"/>
      <c r="J43" s="17"/>
      <c r="K43" s="17"/>
      <c r="L43" s="17"/>
      <c r="O43" s="15"/>
      <c r="P43" s="15"/>
    </row>
    <row r="44" spans="1:23" s="7" customFormat="1" x14ac:dyDescent="0.3">
      <c r="A44" s="14"/>
      <c r="B44" s="180" t="str">
        <f>IF(Intro!$G$20="English",O44,P44)</f>
        <v>QUESTIONNAIRE DUE DATE</v>
      </c>
      <c r="C44" s="181"/>
      <c r="D44" s="181"/>
      <c r="E44" s="181"/>
      <c r="F44" s="181"/>
      <c r="G44" s="181"/>
      <c r="H44" s="181"/>
      <c r="I44" s="181"/>
      <c r="J44" s="181"/>
      <c r="K44" s="181"/>
      <c r="L44" s="182"/>
      <c r="M44" s="8"/>
      <c r="N44" s="5"/>
      <c r="O44" s="6" t="s">
        <v>1</v>
      </c>
      <c r="P44" s="6" t="s">
        <v>2</v>
      </c>
    </row>
    <row r="45" spans="1:23" x14ac:dyDescent="0.3">
      <c r="B45" s="23"/>
      <c r="C45" s="24"/>
      <c r="D45" s="25"/>
      <c r="E45" s="25"/>
      <c r="F45" s="25"/>
      <c r="G45" s="25"/>
      <c r="H45" s="25"/>
      <c r="I45" s="25"/>
      <c r="J45" s="25"/>
      <c r="K45" s="25"/>
      <c r="L45" s="26"/>
    </row>
    <row r="46" spans="1:23" s="29" customFormat="1" x14ac:dyDescent="0.3">
      <c r="A46" s="54"/>
      <c r="B46" s="64"/>
      <c r="C46" s="205" t="str">
        <f>IF(Intro!$G$20="English",O46,P46)</f>
        <v>June 16, 2026</v>
      </c>
      <c r="D46" s="206"/>
      <c r="E46" s="206"/>
      <c r="F46" s="206"/>
      <c r="G46" s="206"/>
      <c r="H46" s="206"/>
      <c r="I46" s="206"/>
      <c r="J46" s="206"/>
      <c r="K46" s="207"/>
      <c r="L46" s="58"/>
      <c r="N46" s="42"/>
      <c r="O46" s="41" t="str">
        <f>Variables!B11</f>
        <v>June 16, 2026</v>
      </c>
      <c r="P46" s="41" t="str">
        <f>Variables!C11</f>
        <v>16 juin 2026</v>
      </c>
      <c r="Q46" s="42"/>
      <c r="R46" s="42"/>
      <c r="S46" s="42"/>
      <c r="T46" s="42"/>
      <c r="U46" s="42"/>
      <c r="V46" s="42"/>
      <c r="W46" s="42"/>
    </row>
    <row r="47" spans="1:23" s="29" customFormat="1" x14ac:dyDescent="0.3">
      <c r="A47" s="54"/>
      <c r="B47" s="64"/>
      <c r="C47" s="208"/>
      <c r="D47" s="209"/>
      <c r="E47" s="209"/>
      <c r="F47" s="209"/>
      <c r="G47" s="209"/>
      <c r="H47" s="209"/>
      <c r="I47" s="209"/>
      <c r="J47" s="209"/>
      <c r="K47" s="210"/>
      <c r="L47" s="58"/>
      <c r="N47" s="42"/>
      <c r="O47" s="41"/>
      <c r="P47" s="41"/>
      <c r="Q47" s="42"/>
      <c r="R47" s="42"/>
      <c r="S47" s="42"/>
      <c r="T47" s="42"/>
      <c r="U47" s="42"/>
      <c r="V47" s="42"/>
      <c r="W47" s="42"/>
    </row>
    <row r="48" spans="1:23" s="29" customFormat="1" x14ac:dyDescent="0.3">
      <c r="A48" s="54"/>
      <c r="B48" s="65"/>
      <c r="C48" s="66"/>
      <c r="D48" s="66"/>
      <c r="E48" s="66"/>
      <c r="F48" s="66"/>
      <c r="G48" s="66"/>
      <c r="H48" s="66"/>
      <c r="I48" s="66"/>
      <c r="J48" s="66"/>
      <c r="K48" s="66"/>
      <c r="L48" s="67"/>
      <c r="N48" s="42"/>
      <c r="O48" s="42"/>
      <c r="P48" s="42"/>
      <c r="Q48" s="42"/>
      <c r="R48" s="42"/>
      <c r="S48" s="42"/>
      <c r="T48" s="42"/>
      <c r="U48" s="42"/>
      <c r="V48" s="42"/>
      <c r="W48" s="42"/>
    </row>
    <row r="49" spans="1:23" s="8" customFormat="1" x14ac:dyDescent="0.3">
      <c r="A49" s="14"/>
      <c r="B49" s="16"/>
      <c r="C49" s="16"/>
      <c r="D49" s="17"/>
      <c r="E49" s="17"/>
      <c r="F49" s="17"/>
      <c r="G49" s="17"/>
      <c r="H49" s="17"/>
      <c r="I49" s="17"/>
      <c r="J49" s="17"/>
      <c r="K49" s="17"/>
      <c r="L49" s="17"/>
      <c r="O49" s="15"/>
      <c r="P49" s="15"/>
    </row>
    <row r="50" spans="1:23" x14ac:dyDescent="0.3">
      <c r="B50" s="180" t="str">
        <f>IF(Intro!$G$20="English",O50,P50)</f>
        <v>FIRM INFORMATION</v>
      </c>
      <c r="C50" s="181"/>
      <c r="D50" s="181"/>
      <c r="E50" s="181"/>
      <c r="F50" s="181"/>
      <c r="G50" s="181"/>
      <c r="H50" s="181"/>
      <c r="I50" s="181"/>
      <c r="J50" s="181"/>
      <c r="K50" s="181"/>
      <c r="L50" s="182"/>
      <c r="M50" s="29"/>
      <c r="O50" s="2" t="s">
        <v>7</v>
      </c>
      <c r="P50" s="2" t="s">
        <v>8</v>
      </c>
    </row>
    <row r="51" spans="1:23" x14ac:dyDescent="0.3">
      <c r="B51" s="18"/>
      <c r="C51" s="19"/>
      <c r="D51" s="20"/>
      <c r="E51" s="20"/>
      <c r="F51" s="20"/>
      <c r="G51" s="20"/>
      <c r="H51" s="20"/>
      <c r="I51" s="20"/>
      <c r="J51" s="20"/>
      <c r="K51" s="20"/>
      <c r="L51" s="21"/>
    </row>
    <row r="52" spans="1:23" x14ac:dyDescent="0.3">
      <c r="B52" s="183" t="str">
        <f>IF(Intro!$G$20="English",O52,P52)</f>
        <v>Firm Name (In English and French, if applicable)</v>
      </c>
      <c r="C52" s="184"/>
      <c r="D52" s="184"/>
      <c r="E52" s="185"/>
      <c r="F52" s="185"/>
      <c r="G52" s="185"/>
      <c r="H52" s="185"/>
      <c r="I52" s="185"/>
      <c r="J52" s="185"/>
      <c r="K52" s="185"/>
      <c r="L52" s="186"/>
      <c r="O52" s="22" t="s">
        <v>154</v>
      </c>
      <c r="P52" s="2" t="s">
        <v>155</v>
      </c>
    </row>
    <row r="53" spans="1:23" x14ac:dyDescent="0.3">
      <c r="B53" s="183"/>
      <c r="C53" s="184"/>
      <c r="D53" s="184"/>
      <c r="E53" s="185"/>
      <c r="F53" s="185"/>
      <c r="G53" s="185"/>
      <c r="H53" s="185"/>
      <c r="I53" s="185"/>
      <c r="J53" s="185"/>
      <c r="K53" s="185"/>
      <c r="L53" s="186"/>
      <c r="O53" s="22"/>
    </row>
    <row r="54" spans="1:23" x14ac:dyDescent="0.3">
      <c r="B54" s="183" t="str">
        <f>IF(Intro!$G$20="English",O54,P54)</f>
        <v>Firm Address</v>
      </c>
      <c r="C54" s="184"/>
      <c r="D54" s="184"/>
      <c r="E54" s="185"/>
      <c r="F54" s="185"/>
      <c r="G54" s="185"/>
      <c r="H54" s="185"/>
      <c r="I54" s="185"/>
      <c r="J54" s="185"/>
      <c r="K54" s="185"/>
      <c r="L54" s="186"/>
      <c r="O54" s="22" t="s">
        <v>9</v>
      </c>
      <c r="P54" s="2" t="s">
        <v>10</v>
      </c>
    </row>
    <row r="55" spans="1:23" ht="14.25" customHeight="1" x14ac:dyDescent="0.3">
      <c r="B55" s="216"/>
      <c r="C55" s="217"/>
      <c r="D55" s="217"/>
      <c r="E55" s="185"/>
      <c r="F55" s="185"/>
      <c r="G55" s="185"/>
      <c r="H55" s="185"/>
      <c r="I55" s="185"/>
      <c r="J55" s="185"/>
      <c r="K55" s="185"/>
      <c r="L55" s="186"/>
      <c r="O55" s="22"/>
    </row>
    <row r="56" spans="1:23" x14ac:dyDescent="0.3">
      <c r="B56" s="183" t="str">
        <f>IF(Intro!$G$20="English",O56,P56)</f>
        <v>Website Address</v>
      </c>
      <c r="C56" s="184"/>
      <c r="D56" s="184"/>
      <c r="E56" s="185"/>
      <c r="F56" s="185"/>
      <c r="G56" s="185"/>
      <c r="H56" s="185"/>
      <c r="I56" s="185"/>
      <c r="J56" s="185"/>
      <c r="K56" s="185"/>
      <c r="L56" s="186"/>
      <c r="O56" s="22" t="s">
        <v>11</v>
      </c>
      <c r="P56" s="2" t="s">
        <v>12</v>
      </c>
    </row>
    <row r="57" spans="1:23" ht="14.25" customHeight="1" x14ac:dyDescent="0.3">
      <c r="B57" s="216"/>
      <c r="C57" s="217"/>
      <c r="D57" s="217"/>
      <c r="E57" s="185"/>
      <c r="F57" s="185"/>
      <c r="G57" s="185"/>
      <c r="H57" s="185"/>
      <c r="I57" s="185"/>
      <c r="J57" s="185"/>
      <c r="K57" s="185"/>
      <c r="L57" s="186"/>
      <c r="O57" s="22"/>
    </row>
    <row r="58" spans="1:23" x14ac:dyDescent="0.3">
      <c r="B58" s="79"/>
      <c r="C58" s="80"/>
      <c r="D58" s="81"/>
      <c r="E58" s="81"/>
      <c r="F58" s="81"/>
      <c r="G58" s="81"/>
      <c r="H58" s="81"/>
      <c r="I58" s="81"/>
      <c r="J58" s="81"/>
      <c r="K58" s="81"/>
      <c r="L58" s="82"/>
    </row>
    <row r="59" spans="1:23" s="29" customFormat="1" x14ac:dyDescent="0.3">
      <c r="A59" s="54"/>
      <c r="B59" s="93" t="str">
        <f>IF(Intro!$G$20="English",O59,P59)</f>
        <v xml:space="preserve">If your firm has more than one location, facility or outlet, submit a consolidated response to the questionnaire.
</v>
      </c>
      <c r="C59" s="83"/>
      <c r="D59" s="83"/>
      <c r="E59" s="83"/>
      <c r="F59" s="83"/>
      <c r="G59" s="83"/>
      <c r="H59" s="83"/>
      <c r="I59" s="83"/>
      <c r="J59" s="83"/>
      <c r="K59" s="83"/>
      <c r="L59" s="94"/>
      <c r="N59" s="42"/>
      <c r="O59" s="42" t="s">
        <v>141</v>
      </c>
      <c r="P59" s="42" t="s">
        <v>142</v>
      </c>
      <c r="Q59" s="42"/>
      <c r="R59" s="42"/>
      <c r="S59" s="42"/>
      <c r="T59" s="42"/>
      <c r="U59" s="42"/>
      <c r="V59" s="42"/>
      <c r="W59" s="42"/>
    </row>
    <row r="60" spans="1:23" x14ac:dyDescent="0.3">
      <c r="B60" s="183" t="str">
        <f>IF(Intro!$G$20="English",O60,P60)</f>
        <v>Provide the names and addresses of other locations, facilities, and outlets in Canada on behalf of which your company is responding.</v>
      </c>
      <c r="C60" s="184"/>
      <c r="D60" s="184"/>
      <c r="E60" s="185"/>
      <c r="F60" s="185"/>
      <c r="G60" s="185"/>
      <c r="H60" s="185"/>
      <c r="I60" s="185"/>
      <c r="J60" s="185"/>
      <c r="K60" s="185"/>
      <c r="L60" s="186"/>
      <c r="M60" s="29"/>
      <c r="O60" s="22" t="s">
        <v>74</v>
      </c>
      <c r="P60" s="2" t="s">
        <v>75</v>
      </c>
    </row>
    <row r="61" spans="1:23" x14ac:dyDescent="0.3">
      <c r="B61" s="183"/>
      <c r="C61" s="184"/>
      <c r="D61" s="184"/>
      <c r="E61" s="185"/>
      <c r="F61" s="185"/>
      <c r="G61" s="185"/>
      <c r="H61" s="185"/>
      <c r="I61" s="185"/>
      <c r="J61" s="185"/>
      <c r="K61" s="185"/>
      <c r="L61" s="186"/>
      <c r="M61" s="29"/>
      <c r="O61" s="22"/>
    </row>
    <row r="62" spans="1:23" x14ac:dyDescent="0.3">
      <c r="B62" s="183"/>
      <c r="C62" s="184"/>
      <c r="D62" s="184"/>
      <c r="E62" s="185"/>
      <c r="F62" s="185"/>
      <c r="G62" s="185"/>
      <c r="H62" s="185"/>
      <c r="I62" s="185"/>
      <c r="J62" s="185"/>
      <c r="K62" s="185"/>
      <c r="L62" s="186"/>
      <c r="M62" s="29"/>
      <c r="O62" s="22"/>
    </row>
    <row r="63" spans="1:23" x14ac:dyDescent="0.3">
      <c r="B63" s="183"/>
      <c r="C63" s="184"/>
      <c r="D63" s="184"/>
      <c r="E63" s="185"/>
      <c r="F63" s="185"/>
      <c r="G63" s="185"/>
      <c r="H63" s="185"/>
      <c r="I63" s="185"/>
      <c r="J63" s="185"/>
      <c r="K63" s="185"/>
      <c r="L63" s="186"/>
      <c r="M63" s="29"/>
      <c r="O63" s="22"/>
    </row>
    <row r="64" spans="1:23" x14ac:dyDescent="0.3">
      <c r="B64" s="183"/>
      <c r="C64" s="184"/>
      <c r="D64" s="184"/>
      <c r="E64" s="185"/>
      <c r="F64" s="185"/>
      <c r="G64" s="185"/>
      <c r="H64" s="185"/>
      <c r="I64" s="185"/>
      <c r="J64" s="185"/>
      <c r="K64" s="185"/>
      <c r="L64" s="186"/>
      <c r="M64" s="29"/>
      <c r="O64" s="22"/>
    </row>
    <row r="65" spans="1:23" x14ac:dyDescent="0.3">
      <c r="B65" s="183"/>
      <c r="C65" s="184"/>
      <c r="D65" s="184"/>
      <c r="E65" s="185"/>
      <c r="F65" s="185"/>
      <c r="G65" s="185"/>
      <c r="H65" s="185"/>
      <c r="I65" s="185"/>
      <c r="J65" s="185"/>
      <c r="K65" s="185"/>
      <c r="L65" s="186"/>
      <c r="M65" s="29"/>
      <c r="O65" s="22"/>
    </row>
    <row r="66" spans="1:23" x14ac:dyDescent="0.3">
      <c r="B66" s="183"/>
      <c r="C66" s="184"/>
      <c r="D66" s="184"/>
      <c r="E66" s="185"/>
      <c r="F66" s="185"/>
      <c r="G66" s="185"/>
      <c r="H66" s="185"/>
      <c r="I66" s="185"/>
      <c r="J66" s="185"/>
      <c r="K66" s="185"/>
      <c r="L66" s="186"/>
      <c r="M66" s="29"/>
      <c r="O66" s="22"/>
    </row>
    <row r="67" spans="1:23" x14ac:dyDescent="0.3">
      <c r="B67" s="183"/>
      <c r="C67" s="184"/>
      <c r="D67" s="184"/>
      <c r="E67" s="185"/>
      <c r="F67" s="185"/>
      <c r="G67" s="185"/>
      <c r="H67" s="185"/>
      <c r="I67" s="185"/>
      <c r="J67" s="185"/>
      <c r="K67" s="185"/>
      <c r="L67" s="186"/>
      <c r="M67" s="29"/>
      <c r="O67" s="22"/>
    </row>
    <row r="68" spans="1:23" x14ac:dyDescent="0.3">
      <c r="B68" s="183"/>
      <c r="C68" s="184"/>
      <c r="D68" s="184"/>
      <c r="E68" s="185"/>
      <c r="F68" s="185"/>
      <c r="G68" s="185"/>
      <c r="H68" s="185"/>
      <c r="I68" s="185"/>
      <c r="J68" s="185"/>
      <c r="K68" s="185"/>
      <c r="L68" s="186"/>
      <c r="M68" s="29"/>
      <c r="O68" s="22"/>
    </row>
    <row r="69" spans="1:23" x14ac:dyDescent="0.3">
      <c r="B69" s="183"/>
      <c r="C69" s="184"/>
      <c r="D69" s="184"/>
      <c r="E69" s="185"/>
      <c r="F69" s="185"/>
      <c r="G69" s="185"/>
      <c r="H69" s="185"/>
      <c r="I69" s="185"/>
      <c r="J69" s="185"/>
      <c r="K69" s="185"/>
      <c r="L69" s="186"/>
      <c r="M69" s="29"/>
      <c r="O69" s="22"/>
    </row>
    <row r="70" spans="1:23" s="29" customFormat="1" x14ac:dyDescent="0.3">
      <c r="A70" s="54"/>
      <c r="B70" s="65"/>
      <c r="C70" s="66"/>
      <c r="D70" s="66"/>
      <c r="E70" s="66"/>
      <c r="F70" s="66"/>
      <c r="G70" s="66"/>
      <c r="H70" s="66"/>
      <c r="I70" s="66"/>
      <c r="J70" s="66"/>
      <c r="K70" s="66"/>
      <c r="L70" s="67"/>
      <c r="N70" s="42"/>
      <c r="O70" s="42"/>
      <c r="P70" s="42"/>
      <c r="Q70" s="42"/>
      <c r="R70" s="42"/>
      <c r="S70" s="42"/>
      <c r="T70" s="42"/>
      <c r="U70" s="42"/>
      <c r="V70" s="42"/>
      <c r="W70" s="42"/>
    </row>
    <row r="72" spans="1:23" x14ac:dyDescent="0.3">
      <c r="B72" s="180" t="str">
        <f>IF(Intro!$G$20="English",O72,P72)</f>
        <v>CERTIFICATION</v>
      </c>
      <c r="C72" s="181"/>
      <c r="D72" s="181"/>
      <c r="E72" s="181"/>
      <c r="F72" s="181"/>
      <c r="G72" s="181"/>
      <c r="H72" s="181"/>
      <c r="I72" s="181"/>
      <c r="J72" s="181"/>
      <c r="K72" s="181"/>
      <c r="L72" s="182"/>
      <c r="M72" s="29"/>
      <c r="O72" s="2" t="s">
        <v>5</v>
      </c>
      <c r="P72" s="2" t="s">
        <v>6</v>
      </c>
    </row>
    <row r="73" spans="1:23" x14ac:dyDescent="0.3">
      <c r="B73" s="18"/>
      <c r="C73" s="19"/>
      <c r="D73" s="20"/>
      <c r="E73" s="20"/>
      <c r="F73" s="20"/>
      <c r="G73" s="20"/>
      <c r="H73" s="20"/>
      <c r="I73" s="20"/>
      <c r="J73" s="20"/>
      <c r="K73" s="20"/>
      <c r="L73" s="21"/>
    </row>
    <row r="74" spans="1:23" s="29" customFormat="1" x14ac:dyDescent="0.3">
      <c r="A74" s="54"/>
      <c r="B74" s="187" t="str">
        <f>IF(Intro!$G$20="English",O74,P74)</f>
        <v xml:space="preserve">The undersigned certifies that the information supplied herein is complete and correct to the best of his/her knowledge and belief.
</v>
      </c>
      <c r="C74" s="188"/>
      <c r="D74" s="188"/>
      <c r="E74" s="188"/>
      <c r="F74" s="188"/>
      <c r="G74" s="188"/>
      <c r="H74" s="188"/>
      <c r="I74" s="188"/>
      <c r="J74" s="188"/>
      <c r="K74" s="188"/>
      <c r="L74" s="189"/>
      <c r="N74" s="42"/>
      <c r="O74" s="42" t="s">
        <v>76</v>
      </c>
      <c r="P74" s="42" t="s">
        <v>77</v>
      </c>
      <c r="Q74" s="42"/>
      <c r="R74" s="42"/>
      <c r="S74" s="42"/>
      <c r="T74" s="42"/>
      <c r="U74" s="42"/>
      <c r="V74" s="42"/>
      <c r="W74" s="42"/>
    </row>
    <row r="75" spans="1:23" s="29" customFormat="1" x14ac:dyDescent="0.3">
      <c r="A75" s="54"/>
      <c r="B75" s="64"/>
      <c r="C75" s="55"/>
      <c r="D75" s="55"/>
      <c r="E75" s="55"/>
      <c r="F75" s="55"/>
      <c r="G75" s="55"/>
      <c r="H75" s="55"/>
      <c r="I75" s="55"/>
      <c r="J75" s="55"/>
      <c r="K75" s="55"/>
      <c r="L75" s="56"/>
      <c r="N75" s="42"/>
      <c r="O75" s="42"/>
      <c r="P75" s="42"/>
      <c r="Q75" s="42"/>
      <c r="R75" s="42"/>
      <c r="S75" s="42"/>
      <c r="T75" s="42"/>
      <c r="U75" s="42"/>
      <c r="V75" s="42"/>
      <c r="W75" s="42"/>
    </row>
    <row r="76" spans="1:23" x14ac:dyDescent="0.3">
      <c r="B76" s="183" t="str">
        <f>IF(Intro!$G$20="English",O76,P76)</f>
        <v>Name of Authorized Official</v>
      </c>
      <c r="C76" s="184"/>
      <c r="D76" s="184"/>
      <c r="E76" s="185"/>
      <c r="F76" s="185"/>
      <c r="G76" s="185"/>
      <c r="H76" s="185"/>
      <c r="I76" s="185"/>
      <c r="J76" s="185"/>
      <c r="K76" s="185"/>
      <c r="L76" s="186"/>
      <c r="O76" s="22" t="s">
        <v>13</v>
      </c>
      <c r="P76" s="2" t="s">
        <v>14</v>
      </c>
    </row>
    <row r="77" spans="1:23" x14ac:dyDescent="0.3">
      <c r="B77" s="183"/>
      <c r="C77" s="184"/>
      <c r="D77" s="184"/>
      <c r="E77" s="185"/>
      <c r="F77" s="185"/>
      <c r="G77" s="185"/>
      <c r="H77" s="185"/>
      <c r="I77" s="185"/>
      <c r="J77" s="185"/>
      <c r="K77" s="185"/>
      <c r="L77" s="186"/>
      <c r="O77" s="22"/>
    </row>
    <row r="78" spans="1:23" x14ac:dyDescent="0.3">
      <c r="B78" s="183" t="str">
        <f>IF(Intro!$G$20="English",O78,P78)</f>
        <v>Title of Authorized Official</v>
      </c>
      <c r="C78" s="184"/>
      <c r="D78" s="184"/>
      <c r="E78" s="185"/>
      <c r="F78" s="185"/>
      <c r="G78" s="185"/>
      <c r="H78" s="185"/>
      <c r="I78" s="185"/>
      <c r="J78" s="185"/>
      <c r="K78" s="185"/>
      <c r="L78" s="186"/>
      <c r="O78" s="22" t="s">
        <v>15</v>
      </c>
      <c r="P78" s="2" t="s">
        <v>16</v>
      </c>
    </row>
    <row r="79" spans="1:23" x14ac:dyDescent="0.3">
      <c r="B79" s="216"/>
      <c r="C79" s="217"/>
      <c r="D79" s="217"/>
      <c r="E79" s="185"/>
      <c r="F79" s="185"/>
      <c r="G79" s="185"/>
      <c r="H79" s="185"/>
      <c r="I79" s="185"/>
      <c r="J79" s="185"/>
      <c r="K79" s="185"/>
      <c r="L79" s="186"/>
      <c r="O79" s="22"/>
    </row>
    <row r="80" spans="1:23" x14ac:dyDescent="0.3">
      <c r="B80" s="183" t="str">
        <f>IF(Intro!$G$20="English",O80,P80)</f>
        <v>E-mail Address</v>
      </c>
      <c r="C80" s="184"/>
      <c r="D80" s="184"/>
      <c r="E80" s="185"/>
      <c r="F80" s="185"/>
      <c r="G80" s="185"/>
      <c r="H80" s="185"/>
      <c r="I80" s="185"/>
      <c r="J80" s="185"/>
      <c r="K80" s="185"/>
      <c r="L80" s="186"/>
      <c r="O80" s="22" t="s">
        <v>17</v>
      </c>
      <c r="P80" s="2" t="s">
        <v>38</v>
      </c>
    </row>
    <row r="81" spans="1:23" x14ac:dyDescent="0.3">
      <c r="B81" s="216"/>
      <c r="C81" s="217"/>
      <c r="D81" s="217"/>
      <c r="E81" s="185"/>
      <c r="F81" s="185"/>
      <c r="G81" s="185"/>
      <c r="H81" s="185"/>
      <c r="I81" s="185"/>
      <c r="J81" s="185"/>
      <c r="K81" s="185"/>
      <c r="L81" s="186"/>
      <c r="O81" s="22"/>
    </row>
    <row r="82" spans="1:23" x14ac:dyDescent="0.3">
      <c r="B82" s="183" t="str">
        <f>IF(Intro!$G$20="English",O82,P82)</f>
        <v>Telephone</v>
      </c>
      <c r="C82" s="184"/>
      <c r="D82" s="184"/>
      <c r="E82" s="185"/>
      <c r="F82" s="185"/>
      <c r="G82" s="185"/>
      <c r="H82" s="185"/>
      <c r="I82" s="185"/>
      <c r="J82" s="185"/>
      <c r="K82" s="185"/>
      <c r="L82" s="186"/>
      <c r="O82" s="22" t="s">
        <v>18</v>
      </c>
      <c r="P82" s="2" t="s">
        <v>19</v>
      </c>
    </row>
    <row r="83" spans="1:23" x14ac:dyDescent="0.3">
      <c r="B83" s="216"/>
      <c r="C83" s="217"/>
      <c r="D83" s="217"/>
      <c r="E83" s="185"/>
      <c r="F83" s="185"/>
      <c r="G83" s="185"/>
      <c r="H83" s="185"/>
      <c r="I83" s="185"/>
      <c r="J83" s="185"/>
      <c r="K83" s="185"/>
      <c r="L83" s="186"/>
      <c r="O83" s="22"/>
    </row>
    <row r="84" spans="1:23" x14ac:dyDescent="0.3">
      <c r="B84" s="183" t="s">
        <v>21</v>
      </c>
      <c r="C84" s="184"/>
      <c r="D84" s="184"/>
      <c r="E84" s="185"/>
      <c r="F84" s="185"/>
      <c r="G84" s="185"/>
      <c r="H84" s="185"/>
      <c r="I84" s="185"/>
      <c r="J84" s="185"/>
      <c r="K84" s="185"/>
      <c r="L84" s="186"/>
      <c r="M84" s="29"/>
      <c r="O84" s="22"/>
    </row>
    <row r="85" spans="1:23" x14ac:dyDescent="0.3">
      <c r="B85" s="183"/>
      <c r="C85" s="184"/>
      <c r="D85" s="184"/>
      <c r="E85" s="185"/>
      <c r="F85" s="185"/>
      <c r="G85" s="185"/>
      <c r="H85" s="185"/>
      <c r="I85" s="185"/>
      <c r="J85" s="185"/>
      <c r="K85" s="185"/>
      <c r="L85" s="186"/>
      <c r="M85" s="29"/>
      <c r="O85" s="22"/>
    </row>
    <row r="86" spans="1:23" s="29" customFormat="1" x14ac:dyDescent="0.3">
      <c r="A86" s="54"/>
      <c r="B86" s="64"/>
      <c r="C86" s="55"/>
      <c r="D86" s="55"/>
      <c r="E86" s="55"/>
      <c r="F86" s="55"/>
      <c r="G86" s="55"/>
      <c r="H86" s="55"/>
      <c r="I86" s="55"/>
      <c r="J86" s="55"/>
      <c r="K86" s="55"/>
      <c r="L86" s="56"/>
      <c r="N86" s="42"/>
      <c r="O86" s="42"/>
      <c r="P86" s="42"/>
      <c r="Q86" s="42"/>
      <c r="R86" s="42"/>
      <c r="S86" s="42"/>
      <c r="T86" s="42"/>
      <c r="U86" s="42"/>
      <c r="V86" s="42"/>
      <c r="W86" s="42"/>
    </row>
    <row r="87" spans="1:23" ht="21" x14ac:dyDescent="0.3">
      <c r="B87" s="231" t="str">
        <f>IF(Intro!$G$20="English",O87,P87)</f>
        <v>I understand that checking this box constitutes my legally binding signature.</v>
      </c>
      <c r="C87" s="232"/>
      <c r="D87" s="232"/>
      <c r="E87" s="232"/>
      <c r="F87" s="232"/>
      <c r="G87" s="232"/>
      <c r="H87" s="232"/>
      <c r="I87" s="232"/>
      <c r="J87" s="104"/>
      <c r="K87" s="32"/>
      <c r="L87" s="33"/>
      <c r="O87" s="22" t="s">
        <v>36</v>
      </c>
      <c r="P87" s="2" t="s">
        <v>37</v>
      </c>
    </row>
    <row r="88" spans="1:23" s="29" customFormat="1" x14ac:dyDescent="0.3">
      <c r="A88" s="54"/>
      <c r="B88" s="65"/>
      <c r="C88" s="66"/>
      <c r="D88" s="66"/>
      <c r="E88" s="66"/>
      <c r="F88" s="66"/>
      <c r="G88" s="66"/>
      <c r="H88" s="66"/>
      <c r="I88" s="66"/>
      <c r="J88" s="66"/>
      <c r="K88" s="66"/>
      <c r="L88" s="67"/>
      <c r="N88" s="42"/>
      <c r="O88" s="42"/>
      <c r="P88" s="42"/>
      <c r="Q88" s="42"/>
      <c r="R88" s="42"/>
      <c r="S88" s="42"/>
      <c r="T88" s="42"/>
      <c r="U88" s="42"/>
      <c r="V88" s="42"/>
      <c r="W88" s="42"/>
    </row>
    <row r="89" spans="1:23" s="8" customFormat="1" x14ac:dyDescent="0.3">
      <c r="A89" s="14"/>
      <c r="B89" s="16"/>
      <c r="C89" s="16"/>
      <c r="D89" s="17"/>
      <c r="E89" s="17"/>
      <c r="F89" s="17"/>
      <c r="G89" s="17"/>
      <c r="H89" s="17"/>
      <c r="I89" s="17"/>
      <c r="J89" s="17"/>
      <c r="K89" s="17"/>
      <c r="L89" s="17"/>
      <c r="O89" s="15"/>
      <c r="P89" s="15"/>
    </row>
    <row r="90" spans="1:23" s="7" customFormat="1" x14ac:dyDescent="0.3">
      <c r="A90" s="14"/>
      <c r="B90" s="180" t="str">
        <f>UPPER(IF(Intro!$G$20="English",O90,P90))</f>
        <v>SUBMITTING THE QUESTIONNAIRE RESPONSE</v>
      </c>
      <c r="C90" s="181" t="str">
        <f>UPPER(IF(Intro!$G$20="English",P90,Q90))</f>
        <v>TRANSMISSION DU QUESTIONNAIRE REMPLI</v>
      </c>
      <c r="D90" s="181" t="str">
        <f>UPPER(IF(Intro!$G$20="English",Q90,R90))</f>
        <v/>
      </c>
      <c r="E90" s="181" t="str">
        <f>UPPER(IF(Intro!$G$20="English",R90,S90))</f>
        <v/>
      </c>
      <c r="F90" s="181"/>
      <c r="G90" s="181" t="str">
        <f>UPPER(IF(Intro!$G$20="English",S90,T90))</f>
        <v/>
      </c>
      <c r="H90" s="181" t="str">
        <f>UPPER(IF(Intro!$G$20="English",T90,U90))</f>
        <v/>
      </c>
      <c r="I90" s="181" t="str">
        <f>UPPER(IF(Intro!$G$20="English",U90,V90))</f>
        <v/>
      </c>
      <c r="J90" s="181" t="str">
        <f>UPPER(IF(Intro!$G$20="English",V90,W90))</f>
        <v/>
      </c>
      <c r="K90" s="181" t="str">
        <f>UPPER(IF(Intro!$G$20="English",W90,X90))</f>
        <v/>
      </c>
      <c r="L90" s="182" t="str">
        <f>UPPER(IF(Intro!$G$20="English",X90,Y90))</f>
        <v/>
      </c>
      <c r="M90" s="8"/>
      <c r="N90" s="5"/>
      <c r="O90" s="6" t="s">
        <v>41</v>
      </c>
      <c r="P90" s="6" t="s">
        <v>3</v>
      </c>
    </row>
    <row r="91" spans="1:23" x14ac:dyDescent="0.3">
      <c r="B91" s="18"/>
      <c r="C91" s="19"/>
      <c r="D91" s="20"/>
      <c r="E91" s="20"/>
      <c r="F91" s="20"/>
      <c r="G91" s="20"/>
      <c r="H91" s="20"/>
      <c r="I91" s="20"/>
      <c r="J91" s="20"/>
      <c r="K91" s="20"/>
      <c r="L91" s="21"/>
    </row>
    <row r="92" spans="1:23" s="29" customFormat="1" x14ac:dyDescent="0.3">
      <c r="A92" s="54"/>
      <c r="B92" s="187" t="str">
        <f>IF(Intro!$G$20="English",O92,P92)</f>
        <v>The completed questionnaire can be submitted using one of the following methods:</v>
      </c>
      <c r="C92" s="188"/>
      <c r="D92" s="188"/>
      <c r="E92" s="188"/>
      <c r="F92" s="188"/>
      <c r="G92" s="188"/>
      <c r="H92" s="188"/>
      <c r="I92" s="188"/>
      <c r="J92" s="188"/>
      <c r="K92" s="188"/>
      <c r="L92" s="189"/>
      <c r="N92" s="42"/>
      <c r="O92" s="2" t="s">
        <v>78</v>
      </c>
      <c r="P92" s="2" t="s">
        <v>4</v>
      </c>
      <c r="Q92" s="42"/>
      <c r="R92" s="42"/>
      <c r="S92" s="42"/>
      <c r="T92" s="42"/>
      <c r="U92" s="42"/>
      <c r="V92" s="42"/>
      <c r="W92" s="42"/>
    </row>
    <row r="93" spans="1:23" s="29" customFormat="1" x14ac:dyDescent="0.3">
      <c r="A93" s="54"/>
      <c r="B93" s="222"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93" s="223"/>
      <c r="D93" s="223"/>
      <c r="E93" s="223"/>
      <c r="F93" s="223"/>
      <c r="G93" s="223"/>
      <c r="H93" s="223"/>
      <c r="I93" s="223"/>
      <c r="J93" s="223"/>
      <c r="K93" s="223"/>
      <c r="L93" s="224"/>
      <c r="N93" s="42"/>
      <c r="O93" s="2"/>
      <c r="P93" s="2"/>
      <c r="Q93" s="42"/>
      <c r="R93" s="42"/>
      <c r="S93" s="42"/>
      <c r="T93" s="42"/>
      <c r="U93" s="42"/>
      <c r="V93" s="42"/>
      <c r="W93" s="42"/>
    </row>
    <row r="94" spans="1:23" s="29" customFormat="1" x14ac:dyDescent="0.3">
      <c r="A94" s="54"/>
      <c r="B94" s="225" t="str">
        <f>IF(Intro!$G$20="English",O94,P94)</f>
        <v xml:space="preserve">When submitting the completed questionnaire using the secure E-filing service, designate the questionnaire as confidential. Note that the information in the public (blue) tabs in your questionnaire will be treated as public information.
</v>
      </c>
      <c r="C94" s="226"/>
      <c r="D94" s="226"/>
      <c r="E94" s="226"/>
      <c r="F94" s="226"/>
      <c r="G94" s="226"/>
      <c r="H94" s="226"/>
      <c r="I94" s="226"/>
      <c r="J94" s="226"/>
      <c r="K94" s="226"/>
      <c r="L94" s="227"/>
      <c r="N94" s="42"/>
      <c r="O94" s="2" t="s">
        <v>143</v>
      </c>
      <c r="P94" s="2" t="s">
        <v>144</v>
      </c>
      <c r="Q94" s="42"/>
      <c r="R94" s="42"/>
      <c r="S94" s="42"/>
      <c r="T94" s="42"/>
      <c r="U94" s="42"/>
      <c r="V94" s="42"/>
      <c r="W94" s="42"/>
    </row>
    <row r="95" spans="1:23" s="29" customFormat="1" x14ac:dyDescent="0.3">
      <c r="A95" s="54"/>
      <c r="B95" s="225"/>
      <c r="C95" s="226"/>
      <c r="D95" s="226"/>
      <c r="E95" s="226"/>
      <c r="F95" s="226"/>
      <c r="G95" s="226"/>
      <c r="H95" s="226"/>
      <c r="I95" s="226"/>
      <c r="J95" s="226"/>
      <c r="K95" s="226"/>
      <c r="L95" s="227"/>
      <c r="N95" s="42"/>
      <c r="O95" s="2"/>
      <c r="P95" s="2"/>
      <c r="Q95" s="42"/>
      <c r="R95" s="42"/>
      <c r="S95" s="42"/>
      <c r="T95" s="42"/>
      <c r="U95" s="42"/>
      <c r="V95" s="42"/>
      <c r="W95" s="42"/>
    </row>
    <row r="96" spans="1:23" s="29" customFormat="1" x14ac:dyDescent="0.3">
      <c r="A96" s="54"/>
      <c r="B96" s="228" t="str">
        <f>IF(Intro!$G$20="English",O96,P96)</f>
        <v>2. E-mail to citt-tcce@tribunal.gc.ca should you accept the associated risks and you are filing information that belongs to your firm only.</v>
      </c>
      <c r="C96" s="229"/>
      <c r="D96" s="229"/>
      <c r="E96" s="229"/>
      <c r="F96" s="229"/>
      <c r="G96" s="229"/>
      <c r="H96" s="229"/>
      <c r="I96" s="229"/>
      <c r="J96" s="229"/>
      <c r="K96" s="229"/>
      <c r="L96" s="230"/>
      <c r="N96" s="42"/>
      <c r="O96" s="2" t="s">
        <v>223</v>
      </c>
      <c r="P96" s="2" t="s">
        <v>224</v>
      </c>
      <c r="Q96" s="42"/>
      <c r="R96" s="42"/>
      <c r="S96" s="42"/>
      <c r="T96" s="42"/>
      <c r="U96" s="42"/>
      <c r="V96" s="42"/>
      <c r="W96" s="42"/>
    </row>
    <row r="97" spans="1:23" s="29" customFormat="1" x14ac:dyDescent="0.3">
      <c r="A97" s="54"/>
      <c r="B97" s="65"/>
      <c r="C97" s="66"/>
      <c r="D97" s="66"/>
      <c r="E97" s="66"/>
      <c r="F97" s="66"/>
      <c r="G97" s="66"/>
      <c r="H97" s="66"/>
      <c r="I97" s="66"/>
      <c r="J97" s="66"/>
      <c r="K97" s="66"/>
      <c r="L97" s="67"/>
      <c r="N97" s="42"/>
      <c r="O97" s="42"/>
      <c r="P97" s="42"/>
      <c r="Q97" s="42"/>
      <c r="R97" s="42"/>
      <c r="S97" s="42"/>
      <c r="T97" s="42"/>
      <c r="U97" s="42"/>
      <c r="V97" s="42"/>
      <c r="W97" s="42"/>
    </row>
    <row r="99" spans="1:23" s="7" customFormat="1" x14ac:dyDescent="0.3">
      <c r="A99" s="14"/>
      <c r="B99" s="180" t="s">
        <v>225</v>
      </c>
      <c r="C99" s="181" t="str">
        <f>UPPER(IF(Intro!$G$20="English",P99,Q99))</f>
        <v/>
      </c>
      <c r="D99" s="181" t="str">
        <f>UPPER(IF(Intro!$G$20="English",Q99,R99))</f>
        <v/>
      </c>
      <c r="E99" s="181" t="str">
        <f>UPPER(IF(Intro!$G$20="English",R99,S99))</f>
        <v/>
      </c>
      <c r="F99" s="181"/>
      <c r="G99" s="181" t="str">
        <f>UPPER(IF(Intro!$G$20="English",S99,T99))</f>
        <v/>
      </c>
      <c r="H99" s="181" t="str">
        <f>UPPER(IF(Intro!$G$20="English",T99,U99))</f>
        <v/>
      </c>
      <c r="I99" s="181" t="str">
        <f>UPPER(IF(Intro!$G$20="English",U99,V99))</f>
        <v/>
      </c>
      <c r="J99" s="181" t="str">
        <f>UPPER(IF(Intro!$G$20="English",V99,W99))</f>
        <v/>
      </c>
      <c r="K99" s="181" t="str">
        <f>UPPER(IF(Intro!$G$20="English",W99,X99))</f>
        <v/>
      </c>
      <c r="L99" s="182" t="str">
        <f>UPPER(IF(Intro!$G$20="English",X99,Y99))</f>
        <v/>
      </c>
      <c r="M99" s="8"/>
      <c r="N99" s="5"/>
      <c r="O99" s="6"/>
      <c r="P99" s="6"/>
    </row>
    <row r="100" spans="1:23" x14ac:dyDescent="0.3">
      <c r="B100" s="18"/>
      <c r="C100" s="19"/>
      <c r="D100" s="20"/>
      <c r="E100" s="20"/>
      <c r="F100" s="20"/>
      <c r="G100" s="20"/>
      <c r="H100" s="20"/>
      <c r="I100" s="20"/>
      <c r="J100" s="20"/>
      <c r="K100" s="20"/>
      <c r="L100" s="21"/>
    </row>
    <row r="101" spans="1:23" s="29" customFormat="1" x14ac:dyDescent="0.3">
      <c r="A101" s="54"/>
      <c r="B101" s="187" t="str">
        <f>IF(Intro!$G$20="English",O101,P101)</f>
        <v xml:space="preserve">Questions relating to this questionnaire should be directed to:
</v>
      </c>
      <c r="C101" s="188"/>
      <c r="D101" s="188"/>
      <c r="E101" s="188"/>
      <c r="F101" s="188"/>
      <c r="G101" s="188"/>
      <c r="H101" s="188"/>
      <c r="I101" s="188"/>
      <c r="J101" s="188"/>
      <c r="K101" s="188"/>
      <c r="L101" s="189"/>
      <c r="N101" s="42"/>
      <c r="O101" s="2" t="s">
        <v>152</v>
      </c>
      <c r="P101" s="2" t="s">
        <v>153</v>
      </c>
      <c r="Q101" s="42"/>
      <c r="R101" s="42"/>
      <c r="S101" s="42"/>
      <c r="T101" s="42"/>
      <c r="U101" s="42"/>
      <c r="V101" s="42"/>
      <c r="W101" s="42"/>
    </row>
    <row r="102" spans="1:23" s="29" customFormat="1" x14ac:dyDescent="0.3">
      <c r="A102" s="54"/>
      <c r="B102" s="74"/>
      <c r="C102" s="75"/>
      <c r="D102" s="75"/>
      <c r="E102" s="75"/>
      <c r="F102" s="75"/>
      <c r="G102" s="75"/>
      <c r="H102" s="75"/>
      <c r="I102" s="75"/>
      <c r="J102" s="75"/>
      <c r="K102" s="75"/>
      <c r="L102" s="76"/>
      <c r="N102" s="42"/>
      <c r="O102" s="2"/>
      <c r="P102" s="2"/>
      <c r="Q102" s="42"/>
      <c r="R102" s="42"/>
      <c r="S102" s="42"/>
      <c r="T102" s="42"/>
      <c r="U102" s="42"/>
      <c r="V102" s="42"/>
      <c r="W102" s="42"/>
    </row>
    <row r="103" spans="1:23" x14ac:dyDescent="0.3">
      <c r="B103" s="213" t="str">
        <f>Variables!B13</f>
        <v>Andrew Wigmore</v>
      </c>
      <c r="C103" s="214"/>
      <c r="D103" s="214"/>
      <c r="E103" s="214" t="str">
        <f>Variables!C13</f>
        <v>Andrew.Wigmore@tribunal.gc.ca</v>
      </c>
      <c r="F103" s="214"/>
      <c r="G103" s="214"/>
      <c r="H103" s="214"/>
      <c r="I103" s="214"/>
      <c r="J103" s="214" t="str">
        <f>Variables!D13</f>
        <v>613-558-9353</v>
      </c>
      <c r="K103" s="214"/>
      <c r="L103" s="215"/>
      <c r="O103" s="22"/>
    </row>
    <row r="104" spans="1:23" x14ac:dyDescent="0.3">
      <c r="B104" s="213" t="str">
        <f>Variables!B14</f>
        <v>Joseph Long</v>
      </c>
      <c r="C104" s="214"/>
      <c r="D104" s="214"/>
      <c r="E104" s="214" t="str">
        <f>Variables!C14</f>
        <v>Joseph.Long@tribunal.gc.ca</v>
      </c>
      <c r="F104" s="214"/>
      <c r="G104" s="214"/>
      <c r="H104" s="214"/>
      <c r="I104" s="214"/>
      <c r="J104" s="214" t="str">
        <f>Variables!D14</f>
        <v>343-597-3847</v>
      </c>
      <c r="K104" s="214"/>
      <c r="L104" s="215"/>
      <c r="O104" s="22"/>
    </row>
    <row r="105" spans="1:23" s="29" customFormat="1" x14ac:dyDescent="0.3">
      <c r="A105" s="54"/>
      <c r="B105" s="65"/>
      <c r="C105" s="66"/>
      <c r="D105" s="66"/>
      <c r="E105" s="66"/>
      <c r="F105" s="66"/>
      <c r="G105" s="66"/>
      <c r="H105" s="66"/>
      <c r="I105" s="66"/>
      <c r="J105" s="66"/>
      <c r="K105" s="66"/>
      <c r="L105" s="67"/>
      <c r="N105" s="42"/>
      <c r="O105" s="42"/>
      <c r="P105" s="42"/>
      <c r="Q105" s="42"/>
      <c r="R105" s="42"/>
      <c r="S105" s="42"/>
      <c r="T105" s="42"/>
      <c r="U105" s="42"/>
      <c r="V105" s="42"/>
      <c r="W105" s="42"/>
    </row>
  </sheetData>
  <sheetProtection algorithmName="SHA-512" hashValue="/Mjm7g7xjFNMQ0a5I2W8zoc2kxxaeyXvoFNen17+uZmdHfxunGnEcSsGPRfv2hiWDBNFkO8lTsjRXjuOY6NlIw==" saltValue="uOd8GxCL+AlLhE/Ucb2tvg==" spinCount="100000" sheet="1" objects="1" scenarios="1" selectLockedCells="1"/>
  <mergeCells count="59">
    <mergeCell ref="B87:I87"/>
    <mergeCell ref="O9:P16"/>
    <mergeCell ref="B4:L4"/>
    <mergeCell ref="B5:L5"/>
    <mergeCell ref="B8:L8"/>
    <mergeCell ref="B6:L6"/>
    <mergeCell ref="B10:F15"/>
    <mergeCell ref="H10:L15"/>
    <mergeCell ref="B76:D77"/>
    <mergeCell ref="E76:L77"/>
    <mergeCell ref="B84:D85"/>
    <mergeCell ref="E78:L79"/>
    <mergeCell ref="E80:L81"/>
    <mergeCell ref="E82:L83"/>
    <mergeCell ref="E84:L85"/>
    <mergeCell ref="B78:D79"/>
    <mergeCell ref="B101:L101"/>
    <mergeCell ref="B99:L99"/>
    <mergeCell ref="B93:L93"/>
    <mergeCell ref="B90:L90"/>
    <mergeCell ref="B92:L92"/>
    <mergeCell ref="B94:L95"/>
    <mergeCell ref="B96:L96"/>
    <mergeCell ref="B80:D81"/>
    <mergeCell ref="B82:D83"/>
    <mergeCell ref="H20:L21"/>
    <mergeCell ref="B24:L24"/>
    <mergeCell ref="B26:L26"/>
    <mergeCell ref="B54:D55"/>
    <mergeCell ref="E54:L55"/>
    <mergeCell ref="E56:L57"/>
    <mergeCell ref="B56:D57"/>
    <mergeCell ref="B74:L74"/>
    <mergeCell ref="B72:L72"/>
    <mergeCell ref="B60:D69"/>
    <mergeCell ref="G20:G21"/>
    <mergeCell ref="B50:L50"/>
    <mergeCell ref="E60:L69"/>
    <mergeCell ref="B104:D104"/>
    <mergeCell ref="E103:I103"/>
    <mergeCell ref="E104:I104"/>
    <mergeCell ref="J103:L103"/>
    <mergeCell ref="J104:L104"/>
    <mergeCell ref="B103:D103"/>
    <mergeCell ref="B18:L18"/>
    <mergeCell ref="B52:D53"/>
    <mergeCell ref="E52:L53"/>
    <mergeCell ref="B33:L33"/>
    <mergeCell ref="B38:L38"/>
    <mergeCell ref="B36:L36"/>
    <mergeCell ref="B32:L32"/>
    <mergeCell ref="B27:L27"/>
    <mergeCell ref="C28:K31"/>
    <mergeCell ref="B40:C41"/>
    <mergeCell ref="D40:D41"/>
    <mergeCell ref="E40:K41"/>
    <mergeCell ref="C46:K47"/>
    <mergeCell ref="B44:L44"/>
    <mergeCell ref="B20:F21"/>
  </mergeCells>
  <dataValidations count="2">
    <dataValidation type="list" allowBlank="1" showInputMessage="1" showErrorMessage="1" sqref="J87"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0" min="1" max="11" man="1"/>
  </rowBreaks>
  <ignoredErrors>
    <ignoredError sqref="B9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D40:D41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45"/>
  <sheetViews>
    <sheetView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9.44140625" style="2" customWidth="1"/>
    <col min="15" max="18" width="30.5546875" style="2" hidden="1" customWidth="1"/>
    <col min="19" max="19" width="9.44140625" style="2" customWidth="1"/>
    <col min="20" max="16384" width="9.44140625" style="2"/>
  </cols>
  <sheetData>
    <row r="1" spans="1:19" x14ac:dyDescent="0.3">
      <c r="A1" s="11">
        <v>8</v>
      </c>
      <c r="O1" s="2" t="s">
        <v>291</v>
      </c>
      <c r="P1" s="2" t="s">
        <v>291</v>
      </c>
      <c r="Q1" s="2" t="s">
        <v>291</v>
      </c>
      <c r="R1" s="2" t="s">
        <v>291</v>
      </c>
    </row>
    <row r="2" spans="1:19" x14ac:dyDescent="0.3">
      <c r="B2" s="13" t="s">
        <v>0</v>
      </c>
      <c r="C2" s="13"/>
      <c r="D2" s="13"/>
      <c r="O2" s="12" t="s">
        <v>60</v>
      </c>
      <c r="P2" s="12" t="s">
        <v>72</v>
      </c>
      <c r="Q2" s="2" t="s">
        <v>151</v>
      </c>
      <c r="R2" s="2" t="s">
        <v>151</v>
      </c>
    </row>
    <row r="3" spans="1:19" x14ac:dyDescent="0.3">
      <c r="B3" s="4"/>
      <c r="C3" s="4"/>
      <c r="D3" s="4"/>
      <c r="O3" s="3"/>
      <c r="P3" s="3"/>
    </row>
    <row r="4" spans="1:19" s="7" customFormat="1" x14ac:dyDescent="0.3">
      <c r="A4" s="14"/>
      <c r="B4" s="234" t="str">
        <f>IF(Intro!$G$20="English",O4,P4)</f>
        <v>FOREIGN PRODUCERS' QUESTIONNAIRE</v>
      </c>
      <c r="C4" s="235"/>
      <c r="D4" s="235"/>
      <c r="E4" s="235"/>
      <c r="F4" s="235"/>
      <c r="G4" s="235"/>
      <c r="H4" s="235"/>
      <c r="I4" s="235"/>
      <c r="J4" s="235"/>
      <c r="K4" s="235"/>
      <c r="L4" s="236"/>
      <c r="M4" s="5"/>
      <c r="N4" s="5"/>
      <c r="O4" s="84" t="s">
        <v>226</v>
      </c>
      <c r="P4" s="84" t="s">
        <v>227</v>
      </c>
    </row>
    <row r="5" spans="1:19" s="7" customFormat="1" x14ac:dyDescent="0.3">
      <c r="A5" s="14"/>
      <c r="B5" s="237" t="str">
        <f>Intro!B5</f>
        <v>NQ-2026-002</v>
      </c>
      <c r="C5" s="238"/>
      <c r="D5" s="238"/>
      <c r="E5" s="238"/>
      <c r="F5" s="238"/>
      <c r="G5" s="238"/>
      <c r="H5" s="238"/>
      <c r="I5" s="238"/>
      <c r="J5" s="238"/>
      <c r="K5" s="238"/>
      <c r="L5" s="239"/>
      <c r="M5" s="5"/>
      <c r="N5" s="5"/>
      <c r="O5" s="6"/>
      <c r="P5" s="6"/>
    </row>
    <row r="6" spans="1:19" s="8" customFormat="1" x14ac:dyDescent="0.3">
      <c r="A6" s="14"/>
      <c r="B6" s="240" t="str">
        <f>UPPER(IF(Intro!$G$20="English",Variables!B3,Variables!C3))</f>
        <v>FORGED GRINDING MEDIA</v>
      </c>
      <c r="C6" s="241"/>
      <c r="D6" s="241"/>
      <c r="E6" s="241"/>
      <c r="F6" s="241"/>
      <c r="G6" s="241"/>
      <c r="H6" s="241"/>
      <c r="I6" s="241"/>
      <c r="J6" s="241"/>
      <c r="K6" s="241"/>
      <c r="L6" s="242"/>
      <c r="O6" s="15"/>
      <c r="P6" s="15"/>
    </row>
    <row r="7" spans="1:19" s="8" customFormat="1" x14ac:dyDescent="0.3">
      <c r="A7" s="14"/>
      <c r="B7" s="16"/>
      <c r="C7" s="16"/>
      <c r="D7" s="16"/>
      <c r="E7" s="17"/>
      <c r="F7" s="17"/>
      <c r="G7" s="17"/>
      <c r="H7" s="17"/>
      <c r="I7" s="17"/>
      <c r="J7" s="17"/>
      <c r="K7" s="17"/>
      <c r="L7" s="17"/>
      <c r="O7" s="15"/>
      <c r="P7" s="15"/>
    </row>
    <row r="8" spans="1:19" s="7" customFormat="1" x14ac:dyDescent="0.3">
      <c r="A8" s="14"/>
      <c r="B8" s="180" t="str">
        <f>UPPER(IF(Intro!$G$20="English",O8,P8))</f>
        <v>QUESTIONNAIRE OUTLINE</v>
      </c>
      <c r="C8" s="181" t="str">
        <f>UPPER(IF(Intro!$G$20="English",P8,Q8))</f>
        <v>APERÇU DU QUESTIONNAIRE</v>
      </c>
      <c r="D8" s="181"/>
      <c r="E8" s="181" t="str">
        <f>UPPER(IF(Intro!$G$20="English",Q8,R8))</f>
        <v/>
      </c>
      <c r="F8" s="181" t="str">
        <f>UPPER(IF(Intro!$G$20="English",R8,S8))</f>
        <v/>
      </c>
      <c r="G8" s="181" t="str">
        <f>UPPER(IF(Intro!$G$20="English",S8,T8))</f>
        <v/>
      </c>
      <c r="H8" s="181" t="str">
        <f>UPPER(IF(Intro!$G$20="English",T8,U8))</f>
        <v/>
      </c>
      <c r="I8" s="181" t="str">
        <f>UPPER(IF(Intro!$G$20="English",U8,V8))</f>
        <v/>
      </c>
      <c r="J8" s="181" t="str">
        <f>UPPER(IF(Intro!$G$20="English",V8,W8))</f>
        <v/>
      </c>
      <c r="K8" s="181" t="str">
        <f>UPPER(IF(Intro!$G$20="English",W8,X8))</f>
        <v/>
      </c>
      <c r="L8" s="182" t="str">
        <f>UPPER(IF(Intro!$G$20="English",X8,Y8))</f>
        <v/>
      </c>
      <c r="M8" s="8"/>
      <c r="N8" s="5"/>
      <c r="O8" s="85" t="s">
        <v>228</v>
      </c>
      <c r="P8" s="85" t="s">
        <v>229</v>
      </c>
    </row>
    <row r="9" spans="1:19" x14ac:dyDescent="0.3">
      <c r="B9" s="18"/>
      <c r="C9" s="19"/>
      <c r="D9" s="19"/>
      <c r="E9" s="20"/>
      <c r="F9" s="20"/>
      <c r="G9" s="20"/>
      <c r="H9" s="20"/>
      <c r="I9" s="20"/>
      <c r="J9" s="20"/>
      <c r="K9" s="20"/>
      <c r="L9" s="21"/>
    </row>
    <row r="10" spans="1:19" s="29" customFormat="1" x14ac:dyDescent="0.3">
      <c r="A10" s="54"/>
      <c r="B10" s="187" t="str">
        <f>IF(Intro!$G$20="English",O10,P10)</f>
        <v xml:space="preserve">This questionnaire is divided into two parts:
</v>
      </c>
      <c r="C10" s="188"/>
      <c r="D10" s="188"/>
      <c r="E10" s="188"/>
      <c r="F10" s="188"/>
      <c r="G10" s="188"/>
      <c r="H10" s="188"/>
      <c r="I10" s="188"/>
      <c r="J10" s="188"/>
      <c r="K10" s="188"/>
      <c r="L10" s="189"/>
      <c r="N10" s="42"/>
      <c r="O10" s="2" t="s">
        <v>79</v>
      </c>
      <c r="P10" s="2" t="s">
        <v>80</v>
      </c>
      <c r="Q10" s="42"/>
      <c r="R10" s="42"/>
      <c r="S10" s="42"/>
    </row>
    <row r="11" spans="1:19" s="29" customFormat="1" x14ac:dyDescent="0.3">
      <c r="A11" s="54"/>
      <c r="B11" s="74"/>
      <c r="C11" s="75"/>
      <c r="D11" s="75"/>
      <c r="E11" s="75"/>
      <c r="F11" s="75"/>
      <c r="G11" s="75"/>
      <c r="H11" s="75"/>
      <c r="I11" s="75"/>
      <c r="J11" s="75"/>
      <c r="K11" s="75"/>
      <c r="L11" s="76"/>
      <c r="N11" s="42"/>
      <c r="O11" s="2"/>
      <c r="P11" s="2"/>
      <c r="Q11" s="42"/>
      <c r="R11" s="42"/>
      <c r="S11" s="42"/>
    </row>
    <row r="12" spans="1:19" s="29" customFormat="1" ht="14.25" customHeight="1" x14ac:dyDescent="0.3">
      <c r="A12" s="54"/>
      <c r="B12" s="187" t="str">
        <f>IF(Intro!$G$20="English",O12,P12)</f>
        <v xml:space="preserve">PART I (Blue Tabs) - Information requested in this part is public. Requests to treat any of this information as confidential must be fully justified in writing and accompanied by a redacted version for the public record.
</v>
      </c>
      <c r="C12" s="188"/>
      <c r="D12" s="188"/>
      <c r="E12" s="188"/>
      <c r="F12" s="188"/>
      <c r="G12" s="188"/>
      <c r="H12" s="188"/>
      <c r="I12" s="188"/>
      <c r="J12" s="188"/>
      <c r="K12" s="188"/>
      <c r="L12" s="189"/>
      <c r="N12" s="42"/>
      <c r="O12" s="2" t="s">
        <v>81</v>
      </c>
      <c r="P12" s="2" t="s">
        <v>82</v>
      </c>
      <c r="Q12" s="42"/>
      <c r="R12" s="42"/>
      <c r="S12" s="42"/>
    </row>
    <row r="13" spans="1:19" s="29" customFormat="1" x14ac:dyDescent="0.3">
      <c r="A13" s="54"/>
      <c r="B13" s="187"/>
      <c r="C13" s="188"/>
      <c r="D13" s="188"/>
      <c r="E13" s="188"/>
      <c r="F13" s="188"/>
      <c r="G13" s="188"/>
      <c r="H13" s="188"/>
      <c r="I13" s="188"/>
      <c r="J13" s="188"/>
      <c r="K13" s="188"/>
      <c r="L13" s="189"/>
      <c r="N13" s="42"/>
      <c r="O13" s="2"/>
      <c r="P13" s="2"/>
      <c r="Q13" s="42"/>
      <c r="R13" s="42"/>
      <c r="S13" s="42"/>
    </row>
    <row r="14" spans="1:19" s="29" customFormat="1" x14ac:dyDescent="0.3">
      <c r="A14" s="54"/>
      <c r="B14" s="74"/>
      <c r="C14" s="75"/>
      <c r="D14" s="75"/>
      <c r="E14" s="75"/>
      <c r="F14" s="75"/>
      <c r="G14" s="75"/>
      <c r="H14" s="75"/>
      <c r="I14" s="75"/>
      <c r="J14" s="75"/>
      <c r="K14" s="75"/>
      <c r="L14" s="76"/>
      <c r="N14" s="42"/>
      <c r="O14" s="2"/>
      <c r="P14" s="2"/>
      <c r="Q14" s="42"/>
      <c r="R14" s="42"/>
      <c r="S14" s="42"/>
    </row>
    <row r="15" spans="1:19" s="29" customFormat="1" x14ac:dyDescent="0.3">
      <c r="A15" s="54"/>
      <c r="B15" s="187"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88"/>
      <c r="D15" s="188"/>
      <c r="E15" s="188"/>
      <c r="F15" s="188"/>
      <c r="G15" s="188"/>
      <c r="H15" s="188"/>
      <c r="I15" s="188"/>
      <c r="J15" s="188"/>
      <c r="K15" s="188"/>
      <c r="L15" s="189"/>
      <c r="N15" s="42"/>
      <c r="O15" s="2" t="s">
        <v>83</v>
      </c>
      <c r="P15" s="2" t="s">
        <v>84</v>
      </c>
      <c r="Q15" s="42"/>
      <c r="R15" s="42"/>
      <c r="S15" s="42"/>
    </row>
    <row r="16" spans="1:19" s="29" customFormat="1" x14ac:dyDescent="0.3">
      <c r="A16" s="54"/>
      <c r="B16" s="259"/>
      <c r="C16" s="260"/>
      <c r="D16" s="260"/>
      <c r="E16" s="260"/>
      <c r="F16" s="260"/>
      <c r="G16" s="260"/>
      <c r="H16" s="260"/>
      <c r="I16" s="260"/>
      <c r="J16" s="260"/>
      <c r="K16" s="260"/>
      <c r="L16" s="261"/>
      <c r="N16" s="42"/>
      <c r="O16" s="2"/>
      <c r="P16" s="2"/>
      <c r="Q16" s="42"/>
      <c r="R16" s="42"/>
      <c r="S16" s="42"/>
    </row>
    <row r="17" spans="1:19" s="29" customFormat="1" x14ac:dyDescent="0.3">
      <c r="A17" s="54"/>
      <c r="B17" s="65"/>
      <c r="C17" s="66"/>
      <c r="D17" s="66"/>
      <c r="E17" s="66"/>
      <c r="F17" s="66"/>
      <c r="G17" s="66"/>
      <c r="H17" s="66"/>
      <c r="I17" s="66"/>
      <c r="J17" s="66"/>
      <c r="K17" s="66"/>
      <c r="L17" s="67"/>
      <c r="N17" s="42"/>
      <c r="O17" s="42"/>
      <c r="P17" s="42"/>
      <c r="Q17" s="42"/>
      <c r="R17" s="42"/>
      <c r="S17" s="42"/>
    </row>
    <row r="18" spans="1:19" s="8" customFormat="1" x14ac:dyDescent="0.3">
      <c r="A18" s="14"/>
      <c r="B18" s="16"/>
      <c r="C18" s="16"/>
      <c r="D18" s="16"/>
      <c r="E18" s="17"/>
      <c r="F18" s="17"/>
      <c r="G18" s="17"/>
      <c r="H18" s="17"/>
      <c r="I18" s="17"/>
      <c r="J18" s="17"/>
      <c r="K18" s="17"/>
      <c r="L18" s="17"/>
      <c r="O18" s="15"/>
      <c r="P18" s="15"/>
    </row>
    <row r="19" spans="1:19" s="7" customFormat="1" x14ac:dyDescent="0.3">
      <c r="A19" s="14"/>
      <c r="B19" s="180" t="str">
        <f>UPPER(IF(Intro!$G$20="English",O19,P19))</f>
        <v>ADDITIONAL PRODUCT INFORMATION</v>
      </c>
      <c r="C19" s="181" t="str">
        <f>UPPER(IF(Intro!$G$20="English",P19,Q19))</f>
        <v>RENSEIGNEMENTS ADDITIONNELS SUR LE PRODUIT</v>
      </c>
      <c r="D19" s="181"/>
      <c r="E19" s="181" t="str">
        <f>UPPER(IF(Intro!$G$20="English",Q19,R19))</f>
        <v/>
      </c>
      <c r="F19" s="181" t="str">
        <f>UPPER(IF(Intro!$G$20="English",R19,S19))</f>
        <v/>
      </c>
      <c r="G19" s="181" t="str">
        <f>UPPER(IF(Intro!$G$20="English",S19,T19))</f>
        <v/>
      </c>
      <c r="H19" s="181" t="str">
        <f>UPPER(IF(Intro!$G$20="English",T19,U19))</f>
        <v/>
      </c>
      <c r="I19" s="181" t="str">
        <f>UPPER(IF(Intro!$G$20="English",U19,V19))</f>
        <v/>
      </c>
      <c r="J19" s="181" t="str">
        <f>UPPER(IF(Intro!$G$20="English",V19,W19))</f>
        <v/>
      </c>
      <c r="K19" s="181" t="str">
        <f>UPPER(IF(Intro!$G$20="English",W19,X19))</f>
        <v/>
      </c>
      <c r="L19" s="182" t="str">
        <f>UPPER(IF(Intro!$G$20="English",X19,Y19))</f>
        <v/>
      </c>
      <c r="M19" s="8"/>
      <c r="N19" s="5"/>
      <c r="O19" s="84" t="s">
        <v>230</v>
      </c>
      <c r="P19" s="84" t="s">
        <v>231</v>
      </c>
    </row>
    <row r="20" spans="1:19" x14ac:dyDescent="0.3">
      <c r="B20" s="18"/>
      <c r="C20" s="19"/>
      <c r="D20" s="19"/>
      <c r="E20" s="20"/>
      <c r="F20" s="20"/>
      <c r="G20" s="20"/>
      <c r="H20" s="20"/>
      <c r="I20" s="20"/>
      <c r="J20" s="20"/>
      <c r="K20" s="20"/>
      <c r="L20" s="21"/>
    </row>
    <row r="21" spans="1:19" s="29" customFormat="1" ht="14.25" customHeight="1" x14ac:dyDescent="0.3">
      <c r="A21" s="54"/>
      <c r="B21" s="245" t="str">
        <f>IF(Intro!$G$20="English",HYPERLINK(Variables!B17),HYPERLINK(Variables!C17))</f>
        <v>https://www.cbsa-asfc.gc.ca/sima-lmsi/i-e/fgm2026/fgm2026-in-eng.html#3-2</v>
      </c>
      <c r="C21" s="246"/>
      <c r="D21" s="246"/>
      <c r="E21" s="246"/>
      <c r="F21" s="246"/>
      <c r="G21" s="246"/>
      <c r="H21" s="246"/>
      <c r="I21" s="246"/>
      <c r="J21" s="246"/>
      <c r="K21" s="246"/>
      <c r="L21" s="247"/>
      <c r="N21" s="42"/>
      <c r="O21" s="2"/>
      <c r="P21" s="2"/>
      <c r="Q21" s="42"/>
      <c r="R21" s="42"/>
      <c r="S21" s="42"/>
    </row>
    <row r="22" spans="1:19" s="29" customFormat="1" x14ac:dyDescent="0.3">
      <c r="A22" s="54"/>
      <c r="B22" s="65"/>
      <c r="C22" s="66"/>
      <c r="D22" s="66"/>
      <c r="E22" s="66"/>
      <c r="F22" s="66"/>
      <c r="G22" s="66"/>
      <c r="H22" s="66"/>
      <c r="I22" s="66"/>
      <c r="J22" s="66"/>
      <c r="K22" s="66"/>
      <c r="L22" s="67"/>
      <c r="N22" s="42"/>
      <c r="O22" s="42"/>
      <c r="P22" s="42"/>
      <c r="Q22" s="42"/>
      <c r="R22" s="42"/>
      <c r="S22" s="42"/>
    </row>
    <row r="23" spans="1:19" s="8" customFormat="1" x14ac:dyDescent="0.3">
      <c r="A23" s="14"/>
      <c r="B23" s="16"/>
      <c r="C23" s="16"/>
      <c r="D23" s="16"/>
      <c r="E23" s="17"/>
      <c r="F23" s="17"/>
      <c r="G23" s="17"/>
      <c r="H23" s="17"/>
      <c r="I23" s="17"/>
      <c r="J23" s="17"/>
      <c r="K23" s="17"/>
      <c r="L23" s="17"/>
      <c r="O23" s="15"/>
      <c r="P23" s="15"/>
    </row>
    <row r="24" spans="1:19" s="7" customFormat="1" x14ac:dyDescent="0.3">
      <c r="A24" s="14"/>
      <c r="B24" s="180" t="str">
        <f>IF(Intro!$G$20="English",O24,P24)</f>
        <v>CUSTOMS TARIFF</v>
      </c>
      <c r="C24" s="181" t="str">
        <f>UPPER(IF(Intro!$G$20="English",P24,Q24))</f>
        <v>TARIF DES DOUANES</v>
      </c>
      <c r="D24" s="181"/>
      <c r="E24" s="181" t="str">
        <f>UPPER(IF(Intro!$G$20="English",Q24,R24))</f>
        <v/>
      </c>
      <c r="F24" s="181" t="str">
        <f>UPPER(IF(Intro!$G$20="English",R24,S24))</f>
        <v/>
      </c>
      <c r="G24" s="181" t="str">
        <f>UPPER(IF(Intro!$G$20="English",S24,T24))</f>
        <v/>
      </c>
      <c r="H24" s="181" t="str">
        <f>UPPER(IF(Intro!$G$20="English",T24,U24))</f>
        <v/>
      </c>
      <c r="I24" s="181" t="str">
        <f>UPPER(IF(Intro!$G$20="English",U24,V24))</f>
        <v/>
      </c>
      <c r="J24" s="181" t="str">
        <f>UPPER(IF(Intro!$G$20="English",V24,W24))</f>
        <v/>
      </c>
      <c r="K24" s="181" t="str">
        <f>UPPER(IF(Intro!$G$20="English",W24,X24))</f>
        <v/>
      </c>
      <c r="L24" s="182" t="str">
        <f>UPPER(IF(Intro!$G$20="English",X24,Y24))</f>
        <v/>
      </c>
      <c r="M24" s="8"/>
      <c r="N24" s="5"/>
      <c r="O24" s="8" t="s">
        <v>39</v>
      </c>
      <c r="P24" s="8" t="s">
        <v>40</v>
      </c>
    </row>
    <row r="25" spans="1:19" x14ac:dyDescent="0.3">
      <c r="B25" s="18"/>
      <c r="C25" s="19"/>
      <c r="D25" s="19"/>
      <c r="E25" s="20"/>
      <c r="F25" s="20"/>
      <c r="G25" s="20"/>
      <c r="H25" s="20"/>
      <c r="I25" s="20"/>
      <c r="J25" s="20"/>
      <c r="K25" s="20"/>
      <c r="L25" s="21"/>
    </row>
    <row r="26" spans="1:19" s="29" customFormat="1" ht="14.25" customHeight="1" x14ac:dyDescent="0.3">
      <c r="A26" s="54"/>
      <c r="B26" s="228" t="str">
        <f>IF(Intro!$G$20="English",O26,P26)</f>
        <v>The goods are commonly classified in the Customs Tariff under the following Harmonized Commodity Description and Coding System (HS) numbers:</v>
      </c>
      <c r="C26" s="229"/>
      <c r="D26" s="229"/>
      <c r="E26" s="229"/>
      <c r="F26" s="229"/>
      <c r="G26" s="229"/>
      <c r="H26" s="229"/>
      <c r="I26" s="229"/>
      <c r="J26" s="229"/>
      <c r="K26" s="229"/>
      <c r="L26" s="230"/>
      <c r="N26" s="42"/>
      <c r="O26" s="2" t="s">
        <v>304</v>
      </c>
      <c r="P26" s="2" t="s">
        <v>252</v>
      </c>
      <c r="Q26" s="42"/>
      <c r="R26" s="42"/>
      <c r="S26" s="42"/>
    </row>
    <row r="27" spans="1:19" ht="14.1" customHeight="1" x14ac:dyDescent="0.3">
      <c r="B27" s="86"/>
      <c r="C27" s="77"/>
      <c r="D27" s="40"/>
      <c r="E27" s="40"/>
      <c r="F27" s="40"/>
      <c r="G27" s="40"/>
      <c r="H27" s="40"/>
      <c r="I27" s="40"/>
      <c r="J27" s="40"/>
      <c r="K27" s="40"/>
      <c r="L27" s="78"/>
    </row>
    <row r="28" spans="1:19" s="29" customFormat="1" ht="14.25" customHeight="1" x14ac:dyDescent="0.3">
      <c r="A28" s="54"/>
      <c r="B28" s="228"/>
      <c r="C28" s="229"/>
      <c r="D28" s="248" t="str">
        <f>Variables!B20</f>
        <v>7326.11.00.00</v>
      </c>
      <c r="E28" s="249"/>
      <c r="F28" s="249"/>
      <c r="G28" s="249"/>
      <c r="H28" s="249"/>
      <c r="I28" s="249"/>
      <c r="J28" s="250"/>
      <c r="K28" s="40"/>
      <c r="L28" s="47"/>
      <c r="O28" s="2" t="str">
        <f>"Prior to "&amp;Variables!B19&amp;":"</f>
        <v>Prior to Date of change:</v>
      </c>
      <c r="P28" s="2" t="str">
        <f>"Avant le "&amp;Variables!C19&amp;" :"</f>
        <v>Avant le Date of change :</v>
      </c>
    </row>
    <row r="29" spans="1:19" s="29" customFormat="1" x14ac:dyDescent="0.3">
      <c r="A29" s="54"/>
      <c r="B29" s="228"/>
      <c r="C29" s="229"/>
      <c r="D29" s="251"/>
      <c r="E29" s="252"/>
      <c r="F29" s="252"/>
      <c r="G29" s="252"/>
      <c r="H29" s="252"/>
      <c r="I29" s="252"/>
      <c r="J29" s="253"/>
      <c r="K29" s="40"/>
      <c r="L29" s="92"/>
      <c r="O29" s="2"/>
      <c r="P29" s="2"/>
    </row>
    <row r="30" spans="1:19" s="29" customFormat="1" x14ac:dyDescent="0.3">
      <c r="A30" s="54"/>
      <c r="B30" s="228"/>
      <c r="C30" s="229"/>
      <c r="D30" s="254"/>
      <c r="E30" s="255"/>
      <c r="F30" s="255"/>
      <c r="G30" s="255"/>
      <c r="H30" s="255"/>
      <c r="I30" s="255"/>
      <c r="J30" s="256"/>
      <c r="K30" s="40"/>
      <c r="L30" s="92"/>
      <c r="O30" s="2"/>
      <c r="P30" s="2"/>
    </row>
    <row r="31" spans="1:19" ht="14.1" hidden="1" customHeight="1" x14ac:dyDescent="0.3">
      <c r="B31" s="87"/>
      <c r="C31" s="83"/>
      <c r="D31" s="40"/>
      <c r="E31" s="40"/>
      <c r="F31" s="40"/>
      <c r="G31" s="40"/>
      <c r="H31" s="40"/>
      <c r="I31" s="40"/>
      <c r="J31" s="40"/>
      <c r="K31" s="40"/>
      <c r="L31" s="78"/>
      <c r="O31" s="41"/>
    </row>
    <row r="32" spans="1:19" s="29" customFormat="1" hidden="1" x14ac:dyDescent="0.3">
      <c r="A32" s="54"/>
      <c r="B32" s="228" t="str">
        <f>IF(Intro!$G$20="English",O32,P32)</f>
        <v>Beginning Date of change:</v>
      </c>
      <c r="C32" s="229"/>
      <c r="D32" s="248" t="str">
        <f>Variables!B21</f>
        <v>7326.11.00.00</v>
      </c>
      <c r="E32" s="249"/>
      <c r="F32" s="249"/>
      <c r="G32" s="249"/>
      <c r="H32" s="249"/>
      <c r="I32" s="249"/>
      <c r="J32" s="250"/>
      <c r="K32" s="40"/>
      <c r="L32" s="47"/>
      <c r="O32" s="2" t="str">
        <f>"Beginning "&amp;Variables!B19&amp;":"</f>
        <v>Beginning Date of change:</v>
      </c>
      <c r="P32" s="2" t="str">
        <f>"À partir du "&amp;Variables!C19&amp;" :"</f>
        <v>À partir du Date of change :</v>
      </c>
    </row>
    <row r="33" spans="1:19" s="29" customFormat="1" hidden="1" x14ac:dyDescent="0.3">
      <c r="A33" s="54"/>
      <c r="B33" s="228"/>
      <c r="C33" s="229"/>
      <c r="D33" s="251"/>
      <c r="E33" s="252"/>
      <c r="F33" s="252"/>
      <c r="G33" s="252"/>
      <c r="H33" s="252"/>
      <c r="I33" s="252"/>
      <c r="J33" s="253"/>
      <c r="K33" s="40"/>
      <c r="L33" s="92"/>
      <c r="O33" s="2"/>
      <c r="P33" s="2"/>
    </row>
    <row r="34" spans="1:19" s="29" customFormat="1" hidden="1" x14ac:dyDescent="0.3">
      <c r="A34" s="54"/>
      <c r="B34" s="228"/>
      <c r="C34" s="229"/>
      <c r="D34" s="254"/>
      <c r="E34" s="255"/>
      <c r="F34" s="255"/>
      <c r="G34" s="255"/>
      <c r="H34" s="255"/>
      <c r="I34" s="255"/>
      <c r="J34" s="256"/>
      <c r="K34" s="40"/>
      <c r="L34" s="92"/>
      <c r="O34" s="2"/>
      <c r="P34" s="2"/>
    </row>
    <row r="35" spans="1:19" s="29" customFormat="1" x14ac:dyDescent="0.3">
      <c r="A35" s="54"/>
      <c r="B35" s="65"/>
      <c r="C35" s="66"/>
      <c r="D35" s="66"/>
      <c r="E35" s="66"/>
      <c r="F35" s="66"/>
      <c r="G35" s="66"/>
      <c r="H35" s="66"/>
      <c r="I35" s="66"/>
      <c r="J35" s="66"/>
      <c r="K35" s="66"/>
      <c r="L35" s="67"/>
      <c r="N35" s="42"/>
      <c r="O35" s="42"/>
      <c r="P35" s="42"/>
      <c r="Q35" s="42"/>
      <c r="R35" s="42"/>
      <c r="S35" s="42"/>
    </row>
    <row r="36" spans="1:19" s="8" customFormat="1" x14ac:dyDescent="0.3">
      <c r="A36" s="14"/>
      <c r="B36" s="16"/>
      <c r="C36" s="16"/>
      <c r="D36" s="16"/>
      <c r="E36" s="17"/>
      <c r="F36" s="17"/>
      <c r="G36" s="17"/>
      <c r="H36" s="17"/>
      <c r="I36" s="17"/>
      <c r="J36" s="17"/>
      <c r="K36" s="17"/>
      <c r="L36" s="17"/>
      <c r="O36" s="15"/>
      <c r="P36" s="15"/>
    </row>
    <row r="37" spans="1:19" s="7" customFormat="1" x14ac:dyDescent="0.3">
      <c r="A37" s="14"/>
      <c r="B37" s="180" t="str">
        <f>IF(Intro!$G$20="English",O37,P37)</f>
        <v>GLOSSARY</v>
      </c>
      <c r="C37" s="181" t="s">
        <v>149</v>
      </c>
      <c r="D37" s="181"/>
      <c r="E37" s="181" t="s">
        <v>150</v>
      </c>
      <c r="F37" s="181" t="s">
        <v>150</v>
      </c>
      <c r="G37" s="181" t="s">
        <v>150</v>
      </c>
      <c r="H37" s="181" t="s">
        <v>150</v>
      </c>
      <c r="I37" s="181" t="s">
        <v>150</v>
      </c>
      <c r="J37" s="181" t="s">
        <v>150</v>
      </c>
      <c r="K37" s="181" t="s">
        <v>150</v>
      </c>
      <c r="L37" s="182" t="s">
        <v>150</v>
      </c>
      <c r="M37" s="8"/>
      <c r="N37" s="5"/>
      <c r="O37" s="8" t="s">
        <v>232</v>
      </c>
      <c r="P37" s="8" t="s">
        <v>149</v>
      </c>
    </row>
    <row r="38" spans="1:19" s="29" customFormat="1" ht="14.1" customHeight="1" x14ac:dyDescent="0.3">
      <c r="A38" s="54"/>
      <c r="B38" s="257" t="str">
        <f>IF(Intro!$G$20="English",O38,P38)</f>
        <v>Practical plant capacity</v>
      </c>
      <c r="C38" s="257"/>
      <c r="D38" s="258" t="str">
        <f>IF(Intro!$G$20="English",O39,P39)</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38" s="258"/>
      <c r="F38" s="258"/>
      <c r="G38" s="258"/>
      <c r="H38" s="258"/>
      <c r="I38" s="258"/>
      <c r="J38" s="258"/>
      <c r="K38" s="258"/>
      <c r="L38" s="258"/>
      <c r="N38" s="42"/>
      <c r="O38" s="2" t="s">
        <v>145</v>
      </c>
      <c r="P38" s="2" t="s">
        <v>253</v>
      </c>
      <c r="S38" s="42"/>
    </row>
    <row r="39" spans="1:19" x14ac:dyDescent="0.3">
      <c r="B39" s="257"/>
      <c r="C39" s="257"/>
      <c r="D39" s="258"/>
      <c r="E39" s="258"/>
      <c r="F39" s="258"/>
      <c r="G39" s="258"/>
      <c r="H39" s="258"/>
      <c r="I39" s="258"/>
      <c r="J39" s="258"/>
      <c r="K39" s="258"/>
      <c r="L39" s="258"/>
      <c r="O39" s="2" t="s">
        <v>233</v>
      </c>
      <c r="P39" s="2" t="s">
        <v>279</v>
      </c>
    </row>
    <row r="40" spans="1:19" x14ac:dyDescent="0.3">
      <c r="B40" s="257"/>
      <c r="C40" s="257"/>
      <c r="D40" s="258"/>
      <c r="E40" s="258"/>
      <c r="F40" s="258"/>
      <c r="G40" s="258"/>
      <c r="H40" s="258"/>
      <c r="I40" s="258"/>
      <c r="J40" s="258"/>
      <c r="K40" s="258"/>
      <c r="L40" s="258"/>
    </row>
    <row r="41" spans="1:19" x14ac:dyDescent="0.3">
      <c r="B41" s="257"/>
      <c r="C41" s="257"/>
      <c r="D41" s="258"/>
      <c r="E41" s="258"/>
      <c r="F41" s="258"/>
      <c r="G41" s="258"/>
      <c r="H41" s="258"/>
      <c r="I41" s="258"/>
      <c r="J41" s="258"/>
      <c r="K41" s="258"/>
      <c r="L41" s="258"/>
    </row>
    <row r="42" spans="1:19" s="29" customFormat="1" ht="14.1" customHeight="1" x14ac:dyDescent="0.3">
      <c r="A42" s="54"/>
      <c r="B42" s="257" t="str">
        <f>IF(Intro!$G$20="English",O42,P42)</f>
        <v>Related firms</v>
      </c>
      <c r="C42" s="257"/>
      <c r="D42" s="258" t="str">
        <f>IF(Intro!$G$20="English",O43,P43)</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42" s="258"/>
      <c r="F42" s="258"/>
      <c r="G42" s="258"/>
      <c r="H42" s="258"/>
      <c r="I42" s="258"/>
      <c r="J42" s="258"/>
      <c r="K42" s="258"/>
      <c r="L42" s="258"/>
      <c r="N42" s="42"/>
      <c r="O42" s="2" t="s">
        <v>201</v>
      </c>
      <c r="P42" s="2" t="s">
        <v>202</v>
      </c>
      <c r="S42" s="42"/>
    </row>
    <row r="43" spans="1:19" s="29" customFormat="1" x14ac:dyDescent="0.3">
      <c r="A43" s="54"/>
      <c r="B43" s="257"/>
      <c r="C43" s="257"/>
      <c r="D43" s="258"/>
      <c r="E43" s="258"/>
      <c r="F43" s="258"/>
      <c r="G43" s="258"/>
      <c r="H43" s="258"/>
      <c r="I43" s="258"/>
      <c r="J43" s="258"/>
      <c r="K43" s="258"/>
      <c r="L43" s="258"/>
      <c r="N43" s="42"/>
      <c r="O43" s="2" t="s">
        <v>203</v>
      </c>
      <c r="P43" s="2" t="s">
        <v>204</v>
      </c>
      <c r="Q43" s="2"/>
      <c r="R43" s="2"/>
      <c r="S43" s="42"/>
    </row>
    <row r="44" spans="1:19" s="29" customFormat="1" x14ac:dyDescent="0.3">
      <c r="A44" s="54"/>
      <c r="B44" s="257"/>
      <c r="C44" s="257"/>
      <c r="D44" s="258"/>
      <c r="E44" s="258"/>
      <c r="F44" s="258"/>
      <c r="G44" s="258"/>
      <c r="H44" s="258"/>
      <c r="I44" s="258"/>
      <c r="J44" s="258"/>
      <c r="K44" s="258"/>
      <c r="L44" s="258"/>
      <c r="N44" s="42"/>
      <c r="O44" s="2"/>
      <c r="P44" s="2"/>
      <c r="Q44" s="2"/>
      <c r="R44" s="2"/>
      <c r="S44" s="42"/>
    </row>
    <row r="45" spans="1:19" s="29" customFormat="1" x14ac:dyDescent="0.3">
      <c r="A45" s="54"/>
      <c r="B45" s="257"/>
      <c r="C45" s="257"/>
      <c r="D45" s="258"/>
      <c r="E45" s="258"/>
      <c r="F45" s="258"/>
      <c r="G45" s="258"/>
      <c r="H45" s="258"/>
      <c r="I45" s="258"/>
      <c r="J45" s="258"/>
      <c r="K45" s="258"/>
      <c r="L45" s="258"/>
      <c r="N45" s="42"/>
      <c r="O45" s="2"/>
      <c r="P45" s="2"/>
      <c r="Q45" s="2"/>
      <c r="R45" s="2"/>
      <c r="S45" s="42"/>
    </row>
  </sheetData>
  <sheetProtection algorithmName="SHA-512" hashValue="n4GILYmCuA0M5z2NoCqtr5coZFOYs6hsfK5tdjwX1ptdNj8uClKbHhfkXLWULRj65lvY/I32V0lH6GZqQhnB8A==" saltValue="lPPlLBMEiKrirSx3Zv+q/A==" spinCount="100000" sheet="1" objects="1" scenarios="1" selectLockedCells="1"/>
  <mergeCells count="20">
    <mergeCell ref="B19:L19"/>
    <mergeCell ref="B4:L4"/>
    <mergeCell ref="B5:L5"/>
    <mergeCell ref="B6:L6"/>
    <mergeCell ref="B8:L8"/>
    <mergeCell ref="B10:L10"/>
    <mergeCell ref="B12:L13"/>
    <mergeCell ref="B15:L16"/>
    <mergeCell ref="B38:C41"/>
    <mergeCell ref="B42:C45"/>
    <mergeCell ref="D38:L41"/>
    <mergeCell ref="D42:L45"/>
    <mergeCell ref="B24:L24"/>
    <mergeCell ref="B37:L37"/>
    <mergeCell ref="B21:L21"/>
    <mergeCell ref="B26:L26"/>
    <mergeCell ref="B28:C30"/>
    <mergeCell ref="D28:J30"/>
    <mergeCell ref="B32:C34"/>
    <mergeCell ref="D32:J34"/>
  </mergeCells>
  <printOptions horizontalCentered="1"/>
  <pageMargins left="0.25" right="0.25" top="0.75" bottom="0.75" header="0.3" footer="0.3"/>
  <pageSetup scale="63" fitToHeight="0" orientation="portrait" r:id="rId1"/>
  <headerFooter>
    <oddFooter>&amp;L&amp;A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11.5546875" style="2" customWidth="1"/>
    <col min="15" max="16" width="11.5546875" style="2" hidden="1" customWidth="1"/>
    <col min="17" max="17" width="11.5546875" style="2" customWidth="1"/>
    <col min="18" max="16384" width="9.44140625" style="2"/>
  </cols>
  <sheetData>
    <row r="1" spans="1:17" x14ac:dyDescent="0.3">
      <c r="O1" s="2" t="s">
        <v>291</v>
      </c>
      <c r="P1" s="2" t="s">
        <v>291</v>
      </c>
    </row>
    <row r="2" spans="1:17" x14ac:dyDescent="0.3">
      <c r="B2" s="13" t="s">
        <v>0</v>
      </c>
      <c r="C2" s="13"/>
      <c r="D2" s="13"/>
      <c r="O2" s="12" t="s">
        <v>60</v>
      </c>
      <c r="P2" s="12" t="s">
        <v>72</v>
      </c>
    </row>
    <row r="3" spans="1:17" x14ac:dyDescent="0.3">
      <c r="B3" s="4"/>
      <c r="C3" s="4"/>
      <c r="D3" s="4"/>
      <c r="O3" s="7"/>
      <c r="P3" s="7"/>
    </row>
    <row r="4" spans="1:17" s="7" customFormat="1" x14ac:dyDescent="0.3">
      <c r="A4" s="14"/>
      <c r="B4" s="234" t="str">
        <f>Info!B4</f>
        <v>FOREIGN PRODUCERS' QUESTIONNAIRE</v>
      </c>
      <c r="C4" s="235"/>
      <c r="D4" s="235"/>
      <c r="E4" s="235"/>
      <c r="F4" s="235"/>
      <c r="G4" s="235"/>
      <c r="H4" s="235"/>
      <c r="I4" s="235"/>
      <c r="J4" s="235"/>
      <c r="K4" s="235"/>
      <c r="L4" s="236"/>
      <c r="M4" s="5"/>
      <c r="N4" s="5"/>
      <c r="O4" s="8"/>
      <c r="P4" s="8"/>
    </row>
    <row r="5" spans="1:17" s="7" customFormat="1" x14ac:dyDescent="0.3">
      <c r="A5" s="14"/>
      <c r="B5" s="237" t="str">
        <f>Info!B5</f>
        <v>NQ-2026-002</v>
      </c>
      <c r="C5" s="238"/>
      <c r="D5" s="238"/>
      <c r="E5" s="238"/>
      <c r="F5" s="238"/>
      <c r="G5" s="238"/>
      <c r="H5" s="238"/>
      <c r="I5" s="238"/>
      <c r="J5" s="238"/>
      <c r="K5" s="238"/>
      <c r="L5" s="239"/>
      <c r="M5" s="5"/>
      <c r="N5" s="5"/>
      <c r="O5" s="8"/>
      <c r="P5" s="8"/>
    </row>
    <row r="6" spans="1:17" s="8" customFormat="1" ht="14.1" customHeight="1" x14ac:dyDescent="0.3">
      <c r="A6" s="14"/>
      <c r="B6" s="237" t="str">
        <f>Info!B6</f>
        <v>FORGED GRINDING MEDIA</v>
      </c>
      <c r="C6" s="238"/>
      <c r="D6" s="238"/>
      <c r="E6" s="238"/>
      <c r="F6" s="238"/>
      <c r="G6" s="238"/>
      <c r="H6" s="238"/>
      <c r="I6" s="238"/>
      <c r="J6" s="238"/>
      <c r="K6" s="238"/>
      <c r="L6" s="239"/>
      <c r="O6" s="15"/>
      <c r="P6" s="15"/>
    </row>
    <row r="7" spans="1:17" s="8" customFormat="1" x14ac:dyDescent="0.3">
      <c r="A7" s="14"/>
      <c r="B7" s="287"/>
      <c r="C7" s="288"/>
      <c r="D7" s="288"/>
      <c r="E7" s="288"/>
      <c r="F7" s="288"/>
      <c r="G7" s="288"/>
      <c r="H7" s="288"/>
      <c r="I7" s="288"/>
      <c r="J7" s="288"/>
      <c r="K7" s="288"/>
      <c r="L7" s="289"/>
      <c r="O7" s="27"/>
    </row>
    <row r="8" spans="1:17" s="8" customFormat="1" x14ac:dyDescent="0.3">
      <c r="A8" s="14"/>
      <c r="B8" s="281" t="str">
        <f>IF(Intro!$G$20="English",O8,P8)</f>
        <v>The following questions refer to the goods as defined in the product description on the Intro tab.</v>
      </c>
      <c r="C8" s="282"/>
      <c r="D8" s="282"/>
      <c r="E8" s="282"/>
      <c r="F8" s="282"/>
      <c r="G8" s="282"/>
      <c r="H8" s="282"/>
      <c r="I8" s="282"/>
      <c r="J8" s="282"/>
      <c r="K8" s="282"/>
      <c r="L8" s="283"/>
      <c r="O8" s="15" t="str">
        <f>"The following questions refer to the goods as defined in the product description on the Intro tab."</f>
        <v>The following questions refer to the goods as defined in the product description on the Intro tab.</v>
      </c>
      <c r="P8" s="15" t="str">
        <f>"Les questions suivantes font référence aux marchandises comme définies dans la description du produit de l'onglet Intro."</f>
        <v>Les questions suivantes font référence aux marchandises comme définies dans la description du produit de l'onglet Intro.</v>
      </c>
    </row>
    <row r="9" spans="1:17" s="8" customFormat="1" x14ac:dyDescent="0.3">
      <c r="A9" s="14"/>
      <c r="B9" s="281" t="str">
        <f>IF(Intro!$G$20="English",O9,P9)</f>
        <v xml:space="preserve">Product information and a glossary of terms can be found in the Info tab.
</v>
      </c>
      <c r="C9" s="282"/>
      <c r="D9" s="282"/>
      <c r="E9" s="282"/>
      <c r="F9" s="282"/>
      <c r="G9" s="282"/>
      <c r="H9" s="282"/>
      <c r="I9" s="282"/>
      <c r="J9" s="282"/>
      <c r="K9" s="282"/>
      <c r="L9" s="283"/>
      <c r="O9" s="15" t="s">
        <v>85</v>
      </c>
      <c r="P9" s="8" t="s">
        <v>86</v>
      </c>
    </row>
    <row r="10" spans="1:17" s="8" customFormat="1" x14ac:dyDescent="0.3">
      <c r="A10" s="14"/>
      <c r="B10" s="284" t="str">
        <f>IF(Intro!$G$20="English",O10,P10)</f>
        <v xml:space="preserve">Use the AddPub tab if more space is needed.
</v>
      </c>
      <c r="C10" s="285"/>
      <c r="D10" s="285"/>
      <c r="E10" s="285"/>
      <c r="F10" s="285"/>
      <c r="G10" s="285"/>
      <c r="H10" s="285"/>
      <c r="I10" s="285"/>
      <c r="J10" s="285"/>
      <c r="K10" s="285"/>
      <c r="L10" s="286"/>
      <c r="O10" s="15" t="s">
        <v>87</v>
      </c>
      <c r="P10" s="15" t="s">
        <v>88</v>
      </c>
    </row>
    <row r="11" spans="1:17" s="8" customFormat="1" x14ac:dyDescent="0.3">
      <c r="A11" s="14"/>
      <c r="B11" s="16"/>
      <c r="C11" s="16"/>
      <c r="D11" s="16"/>
      <c r="E11" s="17"/>
      <c r="F11" s="17"/>
      <c r="G11" s="17"/>
      <c r="H11" s="17"/>
      <c r="I11" s="17"/>
      <c r="J11" s="17"/>
      <c r="K11" s="17"/>
      <c r="L11" s="17"/>
      <c r="O11" s="15"/>
      <c r="P11" s="15"/>
    </row>
    <row r="12" spans="1:17" x14ac:dyDescent="0.3">
      <c r="B12" s="180" t="str">
        <f>IF(Intro!$G$20="English",O12,P12)</f>
        <v>GENERAL FIRM INFORMATION</v>
      </c>
      <c r="C12" s="181"/>
      <c r="D12" s="181"/>
      <c r="E12" s="181"/>
      <c r="F12" s="181"/>
      <c r="G12" s="181"/>
      <c r="H12" s="181"/>
      <c r="I12" s="181"/>
      <c r="J12" s="181"/>
      <c r="K12" s="181"/>
      <c r="L12" s="182"/>
      <c r="M12" s="29"/>
      <c r="O12" s="84" t="s">
        <v>234</v>
      </c>
      <c r="P12" s="84" t="s">
        <v>235</v>
      </c>
    </row>
    <row r="13" spans="1:17" x14ac:dyDescent="0.3">
      <c r="B13" s="263" t="s">
        <v>22</v>
      </c>
      <c r="C13" s="264"/>
      <c r="D13" s="264"/>
      <c r="E13" s="264"/>
      <c r="F13" s="264"/>
      <c r="G13" s="264"/>
      <c r="H13" s="264"/>
      <c r="I13" s="264"/>
      <c r="J13" s="264"/>
      <c r="K13" s="264"/>
      <c r="L13" s="265"/>
    </row>
    <row r="14" spans="1:17" x14ac:dyDescent="0.3">
      <c r="B14" s="18"/>
      <c r="C14" s="19"/>
      <c r="D14" s="19"/>
      <c r="E14" s="20"/>
      <c r="F14" s="20"/>
      <c r="G14" s="20"/>
      <c r="H14" s="20"/>
      <c r="I14" s="20"/>
      <c r="J14" s="20"/>
      <c r="K14" s="20"/>
      <c r="L14" s="21"/>
    </row>
    <row r="15" spans="1:17" x14ac:dyDescent="0.3">
      <c r="B15" s="187" t="str">
        <f>IF(Intro!$G$20="English",O15,P15)</f>
        <v>Provide a brief history of your firm, with particular emphasis on activities regarding the goods.</v>
      </c>
      <c r="C15" s="188"/>
      <c r="D15" s="188"/>
      <c r="E15" s="188"/>
      <c r="F15" s="188"/>
      <c r="G15" s="188"/>
      <c r="H15" s="188"/>
      <c r="I15" s="188"/>
      <c r="J15" s="188"/>
      <c r="K15" s="188"/>
      <c r="L15" s="189"/>
      <c r="O15" s="22" t="s">
        <v>42</v>
      </c>
      <c r="P15" s="2" t="s">
        <v>43</v>
      </c>
    </row>
    <row r="16" spans="1:17" s="29" customFormat="1" x14ac:dyDescent="0.3">
      <c r="A16" s="54"/>
      <c r="B16" s="64"/>
      <c r="C16" s="55"/>
      <c r="D16" s="55"/>
      <c r="E16" s="55"/>
      <c r="F16" s="55"/>
      <c r="G16" s="55"/>
      <c r="H16" s="55"/>
      <c r="I16" s="55"/>
      <c r="J16" s="55"/>
      <c r="K16" s="55"/>
      <c r="L16" s="56"/>
      <c r="O16" s="2"/>
      <c r="P16" s="2"/>
      <c r="Q16" s="2"/>
    </row>
    <row r="17" spans="1:17" s="12" customFormat="1" x14ac:dyDescent="0.3">
      <c r="A17" s="11"/>
      <c r="B17" s="273"/>
      <c r="C17" s="274"/>
      <c r="D17" s="274"/>
      <c r="E17" s="274"/>
      <c r="F17" s="274"/>
      <c r="G17" s="274"/>
      <c r="H17" s="274"/>
      <c r="I17" s="274"/>
      <c r="J17" s="274"/>
      <c r="K17" s="274"/>
      <c r="L17" s="275"/>
      <c r="M17" s="29"/>
    </row>
    <row r="18" spans="1:17" s="12" customFormat="1" x14ac:dyDescent="0.3">
      <c r="A18" s="11"/>
      <c r="B18" s="273"/>
      <c r="C18" s="274"/>
      <c r="D18" s="274"/>
      <c r="E18" s="274"/>
      <c r="F18" s="274"/>
      <c r="G18" s="274"/>
      <c r="H18" s="274"/>
      <c r="I18" s="274"/>
      <c r="J18" s="274"/>
      <c r="K18" s="274"/>
      <c r="L18" s="275"/>
      <c r="M18" s="29"/>
    </row>
    <row r="19" spans="1:17" s="12" customFormat="1" x14ac:dyDescent="0.3">
      <c r="A19" s="11"/>
      <c r="B19" s="273"/>
      <c r="C19" s="274"/>
      <c r="D19" s="274"/>
      <c r="E19" s="274"/>
      <c r="F19" s="274"/>
      <c r="G19" s="274"/>
      <c r="H19" s="274"/>
      <c r="I19" s="274"/>
      <c r="J19" s="274"/>
      <c r="K19" s="274"/>
      <c r="L19" s="275"/>
      <c r="M19" s="29"/>
    </row>
    <row r="20" spans="1:17" s="12" customFormat="1" x14ac:dyDescent="0.3">
      <c r="A20" s="11"/>
      <c r="B20" s="273"/>
      <c r="C20" s="274"/>
      <c r="D20" s="274"/>
      <c r="E20" s="274"/>
      <c r="F20" s="274"/>
      <c r="G20" s="274"/>
      <c r="H20" s="274"/>
      <c r="I20" s="274"/>
      <c r="J20" s="274"/>
      <c r="K20" s="274"/>
      <c r="L20" s="275"/>
      <c r="M20" s="29"/>
    </row>
    <row r="21" spans="1:17" s="12" customFormat="1" x14ac:dyDescent="0.3">
      <c r="A21" s="11"/>
      <c r="B21" s="273"/>
      <c r="C21" s="274"/>
      <c r="D21" s="274"/>
      <c r="E21" s="274"/>
      <c r="F21" s="274"/>
      <c r="G21" s="274"/>
      <c r="H21" s="274"/>
      <c r="I21" s="274"/>
      <c r="J21" s="274"/>
      <c r="K21" s="274"/>
      <c r="L21" s="275"/>
      <c r="M21" s="29"/>
    </row>
    <row r="22" spans="1:17" s="12" customFormat="1" x14ac:dyDescent="0.3">
      <c r="A22" s="11"/>
      <c r="B22" s="273"/>
      <c r="C22" s="274"/>
      <c r="D22" s="274"/>
      <c r="E22" s="274"/>
      <c r="F22" s="274"/>
      <c r="G22" s="274"/>
      <c r="H22" s="274"/>
      <c r="I22" s="274"/>
      <c r="J22" s="274"/>
      <c r="K22" s="274"/>
      <c r="L22" s="275"/>
      <c r="M22" s="29"/>
    </row>
    <row r="23" spans="1:17" s="12" customFormat="1" x14ac:dyDescent="0.3">
      <c r="A23" s="11"/>
      <c r="B23" s="273"/>
      <c r="C23" s="274"/>
      <c r="D23" s="274"/>
      <c r="E23" s="274"/>
      <c r="F23" s="274"/>
      <c r="G23" s="274"/>
      <c r="H23" s="274"/>
      <c r="I23" s="274"/>
      <c r="J23" s="274"/>
      <c r="K23" s="274"/>
      <c r="L23" s="275"/>
      <c r="M23" s="29"/>
    </row>
    <row r="24" spans="1:17" s="12" customFormat="1" x14ac:dyDescent="0.3">
      <c r="A24" s="11"/>
      <c r="B24" s="273"/>
      <c r="C24" s="274"/>
      <c r="D24" s="274"/>
      <c r="E24" s="274"/>
      <c r="F24" s="274"/>
      <c r="G24" s="274"/>
      <c r="H24" s="274"/>
      <c r="I24" s="274"/>
      <c r="J24" s="274"/>
      <c r="K24" s="274"/>
      <c r="L24" s="275"/>
      <c r="M24" s="29"/>
    </row>
    <row r="25" spans="1:17" s="29" customFormat="1" x14ac:dyDescent="0.3">
      <c r="A25" s="54"/>
      <c r="B25" s="65"/>
      <c r="C25" s="66"/>
      <c r="D25" s="66"/>
      <c r="E25" s="66"/>
      <c r="F25" s="66"/>
      <c r="G25" s="66"/>
      <c r="H25" s="66"/>
      <c r="I25" s="66"/>
      <c r="J25" s="66"/>
      <c r="K25" s="66"/>
      <c r="L25" s="67"/>
      <c r="O25" s="2"/>
      <c r="P25" s="2"/>
      <c r="Q25" s="2"/>
    </row>
    <row r="26" spans="1:17" x14ac:dyDescent="0.3">
      <c r="B26" s="266" t="s">
        <v>23</v>
      </c>
      <c r="C26" s="267"/>
      <c r="D26" s="267"/>
      <c r="E26" s="267"/>
      <c r="F26" s="267"/>
      <c r="G26" s="267"/>
      <c r="H26" s="267"/>
      <c r="I26" s="267"/>
      <c r="J26" s="267"/>
      <c r="K26" s="267"/>
      <c r="L26" s="268"/>
    </row>
    <row r="27" spans="1:17" x14ac:dyDescent="0.3">
      <c r="B27" s="18"/>
      <c r="C27" s="19"/>
      <c r="D27" s="19"/>
      <c r="E27" s="20"/>
      <c r="F27" s="20"/>
      <c r="G27" s="20"/>
      <c r="H27" s="20"/>
      <c r="I27" s="20"/>
      <c r="J27" s="20"/>
      <c r="K27" s="20"/>
      <c r="L27" s="21"/>
    </row>
    <row r="28" spans="1:17" ht="14.25" customHeight="1" x14ac:dyDescent="0.3">
      <c r="B28" s="187" t="str">
        <f>IF(Intro!$G$20="English",O28,P28)</f>
        <v>Provide details concerning anti-dumping and countervailing measures imposed by authorities of a country other than Canada in respect of the goods or similar goods to which your country or your firm has been subject since January 1, 2023.</v>
      </c>
      <c r="C28" s="188"/>
      <c r="D28" s="188"/>
      <c r="E28" s="188"/>
      <c r="F28" s="188"/>
      <c r="G28" s="188"/>
      <c r="H28" s="188"/>
      <c r="I28" s="188"/>
      <c r="J28" s="188"/>
      <c r="K28" s="188"/>
      <c r="L28" s="189"/>
      <c r="O28" s="22"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3">
      <c r="B29" s="187"/>
      <c r="C29" s="188"/>
      <c r="D29" s="188"/>
      <c r="E29" s="188"/>
      <c r="F29" s="188"/>
      <c r="G29" s="188"/>
      <c r="H29" s="188"/>
      <c r="I29" s="188"/>
      <c r="J29" s="188"/>
      <c r="K29" s="188"/>
      <c r="L29" s="189"/>
      <c r="O29" s="22"/>
    </row>
    <row r="30" spans="1:17" s="29" customFormat="1" x14ac:dyDescent="0.3">
      <c r="A30" s="54"/>
      <c r="B30" s="64"/>
      <c r="C30" s="55"/>
      <c r="D30" s="55"/>
      <c r="E30" s="55"/>
      <c r="F30" s="55"/>
      <c r="G30" s="55"/>
      <c r="H30" s="55"/>
      <c r="I30" s="55"/>
      <c r="J30" s="55"/>
      <c r="K30" s="55"/>
      <c r="L30" s="56"/>
      <c r="O30" s="2"/>
      <c r="P30" s="2"/>
      <c r="Q30" s="2"/>
    </row>
    <row r="31" spans="1:17" s="12" customFormat="1" x14ac:dyDescent="0.3">
      <c r="A31" s="11"/>
      <c r="B31" s="273"/>
      <c r="C31" s="274"/>
      <c r="D31" s="274"/>
      <c r="E31" s="274"/>
      <c r="F31" s="274"/>
      <c r="G31" s="274"/>
      <c r="H31" s="274"/>
      <c r="I31" s="274"/>
      <c r="J31" s="274"/>
      <c r="K31" s="274"/>
      <c r="L31" s="275"/>
      <c r="M31" s="29"/>
    </row>
    <row r="32" spans="1:17" s="12" customFormat="1" x14ac:dyDescent="0.3">
      <c r="A32" s="11"/>
      <c r="B32" s="273"/>
      <c r="C32" s="274"/>
      <c r="D32" s="274"/>
      <c r="E32" s="274"/>
      <c r="F32" s="274"/>
      <c r="G32" s="274"/>
      <c r="H32" s="274"/>
      <c r="I32" s="274"/>
      <c r="J32" s="274"/>
      <c r="K32" s="274"/>
      <c r="L32" s="275"/>
      <c r="M32" s="29"/>
    </row>
    <row r="33" spans="1:17" s="12" customFormat="1" x14ac:dyDescent="0.3">
      <c r="A33" s="11"/>
      <c r="B33" s="273"/>
      <c r="C33" s="274"/>
      <c r="D33" s="274"/>
      <c r="E33" s="274"/>
      <c r="F33" s="274"/>
      <c r="G33" s="274"/>
      <c r="H33" s="274"/>
      <c r="I33" s="274"/>
      <c r="J33" s="274"/>
      <c r="K33" s="274"/>
      <c r="L33" s="275"/>
      <c r="M33" s="29"/>
    </row>
    <row r="34" spans="1:17" s="12" customFormat="1" x14ac:dyDescent="0.3">
      <c r="A34" s="11"/>
      <c r="B34" s="273"/>
      <c r="C34" s="274"/>
      <c r="D34" s="274"/>
      <c r="E34" s="274"/>
      <c r="F34" s="274"/>
      <c r="G34" s="274"/>
      <c r="H34" s="274"/>
      <c r="I34" s="274"/>
      <c r="J34" s="274"/>
      <c r="K34" s="274"/>
      <c r="L34" s="275"/>
      <c r="M34" s="29"/>
    </row>
    <row r="35" spans="1:17" s="12" customFormat="1" x14ac:dyDescent="0.3">
      <c r="A35" s="11"/>
      <c r="B35" s="273"/>
      <c r="C35" s="274"/>
      <c r="D35" s="274"/>
      <c r="E35" s="274"/>
      <c r="F35" s="274"/>
      <c r="G35" s="274"/>
      <c r="H35" s="274"/>
      <c r="I35" s="274"/>
      <c r="J35" s="274"/>
      <c r="K35" s="274"/>
      <c r="L35" s="275"/>
      <c r="M35" s="29"/>
    </row>
    <row r="36" spans="1:17" s="12" customFormat="1" x14ac:dyDescent="0.3">
      <c r="A36" s="11"/>
      <c r="B36" s="273"/>
      <c r="C36" s="274"/>
      <c r="D36" s="274"/>
      <c r="E36" s="274"/>
      <c r="F36" s="274"/>
      <c r="G36" s="274"/>
      <c r="H36" s="274"/>
      <c r="I36" s="274"/>
      <c r="J36" s="274"/>
      <c r="K36" s="274"/>
      <c r="L36" s="275"/>
      <c r="M36" s="29"/>
    </row>
    <row r="37" spans="1:17" s="12" customFormat="1" x14ac:dyDescent="0.3">
      <c r="A37" s="11"/>
      <c r="B37" s="273"/>
      <c r="C37" s="274"/>
      <c r="D37" s="274"/>
      <c r="E37" s="274"/>
      <c r="F37" s="274"/>
      <c r="G37" s="274"/>
      <c r="H37" s="274"/>
      <c r="I37" s="274"/>
      <c r="J37" s="274"/>
      <c r="K37" s="274"/>
      <c r="L37" s="275"/>
      <c r="M37" s="29"/>
    </row>
    <row r="38" spans="1:17" s="12" customFormat="1" x14ac:dyDescent="0.3">
      <c r="A38" s="11"/>
      <c r="B38" s="273"/>
      <c r="C38" s="274"/>
      <c r="D38" s="274"/>
      <c r="E38" s="274"/>
      <c r="F38" s="274"/>
      <c r="G38" s="274"/>
      <c r="H38" s="274"/>
      <c r="I38" s="274"/>
      <c r="J38" s="274"/>
      <c r="K38" s="274"/>
      <c r="L38" s="275"/>
      <c r="M38" s="29"/>
    </row>
    <row r="39" spans="1:17" s="29" customFormat="1" x14ac:dyDescent="0.3">
      <c r="A39" s="54"/>
      <c r="B39" s="65"/>
      <c r="C39" s="66"/>
      <c r="D39" s="66"/>
      <c r="E39" s="66"/>
      <c r="F39" s="66"/>
      <c r="G39" s="66"/>
      <c r="H39" s="66"/>
      <c r="I39" s="66"/>
      <c r="J39" s="66"/>
      <c r="K39" s="66"/>
      <c r="L39" s="67"/>
      <c r="O39" s="2"/>
      <c r="P39" s="2"/>
      <c r="Q39" s="2"/>
    </row>
    <row r="40" spans="1:17" s="12" customFormat="1" x14ac:dyDescent="0.3">
      <c r="A40" s="11"/>
      <c r="B40" s="266" t="s">
        <v>24</v>
      </c>
      <c r="C40" s="267"/>
      <c r="D40" s="267"/>
      <c r="E40" s="267"/>
      <c r="F40" s="267"/>
      <c r="G40" s="267"/>
      <c r="H40" s="267"/>
      <c r="I40" s="267"/>
      <c r="J40" s="267"/>
      <c r="K40" s="267"/>
      <c r="L40" s="268"/>
      <c r="M40" s="63"/>
    </row>
    <row r="41" spans="1:17" s="29" customFormat="1" x14ac:dyDescent="0.3">
      <c r="A41" s="54"/>
      <c r="B41" s="64"/>
      <c r="C41" s="55"/>
      <c r="D41" s="55"/>
      <c r="E41" s="55"/>
      <c r="F41" s="55"/>
      <c r="G41" s="55"/>
      <c r="H41" s="55"/>
      <c r="I41" s="55"/>
      <c r="J41" s="55"/>
      <c r="K41" s="55"/>
      <c r="L41" s="56"/>
      <c r="O41" s="2"/>
      <c r="P41" s="2"/>
      <c r="Q41" s="2"/>
    </row>
    <row r="42" spans="1:17" s="29" customFormat="1" ht="14.25" customHeight="1" x14ac:dyDescent="0.3">
      <c r="A42" s="54"/>
      <c r="B42" s="228" t="str">
        <f>IF(Intro!$G$20="English",O42,P42)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229"/>
      <c r="D42" s="229"/>
      <c r="E42" s="229"/>
      <c r="F42" s="229"/>
      <c r="G42" s="229"/>
      <c r="H42" s="229"/>
      <c r="I42" s="229"/>
      <c r="J42" s="229"/>
      <c r="K42" s="229"/>
      <c r="L42" s="230"/>
      <c r="O42" s="2" t="s">
        <v>205</v>
      </c>
      <c r="P42" s="2" t="s">
        <v>206</v>
      </c>
      <c r="Q42" s="2"/>
    </row>
    <row r="43" spans="1:17" s="29" customFormat="1" x14ac:dyDescent="0.3">
      <c r="A43" s="54"/>
      <c r="B43" s="228"/>
      <c r="C43" s="229"/>
      <c r="D43" s="229"/>
      <c r="E43" s="229"/>
      <c r="F43" s="229"/>
      <c r="G43" s="229"/>
      <c r="H43" s="229"/>
      <c r="I43" s="229"/>
      <c r="J43" s="229"/>
      <c r="K43" s="229"/>
      <c r="L43" s="230"/>
      <c r="O43" s="2"/>
      <c r="P43" s="2"/>
      <c r="Q43" s="2"/>
    </row>
    <row r="44" spans="1:17" s="29" customFormat="1" x14ac:dyDescent="0.3">
      <c r="A44" s="54"/>
      <c r="B44" s="228"/>
      <c r="C44" s="229"/>
      <c r="D44" s="229"/>
      <c r="E44" s="229"/>
      <c r="F44" s="229"/>
      <c r="G44" s="229"/>
      <c r="H44" s="229"/>
      <c r="I44" s="229"/>
      <c r="J44" s="229"/>
      <c r="K44" s="229"/>
      <c r="L44" s="230"/>
      <c r="O44" s="2"/>
      <c r="P44" s="2"/>
      <c r="Q44" s="2"/>
    </row>
    <row r="45" spans="1:17" s="29" customFormat="1" x14ac:dyDescent="0.3">
      <c r="A45" s="54"/>
      <c r="B45" s="64"/>
      <c r="C45" s="55"/>
      <c r="D45" s="55"/>
      <c r="E45" s="55"/>
      <c r="F45" s="55"/>
      <c r="G45" s="55"/>
      <c r="H45" s="55"/>
      <c r="I45" s="55"/>
      <c r="J45" s="55"/>
      <c r="K45" s="55"/>
      <c r="L45" s="56"/>
      <c r="O45" s="2"/>
      <c r="P45" s="2"/>
      <c r="Q45" s="2"/>
    </row>
    <row r="46" spans="1:17" x14ac:dyDescent="0.3">
      <c r="B46" s="95"/>
      <c r="C46" s="279" t="str">
        <f>IF(Intro!$G$20="English",O46,P46)</f>
        <v>Firm Name</v>
      </c>
      <c r="D46" s="279"/>
      <c r="E46" s="279" t="str">
        <f>IF(Intro!$G$20="English",O47,P47)</f>
        <v>Firm Address</v>
      </c>
      <c r="F46" s="279"/>
      <c r="G46" s="279" t="str">
        <f>IF(Intro!$G$20="English",O48,P48)</f>
        <v>Nature of association</v>
      </c>
      <c r="H46" s="279"/>
      <c r="I46" s="279"/>
      <c r="J46" s="279" t="str">
        <f>IF(Intro!$G$20="English",O49,P49)</f>
        <v>Role in the Industry</v>
      </c>
      <c r="K46" s="279"/>
      <c r="L46" s="280"/>
      <c r="O46" s="2" t="s">
        <v>44</v>
      </c>
      <c r="P46" s="2" t="s">
        <v>46</v>
      </c>
    </row>
    <row r="47" spans="1:17" x14ac:dyDescent="0.3">
      <c r="B47" s="96"/>
      <c r="C47" s="279"/>
      <c r="D47" s="279"/>
      <c r="E47" s="279"/>
      <c r="F47" s="279"/>
      <c r="G47" s="279"/>
      <c r="H47" s="279"/>
      <c r="I47" s="279"/>
      <c r="J47" s="279"/>
      <c r="K47" s="279"/>
      <c r="L47" s="280"/>
      <c r="O47" s="2" t="s">
        <v>9</v>
      </c>
      <c r="P47" s="2" t="s">
        <v>10</v>
      </c>
    </row>
    <row r="48" spans="1:17" x14ac:dyDescent="0.3">
      <c r="B48" s="278">
        <v>1</v>
      </c>
      <c r="C48" s="185"/>
      <c r="D48" s="185"/>
      <c r="E48" s="185"/>
      <c r="F48" s="185"/>
      <c r="G48" s="185"/>
      <c r="H48" s="185"/>
      <c r="I48" s="185"/>
      <c r="J48" s="185"/>
      <c r="K48" s="185"/>
      <c r="L48" s="186"/>
      <c r="O48" s="2" t="s">
        <v>157</v>
      </c>
      <c r="P48" s="2" t="s">
        <v>280</v>
      </c>
    </row>
    <row r="49" spans="2:16" x14ac:dyDescent="0.3">
      <c r="B49" s="278"/>
      <c r="C49" s="185"/>
      <c r="D49" s="185"/>
      <c r="E49" s="185"/>
      <c r="F49" s="185"/>
      <c r="G49" s="185"/>
      <c r="H49" s="185"/>
      <c r="I49" s="185"/>
      <c r="J49" s="185"/>
      <c r="K49" s="185"/>
      <c r="L49" s="186"/>
      <c r="O49" s="2" t="s">
        <v>45</v>
      </c>
      <c r="P49" s="2" t="s">
        <v>47</v>
      </c>
    </row>
    <row r="50" spans="2:16" x14ac:dyDescent="0.3">
      <c r="B50" s="278">
        <v>2</v>
      </c>
      <c r="C50" s="185"/>
      <c r="D50" s="185"/>
      <c r="E50" s="185"/>
      <c r="F50" s="185"/>
      <c r="G50" s="185"/>
      <c r="H50" s="185"/>
      <c r="I50" s="185"/>
      <c r="J50" s="185"/>
      <c r="K50" s="185"/>
      <c r="L50" s="186"/>
    </row>
    <row r="51" spans="2:16" x14ac:dyDescent="0.3">
      <c r="B51" s="278"/>
      <c r="C51" s="185"/>
      <c r="D51" s="185"/>
      <c r="E51" s="185"/>
      <c r="F51" s="185"/>
      <c r="G51" s="185"/>
      <c r="H51" s="185"/>
      <c r="I51" s="185"/>
      <c r="J51" s="185"/>
      <c r="K51" s="185"/>
      <c r="L51" s="186"/>
    </row>
    <row r="52" spans="2:16" x14ac:dyDescent="0.3">
      <c r="B52" s="278">
        <v>3</v>
      </c>
      <c r="C52" s="185"/>
      <c r="D52" s="185"/>
      <c r="E52" s="185"/>
      <c r="F52" s="185"/>
      <c r="G52" s="185"/>
      <c r="H52" s="185"/>
      <c r="I52" s="185"/>
      <c r="J52" s="185"/>
      <c r="K52" s="185"/>
      <c r="L52" s="186"/>
    </row>
    <row r="53" spans="2:16" x14ac:dyDescent="0.3">
      <c r="B53" s="278"/>
      <c r="C53" s="185"/>
      <c r="D53" s="185"/>
      <c r="E53" s="185"/>
      <c r="F53" s="185"/>
      <c r="G53" s="185"/>
      <c r="H53" s="185"/>
      <c r="I53" s="185"/>
      <c r="J53" s="185"/>
      <c r="K53" s="185"/>
      <c r="L53" s="186"/>
    </row>
    <row r="54" spans="2:16" x14ac:dyDescent="0.3">
      <c r="B54" s="278">
        <v>4</v>
      </c>
      <c r="C54" s="185"/>
      <c r="D54" s="185"/>
      <c r="E54" s="185"/>
      <c r="F54" s="185"/>
      <c r="G54" s="185"/>
      <c r="H54" s="185"/>
      <c r="I54" s="185"/>
      <c r="J54" s="185"/>
      <c r="K54" s="185"/>
      <c r="L54" s="186"/>
    </row>
    <row r="55" spans="2:16" x14ac:dyDescent="0.3">
      <c r="B55" s="278"/>
      <c r="C55" s="185"/>
      <c r="D55" s="185"/>
      <c r="E55" s="185"/>
      <c r="F55" s="185"/>
      <c r="G55" s="185"/>
      <c r="H55" s="185"/>
      <c r="I55" s="185"/>
      <c r="J55" s="185"/>
      <c r="K55" s="185"/>
      <c r="L55" s="186"/>
    </row>
    <row r="56" spans="2:16" x14ac:dyDescent="0.3">
      <c r="B56" s="278">
        <v>5</v>
      </c>
      <c r="C56" s="185"/>
      <c r="D56" s="185"/>
      <c r="E56" s="185"/>
      <c r="F56" s="185"/>
      <c r="G56" s="185"/>
      <c r="H56" s="185"/>
      <c r="I56" s="185"/>
      <c r="J56" s="185"/>
      <c r="K56" s="185"/>
      <c r="L56" s="186"/>
    </row>
    <row r="57" spans="2:16" x14ac:dyDescent="0.3">
      <c r="B57" s="278"/>
      <c r="C57" s="185"/>
      <c r="D57" s="185"/>
      <c r="E57" s="185"/>
      <c r="F57" s="185"/>
      <c r="G57" s="185"/>
      <c r="H57" s="185"/>
      <c r="I57" s="185"/>
      <c r="J57" s="185"/>
      <c r="K57" s="185"/>
      <c r="L57" s="186"/>
    </row>
    <row r="58" spans="2:16" x14ac:dyDescent="0.3">
      <c r="B58" s="278">
        <v>6</v>
      </c>
      <c r="C58" s="185"/>
      <c r="D58" s="185"/>
      <c r="E58" s="185"/>
      <c r="F58" s="185"/>
      <c r="G58" s="185"/>
      <c r="H58" s="185"/>
      <c r="I58" s="185"/>
      <c r="J58" s="185"/>
      <c r="K58" s="185"/>
      <c r="L58" s="186"/>
    </row>
    <row r="59" spans="2:16" x14ac:dyDescent="0.3">
      <c r="B59" s="278"/>
      <c r="C59" s="185"/>
      <c r="D59" s="185"/>
      <c r="E59" s="185"/>
      <c r="F59" s="185"/>
      <c r="G59" s="185"/>
      <c r="H59" s="185"/>
      <c r="I59" s="185"/>
      <c r="J59" s="185"/>
      <c r="K59" s="185"/>
      <c r="L59" s="186"/>
    </row>
    <row r="60" spans="2:16" x14ac:dyDescent="0.3">
      <c r="B60" s="278">
        <v>7</v>
      </c>
      <c r="C60" s="185"/>
      <c r="D60" s="185"/>
      <c r="E60" s="185"/>
      <c r="F60" s="185"/>
      <c r="G60" s="185"/>
      <c r="H60" s="185"/>
      <c r="I60" s="185"/>
      <c r="J60" s="185"/>
      <c r="K60" s="185"/>
      <c r="L60" s="186"/>
    </row>
    <row r="61" spans="2:16" x14ac:dyDescent="0.3">
      <c r="B61" s="278"/>
      <c r="C61" s="185"/>
      <c r="D61" s="185"/>
      <c r="E61" s="185"/>
      <c r="F61" s="185"/>
      <c r="G61" s="185"/>
      <c r="H61" s="185"/>
      <c r="I61" s="185"/>
      <c r="J61" s="185"/>
      <c r="K61" s="185"/>
      <c r="L61" s="186"/>
    </row>
    <row r="62" spans="2:16" x14ac:dyDescent="0.3">
      <c r="B62" s="278">
        <v>8</v>
      </c>
      <c r="C62" s="185"/>
      <c r="D62" s="185"/>
      <c r="E62" s="185"/>
      <c r="F62" s="185"/>
      <c r="G62" s="185"/>
      <c r="H62" s="185"/>
      <c r="I62" s="185"/>
      <c r="J62" s="185"/>
      <c r="K62" s="185"/>
      <c r="L62" s="186"/>
    </row>
    <row r="63" spans="2:16" x14ac:dyDescent="0.3">
      <c r="B63" s="278"/>
      <c r="C63" s="185"/>
      <c r="D63" s="185"/>
      <c r="E63" s="185"/>
      <c r="F63" s="185"/>
      <c r="G63" s="185"/>
      <c r="H63" s="185"/>
      <c r="I63" s="185"/>
      <c r="J63" s="185"/>
      <c r="K63" s="185"/>
      <c r="L63" s="186"/>
    </row>
    <row r="64" spans="2:16" x14ac:dyDescent="0.3">
      <c r="B64" s="278">
        <v>9</v>
      </c>
      <c r="C64" s="185"/>
      <c r="D64" s="185"/>
      <c r="E64" s="185"/>
      <c r="F64" s="185"/>
      <c r="G64" s="185"/>
      <c r="H64" s="185"/>
      <c r="I64" s="185"/>
      <c r="J64" s="185"/>
      <c r="K64" s="185"/>
      <c r="L64" s="186"/>
    </row>
    <row r="65" spans="1:17" x14ac:dyDescent="0.3">
      <c r="B65" s="278"/>
      <c r="C65" s="185"/>
      <c r="D65" s="185"/>
      <c r="E65" s="185"/>
      <c r="F65" s="185"/>
      <c r="G65" s="185"/>
      <c r="H65" s="185"/>
      <c r="I65" s="185"/>
      <c r="J65" s="185"/>
      <c r="K65" s="185"/>
      <c r="L65" s="186"/>
    </row>
    <row r="66" spans="1:17" x14ac:dyDescent="0.3">
      <c r="B66" s="278">
        <v>10</v>
      </c>
      <c r="C66" s="185"/>
      <c r="D66" s="185"/>
      <c r="E66" s="185"/>
      <c r="F66" s="185"/>
      <c r="G66" s="185"/>
      <c r="H66" s="185"/>
      <c r="I66" s="185"/>
      <c r="J66" s="185"/>
      <c r="K66" s="185"/>
      <c r="L66" s="186"/>
    </row>
    <row r="67" spans="1:17" x14ac:dyDescent="0.3">
      <c r="B67" s="278"/>
      <c r="C67" s="185"/>
      <c r="D67" s="185"/>
      <c r="E67" s="185"/>
      <c r="F67" s="185"/>
      <c r="G67" s="185"/>
      <c r="H67" s="185"/>
      <c r="I67" s="185"/>
      <c r="J67" s="185"/>
      <c r="K67" s="185"/>
      <c r="L67" s="186"/>
    </row>
    <row r="68" spans="1:17" s="29" customFormat="1" x14ac:dyDescent="0.3">
      <c r="A68" s="54"/>
      <c r="B68" s="65"/>
      <c r="C68" s="66"/>
      <c r="D68" s="66"/>
      <c r="E68" s="66"/>
      <c r="F68" s="66"/>
      <c r="G68" s="66"/>
      <c r="H68" s="66"/>
      <c r="I68" s="66"/>
      <c r="J68" s="66"/>
      <c r="K68" s="66"/>
      <c r="L68" s="67"/>
      <c r="O68" s="2"/>
      <c r="P68" s="2"/>
      <c r="Q68" s="2"/>
    </row>
    <row r="69" spans="1:17" s="8" customFormat="1" x14ac:dyDescent="0.3">
      <c r="A69" s="14"/>
      <c r="B69" s="16"/>
      <c r="C69" s="16"/>
      <c r="D69" s="16"/>
      <c r="E69" s="17"/>
      <c r="F69" s="17"/>
      <c r="G69" s="17"/>
      <c r="H69" s="17"/>
      <c r="I69" s="17"/>
      <c r="J69" s="17"/>
      <c r="K69" s="17"/>
      <c r="L69" s="17"/>
      <c r="O69" s="15"/>
      <c r="P69" s="15"/>
    </row>
    <row r="70" spans="1:17" x14ac:dyDescent="0.3">
      <c r="B70" s="180" t="s">
        <v>236</v>
      </c>
      <c r="C70" s="181"/>
      <c r="D70" s="181"/>
      <c r="E70" s="181"/>
      <c r="F70" s="181"/>
      <c r="G70" s="181"/>
      <c r="H70" s="181"/>
      <c r="I70" s="181"/>
      <c r="J70" s="181"/>
      <c r="K70" s="181"/>
      <c r="L70" s="182"/>
      <c r="M70" s="29"/>
    </row>
    <row r="71" spans="1:17" s="12" customFormat="1" x14ac:dyDescent="0.3">
      <c r="A71" s="11"/>
      <c r="B71" s="263" t="s">
        <v>25</v>
      </c>
      <c r="C71" s="264"/>
      <c r="D71" s="264"/>
      <c r="E71" s="264"/>
      <c r="F71" s="264"/>
      <c r="G71" s="264"/>
      <c r="H71" s="264"/>
      <c r="I71" s="264"/>
      <c r="J71" s="264"/>
      <c r="K71" s="264"/>
      <c r="L71" s="265"/>
      <c r="M71" s="63"/>
    </row>
    <row r="72" spans="1:17" s="29" customFormat="1" x14ac:dyDescent="0.3">
      <c r="A72" s="54"/>
      <c r="B72" s="64"/>
      <c r="C72" s="55"/>
      <c r="D72" s="55"/>
      <c r="E72" s="55"/>
      <c r="F72" s="55"/>
      <c r="G72" s="55"/>
      <c r="H72" s="55"/>
      <c r="I72" s="55"/>
      <c r="J72" s="55"/>
      <c r="K72" s="55"/>
      <c r="L72" s="56"/>
      <c r="O72" s="2"/>
      <c r="P72" s="2"/>
      <c r="Q72" s="2"/>
    </row>
    <row r="73" spans="1:17" s="29" customFormat="1" x14ac:dyDescent="0.3">
      <c r="A73" s="54"/>
      <c r="B73" s="270" t="str">
        <f>IF(Intro!$G$20="English",O73,P73)</f>
        <v>Provide the following information about the production of all of your firm's goods in China.</v>
      </c>
      <c r="C73" s="271"/>
      <c r="D73" s="271"/>
      <c r="E73" s="271"/>
      <c r="F73" s="271"/>
      <c r="G73" s="271"/>
      <c r="H73" s="271"/>
      <c r="I73" s="271"/>
      <c r="J73" s="271"/>
      <c r="K73" s="271"/>
      <c r="L73" s="272"/>
      <c r="O73" s="2" t="str">
        <f>"Provide the following information about the production of all of your firm's goods in "&amp;Variables!B5&amp;"."</f>
        <v>Provide the following information about the production of all of your firm's goods in China.</v>
      </c>
      <c r="P73" s="2" t="str">
        <f>"Fournissez les informations suivantes concernant la production de toutes les marchandises de votre entreprise "&amp;Variables!D5&amp;"."</f>
        <v>Fournissez les informations suivantes concernant la production de toutes les marchandises de votre entreprise en Chine.</v>
      </c>
      <c r="Q73" s="2"/>
    </row>
    <row r="74" spans="1:17" s="29" customFormat="1" x14ac:dyDescent="0.3">
      <c r="A74" s="54"/>
      <c r="B74" s="64"/>
      <c r="C74" s="55"/>
      <c r="D74" s="55"/>
      <c r="E74" s="55"/>
      <c r="F74" s="55"/>
      <c r="G74" s="55"/>
      <c r="H74" s="55"/>
      <c r="I74" s="55"/>
      <c r="J74" s="55"/>
      <c r="K74" s="55"/>
      <c r="L74" s="56"/>
      <c r="O74" s="2"/>
      <c r="P74" s="2"/>
      <c r="Q74" s="2"/>
    </row>
    <row r="75" spans="1:17" x14ac:dyDescent="0.3">
      <c r="B75" s="277"/>
      <c r="C75" s="269" t="str">
        <f>IF(Intro!$G$20="English",O75,P75)</f>
        <v>Facility Name and Location</v>
      </c>
      <c r="D75" s="269"/>
      <c r="E75" s="269" t="str">
        <f>IF(Intro!$G$20="English",O76,P76)</f>
        <v>Explain whether this facility produces the goods for the Canadian market and other export markets.</v>
      </c>
      <c r="F75" s="269"/>
      <c r="G75" s="269" t="str">
        <f>IF(Intro!$G$20="English",O77,P77)</f>
        <v xml:space="preserve">Description and specifications of the goods produced </v>
      </c>
      <c r="H75" s="269"/>
      <c r="I75" s="269" t="str">
        <f>IF(Intro!$G$20="English",O78,P78)</f>
        <v>If this facility does not produce the goods, what modifications would be needed to be able to produce the goods?</v>
      </c>
      <c r="J75" s="269"/>
      <c r="K75" s="269" t="str">
        <f>IF(Intro!$G$20="English",O79,P79)</f>
        <v>What other products, if any, can be produced on the same equipment used to produce the goods?</v>
      </c>
      <c r="L75" s="276"/>
      <c r="O75" s="2" t="s">
        <v>48</v>
      </c>
      <c r="P75" s="2" t="s">
        <v>49</v>
      </c>
    </row>
    <row r="76" spans="1:17" x14ac:dyDescent="0.3">
      <c r="B76" s="277"/>
      <c r="C76" s="269"/>
      <c r="D76" s="269"/>
      <c r="E76" s="269"/>
      <c r="F76" s="269"/>
      <c r="G76" s="269"/>
      <c r="H76" s="269"/>
      <c r="I76" s="269"/>
      <c r="J76" s="269"/>
      <c r="K76" s="269"/>
      <c r="L76" s="276"/>
      <c r="O76" s="2" t="s">
        <v>158</v>
      </c>
      <c r="P76" s="2" t="s">
        <v>159</v>
      </c>
    </row>
    <row r="77" spans="1:17" x14ac:dyDescent="0.3">
      <c r="B77" s="277"/>
      <c r="C77" s="269"/>
      <c r="D77" s="269"/>
      <c r="E77" s="269"/>
      <c r="F77" s="269"/>
      <c r="G77" s="269"/>
      <c r="H77" s="269"/>
      <c r="I77" s="269"/>
      <c r="J77" s="269"/>
      <c r="K77" s="269"/>
      <c r="L77" s="276"/>
      <c r="O77" s="2" t="s">
        <v>127</v>
      </c>
      <c r="P77" s="2" t="s">
        <v>128</v>
      </c>
    </row>
    <row r="78" spans="1:17" x14ac:dyDescent="0.3">
      <c r="B78" s="277"/>
      <c r="C78" s="269"/>
      <c r="D78" s="269"/>
      <c r="E78" s="269"/>
      <c r="F78" s="269"/>
      <c r="G78" s="269"/>
      <c r="H78" s="269"/>
      <c r="I78" s="269"/>
      <c r="J78" s="269"/>
      <c r="K78" s="269"/>
      <c r="L78" s="276"/>
      <c r="O78" s="2" t="s">
        <v>130</v>
      </c>
      <c r="P78" s="2" t="s">
        <v>129</v>
      </c>
    </row>
    <row r="79" spans="1:17" x14ac:dyDescent="0.3">
      <c r="B79" s="277"/>
      <c r="C79" s="269"/>
      <c r="D79" s="269"/>
      <c r="E79" s="269"/>
      <c r="F79" s="269"/>
      <c r="G79" s="269"/>
      <c r="H79" s="269"/>
      <c r="I79" s="269"/>
      <c r="J79" s="269"/>
      <c r="K79" s="269"/>
      <c r="L79" s="276"/>
      <c r="O79" s="2" t="s">
        <v>28</v>
      </c>
      <c r="P79" s="2" t="s">
        <v>29</v>
      </c>
    </row>
    <row r="80" spans="1:17" x14ac:dyDescent="0.3">
      <c r="B80" s="277"/>
      <c r="C80" s="269"/>
      <c r="D80" s="269"/>
      <c r="E80" s="269"/>
      <c r="F80" s="269"/>
      <c r="G80" s="269"/>
      <c r="H80" s="269"/>
      <c r="I80" s="269"/>
      <c r="J80" s="269"/>
      <c r="K80" s="269"/>
      <c r="L80" s="276"/>
    </row>
    <row r="81" spans="2:12" x14ac:dyDescent="0.3">
      <c r="B81" s="262">
        <v>1</v>
      </c>
      <c r="C81" s="185"/>
      <c r="D81" s="185"/>
      <c r="E81" s="185"/>
      <c r="F81" s="185"/>
      <c r="G81" s="185"/>
      <c r="H81" s="185"/>
      <c r="I81" s="185"/>
      <c r="J81" s="185"/>
      <c r="K81" s="185"/>
      <c r="L81" s="186"/>
    </row>
    <row r="82" spans="2:12" x14ac:dyDescent="0.3">
      <c r="B82" s="262"/>
      <c r="C82" s="185"/>
      <c r="D82" s="185"/>
      <c r="E82" s="185"/>
      <c r="F82" s="185"/>
      <c r="G82" s="185"/>
      <c r="H82" s="185"/>
      <c r="I82" s="185"/>
      <c r="J82" s="185"/>
      <c r="K82" s="185"/>
      <c r="L82" s="186"/>
    </row>
    <row r="83" spans="2:12" x14ac:dyDescent="0.3">
      <c r="B83" s="262"/>
      <c r="C83" s="185"/>
      <c r="D83" s="185"/>
      <c r="E83" s="185"/>
      <c r="F83" s="185"/>
      <c r="G83" s="185"/>
      <c r="H83" s="185"/>
      <c r="I83" s="185"/>
      <c r="J83" s="185"/>
      <c r="K83" s="185"/>
      <c r="L83" s="186"/>
    </row>
    <row r="84" spans="2:12" x14ac:dyDescent="0.3">
      <c r="B84" s="262"/>
      <c r="C84" s="185"/>
      <c r="D84" s="185"/>
      <c r="E84" s="185"/>
      <c r="F84" s="185"/>
      <c r="G84" s="185"/>
      <c r="H84" s="185"/>
      <c r="I84" s="185"/>
      <c r="J84" s="185"/>
      <c r="K84" s="185"/>
      <c r="L84" s="186"/>
    </row>
    <row r="85" spans="2:12" x14ac:dyDescent="0.3">
      <c r="B85" s="262"/>
      <c r="C85" s="185"/>
      <c r="D85" s="185"/>
      <c r="E85" s="185"/>
      <c r="F85" s="185"/>
      <c r="G85" s="185"/>
      <c r="H85" s="185"/>
      <c r="I85" s="185"/>
      <c r="J85" s="185"/>
      <c r="K85" s="185"/>
      <c r="L85" s="186"/>
    </row>
    <row r="86" spans="2:12" x14ac:dyDescent="0.3">
      <c r="B86" s="262"/>
      <c r="C86" s="185"/>
      <c r="D86" s="185"/>
      <c r="E86" s="185"/>
      <c r="F86" s="185"/>
      <c r="G86" s="185"/>
      <c r="H86" s="185"/>
      <c r="I86" s="185"/>
      <c r="J86" s="185"/>
      <c r="K86" s="185"/>
      <c r="L86" s="186"/>
    </row>
    <row r="87" spans="2:12" x14ac:dyDescent="0.3">
      <c r="B87" s="262"/>
      <c r="C87" s="185"/>
      <c r="D87" s="185"/>
      <c r="E87" s="185"/>
      <c r="F87" s="185"/>
      <c r="G87" s="185"/>
      <c r="H87" s="185"/>
      <c r="I87" s="185"/>
      <c r="J87" s="185"/>
      <c r="K87" s="185"/>
      <c r="L87" s="186"/>
    </row>
    <row r="88" spans="2:12" x14ac:dyDescent="0.3">
      <c r="B88" s="262"/>
      <c r="C88" s="185"/>
      <c r="D88" s="185"/>
      <c r="E88" s="185"/>
      <c r="F88" s="185"/>
      <c r="G88" s="185"/>
      <c r="H88" s="185"/>
      <c r="I88" s="185"/>
      <c r="J88" s="185"/>
      <c r="K88" s="185"/>
      <c r="L88" s="186"/>
    </row>
    <row r="89" spans="2:12" x14ac:dyDescent="0.3">
      <c r="B89" s="262"/>
      <c r="C89" s="185"/>
      <c r="D89" s="185"/>
      <c r="E89" s="185"/>
      <c r="F89" s="185"/>
      <c r="G89" s="185"/>
      <c r="H89" s="185"/>
      <c r="I89" s="185"/>
      <c r="J89" s="185"/>
      <c r="K89" s="185"/>
      <c r="L89" s="186"/>
    </row>
    <row r="90" spans="2:12" x14ac:dyDescent="0.3">
      <c r="B90" s="262"/>
      <c r="C90" s="185"/>
      <c r="D90" s="185"/>
      <c r="E90" s="185"/>
      <c r="F90" s="185"/>
      <c r="G90" s="185"/>
      <c r="H90" s="185"/>
      <c r="I90" s="185"/>
      <c r="J90" s="185"/>
      <c r="K90" s="185"/>
      <c r="L90" s="186"/>
    </row>
    <row r="91" spans="2:12" x14ac:dyDescent="0.3">
      <c r="B91" s="262">
        <v>2</v>
      </c>
      <c r="C91" s="185"/>
      <c r="D91" s="185"/>
      <c r="E91" s="185"/>
      <c r="F91" s="185"/>
      <c r="G91" s="185"/>
      <c r="H91" s="185"/>
      <c r="I91" s="185"/>
      <c r="J91" s="185"/>
      <c r="K91" s="185"/>
      <c r="L91" s="186"/>
    </row>
    <row r="92" spans="2:12" x14ac:dyDescent="0.3">
      <c r="B92" s="262"/>
      <c r="C92" s="185"/>
      <c r="D92" s="185"/>
      <c r="E92" s="185"/>
      <c r="F92" s="185"/>
      <c r="G92" s="185"/>
      <c r="H92" s="185"/>
      <c r="I92" s="185"/>
      <c r="J92" s="185"/>
      <c r="K92" s="185"/>
      <c r="L92" s="186"/>
    </row>
    <row r="93" spans="2:12" x14ac:dyDescent="0.3">
      <c r="B93" s="262"/>
      <c r="C93" s="185"/>
      <c r="D93" s="185"/>
      <c r="E93" s="185"/>
      <c r="F93" s="185"/>
      <c r="G93" s="185"/>
      <c r="H93" s="185"/>
      <c r="I93" s="185"/>
      <c r="J93" s="185"/>
      <c r="K93" s="185"/>
      <c r="L93" s="186"/>
    </row>
    <row r="94" spans="2:12" x14ac:dyDescent="0.3">
      <c r="B94" s="262"/>
      <c r="C94" s="185"/>
      <c r="D94" s="185"/>
      <c r="E94" s="185"/>
      <c r="F94" s="185"/>
      <c r="G94" s="185"/>
      <c r="H94" s="185"/>
      <c r="I94" s="185"/>
      <c r="J94" s="185"/>
      <c r="K94" s="185"/>
      <c r="L94" s="186"/>
    </row>
    <row r="95" spans="2:12" x14ac:dyDescent="0.3">
      <c r="B95" s="262"/>
      <c r="C95" s="185"/>
      <c r="D95" s="185"/>
      <c r="E95" s="185"/>
      <c r="F95" s="185"/>
      <c r="G95" s="185"/>
      <c r="H95" s="185"/>
      <c r="I95" s="185"/>
      <c r="J95" s="185"/>
      <c r="K95" s="185"/>
      <c r="L95" s="186"/>
    </row>
    <row r="96" spans="2:12" x14ac:dyDescent="0.3">
      <c r="B96" s="262"/>
      <c r="C96" s="185"/>
      <c r="D96" s="185"/>
      <c r="E96" s="185"/>
      <c r="F96" s="185"/>
      <c r="G96" s="185"/>
      <c r="H96" s="185"/>
      <c r="I96" s="185"/>
      <c r="J96" s="185"/>
      <c r="K96" s="185"/>
      <c r="L96" s="186"/>
    </row>
    <row r="97" spans="2:12" x14ac:dyDescent="0.3">
      <c r="B97" s="262"/>
      <c r="C97" s="185"/>
      <c r="D97" s="185"/>
      <c r="E97" s="185"/>
      <c r="F97" s="185"/>
      <c r="G97" s="185"/>
      <c r="H97" s="185"/>
      <c r="I97" s="185"/>
      <c r="J97" s="185"/>
      <c r="K97" s="185"/>
      <c r="L97" s="186"/>
    </row>
    <row r="98" spans="2:12" x14ac:dyDescent="0.3">
      <c r="B98" s="262"/>
      <c r="C98" s="185"/>
      <c r="D98" s="185"/>
      <c r="E98" s="185"/>
      <c r="F98" s="185"/>
      <c r="G98" s="185"/>
      <c r="H98" s="185"/>
      <c r="I98" s="185"/>
      <c r="J98" s="185"/>
      <c r="K98" s="185"/>
      <c r="L98" s="186"/>
    </row>
    <row r="99" spans="2:12" x14ac:dyDescent="0.3">
      <c r="B99" s="262"/>
      <c r="C99" s="185"/>
      <c r="D99" s="185"/>
      <c r="E99" s="185"/>
      <c r="F99" s="185"/>
      <c r="G99" s="185"/>
      <c r="H99" s="185"/>
      <c r="I99" s="185"/>
      <c r="J99" s="185"/>
      <c r="K99" s="185"/>
      <c r="L99" s="186"/>
    </row>
    <row r="100" spans="2:12" x14ac:dyDescent="0.3">
      <c r="B100" s="262"/>
      <c r="C100" s="185"/>
      <c r="D100" s="185"/>
      <c r="E100" s="185"/>
      <c r="F100" s="185"/>
      <c r="G100" s="185"/>
      <c r="H100" s="185"/>
      <c r="I100" s="185"/>
      <c r="J100" s="185"/>
      <c r="K100" s="185"/>
      <c r="L100" s="186"/>
    </row>
    <row r="101" spans="2:12" x14ac:dyDescent="0.3">
      <c r="B101" s="262">
        <v>3</v>
      </c>
      <c r="C101" s="185"/>
      <c r="D101" s="185"/>
      <c r="E101" s="185"/>
      <c r="F101" s="185"/>
      <c r="G101" s="185"/>
      <c r="H101" s="185"/>
      <c r="I101" s="185"/>
      <c r="J101" s="185"/>
      <c r="K101" s="185"/>
      <c r="L101" s="186"/>
    </row>
    <row r="102" spans="2:12" x14ac:dyDescent="0.3">
      <c r="B102" s="262"/>
      <c r="C102" s="185"/>
      <c r="D102" s="185"/>
      <c r="E102" s="185"/>
      <c r="F102" s="185"/>
      <c r="G102" s="185"/>
      <c r="H102" s="185"/>
      <c r="I102" s="185"/>
      <c r="J102" s="185"/>
      <c r="K102" s="185"/>
      <c r="L102" s="186"/>
    </row>
    <row r="103" spans="2:12" x14ac:dyDescent="0.3">
      <c r="B103" s="262"/>
      <c r="C103" s="185"/>
      <c r="D103" s="185"/>
      <c r="E103" s="185"/>
      <c r="F103" s="185"/>
      <c r="G103" s="185"/>
      <c r="H103" s="185"/>
      <c r="I103" s="185"/>
      <c r="J103" s="185"/>
      <c r="K103" s="185"/>
      <c r="L103" s="186"/>
    </row>
    <row r="104" spans="2:12" x14ac:dyDescent="0.3">
      <c r="B104" s="262"/>
      <c r="C104" s="185"/>
      <c r="D104" s="185"/>
      <c r="E104" s="185"/>
      <c r="F104" s="185"/>
      <c r="G104" s="185"/>
      <c r="H104" s="185"/>
      <c r="I104" s="185"/>
      <c r="J104" s="185"/>
      <c r="K104" s="185"/>
      <c r="L104" s="186"/>
    </row>
    <row r="105" spans="2:12" x14ac:dyDescent="0.3">
      <c r="B105" s="262"/>
      <c r="C105" s="185"/>
      <c r="D105" s="185"/>
      <c r="E105" s="185"/>
      <c r="F105" s="185"/>
      <c r="G105" s="185"/>
      <c r="H105" s="185"/>
      <c r="I105" s="185"/>
      <c r="J105" s="185"/>
      <c r="K105" s="185"/>
      <c r="L105" s="186"/>
    </row>
    <row r="106" spans="2:12" x14ac:dyDescent="0.3">
      <c r="B106" s="262"/>
      <c r="C106" s="185"/>
      <c r="D106" s="185"/>
      <c r="E106" s="185"/>
      <c r="F106" s="185"/>
      <c r="G106" s="185"/>
      <c r="H106" s="185"/>
      <c r="I106" s="185"/>
      <c r="J106" s="185"/>
      <c r="K106" s="185"/>
      <c r="L106" s="186"/>
    </row>
    <row r="107" spans="2:12" x14ac:dyDescent="0.3">
      <c r="B107" s="262"/>
      <c r="C107" s="185"/>
      <c r="D107" s="185"/>
      <c r="E107" s="185"/>
      <c r="F107" s="185"/>
      <c r="G107" s="185"/>
      <c r="H107" s="185"/>
      <c r="I107" s="185"/>
      <c r="J107" s="185"/>
      <c r="K107" s="185"/>
      <c r="L107" s="186"/>
    </row>
    <row r="108" spans="2:12" x14ac:dyDescent="0.3">
      <c r="B108" s="262"/>
      <c r="C108" s="185"/>
      <c r="D108" s="185"/>
      <c r="E108" s="185"/>
      <c r="F108" s="185"/>
      <c r="G108" s="185"/>
      <c r="H108" s="185"/>
      <c r="I108" s="185"/>
      <c r="J108" s="185"/>
      <c r="K108" s="185"/>
      <c r="L108" s="186"/>
    </row>
    <row r="109" spans="2:12" x14ac:dyDescent="0.3">
      <c r="B109" s="262"/>
      <c r="C109" s="185"/>
      <c r="D109" s="185"/>
      <c r="E109" s="185"/>
      <c r="F109" s="185"/>
      <c r="G109" s="185"/>
      <c r="H109" s="185"/>
      <c r="I109" s="185"/>
      <c r="J109" s="185"/>
      <c r="K109" s="185"/>
      <c r="L109" s="186"/>
    </row>
    <row r="110" spans="2:12" x14ac:dyDescent="0.3">
      <c r="B110" s="262"/>
      <c r="C110" s="185"/>
      <c r="D110" s="185"/>
      <c r="E110" s="185"/>
      <c r="F110" s="185"/>
      <c r="G110" s="185"/>
      <c r="H110" s="185"/>
      <c r="I110" s="185"/>
      <c r="J110" s="185"/>
      <c r="K110" s="185"/>
      <c r="L110" s="186"/>
    </row>
    <row r="111" spans="2:12" x14ac:dyDescent="0.3">
      <c r="B111" s="262">
        <v>4</v>
      </c>
      <c r="C111" s="185"/>
      <c r="D111" s="185"/>
      <c r="E111" s="185"/>
      <c r="F111" s="185"/>
      <c r="G111" s="185"/>
      <c r="H111" s="185"/>
      <c r="I111" s="185"/>
      <c r="J111" s="185"/>
      <c r="K111" s="185"/>
      <c r="L111" s="186"/>
    </row>
    <row r="112" spans="2:12" x14ac:dyDescent="0.3">
      <c r="B112" s="262"/>
      <c r="C112" s="185"/>
      <c r="D112" s="185"/>
      <c r="E112" s="185"/>
      <c r="F112" s="185"/>
      <c r="G112" s="185"/>
      <c r="H112" s="185"/>
      <c r="I112" s="185"/>
      <c r="J112" s="185"/>
      <c r="K112" s="185"/>
      <c r="L112" s="186"/>
    </row>
    <row r="113" spans="2:12" x14ac:dyDescent="0.3">
      <c r="B113" s="262"/>
      <c r="C113" s="185"/>
      <c r="D113" s="185"/>
      <c r="E113" s="185"/>
      <c r="F113" s="185"/>
      <c r="G113" s="185"/>
      <c r="H113" s="185"/>
      <c r="I113" s="185"/>
      <c r="J113" s="185"/>
      <c r="K113" s="185"/>
      <c r="L113" s="186"/>
    </row>
    <row r="114" spans="2:12" x14ac:dyDescent="0.3">
      <c r="B114" s="262"/>
      <c r="C114" s="185"/>
      <c r="D114" s="185"/>
      <c r="E114" s="185"/>
      <c r="F114" s="185"/>
      <c r="G114" s="185"/>
      <c r="H114" s="185"/>
      <c r="I114" s="185"/>
      <c r="J114" s="185"/>
      <c r="K114" s="185"/>
      <c r="L114" s="186"/>
    </row>
    <row r="115" spans="2:12" x14ac:dyDescent="0.3">
      <c r="B115" s="262"/>
      <c r="C115" s="185"/>
      <c r="D115" s="185"/>
      <c r="E115" s="185"/>
      <c r="F115" s="185"/>
      <c r="G115" s="185"/>
      <c r="H115" s="185"/>
      <c r="I115" s="185"/>
      <c r="J115" s="185"/>
      <c r="K115" s="185"/>
      <c r="L115" s="186"/>
    </row>
    <row r="116" spans="2:12" x14ac:dyDescent="0.3">
      <c r="B116" s="262"/>
      <c r="C116" s="185"/>
      <c r="D116" s="185"/>
      <c r="E116" s="185"/>
      <c r="F116" s="185"/>
      <c r="G116" s="185"/>
      <c r="H116" s="185"/>
      <c r="I116" s="185"/>
      <c r="J116" s="185"/>
      <c r="K116" s="185"/>
      <c r="L116" s="186"/>
    </row>
    <row r="117" spans="2:12" x14ac:dyDescent="0.3">
      <c r="B117" s="262"/>
      <c r="C117" s="185"/>
      <c r="D117" s="185"/>
      <c r="E117" s="185"/>
      <c r="F117" s="185"/>
      <c r="G117" s="185"/>
      <c r="H117" s="185"/>
      <c r="I117" s="185"/>
      <c r="J117" s="185"/>
      <c r="K117" s="185"/>
      <c r="L117" s="186"/>
    </row>
    <row r="118" spans="2:12" x14ac:dyDescent="0.3">
      <c r="B118" s="262"/>
      <c r="C118" s="185"/>
      <c r="D118" s="185"/>
      <c r="E118" s="185"/>
      <c r="F118" s="185"/>
      <c r="G118" s="185"/>
      <c r="H118" s="185"/>
      <c r="I118" s="185"/>
      <c r="J118" s="185"/>
      <c r="K118" s="185"/>
      <c r="L118" s="186"/>
    </row>
    <row r="119" spans="2:12" x14ac:dyDescent="0.3">
      <c r="B119" s="262"/>
      <c r="C119" s="185"/>
      <c r="D119" s="185"/>
      <c r="E119" s="185"/>
      <c r="F119" s="185"/>
      <c r="G119" s="185"/>
      <c r="H119" s="185"/>
      <c r="I119" s="185"/>
      <c r="J119" s="185"/>
      <c r="K119" s="185"/>
      <c r="L119" s="186"/>
    </row>
    <row r="120" spans="2:12" x14ac:dyDescent="0.3">
      <c r="B120" s="262"/>
      <c r="C120" s="185"/>
      <c r="D120" s="185"/>
      <c r="E120" s="185"/>
      <c r="F120" s="185"/>
      <c r="G120" s="185"/>
      <c r="H120" s="185"/>
      <c r="I120" s="185"/>
      <c r="J120" s="185"/>
      <c r="K120" s="185"/>
      <c r="L120" s="186"/>
    </row>
    <row r="121" spans="2:12" x14ac:dyDescent="0.3">
      <c r="B121" s="262">
        <v>5</v>
      </c>
      <c r="C121" s="185"/>
      <c r="D121" s="185"/>
      <c r="E121" s="185"/>
      <c r="F121" s="185"/>
      <c r="G121" s="185"/>
      <c r="H121" s="185"/>
      <c r="I121" s="185"/>
      <c r="J121" s="185"/>
      <c r="K121" s="185"/>
      <c r="L121" s="186"/>
    </row>
    <row r="122" spans="2:12" x14ac:dyDescent="0.3">
      <c r="B122" s="262"/>
      <c r="C122" s="185"/>
      <c r="D122" s="185"/>
      <c r="E122" s="185"/>
      <c r="F122" s="185"/>
      <c r="G122" s="185"/>
      <c r="H122" s="185"/>
      <c r="I122" s="185"/>
      <c r="J122" s="185"/>
      <c r="K122" s="185"/>
      <c r="L122" s="186"/>
    </row>
    <row r="123" spans="2:12" x14ac:dyDescent="0.3">
      <c r="B123" s="262"/>
      <c r="C123" s="185"/>
      <c r="D123" s="185"/>
      <c r="E123" s="185"/>
      <c r="F123" s="185"/>
      <c r="G123" s="185"/>
      <c r="H123" s="185"/>
      <c r="I123" s="185"/>
      <c r="J123" s="185"/>
      <c r="K123" s="185"/>
      <c r="L123" s="186"/>
    </row>
    <row r="124" spans="2:12" x14ac:dyDescent="0.3">
      <c r="B124" s="262"/>
      <c r="C124" s="185"/>
      <c r="D124" s="185"/>
      <c r="E124" s="185"/>
      <c r="F124" s="185"/>
      <c r="G124" s="185"/>
      <c r="H124" s="185"/>
      <c r="I124" s="185"/>
      <c r="J124" s="185"/>
      <c r="K124" s="185"/>
      <c r="L124" s="186"/>
    </row>
    <row r="125" spans="2:12" x14ac:dyDescent="0.3">
      <c r="B125" s="262"/>
      <c r="C125" s="185"/>
      <c r="D125" s="185"/>
      <c r="E125" s="185"/>
      <c r="F125" s="185"/>
      <c r="G125" s="185"/>
      <c r="H125" s="185"/>
      <c r="I125" s="185"/>
      <c r="J125" s="185"/>
      <c r="K125" s="185"/>
      <c r="L125" s="186"/>
    </row>
    <row r="126" spans="2:12" x14ac:dyDescent="0.3">
      <c r="B126" s="262"/>
      <c r="C126" s="185"/>
      <c r="D126" s="185"/>
      <c r="E126" s="185"/>
      <c r="F126" s="185"/>
      <c r="G126" s="185"/>
      <c r="H126" s="185"/>
      <c r="I126" s="185"/>
      <c r="J126" s="185"/>
      <c r="K126" s="185"/>
      <c r="L126" s="186"/>
    </row>
    <row r="127" spans="2:12" x14ac:dyDescent="0.3">
      <c r="B127" s="262"/>
      <c r="C127" s="185"/>
      <c r="D127" s="185"/>
      <c r="E127" s="185"/>
      <c r="F127" s="185"/>
      <c r="G127" s="185"/>
      <c r="H127" s="185"/>
      <c r="I127" s="185"/>
      <c r="J127" s="185"/>
      <c r="K127" s="185"/>
      <c r="L127" s="186"/>
    </row>
    <row r="128" spans="2:12" x14ac:dyDescent="0.3">
      <c r="B128" s="262"/>
      <c r="C128" s="185"/>
      <c r="D128" s="185"/>
      <c r="E128" s="185"/>
      <c r="F128" s="185"/>
      <c r="G128" s="185"/>
      <c r="H128" s="185"/>
      <c r="I128" s="185"/>
      <c r="J128" s="185"/>
      <c r="K128" s="185"/>
      <c r="L128" s="186"/>
    </row>
    <row r="129" spans="2:12" x14ac:dyDescent="0.3">
      <c r="B129" s="262"/>
      <c r="C129" s="185"/>
      <c r="D129" s="185"/>
      <c r="E129" s="185"/>
      <c r="F129" s="185"/>
      <c r="G129" s="185"/>
      <c r="H129" s="185"/>
      <c r="I129" s="185"/>
      <c r="J129" s="185"/>
      <c r="K129" s="185"/>
      <c r="L129" s="186"/>
    </row>
    <row r="130" spans="2:12" x14ac:dyDescent="0.3">
      <c r="B130" s="262"/>
      <c r="C130" s="185"/>
      <c r="D130" s="185"/>
      <c r="E130" s="185"/>
      <c r="F130" s="185"/>
      <c r="G130" s="185"/>
      <c r="H130" s="185"/>
      <c r="I130" s="185"/>
      <c r="J130" s="185"/>
      <c r="K130" s="185"/>
      <c r="L130" s="186"/>
    </row>
    <row r="131" spans="2:12" x14ac:dyDescent="0.3">
      <c r="B131" s="262">
        <v>6</v>
      </c>
      <c r="C131" s="185"/>
      <c r="D131" s="185"/>
      <c r="E131" s="185"/>
      <c r="F131" s="185"/>
      <c r="G131" s="185"/>
      <c r="H131" s="185"/>
      <c r="I131" s="185"/>
      <c r="J131" s="185"/>
      <c r="K131" s="185"/>
      <c r="L131" s="186"/>
    </row>
    <row r="132" spans="2:12" x14ac:dyDescent="0.3">
      <c r="B132" s="262"/>
      <c r="C132" s="185"/>
      <c r="D132" s="185"/>
      <c r="E132" s="185"/>
      <c r="F132" s="185"/>
      <c r="G132" s="185"/>
      <c r="H132" s="185"/>
      <c r="I132" s="185"/>
      <c r="J132" s="185"/>
      <c r="K132" s="185"/>
      <c r="L132" s="186"/>
    </row>
    <row r="133" spans="2:12" x14ac:dyDescent="0.3">
      <c r="B133" s="262"/>
      <c r="C133" s="185"/>
      <c r="D133" s="185"/>
      <c r="E133" s="185"/>
      <c r="F133" s="185"/>
      <c r="G133" s="185"/>
      <c r="H133" s="185"/>
      <c r="I133" s="185"/>
      <c r="J133" s="185"/>
      <c r="K133" s="185"/>
      <c r="L133" s="186"/>
    </row>
    <row r="134" spans="2:12" x14ac:dyDescent="0.3">
      <c r="B134" s="262"/>
      <c r="C134" s="185"/>
      <c r="D134" s="185"/>
      <c r="E134" s="185"/>
      <c r="F134" s="185"/>
      <c r="G134" s="185"/>
      <c r="H134" s="185"/>
      <c r="I134" s="185"/>
      <c r="J134" s="185"/>
      <c r="K134" s="185"/>
      <c r="L134" s="186"/>
    </row>
    <row r="135" spans="2:12" x14ac:dyDescent="0.3">
      <c r="B135" s="262"/>
      <c r="C135" s="185"/>
      <c r="D135" s="185"/>
      <c r="E135" s="185"/>
      <c r="F135" s="185"/>
      <c r="G135" s="185"/>
      <c r="H135" s="185"/>
      <c r="I135" s="185"/>
      <c r="J135" s="185"/>
      <c r="K135" s="185"/>
      <c r="L135" s="186"/>
    </row>
    <row r="136" spans="2:12" x14ac:dyDescent="0.3">
      <c r="B136" s="262"/>
      <c r="C136" s="185"/>
      <c r="D136" s="185"/>
      <c r="E136" s="185"/>
      <c r="F136" s="185"/>
      <c r="G136" s="185"/>
      <c r="H136" s="185"/>
      <c r="I136" s="185"/>
      <c r="J136" s="185"/>
      <c r="K136" s="185"/>
      <c r="L136" s="186"/>
    </row>
    <row r="137" spans="2:12" x14ac:dyDescent="0.3">
      <c r="B137" s="262"/>
      <c r="C137" s="185"/>
      <c r="D137" s="185"/>
      <c r="E137" s="185"/>
      <c r="F137" s="185"/>
      <c r="G137" s="185"/>
      <c r="H137" s="185"/>
      <c r="I137" s="185"/>
      <c r="J137" s="185"/>
      <c r="K137" s="185"/>
      <c r="L137" s="186"/>
    </row>
    <row r="138" spans="2:12" x14ac:dyDescent="0.3">
      <c r="B138" s="262"/>
      <c r="C138" s="185"/>
      <c r="D138" s="185"/>
      <c r="E138" s="185"/>
      <c r="F138" s="185"/>
      <c r="G138" s="185"/>
      <c r="H138" s="185"/>
      <c r="I138" s="185"/>
      <c r="J138" s="185"/>
      <c r="K138" s="185"/>
      <c r="L138" s="186"/>
    </row>
    <row r="139" spans="2:12" x14ac:dyDescent="0.3">
      <c r="B139" s="262"/>
      <c r="C139" s="185"/>
      <c r="D139" s="185"/>
      <c r="E139" s="185"/>
      <c r="F139" s="185"/>
      <c r="G139" s="185"/>
      <c r="H139" s="185"/>
      <c r="I139" s="185"/>
      <c r="J139" s="185"/>
      <c r="K139" s="185"/>
      <c r="L139" s="186"/>
    </row>
    <row r="140" spans="2:12" x14ac:dyDescent="0.3">
      <c r="B140" s="262"/>
      <c r="C140" s="185"/>
      <c r="D140" s="185"/>
      <c r="E140" s="185"/>
      <c r="F140" s="185"/>
      <c r="G140" s="185"/>
      <c r="H140" s="185"/>
      <c r="I140" s="185"/>
      <c r="J140" s="185"/>
      <c r="K140" s="185"/>
      <c r="L140" s="186"/>
    </row>
    <row r="141" spans="2:12" x14ac:dyDescent="0.3">
      <c r="B141" s="262">
        <v>7</v>
      </c>
      <c r="C141" s="185"/>
      <c r="D141" s="185"/>
      <c r="E141" s="185"/>
      <c r="F141" s="185"/>
      <c r="G141" s="185"/>
      <c r="H141" s="185"/>
      <c r="I141" s="185"/>
      <c r="J141" s="185"/>
      <c r="K141" s="185"/>
      <c r="L141" s="186"/>
    </row>
    <row r="142" spans="2:12" x14ac:dyDescent="0.3">
      <c r="B142" s="262"/>
      <c r="C142" s="185"/>
      <c r="D142" s="185"/>
      <c r="E142" s="185"/>
      <c r="F142" s="185"/>
      <c r="G142" s="185"/>
      <c r="H142" s="185"/>
      <c r="I142" s="185"/>
      <c r="J142" s="185"/>
      <c r="K142" s="185"/>
      <c r="L142" s="186"/>
    </row>
    <row r="143" spans="2:12" x14ac:dyDescent="0.3">
      <c r="B143" s="262"/>
      <c r="C143" s="185"/>
      <c r="D143" s="185"/>
      <c r="E143" s="185"/>
      <c r="F143" s="185"/>
      <c r="G143" s="185"/>
      <c r="H143" s="185"/>
      <c r="I143" s="185"/>
      <c r="J143" s="185"/>
      <c r="K143" s="185"/>
      <c r="L143" s="186"/>
    </row>
    <row r="144" spans="2:12" x14ac:dyDescent="0.3">
      <c r="B144" s="262"/>
      <c r="C144" s="185"/>
      <c r="D144" s="185"/>
      <c r="E144" s="185"/>
      <c r="F144" s="185"/>
      <c r="G144" s="185"/>
      <c r="H144" s="185"/>
      <c r="I144" s="185"/>
      <c r="J144" s="185"/>
      <c r="K144" s="185"/>
      <c r="L144" s="186"/>
    </row>
    <row r="145" spans="2:12" x14ac:dyDescent="0.3">
      <c r="B145" s="262"/>
      <c r="C145" s="185"/>
      <c r="D145" s="185"/>
      <c r="E145" s="185"/>
      <c r="F145" s="185"/>
      <c r="G145" s="185"/>
      <c r="H145" s="185"/>
      <c r="I145" s="185"/>
      <c r="J145" s="185"/>
      <c r="K145" s="185"/>
      <c r="L145" s="186"/>
    </row>
    <row r="146" spans="2:12" x14ac:dyDescent="0.3">
      <c r="B146" s="262"/>
      <c r="C146" s="185"/>
      <c r="D146" s="185"/>
      <c r="E146" s="185"/>
      <c r="F146" s="185"/>
      <c r="G146" s="185"/>
      <c r="H146" s="185"/>
      <c r="I146" s="185"/>
      <c r="J146" s="185"/>
      <c r="K146" s="185"/>
      <c r="L146" s="186"/>
    </row>
    <row r="147" spans="2:12" x14ac:dyDescent="0.3">
      <c r="B147" s="262"/>
      <c r="C147" s="185"/>
      <c r="D147" s="185"/>
      <c r="E147" s="185"/>
      <c r="F147" s="185"/>
      <c r="G147" s="185"/>
      <c r="H147" s="185"/>
      <c r="I147" s="185"/>
      <c r="J147" s="185"/>
      <c r="K147" s="185"/>
      <c r="L147" s="186"/>
    </row>
    <row r="148" spans="2:12" x14ac:dyDescent="0.3">
      <c r="B148" s="262"/>
      <c r="C148" s="185"/>
      <c r="D148" s="185"/>
      <c r="E148" s="185"/>
      <c r="F148" s="185"/>
      <c r="G148" s="185"/>
      <c r="H148" s="185"/>
      <c r="I148" s="185"/>
      <c r="J148" s="185"/>
      <c r="K148" s="185"/>
      <c r="L148" s="186"/>
    </row>
    <row r="149" spans="2:12" x14ac:dyDescent="0.3">
      <c r="B149" s="262"/>
      <c r="C149" s="185"/>
      <c r="D149" s="185"/>
      <c r="E149" s="185"/>
      <c r="F149" s="185"/>
      <c r="G149" s="185"/>
      <c r="H149" s="185"/>
      <c r="I149" s="185"/>
      <c r="J149" s="185"/>
      <c r="K149" s="185"/>
      <c r="L149" s="186"/>
    </row>
    <row r="150" spans="2:12" x14ac:dyDescent="0.3">
      <c r="B150" s="262"/>
      <c r="C150" s="185"/>
      <c r="D150" s="185"/>
      <c r="E150" s="185"/>
      <c r="F150" s="185"/>
      <c r="G150" s="185"/>
      <c r="H150" s="185"/>
      <c r="I150" s="185"/>
      <c r="J150" s="185"/>
      <c r="K150" s="185"/>
      <c r="L150" s="186"/>
    </row>
    <row r="151" spans="2:12" x14ac:dyDescent="0.3">
      <c r="B151" s="262">
        <v>8</v>
      </c>
      <c r="C151" s="185"/>
      <c r="D151" s="185"/>
      <c r="E151" s="185"/>
      <c r="F151" s="185"/>
      <c r="G151" s="185"/>
      <c r="H151" s="185"/>
      <c r="I151" s="185"/>
      <c r="J151" s="185"/>
      <c r="K151" s="185"/>
      <c r="L151" s="186"/>
    </row>
    <row r="152" spans="2:12" x14ac:dyDescent="0.3">
      <c r="B152" s="262"/>
      <c r="C152" s="185"/>
      <c r="D152" s="185"/>
      <c r="E152" s="185"/>
      <c r="F152" s="185"/>
      <c r="G152" s="185"/>
      <c r="H152" s="185"/>
      <c r="I152" s="185"/>
      <c r="J152" s="185"/>
      <c r="K152" s="185"/>
      <c r="L152" s="186"/>
    </row>
    <row r="153" spans="2:12" x14ac:dyDescent="0.3">
      <c r="B153" s="262"/>
      <c r="C153" s="185"/>
      <c r="D153" s="185"/>
      <c r="E153" s="185"/>
      <c r="F153" s="185"/>
      <c r="G153" s="185"/>
      <c r="H153" s="185"/>
      <c r="I153" s="185"/>
      <c r="J153" s="185"/>
      <c r="K153" s="185"/>
      <c r="L153" s="186"/>
    </row>
    <row r="154" spans="2:12" x14ac:dyDescent="0.3">
      <c r="B154" s="262"/>
      <c r="C154" s="185"/>
      <c r="D154" s="185"/>
      <c r="E154" s="185"/>
      <c r="F154" s="185"/>
      <c r="G154" s="185"/>
      <c r="H154" s="185"/>
      <c r="I154" s="185"/>
      <c r="J154" s="185"/>
      <c r="K154" s="185"/>
      <c r="L154" s="186"/>
    </row>
    <row r="155" spans="2:12" x14ac:dyDescent="0.3">
      <c r="B155" s="262"/>
      <c r="C155" s="185"/>
      <c r="D155" s="185"/>
      <c r="E155" s="185"/>
      <c r="F155" s="185"/>
      <c r="G155" s="185"/>
      <c r="H155" s="185"/>
      <c r="I155" s="185"/>
      <c r="J155" s="185"/>
      <c r="K155" s="185"/>
      <c r="L155" s="186"/>
    </row>
    <row r="156" spans="2:12" x14ac:dyDescent="0.3">
      <c r="B156" s="262"/>
      <c r="C156" s="185"/>
      <c r="D156" s="185"/>
      <c r="E156" s="185"/>
      <c r="F156" s="185"/>
      <c r="G156" s="185"/>
      <c r="H156" s="185"/>
      <c r="I156" s="185"/>
      <c r="J156" s="185"/>
      <c r="K156" s="185"/>
      <c r="L156" s="186"/>
    </row>
    <row r="157" spans="2:12" x14ac:dyDescent="0.3">
      <c r="B157" s="262"/>
      <c r="C157" s="185"/>
      <c r="D157" s="185"/>
      <c r="E157" s="185"/>
      <c r="F157" s="185"/>
      <c r="G157" s="185"/>
      <c r="H157" s="185"/>
      <c r="I157" s="185"/>
      <c r="J157" s="185"/>
      <c r="K157" s="185"/>
      <c r="L157" s="186"/>
    </row>
    <row r="158" spans="2:12" x14ac:dyDescent="0.3">
      <c r="B158" s="262"/>
      <c r="C158" s="185"/>
      <c r="D158" s="185"/>
      <c r="E158" s="185"/>
      <c r="F158" s="185"/>
      <c r="G158" s="185"/>
      <c r="H158" s="185"/>
      <c r="I158" s="185"/>
      <c r="J158" s="185"/>
      <c r="K158" s="185"/>
      <c r="L158" s="186"/>
    </row>
    <row r="159" spans="2:12" x14ac:dyDescent="0.3">
      <c r="B159" s="262"/>
      <c r="C159" s="185"/>
      <c r="D159" s="185"/>
      <c r="E159" s="185"/>
      <c r="F159" s="185"/>
      <c r="G159" s="185"/>
      <c r="H159" s="185"/>
      <c r="I159" s="185"/>
      <c r="J159" s="185"/>
      <c r="K159" s="185"/>
      <c r="L159" s="186"/>
    </row>
    <row r="160" spans="2:12" x14ac:dyDescent="0.3">
      <c r="B160" s="262"/>
      <c r="C160" s="185"/>
      <c r="D160" s="185"/>
      <c r="E160" s="185"/>
      <c r="F160" s="185"/>
      <c r="G160" s="185"/>
      <c r="H160" s="185"/>
      <c r="I160" s="185"/>
      <c r="J160" s="185"/>
      <c r="K160" s="185"/>
      <c r="L160" s="186"/>
    </row>
    <row r="161" spans="2:12" x14ac:dyDescent="0.3">
      <c r="B161" s="262">
        <v>9</v>
      </c>
      <c r="C161" s="185"/>
      <c r="D161" s="185"/>
      <c r="E161" s="185"/>
      <c r="F161" s="185"/>
      <c r="G161" s="185"/>
      <c r="H161" s="185"/>
      <c r="I161" s="185"/>
      <c r="J161" s="185"/>
      <c r="K161" s="185"/>
      <c r="L161" s="186"/>
    </row>
    <row r="162" spans="2:12" x14ac:dyDescent="0.3">
      <c r="B162" s="262"/>
      <c r="C162" s="185"/>
      <c r="D162" s="185"/>
      <c r="E162" s="185"/>
      <c r="F162" s="185"/>
      <c r="G162" s="185"/>
      <c r="H162" s="185"/>
      <c r="I162" s="185"/>
      <c r="J162" s="185"/>
      <c r="K162" s="185"/>
      <c r="L162" s="186"/>
    </row>
    <row r="163" spans="2:12" x14ac:dyDescent="0.3">
      <c r="B163" s="262"/>
      <c r="C163" s="185"/>
      <c r="D163" s="185"/>
      <c r="E163" s="185"/>
      <c r="F163" s="185"/>
      <c r="G163" s="185"/>
      <c r="H163" s="185"/>
      <c r="I163" s="185"/>
      <c r="J163" s="185"/>
      <c r="K163" s="185"/>
      <c r="L163" s="186"/>
    </row>
    <row r="164" spans="2:12" x14ac:dyDescent="0.3">
      <c r="B164" s="262"/>
      <c r="C164" s="185"/>
      <c r="D164" s="185"/>
      <c r="E164" s="185"/>
      <c r="F164" s="185"/>
      <c r="G164" s="185"/>
      <c r="H164" s="185"/>
      <c r="I164" s="185"/>
      <c r="J164" s="185"/>
      <c r="K164" s="185"/>
      <c r="L164" s="186"/>
    </row>
    <row r="165" spans="2:12" x14ac:dyDescent="0.3">
      <c r="B165" s="262"/>
      <c r="C165" s="185"/>
      <c r="D165" s="185"/>
      <c r="E165" s="185"/>
      <c r="F165" s="185"/>
      <c r="G165" s="185"/>
      <c r="H165" s="185"/>
      <c r="I165" s="185"/>
      <c r="J165" s="185"/>
      <c r="K165" s="185"/>
      <c r="L165" s="186"/>
    </row>
    <row r="166" spans="2:12" x14ac:dyDescent="0.3">
      <c r="B166" s="262"/>
      <c r="C166" s="185"/>
      <c r="D166" s="185"/>
      <c r="E166" s="185"/>
      <c r="F166" s="185"/>
      <c r="G166" s="185"/>
      <c r="H166" s="185"/>
      <c r="I166" s="185"/>
      <c r="J166" s="185"/>
      <c r="K166" s="185"/>
      <c r="L166" s="186"/>
    </row>
    <row r="167" spans="2:12" x14ac:dyDescent="0.3">
      <c r="B167" s="262"/>
      <c r="C167" s="185"/>
      <c r="D167" s="185"/>
      <c r="E167" s="185"/>
      <c r="F167" s="185"/>
      <c r="G167" s="185"/>
      <c r="H167" s="185"/>
      <c r="I167" s="185"/>
      <c r="J167" s="185"/>
      <c r="K167" s="185"/>
      <c r="L167" s="186"/>
    </row>
    <row r="168" spans="2:12" x14ac:dyDescent="0.3">
      <c r="B168" s="262"/>
      <c r="C168" s="185"/>
      <c r="D168" s="185"/>
      <c r="E168" s="185"/>
      <c r="F168" s="185"/>
      <c r="G168" s="185"/>
      <c r="H168" s="185"/>
      <c r="I168" s="185"/>
      <c r="J168" s="185"/>
      <c r="K168" s="185"/>
      <c r="L168" s="186"/>
    </row>
    <row r="169" spans="2:12" x14ac:dyDescent="0.3">
      <c r="B169" s="262"/>
      <c r="C169" s="185"/>
      <c r="D169" s="185"/>
      <c r="E169" s="185"/>
      <c r="F169" s="185"/>
      <c r="G169" s="185"/>
      <c r="H169" s="185"/>
      <c r="I169" s="185"/>
      <c r="J169" s="185"/>
      <c r="K169" s="185"/>
      <c r="L169" s="186"/>
    </row>
    <row r="170" spans="2:12" x14ac:dyDescent="0.3">
      <c r="B170" s="262"/>
      <c r="C170" s="185"/>
      <c r="D170" s="185"/>
      <c r="E170" s="185"/>
      <c r="F170" s="185"/>
      <c r="G170" s="185"/>
      <c r="H170" s="185"/>
      <c r="I170" s="185"/>
      <c r="J170" s="185"/>
      <c r="K170" s="185"/>
      <c r="L170" s="186"/>
    </row>
    <row r="171" spans="2:12" x14ac:dyDescent="0.3">
      <c r="B171" s="262">
        <v>10</v>
      </c>
      <c r="C171" s="185"/>
      <c r="D171" s="185"/>
      <c r="E171" s="185"/>
      <c r="F171" s="185"/>
      <c r="G171" s="185"/>
      <c r="H171" s="185"/>
      <c r="I171" s="185"/>
      <c r="J171" s="185"/>
      <c r="K171" s="185"/>
      <c r="L171" s="186"/>
    </row>
    <row r="172" spans="2:12" x14ac:dyDescent="0.3">
      <c r="B172" s="262"/>
      <c r="C172" s="185"/>
      <c r="D172" s="185"/>
      <c r="E172" s="185"/>
      <c r="F172" s="185"/>
      <c r="G172" s="185"/>
      <c r="H172" s="185"/>
      <c r="I172" s="185"/>
      <c r="J172" s="185"/>
      <c r="K172" s="185"/>
      <c r="L172" s="186"/>
    </row>
    <row r="173" spans="2:12" x14ac:dyDescent="0.3">
      <c r="B173" s="262"/>
      <c r="C173" s="185"/>
      <c r="D173" s="185"/>
      <c r="E173" s="185"/>
      <c r="F173" s="185"/>
      <c r="G173" s="185"/>
      <c r="H173" s="185"/>
      <c r="I173" s="185"/>
      <c r="J173" s="185"/>
      <c r="K173" s="185"/>
      <c r="L173" s="186"/>
    </row>
    <row r="174" spans="2:12" x14ac:dyDescent="0.3">
      <c r="B174" s="262"/>
      <c r="C174" s="185"/>
      <c r="D174" s="185"/>
      <c r="E174" s="185"/>
      <c r="F174" s="185"/>
      <c r="G174" s="185"/>
      <c r="H174" s="185"/>
      <c r="I174" s="185"/>
      <c r="J174" s="185"/>
      <c r="K174" s="185"/>
      <c r="L174" s="186"/>
    </row>
    <row r="175" spans="2:12" x14ac:dyDescent="0.3">
      <c r="B175" s="262"/>
      <c r="C175" s="185"/>
      <c r="D175" s="185"/>
      <c r="E175" s="185"/>
      <c r="F175" s="185"/>
      <c r="G175" s="185"/>
      <c r="H175" s="185"/>
      <c r="I175" s="185"/>
      <c r="J175" s="185"/>
      <c r="K175" s="185"/>
      <c r="L175" s="186"/>
    </row>
    <row r="176" spans="2:12" x14ac:dyDescent="0.3">
      <c r="B176" s="262"/>
      <c r="C176" s="185"/>
      <c r="D176" s="185"/>
      <c r="E176" s="185"/>
      <c r="F176" s="185"/>
      <c r="G176" s="185"/>
      <c r="H176" s="185"/>
      <c r="I176" s="185"/>
      <c r="J176" s="185"/>
      <c r="K176" s="185"/>
      <c r="L176" s="186"/>
    </row>
    <row r="177" spans="1:17" x14ac:dyDescent="0.3">
      <c r="B177" s="262"/>
      <c r="C177" s="185"/>
      <c r="D177" s="185"/>
      <c r="E177" s="185"/>
      <c r="F177" s="185"/>
      <c r="G177" s="185"/>
      <c r="H177" s="185"/>
      <c r="I177" s="185"/>
      <c r="J177" s="185"/>
      <c r="K177" s="185"/>
      <c r="L177" s="186"/>
    </row>
    <row r="178" spans="1:17" x14ac:dyDescent="0.3">
      <c r="B178" s="262"/>
      <c r="C178" s="185"/>
      <c r="D178" s="185"/>
      <c r="E178" s="185"/>
      <c r="F178" s="185"/>
      <c r="G178" s="185"/>
      <c r="H178" s="185"/>
      <c r="I178" s="185"/>
      <c r="J178" s="185"/>
      <c r="K178" s="185"/>
      <c r="L178" s="186"/>
    </row>
    <row r="179" spans="1:17" x14ac:dyDescent="0.3">
      <c r="B179" s="262"/>
      <c r="C179" s="185"/>
      <c r="D179" s="185"/>
      <c r="E179" s="185"/>
      <c r="F179" s="185"/>
      <c r="G179" s="185"/>
      <c r="H179" s="185"/>
      <c r="I179" s="185"/>
      <c r="J179" s="185"/>
      <c r="K179" s="185"/>
      <c r="L179" s="186"/>
    </row>
    <row r="180" spans="1:17" x14ac:dyDescent="0.3">
      <c r="B180" s="262"/>
      <c r="C180" s="185"/>
      <c r="D180" s="185"/>
      <c r="E180" s="185"/>
      <c r="F180" s="185"/>
      <c r="G180" s="185"/>
      <c r="H180" s="185"/>
      <c r="I180" s="185"/>
      <c r="J180" s="185"/>
      <c r="K180" s="185"/>
      <c r="L180" s="186"/>
    </row>
    <row r="181" spans="1:17" s="29" customFormat="1" x14ac:dyDescent="0.3">
      <c r="A181" s="54"/>
      <c r="B181" s="65"/>
      <c r="C181" s="66"/>
      <c r="D181" s="66"/>
      <c r="E181" s="66"/>
      <c r="F181" s="66"/>
      <c r="G181" s="66"/>
      <c r="H181" s="66"/>
      <c r="I181" s="66"/>
      <c r="J181" s="66"/>
      <c r="K181" s="66"/>
      <c r="L181" s="67"/>
      <c r="O181" s="2"/>
      <c r="P181" s="2"/>
      <c r="Q181" s="2"/>
    </row>
    <row r="182" spans="1:17" s="12" customFormat="1" x14ac:dyDescent="0.3">
      <c r="A182" s="11"/>
      <c r="B182" s="266" t="s">
        <v>26</v>
      </c>
      <c r="C182" s="267"/>
      <c r="D182" s="267"/>
      <c r="E182" s="267"/>
      <c r="F182" s="267"/>
      <c r="G182" s="267"/>
      <c r="H182" s="267"/>
      <c r="I182" s="267"/>
      <c r="J182" s="267"/>
      <c r="K182" s="267"/>
      <c r="L182" s="268"/>
      <c r="M182" s="63"/>
    </row>
    <row r="183" spans="1:17" s="29" customFormat="1" x14ac:dyDescent="0.3">
      <c r="A183" s="54"/>
      <c r="B183" s="64"/>
      <c r="C183" s="55"/>
      <c r="D183" s="55"/>
      <c r="E183" s="55"/>
      <c r="F183" s="55"/>
      <c r="G183" s="55"/>
      <c r="H183" s="55"/>
      <c r="I183" s="55"/>
      <c r="J183" s="55"/>
      <c r="K183" s="55"/>
      <c r="L183" s="56"/>
      <c r="O183" s="2"/>
      <c r="P183" s="2"/>
      <c r="Q183" s="2"/>
    </row>
    <row r="184" spans="1:17" s="29" customFormat="1" ht="14.7" customHeight="1" x14ac:dyDescent="0.3">
      <c r="A184" s="54"/>
      <c r="B184" s="270" t="str">
        <f>IF(Intro!$G$20="English",O184,P184)</f>
        <v>Describe your firm's production processes for the goods and provide flow charts illustrating the processes.</v>
      </c>
      <c r="C184" s="271"/>
      <c r="D184" s="271"/>
      <c r="E184" s="271"/>
      <c r="F184" s="271"/>
      <c r="G184" s="271"/>
      <c r="H184" s="271"/>
      <c r="I184" s="271"/>
      <c r="J184" s="271"/>
      <c r="K184" s="271"/>
      <c r="L184" s="272"/>
      <c r="O184" s="2" t="s">
        <v>147</v>
      </c>
      <c r="P184" s="2" t="s">
        <v>148</v>
      </c>
      <c r="Q184" s="2"/>
    </row>
    <row r="185" spans="1:17" s="29" customFormat="1" x14ac:dyDescent="0.3">
      <c r="A185" s="54"/>
      <c r="B185" s="64"/>
      <c r="C185" s="55"/>
      <c r="D185" s="55"/>
      <c r="E185" s="55"/>
      <c r="F185" s="55"/>
      <c r="G185" s="55"/>
      <c r="H185" s="55"/>
      <c r="I185" s="55"/>
      <c r="J185" s="55"/>
      <c r="K185" s="55"/>
      <c r="L185" s="56"/>
      <c r="O185" s="2"/>
      <c r="P185" s="2"/>
      <c r="Q185" s="2"/>
    </row>
    <row r="186" spans="1:17" s="12" customFormat="1" x14ac:dyDescent="0.3">
      <c r="A186" s="11"/>
      <c r="B186" s="273"/>
      <c r="C186" s="274"/>
      <c r="D186" s="274"/>
      <c r="E186" s="274"/>
      <c r="F186" s="274"/>
      <c r="G186" s="274"/>
      <c r="H186" s="274"/>
      <c r="I186" s="274"/>
      <c r="J186" s="274"/>
      <c r="K186" s="274"/>
      <c r="L186" s="275"/>
      <c r="M186" s="29"/>
    </row>
    <row r="187" spans="1:17" s="12" customFormat="1" x14ac:dyDescent="0.3">
      <c r="A187" s="11"/>
      <c r="B187" s="273"/>
      <c r="C187" s="274"/>
      <c r="D187" s="274"/>
      <c r="E187" s="274"/>
      <c r="F187" s="274"/>
      <c r="G187" s="274"/>
      <c r="H187" s="274"/>
      <c r="I187" s="274"/>
      <c r="J187" s="274"/>
      <c r="K187" s="274"/>
      <c r="L187" s="275"/>
      <c r="M187" s="29"/>
    </row>
    <row r="188" spans="1:17" s="12" customFormat="1" x14ac:dyDescent="0.3">
      <c r="A188" s="11"/>
      <c r="B188" s="273"/>
      <c r="C188" s="274"/>
      <c r="D188" s="274"/>
      <c r="E188" s="274"/>
      <c r="F188" s="274"/>
      <c r="G188" s="274"/>
      <c r="H188" s="274"/>
      <c r="I188" s="274"/>
      <c r="J188" s="274"/>
      <c r="K188" s="274"/>
      <c r="L188" s="275"/>
      <c r="M188" s="29"/>
    </row>
    <row r="189" spans="1:17" s="12" customFormat="1" x14ac:dyDescent="0.3">
      <c r="A189" s="11"/>
      <c r="B189" s="273"/>
      <c r="C189" s="274"/>
      <c r="D189" s="274"/>
      <c r="E189" s="274"/>
      <c r="F189" s="274"/>
      <c r="G189" s="274"/>
      <c r="H189" s="274"/>
      <c r="I189" s="274"/>
      <c r="J189" s="274"/>
      <c r="K189" s="274"/>
      <c r="L189" s="275"/>
      <c r="M189" s="29"/>
    </row>
    <row r="190" spans="1:17" s="12" customFormat="1" x14ac:dyDescent="0.3">
      <c r="A190" s="11"/>
      <c r="B190" s="273"/>
      <c r="C190" s="274"/>
      <c r="D190" s="274"/>
      <c r="E190" s="274"/>
      <c r="F190" s="274"/>
      <c r="G190" s="274"/>
      <c r="H190" s="274"/>
      <c r="I190" s="274"/>
      <c r="J190" s="274"/>
      <c r="K190" s="274"/>
      <c r="L190" s="275"/>
      <c r="M190" s="29"/>
    </row>
    <row r="191" spans="1:17" s="12" customFormat="1" x14ac:dyDescent="0.3">
      <c r="A191" s="11"/>
      <c r="B191" s="273"/>
      <c r="C191" s="274"/>
      <c r="D191" s="274"/>
      <c r="E191" s="274"/>
      <c r="F191" s="274"/>
      <c r="G191" s="274"/>
      <c r="H191" s="274"/>
      <c r="I191" s="274"/>
      <c r="J191" s="274"/>
      <c r="K191" s="274"/>
      <c r="L191" s="275"/>
      <c r="M191" s="29"/>
    </row>
    <row r="192" spans="1:17" s="12" customFormat="1" x14ac:dyDescent="0.3">
      <c r="A192" s="11"/>
      <c r="B192" s="273"/>
      <c r="C192" s="274"/>
      <c r="D192" s="274"/>
      <c r="E192" s="274"/>
      <c r="F192" s="274"/>
      <c r="G192" s="274"/>
      <c r="H192" s="274"/>
      <c r="I192" s="274"/>
      <c r="J192" s="274"/>
      <c r="K192" s="274"/>
      <c r="L192" s="275"/>
      <c r="M192" s="29"/>
    </row>
    <row r="193" spans="1:17" s="12" customFormat="1" x14ac:dyDescent="0.3">
      <c r="A193" s="11"/>
      <c r="B193" s="273"/>
      <c r="C193" s="274"/>
      <c r="D193" s="274"/>
      <c r="E193" s="274"/>
      <c r="F193" s="274"/>
      <c r="G193" s="274"/>
      <c r="H193" s="274"/>
      <c r="I193" s="274"/>
      <c r="J193" s="274"/>
      <c r="K193" s="274"/>
      <c r="L193" s="275"/>
      <c r="M193" s="29"/>
    </row>
    <row r="194" spans="1:17" s="29" customFormat="1" x14ac:dyDescent="0.3">
      <c r="A194" s="54"/>
      <c r="B194" s="65"/>
      <c r="C194" s="66"/>
      <c r="D194" s="66"/>
      <c r="E194" s="66"/>
      <c r="F194" s="66"/>
      <c r="G194" s="66"/>
      <c r="H194" s="66"/>
      <c r="I194" s="66"/>
      <c r="J194" s="66"/>
      <c r="K194" s="66"/>
      <c r="L194" s="67"/>
      <c r="O194" s="2"/>
      <c r="P194" s="2"/>
      <c r="Q194" s="2"/>
    </row>
    <row r="196" spans="1:17" x14ac:dyDescent="0.3">
      <c r="B196" s="180" t="str">
        <f>IF(Intro!$G$20="English",O196,P196)</f>
        <v>SALES</v>
      </c>
      <c r="C196" s="181"/>
      <c r="D196" s="181"/>
      <c r="E196" s="181"/>
      <c r="F196" s="181"/>
      <c r="G196" s="181"/>
      <c r="H196" s="181"/>
      <c r="I196" s="181"/>
      <c r="J196" s="181"/>
      <c r="K196" s="181"/>
      <c r="L196" s="182"/>
      <c r="M196" s="29"/>
      <c r="O196" s="2" t="s">
        <v>237</v>
      </c>
      <c r="P196" s="2" t="s">
        <v>238</v>
      </c>
    </row>
    <row r="197" spans="1:17" s="12" customFormat="1" x14ac:dyDescent="0.3">
      <c r="A197" s="11"/>
      <c r="B197" s="263" t="s">
        <v>27</v>
      </c>
      <c r="C197" s="264"/>
      <c r="D197" s="264"/>
      <c r="E197" s="264"/>
      <c r="F197" s="264"/>
      <c r="G197" s="264"/>
      <c r="H197" s="264"/>
      <c r="I197" s="264"/>
      <c r="J197" s="264"/>
      <c r="K197" s="264"/>
      <c r="L197" s="265"/>
      <c r="M197" s="63"/>
    </row>
    <row r="198" spans="1:17" s="29" customFormat="1" x14ac:dyDescent="0.3">
      <c r="A198" s="54"/>
      <c r="B198" s="64"/>
      <c r="C198" s="55"/>
      <c r="D198" s="55"/>
      <c r="E198" s="55"/>
      <c r="F198" s="55"/>
      <c r="G198" s="55"/>
      <c r="H198" s="55"/>
      <c r="I198" s="55"/>
      <c r="J198" s="55"/>
      <c r="K198" s="55"/>
      <c r="L198" s="56"/>
      <c r="O198" s="2"/>
      <c r="P198" s="2"/>
      <c r="Q198" s="2"/>
    </row>
    <row r="199" spans="1:17" s="29" customFormat="1" ht="14.25" customHeight="1" x14ac:dyDescent="0.3">
      <c r="A199" s="54"/>
      <c r="B199" s="228" t="str">
        <f>IF(Intro!$G$20="English",O199,P199)</f>
        <v>How does your firm promote sales of the goods in the Canadian market? Have these methods changed since January 1, 2023?</v>
      </c>
      <c r="C199" s="229"/>
      <c r="D199" s="229"/>
      <c r="E199" s="229"/>
      <c r="F199" s="229"/>
      <c r="G199" s="229"/>
      <c r="H199" s="229"/>
      <c r="I199" s="229"/>
      <c r="J199" s="229"/>
      <c r="K199" s="229"/>
      <c r="L199" s="230"/>
      <c r="O199" s="2" t="str">
        <f>"How does your firm promote sales of the goods in the Canadian market? Have these methods changed since January 1, "&amp;Variables!B6&amp;"?"</f>
        <v>How does your firm promote sales of the goods in the Canadian market? Have these methods changed since January 1, 2023?</v>
      </c>
      <c r="P199" s="2"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2"/>
    </row>
    <row r="200" spans="1:17" s="29" customFormat="1" x14ac:dyDescent="0.3">
      <c r="A200" s="54"/>
      <c r="B200" s="64"/>
      <c r="C200" s="55"/>
      <c r="D200" s="55"/>
      <c r="E200" s="55"/>
      <c r="F200" s="55"/>
      <c r="G200" s="55"/>
      <c r="H200" s="55"/>
      <c r="I200" s="55"/>
      <c r="J200" s="55"/>
      <c r="K200" s="55"/>
      <c r="L200" s="56"/>
      <c r="O200" s="2"/>
      <c r="P200" s="2"/>
      <c r="Q200" s="2"/>
    </row>
    <row r="201" spans="1:17" s="12" customFormat="1" x14ac:dyDescent="0.3">
      <c r="A201" s="11"/>
      <c r="B201" s="273"/>
      <c r="C201" s="274"/>
      <c r="D201" s="274"/>
      <c r="E201" s="274"/>
      <c r="F201" s="274"/>
      <c r="G201" s="274"/>
      <c r="H201" s="274"/>
      <c r="I201" s="274"/>
      <c r="J201" s="274"/>
      <c r="K201" s="274"/>
      <c r="L201" s="275"/>
      <c r="M201" s="29"/>
    </row>
    <row r="202" spans="1:17" s="12" customFormat="1" x14ac:dyDescent="0.3">
      <c r="A202" s="11"/>
      <c r="B202" s="273"/>
      <c r="C202" s="274"/>
      <c r="D202" s="274"/>
      <c r="E202" s="274"/>
      <c r="F202" s="274"/>
      <c r="G202" s="274"/>
      <c r="H202" s="274"/>
      <c r="I202" s="274"/>
      <c r="J202" s="274"/>
      <c r="K202" s="274"/>
      <c r="L202" s="275"/>
      <c r="M202" s="29"/>
    </row>
    <row r="203" spans="1:17" s="12" customFormat="1" x14ac:dyDescent="0.3">
      <c r="A203" s="11"/>
      <c r="B203" s="273"/>
      <c r="C203" s="274"/>
      <c r="D203" s="274"/>
      <c r="E203" s="274"/>
      <c r="F203" s="274"/>
      <c r="G203" s="274"/>
      <c r="H203" s="274"/>
      <c r="I203" s="274"/>
      <c r="J203" s="274"/>
      <c r="K203" s="274"/>
      <c r="L203" s="275"/>
      <c r="M203" s="29"/>
    </row>
    <row r="204" spans="1:17" s="12" customFormat="1" x14ac:dyDescent="0.3">
      <c r="A204" s="11"/>
      <c r="B204" s="273"/>
      <c r="C204" s="274"/>
      <c r="D204" s="274"/>
      <c r="E204" s="274"/>
      <c r="F204" s="274"/>
      <c r="G204" s="274"/>
      <c r="H204" s="274"/>
      <c r="I204" s="274"/>
      <c r="J204" s="274"/>
      <c r="K204" s="274"/>
      <c r="L204" s="275"/>
      <c r="M204" s="29"/>
    </row>
    <row r="205" spans="1:17" s="12" customFormat="1" x14ac:dyDescent="0.3">
      <c r="A205" s="11"/>
      <c r="B205" s="273"/>
      <c r="C205" s="274"/>
      <c r="D205" s="274"/>
      <c r="E205" s="274"/>
      <c r="F205" s="274"/>
      <c r="G205" s="274"/>
      <c r="H205" s="274"/>
      <c r="I205" s="274"/>
      <c r="J205" s="274"/>
      <c r="K205" s="274"/>
      <c r="L205" s="275"/>
      <c r="M205" s="29"/>
    </row>
    <row r="206" spans="1:17" s="12" customFormat="1" x14ac:dyDescent="0.3">
      <c r="A206" s="11"/>
      <c r="B206" s="273"/>
      <c r="C206" s="274"/>
      <c r="D206" s="274"/>
      <c r="E206" s="274"/>
      <c r="F206" s="274"/>
      <c r="G206" s="274"/>
      <c r="H206" s="274"/>
      <c r="I206" s="274"/>
      <c r="J206" s="274"/>
      <c r="K206" s="274"/>
      <c r="L206" s="275"/>
      <c r="M206" s="29"/>
    </row>
    <row r="207" spans="1:17" s="12" customFormat="1" x14ac:dyDescent="0.3">
      <c r="A207" s="11"/>
      <c r="B207" s="273"/>
      <c r="C207" s="274"/>
      <c r="D207" s="274"/>
      <c r="E207" s="274"/>
      <c r="F207" s="274"/>
      <c r="G207" s="274"/>
      <c r="H207" s="274"/>
      <c r="I207" s="274"/>
      <c r="J207" s="274"/>
      <c r="K207" s="274"/>
      <c r="L207" s="275"/>
      <c r="M207" s="29"/>
    </row>
    <row r="208" spans="1:17" s="12" customFormat="1" x14ac:dyDescent="0.3">
      <c r="A208" s="11"/>
      <c r="B208" s="273"/>
      <c r="C208" s="274"/>
      <c r="D208" s="274"/>
      <c r="E208" s="274"/>
      <c r="F208" s="274"/>
      <c r="G208" s="274"/>
      <c r="H208" s="274"/>
      <c r="I208" s="274"/>
      <c r="J208" s="274"/>
      <c r="K208" s="274"/>
      <c r="L208" s="275"/>
      <c r="M208" s="29"/>
    </row>
    <row r="209" spans="1:17" s="29" customFormat="1" x14ac:dyDescent="0.3">
      <c r="A209" s="54"/>
      <c r="B209" s="65"/>
      <c r="C209" s="66"/>
      <c r="D209" s="66"/>
      <c r="E209" s="66"/>
      <c r="F209" s="66"/>
      <c r="G209" s="66"/>
      <c r="H209" s="66"/>
      <c r="I209" s="66"/>
      <c r="J209" s="66"/>
      <c r="K209" s="66"/>
      <c r="L209" s="67"/>
      <c r="O209" s="2"/>
      <c r="P209" s="2"/>
      <c r="Q209" s="2"/>
    </row>
    <row r="211" spans="1:17" x14ac:dyDescent="0.3">
      <c r="B211" s="180" t="str">
        <f>IF(Intro!$G$20="English",O211,P211)</f>
        <v>MARKETS</v>
      </c>
      <c r="C211" s="181"/>
      <c r="D211" s="181"/>
      <c r="E211" s="181"/>
      <c r="F211" s="181"/>
      <c r="G211" s="181"/>
      <c r="H211" s="181"/>
      <c r="I211" s="181"/>
      <c r="J211" s="181"/>
      <c r="K211" s="181"/>
      <c r="L211" s="182"/>
      <c r="M211" s="29"/>
      <c r="O211" s="88" t="s">
        <v>239</v>
      </c>
      <c r="P211" s="88" t="s">
        <v>240</v>
      </c>
    </row>
    <row r="212" spans="1:17" x14ac:dyDescent="0.3">
      <c r="B212" s="263" t="s">
        <v>30</v>
      </c>
      <c r="C212" s="264"/>
      <c r="D212" s="264"/>
      <c r="E212" s="264"/>
      <c r="F212" s="264"/>
      <c r="G212" s="264"/>
      <c r="H212" s="264"/>
      <c r="I212" s="264"/>
      <c r="J212" s="264"/>
      <c r="K212" s="264"/>
      <c r="L212" s="265"/>
    </row>
    <row r="213" spans="1:17" x14ac:dyDescent="0.3">
      <c r="B213" s="18"/>
      <c r="C213" s="19"/>
      <c r="D213" s="19"/>
      <c r="E213" s="20"/>
      <c r="F213" s="20"/>
      <c r="G213" s="20"/>
      <c r="H213" s="20"/>
      <c r="I213" s="20"/>
      <c r="J213" s="20"/>
      <c r="K213" s="20"/>
      <c r="L213" s="21"/>
    </row>
    <row r="214" spans="1:17" ht="14.25" customHeight="1" x14ac:dyDescent="0.3">
      <c r="B214" s="187" t="str">
        <f>IF(Intro!$G$20="English",O214,P214)</f>
        <v>Describe the markets for the goods in your country of production, in Canada and globally since January 1, 2023. Factors to consider in your response include, but are not limited to, demand, sales, prices, capacity utilization and export volumes of the goods.</v>
      </c>
      <c r="C214" s="188"/>
      <c r="D214" s="188"/>
      <c r="E214" s="188"/>
      <c r="F214" s="188"/>
      <c r="G214" s="188"/>
      <c r="H214" s="188"/>
      <c r="I214" s="188"/>
      <c r="J214" s="188"/>
      <c r="K214" s="188"/>
      <c r="L214" s="189"/>
      <c r="O214" s="2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2"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3">
      <c r="B215" s="187"/>
      <c r="C215" s="188"/>
      <c r="D215" s="188"/>
      <c r="E215" s="188"/>
      <c r="F215" s="188"/>
      <c r="G215" s="188"/>
      <c r="H215" s="188"/>
      <c r="I215" s="188"/>
      <c r="J215" s="188"/>
      <c r="K215" s="188"/>
      <c r="L215" s="189"/>
      <c r="O215" s="22"/>
    </row>
    <row r="216" spans="1:17" s="29" customFormat="1" x14ac:dyDescent="0.3">
      <c r="A216" s="54"/>
      <c r="B216" s="64"/>
      <c r="C216" s="55"/>
      <c r="D216" s="55"/>
      <c r="E216" s="55"/>
      <c r="F216" s="55"/>
      <c r="G216" s="55"/>
      <c r="H216" s="55"/>
      <c r="I216" s="55"/>
      <c r="J216" s="55"/>
      <c r="K216" s="55"/>
      <c r="L216" s="56"/>
      <c r="O216" s="2"/>
      <c r="P216" s="2"/>
      <c r="Q216" s="2"/>
    </row>
    <row r="217" spans="1:17" s="12" customFormat="1" x14ac:dyDescent="0.3">
      <c r="A217" s="11"/>
      <c r="B217" s="273"/>
      <c r="C217" s="274"/>
      <c r="D217" s="274"/>
      <c r="E217" s="274"/>
      <c r="F217" s="274"/>
      <c r="G217" s="274"/>
      <c r="H217" s="274"/>
      <c r="I217" s="274"/>
      <c r="J217" s="274"/>
      <c r="K217" s="274"/>
      <c r="L217" s="275"/>
      <c r="M217" s="29"/>
    </row>
    <row r="218" spans="1:17" s="12" customFormat="1" x14ac:dyDescent="0.3">
      <c r="A218" s="11"/>
      <c r="B218" s="273"/>
      <c r="C218" s="274"/>
      <c r="D218" s="274"/>
      <c r="E218" s="274"/>
      <c r="F218" s="274"/>
      <c r="G218" s="274"/>
      <c r="H218" s="274"/>
      <c r="I218" s="274"/>
      <c r="J218" s="274"/>
      <c r="K218" s="274"/>
      <c r="L218" s="275"/>
      <c r="M218" s="29"/>
    </row>
    <row r="219" spans="1:17" s="12" customFormat="1" x14ac:dyDescent="0.3">
      <c r="A219" s="11"/>
      <c r="B219" s="273"/>
      <c r="C219" s="274"/>
      <c r="D219" s="274"/>
      <c r="E219" s="274"/>
      <c r="F219" s="274"/>
      <c r="G219" s="274"/>
      <c r="H219" s="274"/>
      <c r="I219" s="274"/>
      <c r="J219" s="274"/>
      <c r="K219" s="274"/>
      <c r="L219" s="275"/>
      <c r="M219" s="29"/>
    </row>
    <row r="220" spans="1:17" s="12" customFormat="1" x14ac:dyDescent="0.3">
      <c r="A220" s="11"/>
      <c r="B220" s="273"/>
      <c r="C220" s="274"/>
      <c r="D220" s="274"/>
      <c r="E220" s="274"/>
      <c r="F220" s="274"/>
      <c r="G220" s="274"/>
      <c r="H220" s="274"/>
      <c r="I220" s="274"/>
      <c r="J220" s="274"/>
      <c r="K220" s="274"/>
      <c r="L220" s="275"/>
      <c r="M220" s="29"/>
    </row>
    <row r="221" spans="1:17" s="12" customFormat="1" x14ac:dyDescent="0.3">
      <c r="A221" s="11"/>
      <c r="B221" s="273"/>
      <c r="C221" s="274"/>
      <c r="D221" s="274"/>
      <c r="E221" s="274"/>
      <c r="F221" s="274"/>
      <c r="G221" s="274"/>
      <c r="H221" s="274"/>
      <c r="I221" s="274"/>
      <c r="J221" s="274"/>
      <c r="K221" s="274"/>
      <c r="L221" s="275"/>
      <c r="M221" s="29"/>
    </row>
    <row r="222" spans="1:17" s="12" customFormat="1" x14ac:dyDescent="0.3">
      <c r="A222" s="11"/>
      <c r="B222" s="273"/>
      <c r="C222" s="274"/>
      <c r="D222" s="274"/>
      <c r="E222" s="274"/>
      <c r="F222" s="274"/>
      <c r="G222" s="274"/>
      <c r="H222" s="274"/>
      <c r="I222" s="274"/>
      <c r="J222" s="274"/>
      <c r="K222" s="274"/>
      <c r="L222" s="275"/>
      <c r="M222" s="29"/>
    </row>
    <row r="223" spans="1:17" s="12" customFormat="1" x14ac:dyDescent="0.3">
      <c r="A223" s="11"/>
      <c r="B223" s="273"/>
      <c r="C223" s="274"/>
      <c r="D223" s="274"/>
      <c r="E223" s="274"/>
      <c r="F223" s="274"/>
      <c r="G223" s="274"/>
      <c r="H223" s="274"/>
      <c r="I223" s="274"/>
      <c r="J223" s="274"/>
      <c r="K223" s="274"/>
      <c r="L223" s="275"/>
      <c r="M223" s="29"/>
    </row>
    <row r="224" spans="1:17" s="12" customFormat="1" x14ac:dyDescent="0.3">
      <c r="A224" s="11"/>
      <c r="B224" s="273"/>
      <c r="C224" s="274"/>
      <c r="D224" s="274"/>
      <c r="E224" s="274"/>
      <c r="F224" s="274"/>
      <c r="G224" s="274"/>
      <c r="H224" s="274"/>
      <c r="I224" s="274"/>
      <c r="J224" s="274"/>
      <c r="K224" s="274"/>
      <c r="L224" s="275"/>
      <c r="M224" s="29"/>
    </row>
    <row r="225" spans="1:17" s="29" customFormat="1" x14ac:dyDescent="0.3">
      <c r="A225" s="54"/>
      <c r="B225" s="65"/>
      <c r="C225" s="66"/>
      <c r="D225" s="66"/>
      <c r="E225" s="66"/>
      <c r="F225" s="66"/>
      <c r="G225" s="66"/>
      <c r="H225" s="66"/>
      <c r="I225" s="66"/>
      <c r="J225" s="66"/>
      <c r="K225" s="66"/>
      <c r="L225" s="67"/>
      <c r="O225" s="2"/>
      <c r="P225" s="2"/>
      <c r="Q225" s="2"/>
    </row>
    <row r="226" spans="1:17" x14ac:dyDescent="0.3">
      <c r="B226" s="266" t="s">
        <v>31</v>
      </c>
      <c r="C226" s="267"/>
      <c r="D226" s="267"/>
      <c r="E226" s="267"/>
      <c r="F226" s="267"/>
      <c r="G226" s="267"/>
      <c r="H226" s="267"/>
      <c r="I226" s="267"/>
      <c r="J226" s="267"/>
      <c r="K226" s="267"/>
      <c r="L226" s="268"/>
    </row>
    <row r="227" spans="1:17" x14ac:dyDescent="0.3">
      <c r="B227" s="18"/>
      <c r="C227" s="19"/>
      <c r="D227" s="19"/>
      <c r="E227" s="20"/>
      <c r="F227" s="20"/>
      <c r="G227" s="20"/>
      <c r="H227" s="20"/>
      <c r="I227" s="20"/>
      <c r="J227" s="20"/>
      <c r="K227" s="20"/>
      <c r="L227" s="21"/>
    </row>
    <row r="228" spans="1:17" ht="14.25" customHeight="1" x14ac:dyDescent="0.3">
      <c r="B228" s="187" t="str">
        <f>IF(Intro!$G$20="English",O228,P228)</f>
        <v>Explain any changes you expect to see in your home market, in the Canadian market and in other markets globally for the goods over the next two years with respect to demand, prices, capacity utilization, import volumes or any other factor.</v>
      </c>
      <c r="C228" s="188"/>
      <c r="D228" s="188"/>
      <c r="E228" s="188"/>
      <c r="F228" s="188"/>
      <c r="G228" s="188"/>
      <c r="H228" s="188"/>
      <c r="I228" s="188"/>
      <c r="J228" s="188"/>
      <c r="K228" s="188"/>
      <c r="L228" s="189"/>
      <c r="O228" s="22" t="str">
        <f>"Explain any changes you expect to see in your home market, in the Canadian market and in other markets globally for the goods over the next two years with respect to demand, prices, capacity utilization, import volumes or any other factor."</f>
        <v>Explain any changes you expect to see in your home market, in the Canadian market and in other markets globally for the goods over the next two years with respect to demand, prices, capacity utilization, import volumes or any other factor.</v>
      </c>
      <c r="P228" s="2" t="s">
        <v>284</v>
      </c>
    </row>
    <row r="229" spans="1:17" x14ac:dyDescent="0.3">
      <c r="B229" s="187"/>
      <c r="C229" s="188"/>
      <c r="D229" s="188"/>
      <c r="E229" s="188"/>
      <c r="F229" s="188"/>
      <c r="G229" s="188"/>
      <c r="H229" s="188"/>
      <c r="I229" s="188"/>
      <c r="J229" s="188"/>
      <c r="K229" s="188"/>
      <c r="L229" s="189"/>
      <c r="O229" s="22"/>
    </row>
    <row r="230" spans="1:17" s="29" customFormat="1" x14ac:dyDescent="0.3">
      <c r="A230" s="54"/>
      <c r="B230" s="64"/>
      <c r="C230" s="55"/>
      <c r="D230" s="55"/>
      <c r="E230" s="55"/>
      <c r="F230" s="55"/>
      <c r="G230" s="55"/>
      <c r="H230" s="55"/>
      <c r="I230" s="55"/>
      <c r="J230" s="55"/>
      <c r="K230" s="55"/>
      <c r="L230" s="56"/>
      <c r="O230" s="2"/>
      <c r="P230" s="2"/>
      <c r="Q230" s="2"/>
    </row>
    <row r="231" spans="1:17" s="12" customFormat="1" x14ac:dyDescent="0.3">
      <c r="A231" s="11"/>
      <c r="B231" s="273"/>
      <c r="C231" s="274"/>
      <c r="D231" s="274"/>
      <c r="E231" s="274"/>
      <c r="F231" s="274"/>
      <c r="G231" s="274"/>
      <c r="H231" s="274"/>
      <c r="I231" s="274"/>
      <c r="J231" s="274"/>
      <c r="K231" s="274"/>
      <c r="L231" s="275"/>
      <c r="M231" s="29"/>
    </row>
    <row r="232" spans="1:17" s="12" customFormat="1" x14ac:dyDescent="0.3">
      <c r="A232" s="11"/>
      <c r="B232" s="273"/>
      <c r="C232" s="274"/>
      <c r="D232" s="274"/>
      <c r="E232" s="274"/>
      <c r="F232" s="274"/>
      <c r="G232" s="274"/>
      <c r="H232" s="274"/>
      <c r="I232" s="274"/>
      <c r="J232" s="274"/>
      <c r="K232" s="274"/>
      <c r="L232" s="275"/>
      <c r="M232" s="29"/>
    </row>
    <row r="233" spans="1:17" s="12" customFormat="1" x14ac:dyDescent="0.3">
      <c r="A233" s="11"/>
      <c r="B233" s="273"/>
      <c r="C233" s="274"/>
      <c r="D233" s="274"/>
      <c r="E233" s="274"/>
      <c r="F233" s="274"/>
      <c r="G233" s="274"/>
      <c r="H233" s="274"/>
      <c r="I233" s="274"/>
      <c r="J233" s="274"/>
      <c r="K233" s="274"/>
      <c r="L233" s="275"/>
      <c r="M233" s="29"/>
    </row>
    <row r="234" spans="1:17" s="12" customFormat="1" x14ac:dyDescent="0.3">
      <c r="A234" s="11"/>
      <c r="B234" s="273"/>
      <c r="C234" s="274"/>
      <c r="D234" s="274"/>
      <c r="E234" s="274"/>
      <c r="F234" s="274"/>
      <c r="G234" s="274"/>
      <c r="H234" s="274"/>
      <c r="I234" s="274"/>
      <c r="J234" s="274"/>
      <c r="K234" s="274"/>
      <c r="L234" s="275"/>
      <c r="M234" s="29"/>
    </row>
    <row r="235" spans="1:17" s="12" customFormat="1" x14ac:dyDescent="0.3">
      <c r="A235" s="11"/>
      <c r="B235" s="273"/>
      <c r="C235" s="274"/>
      <c r="D235" s="274"/>
      <c r="E235" s="274"/>
      <c r="F235" s="274"/>
      <c r="G235" s="274"/>
      <c r="H235" s="274"/>
      <c r="I235" s="274"/>
      <c r="J235" s="274"/>
      <c r="K235" s="274"/>
      <c r="L235" s="275"/>
      <c r="M235" s="29"/>
    </row>
    <row r="236" spans="1:17" s="12" customFormat="1" x14ac:dyDescent="0.3">
      <c r="A236" s="11"/>
      <c r="B236" s="273"/>
      <c r="C236" s="274"/>
      <c r="D236" s="274"/>
      <c r="E236" s="274"/>
      <c r="F236" s="274"/>
      <c r="G236" s="274"/>
      <c r="H236" s="274"/>
      <c r="I236" s="274"/>
      <c r="J236" s="274"/>
      <c r="K236" s="274"/>
      <c r="L236" s="275"/>
      <c r="M236" s="29"/>
    </row>
    <row r="237" spans="1:17" s="12" customFormat="1" x14ac:dyDescent="0.3">
      <c r="A237" s="11"/>
      <c r="B237" s="273"/>
      <c r="C237" s="274"/>
      <c r="D237" s="274"/>
      <c r="E237" s="274"/>
      <c r="F237" s="274"/>
      <c r="G237" s="274"/>
      <c r="H237" s="274"/>
      <c r="I237" s="274"/>
      <c r="J237" s="274"/>
      <c r="K237" s="274"/>
      <c r="L237" s="275"/>
      <c r="M237" s="29"/>
    </row>
    <row r="238" spans="1:17" s="12" customFormat="1" x14ac:dyDescent="0.3">
      <c r="A238" s="11"/>
      <c r="B238" s="273"/>
      <c r="C238" s="274"/>
      <c r="D238" s="274"/>
      <c r="E238" s="274"/>
      <c r="F238" s="274"/>
      <c r="G238" s="274"/>
      <c r="H238" s="274"/>
      <c r="I238" s="274"/>
      <c r="J238" s="274"/>
      <c r="K238" s="274"/>
      <c r="L238" s="275"/>
      <c r="M238" s="29"/>
    </row>
    <row r="239" spans="1:17" s="29" customFormat="1" x14ac:dyDescent="0.3">
      <c r="A239" s="54"/>
      <c r="B239" s="65"/>
      <c r="C239" s="66"/>
      <c r="D239" s="66"/>
      <c r="E239" s="66"/>
      <c r="F239" s="66"/>
      <c r="G239" s="66"/>
      <c r="H239" s="66"/>
      <c r="I239" s="66"/>
      <c r="J239" s="66"/>
      <c r="K239" s="66"/>
      <c r="L239" s="67"/>
      <c r="O239" s="2"/>
      <c r="P239" s="2"/>
      <c r="Q239" s="2"/>
    </row>
  </sheetData>
  <sheetProtection algorithmName="SHA-512" hashValue="QKFHLvZbq6NNAf9Zk67fGaCceDi8AWs3JbWHiEADIEEPfVWhnLOn5++pU3sAbmDWIJR8edE32zDofMktQCPLFQ==" saltValue="EPzus3XLOq2/TFxs1ChXnw==" spinCount="100000" sheet="1" objects="1" scenarios="1" selectLockedCells="1"/>
  <mergeCells count="153">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0" min="1" max="11" man="1"/>
    <brk id="195"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zoomScaleNormal="100" workbookViewId="0"/>
  </sheetViews>
  <sheetFormatPr defaultColWidth="9.44140625" defaultRowHeight="14.4" x14ac:dyDescent="0.3"/>
  <cols>
    <col min="1" max="1" width="1.5546875" style="11" customWidth="1"/>
    <col min="2" max="2" width="12.33203125" style="1" customWidth="1"/>
    <col min="3" max="3" width="5.5546875" style="1" customWidth="1"/>
    <col min="4" max="4" width="18.5546875" style="1" customWidth="1"/>
    <col min="5" max="12" width="15.44140625" style="1" customWidth="1"/>
    <col min="13" max="13" width="6.44140625" style="2" customWidth="1"/>
    <col min="14" max="14" width="11.6640625" style="2" customWidth="1"/>
    <col min="15" max="16" width="11.6640625" style="2" hidden="1" customWidth="1"/>
    <col min="17" max="17" width="11.6640625" style="2" customWidth="1"/>
    <col min="18" max="16384" width="9.44140625" style="2"/>
  </cols>
  <sheetData>
    <row r="1" spans="1:16" ht="14.25" customHeight="1" x14ac:dyDescent="0.3">
      <c r="O1" s="2" t="s">
        <v>291</v>
      </c>
      <c r="P1" s="2" t="s">
        <v>291</v>
      </c>
    </row>
    <row r="2" spans="1:16" x14ac:dyDescent="0.3">
      <c r="B2" s="13" t="s">
        <v>0</v>
      </c>
      <c r="C2" s="13"/>
      <c r="D2" s="13"/>
      <c r="O2" s="12" t="s">
        <v>60</v>
      </c>
      <c r="P2" s="12" t="s">
        <v>72</v>
      </c>
    </row>
    <row r="3" spans="1:16" x14ac:dyDescent="0.3">
      <c r="B3" s="4"/>
      <c r="C3" s="4"/>
      <c r="D3" s="4"/>
      <c r="O3" s="7"/>
      <c r="P3" s="7"/>
    </row>
    <row r="4" spans="1:16" s="7" customFormat="1" x14ac:dyDescent="0.3">
      <c r="A4" s="14"/>
      <c r="B4" s="234" t="str">
        <f>Info!B4</f>
        <v>FOREIGN PRODUCERS' QUESTIONNAIRE</v>
      </c>
      <c r="C4" s="235"/>
      <c r="D4" s="235"/>
      <c r="E4" s="235"/>
      <c r="F4" s="235"/>
      <c r="G4" s="235"/>
      <c r="H4" s="235"/>
      <c r="I4" s="235"/>
      <c r="J4" s="235"/>
      <c r="K4" s="235"/>
      <c r="L4" s="236"/>
      <c r="M4" s="9"/>
      <c r="N4" s="9"/>
      <c r="O4" s="8"/>
      <c r="P4" s="8"/>
    </row>
    <row r="5" spans="1:16" s="7" customFormat="1" x14ac:dyDescent="0.3">
      <c r="A5" s="14"/>
      <c r="B5" s="237" t="str">
        <f>Info!B5</f>
        <v>NQ-2026-002</v>
      </c>
      <c r="C5" s="238"/>
      <c r="D5" s="238"/>
      <c r="E5" s="238"/>
      <c r="F5" s="238"/>
      <c r="G5" s="238"/>
      <c r="H5" s="238"/>
      <c r="I5" s="238"/>
      <c r="J5" s="238"/>
      <c r="K5" s="238"/>
      <c r="L5" s="239"/>
      <c r="M5" s="9"/>
      <c r="N5" s="9"/>
      <c r="O5" s="8"/>
      <c r="P5" s="8"/>
    </row>
    <row r="6" spans="1:16" s="8" customFormat="1" ht="14.1" customHeight="1" x14ac:dyDescent="0.3">
      <c r="A6" s="14"/>
      <c r="B6" s="240" t="str">
        <f>Info!B6</f>
        <v>FORGED GRINDING MEDIA</v>
      </c>
      <c r="C6" s="241"/>
      <c r="D6" s="241"/>
      <c r="E6" s="241"/>
      <c r="F6" s="241"/>
      <c r="G6" s="241"/>
      <c r="H6" s="241"/>
      <c r="I6" s="241"/>
      <c r="J6" s="241"/>
      <c r="K6" s="241"/>
      <c r="L6" s="242"/>
      <c r="O6" s="15"/>
      <c r="P6" s="15"/>
    </row>
    <row r="7" spans="1:16" s="8" customFormat="1" x14ac:dyDescent="0.3">
      <c r="A7" s="14"/>
      <c r="B7" s="16"/>
      <c r="C7" s="16"/>
      <c r="D7" s="16"/>
      <c r="E7" s="17"/>
      <c r="F7" s="17"/>
      <c r="G7" s="17"/>
      <c r="H7" s="17"/>
      <c r="I7" s="17"/>
      <c r="J7" s="17"/>
      <c r="K7" s="17"/>
      <c r="L7" s="17"/>
      <c r="O7" s="15"/>
      <c r="P7" s="15"/>
    </row>
    <row r="8" spans="1:16" x14ac:dyDescent="0.3">
      <c r="B8" s="302" t="str">
        <f>IF(Intro!$G$20="English",O8,P8)</f>
        <v>PUBLIC COMMENTS</v>
      </c>
      <c r="C8" s="303"/>
      <c r="D8" s="303"/>
      <c r="E8" s="303"/>
      <c r="F8" s="303"/>
      <c r="G8" s="303"/>
      <c r="H8" s="303"/>
      <c r="I8" s="303"/>
      <c r="J8" s="303"/>
      <c r="K8" s="303"/>
      <c r="L8" s="304"/>
      <c r="O8" s="2" t="s">
        <v>50</v>
      </c>
      <c r="P8" s="2" t="s">
        <v>51</v>
      </c>
    </row>
    <row r="9" spans="1:16" x14ac:dyDescent="0.3">
      <c r="B9" s="18"/>
      <c r="C9" s="19"/>
      <c r="D9" s="19"/>
      <c r="E9" s="20"/>
      <c r="F9" s="20"/>
      <c r="G9" s="20"/>
      <c r="H9" s="20"/>
      <c r="I9" s="20"/>
      <c r="J9" s="20"/>
      <c r="K9" s="20"/>
      <c r="L9" s="21"/>
    </row>
    <row r="10" spans="1:16" x14ac:dyDescent="0.3">
      <c r="B10" s="187" t="str">
        <f>IF(Intro!$G$20="English",O10,P10)</f>
        <v>Should your firm wish to add any comments related to its responses, submit them here. Be sure to indicate the question number being commented on.</v>
      </c>
      <c r="C10" s="188"/>
      <c r="D10" s="188"/>
      <c r="E10" s="188"/>
      <c r="F10" s="188"/>
      <c r="G10" s="188"/>
      <c r="H10" s="188"/>
      <c r="I10" s="188"/>
      <c r="J10" s="188"/>
      <c r="K10" s="188"/>
      <c r="L10" s="189"/>
      <c r="O10" s="22" t="s">
        <v>52</v>
      </c>
      <c r="P10" s="2" t="s">
        <v>160</v>
      </c>
    </row>
    <row r="11" spans="1:16" x14ac:dyDescent="0.3">
      <c r="B11" s="44"/>
      <c r="C11" s="19"/>
      <c r="D11" s="19"/>
      <c r="E11" s="20"/>
      <c r="F11" s="20"/>
      <c r="G11" s="20"/>
      <c r="H11" s="20"/>
      <c r="I11" s="20"/>
      <c r="J11" s="20"/>
      <c r="K11" s="20"/>
      <c r="L11" s="21"/>
      <c r="O11" s="22" t="s">
        <v>287</v>
      </c>
      <c r="P11" s="22" t="s">
        <v>288</v>
      </c>
    </row>
    <row r="12" spans="1:16" x14ac:dyDescent="0.3">
      <c r="B12" s="44"/>
      <c r="C12" s="19"/>
      <c r="D12" s="97" t="str">
        <f>IF(Intro!$G$20="English",O11,P11)</f>
        <v>Tab and Question</v>
      </c>
      <c r="E12" s="300" t="str">
        <f>IF(Intro!$G$20="English",O12,P12)</f>
        <v>Comments</v>
      </c>
      <c r="F12" s="300"/>
      <c r="G12" s="300"/>
      <c r="H12" s="300"/>
      <c r="I12" s="300"/>
      <c r="J12" s="300"/>
      <c r="K12" s="300"/>
      <c r="L12" s="301"/>
      <c r="O12" s="22" t="s">
        <v>90</v>
      </c>
      <c r="P12" s="2" t="s">
        <v>91</v>
      </c>
    </row>
    <row r="13" spans="1:16" x14ac:dyDescent="0.3">
      <c r="A13" s="62"/>
      <c r="B13" s="290" t="str">
        <f>IF(Intro!$G$20="English",O13,P13)</f>
        <v>Comment 1</v>
      </c>
      <c r="C13" s="291"/>
      <c r="D13" s="294"/>
      <c r="E13" s="296"/>
      <c r="F13" s="296"/>
      <c r="G13" s="296"/>
      <c r="H13" s="296"/>
      <c r="I13" s="296"/>
      <c r="J13" s="296"/>
      <c r="K13" s="296"/>
      <c r="L13" s="297"/>
      <c r="O13" s="22" t="s">
        <v>92</v>
      </c>
      <c r="P13" s="2" t="s">
        <v>93</v>
      </c>
    </row>
    <row r="14" spans="1:16" x14ac:dyDescent="0.3">
      <c r="A14" s="62"/>
      <c r="B14" s="290"/>
      <c r="C14" s="291"/>
      <c r="D14" s="294"/>
      <c r="E14" s="296"/>
      <c r="F14" s="296"/>
      <c r="G14" s="296"/>
      <c r="H14" s="296"/>
      <c r="I14" s="296"/>
      <c r="J14" s="296"/>
      <c r="K14" s="296"/>
      <c r="L14" s="297"/>
      <c r="O14" s="22"/>
    </row>
    <row r="15" spans="1:16" x14ac:dyDescent="0.3">
      <c r="A15" s="62"/>
      <c r="B15" s="290"/>
      <c r="C15" s="291"/>
      <c r="D15" s="294"/>
      <c r="E15" s="296"/>
      <c r="F15" s="296"/>
      <c r="G15" s="296"/>
      <c r="H15" s="296"/>
      <c r="I15" s="296"/>
      <c r="J15" s="296"/>
      <c r="K15" s="296"/>
      <c r="L15" s="297"/>
      <c r="O15" s="22"/>
    </row>
    <row r="16" spans="1:16" x14ac:dyDescent="0.3">
      <c r="A16" s="62"/>
      <c r="B16" s="290"/>
      <c r="C16" s="291"/>
      <c r="D16" s="294"/>
      <c r="E16" s="296"/>
      <c r="F16" s="296"/>
      <c r="G16" s="296"/>
      <c r="H16" s="296"/>
      <c r="I16" s="296"/>
      <c r="J16" s="296"/>
      <c r="K16" s="296"/>
      <c r="L16" s="297"/>
      <c r="O16" s="22"/>
    </row>
    <row r="17" spans="1:16" x14ac:dyDescent="0.3">
      <c r="A17" s="62"/>
      <c r="B17" s="290"/>
      <c r="C17" s="291"/>
      <c r="D17" s="294"/>
      <c r="E17" s="296"/>
      <c r="F17" s="296"/>
      <c r="G17" s="296"/>
      <c r="H17" s="296"/>
      <c r="I17" s="296"/>
      <c r="J17" s="296"/>
      <c r="K17" s="296"/>
      <c r="L17" s="297"/>
      <c r="O17" s="22"/>
    </row>
    <row r="18" spans="1:16" x14ac:dyDescent="0.3">
      <c r="A18" s="62"/>
      <c r="B18" s="290"/>
      <c r="C18" s="291"/>
      <c r="D18" s="294"/>
      <c r="E18" s="296"/>
      <c r="F18" s="296"/>
      <c r="G18" s="296"/>
      <c r="H18" s="296"/>
      <c r="I18" s="296"/>
      <c r="J18" s="296"/>
      <c r="K18" s="296"/>
      <c r="L18" s="297"/>
      <c r="O18" s="22"/>
    </row>
    <row r="19" spans="1:16" x14ac:dyDescent="0.3">
      <c r="A19" s="62"/>
      <c r="B19" s="290"/>
      <c r="C19" s="291"/>
      <c r="D19" s="294"/>
      <c r="E19" s="296"/>
      <c r="F19" s="296"/>
      <c r="G19" s="296"/>
      <c r="H19" s="296"/>
      <c r="I19" s="296"/>
      <c r="J19" s="296"/>
      <c r="K19" s="296"/>
      <c r="L19" s="297"/>
      <c r="O19" s="22"/>
    </row>
    <row r="20" spans="1:16" x14ac:dyDescent="0.3">
      <c r="A20" s="62"/>
      <c r="B20" s="290"/>
      <c r="C20" s="291"/>
      <c r="D20" s="294"/>
      <c r="E20" s="296"/>
      <c r="F20" s="296"/>
      <c r="G20" s="296"/>
      <c r="H20" s="296"/>
      <c r="I20" s="296"/>
      <c r="J20" s="296"/>
      <c r="K20" s="296"/>
      <c r="L20" s="297"/>
      <c r="O20" s="22"/>
    </row>
    <row r="21" spans="1:16" x14ac:dyDescent="0.3">
      <c r="A21" s="62"/>
      <c r="B21" s="290"/>
      <c r="C21" s="291"/>
      <c r="D21" s="294"/>
      <c r="E21" s="296"/>
      <c r="F21" s="296"/>
      <c r="G21" s="296"/>
      <c r="H21" s="296"/>
      <c r="I21" s="296"/>
      <c r="J21" s="296"/>
      <c r="K21" s="296"/>
      <c r="L21" s="297"/>
      <c r="O21" s="22"/>
    </row>
    <row r="22" spans="1:16" x14ac:dyDescent="0.3">
      <c r="A22" s="62"/>
      <c r="B22" s="290"/>
      <c r="C22" s="291"/>
      <c r="D22" s="294"/>
      <c r="E22" s="296"/>
      <c r="F22" s="296"/>
      <c r="G22" s="296"/>
      <c r="H22" s="296"/>
      <c r="I22" s="296"/>
      <c r="J22" s="296"/>
      <c r="K22" s="296"/>
      <c r="L22" s="297"/>
      <c r="O22" s="22"/>
    </row>
    <row r="23" spans="1:16" x14ac:dyDescent="0.3">
      <c r="A23" s="62"/>
      <c r="B23" s="290" t="str">
        <f>IF(Intro!$G$20="English",O23,P23)</f>
        <v>Comment 2</v>
      </c>
      <c r="C23" s="291"/>
      <c r="D23" s="294"/>
      <c r="E23" s="296"/>
      <c r="F23" s="296"/>
      <c r="G23" s="296"/>
      <c r="H23" s="296"/>
      <c r="I23" s="296"/>
      <c r="J23" s="296"/>
      <c r="K23" s="296"/>
      <c r="L23" s="297"/>
      <c r="O23" s="22" t="s">
        <v>94</v>
      </c>
      <c r="P23" s="2" t="s">
        <v>95</v>
      </c>
    </row>
    <row r="24" spans="1:16" x14ac:dyDescent="0.3">
      <c r="A24" s="62"/>
      <c r="B24" s="290"/>
      <c r="C24" s="291"/>
      <c r="D24" s="294"/>
      <c r="E24" s="296"/>
      <c r="F24" s="296"/>
      <c r="G24" s="296"/>
      <c r="H24" s="296"/>
      <c r="I24" s="296"/>
      <c r="J24" s="296"/>
      <c r="K24" s="296"/>
      <c r="L24" s="297"/>
    </row>
    <row r="25" spans="1:16" x14ac:dyDescent="0.3">
      <c r="A25" s="62"/>
      <c r="B25" s="290"/>
      <c r="C25" s="291"/>
      <c r="D25" s="294"/>
      <c r="E25" s="296"/>
      <c r="F25" s="296"/>
      <c r="G25" s="296"/>
      <c r="H25" s="296"/>
      <c r="I25" s="296"/>
      <c r="J25" s="296"/>
      <c r="K25" s="296"/>
      <c r="L25" s="297"/>
    </row>
    <row r="26" spans="1:16" x14ac:dyDescent="0.3">
      <c r="A26" s="62"/>
      <c r="B26" s="290"/>
      <c r="C26" s="291"/>
      <c r="D26" s="294"/>
      <c r="E26" s="296"/>
      <c r="F26" s="296"/>
      <c r="G26" s="296"/>
      <c r="H26" s="296"/>
      <c r="I26" s="296"/>
      <c r="J26" s="296"/>
      <c r="K26" s="296"/>
      <c r="L26" s="297"/>
      <c r="O26" s="22"/>
    </row>
    <row r="27" spans="1:16" x14ac:dyDescent="0.3">
      <c r="A27" s="62"/>
      <c r="B27" s="290"/>
      <c r="C27" s="291"/>
      <c r="D27" s="294"/>
      <c r="E27" s="296"/>
      <c r="F27" s="296"/>
      <c r="G27" s="296"/>
      <c r="H27" s="296"/>
      <c r="I27" s="296"/>
      <c r="J27" s="296"/>
      <c r="K27" s="296"/>
      <c r="L27" s="297"/>
      <c r="O27" s="22"/>
    </row>
    <row r="28" spans="1:16" x14ac:dyDescent="0.3">
      <c r="A28" s="62"/>
      <c r="B28" s="290"/>
      <c r="C28" s="291"/>
      <c r="D28" s="294"/>
      <c r="E28" s="296"/>
      <c r="F28" s="296"/>
      <c r="G28" s="296"/>
      <c r="H28" s="296"/>
      <c r="I28" s="296"/>
      <c r="J28" s="296"/>
      <c r="K28" s="296"/>
      <c r="L28" s="297"/>
    </row>
    <row r="29" spans="1:16" x14ac:dyDescent="0.3">
      <c r="A29" s="62"/>
      <c r="B29" s="290"/>
      <c r="C29" s="291"/>
      <c r="D29" s="294"/>
      <c r="E29" s="296"/>
      <c r="F29" s="296"/>
      <c r="G29" s="296"/>
      <c r="H29" s="296"/>
      <c r="I29" s="296"/>
      <c r="J29" s="296"/>
      <c r="K29" s="296"/>
      <c r="L29" s="297"/>
      <c r="O29" s="22"/>
    </row>
    <row r="30" spans="1:16" x14ac:dyDescent="0.3">
      <c r="A30" s="62"/>
      <c r="B30" s="290"/>
      <c r="C30" s="291"/>
      <c r="D30" s="294"/>
      <c r="E30" s="296"/>
      <c r="F30" s="296"/>
      <c r="G30" s="296"/>
      <c r="H30" s="296"/>
      <c r="I30" s="296"/>
      <c r="J30" s="296"/>
      <c r="K30" s="296"/>
      <c r="L30" s="297"/>
      <c r="O30" s="22"/>
    </row>
    <row r="31" spans="1:16" x14ac:dyDescent="0.3">
      <c r="A31" s="62"/>
      <c r="B31" s="290"/>
      <c r="C31" s="291"/>
      <c r="D31" s="294"/>
      <c r="E31" s="296"/>
      <c r="F31" s="296"/>
      <c r="G31" s="296"/>
      <c r="H31" s="296"/>
      <c r="I31" s="296"/>
      <c r="J31" s="296"/>
      <c r="K31" s="296"/>
      <c r="L31" s="297"/>
      <c r="O31" s="22"/>
    </row>
    <row r="32" spans="1:16" x14ac:dyDescent="0.3">
      <c r="A32" s="62"/>
      <c r="B32" s="290"/>
      <c r="C32" s="291"/>
      <c r="D32" s="294"/>
      <c r="E32" s="296"/>
      <c r="F32" s="296"/>
      <c r="G32" s="296"/>
      <c r="H32" s="296"/>
      <c r="I32" s="296"/>
      <c r="J32" s="296"/>
      <c r="K32" s="296"/>
      <c r="L32" s="297"/>
      <c r="O32" s="22"/>
    </row>
    <row r="33" spans="1:16" x14ac:dyDescent="0.3">
      <c r="A33" s="62"/>
      <c r="B33" s="290" t="str">
        <f>IF(Intro!$G$20="English",O33,P33)</f>
        <v>Comment 3</v>
      </c>
      <c r="C33" s="291"/>
      <c r="D33" s="294"/>
      <c r="E33" s="296"/>
      <c r="F33" s="296"/>
      <c r="G33" s="296"/>
      <c r="H33" s="296"/>
      <c r="I33" s="296"/>
      <c r="J33" s="296"/>
      <c r="K33" s="296"/>
      <c r="L33" s="297"/>
      <c r="O33" s="22" t="s">
        <v>96</v>
      </c>
      <c r="P33" s="2" t="s">
        <v>97</v>
      </c>
    </row>
    <row r="34" spans="1:16" x14ac:dyDescent="0.3">
      <c r="A34" s="62"/>
      <c r="B34" s="290"/>
      <c r="C34" s="291"/>
      <c r="D34" s="294"/>
      <c r="E34" s="296"/>
      <c r="F34" s="296"/>
      <c r="G34" s="296"/>
      <c r="H34" s="296"/>
      <c r="I34" s="296"/>
      <c r="J34" s="296"/>
      <c r="K34" s="296"/>
      <c r="L34" s="297"/>
    </row>
    <row r="35" spans="1:16" x14ac:dyDescent="0.3">
      <c r="A35" s="62"/>
      <c r="B35" s="290"/>
      <c r="C35" s="291"/>
      <c r="D35" s="294"/>
      <c r="E35" s="296"/>
      <c r="F35" s="296"/>
      <c r="G35" s="296"/>
      <c r="H35" s="296"/>
      <c r="I35" s="296"/>
      <c r="J35" s="296"/>
      <c r="K35" s="296"/>
      <c r="L35" s="297"/>
    </row>
    <row r="36" spans="1:16" x14ac:dyDescent="0.3">
      <c r="A36" s="62"/>
      <c r="B36" s="290"/>
      <c r="C36" s="291"/>
      <c r="D36" s="294"/>
      <c r="E36" s="296"/>
      <c r="F36" s="296"/>
      <c r="G36" s="296"/>
      <c r="H36" s="296"/>
      <c r="I36" s="296"/>
      <c r="J36" s="296"/>
      <c r="K36" s="296"/>
      <c r="L36" s="297"/>
      <c r="O36" s="22"/>
    </row>
    <row r="37" spans="1:16" x14ac:dyDescent="0.3">
      <c r="A37" s="62"/>
      <c r="B37" s="290"/>
      <c r="C37" s="291"/>
      <c r="D37" s="294"/>
      <c r="E37" s="296"/>
      <c r="F37" s="296"/>
      <c r="G37" s="296"/>
      <c r="H37" s="296"/>
      <c r="I37" s="296"/>
      <c r="J37" s="296"/>
      <c r="K37" s="296"/>
      <c r="L37" s="297"/>
      <c r="O37" s="22"/>
    </row>
    <row r="38" spans="1:16" x14ac:dyDescent="0.3">
      <c r="A38" s="62"/>
      <c r="B38" s="290"/>
      <c r="C38" s="291"/>
      <c r="D38" s="294"/>
      <c r="E38" s="296"/>
      <c r="F38" s="296"/>
      <c r="G38" s="296"/>
      <c r="H38" s="296"/>
      <c r="I38" s="296"/>
      <c r="J38" s="296"/>
      <c r="K38" s="296"/>
      <c r="L38" s="297"/>
      <c r="O38" s="22"/>
    </row>
    <row r="39" spans="1:16" x14ac:dyDescent="0.3">
      <c r="A39" s="62"/>
      <c r="B39" s="290"/>
      <c r="C39" s="291"/>
      <c r="D39" s="294"/>
      <c r="E39" s="296"/>
      <c r="F39" s="296"/>
      <c r="G39" s="296"/>
      <c r="H39" s="296"/>
      <c r="I39" s="296"/>
      <c r="J39" s="296"/>
      <c r="K39" s="296"/>
      <c r="L39" s="297"/>
      <c r="O39" s="22"/>
    </row>
    <row r="40" spans="1:16" x14ac:dyDescent="0.3">
      <c r="A40" s="62"/>
      <c r="B40" s="290"/>
      <c r="C40" s="291"/>
      <c r="D40" s="294"/>
      <c r="E40" s="296"/>
      <c r="F40" s="296"/>
      <c r="G40" s="296"/>
      <c r="H40" s="296"/>
      <c r="I40" s="296"/>
      <c r="J40" s="296"/>
      <c r="K40" s="296"/>
      <c r="L40" s="297"/>
      <c r="O40" s="22"/>
    </row>
    <row r="41" spans="1:16" x14ac:dyDescent="0.3">
      <c r="A41" s="62"/>
      <c r="B41" s="290"/>
      <c r="C41" s="291"/>
      <c r="D41" s="294"/>
      <c r="E41" s="296"/>
      <c r="F41" s="296"/>
      <c r="G41" s="296"/>
      <c r="H41" s="296"/>
      <c r="I41" s="296"/>
      <c r="J41" s="296"/>
      <c r="K41" s="296"/>
      <c r="L41" s="297"/>
      <c r="O41" s="22"/>
    </row>
    <row r="42" spans="1:16" x14ac:dyDescent="0.3">
      <c r="A42" s="62"/>
      <c r="B42" s="290"/>
      <c r="C42" s="291"/>
      <c r="D42" s="294"/>
      <c r="E42" s="296"/>
      <c r="F42" s="296"/>
      <c r="G42" s="296"/>
      <c r="H42" s="296"/>
      <c r="I42" s="296"/>
      <c r="J42" s="296"/>
      <c r="K42" s="296"/>
      <c r="L42" s="297"/>
      <c r="O42" s="22"/>
    </row>
    <row r="43" spans="1:16" x14ac:dyDescent="0.3">
      <c r="A43" s="62"/>
      <c r="B43" s="290" t="str">
        <f>IF(Intro!$G$20="English",O43,P43)</f>
        <v>Comment 4</v>
      </c>
      <c r="C43" s="291"/>
      <c r="D43" s="294"/>
      <c r="E43" s="296"/>
      <c r="F43" s="296"/>
      <c r="G43" s="296"/>
      <c r="H43" s="296"/>
      <c r="I43" s="296"/>
      <c r="J43" s="296"/>
      <c r="K43" s="296"/>
      <c r="L43" s="297"/>
      <c r="O43" s="22" t="s">
        <v>98</v>
      </c>
      <c r="P43" s="2" t="s">
        <v>99</v>
      </c>
    </row>
    <row r="44" spans="1:16" x14ac:dyDescent="0.3">
      <c r="A44" s="62"/>
      <c r="B44" s="290"/>
      <c r="C44" s="291"/>
      <c r="D44" s="294"/>
      <c r="E44" s="296"/>
      <c r="F44" s="296"/>
      <c r="G44" s="296"/>
      <c r="H44" s="296"/>
      <c r="I44" s="296"/>
      <c r="J44" s="296"/>
      <c r="K44" s="296"/>
      <c r="L44" s="297"/>
      <c r="O44" s="22"/>
    </row>
    <row r="45" spans="1:16" x14ac:dyDescent="0.3">
      <c r="A45" s="62"/>
      <c r="B45" s="290"/>
      <c r="C45" s="291"/>
      <c r="D45" s="294"/>
      <c r="E45" s="296"/>
      <c r="F45" s="296"/>
      <c r="G45" s="296"/>
      <c r="H45" s="296"/>
      <c r="I45" s="296"/>
      <c r="J45" s="296"/>
      <c r="K45" s="296"/>
      <c r="L45" s="297"/>
      <c r="O45" s="22"/>
    </row>
    <row r="46" spans="1:16" x14ac:dyDescent="0.3">
      <c r="A46" s="62"/>
      <c r="B46" s="290"/>
      <c r="C46" s="291"/>
      <c r="D46" s="294"/>
      <c r="E46" s="296"/>
      <c r="F46" s="296"/>
      <c r="G46" s="296"/>
      <c r="H46" s="296"/>
      <c r="I46" s="296"/>
      <c r="J46" s="296"/>
      <c r="K46" s="296"/>
      <c r="L46" s="297"/>
      <c r="O46" s="22"/>
    </row>
    <row r="47" spans="1:16" x14ac:dyDescent="0.3">
      <c r="A47" s="62"/>
      <c r="B47" s="290"/>
      <c r="C47" s="291"/>
      <c r="D47" s="294"/>
      <c r="E47" s="296"/>
      <c r="F47" s="296"/>
      <c r="G47" s="296"/>
      <c r="H47" s="296"/>
      <c r="I47" s="296"/>
      <c r="J47" s="296"/>
      <c r="K47" s="296"/>
      <c r="L47" s="297"/>
      <c r="O47" s="22"/>
    </row>
    <row r="48" spans="1:16" x14ac:dyDescent="0.3">
      <c r="A48" s="62"/>
      <c r="B48" s="290"/>
      <c r="C48" s="291"/>
      <c r="D48" s="294"/>
      <c r="E48" s="296"/>
      <c r="F48" s="296"/>
      <c r="G48" s="296"/>
      <c r="H48" s="296"/>
      <c r="I48" s="296"/>
      <c r="J48" s="296"/>
      <c r="K48" s="296"/>
      <c r="L48" s="297"/>
      <c r="O48" s="22"/>
    </row>
    <row r="49" spans="1:16" x14ac:dyDescent="0.3">
      <c r="A49" s="62"/>
      <c r="B49" s="290"/>
      <c r="C49" s="291"/>
      <c r="D49" s="294"/>
      <c r="E49" s="296"/>
      <c r="F49" s="296"/>
      <c r="G49" s="296"/>
      <c r="H49" s="296"/>
      <c r="I49" s="296"/>
      <c r="J49" s="296"/>
      <c r="K49" s="296"/>
      <c r="L49" s="297"/>
      <c r="O49" s="22"/>
    </row>
    <row r="50" spans="1:16" x14ac:dyDescent="0.3">
      <c r="A50" s="62"/>
      <c r="B50" s="290"/>
      <c r="C50" s="291"/>
      <c r="D50" s="294"/>
      <c r="E50" s="296"/>
      <c r="F50" s="296"/>
      <c r="G50" s="296"/>
      <c r="H50" s="296"/>
      <c r="I50" s="296"/>
      <c r="J50" s="296"/>
      <c r="K50" s="296"/>
      <c r="L50" s="297"/>
      <c r="O50" s="22"/>
    </row>
    <row r="51" spans="1:16" x14ac:dyDescent="0.3">
      <c r="A51" s="62"/>
      <c r="B51" s="290"/>
      <c r="C51" s="291"/>
      <c r="D51" s="294"/>
      <c r="E51" s="296"/>
      <c r="F51" s="296"/>
      <c r="G51" s="296"/>
      <c r="H51" s="296"/>
      <c r="I51" s="296"/>
      <c r="J51" s="296"/>
      <c r="K51" s="296"/>
      <c r="L51" s="297"/>
      <c r="O51" s="22"/>
    </row>
    <row r="52" spans="1:16" x14ac:dyDescent="0.3">
      <c r="A52" s="62"/>
      <c r="B52" s="290"/>
      <c r="C52" s="291"/>
      <c r="D52" s="294"/>
      <c r="E52" s="296"/>
      <c r="F52" s="296"/>
      <c r="G52" s="296"/>
      <c r="H52" s="296"/>
      <c r="I52" s="296"/>
      <c r="J52" s="296"/>
      <c r="K52" s="296"/>
      <c r="L52" s="297"/>
      <c r="O52" s="22"/>
    </row>
    <row r="53" spans="1:16" x14ac:dyDescent="0.3">
      <c r="A53" s="62"/>
      <c r="B53" s="290" t="str">
        <f>IF(Intro!$G$20="English",O53,P53)</f>
        <v>Comment 5</v>
      </c>
      <c r="C53" s="291"/>
      <c r="D53" s="294"/>
      <c r="E53" s="296"/>
      <c r="F53" s="296"/>
      <c r="G53" s="296"/>
      <c r="H53" s="296"/>
      <c r="I53" s="296"/>
      <c r="J53" s="296"/>
      <c r="K53" s="296"/>
      <c r="L53" s="297"/>
      <c r="O53" s="22" t="s">
        <v>100</v>
      </c>
      <c r="P53" s="2" t="s">
        <v>101</v>
      </c>
    </row>
    <row r="54" spans="1:16" x14ac:dyDescent="0.3">
      <c r="A54" s="62"/>
      <c r="B54" s="290"/>
      <c r="C54" s="291"/>
      <c r="D54" s="294"/>
      <c r="E54" s="296"/>
      <c r="F54" s="296"/>
      <c r="G54" s="296"/>
      <c r="H54" s="296"/>
      <c r="I54" s="296"/>
      <c r="J54" s="296"/>
      <c r="K54" s="296"/>
      <c r="L54" s="297"/>
      <c r="O54" s="22"/>
    </row>
    <row r="55" spans="1:16" x14ac:dyDescent="0.3">
      <c r="A55" s="62"/>
      <c r="B55" s="290"/>
      <c r="C55" s="291"/>
      <c r="D55" s="294"/>
      <c r="E55" s="296"/>
      <c r="F55" s="296"/>
      <c r="G55" s="296"/>
      <c r="H55" s="296"/>
      <c r="I55" s="296"/>
      <c r="J55" s="296"/>
      <c r="K55" s="296"/>
      <c r="L55" s="297"/>
      <c r="O55" s="22"/>
    </row>
    <row r="56" spans="1:16" x14ac:dyDescent="0.3">
      <c r="A56" s="62"/>
      <c r="B56" s="290"/>
      <c r="C56" s="291"/>
      <c r="D56" s="294"/>
      <c r="E56" s="296"/>
      <c r="F56" s="296"/>
      <c r="G56" s="296"/>
      <c r="H56" s="296"/>
      <c r="I56" s="296"/>
      <c r="J56" s="296"/>
      <c r="K56" s="296"/>
      <c r="L56" s="297"/>
      <c r="O56" s="22"/>
    </row>
    <row r="57" spans="1:16" x14ac:dyDescent="0.3">
      <c r="A57" s="62"/>
      <c r="B57" s="290"/>
      <c r="C57" s="291"/>
      <c r="D57" s="294"/>
      <c r="E57" s="296"/>
      <c r="F57" s="296"/>
      <c r="G57" s="296"/>
      <c r="H57" s="296"/>
      <c r="I57" s="296"/>
      <c r="J57" s="296"/>
      <c r="K57" s="296"/>
      <c r="L57" s="297"/>
      <c r="O57" s="22"/>
    </row>
    <row r="58" spans="1:16" x14ac:dyDescent="0.3">
      <c r="A58" s="62"/>
      <c r="B58" s="290"/>
      <c r="C58" s="291"/>
      <c r="D58" s="294"/>
      <c r="E58" s="296"/>
      <c r="F58" s="296"/>
      <c r="G58" s="296"/>
      <c r="H58" s="296"/>
      <c r="I58" s="296"/>
      <c r="J58" s="296"/>
      <c r="K58" s="296"/>
      <c r="L58" s="297"/>
      <c r="O58" s="22"/>
    </row>
    <row r="59" spans="1:16" x14ac:dyDescent="0.3">
      <c r="A59" s="62"/>
      <c r="B59" s="290"/>
      <c r="C59" s="291"/>
      <c r="D59" s="294"/>
      <c r="E59" s="296"/>
      <c r="F59" s="296"/>
      <c r="G59" s="296"/>
      <c r="H59" s="296"/>
      <c r="I59" s="296"/>
      <c r="J59" s="296"/>
      <c r="K59" s="296"/>
      <c r="L59" s="297"/>
      <c r="O59" s="22"/>
    </row>
    <row r="60" spans="1:16" x14ac:dyDescent="0.3">
      <c r="A60" s="62"/>
      <c r="B60" s="290"/>
      <c r="C60" s="291"/>
      <c r="D60" s="294"/>
      <c r="E60" s="296"/>
      <c r="F60" s="296"/>
      <c r="G60" s="296"/>
      <c r="H60" s="296"/>
      <c r="I60" s="296"/>
      <c r="J60" s="296"/>
      <c r="K60" s="296"/>
      <c r="L60" s="297"/>
      <c r="O60" s="22"/>
    </row>
    <row r="61" spans="1:16" x14ac:dyDescent="0.3">
      <c r="A61" s="62"/>
      <c r="B61" s="290"/>
      <c r="C61" s="291"/>
      <c r="D61" s="294"/>
      <c r="E61" s="296"/>
      <c r="F61" s="296"/>
      <c r="G61" s="296"/>
      <c r="H61" s="296"/>
      <c r="I61" s="296"/>
      <c r="J61" s="296"/>
      <c r="K61" s="296"/>
      <c r="L61" s="297"/>
      <c r="O61" s="22"/>
    </row>
    <row r="62" spans="1:16" x14ac:dyDescent="0.3">
      <c r="A62" s="62"/>
      <c r="B62" s="292"/>
      <c r="C62" s="293"/>
      <c r="D62" s="295"/>
      <c r="E62" s="298"/>
      <c r="F62" s="298"/>
      <c r="G62" s="298"/>
      <c r="H62" s="298"/>
      <c r="I62" s="298"/>
      <c r="J62" s="298"/>
      <c r="K62" s="298"/>
      <c r="L62" s="299"/>
      <c r="O62" s="22"/>
    </row>
    <row r="63" spans="1:16" s="31" customFormat="1" x14ac:dyDescent="0.3">
      <c r="A63" s="62"/>
      <c r="B63" s="14"/>
      <c r="N63" s="30"/>
    </row>
  </sheetData>
  <sheetProtection algorithmName="SHA-512" hashValue="iS5ZIcer2+Y+Wwr6Ows3abUS5OorDdQZyiKr9YsZnDZD5jzvnQ2lgOPAcx0R7vKKNRNGJ8ufgjgYoGVa2ypfcA==" saltValue="/ymwba+ABQq4qxJJPXPe8g=="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6">
    <tabColor rgb="FF92D050"/>
    <pageSetUpPr fitToPage="1"/>
  </sheetPr>
  <dimension ref="A1:Q135"/>
  <sheetViews>
    <sheetView showGridLines="0"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7.6640625" style="2" customWidth="1"/>
    <col min="15" max="16" width="20.44140625" style="2" hidden="1" customWidth="1"/>
    <col min="17" max="17" width="7.6640625" style="2" customWidth="1"/>
    <col min="18" max="16384" width="9.44140625" style="2"/>
  </cols>
  <sheetData>
    <row r="1" spans="1:16" x14ac:dyDescent="0.3">
      <c r="O1" s="2" t="s">
        <v>291</v>
      </c>
      <c r="P1" s="2" t="s">
        <v>291</v>
      </c>
    </row>
    <row r="2" spans="1:16" x14ac:dyDescent="0.3">
      <c r="B2" s="13" t="str">
        <f>IF(Intro!$G$20="English",O3,P3)</f>
        <v>PROTECTED</v>
      </c>
      <c r="C2" s="13"/>
      <c r="D2" s="13"/>
      <c r="O2" s="12" t="s">
        <v>60</v>
      </c>
      <c r="P2" s="12" t="s">
        <v>72</v>
      </c>
    </row>
    <row r="3" spans="1:16" x14ac:dyDescent="0.3">
      <c r="B3" s="4"/>
      <c r="C3" s="4"/>
      <c r="D3" s="4"/>
      <c r="O3" s="88" t="s">
        <v>241</v>
      </c>
      <c r="P3" s="88" t="s">
        <v>242</v>
      </c>
    </row>
    <row r="4" spans="1:16" s="7" customFormat="1" x14ac:dyDescent="0.3">
      <c r="A4" s="14"/>
      <c r="B4" s="321" t="str">
        <f>Info!B4</f>
        <v>FOREIGN PRODUCERS' QUESTIONNAIRE</v>
      </c>
      <c r="C4" s="321"/>
      <c r="D4" s="321"/>
      <c r="E4" s="321"/>
      <c r="F4" s="321"/>
      <c r="G4" s="321"/>
      <c r="H4" s="321"/>
      <c r="I4" s="321"/>
      <c r="J4" s="321"/>
      <c r="K4" s="321"/>
      <c r="L4" s="321"/>
      <c r="M4" s="5"/>
      <c r="N4" s="5"/>
      <c r="O4" s="8"/>
      <c r="P4" s="8"/>
    </row>
    <row r="5" spans="1:16" s="7" customFormat="1" x14ac:dyDescent="0.3">
      <c r="A5" s="14"/>
      <c r="B5" s="321" t="str">
        <f>Info!B5</f>
        <v>NQ-2026-002</v>
      </c>
      <c r="C5" s="321"/>
      <c r="D5" s="321"/>
      <c r="E5" s="321"/>
      <c r="F5" s="321"/>
      <c r="G5" s="321"/>
      <c r="H5" s="321"/>
      <c r="I5" s="321"/>
      <c r="J5" s="321"/>
      <c r="K5" s="321"/>
      <c r="L5" s="321"/>
      <c r="M5" s="5"/>
      <c r="N5" s="5"/>
      <c r="O5" s="8"/>
      <c r="P5" s="8"/>
    </row>
    <row r="6" spans="1:16" s="8" customFormat="1" x14ac:dyDescent="0.3">
      <c r="A6" s="14"/>
      <c r="B6" s="321" t="str">
        <f>Info!B6</f>
        <v>FORGED GRINDING MEDIA</v>
      </c>
      <c r="C6" s="321"/>
      <c r="D6" s="321"/>
      <c r="E6" s="321"/>
      <c r="F6" s="321"/>
      <c r="G6" s="321"/>
      <c r="H6" s="321"/>
      <c r="I6" s="321"/>
      <c r="J6" s="321"/>
      <c r="K6" s="321"/>
      <c r="L6" s="321"/>
      <c r="O6" s="15"/>
      <c r="P6" s="15"/>
    </row>
    <row r="7" spans="1:16" s="8" customFormat="1" x14ac:dyDescent="0.3">
      <c r="A7" s="14"/>
      <c r="B7" s="34"/>
      <c r="C7" s="34"/>
      <c r="D7" s="34"/>
      <c r="E7" s="34"/>
      <c r="F7" s="34"/>
      <c r="G7" s="34"/>
      <c r="H7" s="34"/>
      <c r="I7" s="34"/>
      <c r="J7" s="34"/>
      <c r="K7" s="34"/>
      <c r="L7" s="34"/>
      <c r="O7" s="27"/>
    </row>
    <row r="8" spans="1:16" s="8" customFormat="1" x14ac:dyDescent="0.3">
      <c r="A8" s="14"/>
      <c r="B8" s="322" t="str">
        <f>Public!B8</f>
        <v>The following questions refer to the goods as defined in the product description on the Intro tab.</v>
      </c>
      <c r="C8" s="322"/>
      <c r="D8" s="322"/>
      <c r="E8" s="322"/>
      <c r="F8" s="322"/>
      <c r="G8" s="322"/>
      <c r="H8" s="322"/>
      <c r="I8" s="322"/>
      <c r="J8" s="322"/>
      <c r="K8" s="322"/>
      <c r="L8" s="322"/>
      <c r="O8" s="15"/>
      <c r="P8" s="15"/>
    </row>
    <row r="9" spans="1:16" s="8" customFormat="1" x14ac:dyDescent="0.3">
      <c r="A9" s="14"/>
      <c r="B9" s="322" t="str">
        <f>Public!B9</f>
        <v xml:space="preserve">Product information and a glossary of terms can be found in the Info tab.
</v>
      </c>
      <c r="C9" s="322"/>
      <c r="D9" s="322"/>
      <c r="E9" s="322"/>
      <c r="F9" s="322"/>
      <c r="G9" s="322"/>
      <c r="H9" s="322"/>
      <c r="I9" s="322"/>
      <c r="J9" s="322"/>
      <c r="K9" s="322"/>
      <c r="L9" s="322"/>
      <c r="O9" s="15"/>
    </row>
    <row r="10" spans="1:16" s="8" customFormat="1" x14ac:dyDescent="0.3">
      <c r="A10" s="14"/>
      <c r="B10" s="322" t="str">
        <f>IF(Intro!$G$20="English",O10,P10)</f>
        <v xml:space="preserve">Use the AddPro tab if more space is needed.
</v>
      </c>
      <c r="C10" s="322"/>
      <c r="D10" s="322"/>
      <c r="E10" s="322"/>
      <c r="F10" s="322"/>
      <c r="G10" s="322"/>
      <c r="H10" s="322"/>
      <c r="I10" s="322"/>
      <c r="J10" s="322"/>
      <c r="K10" s="322"/>
      <c r="L10" s="322"/>
      <c r="O10" s="15" t="s">
        <v>102</v>
      </c>
      <c r="P10" s="15" t="str">
        <f>"Utilisez l'onglet AddPro si vous avez besoin de plus d'espace."&amp;CHAR(10)</f>
        <v xml:space="preserve">Utilisez l'onglet AddPro si vous avez besoin de plus d'espace.
</v>
      </c>
    </row>
    <row r="11" spans="1:16" s="8" customFormat="1" x14ac:dyDescent="0.3">
      <c r="A11" s="14"/>
      <c r="B11" s="16"/>
      <c r="C11" s="16"/>
      <c r="D11" s="16"/>
      <c r="E11" s="17"/>
      <c r="F11" s="17"/>
      <c r="G11" s="17"/>
      <c r="H11" s="17"/>
      <c r="I11" s="17"/>
      <c r="J11" s="17"/>
      <c r="K11" s="17"/>
      <c r="L11" s="17"/>
      <c r="O11" s="15"/>
      <c r="P11" s="15"/>
    </row>
    <row r="12" spans="1:16" x14ac:dyDescent="0.3">
      <c r="B12" s="302" t="str">
        <f>IF(Intro!$G$20="English",O12,P12)</f>
        <v>PRODUCTION AND CAPACITY</v>
      </c>
      <c r="C12" s="303"/>
      <c r="D12" s="303"/>
      <c r="E12" s="303"/>
      <c r="F12" s="303"/>
      <c r="G12" s="303"/>
      <c r="H12" s="303"/>
      <c r="I12" s="303"/>
      <c r="J12" s="303"/>
      <c r="K12" s="303"/>
      <c r="L12" s="304"/>
      <c r="M12" s="29"/>
      <c r="O12" s="89" t="s">
        <v>243</v>
      </c>
      <c r="P12" s="89" t="s">
        <v>244</v>
      </c>
    </row>
    <row r="13" spans="1:16" x14ac:dyDescent="0.3">
      <c r="B13" s="263" t="s">
        <v>22</v>
      </c>
      <c r="C13" s="264"/>
      <c r="D13" s="264"/>
      <c r="E13" s="264"/>
      <c r="F13" s="264"/>
      <c r="G13" s="264"/>
      <c r="H13" s="264"/>
      <c r="I13" s="264"/>
      <c r="J13" s="264"/>
      <c r="K13" s="264"/>
      <c r="L13" s="265"/>
    </row>
    <row r="14" spans="1:16" x14ac:dyDescent="0.3">
      <c r="B14" s="18"/>
      <c r="C14" s="19"/>
      <c r="D14" s="19"/>
      <c r="E14" s="20"/>
      <c r="F14" s="20"/>
      <c r="G14" s="20"/>
      <c r="H14" s="20"/>
      <c r="I14" s="20"/>
      <c r="J14" s="20"/>
      <c r="K14" s="20"/>
      <c r="L14" s="21"/>
    </row>
    <row r="15" spans="1:16" x14ac:dyDescent="0.3">
      <c r="B15" s="228" t="str">
        <f>IF(Intro!$G$20="English",O15,P15)</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5" s="229"/>
      <c r="D15" s="229"/>
      <c r="E15" s="229"/>
      <c r="F15" s="229"/>
      <c r="G15" s="229"/>
      <c r="H15" s="229"/>
      <c r="I15" s="229"/>
      <c r="J15" s="229"/>
      <c r="K15" s="229"/>
      <c r="L15" s="230"/>
      <c r="O15" s="22" t="s">
        <v>182</v>
      </c>
      <c r="P15" s="2" t="s">
        <v>275</v>
      </c>
    </row>
    <row r="16" spans="1:16" x14ac:dyDescent="0.3">
      <c r="B16" s="228"/>
      <c r="C16" s="229"/>
      <c r="D16" s="229"/>
      <c r="E16" s="229"/>
      <c r="F16" s="229"/>
      <c r="G16" s="229"/>
      <c r="H16" s="229"/>
      <c r="I16" s="229"/>
      <c r="J16" s="229"/>
      <c r="K16" s="229"/>
      <c r="L16" s="230"/>
      <c r="O16" s="22"/>
    </row>
    <row r="17" spans="1:17" x14ac:dyDescent="0.3">
      <c r="B17" s="228"/>
      <c r="C17" s="229"/>
      <c r="D17" s="229"/>
      <c r="E17" s="229"/>
      <c r="F17" s="229"/>
      <c r="G17" s="229"/>
      <c r="H17" s="229"/>
      <c r="I17" s="229"/>
      <c r="J17" s="229"/>
      <c r="K17" s="229"/>
      <c r="L17" s="230"/>
      <c r="O17" s="22"/>
    </row>
    <row r="18" spans="1:17" x14ac:dyDescent="0.3">
      <c r="B18" s="44"/>
      <c r="C18" s="45"/>
      <c r="D18" s="19"/>
      <c r="E18" s="20"/>
      <c r="F18" s="20"/>
      <c r="G18" s="20"/>
      <c r="H18" s="20"/>
      <c r="I18" s="20"/>
      <c r="J18" s="20"/>
      <c r="K18" s="20"/>
      <c r="L18" s="21"/>
      <c r="O18" s="22"/>
    </row>
    <row r="19" spans="1:17" x14ac:dyDescent="0.3">
      <c r="B19" s="324" t="str">
        <f>IF(Intro!$G$20="English",O19,P19)</f>
        <v>Forged</v>
      </c>
      <c r="C19" s="325"/>
      <c r="D19" s="325"/>
      <c r="E19" s="325"/>
      <c r="F19" s="326"/>
      <c r="G19" s="323">
        <f>Variables!B6</f>
        <v>2023</v>
      </c>
      <c r="H19" s="323">
        <f>G19+1</f>
        <v>2024</v>
      </c>
      <c r="I19" s="323">
        <f>H19+1</f>
        <v>2025</v>
      </c>
      <c r="J19" s="323" t="str">
        <f>IF(Intro!$G$20="English",Variables!B9,Variables!C9)</f>
        <v>Jan-Mar 2025</v>
      </c>
      <c r="K19" s="323" t="str">
        <f>IF(Intro!$G$20="English",Variables!B10,Variables!C10)</f>
        <v>Jan-Mar 2026</v>
      </c>
      <c r="L19" s="58"/>
      <c r="O19" s="2" t="str">
        <f>Variables!B30</f>
        <v>Forged</v>
      </c>
      <c r="P19" s="2" t="str">
        <f>Variables!C30</f>
        <v>Forgeage</v>
      </c>
    </row>
    <row r="20" spans="1:17" x14ac:dyDescent="0.3">
      <c r="B20" s="327"/>
      <c r="C20" s="328"/>
      <c r="D20" s="328"/>
      <c r="E20" s="328"/>
      <c r="F20" s="329"/>
      <c r="G20" s="323"/>
      <c r="H20" s="323"/>
      <c r="I20" s="323"/>
      <c r="J20" s="323"/>
      <c r="K20" s="323"/>
      <c r="L20" s="58"/>
      <c r="O20" s="22"/>
    </row>
    <row r="21" spans="1:17" s="50" customFormat="1" x14ac:dyDescent="0.3">
      <c r="A21" s="139"/>
      <c r="B21" s="310" t="s">
        <v>343</v>
      </c>
      <c r="C21" s="311"/>
      <c r="D21" s="311"/>
      <c r="E21" s="312"/>
      <c r="F21" s="140" t="s">
        <v>212</v>
      </c>
      <c r="G21" s="123"/>
      <c r="H21" s="123"/>
      <c r="I21" s="123"/>
      <c r="J21" s="123"/>
      <c r="K21" s="123"/>
      <c r="L21" s="141"/>
      <c r="O21" s="142" t="s">
        <v>343</v>
      </c>
      <c r="P21" s="142" t="s">
        <v>344</v>
      </c>
      <c r="Q21" s="142"/>
    </row>
    <row r="22" spans="1:17" s="50" customFormat="1" x14ac:dyDescent="0.3">
      <c r="A22" s="139"/>
      <c r="B22" s="310" t="s">
        <v>334</v>
      </c>
      <c r="C22" s="311"/>
      <c r="D22" s="311"/>
      <c r="E22" s="312"/>
      <c r="F22" s="140" t="s">
        <v>212</v>
      </c>
      <c r="G22" s="123"/>
      <c r="H22" s="123"/>
      <c r="I22" s="123"/>
      <c r="J22" s="123"/>
      <c r="K22" s="123"/>
      <c r="L22" s="141"/>
      <c r="O22" s="142" t="s">
        <v>334</v>
      </c>
      <c r="P22" s="142" t="s">
        <v>335</v>
      </c>
      <c r="Q22" s="142"/>
    </row>
    <row r="23" spans="1:17" s="142" customFormat="1" ht="14.25" customHeight="1" x14ac:dyDescent="0.3">
      <c r="A23" s="143"/>
      <c r="B23" s="310" t="s">
        <v>336</v>
      </c>
      <c r="C23" s="311"/>
      <c r="D23" s="311"/>
      <c r="E23" s="312"/>
      <c r="F23" s="140" t="s">
        <v>212</v>
      </c>
      <c r="G23" s="123"/>
      <c r="H23" s="123"/>
      <c r="I23" s="123"/>
      <c r="J23" s="123"/>
      <c r="K23" s="123"/>
      <c r="L23" s="141"/>
      <c r="O23" s="142" t="s">
        <v>336</v>
      </c>
      <c r="P23" s="142" t="s">
        <v>337</v>
      </c>
    </row>
    <row r="24" spans="1:17" s="147" customFormat="1" x14ac:dyDescent="0.3">
      <c r="A24" s="144" t="s">
        <v>338</v>
      </c>
      <c r="B24" s="313" t="s">
        <v>339</v>
      </c>
      <c r="C24" s="314"/>
      <c r="D24" s="314"/>
      <c r="E24" s="315"/>
      <c r="F24" s="145" t="s">
        <v>212</v>
      </c>
      <c r="G24" s="146">
        <f>SUM(G21:G23)</f>
        <v>0</v>
      </c>
      <c r="H24" s="146">
        <f>SUM(H21:H23)</f>
        <v>0</v>
      </c>
      <c r="I24" s="146">
        <f>SUM(I21:I23)</f>
        <v>0</v>
      </c>
      <c r="J24" s="146">
        <f>SUM(J21:J23)</f>
        <v>0</v>
      </c>
      <c r="K24" s="146">
        <f>SUM(K21:K23)</f>
        <v>0</v>
      </c>
      <c r="L24" s="141"/>
      <c r="O24" s="148" t="s">
        <v>339</v>
      </c>
      <c r="P24" s="148" t="s">
        <v>340</v>
      </c>
      <c r="Q24" s="148"/>
    </row>
    <row r="25" spans="1:17" s="50" customFormat="1" ht="14.25" customHeight="1" x14ac:dyDescent="0.3">
      <c r="A25" s="139"/>
      <c r="B25" s="310" t="s">
        <v>341</v>
      </c>
      <c r="C25" s="311"/>
      <c r="D25" s="311"/>
      <c r="E25" s="312"/>
      <c r="F25" s="140" t="s">
        <v>212</v>
      </c>
      <c r="G25" s="123"/>
      <c r="H25" s="123"/>
      <c r="I25" s="123"/>
      <c r="J25" s="123"/>
      <c r="K25" s="123"/>
      <c r="L25" s="141"/>
      <c r="O25" s="142" t="s">
        <v>341</v>
      </c>
      <c r="P25" s="142" t="s">
        <v>342</v>
      </c>
      <c r="Q25" s="142"/>
    </row>
    <row r="26" spans="1:17" s="147" customFormat="1" x14ac:dyDescent="0.3">
      <c r="A26" s="144"/>
      <c r="B26" s="313" t="s">
        <v>103</v>
      </c>
      <c r="C26" s="314"/>
      <c r="D26" s="314"/>
      <c r="E26" s="315"/>
      <c r="F26" s="145" t="s">
        <v>212</v>
      </c>
      <c r="G26" s="146">
        <f>SUM(G24,G25)</f>
        <v>0</v>
      </c>
      <c r="H26" s="146">
        <f>SUM(H24,H25)</f>
        <v>0</v>
      </c>
      <c r="I26" s="146">
        <f>SUM(I24,I25)</f>
        <v>0</v>
      </c>
      <c r="J26" s="146">
        <f>SUM(J24,J25)</f>
        <v>0</v>
      </c>
      <c r="K26" s="146">
        <f>SUM(K24,K25)</f>
        <v>0</v>
      </c>
      <c r="L26" s="141"/>
      <c r="O26" s="148" t="s">
        <v>103</v>
      </c>
      <c r="P26" s="148" t="s">
        <v>103</v>
      </c>
      <c r="Q26" s="148"/>
    </row>
    <row r="27" spans="1:17" s="29" customFormat="1" x14ac:dyDescent="0.3">
      <c r="A27" s="54"/>
      <c r="B27" s="316" t="str">
        <f>IF(Intro!$G$20="English",O27,P27)</f>
        <v>Practical plant capacity</v>
      </c>
      <c r="C27" s="317"/>
      <c r="D27" s="307"/>
      <c r="E27" s="307"/>
      <c r="F27" s="98" t="str">
        <f>F21</f>
        <v>tonnes</v>
      </c>
      <c r="G27" s="122"/>
      <c r="H27" s="122"/>
      <c r="I27" s="122"/>
      <c r="J27" s="122"/>
      <c r="K27" s="122"/>
      <c r="L27" s="141"/>
      <c r="O27" s="2" t="s">
        <v>145</v>
      </c>
      <c r="P27" s="2" t="s">
        <v>104</v>
      </c>
    </row>
    <row r="28" spans="1:17" s="43" customFormat="1" x14ac:dyDescent="0.3">
      <c r="A28" s="68"/>
      <c r="B28" s="305" t="str">
        <f>IF(Intro!$G$20="English",O28,P28)</f>
        <v>Capacity utilization rate of the goods</v>
      </c>
      <c r="C28" s="306"/>
      <c r="D28" s="307"/>
      <c r="E28" s="307"/>
      <c r="F28" s="99" t="s">
        <v>89</v>
      </c>
      <c r="G28" s="124" t="str">
        <f>IF(G27=0,"-",G24/G27*100)</f>
        <v>-</v>
      </c>
      <c r="H28" s="124" t="str">
        <f t="shared" ref="H28" si="0">IF(H27=0,"-",H24/H27*100)</f>
        <v>-</v>
      </c>
      <c r="I28" s="124" t="str">
        <f t="shared" ref="I28" si="1">IF(I27=0,"-",I24/I27*100)</f>
        <v>-</v>
      </c>
      <c r="J28" s="124" t="str">
        <f t="shared" ref="J28" si="2">IF(J27=0,"-",J24/J27*100)</f>
        <v>-</v>
      </c>
      <c r="K28" s="124" t="str">
        <f t="shared" ref="K28" si="3">IF(K27=0,"-",K24/K27*100)</f>
        <v>-</v>
      </c>
      <c r="L28" s="58"/>
      <c r="O28" s="12" t="s">
        <v>105</v>
      </c>
      <c r="P28" s="12" t="s">
        <v>106</v>
      </c>
    </row>
    <row r="29" spans="1:17" s="43" customFormat="1" x14ac:dyDescent="0.3">
      <c r="A29" s="68"/>
      <c r="B29" s="305" t="str">
        <f>IF(Intro!$G$20="English",O29,P29)</f>
        <v>Total capacity utilization rate</v>
      </c>
      <c r="C29" s="306"/>
      <c r="D29" s="307"/>
      <c r="E29" s="307"/>
      <c r="F29" s="99" t="s">
        <v>89</v>
      </c>
      <c r="G29" s="124" t="str">
        <f>IF(G27=0,"-",G26/G27*100)</f>
        <v>-</v>
      </c>
      <c r="H29" s="124" t="str">
        <f>IF(H27=0,"-",H26/H27*100)</f>
        <v>-</v>
      </c>
      <c r="I29" s="124" t="str">
        <f>IF(I27=0,"-",I26/I27*100)</f>
        <v>-</v>
      </c>
      <c r="J29" s="124" t="str">
        <f t="shared" ref="J29:K29" si="4">IF(J27=0,"-",J26/J27*100)</f>
        <v>-</v>
      </c>
      <c r="K29" s="124" t="str">
        <f t="shared" si="4"/>
        <v>-</v>
      </c>
      <c r="L29" s="58"/>
      <c r="O29" s="12" t="s">
        <v>107</v>
      </c>
      <c r="P29" s="12" t="s">
        <v>108</v>
      </c>
    </row>
    <row r="30" spans="1:17" x14ac:dyDescent="0.3">
      <c r="B30" s="127"/>
      <c r="C30" s="128"/>
      <c r="D30" s="19"/>
      <c r="E30" s="20"/>
      <c r="F30" s="20"/>
      <c r="G30" s="20"/>
      <c r="H30" s="20"/>
      <c r="I30" s="20"/>
      <c r="J30" s="20"/>
      <c r="K30" s="20"/>
      <c r="L30" s="21"/>
      <c r="O30" s="22"/>
    </row>
    <row r="31" spans="1:17" x14ac:dyDescent="0.3">
      <c r="B31" s="324" t="str">
        <f>IF(Intro!$G$20="English",O31,P31)</f>
        <v>Stamped</v>
      </c>
      <c r="C31" s="325"/>
      <c r="D31" s="325"/>
      <c r="E31" s="325"/>
      <c r="F31" s="326"/>
      <c r="G31" s="308">
        <f t="shared" ref="G31:K31" si="5">G19</f>
        <v>2023</v>
      </c>
      <c r="H31" s="308">
        <f t="shared" si="5"/>
        <v>2024</v>
      </c>
      <c r="I31" s="308">
        <f t="shared" si="5"/>
        <v>2025</v>
      </c>
      <c r="J31" s="308" t="str">
        <f t="shared" si="5"/>
        <v>Jan-Mar 2025</v>
      </c>
      <c r="K31" s="308" t="str">
        <f t="shared" si="5"/>
        <v>Jan-Mar 2026</v>
      </c>
      <c r="L31" s="58"/>
      <c r="O31" s="2" t="str">
        <f>Variables!B31</f>
        <v>Stamped</v>
      </c>
      <c r="P31" s="2" t="str">
        <f>Variables!C31</f>
        <v>Estampage</v>
      </c>
    </row>
    <row r="32" spans="1:17" x14ac:dyDescent="0.3">
      <c r="B32" s="327"/>
      <c r="C32" s="328"/>
      <c r="D32" s="328"/>
      <c r="E32" s="328"/>
      <c r="F32" s="329"/>
      <c r="G32" s="309"/>
      <c r="H32" s="309"/>
      <c r="I32" s="309"/>
      <c r="J32" s="309"/>
      <c r="K32" s="309"/>
      <c r="L32" s="58"/>
      <c r="O32" s="22"/>
    </row>
    <row r="33" spans="1:17" s="50" customFormat="1" x14ac:dyDescent="0.3">
      <c r="A33" s="139"/>
      <c r="B33" s="310" t="s">
        <v>343</v>
      </c>
      <c r="C33" s="311"/>
      <c r="D33" s="311"/>
      <c r="E33" s="312"/>
      <c r="F33" s="140" t="s">
        <v>212</v>
      </c>
      <c r="G33" s="123"/>
      <c r="H33" s="123"/>
      <c r="I33" s="123"/>
      <c r="J33" s="123"/>
      <c r="K33" s="123"/>
      <c r="L33" s="141"/>
      <c r="O33" s="142" t="s">
        <v>343</v>
      </c>
      <c r="P33" s="142" t="s">
        <v>344</v>
      </c>
      <c r="Q33" s="142"/>
    </row>
    <row r="34" spans="1:17" s="50" customFormat="1" x14ac:dyDescent="0.3">
      <c r="A34" s="139"/>
      <c r="B34" s="310" t="s">
        <v>334</v>
      </c>
      <c r="C34" s="311"/>
      <c r="D34" s="311"/>
      <c r="E34" s="312"/>
      <c r="F34" s="140" t="s">
        <v>212</v>
      </c>
      <c r="G34" s="123"/>
      <c r="H34" s="123"/>
      <c r="I34" s="123"/>
      <c r="J34" s="123"/>
      <c r="K34" s="123"/>
      <c r="L34" s="141"/>
      <c r="O34" s="142" t="s">
        <v>334</v>
      </c>
      <c r="P34" s="142" t="s">
        <v>335</v>
      </c>
      <c r="Q34" s="142"/>
    </row>
    <row r="35" spans="1:17" s="142" customFormat="1" ht="14.25" customHeight="1" x14ac:dyDescent="0.3">
      <c r="A35" s="143"/>
      <c r="B35" s="310" t="s">
        <v>336</v>
      </c>
      <c r="C35" s="311"/>
      <c r="D35" s="311"/>
      <c r="E35" s="312"/>
      <c r="F35" s="140" t="s">
        <v>212</v>
      </c>
      <c r="G35" s="123"/>
      <c r="H35" s="123"/>
      <c r="I35" s="123"/>
      <c r="J35" s="123"/>
      <c r="K35" s="123"/>
      <c r="L35" s="141"/>
      <c r="O35" s="142" t="s">
        <v>336</v>
      </c>
      <c r="P35" s="142" t="s">
        <v>337</v>
      </c>
    </row>
    <row r="36" spans="1:17" s="147" customFormat="1" x14ac:dyDescent="0.3">
      <c r="A36" s="144" t="s">
        <v>338</v>
      </c>
      <c r="B36" s="313" t="s">
        <v>339</v>
      </c>
      <c r="C36" s="314"/>
      <c r="D36" s="314"/>
      <c r="E36" s="315"/>
      <c r="F36" s="145" t="s">
        <v>212</v>
      </c>
      <c r="G36" s="146">
        <f>SUM(G33:G35)</f>
        <v>0</v>
      </c>
      <c r="H36" s="146">
        <f>SUM(H33:H35)</f>
        <v>0</v>
      </c>
      <c r="I36" s="146">
        <f>SUM(I33:I35)</f>
        <v>0</v>
      </c>
      <c r="J36" s="146">
        <f>SUM(J33:J35)</f>
        <v>0</v>
      </c>
      <c r="K36" s="146">
        <f>SUM(K33:K35)</f>
        <v>0</v>
      </c>
      <c r="L36" s="141"/>
      <c r="O36" s="148" t="s">
        <v>339</v>
      </c>
      <c r="P36" s="148" t="s">
        <v>340</v>
      </c>
      <c r="Q36" s="148"/>
    </row>
    <row r="37" spans="1:17" s="50" customFormat="1" ht="14.25" customHeight="1" x14ac:dyDescent="0.3">
      <c r="A37" s="139"/>
      <c r="B37" s="310" t="s">
        <v>341</v>
      </c>
      <c r="C37" s="311"/>
      <c r="D37" s="311"/>
      <c r="E37" s="312"/>
      <c r="F37" s="140" t="s">
        <v>212</v>
      </c>
      <c r="G37" s="123"/>
      <c r="H37" s="123"/>
      <c r="I37" s="123"/>
      <c r="J37" s="123"/>
      <c r="K37" s="123"/>
      <c r="L37" s="141"/>
      <c r="O37" s="142" t="s">
        <v>341</v>
      </c>
      <c r="P37" s="142" t="s">
        <v>342</v>
      </c>
      <c r="Q37" s="142"/>
    </row>
    <row r="38" spans="1:17" s="147" customFormat="1" x14ac:dyDescent="0.3">
      <c r="A38" s="144"/>
      <c r="B38" s="313" t="s">
        <v>103</v>
      </c>
      <c r="C38" s="314"/>
      <c r="D38" s="314"/>
      <c r="E38" s="315"/>
      <c r="F38" s="145" t="s">
        <v>212</v>
      </c>
      <c r="G38" s="146">
        <f>SUM(G36,G37)</f>
        <v>0</v>
      </c>
      <c r="H38" s="146">
        <f>SUM(H36,H37)</f>
        <v>0</v>
      </c>
      <c r="I38" s="146">
        <f>SUM(I36,I37)</f>
        <v>0</v>
      </c>
      <c r="J38" s="146">
        <f>SUM(J36,J37)</f>
        <v>0</v>
      </c>
      <c r="K38" s="146">
        <f>SUM(K36,K37)</f>
        <v>0</v>
      </c>
      <c r="L38" s="141"/>
      <c r="O38" s="148" t="s">
        <v>103</v>
      </c>
      <c r="P38" s="148" t="s">
        <v>103</v>
      </c>
      <c r="Q38" s="148"/>
    </row>
    <row r="39" spans="1:17" s="29" customFormat="1" x14ac:dyDescent="0.3">
      <c r="A39" s="54"/>
      <c r="B39" s="316" t="str">
        <f>IF(Intro!$G$20="English",O39,P39)</f>
        <v>Practical plant capacity</v>
      </c>
      <c r="C39" s="317"/>
      <c r="D39" s="307"/>
      <c r="E39" s="307"/>
      <c r="F39" s="98" t="str">
        <f>F33</f>
        <v>tonnes</v>
      </c>
      <c r="G39" s="122"/>
      <c r="H39" s="122"/>
      <c r="I39" s="122"/>
      <c r="J39" s="122"/>
      <c r="K39" s="122"/>
      <c r="L39" s="141"/>
      <c r="O39" s="2" t="s">
        <v>145</v>
      </c>
      <c r="P39" s="2" t="s">
        <v>104</v>
      </c>
    </row>
    <row r="40" spans="1:17" s="43" customFormat="1" x14ac:dyDescent="0.3">
      <c r="A40" s="68"/>
      <c r="B40" s="305" t="str">
        <f>IF(Intro!$G$20="English",O40,P40)</f>
        <v>Capacity utilization rate of the goods</v>
      </c>
      <c r="C40" s="306"/>
      <c r="D40" s="307"/>
      <c r="E40" s="307"/>
      <c r="F40" s="99" t="s">
        <v>89</v>
      </c>
      <c r="G40" s="124" t="str">
        <f>IF(G39=0,"-",G36/G39*100)</f>
        <v>-</v>
      </c>
      <c r="H40" s="124" t="str">
        <f t="shared" ref="H40" si="6">IF(H39=0,"-",H36/H39*100)</f>
        <v>-</v>
      </c>
      <c r="I40" s="124" t="str">
        <f t="shared" ref="I40" si="7">IF(I39=0,"-",I36/I39*100)</f>
        <v>-</v>
      </c>
      <c r="J40" s="124" t="str">
        <f t="shared" ref="J40" si="8">IF(J39=0,"-",J36/J39*100)</f>
        <v>-</v>
      </c>
      <c r="K40" s="124" t="str">
        <f t="shared" ref="K40" si="9">IF(K39=0,"-",K36/K39*100)</f>
        <v>-</v>
      </c>
      <c r="L40" s="58"/>
      <c r="O40" s="12" t="s">
        <v>105</v>
      </c>
      <c r="P40" s="12" t="s">
        <v>106</v>
      </c>
    </row>
    <row r="41" spans="1:17" s="43" customFormat="1" x14ac:dyDescent="0.3">
      <c r="A41" s="68"/>
      <c r="B41" s="305" t="str">
        <f>IF(Intro!$G$20="English",O41,P41)</f>
        <v>Total capacity utilization rate</v>
      </c>
      <c r="C41" s="306"/>
      <c r="D41" s="307"/>
      <c r="E41" s="307"/>
      <c r="F41" s="99" t="s">
        <v>89</v>
      </c>
      <c r="G41" s="124" t="str">
        <f>IF(G39=0,"-",G38/G39*100)</f>
        <v>-</v>
      </c>
      <c r="H41" s="124" t="str">
        <f>IF(H39=0,"-",H38/H39*100)</f>
        <v>-</v>
      </c>
      <c r="I41" s="124" t="str">
        <f>IF(I39=0,"-",I38/I39*100)</f>
        <v>-</v>
      </c>
      <c r="J41" s="124" t="str">
        <f t="shared" ref="J41:K41" si="10">IF(J39=0,"-",J38/J39*100)</f>
        <v>-</v>
      </c>
      <c r="K41" s="124" t="str">
        <f t="shared" si="10"/>
        <v>-</v>
      </c>
      <c r="L41" s="58"/>
      <c r="O41" s="12" t="s">
        <v>107</v>
      </c>
      <c r="P41" s="12" t="s">
        <v>108</v>
      </c>
    </row>
    <row r="42" spans="1:17" x14ac:dyDescent="0.3">
      <c r="B42" s="136"/>
      <c r="C42" s="137"/>
      <c r="D42" s="19"/>
      <c r="E42" s="20"/>
      <c r="F42" s="20"/>
      <c r="G42" s="20"/>
      <c r="H42" s="20"/>
      <c r="I42" s="20"/>
      <c r="J42" s="20"/>
      <c r="K42" s="20"/>
      <c r="L42" s="21"/>
      <c r="O42" s="22"/>
    </row>
    <row r="43" spans="1:17" x14ac:dyDescent="0.3">
      <c r="B43" s="324" t="str">
        <f>IF(Intro!$G$20="English",O43,P43)</f>
        <v>Unfinished (Green Balls)</v>
      </c>
      <c r="C43" s="325"/>
      <c r="D43" s="325"/>
      <c r="E43" s="325"/>
      <c r="F43" s="326"/>
      <c r="G43" s="308">
        <f t="shared" ref="G43:K43" si="11">G31</f>
        <v>2023</v>
      </c>
      <c r="H43" s="308">
        <f t="shared" si="11"/>
        <v>2024</v>
      </c>
      <c r="I43" s="308">
        <f t="shared" si="11"/>
        <v>2025</v>
      </c>
      <c r="J43" s="308" t="str">
        <f t="shared" si="11"/>
        <v>Jan-Mar 2025</v>
      </c>
      <c r="K43" s="308" t="str">
        <f t="shared" si="11"/>
        <v>Jan-Mar 2026</v>
      </c>
      <c r="L43" s="58"/>
      <c r="O43" s="2" t="str">
        <f>Variables!B32</f>
        <v>Unfinished (Green Balls)</v>
      </c>
      <c r="P43" s="2" t="str">
        <f>Variables!C32</f>
        <v>Non finis (les boulets verts)</v>
      </c>
    </row>
    <row r="44" spans="1:17" x14ac:dyDescent="0.3">
      <c r="B44" s="327"/>
      <c r="C44" s="328"/>
      <c r="D44" s="328"/>
      <c r="E44" s="328"/>
      <c r="F44" s="329"/>
      <c r="G44" s="309"/>
      <c r="H44" s="309"/>
      <c r="I44" s="309"/>
      <c r="J44" s="309"/>
      <c r="K44" s="309"/>
      <c r="L44" s="58"/>
      <c r="O44" s="22"/>
    </row>
    <row r="45" spans="1:17" s="50" customFormat="1" x14ac:dyDescent="0.3">
      <c r="A45" s="139"/>
      <c r="B45" s="310" t="s">
        <v>343</v>
      </c>
      <c r="C45" s="311"/>
      <c r="D45" s="311"/>
      <c r="E45" s="312"/>
      <c r="F45" s="140" t="s">
        <v>212</v>
      </c>
      <c r="G45" s="123"/>
      <c r="H45" s="123"/>
      <c r="I45" s="123"/>
      <c r="J45" s="123"/>
      <c r="K45" s="123"/>
      <c r="L45" s="141"/>
      <c r="O45" s="142" t="s">
        <v>343</v>
      </c>
      <c r="P45" s="142" t="s">
        <v>344</v>
      </c>
      <c r="Q45" s="142"/>
    </row>
    <row r="46" spans="1:17" s="50" customFormat="1" x14ac:dyDescent="0.3">
      <c r="A46" s="139"/>
      <c r="B46" s="310" t="s">
        <v>334</v>
      </c>
      <c r="C46" s="311"/>
      <c r="D46" s="311"/>
      <c r="E46" s="312"/>
      <c r="F46" s="140" t="s">
        <v>212</v>
      </c>
      <c r="G46" s="123"/>
      <c r="H46" s="123"/>
      <c r="I46" s="123"/>
      <c r="J46" s="123"/>
      <c r="K46" s="123"/>
      <c r="L46" s="141"/>
      <c r="O46" s="142" t="s">
        <v>334</v>
      </c>
      <c r="P46" s="142" t="s">
        <v>335</v>
      </c>
      <c r="Q46" s="142"/>
    </row>
    <row r="47" spans="1:17" s="142" customFormat="1" ht="14.25" customHeight="1" x14ac:dyDescent="0.3">
      <c r="A47" s="143"/>
      <c r="B47" s="310" t="s">
        <v>336</v>
      </c>
      <c r="C47" s="311"/>
      <c r="D47" s="311"/>
      <c r="E47" s="312"/>
      <c r="F47" s="140" t="s">
        <v>212</v>
      </c>
      <c r="G47" s="123"/>
      <c r="H47" s="123"/>
      <c r="I47" s="123"/>
      <c r="J47" s="123"/>
      <c r="K47" s="123"/>
      <c r="L47" s="141"/>
      <c r="O47" s="142" t="s">
        <v>336</v>
      </c>
      <c r="P47" s="142" t="s">
        <v>337</v>
      </c>
    </row>
    <row r="48" spans="1:17" s="147" customFormat="1" x14ac:dyDescent="0.3">
      <c r="A48" s="144" t="s">
        <v>338</v>
      </c>
      <c r="B48" s="313" t="s">
        <v>339</v>
      </c>
      <c r="C48" s="314"/>
      <c r="D48" s="314"/>
      <c r="E48" s="315"/>
      <c r="F48" s="145" t="s">
        <v>212</v>
      </c>
      <c r="G48" s="146">
        <f>SUM(G45:G47)</f>
        <v>0</v>
      </c>
      <c r="H48" s="146">
        <f>SUM(H45:H47)</f>
        <v>0</v>
      </c>
      <c r="I48" s="146">
        <f>SUM(I45:I47)</f>
        <v>0</v>
      </c>
      <c r="J48" s="146">
        <f>SUM(J45:J47)</f>
        <v>0</v>
      </c>
      <c r="K48" s="146">
        <f>SUM(K45:K47)</f>
        <v>0</v>
      </c>
      <c r="L48" s="141"/>
      <c r="O48" s="148" t="s">
        <v>339</v>
      </c>
      <c r="P48" s="148" t="s">
        <v>340</v>
      </c>
      <c r="Q48" s="148"/>
    </row>
    <row r="49" spans="1:17" s="50" customFormat="1" ht="14.25" hidden="1" customHeight="1" x14ac:dyDescent="0.3">
      <c r="A49" s="139"/>
      <c r="B49" s="310" t="s">
        <v>341</v>
      </c>
      <c r="C49" s="311"/>
      <c r="D49" s="311"/>
      <c r="E49" s="312"/>
      <c r="F49" s="140" t="s">
        <v>212</v>
      </c>
      <c r="G49" s="123"/>
      <c r="H49" s="123"/>
      <c r="I49" s="123"/>
      <c r="J49" s="123"/>
      <c r="K49" s="123"/>
      <c r="L49" s="141"/>
      <c r="O49" s="142" t="s">
        <v>341</v>
      </c>
      <c r="P49" s="142" t="s">
        <v>342</v>
      </c>
      <c r="Q49" s="142"/>
    </row>
    <row r="50" spans="1:17" s="147" customFormat="1" hidden="1" x14ac:dyDescent="0.3">
      <c r="A50" s="144"/>
      <c r="B50" s="313" t="s">
        <v>103</v>
      </c>
      <c r="C50" s="314"/>
      <c r="D50" s="314"/>
      <c r="E50" s="315"/>
      <c r="F50" s="145" t="s">
        <v>212</v>
      </c>
      <c r="G50" s="146">
        <f>SUM(G48,G49)</f>
        <v>0</v>
      </c>
      <c r="H50" s="146">
        <f>SUM(H48,H49)</f>
        <v>0</v>
      </c>
      <c r="I50" s="146">
        <f>SUM(I48,I49)</f>
        <v>0</v>
      </c>
      <c r="J50" s="146">
        <f>SUM(J48,J49)</f>
        <v>0</v>
      </c>
      <c r="K50" s="146">
        <f>SUM(K48,K49)</f>
        <v>0</v>
      </c>
      <c r="L50" s="141"/>
      <c r="O50" s="148" t="s">
        <v>103</v>
      </c>
      <c r="P50" s="148" t="s">
        <v>103</v>
      </c>
      <c r="Q50" s="148"/>
    </row>
    <row r="51" spans="1:17" s="29" customFormat="1" x14ac:dyDescent="0.3">
      <c r="A51" s="54"/>
      <c r="B51" s="316" t="str">
        <f>IF(Intro!$G$20="English",O51,P51)</f>
        <v>Practical plant capacity</v>
      </c>
      <c r="C51" s="317"/>
      <c r="D51" s="307"/>
      <c r="E51" s="307"/>
      <c r="F51" s="98" t="str">
        <f>F45</f>
        <v>tonnes</v>
      </c>
      <c r="G51" s="122"/>
      <c r="H51" s="122"/>
      <c r="I51" s="122"/>
      <c r="J51" s="122"/>
      <c r="K51" s="122"/>
      <c r="L51" s="141"/>
      <c r="O51" s="2" t="s">
        <v>145</v>
      </c>
      <c r="P51" s="2" t="s">
        <v>104</v>
      </c>
    </row>
    <row r="52" spans="1:17" s="43" customFormat="1" x14ac:dyDescent="0.3">
      <c r="A52" s="68"/>
      <c r="B52" s="305" t="str">
        <f>IF(Intro!$G$20="English",O52,P52)</f>
        <v>Capacity utilization rate of the goods</v>
      </c>
      <c r="C52" s="306"/>
      <c r="D52" s="307"/>
      <c r="E52" s="307"/>
      <c r="F52" s="99" t="s">
        <v>89</v>
      </c>
      <c r="G52" s="124" t="str">
        <f>IF(G51=0,"-",G48/G51*100)</f>
        <v>-</v>
      </c>
      <c r="H52" s="124" t="str">
        <f t="shared" ref="H52:K52" si="12">IF(H51=0,"-",H48/H51*100)</f>
        <v>-</v>
      </c>
      <c r="I52" s="124" t="str">
        <f t="shared" si="12"/>
        <v>-</v>
      </c>
      <c r="J52" s="124" t="str">
        <f t="shared" si="12"/>
        <v>-</v>
      </c>
      <c r="K52" s="124" t="str">
        <f t="shared" si="12"/>
        <v>-</v>
      </c>
      <c r="L52" s="58"/>
      <c r="O52" s="12" t="s">
        <v>105</v>
      </c>
      <c r="P52" s="12" t="s">
        <v>106</v>
      </c>
    </row>
    <row r="53" spans="1:17" s="43" customFormat="1" x14ac:dyDescent="0.3">
      <c r="A53" s="68"/>
      <c r="B53" s="305" t="str">
        <f>IF(Intro!$G$20="English",O53,P53)</f>
        <v>Total capacity utilization rate</v>
      </c>
      <c r="C53" s="306"/>
      <c r="D53" s="307"/>
      <c r="E53" s="307"/>
      <c r="F53" s="99" t="s">
        <v>89</v>
      </c>
      <c r="G53" s="124" t="str">
        <f>IF(G51=0,"-",G50/G51*100)</f>
        <v>-</v>
      </c>
      <c r="H53" s="124" t="str">
        <f>IF(H51=0,"-",H50/H51*100)</f>
        <v>-</v>
      </c>
      <c r="I53" s="124" t="str">
        <f>IF(I51=0,"-",I50/I51*100)</f>
        <v>-</v>
      </c>
      <c r="J53" s="124" t="str">
        <f t="shared" ref="J53:K53" si="13">IF(J51=0,"-",J50/J51*100)</f>
        <v>-</v>
      </c>
      <c r="K53" s="124" t="str">
        <f t="shared" si="13"/>
        <v>-</v>
      </c>
      <c r="L53" s="58"/>
      <c r="O53" s="12" t="s">
        <v>107</v>
      </c>
      <c r="P53" s="12" t="s">
        <v>108</v>
      </c>
    </row>
    <row r="54" spans="1:17" s="29" customFormat="1" x14ac:dyDescent="0.3">
      <c r="A54" s="54"/>
      <c r="B54" s="65"/>
      <c r="C54" s="66"/>
      <c r="D54" s="66"/>
      <c r="E54" s="66"/>
      <c r="F54" s="66"/>
      <c r="G54" s="66"/>
      <c r="H54" s="66"/>
      <c r="I54" s="66"/>
      <c r="J54" s="66"/>
      <c r="K54" s="66"/>
      <c r="L54" s="67"/>
      <c r="O54" s="2"/>
      <c r="P54" s="2"/>
    </row>
    <row r="55" spans="1:17" s="12" customFormat="1" x14ac:dyDescent="0.3">
      <c r="A55" s="11"/>
      <c r="B55" s="266" t="s">
        <v>23</v>
      </c>
      <c r="C55" s="267"/>
      <c r="D55" s="267"/>
      <c r="E55" s="267"/>
      <c r="F55" s="267"/>
      <c r="G55" s="267"/>
      <c r="H55" s="267"/>
      <c r="I55" s="267"/>
      <c r="J55" s="267"/>
      <c r="K55" s="267"/>
      <c r="L55" s="268"/>
      <c r="M55" s="63"/>
    </row>
    <row r="56" spans="1:17" s="29" customFormat="1" x14ac:dyDescent="0.3">
      <c r="A56" s="54"/>
      <c r="B56" s="64"/>
      <c r="C56" s="55"/>
      <c r="D56" s="55"/>
      <c r="E56" s="55"/>
      <c r="F56" s="55"/>
      <c r="G56" s="55"/>
      <c r="H56" s="55"/>
      <c r="I56" s="55"/>
      <c r="J56" s="55"/>
      <c r="K56" s="55"/>
      <c r="L56" s="56"/>
      <c r="O56" s="2"/>
      <c r="P56" s="2"/>
    </row>
    <row r="57" spans="1:17" s="29" customFormat="1" x14ac:dyDescent="0.3">
      <c r="A57" s="54"/>
      <c r="B57" s="187" t="str">
        <f>IF(Intro!$G$20="English",O57,P57)</f>
        <v xml:space="preserve">Explain in detail how your firm determines practical plant capacity. </v>
      </c>
      <c r="C57" s="188"/>
      <c r="D57" s="188"/>
      <c r="E57" s="188"/>
      <c r="F57" s="188"/>
      <c r="G57" s="188"/>
      <c r="H57" s="188"/>
      <c r="I57" s="188"/>
      <c r="J57" s="188"/>
      <c r="K57" s="188"/>
      <c r="L57" s="189"/>
      <c r="O57" s="2" t="s">
        <v>53</v>
      </c>
      <c r="P57" s="2" t="s">
        <v>54</v>
      </c>
    </row>
    <row r="58" spans="1:17" s="29" customFormat="1" x14ac:dyDescent="0.3">
      <c r="A58" s="54"/>
      <c r="B58" s="64"/>
      <c r="C58" s="55"/>
      <c r="D58" s="55"/>
      <c r="E58" s="55"/>
      <c r="F58" s="55"/>
      <c r="G58" s="55"/>
      <c r="H58" s="55"/>
      <c r="I58" s="55"/>
      <c r="J58" s="55"/>
      <c r="K58" s="55"/>
      <c r="L58" s="56"/>
      <c r="O58" s="2"/>
      <c r="P58" s="2"/>
    </row>
    <row r="59" spans="1:17" s="12" customFormat="1" x14ac:dyDescent="0.3">
      <c r="A59" s="11"/>
      <c r="B59" s="273"/>
      <c r="C59" s="274"/>
      <c r="D59" s="274"/>
      <c r="E59" s="274"/>
      <c r="F59" s="274"/>
      <c r="G59" s="274"/>
      <c r="H59" s="274"/>
      <c r="I59" s="274"/>
      <c r="J59" s="274"/>
      <c r="K59" s="274"/>
      <c r="L59" s="275"/>
      <c r="M59" s="29"/>
    </row>
    <row r="60" spans="1:17" s="12" customFormat="1" x14ac:dyDescent="0.3">
      <c r="A60" s="11"/>
      <c r="B60" s="273"/>
      <c r="C60" s="274"/>
      <c r="D60" s="274"/>
      <c r="E60" s="274"/>
      <c r="F60" s="274"/>
      <c r="G60" s="274"/>
      <c r="H60" s="274"/>
      <c r="I60" s="274"/>
      <c r="J60" s="274"/>
      <c r="K60" s="274"/>
      <c r="L60" s="275"/>
      <c r="M60" s="29"/>
    </row>
    <row r="61" spans="1:17" s="12" customFormat="1" x14ac:dyDescent="0.3">
      <c r="A61" s="11"/>
      <c r="B61" s="273"/>
      <c r="C61" s="274"/>
      <c r="D61" s="274"/>
      <c r="E61" s="274"/>
      <c r="F61" s="274"/>
      <c r="G61" s="274"/>
      <c r="H61" s="274"/>
      <c r="I61" s="274"/>
      <c r="J61" s="274"/>
      <c r="K61" s="274"/>
      <c r="L61" s="275"/>
      <c r="M61" s="29"/>
    </row>
    <row r="62" spans="1:17" s="12" customFormat="1" x14ac:dyDescent="0.3">
      <c r="A62" s="11"/>
      <c r="B62" s="273"/>
      <c r="C62" s="274"/>
      <c r="D62" s="274"/>
      <c r="E62" s="274"/>
      <c r="F62" s="274"/>
      <c r="G62" s="274"/>
      <c r="H62" s="274"/>
      <c r="I62" s="274"/>
      <c r="J62" s="274"/>
      <c r="K62" s="274"/>
      <c r="L62" s="275"/>
      <c r="M62" s="29"/>
    </row>
    <row r="63" spans="1:17" s="12" customFormat="1" x14ac:dyDescent="0.3">
      <c r="A63" s="11"/>
      <c r="B63" s="273"/>
      <c r="C63" s="274"/>
      <c r="D63" s="274"/>
      <c r="E63" s="274"/>
      <c r="F63" s="274"/>
      <c r="G63" s="274"/>
      <c r="H63" s="274"/>
      <c r="I63" s="274"/>
      <c r="J63" s="274"/>
      <c r="K63" s="274"/>
      <c r="L63" s="275"/>
      <c r="M63" s="29"/>
    </row>
    <row r="64" spans="1:17" s="12" customFormat="1" x14ac:dyDescent="0.3">
      <c r="A64" s="11"/>
      <c r="B64" s="273"/>
      <c r="C64" s="274"/>
      <c r="D64" s="274"/>
      <c r="E64" s="274"/>
      <c r="F64" s="274"/>
      <c r="G64" s="274"/>
      <c r="H64" s="274"/>
      <c r="I64" s="274"/>
      <c r="J64" s="274"/>
      <c r="K64" s="274"/>
      <c r="L64" s="275"/>
      <c r="M64" s="29"/>
    </row>
    <row r="65" spans="1:16" s="12" customFormat="1" x14ac:dyDescent="0.3">
      <c r="A65" s="11"/>
      <c r="B65" s="273"/>
      <c r="C65" s="274"/>
      <c r="D65" s="274"/>
      <c r="E65" s="274"/>
      <c r="F65" s="274"/>
      <c r="G65" s="274"/>
      <c r="H65" s="274"/>
      <c r="I65" s="274"/>
      <c r="J65" s="274"/>
      <c r="K65" s="274"/>
      <c r="L65" s="275"/>
      <c r="M65" s="29"/>
    </row>
    <row r="66" spans="1:16" s="12" customFormat="1" x14ac:dyDescent="0.3">
      <c r="A66" s="11"/>
      <c r="B66" s="273"/>
      <c r="C66" s="274"/>
      <c r="D66" s="274"/>
      <c r="E66" s="274"/>
      <c r="F66" s="274"/>
      <c r="G66" s="274"/>
      <c r="H66" s="274"/>
      <c r="I66" s="274"/>
      <c r="J66" s="274"/>
      <c r="K66" s="274"/>
      <c r="L66" s="275"/>
      <c r="M66" s="29"/>
    </row>
    <row r="67" spans="1:16" s="29" customFormat="1" x14ac:dyDescent="0.3">
      <c r="A67" s="54"/>
      <c r="B67" s="65"/>
      <c r="C67" s="66"/>
      <c r="D67" s="66"/>
      <c r="E67" s="66"/>
      <c r="F67" s="66"/>
      <c r="G67" s="66"/>
      <c r="H67" s="66"/>
      <c r="I67" s="66"/>
      <c r="J67" s="66"/>
      <c r="K67" s="66"/>
      <c r="L67" s="67"/>
      <c r="O67" s="2"/>
      <c r="P67" s="2"/>
    </row>
    <row r="68" spans="1:16" s="12" customFormat="1" x14ac:dyDescent="0.3">
      <c r="A68" s="11"/>
      <c r="B68" s="266" t="s">
        <v>24</v>
      </c>
      <c r="C68" s="267"/>
      <c r="D68" s="267"/>
      <c r="E68" s="267"/>
      <c r="F68" s="267"/>
      <c r="G68" s="267"/>
      <c r="H68" s="267"/>
      <c r="I68" s="267"/>
      <c r="J68" s="267"/>
      <c r="K68" s="267"/>
      <c r="L68" s="268"/>
      <c r="M68" s="63"/>
    </row>
    <row r="69" spans="1:16" s="29" customFormat="1" x14ac:dyDescent="0.3">
      <c r="A69" s="54"/>
      <c r="B69" s="64"/>
      <c r="C69" s="55"/>
      <c r="D69" s="55"/>
      <c r="E69" s="55"/>
      <c r="F69" s="55"/>
      <c r="G69" s="55"/>
      <c r="H69" s="55"/>
      <c r="I69" s="55"/>
      <c r="J69" s="55"/>
      <c r="K69" s="55"/>
      <c r="L69" s="56"/>
      <c r="O69" s="2"/>
      <c r="P69" s="2"/>
    </row>
    <row r="70" spans="1:16" s="29" customFormat="1" x14ac:dyDescent="0.3">
      <c r="A70" s="54"/>
      <c r="B70" s="187" t="str">
        <f>IF(Intro!$G$20="English",O70,P70)</f>
        <v xml:space="preserve">If any of the calculated capacity utilization rates are higher than 100%, explain why this has occurred.
</v>
      </c>
      <c r="C70" s="188"/>
      <c r="D70" s="188"/>
      <c r="E70" s="188"/>
      <c r="F70" s="188"/>
      <c r="G70" s="188"/>
      <c r="H70" s="188"/>
      <c r="I70" s="188"/>
      <c r="J70" s="188"/>
      <c r="K70" s="188"/>
      <c r="L70" s="189"/>
      <c r="O70" s="2" t="s">
        <v>109</v>
      </c>
      <c r="P70" s="2" t="s">
        <v>272</v>
      </c>
    </row>
    <row r="71" spans="1:16" s="29" customFormat="1" x14ac:dyDescent="0.3">
      <c r="A71" s="54"/>
      <c r="B71" s="64"/>
      <c r="C71" s="55"/>
      <c r="D71" s="55"/>
      <c r="E71" s="55"/>
      <c r="F71" s="55"/>
      <c r="G71" s="55"/>
      <c r="H71" s="55"/>
      <c r="I71" s="55"/>
      <c r="J71" s="55"/>
      <c r="K71" s="55"/>
      <c r="L71" s="56"/>
      <c r="O71" s="2"/>
      <c r="P71" s="2"/>
    </row>
    <row r="72" spans="1:16" s="12" customFormat="1" x14ac:dyDescent="0.3">
      <c r="A72" s="11"/>
      <c r="B72" s="273"/>
      <c r="C72" s="274"/>
      <c r="D72" s="274"/>
      <c r="E72" s="274"/>
      <c r="F72" s="274"/>
      <c r="G72" s="274"/>
      <c r="H72" s="274"/>
      <c r="I72" s="274"/>
      <c r="J72" s="274"/>
      <c r="K72" s="274"/>
      <c r="L72" s="275"/>
      <c r="M72" s="29"/>
    </row>
    <row r="73" spans="1:16" s="12" customFormat="1" x14ac:dyDescent="0.3">
      <c r="A73" s="11"/>
      <c r="B73" s="273"/>
      <c r="C73" s="274"/>
      <c r="D73" s="274"/>
      <c r="E73" s="274"/>
      <c r="F73" s="274"/>
      <c r="G73" s="274"/>
      <c r="H73" s="274"/>
      <c r="I73" s="274"/>
      <c r="J73" s="274"/>
      <c r="K73" s="274"/>
      <c r="L73" s="275"/>
      <c r="M73" s="29"/>
    </row>
    <row r="74" spans="1:16" s="12" customFormat="1" x14ac:dyDescent="0.3">
      <c r="A74" s="11"/>
      <c r="B74" s="273"/>
      <c r="C74" s="274"/>
      <c r="D74" s="274"/>
      <c r="E74" s="274"/>
      <c r="F74" s="274"/>
      <c r="G74" s="274"/>
      <c r="H74" s="274"/>
      <c r="I74" s="274"/>
      <c r="J74" s="274"/>
      <c r="K74" s="274"/>
      <c r="L74" s="275"/>
      <c r="M74" s="29"/>
    </row>
    <row r="75" spans="1:16" s="12" customFormat="1" x14ac:dyDescent="0.3">
      <c r="A75" s="11"/>
      <c r="B75" s="273"/>
      <c r="C75" s="274"/>
      <c r="D75" s="274"/>
      <c r="E75" s="274"/>
      <c r="F75" s="274"/>
      <c r="G75" s="274"/>
      <c r="H75" s="274"/>
      <c r="I75" s="274"/>
      <c r="J75" s="274"/>
      <c r="K75" s="274"/>
      <c r="L75" s="275"/>
      <c r="M75" s="29"/>
    </row>
    <row r="76" spans="1:16" s="12" customFormat="1" x14ac:dyDescent="0.3">
      <c r="A76" s="11"/>
      <c r="B76" s="273"/>
      <c r="C76" s="274"/>
      <c r="D76" s="274"/>
      <c r="E76" s="274"/>
      <c r="F76" s="274"/>
      <c r="G76" s="274"/>
      <c r="H76" s="274"/>
      <c r="I76" s="274"/>
      <c r="J76" s="274"/>
      <c r="K76" s="274"/>
      <c r="L76" s="275"/>
      <c r="M76" s="29"/>
    </row>
    <row r="77" spans="1:16" s="12" customFormat="1" x14ac:dyDescent="0.3">
      <c r="A77" s="11"/>
      <c r="B77" s="273"/>
      <c r="C77" s="274"/>
      <c r="D77" s="274"/>
      <c r="E77" s="274"/>
      <c r="F77" s="274"/>
      <c r="G77" s="274"/>
      <c r="H77" s="274"/>
      <c r="I77" s="274"/>
      <c r="J77" s="274"/>
      <c r="K77" s="274"/>
      <c r="L77" s="275"/>
      <c r="M77" s="29"/>
    </row>
    <row r="78" spans="1:16" s="12" customFormat="1" x14ac:dyDescent="0.3">
      <c r="A78" s="11"/>
      <c r="B78" s="273"/>
      <c r="C78" s="274"/>
      <c r="D78" s="274"/>
      <c r="E78" s="274"/>
      <c r="F78" s="274"/>
      <c r="G78" s="274"/>
      <c r="H78" s="274"/>
      <c r="I78" s="274"/>
      <c r="J78" s="274"/>
      <c r="K78" s="274"/>
      <c r="L78" s="275"/>
      <c r="M78" s="29"/>
    </row>
    <row r="79" spans="1:16" s="12" customFormat="1" x14ac:dyDescent="0.3">
      <c r="A79" s="11"/>
      <c r="B79" s="273"/>
      <c r="C79" s="274"/>
      <c r="D79" s="274"/>
      <c r="E79" s="274"/>
      <c r="F79" s="274"/>
      <c r="G79" s="274"/>
      <c r="H79" s="274"/>
      <c r="I79" s="274"/>
      <c r="J79" s="274"/>
      <c r="K79" s="274"/>
      <c r="L79" s="275"/>
      <c r="M79" s="29"/>
    </row>
    <row r="80" spans="1:16" s="29" customFormat="1" x14ac:dyDescent="0.3">
      <c r="A80" s="54"/>
      <c r="B80" s="65"/>
      <c r="C80" s="66"/>
      <c r="D80" s="66"/>
      <c r="E80" s="66"/>
      <c r="F80" s="66"/>
      <c r="G80" s="66"/>
      <c r="H80" s="66"/>
      <c r="I80" s="66"/>
      <c r="J80" s="66"/>
      <c r="K80" s="66"/>
      <c r="L80" s="67"/>
      <c r="O80" s="2"/>
      <c r="P80" s="2"/>
    </row>
    <row r="81" spans="1:16" s="12" customFormat="1" x14ac:dyDescent="0.3">
      <c r="A81" s="11"/>
      <c r="B81" s="266" t="s">
        <v>25</v>
      </c>
      <c r="C81" s="267"/>
      <c r="D81" s="267"/>
      <c r="E81" s="267"/>
      <c r="F81" s="267"/>
      <c r="G81" s="267"/>
      <c r="H81" s="267"/>
      <c r="I81" s="267"/>
      <c r="J81" s="267"/>
      <c r="K81" s="267"/>
      <c r="L81" s="268"/>
      <c r="M81" s="63"/>
    </row>
    <row r="82" spans="1:16" s="29" customFormat="1" x14ac:dyDescent="0.3">
      <c r="A82" s="54"/>
      <c r="B82" s="64"/>
      <c r="C82" s="55"/>
      <c r="D82" s="55"/>
      <c r="E82" s="55"/>
      <c r="F82" s="55"/>
      <c r="G82" s="55"/>
      <c r="H82" s="55"/>
      <c r="I82" s="55"/>
      <c r="J82" s="55"/>
      <c r="K82" s="55"/>
      <c r="L82" s="56"/>
      <c r="O82" s="2"/>
      <c r="P82" s="2"/>
    </row>
    <row r="83" spans="1:16" s="29" customFormat="1" x14ac:dyDescent="0.3">
      <c r="A83" s="54"/>
      <c r="B83" s="187" t="str">
        <f>IF(Intro!$G$20="English",O83,P83)</f>
        <v>If practical plant capacity has changed since January 1, 2023, explain how this was achieved.</v>
      </c>
      <c r="C83" s="188"/>
      <c r="D83" s="188"/>
      <c r="E83" s="188"/>
      <c r="F83" s="188"/>
      <c r="G83" s="188"/>
      <c r="H83" s="188"/>
      <c r="I83" s="188"/>
      <c r="J83" s="188"/>
      <c r="K83" s="188"/>
      <c r="L83" s="189"/>
      <c r="O83" s="2" t="str">
        <f>"If practical plant capacity has changed since January 1, "&amp;Variables!$B$6&amp;", explain how this was achieved."</f>
        <v>If practical plant capacity has changed since January 1, 2023, explain how this was achieved.</v>
      </c>
      <c r="P83" s="2" t="str">
        <f>"Si la capacité pratique de l’usine a changé depuis le 1er janvier "&amp;Variables!B6&amp;", expliquez comment cela a été réalisé."</f>
        <v>Si la capacité pratique de l’usine a changé depuis le 1er janvier 2023, expliquez comment cela a été réalisé.</v>
      </c>
    </row>
    <row r="84" spans="1:16" s="29" customFormat="1" x14ac:dyDescent="0.3">
      <c r="A84" s="54"/>
      <c r="B84" s="64"/>
      <c r="C84" s="55"/>
      <c r="D84" s="55"/>
      <c r="E84" s="55"/>
      <c r="F84" s="55"/>
      <c r="G84" s="55"/>
      <c r="H84" s="55"/>
      <c r="I84" s="55"/>
      <c r="J84" s="55"/>
      <c r="K84" s="55"/>
      <c r="L84" s="56"/>
      <c r="O84" s="2"/>
      <c r="P84" s="2"/>
    </row>
    <row r="85" spans="1:16" s="12" customFormat="1" x14ac:dyDescent="0.3">
      <c r="A85" s="11"/>
      <c r="B85" s="273"/>
      <c r="C85" s="274"/>
      <c r="D85" s="274"/>
      <c r="E85" s="274"/>
      <c r="F85" s="274"/>
      <c r="G85" s="274"/>
      <c r="H85" s="274"/>
      <c r="I85" s="274"/>
      <c r="J85" s="274"/>
      <c r="K85" s="274"/>
      <c r="L85" s="275"/>
      <c r="M85" s="29"/>
    </row>
    <row r="86" spans="1:16" s="12" customFormat="1" x14ac:dyDescent="0.3">
      <c r="A86" s="11"/>
      <c r="B86" s="273"/>
      <c r="C86" s="274"/>
      <c r="D86" s="274"/>
      <c r="E86" s="274"/>
      <c r="F86" s="274"/>
      <c r="G86" s="274"/>
      <c r="H86" s="274"/>
      <c r="I86" s="274"/>
      <c r="J86" s="274"/>
      <c r="K86" s="274"/>
      <c r="L86" s="275"/>
      <c r="M86" s="29"/>
    </row>
    <row r="87" spans="1:16" s="12" customFormat="1" x14ac:dyDescent="0.3">
      <c r="A87" s="11"/>
      <c r="B87" s="273"/>
      <c r="C87" s="274"/>
      <c r="D87" s="274"/>
      <c r="E87" s="274"/>
      <c r="F87" s="274"/>
      <c r="G87" s="274"/>
      <c r="H87" s="274"/>
      <c r="I87" s="274"/>
      <c r="J87" s="274"/>
      <c r="K87" s="274"/>
      <c r="L87" s="275"/>
      <c r="M87" s="29"/>
    </row>
    <row r="88" spans="1:16" s="12" customFormat="1" x14ac:dyDescent="0.3">
      <c r="A88" s="11"/>
      <c r="B88" s="273"/>
      <c r="C88" s="274"/>
      <c r="D88" s="274"/>
      <c r="E88" s="274"/>
      <c r="F88" s="274"/>
      <c r="G88" s="274"/>
      <c r="H88" s="274"/>
      <c r="I88" s="274"/>
      <c r="J88" s="274"/>
      <c r="K88" s="274"/>
      <c r="L88" s="275"/>
      <c r="M88" s="29"/>
    </row>
    <row r="89" spans="1:16" s="12" customFormat="1" x14ac:dyDescent="0.3">
      <c r="A89" s="11"/>
      <c r="B89" s="273"/>
      <c r="C89" s="274"/>
      <c r="D89" s="274"/>
      <c r="E89" s="274"/>
      <c r="F89" s="274"/>
      <c r="G89" s="274"/>
      <c r="H89" s="274"/>
      <c r="I89" s="274"/>
      <c r="J89" s="274"/>
      <c r="K89" s="274"/>
      <c r="L89" s="275"/>
      <c r="M89" s="29"/>
    </row>
    <row r="90" spans="1:16" s="12" customFormat="1" x14ac:dyDescent="0.3">
      <c r="A90" s="11"/>
      <c r="B90" s="273"/>
      <c r="C90" s="274"/>
      <c r="D90" s="274"/>
      <c r="E90" s="274"/>
      <c r="F90" s="274"/>
      <c r="G90" s="274"/>
      <c r="H90" s="274"/>
      <c r="I90" s="274"/>
      <c r="J90" s="274"/>
      <c r="K90" s="274"/>
      <c r="L90" s="275"/>
      <c r="M90" s="29"/>
    </row>
    <row r="91" spans="1:16" s="12" customFormat="1" x14ac:dyDescent="0.3">
      <c r="A91" s="11"/>
      <c r="B91" s="273"/>
      <c r="C91" s="274"/>
      <c r="D91" s="274"/>
      <c r="E91" s="274"/>
      <c r="F91" s="274"/>
      <c r="G91" s="274"/>
      <c r="H91" s="274"/>
      <c r="I91" s="274"/>
      <c r="J91" s="274"/>
      <c r="K91" s="274"/>
      <c r="L91" s="275"/>
      <c r="M91" s="29"/>
    </row>
    <row r="92" spans="1:16" s="12" customFormat="1" x14ac:dyDescent="0.3">
      <c r="A92" s="11"/>
      <c r="B92" s="273"/>
      <c r="C92" s="274"/>
      <c r="D92" s="274"/>
      <c r="E92" s="274"/>
      <c r="F92" s="274"/>
      <c r="G92" s="274"/>
      <c r="H92" s="274"/>
      <c r="I92" s="274"/>
      <c r="J92" s="274"/>
      <c r="K92" s="274"/>
      <c r="L92" s="275"/>
      <c r="M92" s="29"/>
    </row>
    <row r="93" spans="1:16" s="29" customFormat="1" x14ac:dyDescent="0.3">
      <c r="A93" s="54"/>
      <c r="B93" s="65"/>
      <c r="C93" s="66"/>
      <c r="D93" s="66"/>
      <c r="E93" s="66"/>
      <c r="F93" s="66"/>
      <c r="G93" s="66"/>
      <c r="H93" s="66"/>
      <c r="I93" s="66"/>
      <c r="J93" s="66"/>
      <c r="K93" s="66"/>
      <c r="L93" s="67"/>
      <c r="O93" s="2"/>
      <c r="P93" s="2"/>
    </row>
    <row r="94" spans="1:16" s="12" customFormat="1" x14ac:dyDescent="0.3">
      <c r="A94" s="11"/>
      <c r="B94" s="266" t="s">
        <v>26</v>
      </c>
      <c r="C94" s="267"/>
      <c r="D94" s="267"/>
      <c r="E94" s="267"/>
      <c r="F94" s="267"/>
      <c r="G94" s="267"/>
      <c r="H94" s="267"/>
      <c r="I94" s="267"/>
      <c r="J94" s="267"/>
      <c r="K94" s="267"/>
      <c r="L94" s="268"/>
      <c r="M94" s="63"/>
    </row>
    <row r="95" spans="1:16" s="29" customFormat="1" x14ac:dyDescent="0.3">
      <c r="A95" s="54"/>
      <c r="B95" s="64"/>
      <c r="C95" s="55"/>
      <c r="D95" s="55"/>
      <c r="E95" s="55"/>
      <c r="F95" s="55"/>
      <c r="G95" s="55"/>
      <c r="H95" s="55"/>
      <c r="I95" s="55"/>
      <c r="J95" s="55"/>
      <c r="K95" s="55"/>
      <c r="L95" s="56"/>
      <c r="O95" s="2"/>
      <c r="P95" s="2"/>
    </row>
    <row r="96" spans="1:16" s="29" customFormat="1" ht="14.25" customHeight="1" x14ac:dyDescent="0.3">
      <c r="A96" s="54"/>
      <c r="B96" s="228" t="str">
        <f>IF(Intro!$G$20="English",O96,P96)</f>
        <v>Describe your firm’s plans to increase or decrease its practical plant capacity of the goods in the next two years, including target dates, target practical plant capacity, the plants involved and the reasons for the change.</v>
      </c>
      <c r="C96" s="229"/>
      <c r="D96" s="229"/>
      <c r="E96" s="229"/>
      <c r="F96" s="229"/>
      <c r="G96" s="229"/>
      <c r="H96" s="229"/>
      <c r="I96" s="229"/>
      <c r="J96" s="229"/>
      <c r="K96" s="229"/>
      <c r="L96" s="230"/>
      <c r="O96" s="2" t="s">
        <v>161</v>
      </c>
      <c r="P96" s="2" t="s">
        <v>110</v>
      </c>
    </row>
    <row r="97" spans="1:16" s="29" customFormat="1" x14ac:dyDescent="0.3">
      <c r="A97" s="54"/>
      <c r="B97" s="228"/>
      <c r="C97" s="229"/>
      <c r="D97" s="229"/>
      <c r="E97" s="229"/>
      <c r="F97" s="229"/>
      <c r="G97" s="229"/>
      <c r="H97" s="229"/>
      <c r="I97" s="229"/>
      <c r="J97" s="229"/>
      <c r="K97" s="229"/>
      <c r="L97" s="230"/>
      <c r="O97" s="2"/>
      <c r="P97" s="2"/>
    </row>
    <row r="98" spans="1:16" s="29" customFormat="1" x14ac:dyDescent="0.3">
      <c r="A98" s="54"/>
      <c r="B98" s="64"/>
      <c r="C98" s="55"/>
      <c r="D98" s="55"/>
      <c r="E98" s="55"/>
      <c r="F98" s="55"/>
      <c r="G98" s="55"/>
      <c r="H98" s="55"/>
      <c r="I98" s="55"/>
      <c r="J98" s="55"/>
      <c r="K98" s="55"/>
      <c r="L98" s="56"/>
      <c r="O98" s="2"/>
      <c r="P98" s="2"/>
    </row>
    <row r="99" spans="1:16" s="12" customFormat="1" x14ac:dyDescent="0.3">
      <c r="A99" s="11"/>
      <c r="B99" s="273"/>
      <c r="C99" s="274"/>
      <c r="D99" s="274"/>
      <c r="E99" s="274"/>
      <c r="F99" s="274"/>
      <c r="G99" s="274"/>
      <c r="H99" s="274"/>
      <c r="I99" s="274"/>
      <c r="J99" s="274"/>
      <c r="K99" s="274"/>
      <c r="L99" s="275"/>
      <c r="M99" s="29"/>
    </row>
    <row r="100" spans="1:16" s="12" customFormat="1" x14ac:dyDescent="0.3">
      <c r="A100" s="11"/>
      <c r="B100" s="273"/>
      <c r="C100" s="274"/>
      <c r="D100" s="274"/>
      <c r="E100" s="274"/>
      <c r="F100" s="274"/>
      <c r="G100" s="274"/>
      <c r="H100" s="274"/>
      <c r="I100" s="274"/>
      <c r="J100" s="274"/>
      <c r="K100" s="274"/>
      <c r="L100" s="275"/>
      <c r="M100" s="29"/>
    </row>
    <row r="101" spans="1:16" s="12" customFormat="1" x14ac:dyDescent="0.3">
      <c r="A101" s="11"/>
      <c r="B101" s="273"/>
      <c r="C101" s="274"/>
      <c r="D101" s="274"/>
      <c r="E101" s="274"/>
      <c r="F101" s="274"/>
      <c r="G101" s="274"/>
      <c r="H101" s="274"/>
      <c r="I101" s="274"/>
      <c r="J101" s="274"/>
      <c r="K101" s="274"/>
      <c r="L101" s="275"/>
      <c r="M101" s="29"/>
    </row>
    <row r="102" spans="1:16" s="12" customFormat="1" x14ac:dyDescent="0.3">
      <c r="A102" s="11"/>
      <c r="B102" s="273"/>
      <c r="C102" s="274"/>
      <c r="D102" s="274"/>
      <c r="E102" s="274"/>
      <c r="F102" s="274"/>
      <c r="G102" s="274"/>
      <c r="H102" s="274"/>
      <c r="I102" s="274"/>
      <c r="J102" s="274"/>
      <c r="K102" s="274"/>
      <c r="L102" s="275"/>
      <c r="M102" s="29"/>
    </row>
    <row r="103" spans="1:16" s="12" customFormat="1" x14ac:dyDescent="0.3">
      <c r="A103" s="11"/>
      <c r="B103" s="273"/>
      <c r="C103" s="274"/>
      <c r="D103" s="274"/>
      <c r="E103" s="274"/>
      <c r="F103" s="274"/>
      <c r="G103" s="274"/>
      <c r="H103" s="274"/>
      <c r="I103" s="274"/>
      <c r="J103" s="274"/>
      <c r="K103" s="274"/>
      <c r="L103" s="275"/>
      <c r="M103" s="29"/>
    </row>
    <row r="104" spans="1:16" s="12" customFormat="1" x14ac:dyDescent="0.3">
      <c r="A104" s="11"/>
      <c r="B104" s="273"/>
      <c r="C104" s="274"/>
      <c r="D104" s="274"/>
      <c r="E104" s="274"/>
      <c r="F104" s="274"/>
      <c r="G104" s="274"/>
      <c r="H104" s="274"/>
      <c r="I104" s="274"/>
      <c r="J104" s="274"/>
      <c r="K104" s="274"/>
      <c r="L104" s="275"/>
      <c r="M104" s="29"/>
    </row>
    <row r="105" spans="1:16" s="12" customFormat="1" x14ac:dyDescent="0.3">
      <c r="A105" s="11"/>
      <c r="B105" s="273"/>
      <c r="C105" s="274"/>
      <c r="D105" s="274"/>
      <c r="E105" s="274"/>
      <c r="F105" s="274"/>
      <c r="G105" s="274"/>
      <c r="H105" s="274"/>
      <c r="I105" s="274"/>
      <c r="J105" s="274"/>
      <c r="K105" s="274"/>
      <c r="L105" s="275"/>
      <c r="M105" s="29"/>
    </row>
    <row r="106" spans="1:16" s="12" customFormat="1" x14ac:dyDescent="0.3">
      <c r="A106" s="11"/>
      <c r="B106" s="273"/>
      <c r="C106" s="274"/>
      <c r="D106" s="274"/>
      <c r="E106" s="274"/>
      <c r="F106" s="274"/>
      <c r="G106" s="274"/>
      <c r="H106" s="274"/>
      <c r="I106" s="274"/>
      <c r="J106" s="274"/>
      <c r="K106" s="274"/>
      <c r="L106" s="275"/>
      <c r="M106" s="29"/>
    </row>
    <row r="107" spans="1:16" s="29" customFormat="1" x14ac:dyDescent="0.3">
      <c r="A107" s="54"/>
      <c r="B107" s="65"/>
      <c r="C107" s="66"/>
      <c r="D107" s="66"/>
      <c r="E107" s="66"/>
      <c r="F107" s="66"/>
      <c r="G107" s="66"/>
      <c r="H107" s="66"/>
      <c r="I107" s="66"/>
      <c r="J107" s="66"/>
      <c r="K107" s="66"/>
      <c r="L107" s="67"/>
      <c r="O107" s="2"/>
      <c r="P107" s="2"/>
    </row>
    <row r="108" spans="1:16" s="12" customFormat="1" x14ac:dyDescent="0.3">
      <c r="A108" s="11"/>
      <c r="B108" s="266" t="s">
        <v>27</v>
      </c>
      <c r="C108" s="267"/>
      <c r="D108" s="267"/>
      <c r="E108" s="267"/>
      <c r="F108" s="267"/>
      <c r="G108" s="267"/>
      <c r="H108" s="267"/>
      <c r="I108" s="267"/>
      <c r="J108" s="267"/>
      <c r="K108" s="267"/>
      <c r="L108" s="268"/>
      <c r="M108" s="63"/>
    </row>
    <row r="109" spans="1:16" s="29" customFormat="1" x14ac:dyDescent="0.3">
      <c r="A109" s="54"/>
      <c r="B109" s="64"/>
      <c r="C109" s="55"/>
      <c r="D109" s="55"/>
      <c r="E109" s="55"/>
      <c r="F109" s="55"/>
      <c r="G109" s="55"/>
      <c r="H109" s="55"/>
      <c r="I109" s="55"/>
      <c r="J109" s="55"/>
      <c r="K109" s="55"/>
      <c r="L109" s="56"/>
      <c r="O109" s="2"/>
      <c r="P109" s="2"/>
    </row>
    <row r="110" spans="1:16" s="29" customFormat="1" ht="14.25" customHeight="1" x14ac:dyDescent="0.3">
      <c r="A110" s="54"/>
      <c r="B110" s="318" t="str">
        <f>IF(Intro!$G$20="English",O110,P110)</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110" s="319"/>
      <c r="D110" s="319"/>
      <c r="E110" s="319"/>
      <c r="F110" s="319"/>
      <c r="G110" s="319"/>
      <c r="H110" s="319"/>
      <c r="I110" s="319"/>
      <c r="J110" s="319"/>
      <c r="K110" s="319"/>
      <c r="L110" s="320"/>
      <c r="O110" s="2" t="s">
        <v>162</v>
      </c>
      <c r="P110" s="2" t="s">
        <v>111</v>
      </c>
    </row>
    <row r="111" spans="1:16" s="29" customFormat="1" x14ac:dyDescent="0.3">
      <c r="A111" s="54"/>
      <c r="B111" s="318"/>
      <c r="C111" s="319"/>
      <c r="D111" s="319"/>
      <c r="E111" s="319"/>
      <c r="F111" s="319"/>
      <c r="G111" s="319"/>
      <c r="H111" s="319"/>
      <c r="I111" s="319"/>
      <c r="J111" s="319"/>
      <c r="K111" s="319"/>
      <c r="L111" s="320"/>
      <c r="O111" s="2"/>
      <c r="P111" s="2"/>
    </row>
    <row r="112" spans="1:16" s="29" customFormat="1" x14ac:dyDescent="0.3">
      <c r="A112" s="54"/>
      <c r="B112" s="64"/>
      <c r="C112" s="55"/>
      <c r="D112" s="55"/>
      <c r="E112" s="55"/>
      <c r="F112" s="55"/>
      <c r="G112" s="55"/>
      <c r="H112" s="55"/>
      <c r="I112" s="55"/>
      <c r="J112" s="55"/>
      <c r="K112" s="55"/>
      <c r="L112" s="56"/>
      <c r="O112" s="2"/>
      <c r="P112" s="2"/>
    </row>
    <row r="113" spans="1:16" s="12" customFormat="1" x14ac:dyDescent="0.3">
      <c r="A113" s="11"/>
      <c r="B113" s="273"/>
      <c r="C113" s="274"/>
      <c r="D113" s="274"/>
      <c r="E113" s="274"/>
      <c r="F113" s="274"/>
      <c r="G113" s="274"/>
      <c r="H113" s="274"/>
      <c r="I113" s="274"/>
      <c r="J113" s="274"/>
      <c r="K113" s="274"/>
      <c r="L113" s="275"/>
      <c r="M113" s="29"/>
    </row>
    <row r="114" spans="1:16" s="12" customFormat="1" x14ac:dyDescent="0.3">
      <c r="A114" s="11"/>
      <c r="B114" s="273"/>
      <c r="C114" s="274"/>
      <c r="D114" s="274"/>
      <c r="E114" s="274"/>
      <c r="F114" s="274"/>
      <c r="G114" s="274"/>
      <c r="H114" s="274"/>
      <c r="I114" s="274"/>
      <c r="J114" s="274"/>
      <c r="K114" s="274"/>
      <c r="L114" s="275"/>
      <c r="M114" s="29"/>
    </row>
    <row r="115" spans="1:16" s="12" customFormat="1" x14ac:dyDescent="0.3">
      <c r="A115" s="11"/>
      <c r="B115" s="273"/>
      <c r="C115" s="274"/>
      <c r="D115" s="274"/>
      <c r="E115" s="274"/>
      <c r="F115" s="274"/>
      <c r="G115" s="274"/>
      <c r="H115" s="274"/>
      <c r="I115" s="274"/>
      <c r="J115" s="274"/>
      <c r="K115" s="274"/>
      <c r="L115" s="275"/>
      <c r="M115" s="29"/>
    </row>
    <row r="116" spans="1:16" s="12" customFormat="1" x14ac:dyDescent="0.3">
      <c r="A116" s="11"/>
      <c r="B116" s="273"/>
      <c r="C116" s="274"/>
      <c r="D116" s="274"/>
      <c r="E116" s="274"/>
      <c r="F116" s="274"/>
      <c r="G116" s="274"/>
      <c r="H116" s="274"/>
      <c r="I116" s="274"/>
      <c r="J116" s="274"/>
      <c r="K116" s="274"/>
      <c r="L116" s="275"/>
      <c r="M116" s="29"/>
    </row>
    <row r="117" spans="1:16" s="12" customFormat="1" x14ac:dyDescent="0.3">
      <c r="A117" s="11"/>
      <c r="B117" s="273"/>
      <c r="C117" s="274"/>
      <c r="D117" s="274"/>
      <c r="E117" s="274"/>
      <c r="F117" s="274"/>
      <c r="G117" s="274"/>
      <c r="H117" s="274"/>
      <c r="I117" s="274"/>
      <c r="J117" s="274"/>
      <c r="K117" s="274"/>
      <c r="L117" s="275"/>
      <c r="M117" s="29"/>
    </row>
    <row r="118" spans="1:16" s="12" customFormat="1" x14ac:dyDescent="0.3">
      <c r="A118" s="11"/>
      <c r="B118" s="273"/>
      <c r="C118" s="274"/>
      <c r="D118" s="274"/>
      <c r="E118" s="274"/>
      <c r="F118" s="274"/>
      <c r="G118" s="274"/>
      <c r="H118" s="274"/>
      <c r="I118" s="274"/>
      <c r="J118" s="274"/>
      <c r="K118" s="274"/>
      <c r="L118" s="275"/>
      <c r="M118" s="29"/>
    </row>
    <row r="119" spans="1:16" s="12" customFormat="1" x14ac:dyDescent="0.3">
      <c r="A119" s="11"/>
      <c r="B119" s="273"/>
      <c r="C119" s="274"/>
      <c r="D119" s="274"/>
      <c r="E119" s="274"/>
      <c r="F119" s="274"/>
      <c r="G119" s="274"/>
      <c r="H119" s="274"/>
      <c r="I119" s="274"/>
      <c r="J119" s="274"/>
      <c r="K119" s="274"/>
      <c r="L119" s="275"/>
      <c r="M119" s="29"/>
    </row>
    <row r="120" spans="1:16" s="12" customFormat="1" x14ac:dyDescent="0.3">
      <c r="A120" s="11"/>
      <c r="B120" s="273"/>
      <c r="C120" s="274"/>
      <c r="D120" s="274"/>
      <c r="E120" s="274"/>
      <c r="F120" s="274"/>
      <c r="G120" s="274"/>
      <c r="H120" s="274"/>
      <c r="I120" s="274"/>
      <c r="J120" s="274"/>
      <c r="K120" s="274"/>
      <c r="L120" s="275"/>
      <c r="M120" s="29"/>
    </row>
    <row r="121" spans="1:16" s="29" customFormat="1" x14ac:dyDescent="0.3">
      <c r="A121" s="54"/>
      <c r="B121" s="65"/>
      <c r="C121" s="66"/>
      <c r="D121" s="66"/>
      <c r="E121" s="66"/>
      <c r="F121" s="66"/>
      <c r="G121" s="66"/>
      <c r="H121" s="66"/>
      <c r="I121" s="66"/>
      <c r="J121" s="66"/>
      <c r="K121" s="66"/>
      <c r="L121" s="67"/>
      <c r="O121" s="2"/>
      <c r="P121" s="2"/>
    </row>
    <row r="122" spans="1:16" s="12" customFormat="1" x14ac:dyDescent="0.3">
      <c r="A122" s="11"/>
      <c r="B122" s="266" t="s">
        <v>30</v>
      </c>
      <c r="C122" s="267"/>
      <c r="D122" s="267"/>
      <c r="E122" s="267"/>
      <c r="F122" s="267"/>
      <c r="G122" s="267"/>
      <c r="H122" s="267"/>
      <c r="I122" s="267"/>
      <c r="J122" s="267"/>
      <c r="K122" s="267"/>
      <c r="L122" s="268"/>
      <c r="M122" s="63"/>
    </row>
    <row r="123" spans="1:16" s="29" customFormat="1" x14ac:dyDescent="0.3">
      <c r="A123" s="54"/>
      <c r="B123" s="64"/>
      <c r="C123" s="55"/>
      <c r="D123" s="55"/>
      <c r="E123" s="55"/>
      <c r="F123" s="55"/>
      <c r="G123" s="55"/>
      <c r="H123" s="55"/>
      <c r="I123" s="55"/>
      <c r="J123" s="55"/>
      <c r="K123" s="55"/>
      <c r="L123" s="56"/>
      <c r="O123" s="2"/>
      <c r="P123" s="2"/>
    </row>
    <row r="124" spans="1:16" s="29" customFormat="1" ht="14.25" customHeight="1" x14ac:dyDescent="0.3">
      <c r="A124" s="54"/>
      <c r="B124" s="228" t="str">
        <f>IF(Intro!$G$20="English",O124,P124)</f>
        <v>Describe your firm’s plans to change the product mix of the goods produced on the same equipment, in the next two years. Provide the rationale and assumptions underlying these strategies and objectives.</v>
      </c>
      <c r="C124" s="229"/>
      <c r="D124" s="229"/>
      <c r="E124" s="229"/>
      <c r="F124" s="229"/>
      <c r="G124" s="229"/>
      <c r="H124" s="229"/>
      <c r="I124" s="229"/>
      <c r="J124" s="229"/>
      <c r="K124" s="229"/>
      <c r="L124" s="230"/>
      <c r="O124" s="2" t="s">
        <v>163</v>
      </c>
      <c r="P124" s="2" t="s">
        <v>112</v>
      </c>
    </row>
    <row r="125" spans="1:16" s="29" customFormat="1" x14ac:dyDescent="0.3">
      <c r="A125" s="54"/>
      <c r="B125" s="228"/>
      <c r="C125" s="229"/>
      <c r="D125" s="229"/>
      <c r="E125" s="229"/>
      <c r="F125" s="229"/>
      <c r="G125" s="229"/>
      <c r="H125" s="229"/>
      <c r="I125" s="229"/>
      <c r="J125" s="229"/>
      <c r="K125" s="229"/>
      <c r="L125" s="230"/>
      <c r="O125" s="2"/>
      <c r="P125" s="2"/>
    </row>
    <row r="126" spans="1:16" s="29" customFormat="1" x14ac:dyDescent="0.3">
      <c r="A126" s="54"/>
      <c r="B126" s="64"/>
      <c r="C126" s="55"/>
      <c r="D126" s="55"/>
      <c r="E126" s="55"/>
      <c r="F126" s="55"/>
      <c r="G126" s="55"/>
      <c r="H126" s="55"/>
      <c r="I126" s="55"/>
      <c r="J126" s="55"/>
      <c r="K126" s="55"/>
      <c r="L126" s="56"/>
      <c r="O126" s="2"/>
      <c r="P126" s="2"/>
    </row>
    <row r="127" spans="1:16" s="12" customFormat="1" x14ac:dyDescent="0.3">
      <c r="A127" s="11"/>
      <c r="B127" s="273"/>
      <c r="C127" s="274"/>
      <c r="D127" s="274"/>
      <c r="E127" s="274"/>
      <c r="F127" s="274"/>
      <c r="G127" s="274"/>
      <c r="H127" s="274"/>
      <c r="I127" s="274"/>
      <c r="J127" s="274"/>
      <c r="K127" s="274"/>
      <c r="L127" s="275"/>
      <c r="M127" s="29"/>
    </row>
    <row r="128" spans="1:16" s="12" customFormat="1" x14ac:dyDescent="0.3">
      <c r="A128" s="11"/>
      <c r="B128" s="273"/>
      <c r="C128" s="274"/>
      <c r="D128" s="274"/>
      <c r="E128" s="274"/>
      <c r="F128" s="274"/>
      <c r="G128" s="274"/>
      <c r="H128" s="274"/>
      <c r="I128" s="274"/>
      <c r="J128" s="274"/>
      <c r="K128" s="274"/>
      <c r="L128" s="275"/>
      <c r="M128" s="29"/>
    </row>
    <row r="129" spans="1:16" s="12" customFormat="1" x14ac:dyDescent="0.3">
      <c r="A129" s="11"/>
      <c r="B129" s="273"/>
      <c r="C129" s="274"/>
      <c r="D129" s="274"/>
      <c r="E129" s="274"/>
      <c r="F129" s="274"/>
      <c r="G129" s="274"/>
      <c r="H129" s="274"/>
      <c r="I129" s="274"/>
      <c r="J129" s="274"/>
      <c r="K129" s="274"/>
      <c r="L129" s="275"/>
      <c r="M129" s="29"/>
    </row>
    <row r="130" spans="1:16" s="12" customFormat="1" x14ac:dyDescent="0.3">
      <c r="A130" s="11"/>
      <c r="B130" s="273"/>
      <c r="C130" s="274"/>
      <c r="D130" s="274"/>
      <c r="E130" s="274"/>
      <c r="F130" s="274"/>
      <c r="G130" s="274"/>
      <c r="H130" s="274"/>
      <c r="I130" s="274"/>
      <c r="J130" s="274"/>
      <c r="K130" s="274"/>
      <c r="L130" s="275"/>
      <c r="M130" s="29"/>
    </row>
    <row r="131" spans="1:16" s="12" customFormat="1" x14ac:dyDescent="0.3">
      <c r="A131" s="11"/>
      <c r="B131" s="273"/>
      <c r="C131" s="274"/>
      <c r="D131" s="274"/>
      <c r="E131" s="274"/>
      <c r="F131" s="274"/>
      <c r="G131" s="274"/>
      <c r="H131" s="274"/>
      <c r="I131" s="274"/>
      <c r="J131" s="274"/>
      <c r="K131" s="274"/>
      <c r="L131" s="275"/>
      <c r="M131" s="29"/>
    </row>
    <row r="132" spans="1:16" s="12" customFormat="1" x14ac:dyDescent="0.3">
      <c r="A132" s="11"/>
      <c r="B132" s="273"/>
      <c r="C132" s="274"/>
      <c r="D132" s="274"/>
      <c r="E132" s="274"/>
      <c r="F132" s="274"/>
      <c r="G132" s="274"/>
      <c r="H132" s="274"/>
      <c r="I132" s="274"/>
      <c r="J132" s="274"/>
      <c r="K132" s="274"/>
      <c r="L132" s="275"/>
      <c r="M132" s="29"/>
    </row>
    <row r="133" spans="1:16" s="12" customFormat="1" x14ac:dyDescent="0.3">
      <c r="A133" s="11"/>
      <c r="B133" s="273"/>
      <c r="C133" s="274"/>
      <c r="D133" s="274"/>
      <c r="E133" s="274"/>
      <c r="F133" s="274"/>
      <c r="G133" s="274"/>
      <c r="H133" s="274"/>
      <c r="I133" s="274"/>
      <c r="J133" s="274"/>
      <c r="K133" s="274"/>
      <c r="L133" s="275"/>
      <c r="M133" s="29"/>
    </row>
    <row r="134" spans="1:16" s="12" customFormat="1" x14ac:dyDescent="0.3">
      <c r="A134" s="11"/>
      <c r="B134" s="273"/>
      <c r="C134" s="274"/>
      <c r="D134" s="274"/>
      <c r="E134" s="274"/>
      <c r="F134" s="274"/>
      <c r="G134" s="274"/>
      <c r="H134" s="274"/>
      <c r="I134" s="274"/>
      <c r="J134" s="274"/>
      <c r="K134" s="274"/>
      <c r="L134" s="275"/>
      <c r="M134" s="29"/>
    </row>
    <row r="135" spans="1:16" s="29" customFormat="1" x14ac:dyDescent="0.3">
      <c r="A135" s="54"/>
      <c r="B135" s="65"/>
      <c r="C135" s="66"/>
      <c r="D135" s="66"/>
      <c r="E135" s="66"/>
      <c r="F135" s="66"/>
      <c r="G135" s="66"/>
      <c r="H135" s="66"/>
      <c r="I135" s="66"/>
      <c r="J135" s="66"/>
      <c r="K135" s="66"/>
      <c r="L135" s="67"/>
      <c r="O135" s="2"/>
      <c r="P135" s="2"/>
    </row>
  </sheetData>
  <sheetProtection algorithmName="SHA-512" hashValue="qkpwKekHFTVoeMVUh3p4YtSBuVeThXeHDoDqPP7N2Ht2wZO+Dhy/jmBKPFwXxESD6nOEQArLgz/UkaS5m+pdoQ==" saltValue="JtlgqUipmwFwERN+qPlacg==" spinCount="100000" sheet="1" objects="1" scenarios="1" selectLockedCells="1"/>
  <mergeCells count="72">
    <mergeCell ref="B52:E52"/>
    <mergeCell ref="B53:E53"/>
    <mergeCell ref="K43:K44"/>
    <mergeCell ref="B45:E45"/>
    <mergeCell ref="B49:E49"/>
    <mergeCell ref="B50:E50"/>
    <mergeCell ref="B51:E51"/>
    <mergeCell ref="B43:F44"/>
    <mergeCell ref="G43:G44"/>
    <mergeCell ref="H43:H44"/>
    <mergeCell ref="I43:I44"/>
    <mergeCell ref="J43:J44"/>
    <mergeCell ref="B46:E46"/>
    <mergeCell ref="B47:E47"/>
    <mergeCell ref="B48:E48"/>
    <mergeCell ref="B41:E41"/>
    <mergeCell ref="B31:F32"/>
    <mergeCell ref="B19:F20"/>
    <mergeCell ref="B25:E25"/>
    <mergeCell ref="B26:E26"/>
    <mergeCell ref="B34:E34"/>
    <mergeCell ref="B35:E35"/>
    <mergeCell ref="B36:E36"/>
    <mergeCell ref="B22:E22"/>
    <mergeCell ref="B23:E23"/>
    <mergeCell ref="B24:E24"/>
    <mergeCell ref="B15:L17"/>
    <mergeCell ref="G19:G20"/>
    <mergeCell ref="H19:H20"/>
    <mergeCell ref="I19:I20"/>
    <mergeCell ref="J19:J20"/>
    <mergeCell ref="K19:K20"/>
    <mergeCell ref="B4:L4"/>
    <mergeCell ref="B13:L13"/>
    <mergeCell ref="B8:L8"/>
    <mergeCell ref="B9:L9"/>
    <mergeCell ref="B10:L10"/>
    <mergeCell ref="B5:L5"/>
    <mergeCell ref="B6:L6"/>
    <mergeCell ref="B12:L12"/>
    <mergeCell ref="B122:L122"/>
    <mergeCell ref="B70:L70"/>
    <mergeCell ref="B110:L111"/>
    <mergeCell ref="B21:E21"/>
    <mergeCell ref="B127:L134"/>
    <mergeCell ref="B96:L97"/>
    <mergeCell ref="B124:L125"/>
    <mergeCell ref="B59:L66"/>
    <mergeCell ref="B72:L79"/>
    <mergeCell ref="B85:L92"/>
    <mergeCell ref="B99:L106"/>
    <mergeCell ref="B113:L120"/>
    <mergeCell ref="B83:L83"/>
    <mergeCell ref="B55:L55"/>
    <mergeCell ref="B27:E27"/>
    <mergeCell ref="B28:E28"/>
    <mergeCell ref="B68:L68"/>
    <mergeCell ref="B81:L81"/>
    <mergeCell ref="B94:L94"/>
    <mergeCell ref="B108:L108"/>
    <mergeCell ref="B29:E29"/>
    <mergeCell ref="B57:L57"/>
    <mergeCell ref="G31:G32"/>
    <mergeCell ref="H31:H32"/>
    <mergeCell ref="I31:I32"/>
    <mergeCell ref="J31:J32"/>
    <mergeCell ref="K31:K32"/>
    <mergeCell ref="B33:E33"/>
    <mergeCell ref="B37:E37"/>
    <mergeCell ref="B38:E38"/>
    <mergeCell ref="B39:E39"/>
    <mergeCell ref="B40:E40"/>
  </mergeCells>
  <dataValidations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K29 G36:K36 G40:K41 G52:K53 G50:K50 G48:K48 G38:K38 G24:K24 G26:K26" xr:uid="{F776B4C4-FB9F-4E6D-9659-ADBE0E6C3F52}">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9 B72 B85 B99 B113 B127" xr:uid="{96638FA7-F900-4D8A-AC26-6F99FDC46F99}">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7:K37 G39:K39 G45:K47 G49:K49 G51:K51 G33:K35 G25:K25 G27:K27 G21:K23" xr:uid="{1B000A8E-81C2-4F17-B647-E3AD9F232911}">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Q259"/>
  <sheetViews>
    <sheetView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9.44140625" style="2" customWidth="1"/>
    <col min="15" max="16" width="30.5546875" style="2" hidden="1" customWidth="1"/>
    <col min="17" max="17" width="9.44140625" style="2" hidden="1" customWidth="1"/>
    <col min="18" max="16384" width="9.44140625" style="2"/>
  </cols>
  <sheetData>
    <row r="1" spans="1:16" x14ac:dyDescent="0.3">
      <c r="O1" s="2" t="s">
        <v>291</v>
      </c>
      <c r="P1" s="2" t="s">
        <v>291</v>
      </c>
    </row>
    <row r="2" spans="1:16" x14ac:dyDescent="0.3">
      <c r="B2" s="13" t="str">
        <f>'Pro 1'!B2</f>
        <v>PROTECTED</v>
      </c>
      <c r="C2" s="13"/>
      <c r="D2" s="13"/>
      <c r="O2" s="12" t="s">
        <v>60</v>
      </c>
      <c r="P2" s="12" t="s">
        <v>72</v>
      </c>
    </row>
    <row r="3" spans="1:16" x14ac:dyDescent="0.3">
      <c r="B3" s="4"/>
      <c r="C3" s="4"/>
      <c r="D3" s="4"/>
      <c r="O3" s="7"/>
      <c r="P3" s="7"/>
    </row>
    <row r="4" spans="1:16" s="7" customFormat="1" x14ac:dyDescent="0.3">
      <c r="A4" s="14"/>
      <c r="B4" s="234" t="str">
        <f>Info!B4</f>
        <v>FOREIGN PRODUCERS' QUESTIONNAIRE</v>
      </c>
      <c r="C4" s="235"/>
      <c r="D4" s="235"/>
      <c r="E4" s="235"/>
      <c r="F4" s="235"/>
      <c r="G4" s="235"/>
      <c r="H4" s="235"/>
      <c r="I4" s="235"/>
      <c r="J4" s="235"/>
      <c r="K4" s="235"/>
      <c r="L4" s="236"/>
      <c r="M4" s="9"/>
      <c r="N4" s="9"/>
      <c r="O4" s="8"/>
      <c r="P4" s="8"/>
    </row>
    <row r="5" spans="1:16" s="7" customFormat="1" x14ac:dyDescent="0.3">
      <c r="A5" s="14"/>
      <c r="B5" s="237" t="str">
        <f>Info!B5</f>
        <v>NQ-2026-002</v>
      </c>
      <c r="C5" s="238"/>
      <c r="D5" s="238"/>
      <c r="E5" s="238"/>
      <c r="F5" s="238"/>
      <c r="G5" s="238"/>
      <c r="H5" s="238"/>
      <c r="I5" s="238"/>
      <c r="J5" s="238"/>
      <c r="K5" s="238"/>
      <c r="L5" s="239"/>
      <c r="M5" s="9"/>
      <c r="N5" s="9"/>
      <c r="O5" s="8"/>
      <c r="P5" s="8"/>
    </row>
    <row r="6" spans="1:16" s="8" customFormat="1" x14ac:dyDescent="0.3">
      <c r="A6" s="14"/>
      <c r="B6" s="237" t="str">
        <f>Info!B6</f>
        <v>FORGED GRINDING MEDIA</v>
      </c>
      <c r="C6" s="238"/>
      <c r="D6" s="238"/>
      <c r="E6" s="238"/>
      <c r="F6" s="238"/>
      <c r="G6" s="238"/>
      <c r="H6" s="238"/>
      <c r="I6" s="238"/>
      <c r="J6" s="238"/>
      <c r="K6" s="238"/>
      <c r="L6" s="239"/>
      <c r="O6" s="15"/>
      <c r="P6" s="15"/>
    </row>
    <row r="7" spans="1:16" s="8" customFormat="1" x14ac:dyDescent="0.3">
      <c r="A7" s="14"/>
      <c r="B7" s="109"/>
      <c r="C7" s="110"/>
      <c r="D7" s="110"/>
      <c r="E7" s="110"/>
      <c r="F7" s="110"/>
      <c r="G7" s="110"/>
      <c r="H7" s="110"/>
      <c r="I7" s="110"/>
      <c r="J7" s="110"/>
      <c r="K7" s="110"/>
      <c r="L7" s="111"/>
      <c r="O7" s="27"/>
    </row>
    <row r="8" spans="1:16" s="8" customFormat="1" x14ac:dyDescent="0.3">
      <c r="A8" s="14"/>
      <c r="B8" s="281" t="str">
        <f>Public!B8</f>
        <v>The following questions refer to the goods as defined in the product description on the Intro tab.</v>
      </c>
      <c r="C8" s="282"/>
      <c r="D8" s="282"/>
      <c r="E8" s="282"/>
      <c r="F8" s="282"/>
      <c r="G8" s="282"/>
      <c r="H8" s="282"/>
      <c r="I8" s="282"/>
      <c r="J8" s="282"/>
      <c r="K8" s="282"/>
      <c r="L8" s="283"/>
      <c r="O8" s="15"/>
      <c r="P8" s="15"/>
    </row>
    <row r="9" spans="1:16" s="8" customFormat="1" x14ac:dyDescent="0.3">
      <c r="A9" s="14"/>
      <c r="B9" s="281" t="str">
        <f>Public!B9</f>
        <v xml:space="preserve">Product information and a glossary of terms can be found in the Info tab.
</v>
      </c>
      <c r="C9" s="282"/>
      <c r="D9" s="282"/>
      <c r="E9" s="282"/>
      <c r="F9" s="282"/>
      <c r="G9" s="282"/>
      <c r="H9" s="282"/>
      <c r="I9" s="282"/>
      <c r="J9" s="282"/>
      <c r="K9" s="282"/>
      <c r="L9" s="283"/>
      <c r="O9" s="15"/>
    </row>
    <row r="10" spans="1:16" s="8" customFormat="1" x14ac:dyDescent="0.3">
      <c r="A10" s="14"/>
      <c r="B10" s="281" t="str">
        <f>'Pro 1'!B10</f>
        <v xml:space="preserve">Use the AddPro tab if more space is needed.
</v>
      </c>
      <c r="C10" s="282"/>
      <c r="D10" s="282"/>
      <c r="E10" s="282"/>
      <c r="F10" s="282"/>
      <c r="G10" s="282"/>
      <c r="H10" s="282"/>
      <c r="I10" s="282"/>
      <c r="J10" s="282"/>
      <c r="K10" s="282"/>
      <c r="L10" s="283"/>
      <c r="O10" s="15"/>
      <c r="P10" s="15"/>
    </row>
    <row r="11" spans="1:16" s="8" customFormat="1" x14ac:dyDescent="0.3">
      <c r="A11" s="14"/>
      <c r="B11" s="112"/>
      <c r="C11" s="113"/>
      <c r="D11" s="113"/>
      <c r="E11" s="110"/>
      <c r="F11" s="110"/>
      <c r="G11" s="110"/>
      <c r="H11" s="110"/>
      <c r="I11" s="110"/>
      <c r="J11" s="110"/>
      <c r="K11" s="110"/>
      <c r="L11" s="111"/>
      <c r="O11" s="15"/>
      <c r="P11" s="15"/>
    </row>
    <row r="12" spans="1:16" s="8" customFormat="1" x14ac:dyDescent="0.3">
      <c r="A12" s="14"/>
      <c r="B12" s="281" t="str">
        <f>IF(Intro!$G$20="English",O12,P12)</f>
        <v>For the questions in this tab, note the following:</v>
      </c>
      <c r="C12" s="282"/>
      <c r="D12" s="282"/>
      <c r="E12" s="282"/>
      <c r="F12" s="282"/>
      <c r="G12" s="282"/>
      <c r="H12" s="282"/>
      <c r="I12" s="282"/>
      <c r="J12" s="282"/>
      <c r="K12" s="282"/>
      <c r="L12" s="283"/>
      <c r="O12" s="15" t="s">
        <v>113</v>
      </c>
      <c r="P12" s="15" t="s">
        <v>114</v>
      </c>
    </row>
    <row r="13" spans="1:16" s="8" customFormat="1" x14ac:dyDescent="0.3">
      <c r="A13" s="14"/>
      <c r="B13" s="281" t="str">
        <f>IF(Intro!$G$20="English",O13,P13)</f>
        <v>• Report only sales of your firm’s production.</v>
      </c>
      <c r="C13" s="282"/>
      <c r="D13" s="282"/>
      <c r="E13" s="282"/>
      <c r="F13" s="282"/>
      <c r="G13" s="282"/>
      <c r="H13" s="282"/>
      <c r="I13" s="282"/>
      <c r="J13" s="282"/>
      <c r="K13" s="282"/>
      <c r="L13" s="283"/>
      <c r="O13" s="15" t="s">
        <v>190</v>
      </c>
      <c r="P13" s="15" t="s">
        <v>194</v>
      </c>
    </row>
    <row r="14" spans="1:16" s="8" customFormat="1" x14ac:dyDescent="0.3">
      <c r="A14" s="14"/>
      <c r="B14" s="281" t="str">
        <f>IF(Intro!$G$20="English",O14,P14)</f>
        <v>• Report all sales to Canadian and foreign associated firms.</v>
      </c>
      <c r="C14" s="282"/>
      <c r="D14" s="282"/>
      <c r="E14" s="282"/>
      <c r="F14" s="282"/>
      <c r="G14" s="282"/>
      <c r="H14" s="282"/>
      <c r="I14" s="282"/>
      <c r="J14" s="282"/>
      <c r="K14" s="282"/>
      <c r="L14" s="283"/>
      <c r="O14" s="15" t="s">
        <v>191</v>
      </c>
      <c r="P14" s="15" t="s">
        <v>195</v>
      </c>
    </row>
    <row r="15" spans="1:16" s="8" customFormat="1" x14ac:dyDescent="0.3">
      <c r="A15" s="14"/>
      <c r="B15" s="281" t="str">
        <f>IF(Intro!$G$20="English",O15,P15)</f>
        <v>• Report all sales as of the date of shipment to the customer or the customer’s warehouse.</v>
      </c>
      <c r="C15" s="282"/>
      <c r="D15" s="282"/>
      <c r="E15" s="282"/>
      <c r="F15" s="282"/>
      <c r="G15" s="282"/>
      <c r="H15" s="282"/>
      <c r="I15" s="282"/>
      <c r="J15" s="282"/>
      <c r="K15" s="282"/>
      <c r="L15" s="283"/>
      <c r="O15" s="15" t="s">
        <v>192</v>
      </c>
      <c r="P15" s="15" t="s">
        <v>196</v>
      </c>
    </row>
    <row r="16" spans="1:16" s="8" customFormat="1" x14ac:dyDescent="0.3">
      <c r="A16" s="14"/>
      <c r="B16" s="281" t="str">
        <f>IF(Intro!$G$20="English",O16,P16)</f>
        <v>• Report all values in Canadian dollars.</v>
      </c>
      <c r="C16" s="282"/>
      <c r="D16" s="282"/>
      <c r="E16" s="282"/>
      <c r="F16" s="282"/>
      <c r="G16" s="282"/>
      <c r="H16" s="282"/>
      <c r="I16" s="282"/>
      <c r="J16" s="282"/>
      <c r="K16" s="282"/>
      <c r="L16" s="283"/>
      <c r="O16" s="15" t="s">
        <v>193</v>
      </c>
      <c r="P16" s="15" t="s">
        <v>197</v>
      </c>
    </row>
    <row r="17" spans="1:16" s="8" customFormat="1" x14ac:dyDescent="0.3">
      <c r="A17" s="14"/>
      <c r="B17" s="284" t="str">
        <f>IF(Intro!$G$20="English",O17,P17)</f>
        <v>• Report sales value as net delivered selling value (see definition in Glossary).</v>
      </c>
      <c r="C17" s="285"/>
      <c r="D17" s="285"/>
      <c r="E17" s="285"/>
      <c r="F17" s="285"/>
      <c r="G17" s="285"/>
      <c r="H17" s="285"/>
      <c r="I17" s="285"/>
      <c r="J17" s="285"/>
      <c r="K17" s="285"/>
      <c r="L17" s="286"/>
      <c r="O17" s="15" t="s">
        <v>245</v>
      </c>
      <c r="P17" s="15" t="s">
        <v>273</v>
      </c>
    </row>
    <row r="18" spans="1:16" s="8" customFormat="1" x14ac:dyDescent="0.3">
      <c r="A18" s="14"/>
      <c r="B18" s="16"/>
      <c r="C18" s="16"/>
      <c r="D18" s="16"/>
      <c r="E18" s="17"/>
      <c r="F18" s="17"/>
      <c r="G18" s="17"/>
      <c r="H18" s="17"/>
      <c r="I18" s="17"/>
      <c r="J18" s="17"/>
      <c r="K18" s="17"/>
      <c r="L18" s="17"/>
      <c r="O18" s="15"/>
      <c r="P18" s="15"/>
    </row>
    <row r="19" spans="1:16" x14ac:dyDescent="0.3">
      <c r="B19" s="302" t="str">
        <f>UPPER(IF(Intro!$G$20="English",O19,P19))</f>
        <v>SALES AND INVENTORIES</v>
      </c>
      <c r="C19" s="303"/>
      <c r="D19" s="303"/>
      <c r="E19" s="303"/>
      <c r="F19" s="303"/>
      <c r="G19" s="303"/>
      <c r="H19" s="303"/>
      <c r="I19" s="303"/>
      <c r="J19" s="303"/>
      <c r="K19" s="303"/>
      <c r="L19" s="304"/>
      <c r="O19" s="89" t="s">
        <v>246</v>
      </c>
      <c r="P19" s="89" t="s">
        <v>247</v>
      </c>
    </row>
    <row r="20" spans="1:16" x14ac:dyDescent="0.3">
      <c r="B20" s="263" t="s">
        <v>22</v>
      </c>
      <c r="C20" s="264"/>
      <c r="D20" s="264"/>
      <c r="E20" s="264"/>
      <c r="F20" s="264"/>
      <c r="G20" s="264"/>
      <c r="H20" s="264"/>
      <c r="I20" s="264"/>
      <c r="J20" s="264"/>
      <c r="K20" s="264"/>
      <c r="L20" s="265"/>
    </row>
    <row r="21" spans="1:16" x14ac:dyDescent="0.3">
      <c r="B21" s="18"/>
      <c r="C21" s="19"/>
      <c r="D21" s="19"/>
      <c r="E21" s="20"/>
      <c r="F21" s="20"/>
      <c r="G21" s="20"/>
      <c r="H21" s="20"/>
      <c r="I21" s="20"/>
      <c r="J21" s="20"/>
      <c r="K21" s="20"/>
      <c r="L21" s="21"/>
    </row>
    <row r="22" spans="1:16" x14ac:dyDescent="0.3">
      <c r="B22" s="187" t="str">
        <f>IF(Intro!$G$20="English",O22,P22)</f>
        <v>Provide the following estimated percentages:</v>
      </c>
      <c r="C22" s="188"/>
      <c r="D22" s="188"/>
      <c r="E22" s="188"/>
      <c r="F22" s="188"/>
      <c r="G22" s="188"/>
      <c r="H22" s="188"/>
      <c r="I22" s="188"/>
      <c r="J22" s="188"/>
      <c r="K22" s="188"/>
      <c r="L22" s="189"/>
      <c r="O22" s="22" t="s">
        <v>55</v>
      </c>
      <c r="P22" s="108" t="s">
        <v>56</v>
      </c>
    </row>
    <row r="23" spans="1:16" x14ac:dyDescent="0.3">
      <c r="B23" s="44"/>
      <c r="C23" s="45"/>
      <c r="D23" s="35"/>
      <c r="E23" s="35"/>
      <c r="F23" s="35"/>
      <c r="G23" s="19"/>
      <c r="H23" s="107">
        <f>Variables!$B$6+2</f>
        <v>2025</v>
      </c>
      <c r="I23" s="57"/>
      <c r="J23" s="57"/>
      <c r="K23" s="57"/>
      <c r="L23" s="58"/>
      <c r="O23" s="22"/>
      <c r="P23" s="108"/>
    </row>
    <row r="24" spans="1:16" x14ac:dyDescent="0.3">
      <c r="B24" s="183" t="str">
        <f>IF(Intro!$G$20="English",O24,P24)</f>
        <v>Your firm's sales volume of the goods divided by your firm's total sales volume</v>
      </c>
      <c r="C24" s="184"/>
      <c r="D24" s="184"/>
      <c r="E24" s="184"/>
      <c r="F24" s="184"/>
      <c r="G24" s="349" t="s">
        <v>89</v>
      </c>
      <c r="H24" s="362"/>
      <c r="I24" s="57"/>
      <c r="J24" s="57"/>
      <c r="K24" s="57"/>
      <c r="L24" s="58"/>
      <c r="O24" s="2" t="s">
        <v>292</v>
      </c>
      <c r="P24" s="108" t="s">
        <v>299</v>
      </c>
    </row>
    <row r="25" spans="1:16" x14ac:dyDescent="0.3">
      <c r="B25" s="183"/>
      <c r="C25" s="184"/>
      <c r="D25" s="184"/>
      <c r="E25" s="184"/>
      <c r="F25" s="184"/>
      <c r="G25" s="371"/>
      <c r="H25" s="362"/>
      <c r="I25" s="57"/>
      <c r="J25" s="57"/>
      <c r="K25" s="57"/>
      <c r="L25" s="58"/>
      <c r="P25" s="108"/>
    </row>
    <row r="26" spans="1:16" x14ac:dyDescent="0.3">
      <c r="B26" s="183" t="str">
        <f>IF(Intro!$G$20="English",O26,P26)</f>
        <v>Your firm's sales value of the goods divided by your firm's total sales value</v>
      </c>
      <c r="C26" s="184"/>
      <c r="D26" s="184"/>
      <c r="E26" s="184"/>
      <c r="F26" s="184"/>
      <c r="G26" s="349" t="s">
        <v>89</v>
      </c>
      <c r="H26" s="362"/>
      <c r="I26" s="57"/>
      <c r="J26" s="57"/>
      <c r="K26" s="57"/>
      <c r="L26" s="58"/>
      <c r="O26" s="2" t="s">
        <v>293</v>
      </c>
      <c r="P26" s="108" t="s">
        <v>296</v>
      </c>
    </row>
    <row r="27" spans="1:16" x14ac:dyDescent="0.3">
      <c r="B27" s="216"/>
      <c r="C27" s="217"/>
      <c r="D27" s="217"/>
      <c r="E27" s="217"/>
      <c r="F27" s="217"/>
      <c r="G27" s="349"/>
      <c r="H27" s="362"/>
      <c r="I27" s="57"/>
      <c r="J27" s="57"/>
      <c r="K27" s="57"/>
      <c r="L27" s="58"/>
      <c r="P27" s="108"/>
    </row>
    <row r="28" spans="1:16" x14ac:dyDescent="0.3">
      <c r="B28" s="183" t="str">
        <f>IF(Intro!$G$20="English",O28,P28)</f>
        <v>Your firm's production volume of the goods divided by your home country's total production volume of the goods</v>
      </c>
      <c r="C28" s="184"/>
      <c r="D28" s="184"/>
      <c r="E28" s="184"/>
      <c r="F28" s="184"/>
      <c r="G28" s="349" t="s">
        <v>89</v>
      </c>
      <c r="H28" s="362"/>
      <c r="I28" s="57"/>
      <c r="J28" s="57"/>
      <c r="K28" s="57"/>
      <c r="L28" s="58"/>
      <c r="O28" s="2" t="s">
        <v>294</v>
      </c>
      <c r="P28" s="108" t="s">
        <v>297</v>
      </c>
    </row>
    <row r="29" spans="1:16" x14ac:dyDescent="0.3">
      <c r="B29" s="216"/>
      <c r="C29" s="217"/>
      <c r="D29" s="217"/>
      <c r="E29" s="217"/>
      <c r="F29" s="217"/>
      <c r="G29" s="349"/>
      <c r="H29" s="362"/>
      <c r="I29" s="57"/>
      <c r="J29" s="57"/>
      <c r="K29" s="57"/>
      <c r="L29" s="58"/>
      <c r="P29" s="108"/>
    </row>
    <row r="30" spans="1:16" x14ac:dyDescent="0.3">
      <c r="B30" s="183" t="str">
        <f>IF(Intro!$G$20="English",O30,P30)</f>
        <v xml:space="preserve">Your firm's volume of exports of the goods to Canada divided by your home country's total volume of exports of the goods to Canada </v>
      </c>
      <c r="C30" s="184"/>
      <c r="D30" s="184"/>
      <c r="E30" s="184"/>
      <c r="F30" s="184"/>
      <c r="G30" s="349" t="s">
        <v>89</v>
      </c>
      <c r="H30" s="362"/>
      <c r="I30" s="57"/>
      <c r="J30" s="57"/>
      <c r="K30" s="57"/>
      <c r="L30" s="58"/>
      <c r="O30" s="2" t="s">
        <v>295</v>
      </c>
      <c r="P30" s="108" t="s">
        <v>298</v>
      </c>
    </row>
    <row r="31" spans="1:16" x14ac:dyDescent="0.3">
      <c r="B31" s="216"/>
      <c r="C31" s="217"/>
      <c r="D31" s="217"/>
      <c r="E31" s="217"/>
      <c r="F31" s="217"/>
      <c r="G31" s="371"/>
      <c r="H31" s="362"/>
      <c r="I31" s="57"/>
      <c r="J31" s="57"/>
      <c r="K31" s="57"/>
      <c r="L31" s="58"/>
    </row>
    <row r="32" spans="1:16" x14ac:dyDescent="0.3">
      <c r="B32" s="59"/>
      <c r="C32" s="60"/>
      <c r="D32" s="60"/>
      <c r="E32" s="60"/>
      <c r="F32" s="60"/>
      <c r="G32" s="60"/>
      <c r="H32" s="60"/>
      <c r="I32" s="60"/>
      <c r="J32" s="60"/>
      <c r="K32" s="60"/>
      <c r="L32" s="61"/>
    </row>
    <row r="33" spans="2:16" x14ac:dyDescent="0.3">
      <c r="B33" s="266" t="s">
        <v>23</v>
      </c>
      <c r="C33" s="267"/>
      <c r="D33" s="267"/>
      <c r="E33" s="267"/>
      <c r="F33" s="267"/>
      <c r="G33" s="267"/>
      <c r="H33" s="267"/>
      <c r="I33" s="267"/>
      <c r="J33" s="267"/>
      <c r="K33" s="267"/>
      <c r="L33" s="268"/>
    </row>
    <row r="34" spans="2:16" x14ac:dyDescent="0.3">
      <c r="B34" s="18"/>
      <c r="C34" s="19"/>
      <c r="D34" s="19"/>
      <c r="E34" s="20"/>
      <c r="F34" s="20"/>
      <c r="G34" s="20"/>
      <c r="H34" s="20"/>
      <c r="I34" s="20"/>
      <c r="J34" s="20"/>
      <c r="K34" s="20"/>
      <c r="L34" s="21"/>
    </row>
    <row r="35" spans="2:16" x14ac:dyDescent="0.3">
      <c r="B35" s="187" t="str">
        <f>IF(Intro!$G$20="English",O35,P35)</f>
        <v>Complete the following table for your firm's Canadian sales and inventories of the goods.</v>
      </c>
      <c r="C35" s="188"/>
      <c r="D35" s="188"/>
      <c r="E35" s="188"/>
      <c r="F35" s="188"/>
      <c r="G35" s="188"/>
      <c r="H35" s="188"/>
      <c r="I35" s="188"/>
      <c r="J35" s="188"/>
      <c r="K35" s="188"/>
      <c r="L35" s="189"/>
      <c r="O35" s="22" t="s">
        <v>115</v>
      </c>
      <c r="P35" s="2" t="s">
        <v>276</v>
      </c>
    </row>
    <row r="36" spans="2:16" x14ac:dyDescent="0.3">
      <c r="B36" s="44"/>
      <c r="C36" s="45"/>
      <c r="D36" s="19"/>
      <c r="E36" s="20"/>
      <c r="F36" s="20"/>
      <c r="G36" s="20"/>
      <c r="H36" s="20"/>
      <c r="I36" s="20"/>
      <c r="J36" s="20"/>
      <c r="K36" s="20"/>
      <c r="L36" s="21"/>
      <c r="O36" s="22"/>
    </row>
    <row r="37" spans="2:16" x14ac:dyDescent="0.3">
      <c r="B37" s="324" t="str">
        <f>IF(Intro!$G$20="English",O37,P37)</f>
        <v>Forged</v>
      </c>
      <c r="C37" s="325"/>
      <c r="D37" s="325"/>
      <c r="E37" s="325"/>
      <c r="F37" s="326"/>
      <c r="G37" s="347">
        <f>Variables!$B$6</f>
        <v>2023</v>
      </c>
      <c r="H37" s="347">
        <f>G37+1</f>
        <v>2024</v>
      </c>
      <c r="I37" s="347">
        <f>H37+1</f>
        <v>2025</v>
      </c>
      <c r="J37" s="308" t="str">
        <f>IF(Intro!$G$20="English",Variables!B9,Variables!C9)</f>
        <v>Jan-Mar 2025</v>
      </c>
      <c r="K37" s="308" t="str">
        <f>IF(Intro!$G$20="English",Variables!B10,Variables!C10)</f>
        <v>Jan-Mar 2026</v>
      </c>
      <c r="L37" s="58"/>
      <c r="O37" s="2" t="str">
        <f>Variables!B30</f>
        <v>Forged</v>
      </c>
      <c r="P37" s="2" t="str">
        <f>Variables!C30</f>
        <v>Forgeage</v>
      </c>
    </row>
    <row r="38" spans="2:16" x14ac:dyDescent="0.3">
      <c r="B38" s="327"/>
      <c r="C38" s="328"/>
      <c r="D38" s="328"/>
      <c r="E38" s="328"/>
      <c r="F38" s="329"/>
      <c r="G38" s="348"/>
      <c r="H38" s="348"/>
      <c r="I38" s="348"/>
      <c r="J38" s="309"/>
      <c r="K38" s="309"/>
      <c r="L38" s="58"/>
      <c r="O38" s="22"/>
    </row>
    <row r="39" spans="2:16" ht="15" thickBot="1" x14ac:dyDescent="0.35">
      <c r="B39" s="183" t="str">
        <f>IF(Intro!$G$20="English",O39,P39)</f>
        <v>Beginning inventory</v>
      </c>
      <c r="C39" s="184"/>
      <c r="D39" s="359" t="str">
        <f>IF(Intro!$G$20="English",Variables!$B$23,Variables!$C$23)</f>
        <v>tonnes</v>
      </c>
      <c r="E39" s="359"/>
      <c r="F39" s="359"/>
      <c r="G39" s="118"/>
      <c r="H39" s="121">
        <f>G52</f>
        <v>0</v>
      </c>
      <c r="I39" s="121">
        <f>H52</f>
        <v>0</v>
      </c>
      <c r="J39" s="121">
        <f>H52</f>
        <v>0</v>
      </c>
      <c r="K39" s="121">
        <f>I52</f>
        <v>0</v>
      </c>
      <c r="L39" s="58"/>
      <c r="O39" s="2" t="s">
        <v>116</v>
      </c>
      <c r="P39" s="2" t="s">
        <v>117</v>
      </c>
    </row>
    <row r="40" spans="2:16" x14ac:dyDescent="0.3">
      <c r="B40" s="353" t="str">
        <f>IF(Intro!$G$20="English",O40,P40)</f>
        <v>Sales in country of production</v>
      </c>
      <c r="C40" s="354"/>
      <c r="D40" s="361" t="str">
        <f>IF(Intro!$G$20="English",Variables!$B$23,Variables!$C$23)</f>
        <v>tonnes</v>
      </c>
      <c r="E40" s="361"/>
      <c r="F40" s="361"/>
      <c r="G40" s="119"/>
      <c r="H40" s="119"/>
      <c r="I40" s="119"/>
      <c r="J40" s="119"/>
      <c r="K40" s="119"/>
      <c r="L40" s="58"/>
      <c r="O40" s="2" t="s">
        <v>183</v>
      </c>
      <c r="P40" s="2" t="s">
        <v>34</v>
      </c>
    </row>
    <row r="41" spans="2:16" x14ac:dyDescent="0.3">
      <c r="B41" s="183"/>
      <c r="C41" s="184"/>
      <c r="D41" s="359" t="str">
        <f>IF(Intro!G$20="English",O41,P41)</f>
        <v>Ex Works (CAD)</v>
      </c>
      <c r="E41" s="359"/>
      <c r="F41" s="359"/>
      <c r="G41" s="118"/>
      <c r="H41" s="118"/>
      <c r="I41" s="118"/>
      <c r="J41" s="118"/>
      <c r="K41" s="118"/>
      <c r="L41" s="58"/>
      <c r="O41" s="2" t="s">
        <v>266</v>
      </c>
      <c r="P41" s="2" t="s">
        <v>267</v>
      </c>
    </row>
    <row r="42" spans="2:16" ht="15" thickBot="1" x14ac:dyDescent="0.35">
      <c r="B42" s="355"/>
      <c r="C42" s="356"/>
      <c r="D42" s="360" t="str">
        <f>"$ / "&amp;IF(Intro!$G$20="English",Variables!$B$24,Variables!$C$24)</f>
        <v>$ / tonne</v>
      </c>
      <c r="E42" s="360"/>
      <c r="F42" s="360"/>
      <c r="G42" s="135" t="str">
        <f>IF(G40=0,"-",G41/G40)</f>
        <v>-</v>
      </c>
      <c r="H42" s="135" t="str">
        <f>IF(H40=0,"-",H41/H40)</f>
        <v>-</v>
      </c>
      <c r="I42" s="135" t="str">
        <f>IF(I40=0,"-",I41/I40)</f>
        <v>-</v>
      </c>
      <c r="J42" s="135" t="str">
        <f>IF(J40=0,"-",J41/J40)</f>
        <v>-</v>
      </c>
      <c r="K42" s="135" t="str">
        <f>IF(K40=0,"-",K41/K40)</f>
        <v>-</v>
      </c>
      <c r="L42" s="58"/>
    </row>
    <row r="43" spans="2:16" x14ac:dyDescent="0.3">
      <c r="B43" s="353" t="str">
        <f>IF(Intro!$G$20="English",O43,P43)</f>
        <v>Export sales to Canada</v>
      </c>
      <c r="C43" s="354"/>
      <c r="D43" s="361" t="str">
        <f>IF(Intro!$G$20="English",Variables!$B$23,Variables!$C$23)</f>
        <v>tonnes</v>
      </c>
      <c r="E43" s="361"/>
      <c r="F43" s="361"/>
      <c r="G43" s="119"/>
      <c r="H43" s="119"/>
      <c r="I43" s="119"/>
      <c r="J43" s="119"/>
      <c r="K43" s="119"/>
      <c r="L43" s="58"/>
      <c r="O43" s="2" t="s">
        <v>133</v>
      </c>
      <c r="P43" s="2" t="s">
        <v>134</v>
      </c>
    </row>
    <row r="44" spans="2:16" x14ac:dyDescent="0.3">
      <c r="B44" s="183"/>
      <c r="C44" s="184"/>
      <c r="D44" s="359" t="str">
        <f>IF(Intro!G$20="English",O44,P44)</f>
        <v>FOB Country of Export (CAD)</v>
      </c>
      <c r="E44" s="359"/>
      <c r="F44" s="359"/>
      <c r="G44" s="118"/>
      <c r="H44" s="118"/>
      <c r="I44" s="118"/>
      <c r="J44" s="118"/>
      <c r="K44" s="118"/>
      <c r="L44" s="58"/>
      <c r="O44" s="2" t="s">
        <v>268</v>
      </c>
      <c r="P44" s="2" t="s">
        <v>269</v>
      </c>
    </row>
    <row r="45" spans="2:16" ht="15" thickBot="1" x14ac:dyDescent="0.35">
      <c r="B45" s="355"/>
      <c r="C45" s="356"/>
      <c r="D45" s="360" t="str">
        <f>"$ / "&amp;IF(Intro!$G$20="English",Variables!$B$24,Variables!$C$24)</f>
        <v>$ / tonne</v>
      </c>
      <c r="E45" s="360"/>
      <c r="F45" s="360"/>
      <c r="G45" s="135" t="str">
        <f>IF(G43=0,"-",G44/G43)</f>
        <v>-</v>
      </c>
      <c r="H45" s="135" t="str">
        <f>IF(H43=0,"-",H44/H43)</f>
        <v>-</v>
      </c>
      <c r="I45" s="135" t="str">
        <f>IF(I43=0,"-",I44/I43)</f>
        <v>-</v>
      </c>
      <c r="J45" s="135" t="str">
        <f>IF(J43=0,"-",J44/J43)</f>
        <v>-</v>
      </c>
      <c r="K45" s="135" t="str">
        <f>IF(K43=0,"-",K44/K43)</f>
        <v>-</v>
      </c>
      <c r="L45" s="58"/>
    </row>
    <row r="46" spans="2:16" x14ac:dyDescent="0.3">
      <c r="B46" s="353" t="str">
        <f>IF(Intro!$G$20="English",O46,P46)</f>
        <v>Export sales to the United States of America</v>
      </c>
      <c r="C46" s="354"/>
      <c r="D46" s="361" t="str">
        <f>IF(Intro!$G$20="English",Variables!$B$23,Variables!$C$23)</f>
        <v>tonnes</v>
      </c>
      <c r="E46" s="361"/>
      <c r="F46" s="361"/>
      <c r="G46" s="119"/>
      <c r="H46" s="119"/>
      <c r="I46" s="119"/>
      <c r="J46" s="119"/>
      <c r="K46" s="119"/>
      <c r="L46" s="58"/>
      <c r="O46" s="2" t="s">
        <v>254</v>
      </c>
      <c r="P46" s="2" t="s">
        <v>255</v>
      </c>
    </row>
    <row r="47" spans="2:16" x14ac:dyDescent="0.3">
      <c r="B47" s="183"/>
      <c r="C47" s="184"/>
      <c r="D47" s="359" t="str">
        <f>D44</f>
        <v>FOB Country of Export (CAD)</v>
      </c>
      <c r="E47" s="359"/>
      <c r="F47" s="359"/>
      <c r="G47" s="118"/>
      <c r="H47" s="118"/>
      <c r="I47" s="118"/>
      <c r="J47" s="118"/>
      <c r="K47" s="118"/>
      <c r="L47" s="58"/>
    </row>
    <row r="48" spans="2:16" ht="15" thickBot="1" x14ac:dyDescent="0.35">
      <c r="B48" s="355"/>
      <c r="C48" s="356"/>
      <c r="D48" s="360" t="str">
        <f>"$ / "&amp;IF(Intro!$G$20="English",Variables!$B$24,Variables!$C$24)</f>
        <v>$ / tonne</v>
      </c>
      <c r="E48" s="360"/>
      <c r="F48" s="360"/>
      <c r="G48" s="135" t="str">
        <f>IF(G46=0,"-",G47/G46)</f>
        <v>-</v>
      </c>
      <c r="H48" s="135" t="str">
        <f>IF(H46=0,"-",H47/H46)</f>
        <v>-</v>
      </c>
      <c r="I48" s="135" t="str">
        <f>IF(I46=0,"-",I47/I46)</f>
        <v>-</v>
      </c>
      <c r="J48" s="135" t="str">
        <f>IF(J46=0,"-",J47/J46)</f>
        <v>-</v>
      </c>
      <c r="K48" s="135" t="str">
        <f>IF(K46=0,"-",K47/K46)</f>
        <v>-</v>
      </c>
      <c r="L48" s="58"/>
    </row>
    <row r="49" spans="2:16" x14ac:dyDescent="0.3">
      <c r="B49" s="353" t="str">
        <f>IF(Intro!$G$20="English",O49,P49)</f>
        <v>Export sales to all other countries</v>
      </c>
      <c r="C49" s="354"/>
      <c r="D49" s="361" t="str">
        <f>IF(Intro!$G$20="English",Variables!$B$23,Variables!$C$23)</f>
        <v>tonnes</v>
      </c>
      <c r="E49" s="361"/>
      <c r="F49" s="361"/>
      <c r="G49" s="119"/>
      <c r="H49" s="119"/>
      <c r="I49" s="119"/>
      <c r="J49" s="119"/>
      <c r="K49" s="119"/>
      <c r="L49" s="58"/>
      <c r="O49" s="2" t="s">
        <v>136</v>
      </c>
      <c r="P49" s="2" t="s">
        <v>135</v>
      </c>
    </row>
    <row r="50" spans="2:16" x14ac:dyDescent="0.3">
      <c r="B50" s="183"/>
      <c r="C50" s="184"/>
      <c r="D50" s="359" t="str">
        <f>D44</f>
        <v>FOB Country of Export (CAD)</v>
      </c>
      <c r="E50" s="359"/>
      <c r="F50" s="359"/>
      <c r="G50" s="118"/>
      <c r="H50" s="118"/>
      <c r="I50" s="118"/>
      <c r="J50" s="118"/>
      <c r="K50" s="118"/>
      <c r="L50" s="58"/>
    </row>
    <row r="51" spans="2:16" ht="15" thickBot="1" x14ac:dyDescent="0.35">
      <c r="B51" s="355"/>
      <c r="C51" s="356"/>
      <c r="D51" s="360" t="str">
        <f>"$ / "&amp;IF(Intro!$G$20="English",Variables!$B$24,Variables!$C$24)</f>
        <v>$ / tonne</v>
      </c>
      <c r="E51" s="360"/>
      <c r="F51" s="360"/>
      <c r="G51" s="135" t="str">
        <f>IF(G49=0,"-",G50/G49)</f>
        <v>-</v>
      </c>
      <c r="H51" s="135" t="str">
        <f>IF(H49=0,"-",H50/H49)</f>
        <v>-</v>
      </c>
      <c r="I51" s="135" t="str">
        <f>IF(I49=0,"-",I50/I49)</f>
        <v>-</v>
      </c>
      <c r="J51" s="135" t="str">
        <f>IF(J49=0,"-",J50/J49)</f>
        <v>-</v>
      </c>
      <c r="K51" s="135" t="str">
        <f>IF(K49=0,"-",K50/K49)</f>
        <v>-</v>
      </c>
      <c r="L51" s="58"/>
    </row>
    <row r="52" spans="2:16" x14ac:dyDescent="0.3">
      <c r="B52" s="357" t="str">
        <f>IF(Intro!$G$20="English",O52,P52)</f>
        <v>Ending inventory</v>
      </c>
      <c r="C52" s="358"/>
      <c r="D52" s="363" t="str">
        <f>IF(Intro!$G$20="English",Variables!$B$23,Variables!$C$23)</f>
        <v>tonnes</v>
      </c>
      <c r="E52" s="363"/>
      <c r="F52" s="363"/>
      <c r="G52" s="120"/>
      <c r="H52" s="120"/>
      <c r="I52" s="120"/>
      <c r="J52" s="120"/>
      <c r="K52" s="120"/>
      <c r="L52" s="58"/>
      <c r="O52" s="2" t="s">
        <v>118</v>
      </c>
      <c r="P52" s="2" t="s">
        <v>282</v>
      </c>
    </row>
    <row r="53" spans="2:16" x14ac:dyDescent="0.3">
      <c r="B53" s="115"/>
      <c r="C53" s="116"/>
      <c r="D53" s="125"/>
      <c r="E53" s="125"/>
      <c r="F53" s="125"/>
      <c r="G53" s="125"/>
      <c r="H53" s="125"/>
      <c r="I53" s="125"/>
      <c r="J53" s="125"/>
      <c r="K53" s="125"/>
      <c r="L53" s="58"/>
    </row>
    <row r="54" spans="2:16" ht="14.1" customHeight="1" x14ac:dyDescent="0.3">
      <c r="B54" s="228" t="str">
        <f>IF(Intro!$G$20="English",O54,P54)</f>
        <v>List all other countries:</v>
      </c>
      <c r="C54" s="229"/>
      <c r="D54" s="369"/>
      <c r="E54" s="369"/>
      <c r="F54" s="369"/>
      <c r="G54" s="369"/>
      <c r="H54" s="369"/>
      <c r="I54" s="369"/>
      <c r="J54" s="369"/>
      <c r="K54" s="369"/>
      <c r="L54" s="58"/>
      <c r="O54" s="2" t="s">
        <v>300</v>
      </c>
      <c r="P54" s="2" t="s">
        <v>301</v>
      </c>
    </row>
    <row r="55" spans="2:16" x14ac:dyDescent="0.3">
      <c r="B55" s="53"/>
      <c r="C55" s="35"/>
      <c r="D55" s="35"/>
      <c r="E55" s="35"/>
      <c r="F55" s="35"/>
      <c r="G55" s="35"/>
      <c r="H55" s="35"/>
      <c r="I55" s="35"/>
      <c r="J55" s="35"/>
      <c r="K55" s="35"/>
      <c r="L55" s="10"/>
    </row>
    <row r="56" spans="2:16" x14ac:dyDescent="0.3">
      <c r="B56" s="324" t="str">
        <f>IF(Intro!$G$20="English",O56,P56)</f>
        <v>Stamped</v>
      </c>
      <c r="C56" s="325"/>
      <c r="D56" s="325"/>
      <c r="E56" s="325"/>
      <c r="F56" s="326"/>
      <c r="G56" s="347">
        <f t="shared" ref="G56:K56" si="0">G37</f>
        <v>2023</v>
      </c>
      <c r="H56" s="347">
        <f t="shared" si="0"/>
        <v>2024</v>
      </c>
      <c r="I56" s="347">
        <f t="shared" si="0"/>
        <v>2025</v>
      </c>
      <c r="J56" s="347" t="str">
        <f t="shared" si="0"/>
        <v>Jan-Mar 2025</v>
      </c>
      <c r="K56" s="347" t="str">
        <f t="shared" si="0"/>
        <v>Jan-Mar 2026</v>
      </c>
      <c r="L56" s="58"/>
      <c r="O56" s="2" t="str">
        <f>Variables!B31</f>
        <v>Stamped</v>
      </c>
      <c r="P56" s="2" t="str">
        <f>Variables!C31</f>
        <v>Estampage</v>
      </c>
    </row>
    <row r="57" spans="2:16" x14ac:dyDescent="0.3">
      <c r="B57" s="327"/>
      <c r="C57" s="328"/>
      <c r="D57" s="328"/>
      <c r="E57" s="328"/>
      <c r="F57" s="329"/>
      <c r="G57" s="348"/>
      <c r="H57" s="348"/>
      <c r="I57" s="348"/>
      <c r="J57" s="309"/>
      <c r="K57" s="309"/>
      <c r="L57" s="58"/>
      <c r="O57" s="22"/>
    </row>
    <row r="58" spans="2:16" ht="15" thickBot="1" x14ac:dyDescent="0.35">
      <c r="B58" s="183" t="str">
        <f>IF(Intro!$G$20="English",O58,P58)</f>
        <v>Beginning inventory</v>
      </c>
      <c r="C58" s="184"/>
      <c r="D58" s="359" t="str">
        <f>IF(Intro!$G$20="English",Variables!$B$23,Variables!$C$23)</f>
        <v>tonnes</v>
      </c>
      <c r="E58" s="359"/>
      <c r="F58" s="359"/>
      <c r="G58" s="118"/>
      <c r="H58" s="121">
        <f>G71</f>
        <v>0</v>
      </c>
      <c r="I58" s="121">
        <f>H71</f>
        <v>0</v>
      </c>
      <c r="J58" s="121">
        <f>H71</f>
        <v>0</v>
      </c>
      <c r="K58" s="121">
        <f>I71</f>
        <v>0</v>
      </c>
      <c r="L58" s="58"/>
      <c r="O58" s="2" t="s">
        <v>116</v>
      </c>
      <c r="P58" s="2" t="s">
        <v>117</v>
      </c>
    </row>
    <row r="59" spans="2:16" x14ac:dyDescent="0.3">
      <c r="B59" s="353" t="str">
        <f>IF(Intro!$G$20="English",O59,P59)</f>
        <v>Sales in country of production</v>
      </c>
      <c r="C59" s="354"/>
      <c r="D59" s="361" t="str">
        <f>IF(Intro!$G$20="English",Variables!$B$23,Variables!$C$23)</f>
        <v>tonnes</v>
      </c>
      <c r="E59" s="361"/>
      <c r="F59" s="361"/>
      <c r="G59" s="119"/>
      <c r="H59" s="119"/>
      <c r="I59" s="119"/>
      <c r="J59" s="119"/>
      <c r="K59" s="119"/>
      <c r="L59" s="58"/>
      <c r="O59" s="2" t="s">
        <v>183</v>
      </c>
      <c r="P59" s="2" t="s">
        <v>34</v>
      </c>
    </row>
    <row r="60" spans="2:16" x14ac:dyDescent="0.3">
      <c r="B60" s="183"/>
      <c r="C60" s="184"/>
      <c r="D60" s="359" t="str">
        <f>IF(Intro!G$20="English",O60,P60)</f>
        <v>Ex Works (CAD)</v>
      </c>
      <c r="E60" s="359"/>
      <c r="F60" s="359"/>
      <c r="G60" s="118"/>
      <c r="H60" s="118"/>
      <c r="I60" s="118"/>
      <c r="J60" s="118"/>
      <c r="K60" s="118"/>
      <c r="L60" s="58"/>
      <c r="O60" s="2" t="s">
        <v>266</v>
      </c>
      <c r="P60" s="2" t="s">
        <v>267</v>
      </c>
    </row>
    <row r="61" spans="2:16" ht="15" thickBot="1" x14ac:dyDescent="0.35">
      <c r="B61" s="355"/>
      <c r="C61" s="356"/>
      <c r="D61" s="360" t="str">
        <f>"$ / "&amp;IF(Intro!$G$20="English",Variables!$B$24,Variables!$C$24)</f>
        <v>$ / tonne</v>
      </c>
      <c r="E61" s="360"/>
      <c r="F61" s="360"/>
      <c r="G61" s="135" t="str">
        <f>IF(G59=0,"-",G60/G59)</f>
        <v>-</v>
      </c>
      <c r="H61" s="135" t="str">
        <f>IF(H59=0,"-",H60/H59)</f>
        <v>-</v>
      </c>
      <c r="I61" s="135" t="str">
        <f>IF(I59=0,"-",I60/I59)</f>
        <v>-</v>
      </c>
      <c r="J61" s="135" t="str">
        <f>IF(J59=0,"-",J60/J59)</f>
        <v>-</v>
      </c>
      <c r="K61" s="135" t="str">
        <f>IF(K59=0,"-",K60/K59)</f>
        <v>-</v>
      </c>
      <c r="L61" s="58"/>
    </row>
    <row r="62" spans="2:16" x14ac:dyDescent="0.3">
      <c r="B62" s="353" t="str">
        <f>IF(Intro!$G$20="English",O62,P62)</f>
        <v>Export sales to Canada</v>
      </c>
      <c r="C62" s="354"/>
      <c r="D62" s="361" t="str">
        <f>IF(Intro!$G$20="English",Variables!$B$23,Variables!$C$23)</f>
        <v>tonnes</v>
      </c>
      <c r="E62" s="361"/>
      <c r="F62" s="361"/>
      <c r="G62" s="119"/>
      <c r="H62" s="119"/>
      <c r="I62" s="119"/>
      <c r="J62" s="119"/>
      <c r="K62" s="119"/>
      <c r="L62" s="58"/>
      <c r="O62" s="2" t="s">
        <v>133</v>
      </c>
      <c r="P62" s="2" t="s">
        <v>134</v>
      </c>
    </row>
    <row r="63" spans="2:16" x14ac:dyDescent="0.3">
      <c r="B63" s="183"/>
      <c r="C63" s="184"/>
      <c r="D63" s="359" t="str">
        <f>IF(Intro!G$20="English",O63,P63)</f>
        <v>FOB Country of Export (CAD)</v>
      </c>
      <c r="E63" s="359"/>
      <c r="F63" s="359"/>
      <c r="G63" s="118"/>
      <c r="H63" s="118"/>
      <c r="I63" s="118"/>
      <c r="J63" s="118"/>
      <c r="K63" s="118"/>
      <c r="L63" s="58"/>
      <c r="O63" s="2" t="s">
        <v>268</v>
      </c>
      <c r="P63" s="2" t="s">
        <v>269</v>
      </c>
    </row>
    <row r="64" spans="2:16" ht="15" thickBot="1" x14ac:dyDescent="0.35">
      <c r="B64" s="355"/>
      <c r="C64" s="356"/>
      <c r="D64" s="360" t="str">
        <f>"$ / "&amp;IF(Intro!$G$20="English",Variables!$B$24,Variables!$C$24)</f>
        <v>$ / tonne</v>
      </c>
      <c r="E64" s="360"/>
      <c r="F64" s="360"/>
      <c r="G64" s="135" t="str">
        <f>IF(G62=0,"-",G63/G62)</f>
        <v>-</v>
      </c>
      <c r="H64" s="135" t="str">
        <f>IF(H62=0,"-",H63/H62)</f>
        <v>-</v>
      </c>
      <c r="I64" s="135" t="str">
        <f>IF(I62=0,"-",I63/I62)</f>
        <v>-</v>
      </c>
      <c r="J64" s="135" t="str">
        <f>IF(J62=0,"-",J63/J62)</f>
        <v>-</v>
      </c>
      <c r="K64" s="135" t="str">
        <f>IF(K62=0,"-",K63/K62)</f>
        <v>-</v>
      </c>
      <c r="L64" s="58"/>
    </row>
    <row r="65" spans="2:16" x14ac:dyDescent="0.3">
      <c r="B65" s="353" t="str">
        <f>IF(Intro!$G$20="English",O65,P65)</f>
        <v>Export sales to the United States of America</v>
      </c>
      <c r="C65" s="354"/>
      <c r="D65" s="361" t="str">
        <f>IF(Intro!$G$20="English",Variables!$B$23,Variables!$C$23)</f>
        <v>tonnes</v>
      </c>
      <c r="E65" s="361"/>
      <c r="F65" s="361"/>
      <c r="G65" s="119"/>
      <c r="H65" s="119"/>
      <c r="I65" s="119"/>
      <c r="J65" s="119"/>
      <c r="K65" s="119"/>
      <c r="L65" s="58"/>
      <c r="O65" s="2" t="s">
        <v>254</v>
      </c>
      <c r="P65" s="2" t="s">
        <v>255</v>
      </c>
    </row>
    <row r="66" spans="2:16" x14ac:dyDescent="0.3">
      <c r="B66" s="183"/>
      <c r="C66" s="184"/>
      <c r="D66" s="359" t="str">
        <f>D63</f>
        <v>FOB Country of Export (CAD)</v>
      </c>
      <c r="E66" s="359"/>
      <c r="F66" s="359"/>
      <c r="G66" s="118"/>
      <c r="H66" s="118"/>
      <c r="I66" s="118"/>
      <c r="J66" s="118"/>
      <c r="K66" s="118"/>
      <c r="L66" s="58"/>
    </row>
    <row r="67" spans="2:16" ht="15" thickBot="1" x14ac:dyDescent="0.35">
      <c r="B67" s="355"/>
      <c r="C67" s="356"/>
      <c r="D67" s="360" t="str">
        <f>"$ / "&amp;IF(Intro!$G$20="English",Variables!$B$24,Variables!$C$24)</f>
        <v>$ / tonne</v>
      </c>
      <c r="E67" s="360"/>
      <c r="F67" s="360"/>
      <c r="G67" s="135" t="str">
        <f>IF(G65=0,"-",G66/G65)</f>
        <v>-</v>
      </c>
      <c r="H67" s="135" t="str">
        <f>IF(H65=0,"-",H66/H65)</f>
        <v>-</v>
      </c>
      <c r="I67" s="135" t="str">
        <f>IF(I65=0,"-",I66/I65)</f>
        <v>-</v>
      </c>
      <c r="J67" s="135" t="str">
        <f>IF(J65=0,"-",J66/J65)</f>
        <v>-</v>
      </c>
      <c r="K67" s="135" t="str">
        <f>IF(K65=0,"-",K66/K65)</f>
        <v>-</v>
      </c>
      <c r="L67" s="58"/>
    </row>
    <row r="68" spans="2:16" x14ac:dyDescent="0.3">
      <c r="B68" s="353" t="str">
        <f>IF(Intro!$G$20="English",O68,P68)</f>
        <v>Export sales to all other countries</v>
      </c>
      <c r="C68" s="354"/>
      <c r="D68" s="361" t="str">
        <f>IF(Intro!$G$20="English",Variables!$B$23,Variables!$C$23)</f>
        <v>tonnes</v>
      </c>
      <c r="E68" s="361"/>
      <c r="F68" s="361"/>
      <c r="G68" s="119"/>
      <c r="H68" s="119"/>
      <c r="I68" s="119"/>
      <c r="J68" s="119"/>
      <c r="K68" s="119"/>
      <c r="L68" s="58"/>
      <c r="O68" s="2" t="s">
        <v>136</v>
      </c>
      <c r="P68" s="2" t="s">
        <v>135</v>
      </c>
    </row>
    <row r="69" spans="2:16" x14ac:dyDescent="0.3">
      <c r="B69" s="183"/>
      <c r="C69" s="184"/>
      <c r="D69" s="359" t="str">
        <f>D63</f>
        <v>FOB Country of Export (CAD)</v>
      </c>
      <c r="E69" s="359"/>
      <c r="F69" s="359"/>
      <c r="G69" s="118"/>
      <c r="H69" s="118"/>
      <c r="I69" s="118"/>
      <c r="J69" s="118"/>
      <c r="K69" s="118"/>
      <c r="L69" s="58"/>
    </row>
    <row r="70" spans="2:16" ht="15" thickBot="1" x14ac:dyDescent="0.35">
      <c r="B70" s="355"/>
      <c r="C70" s="356"/>
      <c r="D70" s="360" t="str">
        <f>"$ / "&amp;IF(Intro!$G$20="English",Variables!$B$24,Variables!$C$24)</f>
        <v>$ / tonne</v>
      </c>
      <c r="E70" s="360"/>
      <c r="F70" s="360"/>
      <c r="G70" s="135" t="str">
        <f>IF(G68=0,"-",G69/G68)</f>
        <v>-</v>
      </c>
      <c r="H70" s="135" t="str">
        <f>IF(H68=0,"-",H69/H68)</f>
        <v>-</v>
      </c>
      <c r="I70" s="135" t="str">
        <f>IF(I68=0,"-",I69/I68)</f>
        <v>-</v>
      </c>
      <c r="J70" s="135" t="str">
        <f>IF(J68=0,"-",J69/J68)</f>
        <v>-</v>
      </c>
      <c r="K70" s="135" t="str">
        <f>IF(K68=0,"-",K69/K68)</f>
        <v>-</v>
      </c>
      <c r="L70" s="58"/>
    </row>
    <row r="71" spans="2:16" x14ac:dyDescent="0.3">
      <c r="B71" s="357" t="str">
        <f>IF(Intro!$G$20="English",O71,P71)</f>
        <v>Ending inventory</v>
      </c>
      <c r="C71" s="358"/>
      <c r="D71" s="363" t="str">
        <f>IF(Intro!$G$20="English",Variables!$B$23,Variables!$C$23)</f>
        <v>tonnes</v>
      </c>
      <c r="E71" s="363"/>
      <c r="F71" s="363"/>
      <c r="G71" s="120"/>
      <c r="H71" s="120"/>
      <c r="I71" s="120"/>
      <c r="J71" s="120"/>
      <c r="K71" s="120"/>
      <c r="L71" s="58"/>
      <c r="O71" s="2" t="s">
        <v>118</v>
      </c>
      <c r="P71" s="2" t="s">
        <v>282</v>
      </c>
    </row>
    <row r="72" spans="2:16" x14ac:dyDescent="0.3">
      <c r="B72" s="129"/>
      <c r="C72" s="130"/>
      <c r="D72" s="125"/>
      <c r="E72" s="125"/>
      <c r="F72" s="125"/>
      <c r="G72" s="125"/>
      <c r="H72" s="125"/>
      <c r="I72" s="125"/>
      <c r="J72" s="125"/>
      <c r="K72" s="125"/>
      <c r="L72" s="58"/>
    </row>
    <row r="73" spans="2:16" ht="14.1" customHeight="1" x14ac:dyDescent="0.3">
      <c r="B73" s="228" t="str">
        <f>IF(Intro!$G$20="English",O73,P73)</f>
        <v>List all other countries:</v>
      </c>
      <c r="C73" s="229"/>
      <c r="D73" s="369"/>
      <c r="E73" s="369"/>
      <c r="F73" s="369"/>
      <c r="G73" s="369"/>
      <c r="H73" s="369"/>
      <c r="I73" s="369"/>
      <c r="J73" s="369"/>
      <c r="K73" s="369"/>
      <c r="L73" s="58"/>
      <c r="O73" s="2" t="s">
        <v>300</v>
      </c>
      <c r="P73" s="2" t="s">
        <v>301</v>
      </c>
    </row>
    <row r="74" spans="2:16" x14ac:dyDescent="0.3">
      <c r="B74" s="53"/>
      <c r="C74" s="35"/>
      <c r="D74" s="35"/>
      <c r="E74" s="35"/>
      <c r="F74" s="35"/>
      <c r="G74" s="35"/>
      <c r="H74" s="35"/>
      <c r="I74" s="35"/>
      <c r="J74" s="35"/>
      <c r="K74" s="35"/>
      <c r="L74" s="10"/>
    </row>
    <row r="75" spans="2:16" x14ac:dyDescent="0.3">
      <c r="B75" s="324" t="str">
        <f>IF(Intro!$G$20="English",O75,P75)</f>
        <v>Unfinished (Green Balls)</v>
      </c>
      <c r="C75" s="325"/>
      <c r="D75" s="325"/>
      <c r="E75" s="325"/>
      <c r="F75" s="326"/>
      <c r="G75" s="370">
        <f t="shared" ref="G75:K75" si="1">G37</f>
        <v>2023</v>
      </c>
      <c r="H75" s="370">
        <f t="shared" si="1"/>
        <v>2024</v>
      </c>
      <c r="I75" s="370">
        <f t="shared" si="1"/>
        <v>2025</v>
      </c>
      <c r="J75" s="370" t="str">
        <f t="shared" si="1"/>
        <v>Jan-Mar 2025</v>
      </c>
      <c r="K75" s="370" t="str">
        <f t="shared" si="1"/>
        <v>Jan-Mar 2026</v>
      </c>
      <c r="L75" s="58"/>
      <c r="O75" s="2" t="str">
        <f>Variables!B32</f>
        <v>Unfinished (Green Balls)</v>
      </c>
      <c r="P75" s="2" t="str">
        <f>Variables!C32</f>
        <v>Non finis (les boulets verts)</v>
      </c>
    </row>
    <row r="76" spans="2:16" x14ac:dyDescent="0.3">
      <c r="B76" s="327"/>
      <c r="C76" s="328"/>
      <c r="D76" s="328"/>
      <c r="E76" s="328"/>
      <c r="F76" s="329"/>
      <c r="G76" s="348"/>
      <c r="H76" s="348"/>
      <c r="I76" s="348"/>
      <c r="J76" s="309"/>
      <c r="K76" s="309"/>
      <c r="L76" s="58"/>
      <c r="O76" s="22"/>
    </row>
    <row r="77" spans="2:16" ht="15" thickBot="1" x14ac:dyDescent="0.35">
      <c r="B77" s="183" t="str">
        <f>IF(Intro!$G$20="English",O77,P77)</f>
        <v>Beginning inventory</v>
      </c>
      <c r="C77" s="184"/>
      <c r="D77" s="359" t="str">
        <f>IF(Intro!$G$20="English",Variables!$B$23,Variables!$C$23)</f>
        <v>tonnes</v>
      </c>
      <c r="E77" s="359"/>
      <c r="F77" s="359"/>
      <c r="G77" s="118"/>
      <c r="H77" s="121">
        <f>G90</f>
        <v>0</v>
      </c>
      <c r="I77" s="121">
        <f>H90</f>
        <v>0</v>
      </c>
      <c r="J77" s="121">
        <f>H90</f>
        <v>0</v>
      </c>
      <c r="K77" s="121">
        <f>I90</f>
        <v>0</v>
      </c>
      <c r="L77" s="58"/>
      <c r="O77" s="2" t="s">
        <v>116</v>
      </c>
      <c r="P77" s="2" t="s">
        <v>117</v>
      </c>
    </row>
    <row r="78" spans="2:16" x14ac:dyDescent="0.3">
      <c r="B78" s="353" t="str">
        <f>IF(Intro!$G$20="English",O78,P78)</f>
        <v>Sales in country of production</v>
      </c>
      <c r="C78" s="354"/>
      <c r="D78" s="361" t="str">
        <f>IF(Intro!$G$20="English",Variables!$B$23,Variables!$C$23)</f>
        <v>tonnes</v>
      </c>
      <c r="E78" s="361"/>
      <c r="F78" s="361"/>
      <c r="G78" s="119"/>
      <c r="H78" s="119"/>
      <c r="I78" s="119"/>
      <c r="J78" s="119"/>
      <c r="K78" s="119"/>
      <c r="L78" s="58"/>
      <c r="O78" s="2" t="s">
        <v>183</v>
      </c>
      <c r="P78" s="2" t="s">
        <v>34</v>
      </c>
    </row>
    <row r="79" spans="2:16" x14ac:dyDescent="0.3">
      <c r="B79" s="183"/>
      <c r="C79" s="184"/>
      <c r="D79" s="359" t="str">
        <f>IF(Intro!G$20="English",O79,P79)</f>
        <v>Ex Works (CAD)</v>
      </c>
      <c r="E79" s="359"/>
      <c r="F79" s="359"/>
      <c r="G79" s="118"/>
      <c r="H79" s="118"/>
      <c r="I79" s="118"/>
      <c r="J79" s="118"/>
      <c r="K79" s="118"/>
      <c r="L79" s="58"/>
      <c r="O79" s="2" t="s">
        <v>266</v>
      </c>
      <c r="P79" s="2" t="s">
        <v>267</v>
      </c>
    </row>
    <row r="80" spans="2:16" ht="15" thickBot="1" x14ac:dyDescent="0.35">
      <c r="B80" s="355"/>
      <c r="C80" s="356"/>
      <c r="D80" s="360" t="str">
        <f>"$ / "&amp;IF(Intro!$G$20="English",Variables!$B$24,Variables!$C$24)</f>
        <v>$ / tonne</v>
      </c>
      <c r="E80" s="360"/>
      <c r="F80" s="360"/>
      <c r="G80" s="135" t="str">
        <f>IF(G78=0,"-",G79/G78)</f>
        <v>-</v>
      </c>
      <c r="H80" s="135" t="str">
        <f>IF(H78=0,"-",H79/H78)</f>
        <v>-</v>
      </c>
      <c r="I80" s="135" t="str">
        <f>IF(I78=0,"-",I79/I78)</f>
        <v>-</v>
      </c>
      <c r="J80" s="135" t="str">
        <f>IF(J78=0,"-",J79/J78)</f>
        <v>-</v>
      </c>
      <c r="K80" s="135" t="str">
        <f>IF(K78=0,"-",K79/K78)</f>
        <v>-</v>
      </c>
      <c r="L80" s="58"/>
    </row>
    <row r="81" spans="1:16" x14ac:dyDescent="0.3">
      <c r="B81" s="353" t="str">
        <f>IF(Intro!$G$20="English",O81,P81)</f>
        <v>Export sales to Canada</v>
      </c>
      <c r="C81" s="354"/>
      <c r="D81" s="361" t="str">
        <f>IF(Intro!$G$20="English",Variables!$B$23,Variables!$C$23)</f>
        <v>tonnes</v>
      </c>
      <c r="E81" s="361"/>
      <c r="F81" s="361"/>
      <c r="G81" s="119"/>
      <c r="H81" s="119"/>
      <c r="I81" s="119"/>
      <c r="J81" s="119"/>
      <c r="K81" s="119"/>
      <c r="L81" s="58"/>
      <c r="O81" s="2" t="s">
        <v>133</v>
      </c>
      <c r="P81" s="2" t="s">
        <v>134</v>
      </c>
    </row>
    <row r="82" spans="1:16" x14ac:dyDescent="0.3">
      <c r="B82" s="183"/>
      <c r="C82" s="184"/>
      <c r="D82" s="359" t="str">
        <f>IF(Intro!G$20="English",O82,P82)</f>
        <v>FOB Country of Export (CAD)</v>
      </c>
      <c r="E82" s="359"/>
      <c r="F82" s="359"/>
      <c r="G82" s="118"/>
      <c r="H82" s="118"/>
      <c r="I82" s="118"/>
      <c r="J82" s="118"/>
      <c r="K82" s="118"/>
      <c r="L82" s="58"/>
      <c r="O82" s="2" t="s">
        <v>268</v>
      </c>
      <c r="P82" s="2" t="s">
        <v>269</v>
      </c>
    </row>
    <row r="83" spans="1:16" ht="15" thickBot="1" x14ac:dyDescent="0.35">
      <c r="B83" s="355"/>
      <c r="C83" s="356"/>
      <c r="D83" s="360" t="str">
        <f>"$ / "&amp;IF(Intro!$G$20="English",Variables!$B$24,Variables!$C$24)</f>
        <v>$ / tonne</v>
      </c>
      <c r="E83" s="360"/>
      <c r="F83" s="360"/>
      <c r="G83" s="135" t="str">
        <f>IF(G81=0,"-",G82/G81)</f>
        <v>-</v>
      </c>
      <c r="H83" s="135" t="str">
        <f>IF(H81=0,"-",H82/H81)</f>
        <v>-</v>
      </c>
      <c r="I83" s="135" t="str">
        <f>IF(I81=0,"-",I82/I81)</f>
        <v>-</v>
      </c>
      <c r="J83" s="135" t="str">
        <f>IF(J81=0,"-",J82/J81)</f>
        <v>-</v>
      </c>
      <c r="K83" s="135" t="str">
        <f>IF(K81=0,"-",K82/K81)</f>
        <v>-</v>
      </c>
      <c r="L83" s="58"/>
    </row>
    <row r="84" spans="1:16" x14ac:dyDescent="0.3">
      <c r="B84" s="353" t="str">
        <f>IF(Intro!$G$20="English",O84,P84)</f>
        <v>Export sales to the United States of America</v>
      </c>
      <c r="C84" s="354"/>
      <c r="D84" s="361" t="str">
        <f>IF(Intro!$G$20="English",Variables!$B$23,Variables!$C$23)</f>
        <v>tonnes</v>
      </c>
      <c r="E84" s="361"/>
      <c r="F84" s="361"/>
      <c r="G84" s="119"/>
      <c r="H84" s="119"/>
      <c r="I84" s="119"/>
      <c r="J84" s="119"/>
      <c r="K84" s="119"/>
      <c r="L84" s="58"/>
      <c r="O84" s="2" t="s">
        <v>254</v>
      </c>
      <c r="P84" s="2" t="s">
        <v>255</v>
      </c>
    </row>
    <row r="85" spans="1:16" x14ac:dyDescent="0.3">
      <c r="B85" s="183"/>
      <c r="C85" s="184"/>
      <c r="D85" s="359" t="str">
        <f>D82</f>
        <v>FOB Country of Export (CAD)</v>
      </c>
      <c r="E85" s="359"/>
      <c r="F85" s="359"/>
      <c r="G85" s="118"/>
      <c r="H85" s="118"/>
      <c r="I85" s="118"/>
      <c r="J85" s="118"/>
      <c r="K85" s="118"/>
      <c r="L85" s="58"/>
    </row>
    <row r="86" spans="1:16" ht="15" thickBot="1" x14ac:dyDescent="0.35">
      <c r="B86" s="355"/>
      <c r="C86" s="356"/>
      <c r="D86" s="360" t="str">
        <f>"$ / "&amp;IF(Intro!$G$20="English",Variables!$B$24,Variables!$C$24)</f>
        <v>$ / tonne</v>
      </c>
      <c r="E86" s="360"/>
      <c r="F86" s="360"/>
      <c r="G86" s="135" t="str">
        <f>IF(G84=0,"-",G85/G84)</f>
        <v>-</v>
      </c>
      <c r="H86" s="135" t="str">
        <f>IF(H84=0,"-",H85/H84)</f>
        <v>-</v>
      </c>
      <c r="I86" s="135" t="str">
        <f>IF(I84=0,"-",I85/I84)</f>
        <v>-</v>
      </c>
      <c r="J86" s="135" t="str">
        <f>IF(J84=0,"-",J85/J84)</f>
        <v>-</v>
      </c>
      <c r="K86" s="135" t="str">
        <f>IF(K84=0,"-",K85/K84)</f>
        <v>-</v>
      </c>
      <c r="L86" s="58"/>
    </row>
    <row r="87" spans="1:16" x14ac:dyDescent="0.3">
      <c r="B87" s="353" t="str">
        <f>IF(Intro!$G$20="English",O87,P87)</f>
        <v>Export sales to all other countries</v>
      </c>
      <c r="C87" s="354"/>
      <c r="D87" s="361" t="str">
        <f>IF(Intro!$G$20="English",Variables!$B$23,Variables!$C$23)</f>
        <v>tonnes</v>
      </c>
      <c r="E87" s="361"/>
      <c r="F87" s="361"/>
      <c r="G87" s="119"/>
      <c r="H87" s="119"/>
      <c r="I87" s="119"/>
      <c r="J87" s="119"/>
      <c r="K87" s="119"/>
      <c r="L87" s="58"/>
      <c r="O87" s="2" t="s">
        <v>136</v>
      </c>
      <c r="P87" s="2" t="s">
        <v>135</v>
      </c>
    </row>
    <row r="88" spans="1:16" x14ac:dyDescent="0.3">
      <c r="B88" s="183"/>
      <c r="C88" s="184"/>
      <c r="D88" s="359" t="str">
        <f>D82</f>
        <v>FOB Country of Export (CAD)</v>
      </c>
      <c r="E88" s="359"/>
      <c r="F88" s="359"/>
      <c r="G88" s="118"/>
      <c r="H88" s="118"/>
      <c r="I88" s="118"/>
      <c r="J88" s="118"/>
      <c r="K88" s="118"/>
      <c r="L88" s="58"/>
    </row>
    <row r="89" spans="1:16" ht="15" thickBot="1" x14ac:dyDescent="0.35">
      <c r="B89" s="355"/>
      <c r="C89" s="356"/>
      <c r="D89" s="360" t="str">
        <f>"$ / "&amp;IF(Intro!$G$20="English",Variables!$B$24,Variables!$C$24)</f>
        <v>$ / tonne</v>
      </c>
      <c r="E89" s="360"/>
      <c r="F89" s="360"/>
      <c r="G89" s="135" t="str">
        <f>IF(G87=0,"-",G88/G87)</f>
        <v>-</v>
      </c>
      <c r="H89" s="135" t="str">
        <f>IF(H87=0,"-",H88/H87)</f>
        <v>-</v>
      </c>
      <c r="I89" s="135" t="str">
        <f>IF(I87=0,"-",I88/I87)</f>
        <v>-</v>
      </c>
      <c r="J89" s="135" t="str">
        <f>IF(J87=0,"-",J88/J87)</f>
        <v>-</v>
      </c>
      <c r="K89" s="135" t="str">
        <f>IF(K87=0,"-",K88/K87)</f>
        <v>-</v>
      </c>
      <c r="L89" s="58"/>
    </row>
    <row r="90" spans="1:16" x14ac:dyDescent="0.3">
      <c r="B90" s="357" t="str">
        <f>IF(Intro!$G$20="English",O90,P90)</f>
        <v>Ending inventory</v>
      </c>
      <c r="C90" s="358"/>
      <c r="D90" s="363" t="str">
        <f>IF(Intro!$G$20="English",Variables!$B$23,Variables!$C$23)</f>
        <v>tonnes</v>
      </c>
      <c r="E90" s="363"/>
      <c r="F90" s="363"/>
      <c r="G90" s="120"/>
      <c r="H90" s="120"/>
      <c r="I90" s="120"/>
      <c r="J90" s="120"/>
      <c r="K90" s="120"/>
      <c r="L90" s="58"/>
      <c r="O90" s="2" t="s">
        <v>118</v>
      </c>
      <c r="P90" s="2" t="s">
        <v>282</v>
      </c>
    </row>
    <row r="91" spans="1:16" x14ac:dyDescent="0.3">
      <c r="B91" s="129"/>
      <c r="C91" s="130"/>
      <c r="D91" s="125"/>
      <c r="E91" s="125"/>
      <c r="F91" s="125"/>
      <c r="G91" s="125"/>
      <c r="H91" s="125"/>
      <c r="I91" s="125"/>
      <c r="J91" s="125"/>
      <c r="K91" s="125"/>
      <c r="L91" s="58"/>
    </row>
    <row r="92" spans="1:16" ht="14.1" customHeight="1" x14ac:dyDescent="0.3">
      <c r="B92" s="228" t="str">
        <f>IF(Intro!$G$20="English",O92,P92)</f>
        <v>List all other countries:</v>
      </c>
      <c r="C92" s="229"/>
      <c r="D92" s="369"/>
      <c r="E92" s="369"/>
      <c r="F92" s="369"/>
      <c r="G92" s="369"/>
      <c r="H92" s="369"/>
      <c r="I92" s="369"/>
      <c r="J92" s="369"/>
      <c r="K92" s="369"/>
      <c r="L92" s="58"/>
      <c r="O92" s="2" t="s">
        <v>300</v>
      </c>
      <c r="P92" s="2" t="s">
        <v>301</v>
      </c>
    </row>
    <row r="93" spans="1:16" x14ac:dyDescent="0.3">
      <c r="B93" s="59"/>
      <c r="C93" s="60"/>
      <c r="D93" s="60"/>
      <c r="E93" s="60"/>
      <c r="F93" s="60"/>
      <c r="G93" s="60"/>
      <c r="H93" s="60"/>
      <c r="I93" s="60"/>
      <c r="J93" s="60"/>
      <c r="K93" s="60"/>
      <c r="L93" s="61"/>
    </row>
    <row r="94" spans="1:16" s="12" customFormat="1" x14ac:dyDescent="0.3">
      <c r="A94" s="11"/>
      <c r="B94" s="266" t="s">
        <v>24</v>
      </c>
      <c r="C94" s="267"/>
      <c r="D94" s="267"/>
      <c r="E94" s="267"/>
      <c r="F94" s="267"/>
      <c r="G94" s="267"/>
      <c r="H94" s="267"/>
      <c r="I94" s="267"/>
      <c r="J94" s="267"/>
      <c r="K94" s="267"/>
      <c r="L94" s="268"/>
      <c r="M94" s="63"/>
      <c r="O94" s="2"/>
    </row>
    <row r="95" spans="1:16" x14ac:dyDescent="0.3">
      <c r="B95" s="53"/>
      <c r="C95" s="35"/>
      <c r="D95" s="35"/>
      <c r="E95" s="35"/>
      <c r="F95" s="35"/>
      <c r="G95" s="35"/>
      <c r="H95" s="35"/>
      <c r="I95" s="35"/>
      <c r="J95" s="35"/>
      <c r="K95" s="35"/>
      <c r="L95" s="10"/>
    </row>
    <row r="96" spans="1:16" x14ac:dyDescent="0.3">
      <c r="B96" s="228" t="str">
        <f>IF(Intro!$G$20="English",O96,P96)</f>
        <v>Using data provided in Question 1 on the Pro 1 tab with the data provided in Question 2 above, the questionnaire calculates ending inventory as follows:</v>
      </c>
      <c r="C96" s="229"/>
      <c r="D96" s="229"/>
      <c r="E96" s="229"/>
      <c r="F96" s="229"/>
      <c r="G96" s="229"/>
      <c r="H96" s="229"/>
      <c r="I96" s="229"/>
      <c r="J96" s="229"/>
      <c r="K96" s="229"/>
      <c r="L96" s="230"/>
      <c r="O96" s="2" t="s">
        <v>138</v>
      </c>
      <c r="P96" s="2" t="s">
        <v>283</v>
      </c>
    </row>
    <row r="97" spans="1:16" x14ac:dyDescent="0.3">
      <c r="B97" s="53"/>
      <c r="C97" s="35"/>
      <c r="D97" s="35"/>
      <c r="E97" s="35"/>
      <c r="F97" s="35"/>
      <c r="G97" s="35"/>
      <c r="H97" s="35"/>
      <c r="I97" s="35"/>
      <c r="J97" s="35"/>
      <c r="K97" s="35"/>
      <c r="L97" s="10"/>
    </row>
    <row r="98" spans="1:16" x14ac:dyDescent="0.3">
      <c r="B98" s="324" t="str">
        <f>IF(Intro!$G$20="English",O98,P98)</f>
        <v>Forged</v>
      </c>
      <c r="C98" s="325"/>
      <c r="D98" s="325"/>
      <c r="E98" s="325"/>
      <c r="F98" s="326"/>
      <c r="G98" s="347">
        <f>Variables!$B$6</f>
        <v>2023</v>
      </c>
      <c r="H98" s="347">
        <f>G98+1</f>
        <v>2024</v>
      </c>
      <c r="I98" s="347">
        <f>H98+1</f>
        <v>2025</v>
      </c>
      <c r="J98" s="347" t="str">
        <f>J37</f>
        <v>Jan-Mar 2025</v>
      </c>
      <c r="K98" s="347" t="str">
        <f>K37</f>
        <v>Jan-Mar 2026</v>
      </c>
      <c r="L98" s="58"/>
      <c r="O98" s="22" t="str">
        <f>Variables!B30</f>
        <v>Forged</v>
      </c>
      <c r="P98" s="22" t="str">
        <f>Variables!C30</f>
        <v>Forgeage</v>
      </c>
    </row>
    <row r="99" spans="1:16" x14ac:dyDescent="0.3">
      <c r="B99" s="327"/>
      <c r="C99" s="328"/>
      <c r="D99" s="328"/>
      <c r="E99" s="328"/>
      <c r="F99" s="329"/>
      <c r="G99" s="348"/>
      <c r="H99" s="348"/>
      <c r="I99" s="348"/>
      <c r="J99" s="348"/>
      <c r="K99" s="348"/>
      <c r="L99" s="58"/>
      <c r="O99" s="22"/>
    </row>
    <row r="100" spans="1:16" x14ac:dyDescent="0.3">
      <c r="B100" s="366" t="str">
        <f>B52</f>
        <v>Ending inventory</v>
      </c>
      <c r="C100" s="367"/>
      <c r="D100" s="367"/>
      <c r="E100" s="368"/>
      <c r="F100" s="100" t="str">
        <f>IF(Intro!$G$20="English",Variables!$B$23,Variables!$C$23)</f>
        <v>tonnes</v>
      </c>
      <c r="G100" s="121">
        <f>G39+'Pro 1'!G21-G40-G43-G46-G49</f>
        <v>0</v>
      </c>
      <c r="H100" s="121">
        <f>H39+'Pro 1'!H21-H40-H43-H46-H49</f>
        <v>0</v>
      </c>
      <c r="I100" s="121">
        <f>I39+'Pro 1'!I21-I40-I43-I46-I49</f>
        <v>0</v>
      </c>
      <c r="J100" s="121">
        <f>J39+'Pro 1'!J21-J40-J43-J46-J49</f>
        <v>0</v>
      </c>
      <c r="K100" s="121">
        <f>K39+'Pro 1'!K21-K40-K43-K46-K49</f>
        <v>0</v>
      </c>
      <c r="L100" s="58"/>
    </row>
    <row r="101" spans="1:16" ht="14.1" customHeight="1" x14ac:dyDescent="0.3">
      <c r="B101" s="366" t="str">
        <f>IF(Intro!$G$20="English",O101,P101)</f>
        <v>Difference between ending inventory in Question 2 above and the calculated ending inventory.</v>
      </c>
      <c r="C101" s="367"/>
      <c r="D101" s="367"/>
      <c r="E101" s="368"/>
      <c r="F101" s="349" t="str">
        <f>IF(Intro!$G$20="English",Variables!$B$23,Variables!$C$23)</f>
        <v>tonnes</v>
      </c>
      <c r="G101" s="350">
        <f>G52-G100</f>
        <v>0</v>
      </c>
      <c r="H101" s="350">
        <f>H52-H100</f>
        <v>0</v>
      </c>
      <c r="I101" s="350">
        <f>I52-I100</f>
        <v>0</v>
      </c>
      <c r="J101" s="350">
        <f>J52-J100</f>
        <v>0</v>
      </c>
      <c r="K101" s="350">
        <f>K52-K100</f>
        <v>0</v>
      </c>
      <c r="L101" s="58"/>
      <c r="O101" s="2" t="s">
        <v>164</v>
      </c>
      <c r="P101" s="2" t="s">
        <v>198</v>
      </c>
    </row>
    <row r="102" spans="1:16" x14ac:dyDescent="0.3">
      <c r="B102" s="366"/>
      <c r="C102" s="367"/>
      <c r="D102" s="367"/>
      <c r="E102" s="368"/>
      <c r="F102" s="349"/>
      <c r="G102" s="351"/>
      <c r="H102" s="351"/>
      <c r="I102" s="351"/>
      <c r="J102" s="351"/>
      <c r="K102" s="351"/>
      <c r="L102" s="58"/>
    </row>
    <row r="103" spans="1:16" x14ac:dyDescent="0.3">
      <c r="B103" s="366"/>
      <c r="C103" s="367"/>
      <c r="D103" s="367"/>
      <c r="E103" s="368"/>
      <c r="F103" s="349"/>
      <c r="G103" s="351"/>
      <c r="H103" s="351"/>
      <c r="I103" s="351"/>
      <c r="J103" s="351"/>
      <c r="K103" s="351"/>
      <c r="L103" s="58"/>
    </row>
    <row r="104" spans="1:16" x14ac:dyDescent="0.3">
      <c r="B104" s="366"/>
      <c r="C104" s="367"/>
      <c r="D104" s="367"/>
      <c r="E104" s="368"/>
      <c r="F104" s="349"/>
      <c r="G104" s="352"/>
      <c r="H104" s="352"/>
      <c r="I104" s="352"/>
      <c r="J104" s="352"/>
      <c r="K104" s="352"/>
      <c r="L104" s="58"/>
    </row>
    <row r="105" spans="1:16" x14ac:dyDescent="0.3">
      <c r="B105" s="53"/>
      <c r="C105" s="35"/>
      <c r="D105" s="35"/>
      <c r="E105" s="35"/>
      <c r="F105" s="35"/>
      <c r="G105" s="35"/>
      <c r="H105" s="35"/>
      <c r="I105" s="35"/>
      <c r="J105" s="35"/>
      <c r="K105" s="35"/>
      <c r="L105" s="10"/>
    </row>
    <row r="106" spans="1:16" x14ac:dyDescent="0.3">
      <c r="B106" s="270" t="str">
        <f>IF(Intro!$G$20="English",O106,P106)</f>
        <v>If the volume of ending inventory in Question 2 above differs from the calculated ending inventory, explain why.</v>
      </c>
      <c r="C106" s="271"/>
      <c r="D106" s="271"/>
      <c r="E106" s="271"/>
      <c r="F106" s="271"/>
      <c r="G106" s="271"/>
      <c r="H106" s="271"/>
      <c r="I106" s="271"/>
      <c r="J106" s="271"/>
      <c r="K106" s="271"/>
      <c r="L106" s="272"/>
      <c r="O106" s="28" t="s">
        <v>184</v>
      </c>
      <c r="P106" s="2" t="s">
        <v>199</v>
      </c>
    </row>
    <row r="107" spans="1:16" x14ac:dyDescent="0.3">
      <c r="B107" s="53"/>
      <c r="C107" s="35"/>
      <c r="D107" s="35"/>
      <c r="E107" s="35"/>
      <c r="F107" s="35"/>
      <c r="G107" s="35"/>
      <c r="H107" s="35"/>
      <c r="I107" s="35"/>
      <c r="J107" s="35"/>
      <c r="K107" s="35"/>
      <c r="L107" s="10"/>
    </row>
    <row r="108" spans="1:16" s="12" customFormat="1" x14ac:dyDescent="0.3">
      <c r="A108" s="11"/>
      <c r="B108" s="273"/>
      <c r="C108" s="274"/>
      <c r="D108" s="274"/>
      <c r="E108" s="274"/>
      <c r="F108" s="274"/>
      <c r="G108" s="274"/>
      <c r="H108" s="274"/>
      <c r="I108" s="274"/>
      <c r="J108" s="274"/>
      <c r="K108" s="274"/>
      <c r="L108" s="275"/>
      <c r="M108" s="29"/>
    </row>
    <row r="109" spans="1:16" s="12" customFormat="1" x14ac:dyDescent="0.3">
      <c r="A109" s="11"/>
      <c r="B109" s="273"/>
      <c r="C109" s="274"/>
      <c r="D109" s="274"/>
      <c r="E109" s="274"/>
      <c r="F109" s="274"/>
      <c r="G109" s="274"/>
      <c r="H109" s="274"/>
      <c r="I109" s="274"/>
      <c r="J109" s="274"/>
      <c r="K109" s="274"/>
      <c r="L109" s="275"/>
      <c r="M109" s="29"/>
    </row>
    <row r="110" spans="1:16" s="12" customFormat="1" x14ac:dyDescent="0.3">
      <c r="A110" s="11"/>
      <c r="B110" s="273"/>
      <c r="C110" s="274"/>
      <c r="D110" s="274"/>
      <c r="E110" s="274"/>
      <c r="F110" s="274"/>
      <c r="G110" s="274"/>
      <c r="H110" s="274"/>
      <c r="I110" s="274"/>
      <c r="J110" s="274"/>
      <c r="K110" s="274"/>
      <c r="L110" s="275"/>
      <c r="M110" s="29"/>
    </row>
    <row r="111" spans="1:16" s="12" customFormat="1" x14ac:dyDescent="0.3">
      <c r="A111" s="11"/>
      <c r="B111" s="273"/>
      <c r="C111" s="274"/>
      <c r="D111" s="274"/>
      <c r="E111" s="274"/>
      <c r="F111" s="274"/>
      <c r="G111" s="274"/>
      <c r="H111" s="274"/>
      <c r="I111" s="274"/>
      <c r="J111" s="274"/>
      <c r="K111" s="274"/>
      <c r="L111" s="275"/>
      <c r="M111" s="29"/>
    </row>
    <row r="112" spans="1:16" s="12" customFormat="1" x14ac:dyDescent="0.3">
      <c r="A112" s="11"/>
      <c r="B112" s="273"/>
      <c r="C112" s="274"/>
      <c r="D112" s="274"/>
      <c r="E112" s="274"/>
      <c r="F112" s="274"/>
      <c r="G112" s="274"/>
      <c r="H112" s="274"/>
      <c r="I112" s="274"/>
      <c r="J112" s="274"/>
      <c r="K112" s="274"/>
      <c r="L112" s="275"/>
      <c r="M112" s="29"/>
    </row>
    <row r="113" spans="1:16" s="12" customFormat="1" x14ac:dyDescent="0.3">
      <c r="A113" s="11"/>
      <c r="B113" s="273"/>
      <c r="C113" s="274"/>
      <c r="D113" s="274"/>
      <c r="E113" s="274"/>
      <c r="F113" s="274"/>
      <c r="G113" s="274"/>
      <c r="H113" s="274"/>
      <c r="I113" s="274"/>
      <c r="J113" s="274"/>
      <c r="K113" s="274"/>
      <c r="L113" s="275"/>
      <c r="M113" s="29"/>
    </row>
    <row r="114" spans="1:16" x14ac:dyDescent="0.3">
      <c r="B114" s="53"/>
      <c r="C114" s="35"/>
      <c r="D114" s="35"/>
      <c r="E114" s="35"/>
      <c r="F114" s="35"/>
      <c r="G114" s="35"/>
      <c r="H114" s="35"/>
      <c r="I114" s="35"/>
      <c r="J114" s="35"/>
      <c r="K114" s="35"/>
      <c r="L114" s="10"/>
    </row>
    <row r="115" spans="1:16" x14ac:dyDescent="0.3">
      <c r="B115" s="324" t="str">
        <f>IF(Intro!$G$20="English",O115,P115)</f>
        <v>Stamped</v>
      </c>
      <c r="C115" s="325"/>
      <c r="D115" s="325"/>
      <c r="E115" s="325"/>
      <c r="F115" s="326"/>
      <c r="G115" s="347">
        <f t="shared" ref="G115:K115" si="2">G98</f>
        <v>2023</v>
      </c>
      <c r="H115" s="347">
        <f t="shared" si="2"/>
        <v>2024</v>
      </c>
      <c r="I115" s="347">
        <f t="shared" si="2"/>
        <v>2025</v>
      </c>
      <c r="J115" s="347" t="str">
        <f t="shared" si="2"/>
        <v>Jan-Mar 2025</v>
      </c>
      <c r="K115" s="347" t="str">
        <f t="shared" si="2"/>
        <v>Jan-Mar 2026</v>
      </c>
      <c r="L115" s="58"/>
      <c r="O115" s="22" t="str">
        <f>Variables!B31</f>
        <v>Stamped</v>
      </c>
      <c r="P115" s="22" t="str">
        <f>Variables!C31</f>
        <v>Estampage</v>
      </c>
    </row>
    <row r="116" spans="1:16" x14ac:dyDescent="0.3">
      <c r="B116" s="327"/>
      <c r="C116" s="328"/>
      <c r="D116" s="328"/>
      <c r="E116" s="328"/>
      <c r="F116" s="329"/>
      <c r="G116" s="348"/>
      <c r="H116" s="348"/>
      <c r="I116" s="348"/>
      <c r="J116" s="348"/>
      <c r="K116" s="348"/>
      <c r="L116" s="58"/>
      <c r="O116" s="22"/>
    </row>
    <row r="117" spans="1:16" x14ac:dyDescent="0.3">
      <c r="B117" s="366" t="str">
        <f t="shared" ref="B117" si="3">$B$100</f>
        <v>Ending inventory</v>
      </c>
      <c r="C117" s="367"/>
      <c r="D117" s="367"/>
      <c r="E117" s="368"/>
      <c r="F117" s="131" t="str">
        <f>IF(Intro!$G$20="English",Variables!$B$23,Variables!$C$23)</f>
        <v>tonnes</v>
      </c>
      <c r="G117" s="121">
        <f>G58+'Pro 1'!G33-G59-G62-G65-G68</f>
        <v>0</v>
      </c>
      <c r="H117" s="121">
        <f>H58+'Pro 1'!H33-H59-H62-H65-H68</f>
        <v>0</v>
      </c>
      <c r="I117" s="121">
        <f>I58+'Pro 1'!I33-I59-I62-I65-I68</f>
        <v>0</v>
      </c>
      <c r="J117" s="121">
        <f>J58+'Pro 1'!J33-J59-J62-J65-J68</f>
        <v>0</v>
      </c>
      <c r="K117" s="121">
        <f>K58+'Pro 1'!K33-K59-K62-K65-K68</f>
        <v>0</v>
      </c>
      <c r="L117" s="58"/>
    </row>
    <row r="118" spans="1:16" ht="14.1" customHeight="1" x14ac:dyDescent="0.3">
      <c r="B118" s="366" t="str">
        <f>IF(Intro!$G$20="English",O118,P118)</f>
        <v>Difference between ending inventory in Question 2 above and the calculated ending inventory.</v>
      </c>
      <c r="C118" s="367"/>
      <c r="D118" s="367"/>
      <c r="E118" s="368"/>
      <c r="F118" s="349" t="str">
        <f>IF(Intro!$G$20="English",Variables!$B$23,Variables!$C$23)</f>
        <v>tonnes</v>
      </c>
      <c r="G118" s="350">
        <f>G71-G117</f>
        <v>0</v>
      </c>
      <c r="H118" s="350">
        <f t="shared" ref="H118:K118" si="4">H71-H117</f>
        <v>0</v>
      </c>
      <c r="I118" s="350">
        <f t="shared" si="4"/>
        <v>0</v>
      </c>
      <c r="J118" s="350">
        <f t="shared" si="4"/>
        <v>0</v>
      </c>
      <c r="K118" s="350">
        <f t="shared" si="4"/>
        <v>0</v>
      </c>
      <c r="L118" s="58"/>
      <c r="O118" s="2" t="s">
        <v>164</v>
      </c>
      <c r="P118" s="2" t="s">
        <v>198</v>
      </c>
    </row>
    <row r="119" spans="1:16" x14ac:dyDescent="0.3">
      <c r="B119" s="366"/>
      <c r="C119" s="367"/>
      <c r="D119" s="367"/>
      <c r="E119" s="368"/>
      <c r="F119" s="349"/>
      <c r="G119" s="351"/>
      <c r="H119" s="351"/>
      <c r="I119" s="351"/>
      <c r="J119" s="351"/>
      <c r="K119" s="351"/>
      <c r="L119" s="58"/>
    </row>
    <row r="120" spans="1:16" x14ac:dyDescent="0.3">
      <c r="B120" s="366"/>
      <c r="C120" s="367"/>
      <c r="D120" s="367"/>
      <c r="E120" s="368"/>
      <c r="F120" s="349"/>
      <c r="G120" s="351"/>
      <c r="H120" s="351"/>
      <c r="I120" s="351"/>
      <c r="J120" s="351"/>
      <c r="K120" s="351"/>
      <c r="L120" s="58"/>
    </row>
    <row r="121" spans="1:16" x14ac:dyDescent="0.3">
      <c r="B121" s="366"/>
      <c r="C121" s="367"/>
      <c r="D121" s="367"/>
      <c r="E121" s="368"/>
      <c r="F121" s="349"/>
      <c r="G121" s="352"/>
      <c r="H121" s="352"/>
      <c r="I121" s="352"/>
      <c r="J121" s="352"/>
      <c r="K121" s="352"/>
      <c r="L121" s="58"/>
    </row>
    <row r="122" spans="1:16" x14ac:dyDescent="0.3">
      <c r="B122" s="53"/>
      <c r="C122" s="35"/>
      <c r="D122" s="35"/>
      <c r="E122" s="35"/>
      <c r="F122" s="35"/>
      <c r="G122" s="35"/>
      <c r="H122" s="35"/>
      <c r="I122" s="35"/>
      <c r="J122" s="35"/>
      <c r="K122" s="35"/>
      <c r="L122" s="10"/>
    </row>
    <row r="123" spans="1:16" x14ac:dyDescent="0.3">
      <c r="B123" s="270" t="str">
        <f>IF(Intro!$G$20="English",O123,P123)</f>
        <v>If the volume of ending inventory in Question 2 above differs from the calculated ending inventory, explain why.</v>
      </c>
      <c r="C123" s="271"/>
      <c r="D123" s="271"/>
      <c r="E123" s="271"/>
      <c r="F123" s="271"/>
      <c r="G123" s="271"/>
      <c r="H123" s="271"/>
      <c r="I123" s="271"/>
      <c r="J123" s="271"/>
      <c r="K123" s="271"/>
      <c r="L123" s="272"/>
      <c r="O123" s="28" t="s">
        <v>184</v>
      </c>
      <c r="P123" s="2" t="s">
        <v>199</v>
      </c>
    </row>
    <row r="124" spans="1:16" x14ac:dyDescent="0.3">
      <c r="B124" s="53"/>
      <c r="C124" s="35"/>
      <c r="D124" s="35"/>
      <c r="E124" s="35"/>
      <c r="F124" s="35"/>
      <c r="G124" s="35"/>
      <c r="H124" s="35"/>
      <c r="I124" s="35"/>
      <c r="J124" s="35"/>
      <c r="K124" s="35"/>
      <c r="L124" s="10"/>
    </row>
    <row r="125" spans="1:16" s="12" customFormat="1" x14ac:dyDescent="0.3">
      <c r="A125" s="11"/>
      <c r="B125" s="273"/>
      <c r="C125" s="274"/>
      <c r="D125" s="274"/>
      <c r="E125" s="274"/>
      <c r="F125" s="274"/>
      <c r="G125" s="274"/>
      <c r="H125" s="274"/>
      <c r="I125" s="274"/>
      <c r="J125" s="274"/>
      <c r="K125" s="274"/>
      <c r="L125" s="275"/>
      <c r="M125" s="29"/>
    </row>
    <row r="126" spans="1:16" s="12" customFormat="1" x14ac:dyDescent="0.3">
      <c r="A126" s="11"/>
      <c r="B126" s="273"/>
      <c r="C126" s="274"/>
      <c r="D126" s="274"/>
      <c r="E126" s="274"/>
      <c r="F126" s="274"/>
      <c r="G126" s="274"/>
      <c r="H126" s="274"/>
      <c r="I126" s="274"/>
      <c r="J126" s="274"/>
      <c r="K126" s="274"/>
      <c r="L126" s="275"/>
      <c r="M126" s="29"/>
    </row>
    <row r="127" spans="1:16" s="12" customFormat="1" x14ac:dyDescent="0.3">
      <c r="A127" s="11"/>
      <c r="B127" s="273"/>
      <c r="C127" s="274"/>
      <c r="D127" s="274"/>
      <c r="E127" s="274"/>
      <c r="F127" s="274"/>
      <c r="G127" s="274"/>
      <c r="H127" s="274"/>
      <c r="I127" s="274"/>
      <c r="J127" s="274"/>
      <c r="K127" s="274"/>
      <c r="L127" s="275"/>
      <c r="M127" s="29"/>
    </row>
    <row r="128" spans="1:16" s="12" customFormat="1" x14ac:dyDescent="0.3">
      <c r="A128" s="11"/>
      <c r="B128" s="273"/>
      <c r="C128" s="274"/>
      <c r="D128" s="274"/>
      <c r="E128" s="274"/>
      <c r="F128" s="274"/>
      <c r="G128" s="274"/>
      <c r="H128" s="274"/>
      <c r="I128" s="274"/>
      <c r="J128" s="274"/>
      <c r="K128" s="274"/>
      <c r="L128" s="275"/>
      <c r="M128" s="29"/>
    </row>
    <row r="129" spans="1:16" s="12" customFormat="1" x14ac:dyDescent="0.3">
      <c r="A129" s="11"/>
      <c r="B129" s="273"/>
      <c r="C129" s="274"/>
      <c r="D129" s="274"/>
      <c r="E129" s="274"/>
      <c r="F129" s="274"/>
      <c r="G129" s="274"/>
      <c r="H129" s="274"/>
      <c r="I129" s="274"/>
      <c r="J129" s="274"/>
      <c r="K129" s="274"/>
      <c r="L129" s="275"/>
      <c r="M129" s="29"/>
    </row>
    <row r="130" spans="1:16" s="12" customFormat="1" x14ac:dyDescent="0.3">
      <c r="A130" s="11"/>
      <c r="B130" s="273"/>
      <c r="C130" s="274"/>
      <c r="D130" s="274"/>
      <c r="E130" s="274"/>
      <c r="F130" s="274"/>
      <c r="G130" s="274"/>
      <c r="H130" s="274"/>
      <c r="I130" s="274"/>
      <c r="J130" s="274"/>
      <c r="K130" s="274"/>
      <c r="L130" s="275"/>
      <c r="M130" s="29"/>
    </row>
    <row r="131" spans="1:16" x14ac:dyDescent="0.3">
      <c r="B131" s="53"/>
      <c r="C131" s="35"/>
      <c r="D131" s="35"/>
      <c r="E131" s="35"/>
      <c r="F131" s="35"/>
      <c r="G131" s="35"/>
      <c r="H131" s="35"/>
      <c r="I131" s="35"/>
      <c r="J131" s="35"/>
      <c r="K131" s="35"/>
      <c r="L131" s="10"/>
    </row>
    <row r="132" spans="1:16" x14ac:dyDescent="0.3">
      <c r="B132" s="324" t="str">
        <f>IF(Intro!$G$20="English",O132,P132)</f>
        <v>Unfinished (Green Balls)</v>
      </c>
      <c r="C132" s="325"/>
      <c r="D132" s="325"/>
      <c r="E132" s="325"/>
      <c r="F132" s="326"/>
      <c r="G132" s="347">
        <f t="shared" ref="G132:K132" si="5">G115</f>
        <v>2023</v>
      </c>
      <c r="H132" s="347">
        <f t="shared" si="5"/>
        <v>2024</v>
      </c>
      <c r="I132" s="347">
        <f t="shared" si="5"/>
        <v>2025</v>
      </c>
      <c r="J132" s="347" t="str">
        <f t="shared" si="5"/>
        <v>Jan-Mar 2025</v>
      </c>
      <c r="K132" s="347" t="str">
        <f t="shared" si="5"/>
        <v>Jan-Mar 2026</v>
      </c>
      <c r="L132" s="58"/>
      <c r="O132" s="22" t="str">
        <f>Variables!B32</f>
        <v>Unfinished (Green Balls)</v>
      </c>
      <c r="P132" s="22" t="str">
        <f>Variables!C32</f>
        <v>Non finis (les boulets verts)</v>
      </c>
    </row>
    <row r="133" spans="1:16" x14ac:dyDescent="0.3">
      <c r="B133" s="327"/>
      <c r="C133" s="328"/>
      <c r="D133" s="328"/>
      <c r="E133" s="328"/>
      <c r="F133" s="329"/>
      <c r="G133" s="348"/>
      <c r="H133" s="348"/>
      <c r="I133" s="348"/>
      <c r="J133" s="348"/>
      <c r="K133" s="348"/>
      <c r="L133" s="58"/>
      <c r="O133" s="22"/>
    </row>
    <row r="134" spans="1:16" x14ac:dyDescent="0.3">
      <c r="B134" s="366" t="str">
        <f t="shared" ref="B134" si="6">$B$100</f>
        <v>Ending inventory</v>
      </c>
      <c r="C134" s="367"/>
      <c r="D134" s="367"/>
      <c r="E134" s="368"/>
      <c r="F134" s="138" t="str">
        <f>IF(Intro!$G$20="English",Variables!$B$23,Variables!$C$23)</f>
        <v>tonnes</v>
      </c>
      <c r="G134" s="121">
        <f>G77+'Pro 1'!G45-G78-G81-G84-G87</f>
        <v>0</v>
      </c>
      <c r="H134" s="121">
        <f>H77+'Pro 1'!H45-H78-H81-H84-H87</f>
        <v>0</v>
      </c>
      <c r="I134" s="121">
        <f>I77+'Pro 1'!I45-I78-I81-I84-I87</f>
        <v>0</v>
      </c>
      <c r="J134" s="121">
        <f>J77+'Pro 1'!J45-J78-J81-J84-J87</f>
        <v>0</v>
      </c>
      <c r="K134" s="121">
        <f>K77+'Pro 1'!K45-K78-K81-K84-K87</f>
        <v>0</v>
      </c>
      <c r="L134" s="58"/>
    </row>
    <row r="135" spans="1:16" ht="14.1" customHeight="1" x14ac:dyDescent="0.3">
      <c r="B135" s="366" t="str">
        <f>IF(Intro!$G$20="English",O135,P135)</f>
        <v>Difference between ending inventory in Question 2 above and the calculated ending inventory.</v>
      </c>
      <c r="C135" s="367"/>
      <c r="D135" s="367"/>
      <c r="E135" s="368"/>
      <c r="F135" s="349" t="str">
        <f>IF(Intro!$G$20="English",Variables!$B$23,Variables!$C$23)</f>
        <v>tonnes</v>
      </c>
      <c r="G135" s="350">
        <f>G90-G134</f>
        <v>0</v>
      </c>
      <c r="H135" s="350">
        <f t="shared" ref="H135:K135" si="7">H90-H134</f>
        <v>0</v>
      </c>
      <c r="I135" s="350">
        <f t="shared" si="7"/>
        <v>0</v>
      </c>
      <c r="J135" s="350">
        <f t="shared" si="7"/>
        <v>0</v>
      </c>
      <c r="K135" s="350">
        <f t="shared" si="7"/>
        <v>0</v>
      </c>
      <c r="L135" s="58"/>
      <c r="O135" s="2" t="s">
        <v>164</v>
      </c>
      <c r="P135" s="2" t="s">
        <v>198</v>
      </c>
    </row>
    <row r="136" spans="1:16" x14ac:dyDescent="0.3">
      <c r="B136" s="366"/>
      <c r="C136" s="367"/>
      <c r="D136" s="367"/>
      <c r="E136" s="368"/>
      <c r="F136" s="349"/>
      <c r="G136" s="351"/>
      <c r="H136" s="351"/>
      <c r="I136" s="351"/>
      <c r="J136" s="351"/>
      <c r="K136" s="351"/>
      <c r="L136" s="58"/>
    </row>
    <row r="137" spans="1:16" x14ac:dyDescent="0.3">
      <c r="B137" s="366"/>
      <c r="C137" s="367"/>
      <c r="D137" s="367"/>
      <c r="E137" s="368"/>
      <c r="F137" s="349"/>
      <c r="G137" s="351"/>
      <c r="H137" s="351"/>
      <c r="I137" s="351"/>
      <c r="J137" s="351"/>
      <c r="K137" s="351"/>
      <c r="L137" s="58"/>
    </row>
    <row r="138" spans="1:16" x14ac:dyDescent="0.3">
      <c r="B138" s="366"/>
      <c r="C138" s="367"/>
      <c r="D138" s="367"/>
      <c r="E138" s="368"/>
      <c r="F138" s="349"/>
      <c r="G138" s="352"/>
      <c r="H138" s="352"/>
      <c r="I138" s="352"/>
      <c r="J138" s="352"/>
      <c r="K138" s="352"/>
      <c r="L138" s="58"/>
    </row>
    <row r="139" spans="1:16" x14ac:dyDescent="0.3">
      <c r="B139" s="53"/>
      <c r="C139" s="35"/>
      <c r="D139" s="35"/>
      <c r="E139" s="35"/>
      <c r="F139" s="35"/>
      <c r="G139" s="35"/>
      <c r="H139" s="35"/>
      <c r="I139" s="35"/>
      <c r="J139" s="35"/>
      <c r="K139" s="35"/>
      <c r="L139" s="10"/>
    </row>
    <row r="140" spans="1:16" x14ac:dyDescent="0.3">
      <c r="B140" s="270" t="str">
        <f>IF(Intro!$G$20="English",O140,P140)</f>
        <v>If the volume of ending inventory in Question 2 above differs from the calculated ending inventory, explain why.</v>
      </c>
      <c r="C140" s="271"/>
      <c r="D140" s="271"/>
      <c r="E140" s="271"/>
      <c r="F140" s="271"/>
      <c r="G140" s="271"/>
      <c r="H140" s="271"/>
      <c r="I140" s="271"/>
      <c r="J140" s="271"/>
      <c r="K140" s="271"/>
      <c r="L140" s="272"/>
      <c r="O140" s="28" t="s">
        <v>184</v>
      </c>
      <c r="P140" s="2" t="s">
        <v>199</v>
      </c>
    </row>
    <row r="141" spans="1:16" x14ac:dyDescent="0.3">
      <c r="B141" s="53"/>
      <c r="C141" s="35"/>
      <c r="D141" s="35"/>
      <c r="E141" s="35"/>
      <c r="F141" s="35"/>
      <c r="G141" s="35"/>
      <c r="H141" s="35"/>
      <c r="I141" s="35"/>
      <c r="J141" s="35"/>
      <c r="K141" s="35"/>
      <c r="L141" s="10"/>
    </row>
    <row r="142" spans="1:16" s="12" customFormat="1" x14ac:dyDescent="0.3">
      <c r="A142" s="11"/>
      <c r="B142" s="273"/>
      <c r="C142" s="274"/>
      <c r="D142" s="274"/>
      <c r="E142" s="274"/>
      <c r="F142" s="274"/>
      <c r="G142" s="274"/>
      <c r="H142" s="274"/>
      <c r="I142" s="274"/>
      <c r="J142" s="274"/>
      <c r="K142" s="274"/>
      <c r="L142" s="275"/>
      <c r="M142" s="29"/>
    </row>
    <row r="143" spans="1:16" s="12" customFormat="1" x14ac:dyDescent="0.3">
      <c r="A143" s="11"/>
      <c r="B143" s="273"/>
      <c r="C143" s="274"/>
      <c r="D143" s="274"/>
      <c r="E143" s="274"/>
      <c r="F143" s="274"/>
      <c r="G143" s="274"/>
      <c r="H143" s="274"/>
      <c r="I143" s="274"/>
      <c r="J143" s="274"/>
      <c r="K143" s="274"/>
      <c r="L143" s="275"/>
      <c r="M143" s="29"/>
    </row>
    <row r="144" spans="1:16" s="12" customFormat="1" x14ac:dyDescent="0.3">
      <c r="A144" s="11"/>
      <c r="B144" s="273"/>
      <c r="C144" s="274"/>
      <c r="D144" s="274"/>
      <c r="E144" s="274"/>
      <c r="F144" s="274"/>
      <c r="G144" s="274"/>
      <c r="H144" s="274"/>
      <c r="I144" s="274"/>
      <c r="J144" s="274"/>
      <c r="K144" s="274"/>
      <c r="L144" s="275"/>
      <c r="M144" s="29"/>
    </row>
    <row r="145" spans="1:16" s="12" customFormat="1" x14ac:dyDescent="0.3">
      <c r="A145" s="11"/>
      <c r="B145" s="273"/>
      <c r="C145" s="274"/>
      <c r="D145" s="274"/>
      <c r="E145" s="274"/>
      <c r="F145" s="274"/>
      <c r="G145" s="274"/>
      <c r="H145" s="274"/>
      <c r="I145" s="274"/>
      <c r="J145" s="274"/>
      <c r="K145" s="274"/>
      <c r="L145" s="275"/>
      <c r="M145" s="29"/>
    </row>
    <row r="146" spans="1:16" s="12" customFormat="1" x14ac:dyDescent="0.3">
      <c r="A146" s="11"/>
      <c r="B146" s="273"/>
      <c r="C146" s="274"/>
      <c r="D146" s="274"/>
      <c r="E146" s="274"/>
      <c r="F146" s="274"/>
      <c r="G146" s="274"/>
      <c r="H146" s="274"/>
      <c r="I146" s="274"/>
      <c r="J146" s="274"/>
      <c r="K146" s="274"/>
      <c r="L146" s="275"/>
      <c r="M146" s="29"/>
    </row>
    <row r="147" spans="1:16" s="12" customFormat="1" x14ac:dyDescent="0.3">
      <c r="A147" s="11"/>
      <c r="B147" s="273"/>
      <c r="C147" s="274"/>
      <c r="D147" s="274"/>
      <c r="E147" s="274"/>
      <c r="F147" s="274"/>
      <c r="G147" s="274"/>
      <c r="H147" s="274"/>
      <c r="I147" s="274"/>
      <c r="J147" s="274"/>
      <c r="K147" s="274"/>
      <c r="L147" s="275"/>
      <c r="M147" s="29"/>
    </row>
    <row r="148" spans="1:16" x14ac:dyDescent="0.3">
      <c r="B148" s="59"/>
      <c r="C148" s="60"/>
      <c r="D148" s="60"/>
      <c r="E148" s="60"/>
      <c r="F148" s="60"/>
      <c r="G148" s="60"/>
      <c r="H148" s="60"/>
      <c r="I148" s="60"/>
      <c r="J148" s="60"/>
      <c r="K148" s="60"/>
      <c r="L148" s="61"/>
    </row>
    <row r="149" spans="1:16" s="12" customFormat="1" x14ac:dyDescent="0.3">
      <c r="A149" s="11"/>
      <c r="B149" s="266" t="s">
        <v>25</v>
      </c>
      <c r="C149" s="267"/>
      <c r="D149" s="267"/>
      <c r="E149" s="267"/>
      <c r="F149" s="267"/>
      <c r="G149" s="267"/>
      <c r="H149" s="267"/>
      <c r="I149" s="267"/>
      <c r="J149" s="267"/>
      <c r="K149" s="267"/>
      <c r="L149" s="268"/>
      <c r="M149" s="63"/>
    </row>
    <row r="150" spans="1:16" x14ac:dyDescent="0.3">
      <c r="B150" s="53"/>
      <c r="C150" s="35"/>
      <c r="D150" s="35"/>
      <c r="E150" s="35"/>
      <c r="F150" s="35"/>
      <c r="G150" s="35"/>
      <c r="H150" s="35"/>
      <c r="I150" s="35"/>
      <c r="J150" s="35"/>
      <c r="K150" s="35"/>
      <c r="L150" s="10"/>
    </row>
    <row r="151" spans="1:16" x14ac:dyDescent="0.3">
      <c r="B151" s="187" t="str">
        <f>IF(Intro!$G$20="English",O151,P151)</f>
        <v>Explain any changes to your firm's export activity of the goods since January 1, 2023.</v>
      </c>
      <c r="C151" s="188"/>
      <c r="D151" s="188"/>
      <c r="E151" s="188"/>
      <c r="F151" s="188"/>
      <c r="G151" s="188"/>
      <c r="H151" s="188"/>
      <c r="I151" s="188"/>
      <c r="J151" s="188"/>
      <c r="K151" s="188"/>
      <c r="L151" s="189"/>
      <c r="O151" s="2" t="str">
        <f>"Explain any changes to your firm's export activity of the goods since January 1, "&amp;Variables!B6&amp;"."</f>
        <v>Explain any changes to your firm's export activity of the goods since January 1, 2023.</v>
      </c>
      <c r="P151" s="2"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152" spans="1:16" x14ac:dyDescent="0.3">
      <c r="B152" s="53"/>
      <c r="C152" s="35"/>
      <c r="D152" s="35"/>
      <c r="E152" s="35"/>
      <c r="F152" s="35"/>
      <c r="G152" s="35"/>
      <c r="H152" s="35"/>
      <c r="I152" s="35"/>
      <c r="J152" s="35"/>
      <c r="K152" s="35"/>
      <c r="L152" s="10"/>
    </row>
    <row r="153" spans="1:16" s="12" customFormat="1" x14ac:dyDescent="0.3">
      <c r="A153" s="11"/>
      <c r="B153" s="273"/>
      <c r="C153" s="274"/>
      <c r="D153" s="274"/>
      <c r="E153" s="274"/>
      <c r="F153" s="274"/>
      <c r="G153" s="274"/>
      <c r="H153" s="274"/>
      <c r="I153" s="274"/>
      <c r="J153" s="274"/>
      <c r="K153" s="274"/>
      <c r="L153" s="275"/>
      <c r="M153" s="29"/>
    </row>
    <row r="154" spans="1:16" s="12" customFormat="1" x14ac:dyDescent="0.3">
      <c r="A154" s="11"/>
      <c r="B154" s="273"/>
      <c r="C154" s="274"/>
      <c r="D154" s="274"/>
      <c r="E154" s="274"/>
      <c r="F154" s="274"/>
      <c r="G154" s="274"/>
      <c r="H154" s="274"/>
      <c r="I154" s="274"/>
      <c r="J154" s="274"/>
      <c r="K154" s="274"/>
      <c r="L154" s="275"/>
      <c r="M154" s="29"/>
    </row>
    <row r="155" spans="1:16" s="12" customFormat="1" x14ac:dyDescent="0.3">
      <c r="A155" s="11"/>
      <c r="B155" s="273"/>
      <c r="C155" s="274"/>
      <c r="D155" s="274"/>
      <c r="E155" s="274"/>
      <c r="F155" s="274"/>
      <c r="G155" s="274"/>
      <c r="H155" s="274"/>
      <c r="I155" s="274"/>
      <c r="J155" s="274"/>
      <c r="K155" s="274"/>
      <c r="L155" s="275"/>
      <c r="M155" s="29"/>
    </row>
    <row r="156" spans="1:16" s="12" customFormat="1" x14ac:dyDescent="0.3">
      <c r="A156" s="11"/>
      <c r="B156" s="273"/>
      <c r="C156" s="274"/>
      <c r="D156" s="274"/>
      <c r="E156" s="274"/>
      <c r="F156" s="274"/>
      <c r="G156" s="274"/>
      <c r="H156" s="274"/>
      <c r="I156" s="274"/>
      <c r="J156" s="274"/>
      <c r="K156" s="274"/>
      <c r="L156" s="275"/>
      <c r="M156" s="29"/>
    </row>
    <row r="157" spans="1:16" s="12" customFormat="1" x14ac:dyDescent="0.3">
      <c r="A157" s="11"/>
      <c r="B157" s="273"/>
      <c r="C157" s="274"/>
      <c r="D157" s="274"/>
      <c r="E157" s="274"/>
      <c r="F157" s="274"/>
      <c r="G157" s="274"/>
      <c r="H157" s="274"/>
      <c r="I157" s="274"/>
      <c r="J157" s="274"/>
      <c r="K157" s="274"/>
      <c r="L157" s="275"/>
      <c r="M157" s="29"/>
    </row>
    <row r="158" spans="1:16" s="12" customFormat="1" x14ac:dyDescent="0.3">
      <c r="A158" s="11"/>
      <c r="B158" s="273"/>
      <c r="C158" s="274"/>
      <c r="D158" s="274"/>
      <c r="E158" s="274"/>
      <c r="F158" s="274"/>
      <c r="G158" s="274"/>
      <c r="H158" s="274"/>
      <c r="I158" s="274"/>
      <c r="J158" s="274"/>
      <c r="K158" s="274"/>
      <c r="L158" s="275"/>
      <c r="M158" s="29"/>
    </row>
    <row r="159" spans="1:16" s="12" customFormat="1" x14ac:dyDescent="0.3">
      <c r="A159" s="11"/>
      <c r="B159" s="273"/>
      <c r="C159" s="274"/>
      <c r="D159" s="274"/>
      <c r="E159" s="274"/>
      <c r="F159" s="274"/>
      <c r="G159" s="274"/>
      <c r="H159" s="274"/>
      <c r="I159" s="274"/>
      <c r="J159" s="274"/>
      <c r="K159" s="274"/>
      <c r="L159" s="275"/>
      <c r="M159" s="29"/>
    </row>
    <row r="160" spans="1:16" s="12" customFormat="1" x14ac:dyDescent="0.3">
      <c r="A160" s="11"/>
      <c r="B160" s="273"/>
      <c r="C160" s="274"/>
      <c r="D160" s="274"/>
      <c r="E160" s="274"/>
      <c r="F160" s="274"/>
      <c r="G160" s="274"/>
      <c r="H160" s="274"/>
      <c r="I160" s="274"/>
      <c r="J160" s="274"/>
      <c r="K160" s="274"/>
      <c r="L160" s="275"/>
      <c r="M160" s="29"/>
    </row>
    <row r="161" spans="1:16" x14ac:dyDescent="0.3">
      <c r="B161" s="59"/>
      <c r="C161" s="60"/>
      <c r="D161" s="60"/>
      <c r="E161" s="60"/>
      <c r="F161" s="60"/>
      <c r="G161" s="60"/>
      <c r="H161" s="60"/>
      <c r="I161" s="60"/>
      <c r="J161" s="60"/>
      <c r="K161" s="60"/>
      <c r="L161" s="61"/>
    </row>
    <row r="162" spans="1:16" s="12" customFormat="1" x14ac:dyDescent="0.3">
      <c r="A162" s="11"/>
      <c r="B162" s="266" t="s">
        <v>26</v>
      </c>
      <c r="C162" s="267"/>
      <c r="D162" s="267"/>
      <c r="E162" s="267"/>
      <c r="F162" s="267"/>
      <c r="G162" s="267"/>
      <c r="H162" s="267"/>
      <c r="I162" s="267"/>
      <c r="J162" s="267"/>
      <c r="K162" s="267"/>
      <c r="L162" s="268"/>
      <c r="M162" s="63"/>
      <c r="O162" s="2"/>
    </row>
    <row r="163" spans="1:16" x14ac:dyDescent="0.3">
      <c r="B163" s="53"/>
      <c r="C163" s="35"/>
      <c r="D163" s="35"/>
      <c r="E163" s="35"/>
      <c r="F163" s="35"/>
      <c r="G163" s="35"/>
      <c r="H163" s="35"/>
      <c r="I163" s="35"/>
      <c r="J163" s="35"/>
      <c r="K163" s="35"/>
      <c r="L163" s="10"/>
    </row>
    <row r="164" spans="1:16" x14ac:dyDescent="0.3">
      <c r="B164" s="270" t="str">
        <f>IF(Intro!$G$20="English",O164,P164)</f>
        <v>Report your firm's volumes of finished inventory of the goods produced for the Canadian market.</v>
      </c>
      <c r="C164" s="271"/>
      <c r="D164" s="271" t="e">
        <f>IF(#REF!="English",P164,Q164)</f>
        <v>#REF!</v>
      </c>
      <c r="E164" s="271" t="e">
        <f>IF(#REF!="English",Q164,R164)</f>
        <v>#REF!</v>
      </c>
      <c r="F164" s="271" t="e">
        <f>IF(#REF!="English",R164,S164)</f>
        <v>#REF!</v>
      </c>
      <c r="G164" s="271" t="e">
        <f>IF(#REF!="English",S164,T164)</f>
        <v>#REF!</v>
      </c>
      <c r="H164" s="271" t="e">
        <f>IF(#REF!="English",T164,U164)</f>
        <v>#REF!</v>
      </c>
      <c r="I164" s="271" t="e">
        <f>IF(#REF!="English",U164,V164)</f>
        <v>#REF!</v>
      </c>
      <c r="J164" s="271" t="e">
        <f>IF(#REF!="English",V164,W164)</f>
        <v>#REF!</v>
      </c>
      <c r="K164" s="271" t="e">
        <f>IF(#REF!="English",W164,X164)</f>
        <v>#REF!</v>
      </c>
      <c r="L164" s="272" t="e">
        <f>IF(#REF!="English",X164,Y164)</f>
        <v>#REF!</v>
      </c>
      <c r="O164" s="2" t="s">
        <v>256</v>
      </c>
      <c r="P164" s="2" t="s">
        <v>257</v>
      </c>
    </row>
    <row r="165" spans="1:16" x14ac:dyDescent="0.3">
      <c r="B165" s="53"/>
      <c r="C165" s="35"/>
      <c r="D165" s="35"/>
      <c r="E165" s="35"/>
      <c r="F165" s="35"/>
      <c r="G165" s="35"/>
      <c r="H165" s="35"/>
      <c r="I165" s="35"/>
      <c r="J165" s="35"/>
      <c r="K165" s="35"/>
      <c r="L165" s="10"/>
    </row>
    <row r="166" spans="1:16" x14ac:dyDescent="0.3">
      <c r="B166" s="44"/>
      <c r="C166" s="45"/>
      <c r="D166" s="19"/>
      <c r="F166" s="35"/>
      <c r="G166" s="347">
        <f>Variables!$B$6</f>
        <v>2023</v>
      </c>
      <c r="H166" s="347">
        <f>G166+1</f>
        <v>2024</v>
      </c>
      <c r="I166" s="347">
        <f>H166+1</f>
        <v>2025</v>
      </c>
      <c r="J166" s="308" t="str">
        <f>J37</f>
        <v>Jan-Mar 2025</v>
      </c>
      <c r="K166" s="308" t="str">
        <f>K37</f>
        <v>Jan-Mar 2026</v>
      </c>
      <c r="L166" s="58"/>
      <c r="O166" s="22"/>
    </row>
    <row r="167" spans="1:16" x14ac:dyDescent="0.3">
      <c r="B167" s="74"/>
      <c r="C167" s="75"/>
      <c r="D167" s="19"/>
      <c r="F167" s="35"/>
      <c r="G167" s="348"/>
      <c r="H167" s="348"/>
      <c r="I167" s="348"/>
      <c r="J167" s="309"/>
      <c r="K167" s="309"/>
      <c r="L167" s="58"/>
      <c r="O167" s="22"/>
    </row>
    <row r="168" spans="1:16" ht="14.25" customHeight="1" x14ac:dyDescent="0.3">
      <c r="B168" s="330" t="str">
        <f>IF(Intro!$G$20="English",O168,P168)</f>
        <v>Finished ending inventory for the Canadian market</v>
      </c>
      <c r="C168" s="331"/>
      <c r="D168" s="331"/>
      <c r="E168" s="332"/>
      <c r="F168" s="364" t="str">
        <f>IF(Intro!$G$20="English",Variables!$B$23,Variables!$C$23)</f>
        <v>tonnes</v>
      </c>
      <c r="G168" s="336"/>
      <c r="H168" s="336"/>
      <c r="I168" s="336"/>
      <c r="J168" s="336"/>
      <c r="K168" s="336"/>
      <c r="L168" s="58"/>
      <c r="O168" s="2" t="s">
        <v>137</v>
      </c>
      <c r="P168" s="2" t="s">
        <v>200</v>
      </c>
    </row>
    <row r="169" spans="1:16" x14ac:dyDescent="0.3">
      <c r="B169" s="333"/>
      <c r="C169" s="334"/>
      <c r="D169" s="334"/>
      <c r="E169" s="335"/>
      <c r="F169" s="365"/>
      <c r="G169" s="337"/>
      <c r="H169" s="337"/>
      <c r="I169" s="337"/>
      <c r="J169" s="337"/>
      <c r="K169" s="337"/>
      <c r="L169" s="58"/>
    </row>
    <row r="170" spans="1:16" x14ac:dyDescent="0.3">
      <c r="B170" s="59"/>
      <c r="C170" s="60"/>
      <c r="D170" s="60"/>
      <c r="E170" s="60"/>
      <c r="F170" s="60"/>
      <c r="G170" s="60"/>
      <c r="H170" s="60"/>
      <c r="I170" s="60"/>
      <c r="J170" s="60"/>
      <c r="K170" s="60"/>
      <c r="L170" s="61"/>
    </row>
    <row r="171" spans="1:16" s="12" customFormat="1" x14ac:dyDescent="0.3">
      <c r="A171" s="11"/>
      <c r="B171" s="266" t="s">
        <v>27</v>
      </c>
      <c r="C171" s="267"/>
      <c r="D171" s="267"/>
      <c r="E171" s="267"/>
      <c r="F171" s="267"/>
      <c r="G171" s="267"/>
      <c r="H171" s="267"/>
      <c r="I171" s="267"/>
      <c r="J171" s="267"/>
      <c r="K171" s="267"/>
      <c r="L171" s="268"/>
      <c r="M171" s="63"/>
    </row>
    <row r="172" spans="1:16" s="29" customFormat="1" x14ac:dyDescent="0.3">
      <c r="A172" s="54"/>
      <c r="B172" s="64"/>
      <c r="C172" s="55"/>
      <c r="D172" s="55"/>
      <c r="E172" s="55"/>
      <c r="F172" s="55"/>
      <c r="G172" s="55"/>
      <c r="H172" s="55"/>
      <c r="I172" s="55"/>
      <c r="J172" s="55"/>
      <c r="K172" s="55"/>
      <c r="L172" s="56"/>
    </row>
    <row r="173" spans="1:16" s="29" customFormat="1" ht="29.7" customHeight="1" x14ac:dyDescent="0.3">
      <c r="A173" s="54"/>
      <c r="B173" s="187" t="str">
        <f>IF(Intro!$G$20="English",O173,P173)</f>
        <v>Provide the names and addresses of the top 10 Canadian importers by value to which your firm has sold the goods since January 1, 2023.</v>
      </c>
      <c r="C173" s="188"/>
      <c r="D173" s="188"/>
      <c r="E173" s="188"/>
      <c r="F173" s="188"/>
      <c r="G173" s="188"/>
      <c r="H173" s="188"/>
      <c r="I173" s="188"/>
      <c r="J173" s="188"/>
      <c r="K173" s="188"/>
      <c r="L173" s="189"/>
      <c r="O173" s="2"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73" s="108"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74" spans="1:16" s="29" customFormat="1" x14ac:dyDescent="0.3">
      <c r="A174" s="54"/>
      <c r="B174" s="64"/>
      <c r="C174" s="55"/>
      <c r="D174" s="55"/>
      <c r="E174" s="55"/>
      <c r="F174" s="55"/>
      <c r="G174" s="55"/>
      <c r="H174" s="55"/>
      <c r="I174" s="55"/>
      <c r="J174" s="55"/>
      <c r="K174" s="55"/>
      <c r="L174" s="56"/>
      <c r="O174" s="2" t="s">
        <v>44</v>
      </c>
      <c r="P174" s="2" t="s">
        <v>46</v>
      </c>
    </row>
    <row r="175" spans="1:16" x14ac:dyDescent="0.3">
      <c r="B175" s="95"/>
      <c r="C175" s="338" t="str">
        <f>IF(Intro!$G$20="English",O174,P174)</f>
        <v>Firm Name</v>
      </c>
      <c r="D175" s="338"/>
      <c r="E175" s="338"/>
      <c r="F175" s="338"/>
      <c r="G175" s="338" t="str">
        <f>IF(Intro!$G$20="English",O175,P175)</f>
        <v>Firm Address</v>
      </c>
      <c r="H175" s="338"/>
      <c r="I175" s="338"/>
      <c r="J175" s="338"/>
      <c r="K175" s="338"/>
      <c r="L175" s="56"/>
      <c r="O175" s="2" t="s">
        <v>9</v>
      </c>
      <c r="P175" s="2" t="s">
        <v>10</v>
      </c>
    </row>
    <row r="176" spans="1:16" x14ac:dyDescent="0.3">
      <c r="B176" s="339">
        <v>1</v>
      </c>
      <c r="C176" s="341"/>
      <c r="D176" s="342"/>
      <c r="E176" s="342"/>
      <c r="F176" s="343"/>
      <c r="G176" s="341"/>
      <c r="H176" s="342"/>
      <c r="I176" s="342"/>
      <c r="J176" s="342"/>
      <c r="K176" s="343"/>
      <c r="L176" s="56"/>
    </row>
    <row r="177" spans="2:12" x14ac:dyDescent="0.3">
      <c r="B177" s="340"/>
      <c r="C177" s="344"/>
      <c r="D177" s="345"/>
      <c r="E177" s="345"/>
      <c r="F177" s="346"/>
      <c r="G177" s="344"/>
      <c r="H177" s="345"/>
      <c r="I177" s="345"/>
      <c r="J177" s="345"/>
      <c r="K177" s="346"/>
      <c r="L177" s="56"/>
    </row>
    <row r="178" spans="2:12" x14ac:dyDescent="0.3">
      <c r="B178" s="339">
        <v>2</v>
      </c>
      <c r="C178" s="341"/>
      <c r="D178" s="342"/>
      <c r="E178" s="342"/>
      <c r="F178" s="343"/>
      <c r="G178" s="341"/>
      <c r="H178" s="342"/>
      <c r="I178" s="342"/>
      <c r="J178" s="342"/>
      <c r="K178" s="343"/>
      <c r="L178" s="56"/>
    </row>
    <row r="179" spans="2:12" x14ac:dyDescent="0.3">
      <c r="B179" s="340"/>
      <c r="C179" s="344"/>
      <c r="D179" s="345"/>
      <c r="E179" s="345"/>
      <c r="F179" s="346"/>
      <c r="G179" s="344"/>
      <c r="H179" s="345"/>
      <c r="I179" s="345"/>
      <c r="J179" s="345"/>
      <c r="K179" s="346"/>
      <c r="L179" s="56"/>
    </row>
    <row r="180" spans="2:12" x14ac:dyDescent="0.3">
      <c r="B180" s="339">
        <v>3</v>
      </c>
      <c r="C180" s="341"/>
      <c r="D180" s="342"/>
      <c r="E180" s="342"/>
      <c r="F180" s="343"/>
      <c r="G180" s="341"/>
      <c r="H180" s="342"/>
      <c r="I180" s="342"/>
      <c r="J180" s="342"/>
      <c r="K180" s="343"/>
      <c r="L180" s="56"/>
    </row>
    <row r="181" spans="2:12" x14ac:dyDescent="0.3">
      <c r="B181" s="340"/>
      <c r="C181" s="344"/>
      <c r="D181" s="345"/>
      <c r="E181" s="345"/>
      <c r="F181" s="346"/>
      <c r="G181" s="344"/>
      <c r="H181" s="345"/>
      <c r="I181" s="345"/>
      <c r="J181" s="345"/>
      <c r="K181" s="346"/>
      <c r="L181" s="56"/>
    </row>
    <row r="182" spans="2:12" x14ac:dyDescent="0.3">
      <c r="B182" s="339">
        <v>4</v>
      </c>
      <c r="C182" s="341"/>
      <c r="D182" s="342"/>
      <c r="E182" s="342"/>
      <c r="F182" s="343"/>
      <c r="G182" s="341"/>
      <c r="H182" s="342"/>
      <c r="I182" s="342"/>
      <c r="J182" s="342"/>
      <c r="K182" s="343"/>
      <c r="L182" s="56"/>
    </row>
    <row r="183" spans="2:12" x14ac:dyDescent="0.3">
      <c r="B183" s="340"/>
      <c r="C183" s="344"/>
      <c r="D183" s="345"/>
      <c r="E183" s="345"/>
      <c r="F183" s="346"/>
      <c r="G183" s="344"/>
      <c r="H183" s="345"/>
      <c r="I183" s="345"/>
      <c r="J183" s="345"/>
      <c r="K183" s="346"/>
      <c r="L183" s="56"/>
    </row>
    <row r="184" spans="2:12" x14ac:dyDescent="0.3">
      <c r="B184" s="339">
        <v>5</v>
      </c>
      <c r="C184" s="341"/>
      <c r="D184" s="342"/>
      <c r="E184" s="342"/>
      <c r="F184" s="343"/>
      <c r="G184" s="341"/>
      <c r="H184" s="342"/>
      <c r="I184" s="342"/>
      <c r="J184" s="342"/>
      <c r="K184" s="343"/>
      <c r="L184" s="56"/>
    </row>
    <row r="185" spans="2:12" x14ac:dyDescent="0.3">
      <c r="B185" s="340"/>
      <c r="C185" s="344"/>
      <c r="D185" s="345"/>
      <c r="E185" s="345"/>
      <c r="F185" s="346"/>
      <c r="G185" s="344"/>
      <c r="H185" s="345"/>
      <c r="I185" s="345"/>
      <c r="J185" s="345"/>
      <c r="K185" s="346"/>
      <c r="L185" s="56"/>
    </row>
    <row r="186" spans="2:12" x14ac:dyDescent="0.3">
      <c r="B186" s="339">
        <v>6</v>
      </c>
      <c r="C186" s="341"/>
      <c r="D186" s="342"/>
      <c r="E186" s="342"/>
      <c r="F186" s="343"/>
      <c r="G186" s="341"/>
      <c r="H186" s="342"/>
      <c r="I186" s="342"/>
      <c r="J186" s="342"/>
      <c r="K186" s="343"/>
      <c r="L186" s="56"/>
    </row>
    <row r="187" spans="2:12" x14ac:dyDescent="0.3">
      <c r="B187" s="340"/>
      <c r="C187" s="344"/>
      <c r="D187" s="345"/>
      <c r="E187" s="345"/>
      <c r="F187" s="346"/>
      <c r="G187" s="344"/>
      <c r="H187" s="345"/>
      <c r="I187" s="345"/>
      <c r="J187" s="345"/>
      <c r="K187" s="346"/>
      <c r="L187" s="56"/>
    </row>
    <row r="188" spans="2:12" x14ac:dyDescent="0.3">
      <c r="B188" s="339">
        <v>7</v>
      </c>
      <c r="C188" s="341"/>
      <c r="D188" s="342"/>
      <c r="E188" s="342"/>
      <c r="F188" s="343"/>
      <c r="G188" s="341"/>
      <c r="H188" s="342"/>
      <c r="I188" s="342"/>
      <c r="J188" s="342"/>
      <c r="K188" s="343"/>
      <c r="L188" s="56"/>
    </row>
    <row r="189" spans="2:12" x14ac:dyDescent="0.3">
      <c r="B189" s="340"/>
      <c r="C189" s="344"/>
      <c r="D189" s="345"/>
      <c r="E189" s="345"/>
      <c r="F189" s="346"/>
      <c r="G189" s="344"/>
      <c r="H189" s="345"/>
      <c r="I189" s="345"/>
      <c r="J189" s="345"/>
      <c r="K189" s="346"/>
      <c r="L189" s="56"/>
    </row>
    <row r="190" spans="2:12" x14ac:dyDescent="0.3">
      <c r="B190" s="339">
        <v>8</v>
      </c>
      <c r="C190" s="341"/>
      <c r="D190" s="342"/>
      <c r="E190" s="342"/>
      <c r="F190" s="343"/>
      <c r="G190" s="341"/>
      <c r="H190" s="342"/>
      <c r="I190" s="342"/>
      <c r="J190" s="342"/>
      <c r="K190" s="343"/>
      <c r="L190" s="56"/>
    </row>
    <row r="191" spans="2:12" x14ac:dyDescent="0.3">
      <c r="B191" s="340"/>
      <c r="C191" s="344"/>
      <c r="D191" s="345"/>
      <c r="E191" s="345"/>
      <c r="F191" s="346"/>
      <c r="G191" s="344"/>
      <c r="H191" s="345"/>
      <c r="I191" s="345"/>
      <c r="J191" s="345"/>
      <c r="K191" s="346"/>
      <c r="L191" s="56"/>
    </row>
    <row r="192" spans="2:12" x14ac:dyDescent="0.3">
      <c r="B192" s="339">
        <v>9</v>
      </c>
      <c r="C192" s="341"/>
      <c r="D192" s="342"/>
      <c r="E192" s="342"/>
      <c r="F192" s="343"/>
      <c r="G192" s="341"/>
      <c r="H192" s="342"/>
      <c r="I192" s="342"/>
      <c r="J192" s="342"/>
      <c r="K192" s="343"/>
      <c r="L192" s="56"/>
    </row>
    <row r="193" spans="1:16" x14ac:dyDescent="0.3">
      <c r="B193" s="340"/>
      <c r="C193" s="344"/>
      <c r="D193" s="345"/>
      <c r="E193" s="345"/>
      <c r="F193" s="346"/>
      <c r="G193" s="344"/>
      <c r="H193" s="345"/>
      <c r="I193" s="345"/>
      <c r="J193" s="345"/>
      <c r="K193" s="346"/>
      <c r="L193" s="56"/>
    </row>
    <row r="194" spans="1:16" x14ac:dyDescent="0.3">
      <c r="B194" s="339">
        <v>10</v>
      </c>
      <c r="C194" s="341"/>
      <c r="D194" s="342"/>
      <c r="E194" s="342"/>
      <c r="F194" s="343"/>
      <c r="G194" s="341"/>
      <c r="H194" s="342"/>
      <c r="I194" s="342"/>
      <c r="J194" s="342"/>
      <c r="K194" s="343"/>
      <c r="L194" s="56"/>
    </row>
    <row r="195" spans="1:16" x14ac:dyDescent="0.3">
      <c r="B195" s="340"/>
      <c r="C195" s="344"/>
      <c r="D195" s="345"/>
      <c r="E195" s="345"/>
      <c r="F195" s="346"/>
      <c r="G195" s="344"/>
      <c r="H195" s="345"/>
      <c r="I195" s="345"/>
      <c r="J195" s="345"/>
      <c r="K195" s="346"/>
      <c r="L195" s="56"/>
    </row>
    <row r="196" spans="1:16" s="29" customFormat="1" x14ac:dyDescent="0.3">
      <c r="A196" s="54"/>
      <c r="B196" s="65"/>
      <c r="C196" s="66"/>
      <c r="D196" s="66"/>
      <c r="E196" s="66"/>
      <c r="F196" s="66"/>
      <c r="G196" s="66"/>
      <c r="H196" s="66"/>
      <c r="I196" s="66"/>
      <c r="J196" s="66"/>
      <c r="K196" s="66"/>
      <c r="L196" s="67"/>
    </row>
    <row r="197" spans="1:16" s="12" customFormat="1" x14ac:dyDescent="0.3">
      <c r="A197" s="11"/>
      <c r="B197" s="266" t="s">
        <v>30</v>
      </c>
      <c r="C197" s="267"/>
      <c r="D197" s="267"/>
      <c r="E197" s="267"/>
      <c r="F197" s="267"/>
      <c r="G197" s="267"/>
      <c r="H197" s="267"/>
      <c r="I197" s="267"/>
      <c r="J197" s="267"/>
      <c r="K197" s="267"/>
      <c r="L197" s="268"/>
      <c r="M197" s="63"/>
    </row>
    <row r="198" spans="1:16" x14ac:dyDescent="0.3">
      <c r="B198" s="53"/>
      <c r="C198" s="35"/>
      <c r="D198" s="35"/>
      <c r="E198" s="35"/>
      <c r="F198" s="35"/>
      <c r="G198" s="35"/>
      <c r="H198" s="35"/>
      <c r="I198" s="35"/>
      <c r="J198" s="35"/>
      <c r="K198" s="35"/>
      <c r="L198" s="10"/>
    </row>
    <row r="199" spans="1:16" x14ac:dyDescent="0.3">
      <c r="B199" s="187" t="str">
        <f>IF(Intro!$G$20="English",O199,P199)</f>
        <v>Explain how often your firm has completed a certification process for a Canadian purchaser since January 1, 2023. If your firm has failed a certification process, indicate the reasons why.</v>
      </c>
      <c r="C199" s="188"/>
      <c r="D199" s="188"/>
      <c r="E199" s="188"/>
      <c r="F199" s="188"/>
      <c r="G199" s="188"/>
      <c r="H199" s="188"/>
      <c r="I199" s="188"/>
      <c r="J199" s="188"/>
      <c r="K199" s="188"/>
      <c r="L199" s="189"/>
      <c r="O199" s="2"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99" s="2"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200" spans="1:16" x14ac:dyDescent="0.3">
      <c r="B200" s="187"/>
      <c r="C200" s="188"/>
      <c r="D200" s="188"/>
      <c r="E200" s="188"/>
      <c r="F200" s="188"/>
      <c r="G200" s="188"/>
      <c r="H200" s="188"/>
      <c r="I200" s="188"/>
      <c r="J200" s="188"/>
      <c r="K200" s="188"/>
      <c r="L200" s="189"/>
    </row>
    <row r="201" spans="1:16" x14ac:dyDescent="0.3">
      <c r="B201" s="53"/>
      <c r="C201" s="35"/>
      <c r="D201" s="35"/>
      <c r="E201" s="35"/>
      <c r="F201" s="35"/>
      <c r="G201" s="35"/>
      <c r="H201" s="35"/>
      <c r="I201" s="35"/>
      <c r="J201" s="35"/>
      <c r="K201" s="35"/>
      <c r="L201" s="10"/>
    </row>
    <row r="202" spans="1:16" s="12" customFormat="1" x14ac:dyDescent="0.3">
      <c r="A202" s="11"/>
      <c r="B202" s="273"/>
      <c r="C202" s="274"/>
      <c r="D202" s="274"/>
      <c r="E202" s="274"/>
      <c r="F202" s="274"/>
      <c r="G202" s="274"/>
      <c r="H202" s="274"/>
      <c r="I202" s="274"/>
      <c r="J202" s="274"/>
      <c r="K202" s="274"/>
      <c r="L202" s="275"/>
      <c r="M202" s="29"/>
    </row>
    <row r="203" spans="1:16" s="12" customFormat="1" x14ac:dyDescent="0.3">
      <c r="A203" s="11"/>
      <c r="B203" s="273"/>
      <c r="C203" s="274"/>
      <c r="D203" s="274"/>
      <c r="E203" s="274"/>
      <c r="F203" s="274"/>
      <c r="G203" s="274"/>
      <c r="H203" s="274"/>
      <c r="I203" s="274"/>
      <c r="J203" s="274"/>
      <c r="K203" s="274"/>
      <c r="L203" s="275"/>
      <c r="M203" s="29"/>
    </row>
    <row r="204" spans="1:16" s="12" customFormat="1" x14ac:dyDescent="0.3">
      <c r="A204" s="11"/>
      <c r="B204" s="273"/>
      <c r="C204" s="274"/>
      <c r="D204" s="274"/>
      <c r="E204" s="274"/>
      <c r="F204" s="274"/>
      <c r="G204" s="274"/>
      <c r="H204" s="274"/>
      <c r="I204" s="274"/>
      <c r="J204" s="274"/>
      <c r="K204" s="274"/>
      <c r="L204" s="275"/>
      <c r="M204" s="29"/>
    </row>
    <row r="205" spans="1:16" s="12" customFormat="1" x14ac:dyDescent="0.3">
      <c r="A205" s="11"/>
      <c r="B205" s="273"/>
      <c r="C205" s="274"/>
      <c r="D205" s="274"/>
      <c r="E205" s="274"/>
      <c r="F205" s="274"/>
      <c r="G205" s="274"/>
      <c r="H205" s="274"/>
      <c r="I205" s="274"/>
      <c r="J205" s="274"/>
      <c r="K205" s="274"/>
      <c r="L205" s="275"/>
      <c r="M205" s="29"/>
    </row>
    <row r="206" spans="1:16" s="12" customFormat="1" x14ac:dyDescent="0.3">
      <c r="A206" s="11"/>
      <c r="B206" s="273"/>
      <c r="C206" s="274"/>
      <c r="D206" s="274"/>
      <c r="E206" s="274"/>
      <c r="F206" s="274"/>
      <c r="G206" s="274"/>
      <c r="H206" s="274"/>
      <c r="I206" s="274"/>
      <c r="J206" s="274"/>
      <c r="K206" s="274"/>
      <c r="L206" s="275"/>
      <c r="M206" s="29"/>
    </row>
    <row r="207" spans="1:16" s="12" customFormat="1" x14ac:dyDescent="0.3">
      <c r="A207" s="11"/>
      <c r="B207" s="273"/>
      <c r="C207" s="274"/>
      <c r="D207" s="274"/>
      <c r="E207" s="274"/>
      <c r="F207" s="274"/>
      <c r="G207" s="274"/>
      <c r="H207" s="274"/>
      <c r="I207" s="274"/>
      <c r="J207" s="274"/>
      <c r="K207" s="274"/>
      <c r="L207" s="275"/>
      <c r="M207" s="29"/>
    </row>
    <row r="208" spans="1:16" s="12" customFormat="1" x14ac:dyDescent="0.3">
      <c r="A208" s="11"/>
      <c r="B208" s="273"/>
      <c r="C208" s="274"/>
      <c r="D208" s="274"/>
      <c r="E208" s="274"/>
      <c r="F208" s="274"/>
      <c r="G208" s="274"/>
      <c r="H208" s="274"/>
      <c r="I208" s="274"/>
      <c r="J208" s="274"/>
      <c r="K208" s="274"/>
      <c r="L208" s="275"/>
      <c r="M208" s="29"/>
    </row>
    <row r="209" spans="1:16" s="12" customFormat="1" x14ac:dyDescent="0.3">
      <c r="A209" s="11"/>
      <c r="B209" s="273"/>
      <c r="C209" s="274"/>
      <c r="D209" s="274"/>
      <c r="E209" s="274"/>
      <c r="F209" s="274"/>
      <c r="G209" s="274"/>
      <c r="H209" s="274"/>
      <c r="I209" s="274"/>
      <c r="J209" s="274"/>
      <c r="K209" s="274"/>
      <c r="L209" s="275"/>
      <c r="M209" s="29"/>
    </row>
    <row r="210" spans="1:16" x14ac:dyDescent="0.3">
      <c r="B210" s="59"/>
      <c r="C210" s="60"/>
      <c r="D210" s="60"/>
      <c r="E210" s="60"/>
      <c r="F210" s="60"/>
      <c r="G210" s="60"/>
      <c r="H210" s="60"/>
      <c r="I210" s="60"/>
      <c r="J210" s="60"/>
      <c r="K210" s="60"/>
      <c r="L210" s="61"/>
    </row>
    <row r="211" spans="1:16" s="8" customFormat="1" x14ac:dyDescent="0.3">
      <c r="A211" s="14"/>
      <c r="B211" s="36"/>
      <c r="C211" s="37"/>
      <c r="D211" s="37"/>
      <c r="E211" s="38"/>
      <c r="F211" s="38"/>
      <c r="G211" s="38"/>
      <c r="H211" s="38"/>
      <c r="I211" s="38"/>
      <c r="J211" s="38"/>
      <c r="K211" s="38"/>
      <c r="L211" s="39"/>
      <c r="O211" s="15"/>
      <c r="P211" s="15"/>
    </row>
    <row r="212" spans="1:16" s="12" customFormat="1" x14ac:dyDescent="0.3">
      <c r="A212" s="11"/>
      <c r="B212" s="266" t="s">
        <v>31</v>
      </c>
      <c r="C212" s="267"/>
      <c r="D212" s="267"/>
      <c r="E212" s="267"/>
      <c r="F212" s="267"/>
      <c r="G212" s="267"/>
      <c r="H212" s="267"/>
      <c r="I212" s="267"/>
      <c r="J212" s="267"/>
      <c r="K212" s="267"/>
      <c r="L212" s="268"/>
      <c r="M212" s="63"/>
    </row>
    <row r="213" spans="1:16" x14ac:dyDescent="0.3">
      <c r="B213" s="53"/>
      <c r="C213" s="35"/>
      <c r="D213" s="35"/>
      <c r="E213" s="35"/>
      <c r="F213" s="35"/>
      <c r="G213" s="35"/>
      <c r="H213" s="35"/>
      <c r="I213" s="35"/>
      <c r="J213" s="35"/>
      <c r="K213" s="35"/>
      <c r="L213" s="10"/>
    </row>
    <row r="214" spans="1:16" x14ac:dyDescent="0.3">
      <c r="B214" s="228" t="str">
        <f>IF(Intro!$G$20="English",O214,P214)</f>
        <v>Describe your firm’s plans to manage inventory levels in the next two years. Provide the rationale and assumptions underlying these strategies and objectives.</v>
      </c>
      <c r="C214" s="229"/>
      <c r="D214" s="229"/>
      <c r="E214" s="229"/>
      <c r="F214" s="229"/>
      <c r="G214" s="229"/>
      <c r="H214" s="229"/>
      <c r="I214" s="229"/>
      <c r="J214" s="229"/>
      <c r="K214" s="229"/>
      <c r="L214" s="230"/>
      <c r="O214" s="2" t="s">
        <v>185</v>
      </c>
      <c r="P214" s="2" t="s">
        <v>119</v>
      </c>
    </row>
    <row r="215" spans="1:16" x14ac:dyDescent="0.3">
      <c r="B215" s="53"/>
      <c r="C215" s="35"/>
      <c r="D215" s="35"/>
      <c r="E215" s="35"/>
      <c r="F215" s="35"/>
      <c r="G215" s="35"/>
      <c r="H215" s="35"/>
      <c r="I215" s="35"/>
      <c r="J215" s="35"/>
      <c r="K215" s="35"/>
      <c r="L215" s="10"/>
    </row>
    <row r="216" spans="1:16" s="12" customFormat="1" x14ac:dyDescent="0.3">
      <c r="A216" s="11"/>
      <c r="B216" s="273"/>
      <c r="C216" s="274"/>
      <c r="D216" s="274"/>
      <c r="E216" s="274"/>
      <c r="F216" s="274"/>
      <c r="G216" s="274"/>
      <c r="H216" s="274"/>
      <c r="I216" s="274"/>
      <c r="J216" s="274"/>
      <c r="K216" s="274"/>
      <c r="L216" s="275"/>
      <c r="M216" s="29"/>
    </row>
    <row r="217" spans="1:16" s="12" customFormat="1" x14ac:dyDescent="0.3">
      <c r="A217" s="11"/>
      <c r="B217" s="273"/>
      <c r="C217" s="274"/>
      <c r="D217" s="274"/>
      <c r="E217" s="274"/>
      <c r="F217" s="274"/>
      <c r="G217" s="274"/>
      <c r="H217" s="274"/>
      <c r="I217" s="274"/>
      <c r="J217" s="274"/>
      <c r="K217" s="274"/>
      <c r="L217" s="275"/>
      <c r="M217" s="29"/>
    </row>
    <row r="218" spans="1:16" s="12" customFormat="1" x14ac:dyDescent="0.3">
      <c r="A218" s="11"/>
      <c r="B218" s="273"/>
      <c r="C218" s="274"/>
      <c r="D218" s="274"/>
      <c r="E218" s="274"/>
      <c r="F218" s="274"/>
      <c r="G218" s="274"/>
      <c r="H218" s="274"/>
      <c r="I218" s="274"/>
      <c r="J218" s="274"/>
      <c r="K218" s="274"/>
      <c r="L218" s="275"/>
      <c r="M218" s="29"/>
    </row>
    <row r="219" spans="1:16" s="12" customFormat="1" x14ac:dyDescent="0.3">
      <c r="A219" s="11"/>
      <c r="B219" s="273"/>
      <c r="C219" s="274"/>
      <c r="D219" s="274"/>
      <c r="E219" s="274"/>
      <c r="F219" s="274"/>
      <c r="G219" s="274"/>
      <c r="H219" s="274"/>
      <c r="I219" s="274"/>
      <c r="J219" s="274"/>
      <c r="K219" s="274"/>
      <c r="L219" s="275"/>
      <c r="M219" s="29"/>
    </row>
    <row r="220" spans="1:16" s="12" customFormat="1" x14ac:dyDescent="0.3">
      <c r="A220" s="11"/>
      <c r="B220" s="273"/>
      <c r="C220" s="274"/>
      <c r="D220" s="274"/>
      <c r="E220" s="274"/>
      <c r="F220" s="274"/>
      <c r="G220" s="274"/>
      <c r="H220" s="274"/>
      <c r="I220" s="274"/>
      <c r="J220" s="274"/>
      <c r="K220" s="274"/>
      <c r="L220" s="275"/>
      <c r="M220" s="29"/>
    </row>
    <row r="221" spans="1:16" s="12" customFormat="1" x14ac:dyDescent="0.3">
      <c r="A221" s="11"/>
      <c r="B221" s="273"/>
      <c r="C221" s="274"/>
      <c r="D221" s="274"/>
      <c r="E221" s="274"/>
      <c r="F221" s="274"/>
      <c r="G221" s="274"/>
      <c r="H221" s="274"/>
      <c r="I221" s="274"/>
      <c r="J221" s="274"/>
      <c r="K221" s="274"/>
      <c r="L221" s="275"/>
      <c r="M221" s="29"/>
    </row>
    <row r="222" spans="1:16" s="12" customFormat="1" x14ac:dyDescent="0.3">
      <c r="A222" s="11"/>
      <c r="B222" s="273"/>
      <c r="C222" s="274"/>
      <c r="D222" s="274"/>
      <c r="E222" s="274"/>
      <c r="F222" s="274"/>
      <c r="G222" s="274"/>
      <c r="H222" s="274"/>
      <c r="I222" s="274"/>
      <c r="J222" s="274"/>
      <c r="K222" s="274"/>
      <c r="L222" s="275"/>
      <c r="M222" s="29"/>
    </row>
    <row r="223" spans="1:16" s="12" customFormat="1" x14ac:dyDescent="0.3">
      <c r="A223" s="11"/>
      <c r="B223" s="273"/>
      <c r="C223" s="274"/>
      <c r="D223" s="274"/>
      <c r="E223" s="274"/>
      <c r="F223" s="274"/>
      <c r="G223" s="274"/>
      <c r="H223" s="274"/>
      <c r="I223" s="274"/>
      <c r="J223" s="274"/>
      <c r="K223" s="274"/>
      <c r="L223" s="275"/>
      <c r="M223" s="29"/>
    </row>
    <row r="224" spans="1:16" x14ac:dyDescent="0.3">
      <c r="B224" s="59"/>
      <c r="C224" s="60"/>
      <c r="D224" s="60"/>
      <c r="E224" s="60"/>
      <c r="F224" s="60"/>
      <c r="G224" s="60"/>
      <c r="H224" s="60"/>
      <c r="I224" s="60"/>
      <c r="J224" s="60"/>
      <c r="K224" s="60"/>
      <c r="L224" s="61"/>
    </row>
    <row r="225" spans="1:16" s="12" customFormat="1" x14ac:dyDescent="0.3">
      <c r="A225" s="11"/>
      <c r="B225" s="266" t="s">
        <v>32</v>
      </c>
      <c r="C225" s="267"/>
      <c r="D225" s="267"/>
      <c r="E225" s="267"/>
      <c r="F225" s="267"/>
      <c r="G225" s="267"/>
      <c r="H225" s="267"/>
      <c r="I225" s="267"/>
      <c r="J225" s="267"/>
      <c r="K225" s="267"/>
      <c r="L225" s="268"/>
      <c r="M225" s="63"/>
    </row>
    <row r="226" spans="1:16" x14ac:dyDescent="0.3">
      <c r="B226" s="53"/>
      <c r="C226" s="35"/>
      <c r="D226" s="35"/>
      <c r="E226" s="35"/>
      <c r="F226" s="35"/>
      <c r="G226" s="35"/>
      <c r="H226" s="35"/>
      <c r="I226" s="35"/>
      <c r="J226" s="35"/>
      <c r="K226" s="35"/>
      <c r="L226" s="10"/>
    </row>
    <row r="227" spans="1:16" x14ac:dyDescent="0.3">
      <c r="B227" s="187" t="str">
        <f>IF(Intro!$G$20="English",O227,P227)</f>
        <v>Provide your firm’s strategies and objectives for the next two years with respect to the pricing of the goods. Provide the rationale and assumptions underlying these strategies and objectives.</v>
      </c>
      <c r="C227" s="188"/>
      <c r="D227" s="188"/>
      <c r="E227" s="188"/>
      <c r="F227" s="188"/>
      <c r="G227" s="188"/>
      <c r="H227" s="188"/>
      <c r="I227" s="188"/>
      <c r="J227" s="188"/>
      <c r="K227" s="188"/>
      <c r="L227" s="189"/>
      <c r="O227" s="2" t="s">
        <v>131</v>
      </c>
      <c r="P227" s="2" t="s">
        <v>120</v>
      </c>
    </row>
    <row r="228" spans="1:16" x14ac:dyDescent="0.3">
      <c r="B228" s="187"/>
      <c r="C228" s="188"/>
      <c r="D228" s="188"/>
      <c r="E228" s="188"/>
      <c r="F228" s="188"/>
      <c r="G228" s="188"/>
      <c r="H228" s="188"/>
      <c r="I228" s="188"/>
      <c r="J228" s="188"/>
      <c r="K228" s="188"/>
      <c r="L228" s="189"/>
    </row>
    <row r="229" spans="1:16" x14ac:dyDescent="0.3">
      <c r="B229" s="53"/>
      <c r="C229" s="35"/>
      <c r="D229" s="35"/>
      <c r="E229" s="35"/>
      <c r="F229" s="35"/>
      <c r="G229" s="35"/>
      <c r="H229" s="35"/>
      <c r="I229" s="35"/>
      <c r="J229" s="35"/>
      <c r="K229" s="35"/>
      <c r="L229" s="10"/>
    </row>
    <row r="230" spans="1:16" s="12" customFormat="1" x14ac:dyDescent="0.3">
      <c r="A230" s="11"/>
      <c r="B230" s="273"/>
      <c r="C230" s="274"/>
      <c r="D230" s="274"/>
      <c r="E230" s="274"/>
      <c r="F230" s="274"/>
      <c r="G230" s="274"/>
      <c r="H230" s="274"/>
      <c r="I230" s="274"/>
      <c r="J230" s="274"/>
      <c r="K230" s="274"/>
      <c r="L230" s="275"/>
      <c r="M230" s="29"/>
    </row>
    <row r="231" spans="1:16" s="12" customFormat="1" x14ac:dyDescent="0.3">
      <c r="A231" s="11"/>
      <c r="B231" s="273"/>
      <c r="C231" s="274"/>
      <c r="D231" s="274"/>
      <c r="E231" s="274"/>
      <c r="F231" s="274"/>
      <c r="G231" s="274"/>
      <c r="H231" s="274"/>
      <c r="I231" s="274"/>
      <c r="J231" s="274"/>
      <c r="K231" s="274"/>
      <c r="L231" s="275"/>
      <c r="M231" s="29"/>
    </row>
    <row r="232" spans="1:16" s="12" customFormat="1" x14ac:dyDescent="0.3">
      <c r="A232" s="11"/>
      <c r="B232" s="273"/>
      <c r="C232" s="274"/>
      <c r="D232" s="274"/>
      <c r="E232" s="274"/>
      <c r="F232" s="274"/>
      <c r="G232" s="274"/>
      <c r="H232" s="274"/>
      <c r="I232" s="274"/>
      <c r="J232" s="274"/>
      <c r="K232" s="274"/>
      <c r="L232" s="275"/>
      <c r="M232" s="29"/>
    </row>
    <row r="233" spans="1:16" s="12" customFormat="1" x14ac:dyDescent="0.3">
      <c r="A233" s="11"/>
      <c r="B233" s="273"/>
      <c r="C233" s="274"/>
      <c r="D233" s="274"/>
      <c r="E233" s="274"/>
      <c r="F233" s="274"/>
      <c r="G233" s="274"/>
      <c r="H233" s="274"/>
      <c r="I233" s="274"/>
      <c r="J233" s="274"/>
      <c r="K233" s="274"/>
      <c r="L233" s="275"/>
      <c r="M233" s="29"/>
    </row>
    <row r="234" spans="1:16" s="12" customFormat="1" x14ac:dyDescent="0.3">
      <c r="A234" s="11"/>
      <c r="B234" s="273"/>
      <c r="C234" s="274"/>
      <c r="D234" s="274"/>
      <c r="E234" s="274"/>
      <c r="F234" s="274"/>
      <c r="G234" s="274"/>
      <c r="H234" s="274"/>
      <c r="I234" s="274"/>
      <c r="J234" s="274"/>
      <c r="K234" s="274"/>
      <c r="L234" s="275"/>
      <c r="M234" s="29"/>
    </row>
    <row r="235" spans="1:16" s="12" customFormat="1" x14ac:dyDescent="0.3">
      <c r="A235" s="11"/>
      <c r="B235" s="273"/>
      <c r="C235" s="274"/>
      <c r="D235" s="274"/>
      <c r="E235" s="274"/>
      <c r="F235" s="274"/>
      <c r="G235" s="274"/>
      <c r="H235" s="274"/>
      <c r="I235" s="274"/>
      <c r="J235" s="274"/>
      <c r="K235" s="274"/>
      <c r="L235" s="275"/>
      <c r="M235" s="29"/>
    </row>
    <row r="236" spans="1:16" s="12" customFormat="1" x14ac:dyDescent="0.3">
      <c r="A236" s="11"/>
      <c r="B236" s="273"/>
      <c r="C236" s="274"/>
      <c r="D236" s="274"/>
      <c r="E236" s="274"/>
      <c r="F236" s="274"/>
      <c r="G236" s="274"/>
      <c r="H236" s="274"/>
      <c r="I236" s="274"/>
      <c r="J236" s="274"/>
      <c r="K236" s="274"/>
      <c r="L236" s="275"/>
      <c r="M236" s="29"/>
    </row>
    <row r="237" spans="1:16" s="12" customFormat="1" x14ac:dyDescent="0.3">
      <c r="A237" s="11"/>
      <c r="B237" s="273"/>
      <c r="C237" s="274"/>
      <c r="D237" s="274"/>
      <c r="E237" s="274"/>
      <c r="F237" s="274"/>
      <c r="G237" s="274"/>
      <c r="H237" s="274"/>
      <c r="I237" s="274"/>
      <c r="J237" s="274"/>
      <c r="K237" s="274"/>
      <c r="L237" s="275"/>
      <c r="M237" s="29"/>
    </row>
    <row r="238" spans="1:16" x14ac:dyDescent="0.3">
      <c r="B238" s="59"/>
      <c r="C238" s="60"/>
      <c r="D238" s="60"/>
      <c r="E238" s="60"/>
      <c r="F238" s="60"/>
      <c r="G238" s="60"/>
      <c r="H238" s="60"/>
      <c r="I238" s="60"/>
      <c r="J238" s="60"/>
      <c r="K238" s="60"/>
      <c r="L238" s="61"/>
    </row>
    <row r="239" spans="1:16" s="12" customFormat="1" x14ac:dyDescent="0.3">
      <c r="A239" s="11"/>
      <c r="B239" s="266" t="s">
        <v>33</v>
      </c>
      <c r="C239" s="267"/>
      <c r="D239" s="267"/>
      <c r="E239" s="267"/>
      <c r="F239" s="267"/>
      <c r="G239" s="267"/>
      <c r="H239" s="267"/>
      <c r="I239" s="267"/>
      <c r="J239" s="267"/>
      <c r="K239" s="267"/>
      <c r="L239" s="268"/>
      <c r="M239" s="63"/>
    </row>
    <row r="240" spans="1:16" x14ac:dyDescent="0.3">
      <c r="B240" s="53"/>
      <c r="C240" s="35"/>
      <c r="D240" s="35"/>
      <c r="E240" s="35"/>
      <c r="F240" s="35"/>
      <c r="G240" s="35"/>
      <c r="H240" s="35"/>
      <c r="I240" s="35"/>
      <c r="J240" s="35"/>
      <c r="K240" s="35"/>
      <c r="L240" s="10"/>
    </row>
    <row r="241" spans="1:16" x14ac:dyDescent="0.3">
      <c r="B241" s="187" t="str">
        <f>IF(Intro!$G$20="English",O241,P241)</f>
        <v>Provide your firm’s strategies and objectives for the next two years with respect to the export sales of the goods. Provide the rationale and assumptions underlying these strategies and objectives.</v>
      </c>
      <c r="C241" s="188"/>
      <c r="D241" s="188"/>
      <c r="E241" s="188"/>
      <c r="F241" s="188"/>
      <c r="G241" s="188"/>
      <c r="H241" s="188"/>
      <c r="I241" s="188"/>
      <c r="J241" s="188"/>
      <c r="K241" s="188"/>
      <c r="L241" s="189"/>
      <c r="O241" s="2" t="s">
        <v>121</v>
      </c>
      <c r="P241" s="2" t="s">
        <v>122</v>
      </c>
    </row>
    <row r="242" spans="1:16" x14ac:dyDescent="0.3">
      <c r="B242" s="187"/>
      <c r="C242" s="188"/>
      <c r="D242" s="188"/>
      <c r="E242" s="188"/>
      <c r="F242" s="188"/>
      <c r="G242" s="188"/>
      <c r="H242" s="188"/>
      <c r="I242" s="188"/>
      <c r="J242" s="188"/>
      <c r="K242" s="188"/>
      <c r="L242" s="189"/>
    </row>
    <row r="243" spans="1:16" x14ac:dyDescent="0.3">
      <c r="B243" s="53"/>
      <c r="C243" s="35"/>
      <c r="D243" s="35"/>
      <c r="E243" s="35"/>
      <c r="F243" s="35"/>
      <c r="G243" s="35"/>
      <c r="H243" s="35"/>
      <c r="I243" s="35"/>
      <c r="J243" s="35"/>
      <c r="K243" s="35"/>
      <c r="L243" s="10"/>
    </row>
    <row r="244" spans="1:16" s="12" customFormat="1" x14ac:dyDescent="0.3">
      <c r="A244" s="11"/>
      <c r="B244" s="273"/>
      <c r="C244" s="274"/>
      <c r="D244" s="274"/>
      <c r="E244" s="274"/>
      <c r="F244" s="274"/>
      <c r="G244" s="274"/>
      <c r="H244" s="274"/>
      <c r="I244" s="274"/>
      <c r="J244" s="274"/>
      <c r="K244" s="274"/>
      <c r="L244" s="275"/>
      <c r="M244" s="29"/>
    </row>
    <row r="245" spans="1:16" s="12" customFormat="1" x14ac:dyDescent="0.3">
      <c r="A245" s="11"/>
      <c r="B245" s="273"/>
      <c r="C245" s="274"/>
      <c r="D245" s="274"/>
      <c r="E245" s="274"/>
      <c r="F245" s="274"/>
      <c r="G245" s="274"/>
      <c r="H245" s="274"/>
      <c r="I245" s="274"/>
      <c r="J245" s="274"/>
      <c r="K245" s="274"/>
      <c r="L245" s="275"/>
      <c r="M245" s="29"/>
    </row>
    <row r="246" spans="1:16" s="12" customFormat="1" x14ac:dyDescent="0.3">
      <c r="A246" s="11"/>
      <c r="B246" s="273"/>
      <c r="C246" s="274"/>
      <c r="D246" s="274"/>
      <c r="E246" s="274"/>
      <c r="F246" s="274"/>
      <c r="G246" s="274"/>
      <c r="H246" s="274"/>
      <c r="I246" s="274"/>
      <c r="J246" s="274"/>
      <c r="K246" s="274"/>
      <c r="L246" s="275"/>
      <c r="M246" s="29"/>
    </row>
    <row r="247" spans="1:16" s="12" customFormat="1" x14ac:dyDescent="0.3">
      <c r="A247" s="11"/>
      <c r="B247" s="273"/>
      <c r="C247" s="274"/>
      <c r="D247" s="274"/>
      <c r="E247" s="274"/>
      <c r="F247" s="274"/>
      <c r="G247" s="274"/>
      <c r="H247" s="274"/>
      <c r="I247" s="274"/>
      <c r="J247" s="274"/>
      <c r="K247" s="274"/>
      <c r="L247" s="275"/>
      <c r="M247" s="29"/>
    </row>
    <row r="248" spans="1:16" s="12" customFormat="1" x14ac:dyDescent="0.3">
      <c r="A248" s="11"/>
      <c r="B248" s="273"/>
      <c r="C248" s="274"/>
      <c r="D248" s="274"/>
      <c r="E248" s="274"/>
      <c r="F248" s="274"/>
      <c r="G248" s="274"/>
      <c r="H248" s="274"/>
      <c r="I248" s="274"/>
      <c r="J248" s="274"/>
      <c r="K248" s="274"/>
      <c r="L248" s="275"/>
      <c r="M248" s="29"/>
    </row>
    <row r="249" spans="1:16" s="12" customFormat="1" x14ac:dyDescent="0.3">
      <c r="A249" s="11"/>
      <c r="B249" s="273"/>
      <c r="C249" s="274"/>
      <c r="D249" s="274"/>
      <c r="E249" s="274"/>
      <c r="F249" s="274"/>
      <c r="G249" s="274"/>
      <c r="H249" s="274"/>
      <c r="I249" s="274"/>
      <c r="J249" s="274"/>
      <c r="K249" s="274"/>
      <c r="L249" s="275"/>
      <c r="M249" s="29"/>
    </row>
    <row r="250" spans="1:16" s="12" customFormat="1" x14ac:dyDescent="0.3">
      <c r="A250" s="11"/>
      <c r="B250" s="273"/>
      <c r="C250" s="274"/>
      <c r="D250" s="274"/>
      <c r="E250" s="274"/>
      <c r="F250" s="274"/>
      <c r="G250" s="274"/>
      <c r="H250" s="274"/>
      <c r="I250" s="274"/>
      <c r="J250" s="274"/>
      <c r="K250" s="274"/>
      <c r="L250" s="275"/>
      <c r="M250" s="29"/>
    </row>
    <row r="251" spans="1:16" s="12" customFormat="1" x14ac:dyDescent="0.3">
      <c r="A251" s="11"/>
      <c r="B251" s="273"/>
      <c r="C251" s="274"/>
      <c r="D251" s="274"/>
      <c r="E251" s="274"/>
      <c r="F251" s="274"/>
      <c r="G251" s="274"/>
      <c r="H251" s="274"/>
      <c r="I251" s="274"/>
      <c r="J251" s="274"/>
      <c r="K251" s="274"/>
      <c r="L251" s="275"/>
      <c r="M251" s="29"/>
    </row>
    <row r="252" spans="1:16" x14ac:dyDescent="0.3">
      <c r="B252" s="59"/>
      <c r="C252" s="60"/>
      <c r="D252" s="60"/>
      <c r="E252" s="60"/>
      <c r="F252" s="60"/>
      <c r="G252" s="60"/>
      <c r="H252" s="60"/>
      <c r="I252" s="60"/>
      <c r="J252" s="60"/>
      <c r="K252" s="60"/>
      <c r="L252" s="61"/>
    </row>
    <row r="253" spans="1:16" s="31" customFormat="1" x14ac:dyDescent="0.3">
      <c r="A253" s="62"/>
      <c r="B253" s="14"/>
      <c r="C253" s="14"/>
      <c r="N253" s="30"/>
    </row>
    <row r="254" spans="1:16" s="31" customFormat="1" x14ac:dyDescent="0.3">
      <c r="A254" s="62"/>
      <c r="B254" s="14"/>
      <c r="C254" s="14"/>
      <c r="N254" s="30"/>
    </row>
    <row r="255" spans="1:16" s="31" customFormat="1" x14ac:dyDescent="0.3">
      <c r="A255" s="62"/>
      <c r="B255" s="14"/>
      <c r="C255" s="14"/>
      <c r="N255" s="30"/>
    </row>
    <row r="256" spans="1:16" s="31" customFormat="1" x14ac:dyDescent="0.3">
      <c r="A256" s="62"/>
      <c r="B256" s="14"/>
      <c r="C256" s="14"/>
      <c r="N256" s="30"/>
    </row>
    <row r="257" spans="1:14" s="31" customFormat="1" x14ac:dyDescent="0.3">
      <c r="A257" s="62"/>
      <c r="B257" s="14"/>
      <c r="C257" s="14"/>
      <c r="N257" s="30"/>
    </row>
    <row r="258" spans="1:14" s="31" customFormat="1" x14ac:dyDescent="0.3">
      <c r="A258" s="62"/>
      <c r="B258" s="14"/>
      <c r="C258" s="14"/>
      <c r="N258" s="30"/>
    </row>
    <row r="259" spans="1:14" s="31" customFormat="1" x14ac:dyDescent="0.3">
      <c r="A259" s="62"/>
      <c r="B259" s="14"/>
      <c r="C259" s="14"/>
      <c r="N259" s="30"/>
    </row>
  </sheetData>
  <sheetProtection algorithmName="SHA-512" hashValue="QPJhmIojmGselETfWtUD8kJw9A/fNsFx4N9ubxisrjy80DLRcaSc5xhxN3/yaTjQmzCe98zCoTCjO7D4FCjj8w==" saltValue="gO02uAbMo6FJm+t5foVdww==" spinCount="100000" sheet="1" objects="1" scenarios="1" selectLockedCells="1"/>
  <mergeCells count="226">
    <mergeCell ref="B140:L140"/>
    <mergeCell ref="B142:L147"/>
    <mergeCell ref="B132:F133"/>
    <mergeCell ref="G132:G133"/>
    <mergeCell ref="H132:H133"/>
    <mergeCell ref="I132:I133"/>
    <mergeCell ref="J132:J133"/>
    <mergeCell ref="K132:K133"/>
    <mergeCell ref="B134:E134"/>
    <mergeCell ref="B135:E138"/>
    <mergeCell ref="F135:F138"/>
    <mergeCell ref="G135:G138"/>
    <mergeCell ref="H135:H138"/>
    <mergeCell ref="I135:I138"/>
    <mergeCell ref="J135:J138"/>
    <mergeCell ref="K135:K138"/>
    <mergeCell ref="B125:L130"/>
    <mergeCell ref="B117:E117"/>
    <mergeCell ref="B118:E121"/>
    <mergeCell ref="F118:F121"/>
    <mergeCell ref="G118:G121"/>
    <mergeCell ref="H118:H121"/>
    <mergeCell ref="I118:I121"/>
    <mergeCell ref="J118:J121"/>
    <mergeCell ref="K118:K121"/>
    <mergeCell ref="B123:L123"/>
    <mergeCell ref="B37:F38"/>
    <mergeCell ref="B98:F99"/>
    <mergeCell ref="B115:F116"/>
    <mergeCell ref="G115:G116"/>
    <mergeCell ref="H115:H116"/>
    <mergeCell ref="I115:I116"/>
    <mergeCell ref="J115:J116"/>
    <mergeCell ref="K115:K116"/>
    <mergeCell ref="D65:F65"/>
    <mergeCell ref="D66:F66"/>
    <mergeCell ref="D67:F67"/>
    <mergeCell ref="B68:C70"/>
    <mergeCell ref="D68:F68"/>
    <mergeCell ref="D69:F69"/>
    <mergeCell ref="D70:F70"/>
    <mergeCell ref="B71:C71"/>
    <mergeCell ref="D71:F71"/>
    <mergeCell ref="B87:C89"/>
    <mergeCell ref="D87:F87"/>
    <mergeCell ref="D88:F88"/>
    <mergeCell ref="D89:F89"/>
    <mergeCell ref="B90:C90"/>
    <mergeCell ref="D90:F90"/>
    <mergeCell ref="B92:C92"/>
    <mergeCell ref="D92:K92"/>
    <mergeCell ref="G56:G57"/>
    <mergeCell ref="H56:H57"/>
    <mergeCell ref="I56:I57"/>
    <mergeCell ref="J56:J57"/>
    <mergeCell ref="K56:K57"/>
    <mergeCell ref="B58:C58"/>
    <mergeCell ref="D58:F58"/>
    <mergeCell ref="B59:C61"/>
    <mergeCell ref="D59:F59"/>
    <mergeCell ref="D60:F60"/>
    <mergeCell ref="D61:F61"/>
    <mergeCell ref="B62:C64"/>
    <mergeCell ref="D62:F62"/>
    <mergeCell ref="D63:F63"/>
    <mergeCell ref="D64:F64"/>
    <mergeCell ref="B65:C67"/>
    <mergeCell ref="B73:C73"/>
    <mergeCell ref="D73:K73"/>
    <mergeCell ref="B75:F76"/>
    <mergeCell ref="B56:F57"/>
    <mergeCell ref="B22:L22"/>
    <mergeCell ref="B24:F25"/>
    <mergeCell ref="B26:F27"/>
    <mergeCell ref="B28:F29"/>
    <mergeCell ref="B30:F31"/>
    <mergeCell ref="G30:G31"/>
    <mergeCell ref="G24:G25"/>
    <mergeCell ref="B4:L4"/>
    <mergeCell ref="B5:L5"/>
    <mergeCell ref="B20:L20"/>
    <mergeCell ref="B14:L14"/>
    <mergeCell ref="B8:L8"/>
    <mergeCell ref="B9:L9"/>
    <mergeCell ref="B10:L10"/>
    <mergeCell ref="B12:L12"/>
    <mergeCell ref="B13:L13"/>
    <mergeCell ref="B15:L15"/>
    <mergeCell ref="B16:L16"/>
    <mergeCell ref="B17:L17"/>
    <mergeCell ref="B6:L6"/>
    <mergeCell ref="H24:H25"/>
    <mergeCell ref="H26:H27"/>
    <mergeCell ref="B19:L19"/>
    <mergeCell ref="J37:J38"/>
    <mergeCell ref="K37:K38"/>
    <mergeCell ref="D46:F46"/>
    <mergeCell ref="D47:F47"/>
    <mergeCell ref="B35:L35"/>
    <mergeCell ref="B162:L162"/>
    <mergeCell ref="B100:E100"/>
    <mergeCell ref="B101:E104"/>
    <mergeCell ref="K101:K104"/>
    <mergeCell ref="K98:K99"/>
    <mergeCell ref="B54:C54"/>
    <mergeCell ref="D54:K54"/>
    <mergeCell ref="G75:G76"/>
    <mergeCell ref="H75:H76"/>
    <mergeCell ref="I75:I76"/>
    <mergeCell ref="J75:J76"/>
    <mergeCell ref="K75:K76"/>
    <mergeCell ref="B77:C77"/>
    <mergeCell ref="D77:F77"/>
    <mergeCell ref="B78:C80"/>
    <mergeCell ref="D78:F78"/>
    <mergeCell ref="D79:F79"/>
    <mergeCell ref="D80:F80"/>
    <mergeCell ref="B81:C83"/>
    <mergeCell ref="B171:L171"/>
    <mergeCell ref="B46:C48"/>
    <mergeCell ref="B153:L160"/>
    <mergeCell ref="B108:L113"/>
    <mergeCell ref="J101:J104"/>
    <mergeCell ref="G26:G27"/>
    <mergeCell ref="G28:G29"/>
    <mergeCell ref="D48:F48"/>
    <mergeCell ref="H28:H29"/>
    <mergeCell ref="H30:H31"/>
    <mergeCell ref="G37:G38"/>
    <mergeCell ref="H37:H38"/>
    <mergeCell ref="I37:I38"/>
    <mergeCell ref="D51:F51"/>
    <mergeCell ref="D52:F52"/>
    <mergeCell ref="F168:F169"/>
    <mergeCell ref="G168:G169"/>
    <mergeCell ref="H168:H169"/>
    <mergeCell ref="I168:I169"/>
    <mergeCell ref="J168:J169"/>
    <mergeCell ref="B33:L33"/>
    <mergeCell ref="D40:F40"/>
    <mergeCell ref="H166:H167"/>
    <mergeCell ref="I166:I167"/>
    <mergeCell ref="J166:J167"/>
    <mergeCell ref="B39:C39"/>
    <mergeCell ref="B40:C42"/>
    <mergeCell ref="B43:C45"/>
    <mergeCell ref="B49:C51"/>
    <mergeCell ref="B52:C52"/>
    <mergeCell ref="D50:F50"/>
    <mergeCell ref="B149:L149"/>
    <mergeCell ref="B94:L94"/>
    <mergeCell ref="B151:L151"/>
    <mergeCell ref="D42:F42"/>
    <mergeCell ref="D43:F43"/>
    <mergeCell ref="D44:F44"/>
    <mergeCell ref="D45:F45"/>
    <mergeCell ref="D49:F49"/>
    <mergeCell ref="D39:F39"/>
    <mergeCell ref="D41:F41"/>
    <mergeCell ref="D81:F81"/>
    <mergeCell ref="D82:F82"/>
    <mergeCell ref="D83:F83"/>
    <mergeCell ref="B84:C86"/>
    <mergeCell ref="D84:F84"/>
    <mergeCell ref="D85:F85"/>
    <mergeCell ref="D86:F86"/>
    <mergeCell ref="B244:L251"/>
    <mergeCell ref="B96:L96"/>
    <mergeCell ref="G98:G99"/>
    <mergeCell ref="H98:H99"/>
    <mergeCell ref="I98:I99"/>
    <mergeCell ref="J98:J99"/>
    <mergeCell ref="F101:F104"/>
    <mergeCell ref="G101:G104"/>
    <mergeCell ref="H101:H104"/>
    <mergeCell ref="I101:I104"/>
    <mergeCell ref="C175:F175"/>
    <mergeCell ref="B197:L197"/>
    <mergeCell ref="B239:L239"/>
    <mergeCell ref="B241:L242"/>
    <mergeCell ref="B176:B177"/>
    <mergeCell ref="C176:F177"/>
    <mergeCell ref="G176:K177"/>
    <mergeCell ref="B178:B179"/>
    <mergeCell ref="C178:F179"/>
    <mergeCell ref="G178:K179"/>
    <mergeCell ref="B173:L173"/>
    <mergeCell ref="B164:L164"/>
    <mergeCell ref="B106:L106"/>
    <mergeCell ref="G166:G167"/>
    <mergeCell ref="B230:L237"/>
    <mergeCell ref="B184:B185"/>
    <mergeCell ref="C184:F185"/>
    <mergeCell ref="G184:K185"/>
    <mergeCell ref="B186:B187"/>
    <mergeCell ref="B188:B189"/>
    <mergeCell ref="C188:F189"/>
    <mergeCell ref="G188:K189"/>
    <mergeCell ref="B190:B191"/>
    <mergeCell ref="C190:F191"/>
    <mergeCell ref="G190:K191"/>
    <mergeCell ref="B212:L212"/>
    <mergeCell ref="B168:E169"/>
    <mergeCell ref="K166:K167"/>
    <mergeCell ref="K168:K169"/>
    <mergeCell ref="G175:K175"/>
    <mergeCell ref="B225:L225"/>
    <mergeCell ref="B199:L200"/>
    <mergeCell ref="B214:L214"/>
    <mergeCell ref="B227:L228"/>
    <mergeCell ref="B192:B193"/>
    <mergeCell ref="C192:F193"/>
    <mergeCell ref="G192:K193"/>
    <mergeCell ref="B194:B195"/>
    <mergeCell ref="C194:F195"/>
    <mergeCell ref="G194:K195"/>
    <mergeCell ref="C186:F187"/>
    <mergeCell ref="G186:K187"/>
    <mergeCell ref="B180:B181"/>
    <mergeCell ref="C180:F181"/>
    <mergeCell ref="G180:K181"/>
    <mergeCell ref="B182:B183"/>
    <mergeCell ref="C182:F183"/>
    <mergeCell ref="G182:K183"/>
    <mergeCell ref="B202:L209"/>
    <mergeCell ref="B216:L223"/>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44 B153 B108 B202 B216 B230 G175 B125 B142"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8:K48 G45:K45 G42:K42 H39:K39 G51:K51 G86:K86 G83:K83 G80:K80 H77:K77 G89:K89 G67:K67 G64:K64 G61:K61 H58:K58 G70:K70" xr:uid="{F945AE69-1B12-429F-BEE1-5BFE6452C624}">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 G40:K41 G43:K44 G46:K47 G49:K50 G52:K52 G168:K169 G77 G78:K79 G81:K82 G84:K85 G87:K88 G90:K90 G58 G59:K60 G62:K63 G65:K66 G68:K69 G71:K71" xr:uid="{BFED4A07-2309-4857-8DA3-61372C7086AE}">
      <formula1>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4" min="1" max="11" man="1"/>
    <brk id="130" min="1" max="11" man="1"/>
    <brk id="196"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zoomScaleNormal="100" workbookViewId="0"/>
  </sheetViews>
  <sheetFormatPr defaultColWidth="9.44140625" defaultRowHeight="14.4" x14ac:dyDescent="0.3"/>
  <cols>
    <col min="1" max="1" width="1.5546875" style="11" customWidth="1"/>
    <col min="2" max="2" width="12.33203125" style="1" customWidth="1"/>
    <col min="3" max="3" width="5.5546875" style="1" customWidth="1"/>
    <col min="4" max="4" width="18.5546875" style="1" customWidth="1"/>
    <col min="5" max="12" width="15.44140625" style="1" customWidth="1"/>
    <col min="13" max="13" width="6.44140625" style="2" customWidth="1"/>
    <col min="14" max="14" width="9.44140625" style="2" customWidth="1"/>
    <col min="15" max="15" width="10.5546875" style="2" hidden="1" customWidth="1"/>
    <col min="16" max="16" width="8.5546875" style="2" hidden="1" customWidth="1"/>
    <col min="17" max="17" width="9.44140625" style="2" customWidth="1"/>
    <col min="18" max="16384" width="9.44140625" style="2"/>
  </cols>
  <sheetData>
    <row r="1" spans="1:16" ht="14.25" customHeight="1" x14ac:dyDescent="0.3">
      <c r="O1" s="2" t="s">
        <v>291</v>
      </c>
      <c r="P1" s="2" t="s">
        <v>291</v>
      </c>
    </row>
    <row r="2" spans="1:16" x14ac:dyDescent="0.3">
      <c r="B2" s="13" t="str">
        <f>'Pro 1'!B2</f>
        <v>PROTECTED</v>
      </c>
      <c r="C2" s="13"/>
      <c r="D2" s="13"/>
      <c r="O2" s="12" t="s">
        <v>60</v>
      </c>
      <c r="P2" s="12" t="s">
        <v>72</v>
      </c>
    </row>
    <row r="3" spans="1:16" x14ac:dyDescent="0.3">
      <c r="B3" s="4"/>
      <c r="C3" s="4"/>
      <c r="D3" s="4"/>
      <c r="O3" s="7"/>
      <c r="P3" s="7"/>
    </row>
    <row r="4" spans="1:16" s="7" customFormat="1" x14ac:dyDescent="0.3">
      <c r="A4" s="14"/>
      <c r="B4" s="234" t="str">
        <f>Info!B4</f>
        <v>FOREIGN PRODUCERS' QUESTIONNAIRE</v>
      </c>
      <c r="C4" s="235"/>
      <c r="D4" s="235"/>
      <c r="E4" s="235"/>
      <c r="F4" s="235"/>
      <c r="G4" s="235"/>
      <c r="H4" s="235"/>
      <c r="I4" s="235"/>
      <c r="J4" s="235"/>
      <c r="K4" s="235"/>
      <c r="L4" s="236"/>
      <c r="M4" s="9"/>
      <c r="N4" s="9"/>
      <c r="O4" s="8"/>
      <c r="P4" s="8"/>
    </row>
    <row r="5" spans="1:16" s="7" customFormat="1" x14ac:dyDescent="0.3">
      <c r="A5" s="14"/>
      <c r="B5" s="237" t="str">
        <f>Info!B5</f>
        <v>NQ-2026-002</v>
      </c>
      <c r="C5" s="238"/>
      <c r="D5" s="238"/>
      <c r="E5" s="238"/>
      <c r="F5" s="238"/>
      <c r="G5" s="238"/>
      <c r="H5" s="238"/>
      <c r="I5" s="238"/>
      <c r="J5" s="238"/>
      <c r="K5" s="238"/>
      <c r="L5" s="239"/>
      <c r="M5" s="9"/>
      <c r="N5" s="9"/>
      <c r="O5" s="8"/>
      <c r="P5" s="8"/>
    </row>
    <row r="6" spans="1:16" s="8" customFormat="1" ht="14.1" customHeight="1" x14ac:dyDescent="0.3">
      <c r="A6" s="14"/>
      <c r="B6" s="240" t="str">
        <f>Info!B6</f>
        <v>FORGED GRINDING MEDIA</v>
      </c>
      <c r="C6" s="241"/>
      <c r="D6" s="241"/>
      <c r="E6" s="241"/>
      <c r="F6" s="241"/>
      <c r="G6" s="241"/>
      <c r="H6" s="241"/>
      <c r="I6" s="241"/>
      <c r="J6" s="241"/>
      <c r="K6" s="241"/>
      <c r="L6" s="242"/>
      <c r="O6" s="15"/>
      <c r="P6" s="15"/>
    </row>
    <row r="7" spans="1:16" s="8" customFormat="1" x14ac:dyDescent="0.3">
      <c r="A7" s="14"/>
      <c r="B7" s="16"/>
      <c r="C7" s="16"/>
      <c r="D7" s="16"/>
      <c r="E7" s="17"/>
      <c r="F7" s="17"/>
      <c r="G7" s="17"/>
      <c r="H7" s="17"/>
      <c r="I7" s="17"/>
      <c r="J7" s="17"/>
      <c r="K7" s="17"/>
      <c r="L7" s="17"/>
      <c r="O7" s="15"/>
      <c r="P7" s="15"/>
    </row>
    <row r="8" spans="1:16" x14ac:dyDescent="0.3">
      <c r="B8" s="302" t="str">
        <f>IF(Intro!$G$20="English",O8,P8)</f>
        <v>PROTECTED COMMENTS</v>
      </c>
      <c r="C8" s="303"/>
      <c r="D8" s="303"/>
      <c r="E8" s="303"/>
      <c r="F8" s="303"/>
      <c r="G8" s="303"/>
      <c r="H8" s="303"/>
      <c r="I8" s="303"/>
      <c r="J8" s="303"/>
      <c r="K8" s="303"/>
      <c r="L8" s="304"/>
      <c r="O8" s="2" t="s">
        <v>57</v>
      </c>
      <c r="P8" s="2" t="s">
        <v>165</v>
      </c>
    </row>
    <row r="9" spans="1:16" x14ac:dyDescent="0.3">
      <c r="B9" s="18"/>
      <c r="C9" s="19"/>
      <c r="D9" s="19"/>
      <c r="E9" s="20"/>
      <c r="F9" s="20"/>
      <c r="G9" s="20"/>
      <c r="H9" s="20"/>
      <c r="I9" s="20"/>
      <c r="J9" s="20"/>
      <c r="K9" s="20"/>
      <c r="L9" s="21"/>
    </row>
    <row r="10" spans="1:16" x14ac:dyDescent="0.3">
      <c r="B10" s="187" t="str">
        <f>AddPub!B10</f>
        <v>Should your firm wish to add any comments related to its responses, submit them here. Be sure to indicate the question number being commented on.</v>
      </c>
      <c r="C10" s="188"/>
      <c r="D10" s="188"/>
      <c r="E10" s="188"/>
      <c r="F10" s="188"/>
      <c r="G10" s="188"/>
      <c r="H10" s="188"/>
      <c r="I10" s="188"/>
      <c r="J10" s="188"/>
      <c r="K10" s="188"/>
      <c r="L10" s="189"/>
      <c r="O10" s="22"/>
      <c r="P10" s="22"/>
    </row>
    <row r="11" spans="1:16" x14ac:dyDescent="0.3">
      <c r="B11" s="44"/>
      <c r="C11" s="19"/>
      <c r="D11" s="19"/>
      <c r="E11" s="20"/>
      <c r="F11" s="20"/>
      <c r="G11" s="20"/>
      <c r="H11" s="20"/>
      <c r="I11" s="20"/>
      <c r="J11" s="20"/>
      <c r="K11" s="20"/>
      <c r="L11" s="21"/>
      <c r="O11" s="22"/>
    </row>
    <row r="12" spans="1:16" x14ac:dyDescent="0.3">
      <c r="B12" s="90"/>
      <c r="C12" s="19"/>
      <c r="D12" s="97" t="str">
        <f>AddPub!D12</f>
        <v>Tab and Question</v>
      </c>
      <c r="E12" s="300" t="str">
        <f>AddPub!E12</f>
        <v>Comments</v>
      </c>
      <c r="F12" s="300"/>
      <c r="G12" s="300"/>
      <c r="H12" s="300"/>
      <c r="I12" s="300"/>
      <c r="J12" s="300"/>
      <c r="K12" s="300"/>
      <c r="L12" s="301"/>
      <c r="O12" s="22"/>
    </row>
    <row r="13" spans="1:16" x14ac:dyDescent="0.3">
      <c r="A13" s="62"/>
      <c r="B13" s="290" t="str">
        <f>AddPub!B13</f>
        <v>Comment 1</v>
      </c>
      <c r="C13" s="291"/>
      <c r="D13" s="294"/>
      <c r="E13" s="296"/>
      <c r="F13" s="296"/>
      <c r="G13" s="296"/>
      <c r="H13" s="296"/>
      <c r="I13" s="296"/>
      <c r="J13" s="296"/>
      <c r="K13" s="296"/>
      <c r="L13" s="297"/>
      <c r="O13" s="22"/>
    </row>
    <row r="14" spans="1:16" x14ac:dyDescent="0.3">
      <c r="A14" s="62"/>
      <c r="B14" s="290"/>
      <c r="C14" s="291"/>
      <c r="D14" s="294"/>
      <c r="E14" s="296"/>
      <c r="F14" s="296"/>
      <c r="G14" s="296"/>
      <c r="H14" s="296"/>
      <c r="I14" s="296"/>
      <c r="J14" s="296"/>
      <c r="K14" s="296"/>
      <c r="L14" s="297"/>
      <c r="O14" s="22"/>
    </row>
    <row r="15" spans="1:16" x14ac:dyDescent="0.3">
      <c r="A15" s="62"/>
      <c r="B15" s="290"/>
      <c r="C15" s="291"/>
      <c r="D15" s="294"/>
      <c r="E15" s="296"/>
      <c r="F15" s="296"/>
      <c r="G15" s="296"/>
      <c r="H15" s="296"/>
      <c r="I15" s="296"/>
      <c r="J15" s="296"/>
      <c r="K15" s="296"/>
      <c r="L15" s="297"/>
      <c r="O15" s="22"/>
    </row>
    <row r="16" spans="1:16" x14ac:dyDescent="0.3">
      <c r="A16" s="62"/>
      <c r="B16" s="290"/>
      <c r="C16" s="291"/>
      <c r="D16" s="294"/>
      <c r="E16" s="296"/>
      <c r="F16" s="296"/>
      <c r="G16" s="296"/>
      <c r="H16" s="296"/>
      <c r="I16" s="296"/>
      <c r="J16" s="296"/>
      <c r="K16" s="296"/>
      <c r="L16" s="297"/>
      <c r="O16" s="22"/>
    </row>
    <row r="17" spans="1:15" x14ac:dyDescent="0.3">
      <c r="A17" s="62"/>
      <c r="B17" s="290"/>
      <c r="C17" s="291"/>
      <c r="D17" s="294"/>
      <c r="E17" s="296"/>
      <c r="F17" s="296"/>
      <c r="G17" s="296"/>
      <c r="H17" s="296"/>
      <c r="I17" s="296"/>
      <c r="J17" s="296"/>
      <c r="K17" s="296"/>
      <c r="L17" s="297"/>
      <c r="O17" s="22"/>
    </row>
    <row r="18" spans="1:15" x14ac:dyDescent="0.3">
      <c r="A18" s="62"/>
      <c r="B18" s="290"/>
      <c r="C18" s="291"/>
      <c r="D18" s="294"/>
      <c r="E18" s="296"/>
      <c r="F18" s="296"/>
      <c r="G18" s="296"/>
      <c r="H18" s="296"/>
      <c r="I18" s="296"/>
      <c r="J18" s="296"/>
      <c r="K18" s="296"/>
      <c r="L18" s="297"/>
      <c r="O18" s="22"/>
    </row>
    <row r="19" spans="1:15" x14ac:dyDescent="0.3">
      <c r="A19" s="62"/>
      <c r="B19" s="290"/>
      <c r="C19" s="291"/>
      <c r="D19" s="294"/>
      <c r="E19" s="296"/>
      <c r="F19" s="296"/>
      <c r="G19" s="296"/>
      <c r="H19" s="296"/>
      <c r="I19" s="296"/>
      <c r="J19" s="296"/>
      <c r="K19" s="296"/>
      <c r="L19" s="297"/>
      <c r="O19" s="22"/>
    </row>
    <row r="20" spans="1:15" x14ac:dyDescent="0.3">
      <c r="A20" s="62"/>
      <c r="B20" s="290"/>
      <c r="C20" s="291"/>
      <c r="D20" s="294"/>
      <c r="E20" s="296"/>
      <c r="F20" s="296"/>
      <c r="G20" s="296"/>
      <c r="H20" s="296"/>
      <c r="I20" s="296"/>
      <c r="J20" s="296"/>
      <c r="K20" s="296"/>
      <c r="L20" s="297"/>
      <c r="O20" s="22"/>
    </row>
    <row r="21" spans="1:15" x14ac:dyDescent="0.3">
      <c r="A21" s="62"/>
      <c r="B21" s="290"/>
      <c r="C21" s="291"/>
      <c r="D21" s="294"/>
      <c r="E21" s="296"/>
      <c r="F21" s="296"/>
      <c r="G21" s="296"/>
      <c r="H21" s="296"/>
      <c r="I21" s="296"/>
      <c r="J21" s="296"/>
      <c r="K21" s="296"/>
      <c r="L21" s="297"/>
      <c r="O21" s="22"/>
    </row>
    <row r="22" spans="1:15" x14ac:dyDescent="0.3">
      <c r="A22" s="62"/>
      <c r="B22" s="290"/>
      <c r="C22" s="291"/>
      <c r="D22" s="294"/>
      <c r="E22" s="296"/>
      <c r="F22" s="296"/>
      <c r="G22" s="296"/>
      <c r="H22" s="296"/>
      <c r="I22" s="296"/>
      <c r="J22" s="296"/>
      <c r="K22" s="296"/>
      <c r="L22" s="297"/>
      <c r="O22" s="22"/>
    </row>
    <row r="23" spans="1:15" ht="14.25" customHeight="1" x14ac:dyDescent="0.3">
      <c r="A23" s="62"/>
      <c r="B23" s="290" t="str">
        <f>AddPub!B23</f>
        <v>Comment 2</v>
      </c>
      <c r="C23" s="291"/>
      <c r="D23" s="294"/>
      <c r="E23" s="296"/>
      <c r="F23" s="296"/>
      <c r="G23" s="296"/>
      <c r="H23" s="296"/>
      <c r="I23" s="296"/>
      <c r="J23" s="296"/>
      <c r="K23" s="296"/>
      <c r="L23" s="297"/>
      <c r="O23" s="22"/>
    </row>
    <row r="24" spans="1:15" x14ac:dyDescent="0.3">
      <c r="A24" s="62"/>
      <c r="B24" s="290"/>
      <c r="C24" s="291"/>
      <c r="D24" s="294"/>
      <c r="E24" s="296"/>
      <c r="F24" s="296"/>
      <c r="G24" s="296"/>
      <c r="H24" s="296"/>
      <c r="I24" s="296"/>
      <c r="J24" s="296"/>
      <c r="K24" s="296"/>
      <c r="L24" s="297"/>
    </row>
    <row r="25" spans="1:15" x14ac:dyDescent="0.3">
      <c r="A25" s="62"/>
      <c r="B25" s="290"/>
      <c r="C25" s="291"/>
      <c r="D25" s="294"/>
      <c r="E25" s="296"/>
      <c r="F25" s="296"/>
      <c r="G25" s="296"/>
      <c r="H25" s="296"/>
      <c r="I25" s="296"/>
      <c r="J25" s="296"/>
      <c r="K25" s="296"/>
      <c r="L25" s="297"/>
    </row>
    <row r="26" spans="1:15" x14ac:dyDescent="0.3">
      <c r="A26" s="62"/>
      <c r="B26" s="290"/>
      <c r="C26" s="291"/>
      <c r="D26" s="294"/>
      <c r="E26" s="296"/>
      <c r="F26" s="296"/>
      <c r="G26" s="296"/>
      <c r="H26" s="296"/>
      <c r="I26" s="296"/>
      <c r="J26" s="296"/>
      <c r="K26" s="296"/>
      <c r="L26" s="297"/>
      <c r="O26" s="22"/>
    </row>
    <row r="27" spans="1:15" x14ac:dyDescent="0.3">
      <c r="A27" s="62"/>
      <c r="B27" s="290"/>
      <c r="C27" s="291"/>
      <c r="D27" s="294"/>
      <c r="E27" s="296"/>
      <c r="F27" s="296"/>
      <c r="G27" s="296"/>
      <c r="H27" s="296"/>
      <c r="I27" s="296"/>
      <c r="J27" s="296"/>
      <c r="K27" s="296"/>
      <c r="L27" s="297"/>
      <c r="O27" s="22"/>
    </row>
    <row r="28" spans="1:15" x14ac:dyDescent="0.3">
      <c r="A28" s="62"/>
      <c r="B28" s="290"/>
      <c r="C28" s="291"/>
      <c r="D28" s="294"/>
      <c r="E28" s="296"/>
      <c r="F28" s="296"/>
      <c r="G28" s="296"/>
      <c r="H28" s="296"/>
      <c r="I28" s="296"/>
      <c r="J28" s="296"/>
      <c r="K28" s="296"/>
      <c r="L28" s="297"/>
    </row>
    <row r="29" spans="1:15" x14ac:dyDescent="0.3">
      <c r="A29" s="62"/>
      <c r="B29" s="290"/>
      <c r="C29" s="291"/>
      <c r="D29" s="294"/>
      <c r="E29" s="296"/>
      <c r="F29" s="296"/>
      <c r="G29" s="296"/>
      <c r="H29" s="296"/>
      <c r="I29" s="296"/>
      <c r="J29" s="296"/>
      <c r="K29" s="296"/>
      <c r="L29" s="297"/>
      <c r="O29" s="22"/>
    </row>
    <row r="30" spans="1:15" x14ac:dyDescent="0.3">
      <c r="A30" s="62"/>
      <c r="B30" s="290"/>
      <c r="C30" s="291"/>
      <c r="D30" s="294"/>
      <c r="E30" s="296"/>
      <c r="F30" s="296"/>
      <c r="G30" s="296"/>
      <c r="H30" s="296"/>
      <c r="I30" s="296"/>
      <c r="J30" s="296"/>
      <c r="K30" s="296"/>
      <c r="L30" s="297"/>
      <c r="O30" s="22"/>
    </row>
    <row r="31" spans="1:15" x14ac:dyDescent="0.3">
      <c r="A31" s="62"/>
      <c r="B31" s="290"/>
      <c r="C31" s="291"/>
      <c r="D31" s="294"/>
      <c r="E31" s="296"/>
      <c r="F31" s="296"/>
      <c r="G31" s="296"/>
      <c r="H31" s="296"/>
      <c r="I31" s="296"/>
      <c r="J31" s="296"/>
      <c r="K31" s="296"/>
      <c r="L31" s="297"/>
      <c r="O31" s="22"/>
    </row>
    <row r="32" spans="1:15" x14ac:dyDescent="0.3">
      <c r="A32" s="62"/>
      <c r="B32" s="290"/>
      <c r="C32" s="291"/>
      <c r="D32" s="294"/>
      <c r="E32" s="296"/>
      <c r="F32" s="296"/>
      <c r="G32" s="296"/>
      <c r="H32" s="296"/>
      <c r="I32" s="296"/>
      <c r="J32" s="296"/>
      <c r="K32" s="296"/>
      <c r="L32" s="297"/>
      <c r="O32" s="22"/>
    </row>
    <row r="33" spans="1:15" ht="14.25" customHeight="1" x14ac:dyDescent="0.3">
      <c r="A33" s="62"/>
      <c r="B33" s="290" t="str">
        <f>AddPub!B33</f>
        <v>Comment 3</v>
      </c>
      <c r="C33" s="291"/>
      <c r="D33" s="294"/>
      <c r="E33" s="296"/>
      <c r="F33" s="296"/>
      <c r="G33" s="296"/>
      <c r="H33" s="296"/>
      <c r="I33" s="296"/>
      <c r="J33" s="296"/>
      <c r="K33" s="296"/>
      <c r="L33" s="297"/>
      <c r="O33" s="22"/>
    </row>
    <row r="34" spans="1:15" x14ac:dyDescent="0.3">
      <c r="A34" s="62"/>
      <c r="B34" s="290"/>
      <c r="C34" s="291"/>
      <c r="D34" s="294"/>
      <c r="E34" s="296"/>
      <c r="F34" s="296"/>
      <c r="G34" s="296"/>
      <c r="H34" s="296"/>
      <c r="I34" s="296"/>
      <c r="J34" s="296"/>
      <c r="K34" s="296"/>
      <c r="L34" s="297"/>
    </row>
    <row r="35" spans="1:15" x14ac:dyDescent="0.3">
      <c r="A35" s="62"/>
      <c r="B35" s="290"/>
      <c r="C35" s="291"/>
      <c r="D35" s="294"/>
      <c r="E35" s="296"/>
      <c r="F35" s="296"/>
      <c r="G35" s="296"/>
      <c r="H35" s="296"/>
      <c r="I35" s="296"/>
      <c r="J35" s="296"/>
      <c r="K35" s="296"/>
      <c r="L35" s="297"/>
    </row>
    <row r="36" spans="1:15" x14ac:dyDescent="0.3">
      <c r="A36" s="62"/>
      <c r="B36" s="290"/>
      <c r="C36" s="291"/>
      <c r="D36" s="294"/>
      <c r="E36" s="296"/>
      <c r="F36" s="296"/>
      <c r="G36" s="296"/>
      <c r="H36" s="296"/>
      <c r="I36" s="296"/>
      <c r="J36" s="296"/>
      <c r="K36" s="296"/>
      <c r="L36" s="297"/>
      <c r="O36" s="22"/>
    </row>
    <row r="37" spans="1:15" x14ac:dyDescent="0.3">
      <c r="A37" s="62"/>
      <c r="B37" s="290"/>
      <c r="C37" s="291"/>
      <c r="D37" s="294"/>
      <c r="E37" s="296"/>
      <c r="F37" s="296"/>
      <c r="G37" s="296"/>
      <c r="H37" s="296"/>
      <c r="I37" s="296"/>
      <c r="J37" s="296"/>
      <c r="K37" s="296"/>
      <c r="L37" s="297"/>
      <c r="O37" s="22"/>
    </row>
    <row r="38" spans="1:15" x14ac:dyDescent="0.3">
      <c r="A38" s="62"/>
      <c r="B38" s="290"/>
      <c r="C38" s="291"/>
      <c r="D38" s="294"/>
      <c r="E38" s="296"/>
      <c r="F38" s="296"/>
      <c r="G38" s="296"/>
      <c r="H38" s="296"/>
      <c r="I38" s="296"/>
      <c r="J38" s="296"/>
      <c r="K38" s="296"/>
      <c r="L38" s="297"/>
      <c r="O38" s="22"/>
    </row>
    <row r="39" spans="1:15" x14ac:dyDescent="0.3">
      <c r="A39" s="62"/>
      <c r="B39" s="290"/>
      <c r="C39" s="291"/>
      <c r="D39" s="294"/>
      <c r="E39" s="296"/>
      <c r="F39" s="296"/>
      <c r="G39" s="296"/>
      <c r="H39" s="296"/>
      <c r="I39" s="296"/>
      <c r="J39" s="296"/>
      <c r="K39" s="296"/>
      <c r="L39" s="297"/>
      <c r="O39" s="22"/>
    </row>
    <row r="40" spans="1:15" x14ac:dyDescent="0.3">
      <c r="A40" s="62"/>
      <c r="B40" s="290"/>
      <c r="C40" s="291"/>
      <c r="D40" s="294"/>
      <c r="E40" s="296"/>
      <c r="F40" s="296"/>
      <c r="G40" s="296"/>
      <c r="H40" s="296"/>
      <c r="I40" s="296"/>
      <c r="J40" s="296"/>
      <c r="K40" s="296"/>
      <c r="L40" s="297"/>
      <c r="O40" s="22"/>
    </row>
    <row r="41" spans="1:15" x14ac:dyDescent="0.3">
      <c r="A41" s="62"/>
      <c r="B41" s="290"/>
      <c r="C41" s="291"/>
      <c r="D41" s="294"/>
      <c r="E41" s="296"/>
      <c r="F41" s="296"/>
      <c r="G41" s="296"/>
      <c r="H41" s="296"/>
      <c r="I41" s="296"/>
      <c r="J41" s="296"/>
      <c r="K41" s="296"/>
      <c r="L41" s="297"/>
      <c r="O41" s="22"/>
    </row>
    <row r="42" spans="1:15" x14ac:dyDescent="0.3">
      <c r="A42" s="62"/>
      <c r="B42" s="290"/>
      <c r="C42" s="291"/>
      <c r="D42" s="294"/>
      <c r="E42" s="296"/>
      <c r="F42" s="296"/>
      <c r="G42" s="296"/>
      <c r="H42" s="296"/>
      <c r="I42" s="296"/>
      <c r="J42" s="296"/>
      <c r="K42" s="296"/>
      <c r="L42" s="297"/>
      <c r="O42" s="22"/>
    </row>
    <row r="43" spans="1:15" ht="14.25" customHeight="1" x14ac:dyDescent="0.3">
      <c r="A43" s="62"/>
      <c r="B43" s="290" t="str">
        <f>AddPub!B43</f>
        <v>Comment 4</v>
      </c>
      <c r="C43" s="291"/>
      <c r="D43" s="294"/>
      <c r="E43" s="296"/>
      <c r="F43" s="296"/>
      <c r="G43" s="296"/>
      <c r="H43" s="296"/>
      <c r="I43" s="296"/>
      <c r="J43" s="296"/>
      <c r="K43" s="296"/>
      <c r="L43" s="297"/>
      <c r="O43" s="22"/>
    </row>
    <row r="44" spans="1:15" x14ac:dyDescent="0.3">
      <c r="A44" s="62"/>
      <c r="B44" s="290"/>
      <c r="C44" s="291"/>
      <c r="D44" s="294"/>
      <c r="E44" s="296"/>
      <c r="F44" s="296"/>
      <c r="G44" s="296"/>
      <c r="H44" s="296"/>
      <c r="I44" s="296"/>
      <c r="J44" s="296"/>
      <c r="K44" s="296"/>
      <c r="L44" s="297"/>
      <c r="O44" s="22"/>
    </row>
    <row r="45" spans="1:15" x14ac:dyDescent="0.3">
      <c r="A45" s="62"/>
      <c r="B45" s="290"/>
      <c r="C45" s="291"/>
      <c r="D45" s="294"/>
      <c r="E45" s="296"/>
      <c r="F45" s="296"/>
      <c r="G45" s="296"/>
      <c r="H45" s="296"/>
      <c r="I45" s="296"/>
      <c r="J45" s="296"/>
      <c r="K45" s="296"/>
      <c r="L45" s="297"/>
      <c r="O45" s="22"/>
    </row>
    <row r="46" spans="1:15" x14ac:dyDescent="0.3">
      <c r="A46" s="62"/>
      <c r="B46" s="290"/>
      <c r="C46" s="291"/>
      <c r="D46" s="294"/>
      <c r="E46" s="296"/>
      <c r="F46" s="296"/>
      <c r="G46" s="296"/>
      <c r="H46" s="296"/>
      <c r="I46" s="296"/>
      <c r="J46" s="296"/>
      <c r="K46" s="296"/>
      <c r="L46" s="297"/>
      <c r="O46" s="22"/>
    </row>
    <row r="47" spans="1:15" x14ac:dyDescent="0.3">
      <c r="A47" s="62"/>
      <c r="B47" s="290"/>
      <c r="C47" s="291"/>
      <c r="D47" s="294"/>
      <c r="E47" s="296"/>
      <c r="F47" s="296"/>
      <c r="G47" s="296"/>
      <c r="H47" s="296"/>
      <c r="I47" s="296"/>
      <c r="J47" s="296"/>
      <c r="K47" s="296"/>
      <c r="L47" s="297"/>
      <c r="O47" s="22"/>
    </row>
    <row r="48" spans="1:15" x14ac:dyDescent="0.3">
      <c r="A48" s="62"/>
      <c r="B48" s="290"/>
      <c r="C48" s="291"/>
      <c r="D48" s="294"/>
      <c r="E48" s="296"/>
      <c r="F48" s="296"/>
      <c r="G48" s="296"/>
      <c r="H48" s="296"/>
      <c r="I48" s="296"/>
      <c r="J48" s="296"/>
      <c r="K48" s="296"/>
      <c r="L48" s="297"/>
      <c r="O48" s="22"/>
    </row>
    <row r="49" spans="1:15" x14ac:dyDescent="0.3">
      <c r="A49" s="62"/>
      <c r="B49" s="290"/>
      <c r="C49" s="291"/>
      <c r="D49" s="294"/>
      <c r="E49" s="296"/>
      <c r="F49" s="296"/>
      <c r="G49" s="296"/>
      <c r="H49" s="296"/>
      <c r="I49" s="296"/>
      <c r="J49" s="296"/>
      <c r="K49" s="296"/>
      <c r="L49" s="297"/>
      <c r="O49" s="22"/>
    </row>
    <row r="50" spans="1:15" x14ac:dyDescent="0.3">
      <c r="A50" s="62"/>
      <c r="B50" s="290"/>
      <c r="C50" s="291"/>
      <c r="D50" s="294"/>
      <c r="E50" s="296"/>
      <c r="F50" s="296"/>
      <c r="G50" s="296"/>
      <c r="H50" s="296"/>
      <c r="I50" s="296"/>
      <c r="J50" s="296"/>
      <c r="K50" s="296"/>
      <c r="L50" s="297"/>
      <c r="O50" s="22"/>
    </row>
    <row r="51" spans="1:15" x14ac:dyDescent="0.3">
      <c r="A51" s="62"/>
      <c r="B51" s="290"/>
      <c r="C51" s="291"/>
      <c r="D51" s="294"/>
      <c r="E51" s="296"/>
      <c r="F51" s="296"/>
      <c r="G51" s="296"/>
      <c r="H51" s="296"/>
      <c r="I51" s="296"/>
      <c r="J51" s="296"/>
      <c r="K51" s="296"/>
      <c r="L51" s="297"/>
      <c r="O51" s="22"/>
    </row>
    <row r="52" spans="1:15" x14ac:dyDescent="0.3">
      <c r="A52" s="62"/>
      <c r="B52" s="290"/>
      <c r="C52" s="291"/>
      <c r="D52" s="294"/>
      <c r="E52" s="296"/>
      <c r="F52" s="296"/>
      <c r="G52" s="296"/>
      <c r="H52" s="296"/>
      <c r="I52" s="296"/>
      <c r="J52" s="296"/>
      <c r="K52" s="296"/>
      <c r="L52" s="297"/>
      <c r="O52" s="22"/>
    </row>
    <row r="53" spans="1:15" ht="14.25" customHeight="1" x14ac:dyDescent="0.3">
      <c r="A53" s="62"/>
      <c r="B53" s="290" t="str">
        <f>AddPub!B53</f>
        <v>Comment 5</v>
      </c>
      <c r="C53" s="291"/>
      <c r="D53" s="294"/>
      <c r="E53" s="296"/>
      <c r="F53" s="296"/>
      <c r="G53" s="296"/>
      <c r="H53" s="296"/>
      <c r="I53" s="296"/>
      <c r="J53" s="296"/>
      <c r="K53" s="296"/>
      <c r="L53" s="297"/>
      <c r="O53" s="22"/>
    </row>
    <row r="54" spans="1:15" x14ac:dyDescent="0.3">
      <c r="A54" s="62"/>
      <c r="B54" s="290"/>
      <c r="C54" s="291"/>
      <c r="D54" s="294"/>
      <c r="E54" s="296"/>
      <c r="F54" s="296"/>
      <c r="G54" s="296"/>
      <c r="H54" s="296"/>
      <c r="I54" s="296"/>
      <c r="J54" s="296"/>
      <c r="K54" s="296"/>
      <c r="L54" s="297"/>
      <c r="O54" s="22"/>
    </row>
    <row r="55" spans="1:15" x14ac:dyDescent="0.3">
      <c r="A55" s="62"/>
      <c r="B55" s="290"/>
      <c r="C55" s="291"/>
      <c r="D55" s="294"/>
      <c r="E55" s="296"/>
      <c r="F55" s="296"/>
      <c r="G55" s="296"/>
      <c r="H55" s="296"/>
      <c r="I55" s="296"/>
      <c r="J55" s="296"/>
      <c r="K55" s="296"/>
      <c r="L55" s="297"/>
      <c r="O55" s="22"/>
    </row>
    <row r="56" spans="1:15" x14ac:dyDescent="0.3">
      <c r="A56" s="62"/>
      <c r="B56" s="290"/>
      <c r="C56" s="291"/>
      <c r="D56" s="294"/>
      <c r="E56" s="296"/>
      <c r="F56" s="296"/>
      <c r="G56" s="296"/>
      <c r="H56" s="296"/>
      <c r="I56" s="296"/>
      <c r="J56" s="296"/>
      <c r="K56" s="296"/>
      <c r="L56" s="297"/>
      <c r="O56" s="22"/>
    </row>
    <row r="57" spans="1:15" x14ac:dyDescent="0.3">
      <c r="A57" s="62"/>
      <c r="B57" s="290"/>
      <c r="C57" s="291"/>
      <c r="D57" s="294"/>
      <c r="E57" s="296"/>
      <c r="F57" s="296"/>
      <c r="G57" s="296"/>
      <c r="H57" s="296"/>
      <c r="I57" s="296"/>
      <c r="J57" s="296"/>
      <c r="K57" s="296"/>
      <c r="L57" s="297"/>
      <c r="O57" s="22"/>
    </row>
    <row r="58" spans="1:15" x14ac:dyDescent="0.3">
      <c r="A58" s="62"/>
      <c r="B58" s="290"/>
      <c r="C58" s="291"/>
      <c r="D58" s="294"/>
      <c r="E58" s="296"/>
      <c r="F58" s="296"/>
      <c r="G58" s="296"/>
      <c r="H58" s="296"/>
      <c r="I58" s="296"/>
      <c r="J58" s="296"/>
      <c r="K58" s="296"/>
      <c r="L58" s="297"/>
      <c r="O58" s="22"/>
    </row>
    <row r="59" spans="1:15" x14ac:dyDescent="0.3">
      <c r="A59" s="62"/>
      <c r="B59" s="290"/>
      <c r="C59" s="291"/>
      <c r="D59" s="294"/>
      <c r="E59" s="296"/>
      <c r="F59" s="296"/>
      <c r="G59" s="296"/>
      <c r="H59" s="296"/>
      <c r="I59" s="296"/>
      <c r="J59" s="296"/>
      <c r="K59" s="296"/>
      <c r="L59" s="297"/>
      <c r="O59" s="22"/>
    </row>
    <row r="60" spans="1:15" x14ac:dyDescent="0.3">
      <c r="A60" s="62"/>
      <c r="B60" s="290"/>
      <c r="C60" s="291"/>
      <c r="D60" s="294"/>
      <c r="E60" s="296"/>
      <c r="F60" s="296"/>
      <c r="G60" s="296"/>
      <c r="H60" s="296"/>
      <c r="I60" s="296"/>
      <c r="J60" s="296"/>
      <c r="K60" s="296"/>
      <c r="L60" s="297"/>
      <c r="O60" s="22"/>
    </row>
    <row r="61" spans="1:15" x14ac:dyDescent="0.3">
      <c r="A61" s="62"/>
      <c r="B61" s="290"/>
      <c r="C61" s="291"/>
      <c r="D61" s="294"/>
      <c r="E61" s="296"/>
      <c r="F61" s="296"/>
      <c r="G61" s="296"/>
      <c r="H61" s="296"/>
      <c r="I61" s="296"/>
      <c r="J61" s="296"/>
      <c r="K61" s="296"/>
      <c r="L61" s="297"/>
      <c r="O61" s="22"/>
    </row>
    <row r="62" spans="1:15" x14ac:dyDescent="0.3">
      <c r="A62" s="62"/>
      <c r="B62" s="292"/>
      <c r="C62" s="293"/>
      <c r="D62" s="295"/>
      <c r="E62" s="298"/>
      <c r="F62" s="298"/>
      <c r="G62" s="298"/>
      <c r="H62" s="298"/>
      <c r="I62" s="298"/>
      <c r="J62" s="298"/>
      <c r="K62" s="298"/>
      <c r="L62" s="299"/>
      <c r="O62" s="22"/>
    </row>
    <row r="63" spans="1:15" s="31" customFormat="1" x14ac:dyDescent="0.3">
      <c r="A63" s="62"/>
      <c r="B63" s="14"/>
      <c r="N63" s="30"/>
    </row>
  </sheetData>
  <sheetProtection algorithmName="SHA-512" hashValue="AlIEEgYPbmyMD4eY2/NlIfu2ir85suepiuWhtjvxPo+Iv1VlsPZQUkhy7Raa5iyLeHD8xLAa+VfmZVAM0epuiA==" saltValue="7E1o56BlvbPcwFsF//Y3DA==" spinCount="100000" sheet="1" objects="1" scenarios="1" selectLockedCells="1"/>
  <mergeCells count="21">
    <mergeCell ref="B4:L4"/>
    <mergeCell ref="B5:L5"/>
    <mergeCell ref="B6:L6"/>
    <mergeCell ref="B10:L10"/>
    <mergeCell ref="B8:L8"/>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Q62"/>
  <sheetViews>
    <sheetView zoomScaleNormal="100" workbookViewId="0"/>
  </sheetViews>
  <sheetFormatPr defaultColWidth="9.44140625" defaultRowHeight="14.4" x14ac:dyDescent="0.3"/>
  <cols>
    <col min="1" max="1" width="1.5546875" style="11" customWidth="1"/>
    <col min="2" max="12" width="14.5546875" style="1" customWidth="1"/>
    <col min="13" max="13" width="6.44140625" style="2" customWidth="1"/>
    <col min="14" max="14" width="9.44140625" style="2" customWidth="1"/>
    <col min="15" max="16" width="15.5546875" style="2" hidden="1" customWidth="1"/>
    <col min="17" max="17" width="9.44140625" style="2" hidden="1" customWidth="1"/>
    <col min="18" max="16384" width="9.44140625" style="2"/>
  </cols>
  <sheetData>
    <row r="1" spans="1:16" x14ac:dyDescent="0.3">
      <c r="O1" s="2" t="s">
        <v>291</v>
      </c>
      <c r="P1" s="2" t="s">
        <v>291</v>
      </c>
    </row>
    <row r="2" spans="1:16" x14ac:dyDescent="0.3">
      <c r="B2" s="13" t="s">
        <v>0</v>
      </c>
      <c r="C2" s="13"/>
      <c r="D2" s="13"/>
      <c r="O2" s="12" t="s">
        <v>60</v>
      </c>
      <c r="P2" s="12" t="s">
        <v>72</v>
      </c>
    </row>
    <row r="3" spans="1:16" x14ac:dyDescent="0.3">
      <c r="B3" s="4"/>
      <c r="C3" s="4"/>
      <c r="D3" s="4"/>
      <c r="O3" s="7"/>
      <c r="P3" s="7"/>
    </row>
    <row r="4" spans="1:16" s="7" customFormat="1" x14ac:dyDescent="0.3">
      <c r="A4" s="14"/>
      <c r="B4" s="234" t="str">
        <f>Info!B4</f>
        <v>FOREIGN PRODUCERS' QUESTIONNAIRE</v>
      </c>
      <c r="C4" s="235"/>
      <c r="D4" s="235"/>
      <c r="E4" s="235"/>
      <c r="F4" s="235"/>
      <c r="G4" s="235"/>
      <c r="H4" s="235"/>
      <c r="I4" s="235"/>
      <c r="J4" s="235"/>
      <c r="K4" s="235"/>
      <c r="L4" s="236"/>
      <c r="M4" s="9"/>
      <c r="N4" s="9"/>
      <c r="O4" s="8"/>
      <c r="P4" s="8"/>
    </row>
    <row r="5" spans="1:16" s="7" customFormat="1" x14ac:dyDescent="0.3">
      <c r="A5" s="14"/>
      <c r="B5" s="237" t="str">
        <f>Info!B5</f>
        <v>NQ-2026-002</v>
      </c>
      <c r="C5" s="238"/>
      <c r="D5" s="238"/>
      <c r="E5" s="238"/>
      <c r="F5" s="238"/>
      <c r="G5" s="238"/>
      <c r="H5" s="238"/>
      <c r="I5" s="238"/>
      <c r="J5" s="238"/>
      <c r="K5" s="238"/>
      <c r="L5" s="239"/>
      <c r="M5" s="9"/>
      <c r="N5" s="9"/>
      <c r="O5" s="8"/>
      <c r="P5" s="8"/>
    </row>
    <row r="6" spans="1:16" s="8" customFormat="1" x14ac:dyDescent="0.3">
      <c r="A6" s="14"/>
      <c r="B6" s="240" t="str">
        <f>Info!B6</f>
        <v>FORGED GRINDING MEDIA</v>
      </c>
      <c r="C6" s="241"/>
      <c r="D6" s="241"/>
      <c r="E6" s="241"/>
      <c r="F6" s="241"/>
      <c r="G6" s="241"/>
      <c r="H6" s="241"/>
      <c r="I6" s="241"/>
      <c r="J6" s="241"/>
      <c r="K6" s="241"/>
      <c r="L6" s="242"/>
      <c r="O6" s="15"/>
      <c r="P6" s="15"/>
    </row>
    <row r="7" spans="1:16" s="8" customFormat="1" x14ac:dyDescent="0.3">
      <c r="A7" s="14"/>
      <c r="B7" s="16"/>
      <c r="C7" s="16"/>
      <c r="D7" s="16"/>
      <c r="E7" s="17"/>
      <c r="F7" s="17"/>
      <c r="G7" s="17"/>
      <c r="H7" s="17"/>
      <c r="I7" s="17"/>
      <c r="J7" s="17"/>
      <c r="K7" s="17"/>
      <c r="L7" s="17"/>
      <c r="O7" s="15"/>
      <c r="P7" s="15"/>
    </row>
    <row r="8" spans="1:16" x14ac:dyDescent="0.3">
      <c r="B8" s="302" t="str">
        <f>IF(Intro!$G$20="English",O8,P8)</f>
        <v>CONFIRMATION OF REPORTED DATA</v>
      </c>
      <c r="C8" s="303"/>
      <c r="D8" s="303"/>
      <c r="E8" s="303"/>
      <c r="F8" s="303"/>
      <c r="G8" s="303"/>
      <c r="H8" s="303"/>
      <c r="I8" s="303"/>
      <c r="J8" s="303"/>
      <c r="K8" s="303"/>
      <c r="L8" s="304"/>
      <c r="O8" s="2" t="s">
        <v>20</v>
      </c>
      <c r="P8" s="2" t="s">
        <v>35</v>
      </c>
    </row>
    <row r="9" spans="1:16" x14ac:dyDescent="0.3">
      <c r="B9" s="302" t="str">
        <f>IF(Intro!$G$20="English",O9,P9)</f>
        <v>GENERAL</v>
      </c>
      <c r="C9" s="303"/>
      <c r="D9" s="303"/>
      <c r="E9" s="303"/>
      <c r="F9" s="303"/>
      <c r="G9" s="303"/>
      <c r="H9" s="303"/>
      <c r="I9" s="303"/>
      <c r="J9" s="303"/>
      <c r="K9" s="303"/>
      <c r="L9" s="304"/>
      <c r="O9" s="88" t="s">
        <v>248</v>
      </c>
      <c r="P9" s="88" t="s">
        <v>249</v>
      </c>
    </row>
    <row r="10" spans="1:16" x14ac:dyDescent="0.3">
      <c r="B10" s="53"/>
      <c r="C10" s="35"/>
      <c r="D10" s="35"/>
      <c r="E10" s="35"/>
      <c r="F10" s="35"/>
      <c r="G10" s="35"/>
      <c r="H10" s="35"/>
      <c r="I10" s="35"/>
      <c r="J10" s="35"/>
      <c r="K10" s="35"/>
      <c r="L10" s="10"/>
    </row>
    <row r="11" spans="1:16" x14ac:dyDescent="0.3">
      <c r="B11" s="53"/>
      <c r="C11" s="35"/>
      <c r="D11" s="35"/>
      <c r="E11" s="35"/>
      <c r="F11" s="35"/>
      <c r="G11" s="35"/>
      <c r="H11" s="35"/>
      <c r="I11" s="35"/>
      <c r="J11" s="126" t="str">
        <f>IF(Intro!$G$20="English",O11,P11)</f>
        <v>Select Yes or No</v>
      </c>
      <c r="K11" s="35"/>
      <c r="L11" s="10"/>
      <c r="O11" s="2" t="s">
        <v>140</v>
      </c>
      <c r="P11" s="2" t="s">
        <v>278</v>
      </c>
    </row>
    <row r="12" spans="1:16" s="29" customFormat="1" x14ac:dyDescent="0.3">
      <c r="A12" s="54"/>
      <c r="B12" s="183" t="str">
        <f>IF(Intro!$G$20="English",O12,P12)</f>
        <v>Confirm that all data reported in this questionnaire pertain to the goods as defined in the "Intro" tab.</v>
      </c>
      <c r="C12" s="184"/>
      <c r="D12" s="184"/>
      <c r="E12" s="184"/>
      <c r="F12" s="184"/>
      <c r="G12" s="184"/>
      <c r="H12" s="184"/>
      <c r="I12" s="184"/>
      <c r="J12" s="114"/>
      <c r="K12" s="55"/>
      <c r="L12" s="56"/>
      <c r="O12" s="29" t="s">
        <v>285</v>
      </c>
      <c r="P12" s="29" t="s">
        <v>286</v>
      </c>
    </row>
    <row r="13" spans="1:16" s="29" customFormat="1" ht="15" customHeight="1" x14ac:dyDescent="0.3">
      <c r="A13" s="54"/>
      <c r="B13" s="316" t="str">
        <f>IF(Intro!$G$20="English",O13,P13)</f>
        <v>Confirm that all volumes reported in this questionnaire are in tonnes.</v>
      </c>
      <c r="C13" s="317"/>
      <c r="D13" s="317"/>
      <c r="E13" s="317"/>
      <c r="F13" s="317"/>
      <c r="G13" s="317"/>
      <c r="H13" s="317"/>
      <c r="I13" s="317"/>
      <c r="J13" s="101"/>
      <c r="K13" s="57"/>
      <c r="L13" s="58"/>
      <c r="O13" s="29" t="str">
        <f>"Confirm that all volumes reported in this questionnaire are in "&amp;(Variables!B23)&amp;"."</f>
        <v>Confirm that all volumes reported in this questionnaire are in tonnes.</v>
      </c>
      <c r="P13" s="29" t="str">
        <f>"Confirmez que tous les volumes déclarés dans ce questionnaire sont en "&amp;(Variables!C23)&amp;"."</f>
        <v>Confirmez que tous les volumes déclarés dans ce questionnaire sont en tonnes.</v>
      </c>
    </row>
    <row r="14" spans="1:16" s="29" customFormat="1" x14ac:dyDescent="0.3">
      <c r="A14" s="54"/>
      <c r="B14" s="316" t="str">
        <f>IF(Intro!$G$20="English",O14,P14)</f>
        <v>Confirm that all values reported in this questionnaire are in Canadian dollars.</v>
      </c>
      <c r="C14" s="317"/>
      <c r="D14" s="317"/>
      <c r="E14" s="317" t="str">
        <f>IF(SUM('Pro 2'!E33:E34)&lt;&gt;0,"X","-")</f>
        <v>-</v>
      </c>
      <c r="F14" s="317" t="str">
        <f>IF(SUM('Pro 2'!F33:F34)&lt;&gt;0,"X","-")</f>
        <v>-</v>
      </c>
      <c r="G14" s="317" t="str">
        <f>IF(SUM('Pro 2'!G33:G34)&lt;&gt;0,"X","-")</f>
        <v>-</v>
      </c>
      <c r="H14" s="317" t="str">
        <f>IF(SUM('Pro 2'!H33:H34)&lt;&gt;0,"X","-")</f>
        <v>-</v>
      </c>
      <c r="I14" s="317" t="str">
        <f>IF(SUM('Pro 2'!I33:I34)&lt;&gt;0,"X","-")</f>
        <v>-</v>
      </c>
      <c r="J14" s="101"/>
      <c r="K14" s="57"/>
      <c r="L14" s="58"/>
      <c r="O14" s="29" t="s">
        <v>166</v>
      </c>
      <c r="P14" s="29" t="s">
        <v>167</v>
      </c>
    </row>
    <row r="15" spans="1:16" s="29" customFormat="1" x14ac:dyDescent="0.3">
      <c r="A15" s="54"/>
      <c r="B15" s="316" t="str">
        <f>IF(Intro!$G$20="English",O15,P15)</f>
        <v>Confirm that all information is reported on a calendar-year basis.</v>
      </c>
      <c r="C15" s="317"/>
      <c r="D15" s="317"/>
      <c r="E15" s="317" t="str">
        <f>IF(SUM('Pro 2'!E36:E37)&lt;&gt;0,"X","-")</f>
        <v>-</v>
      </c>
      <c r="F15" s="317" t="str">
        <f>IF(SUM('Pro 2'!F36:F37)&lt;&gt;0,"X","-")</f>
        <v>-</v>
      </c>
      <c r="G15" s="317" t="str">
        <f>IF(SUM('Pro 2'!G36:G37)&lt;&gt;0,"X","-")</f>
        <v>X</v>
      </c>
      <c r="H15" s="317" t="str">
        <f>IF(SUM('Pro 2'!H36:H37)&lt;&gt;0,"X","-")</f>
        <v>X</v>
      </c>
      <c r="I15" s="317" t="str">
        <f>IF(SUM('Pro 2'!I36:I37)&lt;&gt;0,"X","-")</f>
        <v>X</v>
      </c>
      <c r="J15" s="101"/>
      <c r="K15" s="55"/>
      <c r="L15" s="56"/>
      <c r="O15" s="29" t="s">
        <v>58</v>
      </c>
      <c r="P15" s="29" t="s">
        <v>59</v>
      </c>
    </row>
    <row r="16" spans="1:16" x14ac:dyDescent="0.3">
      <c r="B16" s="53"/>
      <c r="C16" s="35"/>
      <c r="D16" s="35"/>
      <c r="E16" s="35"/>
      <c r="F16" s="35"/>
      <c r="G16" s="35"/>
      <c r="H16" s="35"/>
      <c r="I16" s="35"/>
      <c r="J16" s="35"/>
      <c r="K16" s="35"/>
      <c r="L16" s="10"/>
    </row>
    <row r="17" spans="1:16" x14ac:dyDescent="0.3">
      <c r="B17" s="187" t="str">
        <f>IF(Intro!$G$20="English",O17,P17)</f>
        <v>If no, explain.</v>
      </c>
      <c r="C17" s="372"/>
      <c r="D17" s="372"/>
      <c r="E17" s="372"/>
      <c r="F17" s="372"/>
      <c r="G17" s="372"/>
      <c r="H17" s="372"/>
      <c r="I17" s="372"/>
      <c r="J17" s="372"/>
      <c r="K17" s="372"/>
      <c r="L17" s="189"/>
      <c r="O17" s="105" t="s">
        <v>264</v>
      </c>
      <c r="P17" s="8" t="s">
        <v>265</v>
      </c>
    </row>
    <row r="18" spans="1:16" s="29" customFormat="1" x14ac:dyDescent="0.3">
      <c r="A18" s="54"/>
      <c r="B18" s="64"/>
      <c r="C18" s="106"/>
      <c r="D18" s="106"/>
      <c r="E18" s="106"/>
      <c r="F18" s="106"/>
      <c r="G18" s="106"/>
      <c r="H18" s="106"/>
      <c r="I18" s="106"/>
      <c r="J18" s="106"/>
      <c r="K18" s="106"/>
      <c r="L18" s="56"/>
      <c r="O18" s="8"/>
      <c r="P18" s="8"/>
    </row>
    <row r="19" spans="1:16" s="12" customFormat="1" x14ac:dyDescent="0.3">
      <c r="A19" s="11"/>
      <c r="B19" s="273"/>
      <c r="C19" s="373"/>
      <c r="D19" s="373"/>
      <c r="E19" s="373"/>
      <c r="F19" s="373"/>
      <c r="G19" s="373"/>
      <c r="H19" s="373"/>
      <c r="I19" s="373"/>
      <c r="J19" s="373"/>
      <c r="K19" s="373"/>
      <c r="L19" s="275"/>
      <c r="M19" s="29"/>
      <c r="O19" s="9"/>
      <c r="P19" s="9"/>
    </row>
    <row r="20" spans="1:16" s="12" customFormat="1" x14ac:dyDescent="0.3">
      <c r="A20" s="11"/>
      <c r="B20" s="273"/>
      <c r="C20" s="373"/>
      <c r="D20" s="373"/>
      <c r="E20" s="373"/>
      <c r="F20" s="373"/>
      <c r="G20" s="373"/>
      <c r="H20" s="373"/>
      <c r="I20" s="373"/>
      <c r="J20" s="373"/>
      <c r="K20" s="373"/>
      <c r="L20" s="275"/>
      <c r="M20" s="29"/>
      <c r="O20" s="9"/>
      <c r="P20" s="9"/>
    </row>
    <row r="21" spans="1:16" s="12" customFormat="1" x14ac:dyDescent="0.3">
      <c r="A21" s="11"/>
      <c r="B21" s="273"/>
      <c r="C21" s="373"/>
      <c r="D21" s="373"/>
      <c r="E21" s="373"/>
      <c r="F21" s="373"/>
      <c r="G21" s="373"/>
      <c r="H21" s="373"/>
      <c r="I21" s="373"/>
      <c r="J21" s="373"/>
      <c r="K21" s="373"/>
      <c r="L21" s="275"/>
      <c r="M21" s="29"/>
      <c r="O21" s="9"/>
      <c r="P21" s="9"/>
    </row>
    <row r="22" spans="1:16" s="12" customFormat="1" x14ac:dyDescent="0.3">
      <c r="A22" s="11"/>
      <c r="B22" s="273"/>
      <c r="C22" s="373"/>
      <c r="D22" s="373"/>
      <c r="E22" s="373"/>
      <c r="F22" s="373"/>
      <c r="G22" s="373"/>
      <c r="H22" s="373"/>
      <c r="I22" s="373"/>
      <c r="J22" s="373"/>
      <c r="K22" s="373"/>
      <c r="L22" s="275"/>
      <c r="M22" s="29"/>
      <c r="O22" s="9"/>
      <c r="P22" s="9"/>
    </row>
    <row r="23" spans="1:16" s="12" customFormat="1" x14ac:dyDescent="0.3">
      <c r="A23" s="11"/>
      <c r="B23" s="273"/>
      <c r="C23" s="373"/>
      <c r="D23" s="373"/>
      <c r="E23" s="373"/>
      <c r="F23" s="373"/>
      <c r="G23" s="373"/>
      <c r="H23" s="373"/>
      <c r="I23" s="373"/>
      <c r="J23" s="373"/>
      <c r="K23" s="373"/>
      <c r="L23" s="275"/>
      <c r="M23" s="29"/>
      <c r="O23" s="9"/>
      <c r="P23" s="9"/>
    </row>
    <row r="24" spans="1:16" s="12" customFormat="1" x14ac:dyDescent="0.3">
      <c r="A24" s="11"/>
      <c r="B24" s="273"/>
      <c r="C24" s="373"/>
      <c r="D24" s="373"/>
      <c r="E24" s="373"/>
      <c r="F24" s="373"/>
      <c r="G24" s="373"/>
      <c r="H24" s="373"/>
      <c r="I24" s="373"/>
      <c r="J24" s="373"/>
      <c r="K24" s="373"/>
      <c r="L24" s="275"/>
      <c r="M24" s="29"/>
      <c r="O24" s="9"/>
      <c r="P24" s="9"/>
    </row>
    <row r="25" spans="1:16" s="12" customFormat="1" x14ac:dyDescent="0.3">
      <c r="A25" s="11"/>
      <c r="B25" s="273"/>
      <c r="C25" s="373"/>
      <c r="D25" s="373"/>
      <c r="E25" s="373"/>
      <c r="F25" s="373"/>
      <c r="G25" s="373"/>
      <c r="H25" s="373"/>
      <c r="I25" s="373"/>
      <c r="J25" s="373"/>
      <c r="K25" s="373"/>
      <c r="L25" s="275"/>
      <c r="M25" s="29"/>
      <c r="O25" s="9"/>
      <c r="P25" s="9"/>
    </row>
    <row r="26" spans="1:16" s="12" customFormat="1" x14ac:dyDescent="0.3">
      <c r="A26" s="11"/>
      <c r="B26" s="273"/>
      <c r="C26" s="373"/>
      <c r="D26" s="373"/>
      <c r="E26" s="373"/>
      <c r="F26" s="373"/>
      <c r="G26" s="373"/>
      <c r="H26" s="373"/>
      <c r="I26" s="373"/>
      <c r="J26" s="373"/>
      <c r="K26" s="373"/>
      <c r="L26" s="275"/>
      <c r="M26" s="29"/>
      <c r="O26" s="9"/>
      <c r="P26" s="9"/>
    </row>
    <row r="27" spans="1:16" x14ac:dyDescent="0.3">
      <c r="B27" s="53"/>
      <c r="L27" s="10"/>
    </row>
    <row r="28" spans="1:16" x14ac:dyDescent="0.3">
      <c r="B28" s="302" t="str">
        <f>IF(Intro!$G$20="English",O28,P28)</f>
        <v>PRODUCTION AND SALES</v>
      </c>
      <c r="C28" s="303"/>
      <c r="D28" s="303"/>
      <c r="E28" s="303"/>
      <c r="F28" s="303"/>
      <c r="G28" s="303"/>
      <c r="H28" s="303"/>
      <c r="I28" s="303"/>
      <c r="J28" s="303"/>
      <c r="K28" s="303"/>
      <c r="L28" s="304"/>
      <c r="O28" s="88" t="s">
        <v>250</v>
      </c>
      <c r="P28" s="88" t="s">
        <v>251</v>
      </c>
    </row>
    <row r="29" spans="1:16" x14ac:dyDescent="0.3">
      <c r="B29" s="53"/>
      <c r="C29" s="35"/>
      <c r="D29" s="35"/>
      <c r="E29" s="35"/>
      <c r="F29" s="35"/>
      <c r="G29" s="35"/>
      <c r="H29" s="35"/>
      <c r="I29" s="35"/>
      <c r="J29" s="35"/>
      <c r="K29" s="35"/>
      <c r="L29" s="10"/>
    </row>
    <row r="30" spans="1:16" ht="14.25" customHeight="1" x14ac:dyDescent="0.3">
      <c r="B30" s="187" t="str">
        <f>IF(Intro!$G$20="English",O30,P30)</f>
        <v>Note: Public/non-confidential information in this table is automatically generated from the information provided in the "Pro 1" and "Pro 2" tabs. Any changes to this public summary must therefore be made in the "Pro 1" and "Pro 2" tabs.</v>
      </c>
      <c r="C30" s="188"/>
      <c r="D30" s="188"/>
      <c r="E30" s="188"/>
      <c r="F30" s="188"/>
      <c r="G30" s="188"/>
      <c r="H30" s="188"/>
      <c r="I30" s="188"/>
      <c r="J30" s="188"/>
      <c r="K30" s="188"/>
      <c r="L30" s="189"/>
      <c r="O30" s="2" t="s">
        <v>66</v>
      </c>
      <c r="P30" s="2" t="s">
        <v>67</v>
      </c>
    </row>
    <row r="31" spans="1:16" x14ac:dyDescent="0.3">
      <c r="B31" s="187"/>
      <c r="C31" s="188"/>
      <c r="D31" s="188"/>
      <c r="E31" s="188"/>
      <c r="F31" s="188"/>
      <c r="G31" s="188"/>
      <c r="H31" s="188"/>
      <c r="I31" s="188"/>
      <c r="J31" s="188"/>
      <c r="K31" s="188"/>
      <c r="L31" s="189"/>
    </row>
    <row r="32" spans="1:16" x14ac:dyDescent="0.3">
      <c r="B32" s="53"/>
      <c r="C32" s="35"/>
      <c r="D32" s="35"/>
      <c r="E32" s="35"/>
      <c r="F32" s="35"/>
      <c r="G32" s="35"/>
      <c r="H32" s="35"/>
      <c r="I32" s="35"/>
      <c r="J32" s="35"/>
      <c r="K32" s="35"/>
      <c r="L32" s="10"/>
    </row>
    <row r="33" spans="1:16" x14ac:dyDescent="0.3">
      <c r="B33" s="324" t="str">
        <f>'Pro 1'!B19</f>
        <v>Forged</v>
      </c>
      <c r="C33" s="325"/>
      <c r="D33" s="326"/>
      <c r="E33" s="323">
        <f>Variables!B6</f>
        <v>2023</v>
      </c>
      <c r="F33" s="323">
        <f>E33+1</f>
        <v>2024</v>
      </c>
      <c r="G33" s="323">
        <f>F33+1</f>
        <v>2025</v>
      </c>
      <c r="H33" s="323" t="str">
        <f>'Pro 1'!J19</f>
        <v>Jan-Mar 2025</v>
      </c>
      <c r="I33" s="323" t="str">
        <f>'Pro 1'!K19</f>
        <v>Jan-Mar 2026</v>
      </c>
      <c r="J33" s="57"/>
      <c r="K33" s="57"/>
      <c r="L33" s="58"/>
      <c r="O33" s="22"/>
    </row>
    <row r="34" spans="1:16" x14ac:dyDescent="0.3">
      <c r="B34" s="327"/>
      <c r="C34" s="328"/>
      <c r="D34" s="329"/>
      <c r="E34" s="323"/>
      <c r="F34" s="323"/>
      <c r="G34" s="323"/>
      <c r="H34" s="323"/>
      <c r="I34" s="323"/>
      <c r="J34" s="57"/>
      <c r="K34" s="57"/>
      <c r="L34" s="58"/>
      <c r="O34" s="22"/>
    </row>
    <row r="35" spans="1:16" s="29" customFormat="1" x14ac:dyDescent="0.3">
      <c r="A35" s="54"/>
      <c r="B35" s="316" t="str">
        <f>'Pro 1'!B21</f>
        <v>Production for sale in China</v>
      </c>
      <c r="C35" s="317"/>
      <c r="D35" s="317"/>
      <c r="E35" s="102" t="str">
        <f>IF('Pro 1'!G21&lt;&gt;0,"X","-")</f>
        <v>-</v>
      </c>
      <c r="F35" s="103" t="str">
        <f>IF('Pro 1'!H21&lt;&gt;0,"X","-")</f>
        <v>-</v>
      </c>
      <c r="G35" s="103" t="str">
        <f>IF('Pro 1'!I21&lt;&gt;0,"X","-")</f>
        <v>-</v>
      </c>
      <c r="H35" s="103" t="str">
        <f>IF('Pro 1'!J21&lt;&gt;0,"X","-")</f>
        <v>-</v>
      </c>
      <c r="I35" s="103" t="str">
        <f>IF('Pro 1'!K21&lt;&gt;0,"X","-")</f>
        <v>-</v>
      </c>
      <c r="J35" s="57"/>
      <c r="K35" s="57"/>
      <c r="L35" s="58"/>
    </row>
    <row r="36" spans="1:16" s="29" customFormat="1" ht="14.7" customHeight="1" x14ac:dyDescent="0.3">
      <c r="A36" s="54"/>
      <c r="B36" s="316" t="str">
        <f>'Pro 2'!B40</f>
        <v>Sales in country of production</v>
      </c>
      <c r="C36" s="317"/>
      <c r="D36" s="317"/>
      <c r="E36" s="102" t="str">
        <f>IF(SUM('Pro 2'!G40:G41)&lt;&gt;0,"X","-")</f>
        <v>-</v>
      </c>
      <c r="F36" s="103" t="str">
        <f>IF(SUM('Pro 2'!H40:H41)&lt;&gt;0,"X","-")</f>
        <v>-</v>
      </c>
      <c r="G36" s="103" t="str">
        <f>IF(SUM('Pro 2'!I40:I41)&lt;&gt;0,"X","-")</f>
        <v>-</v>
      </c>
      <c r="H36" s="103" t="str">
        <f>IF(SUM('Pro 2'!J40:J41)&lt;&gt;0,"X","-")</f>
        <v>-</v>
      </c>
      <c r="I36" s="103" t="str">
        <f>IF(SUM('Pro 2'!K40:K41)&lt;&gt;0,"X","-")</f>
        <v>-</v>
      </c>
      <c r="J36" s="57"/>
      <c r="K36" s="57"/>
      <c r="L36" s="58"/>
    </row>
    <row r="37" spans="1:16" s="29" customFormat="1" ht="14.7" customHeight="1" x14ac:dyDescent="0.3">
      <c r="A37" s="54"/>
      <c r="B37" s="316" t="str">
        <f>'Pro 2'!B43</f>
        <v>Export sales to Canada</v>
      </c>
      <c r="C37" s="317"/>
      <c r="D37" s="317"/>
      <c r="E37" s="102" t="str">
        <f>IF(SUM('Pro 2'!G43:G44)&lt;&gt;0,"X","-")</f>
        <v>-</v>
      </c>
      <c r="F37" s="103" t="str">
        <f>IF(SUM('Pro 2'!H43:H44)&lt;&gt;0,"X","-")</f>
        <v>-</v>
      </c>
      <c r="G37" s="103" t="str">
        <f>IF(SUM('Pro 2'!I43:I44)&lt;&gt;0,"X","-")</f>
        <v>-</v>
      </c>
      <c r="H37" s="103" t="str">
        <f>IF(SUM('Pro 2'!J43:J44)&lt;&gt;0,"X","-")</f>
        <v>-</v>
      </c>
      <c r="I37" s="103" t="str">
        <f>IF(SUM('Pro 2'!K43:K44)&lt;&gt;0,"X","-")</f>
        <v>-</v>
      </c>
      <c r="J37" s="57"/>
      <c r="K37" s="57"/>
      <c r="L37" s="58"/>
    </row>
    <row r="38" spans="1:16" s="29" customFormat="1" ht="14.7" customHeight="1" x14ac:dyDescent="0.3">
      <c r="A38" s="54"/>
      <c r="B38" s="316" t="str">
        <f>'Pro 2'!B46</f>
        <v>Export sales to the United States of America</v>
      </c>
      <c r="C38" s="317"/>
      <c r="D38" s="317"/>
      <c r="E38" s="103" t="str">
        <f>IF(SUM('Pro 2'!G46:G47)&lt;&gt;0,"X","-")</f>
        <v>-</v>
      </c>
      <c r="F38" s="103" t="str">
        <f>IF(SUM('Pro 2'!H46:H47)&lt;&gt;0,"X","-")</f>
        <v>-</v>
      </c>
      <c r="G38" s="103" t="str">
        <f>IF(SUM('Pro 2'!I46:I47)&lt;&gt;0,"X","-")</f>
        <v>-</v>
      </c>
      <c r="H38" s="103" t="str">
        <f>IF(SUM('Pro 2'!J46:J47)&lt;&gt;0,"X","-")</f>
        <v>-</v>
      </c>
      <c r="I38" s="103" t="str">
        <f>IF(SUM('Pro 2'!K46:K47)&lt;&gt;0,"X","-")</f>
        <v>-</v>
      </c>
      <c r="J38" s="57"/>
      <c r="K38" s="57"/>
      <c r="L38" s="58"/>
    </row>
    <row r="39" spans="1:16" s="29" customFormat="1" ht="14.7" customHeight="1" x14ac:dyDescent="0.3">
      <c r="A39" s="54"/>
      <c r="B39" s="183" t="str">
        <f>'Pro 2'!B49</f>
        <v>Export sales to all other countries</v>
      </c>
      <c r="C39" s="184"/>
      <c r="D39" s="184"/>
      <c r="E39" s="117" t="str">
        <f>IF(SUM('Pro 2'!G49:G50)&lt;&gt;0,"X","-")</f>
        <v>-</v>
      </c>
      <c r="F39" s="117" t="str">
        <f>IF(SUM('Pro 2'!H49:H50)&lt;&gt;0,"X","-")</f>
        <v>-</v>
      </c>
      <c r="G39" s="117" t="str">
        <f>IF(SUM('Pro 2'!I49:I50)&lt;&gt;0,"X","-")</f>
        <v>-</v>
      </c>
      <c r="H39" s="117" t="str">
        <f>IF(SUM('Pro 2'!J49:J50)&lt;&gt;0,"X","-")</f>
        <v>-</v>
      </c>
      <c r="I39" s="117" t="str">
        <f>IF(SUM('Pro 2'!K49:K50)&lt;&gt;0,"X","-")</f>
        <v>-</v>
      </c>
      <c r="J39" s="57"/>
      <c r="K39" s="57"/>
      <c r="L39" s="58"/>
    </row>
    <row r="40" spans="1:16" s="29" customFormat="1" ht="14.7" customHeight="1" x14ac:dyDescent="0.3">
      <c r="A40" s="54"/>
      <c r="B40" s="183" t="str">
        <f>IF(Intro!$G$20="English",O40,P40)</f>
        <v>Export markets</v>
      </c>
      <c r="C40" s="184"/>
      <c r="D40" s="184"/>
      <c r="E40" s="374" t="str">
        <f>IF('Pro 2'!D54="","-",'Pro 2'!D54)</f>
        <v>-</v>
      </c>
      <c r="F40" s="374"/>
      <c r="G40" s="374"/>
      <c r="H40" s="374"/>
      <c r="I40" s="374"/>
      <c r="J40" s="57"/>
      <c r="K40" s="57"/>
      <c r="L40" s="58"/>
      <c r="O40" s="29" t="s">
        <v>302</v>
      </c>
      <c r="P40" s="29" t="s">
        <v>303</v>
      </c>
    </row>
    <row r="41" spans="1:16" s="29" customFormat="1" ht="14.7" customHeight="1" x14ac:dyDescent="0.3">
      <c r="A41" s="54"/>
      <c r="B41" s="183"/>
      <c r="C41" s="184"/>
      <c r="D41" s="184"/>
      <c r="E41" s="374"/>
      <c r="F41" s="374"/>
      <c r="G41" s="374"/>
      <c r="H41" s="374"/>
      <c r="I41" s="374"/>
      <c r="J41" s="57"/>
      <c r="K41" s="57"/>
      <c r="L41" s="58"/>
    </row>
    <row r="42" spans="1:16" x14ac:dyDescent="0.3">
      <c r="B42" s="53"/>
      <c r="C42" s="35"/>
      <c r="D42" s="35"/>
      <c r="E42" s="35"/>
      <c r="F42" s="35"/>
      <c r="G42" s="35"/>
      <c r="H42" s="35"/>
      <c r="I42" s="35"/>
      <c r="J42" s="35"/>
      <c r="K42" s="35"/>
      <c r="L42" s="10"/>
    </row>
    <row r="43" spans="1:16" x14ac:dyDescent="0.3">
      <c r="B43" s="324" t="str">
        <f>'Pro 1'!B31</f>
        <v>Stamped</v>
      </c>
      <c r="C43" s="325"/>
      <c r="D43" s="326"/>
      <c r="E43" s="323">
        <f t="shared" ref="E43:I43" si="0">E33</f>
        <v>2023</v>
      </c>
      <c r="F43" s="323">
        <f t="shared" si="0"/>
        <v>2024</v>
      </c>
      <c r="G43" s="323">
        <f t="shared" si="0"/>
        <v>2025</v>
      </c>
      <c r="H43" s="323" t="str">
        <f t="shared" si="0"/>
        <v>Jan-Mar 2025</v>
      </c>
      <c r="I43" s="323" t="str">
        <f t="shared" si="0"/>
        <v>Jan-Mar 2026</v>
      </c>
      <c r="J43" s="57"/>
      <c r="K43" s="57"/>
      <c r="L43" s="58"/>
      <c r="O43" s="22"/>
    </row>
    <row r="44" spans="1:16" x14ac:dyDescent="0.3">
      <c r="B44" s="327"/>
      <c r="C44" s="328"/>
      <c r="D44" s="329"/>
      <c r="E44" s="323"/>
      <c r="F44" s="323"/>
      <c r="G44" s="323"/>
      <c r="H44" s="323"/>
      <c r="I44" s="323"/>
      <c r="J44" s="57"/>
      <c r="K44" s="57"/>
      <c r="L44" s="58"/>
      <c r="O44" s="22"/>
    </row>
    <row r="45" spans="1:16" s="29" customFormat="1" x14ac:dyDescent="0.3">
      <c r="A45" s="54"/>
      <c r="B45" s="316" t="str">
        <f t="shared" ref="B45:B50" si="1">B35</f>
        <v>Production for sale in China</v>
      </c>
      <c r="C45" s="317"/>
      <c r="D45" s="317"/>
      <c r="E45" s="103" t="str">
        <f>IF('Pro 1'!G33&lt;&gt;0,"X","-")</f>
        <v>-</v>
      </c>
      <c r="F45" s="103" t="str">
        <f>IF('Pro 1'!H33&lt;&gt;0,"X","-")</f>
        <v>-</v>
      </c>
      <c r="G45" s="103" t="str">
        <f>IF('Pro 1'!I33&lt;&gt;0,"X","-")</f>
        <v>-</v>
      </c>
      <c r="H45" s="103" t="str">
        <f>IF('Pro 1'!J33&lt;&gt;0,"X","-")</f>
        <v>-</v>
      </c>
      <c r="I45" s="103" t="str">
        <f>IF('Pro 1'!K33&lt;&gt;0,"X","-")</f>
        <v>-</v>
      </c>
      <c r="J45" s="57"/>
      <c r="K45" s="57"/>
      <c r="L45" s="58"/>
    </row>
    <row r="46" spans="1:16" s="29" customFormat="1" ht="14.7" customHeight="1" x14ac:dyDescent="0.3">
      <c r="A46" s="54"/>
      <c r="B46" s="316" t="str">
        <f t="shared" si="1"/>
        <v>Sales in country of production</v>
      </c>
      <c r="C46" s="317"/>
      <c r="D46" s="317"/>
      <c r="E46" s="103" t="str">
        <f>IF(SUM('Pro 2'!G59:G60)&lt;&gt;0,"X","-")</f>
        <v>-</v>
      </c>
      <c r="F46" s="103" t="str">
        <f>IF(SUM('Pro 2'!H59:H60)&lt;&gt;0,"X","-")</f>
        <v>-</v>
      </c>
      <c r="G46" s="103" t="str">
        <f>IF(SUM('Pro 2'!I59:I60)&lt;&gt;0,"X","-")</f>
        <v>-</v>
      </c>
      <c r="H46" s="103" t="str">
        <f>IF(SUM('Pro 2'!J59:J60)&lt;&gt;0,"X","-")</f>
        <v>-</v>
      </c>
      <c r="I46" s="103" t="str">
        <f>IF(SUM('Pro 2'!K59:K60)&lt;&gt;0,"X","-")</f>
        <v>-</v>
      </c>
      <c r="J46" s="57"/>
      <c r="K46" s="57"/>
      <c r="L46" s="58"/>
    </row>
    <row r="47" spans="1:16" s="29" customFormat="1" ht="14.7" customHeight="1" x14ac:dyDescent="0.3">
      <c r="A47" s="54"/>
      <c r="B47" s="316" t="str">
        <f t="shared" si="1"/>
        <v>Export sales to Canada</v>
      </c>
      <c r="C47" s="317"/>
      <c r="D47" s="317"/>
      <c r="E47" s="103" t="str">
        <f>IF(SUM('Pro 2'!G62:G63)&lt;&gt;0,"X","-")</f>
        <v>-</v>
      </c>
      <c r="F47" s="103" t="str">
        <f>IF(SUM('Pro 2'!H62:H63)&lt;&gt;0,"X","-")</f>
        <v>-</v>
      </c>
      <c r="G47" s="103" t="str">
        <f>IF(SUM('Pro 2'!I62:I63)&lt;&gt;0,"X","-")</f>
        <v>-</v>
      </c>
      <c r="H47" s="103" t="str">
        <f>IF(SUM('Pro 2'!J62:J63)&lt;&gt;0,"X","-")</f>
        <v>-</v>
      </c>
      <c r="I47" s="103" t="str">
        <f>IF(SUM('Pro 2'!K62:K63)&lt;&gt;0,"X","-")</f>
        <v>-</v>
      </c>
      <c r="J47" s="57"/>
      <c r="K47" s="57"/>
      <c r="L47" s="58"/>
    </row>
    <row r="48" spans="1:16" s="29" customFormat="1" ht="14.7" customHeight="1" x14ac:dyDescent="0.3">
      <c r="A48" s="54"/>
      <c r="B48" s="316" t="str">
        <f t="shared" si="1"/>
        <v>Export sales to the United States of America</v>
      </c>
      <c r="C48" s="317"/>
      <c r="D48" s="317"/>
      <c r="E48" s="103" t="str">
        <f>IF(SUM('Pro 2'!G65:G66)&lt;&gt;0,"X","-")</f>
        <v>-</v>
      </c>
      <c r="F48" s="103" t="str">
        <f>IF(SUM('Pro 2'!H65:H66)&lt;&gt;0,"X","-")</f>
        <v>-</v>
      </c>
      <c r="G48" s="103" t="str">
        <f>IF(SUM('Pro 2'!I65:I66)&lt;&gt;0,"X","-")</f>
        <v>-</v>
      </c>
      <c r="H48" s="103" t="str">
        <f>IF(SUM('Pro 2'!J65:J66)&lt;&gt;0,"X","-")</f>
        <v>-</v>
      </c>
      <c r="I48" s="103" t="str">
        <f>IF(SUM('Pro 2'!K65:K66)&lt;&gt;0,"X","-")</f>
        <v>-</v>
      </c>
      <c r="J48" s="57"/>
      <c r="K48" s="57"/>
      <c r="L48" s="58"/>
    </row>
    <row r="49" spans="1:16" s="29" customFormat="1" ht="14.7" customHeight="1" x14ac:dyDescent="0.3">
      <c r="A49" s="54"/>
      <c r="B49" s="183" t="str">
        <f t="shared" si="1"/>
        <v>Export sales to all other countries</v>
      </c>
      <c r="C49" s="184"/>
      <c r="D49" s="184"/>
      <c r="E49" s="117" t="str">
        <f>IF(SUM('Pro 2'!G68:G69)&lt;&gt;0,"X","-")</f>
        <v>-</v>
      </c>
      <c r="F49" s="117" t="str">
        <f>IF(SUM('Pro 2'!H68:H69)&lt;&gt;0,"X","-")</f>
        <v>-</v>
      </c>
      <c r="G49" s="117" t="str">
        <f>IF(SUM('Pro 2'!I68:I69)&lt;&gt;0,"X","-")</f>
        <v>-</v>
      </c>
      <c r="H49" s="117" t="str">
        <f>IF(SUM('Pro 2'!J68:J69)&lt;&gt;0,"X","-")</f>
        <v>-</v>
      </c>
      <c r="I49" s="117" t="str">
        <f>IF(SUM('Pro 2'!K68:K69)&lt;&gt;0,"X","-")</f>
        <v>-</v>
      </c>
      <c r="J49" s="57"/>
      <c r="K49" s="57"/>
      <c r="L49" s="58"/>
    </row>
    <row r="50" spans="1:16" s="29" customFormat="1" ht="14.7" customHeight="1" x14ac:dyDescent="0.3">
      <c r="A50" s="54"/>
      <c r="B50" s="183" t="str">
        <f t="shared" si="1"/>
        <v>Export markets</v>
      </c>
      <c r="C50" s="184"/>
      <c r="D50" s="184"/>
      <c r="E50" s="374" t="str">
        <f>IF('Pro 2'!D73="","-",'Pro 2'!D73)</f>
        <v>-</v>
      </c>
      <c r="F50" s="374"/>
      <c r="G50" s="374"/>
      <c r="H50" s="374"/>
      <c r="I50" s="374"/>
      <c r="J50" s="57"/>
      <c r="K50" s="57"/>
      <c r="L50" s="58"/>
      <c r="O50" s="29" t="s">
        <v>302</v>
      </c>
      <c r="P50" s="29" t="s">
        <v>303</v>
      </c>
    </row>
    <row r="51" spans="1:16" s="29" customFormat="1" ht="14.7" customHeight="1" x14ac:dyDescent="0.3">
      <c r="A51" s="54"/>
      <c r="B51" s="183"/>
      <c r="C51" s="184"/>
      <c r="D51" s="184"/>
      <c r="E51" s="374"/>
      <c r="F51" s="374"/>
      <c r="G51" s="374"/>
      <c r="H51" s="374"/>
      <c r="I51" s="374"/>
      <c r="J51" s="57"/>
      <c r="K51" s="57"/>
      <c r="L51" s="58"/>
    </row>
    <row r="52" spans="1:16" x14ac:dyDescent="0.3">
      <c r="B52" s="53"/>
      <c r="C52" s="35"/>
      <c r="D52" s="35"/>
      <c r="E52" s="35"/>
      <c r="F52" s="35"/>
      <c r="G52" s="35"/>
      <c r="H52" s="35"/>
      <c r="I52" s="35"/>
      <c r="J52" s="35"/>
      <c r="K52" s="35"/>
      <c r="L52" s="10"/>
    </row>
    <row r="53" spans="1:16" ht="28.2" customHeight="1" x14ac:dyDescent="0.3">
      <c r="B53" s="324" t="str">
        <f>'Pro 1'!B43</f>
        <v>Unfinished (Green Balls)</v>
      </c>
      <c r="C53" s="325"/>
      <c r="D53" s="326"/>
      <c r="E53" s="323">
        <f t="shared" ref="E53:I53" si="2">E33</f>
        <v>2023</v>
      </c>
      <c r="F53" s="323">
        <f t="shared" si="2"/>
        <v>2024</v>
      </c>
      <c r="G53" s="323">
        <f t="shared" si="2"/>
        <v>2025</v>
      </c>
      <c r="H53" s="323" t="str">
        <f t="shared" si="2"/>
        <v>Jan-Mar 2025</v>
      </c>
      <c r="I53" s="323" t="str">
        <f t="shared" si="2"/>
        <v>Jan-Mar 2026</v>
      </c>
      <c r="J53" s="57"/>
      <c r="K53" s="57"/>
      <c r="L53" s="58"/>
      <c r="O53" s="22"/>
    </row>
    <row r="54" spans="1:16" x14ac:dyDescent="0.3">
      <c r="B54" s="327"/>
      <c r="C54" s="328"/>
      <c r="D54" s="329"/>
      <c r="E54" s="323"/>
      <c r="F54" s="323"/>
      <c r="G54" s="323"/>
      <c r="H54" s="323"/>
      <c r="I54" s="323"/>
      <c r="J54" s="57"/>
      <c r="K54" s="57"/>
      <c r="L54" s="58"/>
      <c r="O54" s="22"/>
    </row>
    <row r="55" spans="1:16" s="29" customFormat="1" x14ac:dyDescent="0.3">
      <c r="A55" s="54"/>
      <c r="B55" s="316" t="str">
        <f t="shared" ref="B55:B60" si="3">B35</f>
        <v>Production for sale in China</v>
      </c>
      <c r="C55" s="317"/>
      <c r="D55" s="317"/>
      <c r="E55" s="103" t="str">
        <f>IF('Pro 1'!G45&lt;&gt;0,"X","-")</f>
        <v>-</v>
      </c>
      <c r="F55" s="103" t="str">
        <f>IF('Pro 1'!H50&lt;&gt;0,"X","-")</f>
        <v>-</v>
      </c>
      <c r="G55" s="103" t="str">
        <f>IF('Pro 1'!I50&lt;&gt;0,"X","-")</f>
        <v>-</v>
      </c>
      <c r="H55" s="103" t="str">
        <f>IF('Pro 1'!J50&lt;&gt;0,"X","-")</f>
        <v>-</v>
      </c>
      <c r="I55" s="103" t="str">
        <f>IF('Pro 1'!K50&lt;&gt;0,"X","-")</f>
        <v>-</v>
      </c>
      <c r="J55" s="57"/>
      <c r="K55" s="57"/>
      <c r="L55" s="58"/>
    </row>
    <row r="56" spans="1:16" s="29" customFormat="1" ht="14.7" customHeight="1" x14ac:dyDescent="0.3">
      <c r="A56" s="54"/>
      <c r="B56" s="316" t="str">
        <f t="shared" si="3"/>
        <v>Sales in country of production</v>
      </c>
      <c r="C56" s="317"/>
      <c r="D56" s="317"/>
      <c r="E56" s="103" t="str">
        <f>IF(SUM('Pro 2'!G78:G79)&lt;&gt;0,"X","-")</f>
        <v>-</v>
      </c>
      <c r="F56" s="103" t="str">
        <f>IF(SUM('Pro 2'!H60:H61)&lt;&gt;0,"X","-")</f>
        <v>-</v>
      </c>
      <c r="G56" s="103" t="str">
        <f>IF(SUM('Pro 2'!I60:I61)&lt;&gt;0,"X","-")</f>
        <v>-</v>
      </c>
      <c r="H56" s="103" t="str">
        <f>IF(SUM('Pro 2'!J60:J61)&lt;&gt;0,"X","-")</f>
        <v>-</v>
      </c>
      <c r="I56" s="103" t="str">
        <f>IF(SUM('Pro 2'!K60:K61)&lt;&gt;0,"X","-")</f>
        <v>-</v>
      </c>
      <c r="J56" s="57"/>
      <c r="K56" s="57"/>
      <c r="L56" s="58"/>
    </row>
    <row r="57" spans="1:16" s="29" customFormat="1" ht="14.7" customHeight="1" x14ac:dyDescent="0.3">
      <c r="A57" s="54"/>
      <c r="B57" s="316" t="str">
        <f t="shared" si="3"/>
        <v>Export sales to Canada</v>
      </c>
      <c r="C57" s="317"/>
      <c r="D57" s="317"/>
      <c r="E57" s="103" t="str">
        <f>IF(SUM('Pro 2'!G81:G82)&lt;&gt;0,"X","-")</f>
        <v>-</v>
      </c>
      <c r="F57" s="103" t="str">
        <f>IF(SUM('Pro 2'!H63:H64)&lt;&gt;0,"X","-")</f>
        <v>-</v>
      </c>
      <c r="G57" s="103" t="str">
        <f>IF(SUM('Pro 2'!I63:I64)&lt;&gt;0,"X","-")</f>
        <v>-</v>
      </c>
      <c r="H57" s="103" t="str">
        <f>IF(SUM('Pro 2'!J63:J64)&lt;&gt;0,"X","-")</f>
        <v>-</v>
      </c>
      <c r="I57" s="103" t="str">
        <f>IF(SUM('Pro 2'!K63:K64)&lt;&gt;0,"X","-")</f>
        <v>-</v>
      </c>
      <c r="J57" s="57"/>
      <c r="K57" s="57"/>
      <c r="L57" s="58"/>
    </row>
    <row r="58" spans="1:16" s="29" customFormat="1" ht="14.7" customHeight="1" x14ac:dyDescent="0.3">
      <c r="A58" s="54"/>
      <c r="B58" s="316" t="str">
        <f t="shared" si="3"/>
        <v>Export sales to the United States of America</v>
      </c>
      <c r="C58" s="317"/>
      <c r="D58" s="317"/>
      <c r="E58" s="103" t="str">
        <f>IF(SUM('Pro 2'!G84:G85)&lt;&gt;0,"X","-")</f>
        <v>-</v>
      </c>
      <c r="F58" s="103" t="str">
        <f>IF(SUM('Pro 2'!H66:H67)&lt;&gt;0,"X","-")</f>
        <v>-</v>
      </c>
      <c r="G58" s="103" t="str">
        <f>IF(SUM('Pro 2'!I66:I67)&lt;&gt;0,"X","-")</f>
        <v>-</v>
      </c>
      <c r="H58" s="103" t="str">
        <f>IF(SUM('Pro 2'!J66:J67)&lt;&gt;0,"X","-")</f>
        <v>-</v>
      </c>
      <c r="I58" s="103" t="str">
        <f>IF(SUM('Pro 2'!K66:K67)&lt;&gt;0,"X","-")</f>
        <v>-</v>
      </c>
      <c r="J58" s="57"/>
      <c r="K58" s="57"/>
      <c r="L58" s="58"/>
    </row>
    <row r="59" spans="1:16" s="29" customFormat="1" ht="14.7" customHeight="1" x14ac:dyDescent="0.3">
      <c r="A59" s="54"/>
      <c r="B59" s="183" t="str">
        <f t="shared" si="3"/>
        <v>Export sales to all other countries</v>
      </c>
      <c r="C59" s="184"/>
      <c r="D59" s="184"/>
      <c r="E59" s="117" t="str">
        <f>IF(SUM('Pro 2'!G87:G88)&lt;&gt;0,"X","-")</f>
        <v>-</v>
      </c>
      <c r="F59" s="117" t="str">
        <f>IF(SUM('Pro 2'!H69:H70)&lt;&gt;0,"X","-")</f>
        <v>-</v>
      </c>
      <c r="G59" s="117" t="str">
        <f>IF(SUM('Pro 2'!I69:I70)&lt;&gt;0,"X","-")</f>
        <v>-</v>
      </c>
      <c r="H59" s="117" t="str">
        <f>IF(SUM('Pro 2'!J69:J70)&lt;&gt;0,"X","-")</f>
        <v>-</v>
      </c>
      <c r="I59" s="117" t="str">
        <f>IF(SUM('Pro 2'!K69:K70)&lt;&gt;0,"X","-")</f>
        <v>-</v>
      </c>
      <c r="J59" s="57"/>
      <c r="K59" s="57"/>
      <c r="L59" s="58"/>
    </row>
    <row r="60" spans="1:16" s="29" customFormat="1" ht="14.7" customHeight="1" x14ac:dyDescent="0.3">
      <c r="A60" s="54"/>
      <c r="B60" s="183" t="str">
        <f t="shared" si="3"/>
        <v>Export markets</v>
      </c>
      <c r="C60" s="184"/>
      <c r="D60" s="184"/>
      <c r="E60" s="374" t="str">
        <f>IF('Pro 2'!D92="","-",'Pro 2'!D92)</f>
        <v>-</v>
      </c>
      <c r="F60" s="374"/>
      <c r="G60" s="374"/>
      <c r="H60" s="374"/>
      <c r="I60" s="374"/>
      <c r="J60" s="57"/>
      <c r="K60" s="57"/>
      <c r="L60" s="58"/>
      <c r="O60" s="29" t="s">
        <v>302</v>
      </c>
      <c r="P60" s="29" t="s">
        <v>303</v>
      </c>
    </row>
    <row r="61" spans="1:16" s="29" customFormat="1" ht="14.7" customHeight="1" x14ac:dyDescent="0.3">
      <c r="A61" s="54"/>
      <c r="B61" s="183"/>
      <c r="C61" s="184"/>
      <c r="D61" s="184"/>
      <c r="E61" s="374"/>
      <c r="F61" s="374"/>
      <c r="G61" s="374"/>
      <c r="H61" s="374"/>
      <c r="I61" s="374"/>
      <c r="J61" s="57"/>
      <c r="K61" s="57"/>
      <c r="L61" s="58"/>
    </row>
    <row r="62" spans="1:16" x14ac:dyDescent="0.3">
      <c r="B62" s="59"/>
      <c r="C62" s="60"/>
      <c r="D62" s="60"/>
      <c r="E62" s="60"/>
      <c r="F62" s="60"/>
      <c r="G62" s="60"/>
      <c r="H62" s="60"/>
      <c r="I62" s="60"/>
      <c r="J62" s="60"/>
      <c r="K62" s="60"/>
      <c r="L62" s="61"/>
    </row>
  </sheetData>
  <sheetProtection algorithmName="SHA-512" hashValue="A6ZnJdh5ZTrxbiHKE56tuZqJRrAz24vSj45T+iRsox3Xb8w0C/Ss1CEsn3fZaZau2e/y4ykwrTQz14OQ3LPu1w==" saltValue="ub/yBeVt/kQIl8XZQLJLXw==" spinCount="100000" sheet="1" objects="1" scenarios="1" selectLockedCells="1"/>
  <mergeCells count="52">
    <mergeCell ref="B60:D61"/>
    <mergeCell ref="E60:I61"/>
    <mergeCell ref="B55:D55"/>
    <mergeCell ref="B56:D56"/>
    <mergeCell ref="B57:D57"/>
    <mergeCell ref="B58:D58"/>
    <mergeCell ref="B59:D59"/>
    <mergeCell ref="B50:D51"/>
    <mergeCell ref="E50:I51"/>
    <mergeCell ref="E53:E54"/>
    <mergeCell ref="F53:F54"/>
    <mergeCell ref="G53:G54"/>
    <mergeCell ref="H53:H54"/>
    <mergeCell ref="I53:I54"/>
    <mergeCell ref="B53:D54"/>
    <mergeCell ref="B45:D45"/>
    <mergeCell ref="B46:D46"/>
    <mergeCell ref="B47:D47"/>
    <mergeCell ref="B48:D48"/>
    <mergeCell ref="B49:D49"/>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H33:H34"/>
    <mergeCell ref="I33:I34"/>
    <mergeCell ref="B43:D44"/>
    <mergeCell ref="B33:D34"/>
    <mergeCell ref="B17:L17"/>
    <mergeCell ref="B19:L26"/>
    <mergeCell ref="B40:D41"/>
    <mergeCell ref="E40:I41"/>
    <mergeCell ref="B36:D36"/>
    <mergeCell ref="B37:D37"/>
    <mergeCell ref="B38:D38"/>
    <mergeCell ref="B39:D39"/>
    <mergeCell ref="G33:G34"/>
    <mergeCell ref="E43:E44"/>
    <mergeCell ref="F43:F44"/>
    <mergeCell ref="G43:G44"/>
    <mergeCell ref="H43:H44"/>
    <mergeCell ref="I43:I44"/>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ignoredErrors>
    <ignoredError sqref="E36"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Variables!$D$27:$D$28</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Variables</vt:lpstr>
      <vt:lpstr>Intro</vt:lpstr>
      <vt:lpstr>Info</vt:lpstr>
      <vt:lpstr>Public</vt:lpstr>
      <vt:lpstr>AddPub</vt:lpstr>
      <vt:lpstr>Pro 1</vt:lpstr>
      <vt:lpstr>Pro 2</vt:lpstr>
      <vt:lpstr>AddPro</vt:lpstr>
      <vt:lpstr>Confirm</vt:lpstr>
      <vt:lpstr>DB</vt:lpstr>
      <vt:lpstr>QualiDb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Long, Joseph</cp:lastModifiedBy>
  <cp:lastPrinted>2026-03-13T13:26:37Z</cp:lastPrinted>
  <dcterms:created xsi:type="dcterms:W3CDTF">2023-04-14T19:41:00Z</dcterms:created>
  <dcterms:modified xsi:type="dcterms:W3CDTF">2026-05-19T13:49:57Z</dcterms:modified>
</cp:coreProperties>
</file>