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O:\CITT\Cases\SIMA\RR-2025-006\Working Files\Research\Questionnaires\For Web Publishing\"/>
    </mc:Choice>
  </mc:AlternateContent>
  <xr:revisionPtr revIDLastSave="0" documentId="13_ncr:1_{C1A9F186-2ECF-4CB4-AB7D-79675ED79AF7}" xr6:coauthVersionLast="47" xr6:coauthVersionMax="47" xr10:uidLastSave="{00000000-0000-0000-0000-000000000000}"/>
  <workbookProtection workbookAlgorithmName="SHA-512" workbookHashValue="ZX0xqWKcQUqnffT6tLpkyOnsR7FNZCcXsWBvOi2dVPyn4pK9wJ8bBeJhPHgltO13LW/6DGFvHlQu4bB47xxoZQ==" workbookSaltValue="W4DRaRi2AfeOoO0TvrzMig==" workbookSpinCount="100000" lockStructure="1"/>
  <bookViews>
    <workbookView xWindow="975" yWindow="1755" windowWidth="21600" windowHeight="11235" tabRatio="907" firstSheet="2" activeTab="18" xr2:uid="{C5891CD3-0E1B-4A35-B74B-8A6F66005F71}"/>
  </bookViews>
  <sheets>
    <sheet name="Variables" sheetId="80" state="hidden" r:id="rId1"/>
    <sheet name="Intro" sheetId="81" r:id="rId2"/>
    <sheet name="Info" sheetId="82" r:id="rId3"/>
    <sheet name="Public" sheetId="83" r:id="rId4"/>
    <sheet name="AddPub" sheetId="84" r:id="rId5"/>
    <sheet name="Pro" sheetId="120" r:id="rId6"/>
    <sheet name="Begin" sheetId="93" state="hidden" r:id="rId7"/>
    <sheet name="TWN" sheetId="132" r:id="rId8"/>
    <sheet name="IND" sheetId="105" r:id="rId9"/>
    <sheet name="IDN" sheetId="126" r:id="rId10"/>
    <sheet name="KOR" sheetId="127" r:id="rId11"/>
    <sheet name="THA" sheetId="128" r:id="rId12"/>
    <sheet name="TUR" sheetId="129" r:id="rId13"/>
    <sheet name="UKR" sheetId="130" r:id="rId14"/>
    <sheet name="VNM" sheetId="131" r:id="rId15"/>
    <sheet name="OCTG I•FTPP I" sheetId="125" r:id="rId16"/>
    <sheet name="USA" sheetId="121" r:id="rId17"/>
    <sheet name="OCTG V•FTPP V" sheetId="133" r:id="rId18"/>
    <sheet name="Other•Autre" sheetId="122" r:id="rId19"/>
    <sheet name="End" sheetId="94" state="hidden" r:id="rId20"/>
    <sheet name="Invent•Stock" sheetId="92" r:id="rId21"/>
    <sheet name="AddPro" sheetId="123" r:id="rId22"/>
    <sheet name="Confirm" sheetId="90" r:id="rId23"/>
    <sheet name="MiniDB" sheetId="134" state="hidden" r:id="rId24"/>
    <sheet name="QualDB" sheetId="135" state="hidden" r:id="rId25"/>
  </sheets>
  <definedNames>
    <definedName name="assofirm">#REF!</definedName>
    <definedName name="AssoFirms">#REF!</definedName>
    <definedName name="cogm">#REF!</definedName>
    <definedName name="cogs">#REF!</definedName>
    <definedName name="demp">#REF!</definedName>
    <definedName name="fexp">#REF!</definedName>
    <definedName name="gsa">#REF!</definedName>
    <definedName name="iemp">#REF!</definedName>
    <definedName name="ndpv">#REF!</definedName>
    <definedName name="ndsv">#REF!</definedName>
    <definedName name="nsv">#REF!</definedName>
    <definedName name="POR">#REF!</definedName>
    <definedName name="ppc">#REF!</definedName>
    <definedName name="_xlnm.Print_Area" localSheetId="21">AddPro!$B$1:$L$64</definedName>
    <definedName name="_xlnm.Print_Area" localSheetId="4">AddPub!$B$1:$L$63</definedName>
    <definedName name="_xlnm.Print_Area" localSheetId="22">Confirm!$A$1:$L$53</definedName>
    <definedName name="_xlnm.Print_Area" localSheetId="9">IDN!$B$1:$L$62</definedName>
    <definedName name="_xlnm.Print_Area" localSheetId="8">IND!$B$1:$L$62</definedName>
    <definedName name="_xlnm.Print_Area" localSheetId="2">Info!$B$1:$L$39</definedName>
    <definedName name="_xlnm.Print_Area" localSheetId="1">Intro!$B$1:$L$122</definedName>
    <definedName name="_xlnm.Print_Area" localSheetId="20">'Invent•Stock'!$B$1:$L$98</definedName>
    <definedName name="_xlnm.Print_Area" localSheetId="10">KOR!$B$1:$L$62</definedName>
    <definedName name="_xlnm.Print_Area" localSheetId="15">'OCTG I•FTPP I'!$B$1:$L$62</definedName>
    <definedName name="_xlnm.Print_Area" localSheetId="17">'OCTG V•FTPP V'!$B$1:$L$62</definedName>
    <definedName name="_xlnm.Print_Area" localSheetId="18">'Other•Autre'!$B$1:$L$62</definedName>
    <definedName name="_xlnm.Print_Area" localSheetId="5">Pro!$B$1:$L$79</definedName>
    <definedName name="_xlnm.Print_Area" localSheetId="3">Public!$B$1:$L$398</definedName>
    <definedName name="_xlnm.Print_Area" localSheetId="11">THA!$B$1:$L$62</definedName>
    <definedName name="_xlnm.Print_Area" localSheetId="12">TUR!$B$1:$L$62</definedName>
    <definedName name="_xlnm.Print_Area" localSheetId="7">TWN!$B$1:$L$62</definedName>
    <definedName name="_xlnm.Print_Area" localSheetId="13">UKR!$B$1:$L$62</definedName>
    <definedName name="_xlnm.Print_Area" localSheetId="16">USA!$B$1:$L$62</definedName>
    <definedName name="_xlnm.Print_Area" localSheetId="14">VNM!$B$1:$L$62</definedName>
    <definedName name="_xlnm.Print_Titles" localSheetId="21">AddPro!$1:$7</definedName>
    <definedName name="_xlnm.Print_Titles" localSheetId="4">AddPub!$1:$7</definedName>
    <definedName name="_xlnm.Print_Titles" localSheetId="22">Confirm!$1:$7</definedName>
    <definedName name="_xlnm.Print_Titles" localSheetId="9">IDN!$1:$8</definedName>
    <definedName name="_xlnm.Print_Titles" localSheetId="8">IND!$1:$8</definedName>
    <definedName name="_xlnm.Print_Titles" localSheetId="2">Info!$1:$7</definedName>
    <definedName name="_xlnm.Print_Titles" localSheetId="1">Intro!$1:$7</definedName>
    <definedName name="_xlnm.Print_Titles" localSheetId="20">'Invent•Stock'!$1:$7</definedName>
    <definedName name="_xlnm.Print_Titles" localSheetId="10">KOR!$1:$8</definedName>
    <definedName name="_xlnm.Print_Titles" localSheetId="15">'OCTG I•FTPP I'!$1:$8</definedName>
    <definedName name="_xlnm.Print_Titles" localSheetId="17">'OCTG V•FTPP V'!$1:$7</definedName>
    <definedName name="_xlnm.Print_Titles" localSheetId="18">'Other•Autre'!$1:$7</definedName>
    <definedName name="_xlnm.Print_Titles" localSheetId="5">Pro!$1:$7</definedName>
    <definedName name="_xlnm.Print_Titles" localSheetId="3">Public!$1:$7</definedName>
    <definedName name="_xlnm.Print_Titles" localSheetId="11">THA!$1:$8</definedName>
    <definedName name="_xlnm.Print_Titles" localSheetId="12">TUR!$1:$8</definedName>
    <definedName name="_xlnm.Print_Titles" localSheetId="7">TWN!$1:$8</definedName>
    <definedName name="_xlnm.Print_Titles" localSheetId="13">UKR!$1:$8</definedName>
    <definedName name="_xlnm.Print_Titles" localSheetId="16">USA!$1:$7</definedName>
    <definedName name="_xlnm.Print_Titles" localSheetId="14">VNM!$1:$8</definedName>
    <definedName name="quest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44" i="90" l="1"/>
  <c r="I44" i="90"/>
  <c r="J44" i="90"/>
  <c r="K44" i="90"/>
  <c r="G44" i="90"/>
  <c r="G38" i="122"/>
  <c r="E53" i="135"/>
  <c r="E54" i="135"/>
  <c r="E55" i="135"/>
  <c r="E56" i="135"/>
  <c r="E57" i="135"/>
  <c r="D57" i="135"/>
  <c r="D56" i="135"/>
  <c r="D55" i="135"/>
  <c r="D54" i="135"/>
  <c r="D53" i="135"/>
  <c r="E52" i="135"/>
  <c r="E51" i="135"/>
  <c r="E50" i="135"/>
  <c r="E49" i="135"/>
  <c r="E48" i="135"/>
  <c r="E45" i="135"/>
  <c r="E47" i="135"/>
  <c r="E46" i="135"/>
  <c r="E44" i="135"/>
  <c r="E43" i="135"/>
  <c r="E42" i="135"/>
  <c r="E41" i="135"/>
  <c r="E40" i="135"/>
  <c r="E39" i="135"/>
  <c r="E38" i="135"/>
  <c r="E37" i="135"/>
  <c r="E36" i="135"/>
  <c r="E35" i="135"/>
  <c r="E34" i="135"/>
  <c r="E33" i="135"/>
  <c r="E29" i="135"/>
  <c r="E30" i="135"/>
  <c r="E31" i="135"/>
  <c r="E32" i="135"/>
  <c r="E28" i="135"/>
  <c r="D32" i="135"/>
  <c r="D31" i="135"/>
  <c r="D30" i="135"/>
  <c r="D29" i="135"/>
  <c r="D28" i="135"/>
  <c r="E27" i="135"/>
  <c r="E26" i="135"/>
  <c r="E25" i="135"/>
  <c r="E24" i="135"/>
  <c r="E23" i="135"/>
  <c r="E22" i="135"/>
  <c r="E21" i="135"/>
  <c r="E20" i="135"/>
  <c r="E19" i="135"/>
  <c r="E18" i="135"/>
  <c r="E17" i="135"/>
  <c r="E16" i="135"/>
  <c r="E15" i="135"/>
  <c r="E14" i="135"/>
  <c r="E13" i="135"/>
  <c r="E12" i="135"/>
  <c r="E11" i="135"/>
  <c r="E10" i="135"/>
  <c r="E9" i="135"/>
  <c r="E8" i="135"/>
  <c r="E7" i="135"/>
  <c r="E6" i="135"/>
  <c r="E5" i="135"/>
  <c r="E4" i="135"/>
  <c r="E3" i="135"/>
  <c r="A37" i="135"/>
  <c r="A38" i="135"/>
  <c r="A39" i="135"/>
  <c r="A40" i="135"/>
  <c r="A41" i="135"/>
  <c r="A42" i="135"/>
  <c r="A43" i="135"/>
  <c r="A44" i="135"/>
  <c r="A45" i="135"/>
  <c r="A46" i="135"/>
  <c r="A47" i="135"/>
  <c r="A48" i="135"/>
  <c r="A49" i="135"/>
  <c r="E2" i="135"/>
  <c r="A3" i="135"/>
  <c r="A4" i="135"/>
  <c r="A5" i="135"/>
  <c r="A6" i="135"/>
  <c r="A7" i="135"/>
  <c r="A8" i="135"/>
  <c r="A9" i="135"/>
  <c r="A10" i="135"/>
  <c r="A11" i="135"/>
  <c r="A12" i="135"/>
  <c r="A13" i="135"/>
  <c r="A14" i="135"/>
  <c r="A15" i="135"/>
  <c r="A16" i="135"/>
  <c r="A17" i="135"/>
  <c r="A18" i="135"/>
  <c r="A19" i="135"/>
  <c r="A20" i="135"/>
  <c r="A21" i="135"/>
  <c r="A22" i="135"/>
  <c r="A23" i="135"/>
  <c r="A24" i="135"/>
  <c r="A25" i="135"/>
  <c r="A26" i="135"/>
  <c r="A27" i="135"/>
  <c r="A28" i="135"/>
  <c r="A29" i="135"/>
  <c r="A30" i="135"/>
  <c r="A31" i="135"/>
  <c r="A32" i="135"/>
  <c r="A33" i="135"/>
  <c r="A34" i="135"/>
  <c r="A35" i="135"/>
  <c r="A36" i="135"/>
  <c r="A50" i="135"/>
  <c r="A51" i="135"/>
  <c r="A52" i="135"/>
  <c r="A53" i="135"/>
  <c r="A54" i="135"/>
  <c r="A55" i="135"/>
  <c r="A56" i="135"/>
  <c r="A57" i="135"/>
  <c r="A2" i="135"/>
  <c r="A15" i="134" l="1"/>
  <c r="A31" i="134"/>
  <c r="A25" i="134" l="1"/>
  <c r="A3" i="134"/>
  <c r="K68" i="134" l="1"/>
  <c r="L68" i="134"/>
  <c r="M68" i="134"/>
  <c r="N68" i="134"/>
  <c r="J68" i="134"/>
  <c r="F68" i="134"/>
  <c r="G68" i="134"/>
  <c r="H68" i="134"/>
  <c r="I68" i="134"/>
  <c r="E68" i="134"/>
  <c r="C62" i="134"/>
  <c r="N60" i="134"/>
  <c r="M60" i="134"/>
  <c r="L60" i="134"/>
  <c r="K60" i="134"/>
  <c r="J60" i="134"/>
  <c r="I60" i="134"/>
  <c r="H60" i="134"/>
  <c r="G60" i="134"/>
  <c r="F60" i="134"/>
  <c r="E60" i="134"/>
  <c r="N59" i="134"/>
  <c r="M59" i="134"/>
  <c r="L59" i="134"/>
  <c r="K59" i="134"/>
  <c r="J59" i="134"/>
  <c r="I59" i="134"/>
  <c r="H59" i="134"/>
  <c r="G59" i="134"/>
  <c r="F59" i="134"/>
  <c r="E59" i="134"/>
  <c r="N58" i="134"/>
  <c r="M58" i="134"/>
  <c r="L58" i="134"/>
  <c r="K58" i="134"/>
  <c r="J58" i="134"/>
  <c r="I58" i="134"/>
  <c r="H58" i="134"/>
  <c r="G58" i="134"/>
  <c r="F58" i="134"/>
  <c r="E58" i="134"/>
  <c r="N54" i="134"/>
  <c r="M54" i="134"/>
  <c r="L54" i="134"/>
  <c r="K54" i="134"/>
  <c r="J54" i="134"/>
  <c r="I54" i="134"/>
  <c r="H54" i="134"/>
  <c r="G54" i="134"/>
  <c r="F54" i="134"/>
  <c r="E54" i="134"/>
  <c r="N53" i="134"/>
  <c r="M53" i="134"/>
  <c r="L53" i="134"/>
  <c r="K53" i="134"/>
  <c r="J53" i="134"/>
  <c r="I53" i="134"/>
  <c r="H53" i="134"/>
  <c r="G53" i="134"/>
  <c r="F53" i="134"/>
  <c r="E53" i="134"/>
  <c r="N52" i="134"/>
  <c r="M52" i="134"/>
  <c r="L52" i="134"/>
  <c r="K52" i="134"/>
  <c r="J52" i="134"/>
  <c r="I52" i="134"/>
  <c r="H52" i="134"/>
  <c r="G52" i="134"/>
  <c r="F52" i="134"/>
  <c r="E52" i="134"/>
  <c r="N57" i="134"/>
  <c r="M57" i="134"/>
  <c r="L57" i="134"/>
  <c r="K57" i="134"/>
  <c r="J57" i="134"/>
  <c r="I57" i="134"/>
  <c r="H57" i="134"/>
  <c r="G57" i="134"/>
  <c r="F57" i="134"/>
  <c r="E57" i="134"/>
  <c r="N56" i="134"/>
  <c r="M56" i="134"/>
  <c r="L56" i="134"/>
  <c r="K56" i="134"/>
  <c r="J56" i="134"/>
  <c r="I56" i="134"/>
  <c r="H56" i="134"/>
  <c r="G56" i="134"/>
  <c r="F56" i="134"/>
  <c r="E56" i="134"/>
  <c r="N55" i="134"/>
  <c r="M55" i="134"/>
  <c r="L55" i="134"/>
  <c r="K55" i="134"/>
  <c r="J55" i="134"/>
  <c r="I55" i="134"/>
  <c r="H55" i="134"/>
  <c r="G55" i="134"/>
  <c r="F55" i="134"/>
  <c r="E55" i="134"/>
  <c r="N51" i="134"/>
  <c r="M51" i="134"/>
  <c r="L51" i="134"/>
  <c r="K51" i="134"/>
  <c r="J51" i="134"/>
  <c r="O51" i="134" s="1"/>
  <c r="I51" i="134"/>
  <c r="S51" i="134" s="1"/>
  <c r="H51" i="134"/>
  <c r="G51" i="134"/>
  <c r="F51" i="134"/>
  <c r="E51" i="134"/>
  <c r="N50" i="134"/>
  <c r="M50" i="134"/>
  <c r="L50" i="134"/>
  <c r="K50" i="134"/>
  <c r="J50" i="134"/>
  <c r="I50" i="134"/>
  <c r="H50" i="134"/>
  <c r="G50" i="134"/>
  <c r="F50" i="134"/>
  <c r="N49" i="134"/>
  <c r="M49" i="134"/>
  <c r="L49" i="134"/>
  <c r="K49" i="134"/>
  <c r="J49" i="134"/>
  <c r="I49" i="134"/>
  <c r="S49" i="134" s="1"/>
  <c r="H49" i="134"/>
  <c r="R49" i="134" s="1"/>
  <c r="G49" i="134"/>
  <c r="Q49" i="134" s="1"/>
  <c r="F49" i="134"/>
  <c r="E50" i="134"/>
  <c r="E49" i="134"/>
  <c r="N48" i="134"/>
  <c r="M48" i="134"/>
  <c r="L48" i="134"/>
  <c r="K48" i="134"/>
  <c r="J48" i="134"/>
  <c r="I48" i="134"/>
  <c r="S48" i="134" s="1"/>
  <c r="H48" i="134"/>
  <c r="R48" i="134" s="1"/>
  <c r="G48" i="134"/>
  <c r="Q48" i="134" s="1"/>
  <c r="F48" i="134"/>
  <c r="P48" i="134" s="1"/>
  <c r="E48" i="134"/>
  <c r="N47" i="134"/>
  <c r="M47" i="134"/>
  <c r="L47" i="134"/>
  <c r="K47" i="134"/>
  <c r="J47" i="134"/>
  <c r="I47" i="134"/>
  <c r="H47" i="134"/>
  <c r="G47" i="134"/>
  <c r="Q47" i="134" s="1"/>
  <c r="F47" i="134"/>
  <c r="P47" i="134" s="1"/>
  <c r="E47" i="134"/>
  <c r="N46" i="134"/>
  <c r="M46" i="134"/>
  <c r="L46" i="134"/>
  <c r="K46" i="134"/>
  <c r="J46" i="134"/>
  <c r="I46" i="134"/>
  <c r="H46" i="134"/>
  <c r="G46" i="134"/>
  <c r="F46" i="134"/>
  <c r="E46" i="134"/>
  <c r="N45" i="134"/>
  <c r="M45" i="134"/>
  <c r="L45" i="134"/>
  <c r="K45" i="134"/>
  <c r="J45" i="134"/>
  <c r="I45" i="134"/>
  <c r="H45" i="134"/>
  <c r="G45" i="134"/>
  <c r="F45" i="134"/>
  <c r="E45" i="134"/>
  <c r="N44" i="134"/>
  <c r="M44" i="134"/>
  <c r="L44" i="134"/>
  <c r="K44" i="134"/>
  <c r="J44" i="134"/>
  <c r="I44" i="134"/>
  <c r="S44" i="134" s="1"/>
  <c r="H44" i="134"/>
  <c r="G44" i="134"/>
  <c r="F44" i="134"/>
  <c r="E44" i="134"/>
  <c r="N43" i="134"/>
  <c r="M43" i="134"/>
  <c r="L43" i="134"/>
  <c r="K43" i="134"/>
  <c r="J43" i="134"/>
  <c r="I43" i="134"/>
  <c r="S43" i="134" s="1"/>
  <c r="H43" i="134"/>
  <c r="R43" i="134" s="1"/>
  <c r="G43" i="134"/>
  <c r="Q43" i="134" s="1"/>
  <c r="F43" i="134"/>
  <c r="E43" i="134"/>
  <c r="N42" i="134"/>
  <c r="M42" i="134"/>
  <c r="L42" i="134"/>
  <c r="K42" i="134"/>
  <c r="J42" i="134"/>
  <c r="I42" i="134"/>
  <c r="H42" i="134"/>
  <c r="R42" i="134" s="1"/>
  <c r="G42" i="134"/>
  <c r="Q42" i="134" s="1"/>
  <c r="F42" i="134"/>
  <c r="E42" i="134"/>
  <c r="N41" i="134"/>
  <c r="M41" i="134"/>
  <c r="L41" i="134"/>
  <c r="K41" i="134"/>
  <c r="J41" i="134"/>
  <c r="I41" i="134"/>
  <c r="S41" i="134" s="1"/>
  <c r="H41" i="134"/>
  <c r="R41" i="134" s="1"/>
  <c r="G41" i="134"/>
  <c r="Q41" i="134" s="1"/>
  <c r="F41" i="134"/>
  <c r="E41" i="134"/>
  <c r="N40" i="134"/>
  <c r="M40" i="134"/>
  <c r="L40" i="134"/>
  <c r="K40" i="134"/>
  <c r="J40" i="134"/>
  <c r="I40" i="134"/>
  <c r="H40" i="134"/>
  <c r="G40" i="134"/>
  <c r="F40" i="134"/>
  <c r="E40" i="134"/>
  <c r="N39" i="134"/>
  <c r="S39" i="134" s="1"/>
  <c r="M39" i="134"/>
  <c r="L39" i="134"/>
  <c r="K39" i="134"/>
  <c r="J39" i="134"/>
  <c r="I39" i="134"/>
  <c r="H39" i="134"/>
  <c r="G39" i="134"/>
  <c r="F39" i="134"/>
  <c r="P39" i="134" s="1"/>
  <c r="E39" i="134"/>
  <c r="N38" i="134"/>
  <c r="M38" i="134"/>
  <c r="L38" i="134"/>
  <c r="K38" i="134"/>
  <c r="J38" i="134"/>
  <c r="I38" i="134"/>
  <c r="H38" i="134"/>
  <c r="G38" i="134"/>
  <c r="F38" i="134"/>
  <c r="P38" i="134" s="1"/>
  <c r="E38" i="134"/>
  <c r="N37" i="134"/>
  <c r="M37" i="134"/>
  <c r="L37" i="134"/>
  <c r="K37" i="134"/>
  <c r="J37" i="134"/>
  <c r="I37" i="134"/>
  <c r="H37" i="134"/>
  <c r="G37" i="134"/>
  <c r="F37" i="134"/>
  <c r="E37" i="134"/>
  <c r="N36" i="134"/>
  <c r="M36" i="134"/>
  <c r="L36" i="134"/>
  <c r="K36" i="134"/>
  <c r="J36" i="134"/>
  <c r="I36" i="134"/>
  <c r="H36" i="134"/>
  <c r="G36" i="134"/>
  <c r="F36" i="134"/>
  <c r="E36" i="134"/>
  <c r="N35" i="134"/>
  <c r="M35" i="134"/>
  <c r="L35" i="134"/>
  <c r="K35" i="134"/>
  <c r="J35" i="134"/>
  <c r="I35" i="134"/>
  <c r="H35" i="134"/>
  <c r="G35" i="134"/>
  <c r="Q35" i="134" s="1"/>
  <c r="F35" i="134"/>
  <c r="E35" i="134"/>
  <c r="N34" i="134"/>
  <c r="M34" i="134"/>
  <c r="L34" i="134"/>
  <c r="K34" i="134"/>
  <c r="J34" i="134"/>
  <c r="I34" i="134"/>
  <c r="H34" i="134"/>
  <c r="G34" i="134"/>
  <c r="F34" i="134"/>
  <c r="E34" i="134"/>
  <c r="N33" i="134"/>
  <c r="M33" i="134"/>
  <c r="L33" i="134"/>
  <c r="K33" i="134"/>
  <c r="J33" i="134"/>
  <c r="I33" i="134"/>
  <c r="H33" i="134"/>
  <c r="G33" i="134"/>
  <c r="F33" i="134"/>
  <c r="E33" i="134"/>
  <c r="N32" i="134"/>
  <c r="M32" i="134"/>
  <c r="L32" i="134"/>
  <c r="K32" i="134"/>
  <c r="J32" i="134"/>
  <c r="I32" i="134"/>
  <c r="H32" i="134"/>
  <c r="G32" i="134"/>
  <c r="F32" i="134"/>
  <c r="E32" i="134"/>
  <c r="N31" i="134"/>
  <c r="M31" i="134"/>
  <c r="L31" i="134"/>
  <c r="K31" i="134"/>
  <c r="J31" i="134"/>
  <c r="I31" i="134"/>
  <c r="H31" i="134"/>
  <c r="G31" i="134"/>
  <c r="F31" i="134"/>
  <c r="E31" i="134"/>
  <c r="N30" i="134"/>
  <c r="M30" i="134"/>
  <c r="L30" i="134"/>
  <c r="K30" i="134"/>
  <c r="J30" i="134"/>
  <c r="I30" i="134"/>
  <c r="H30" i="134"/>
  <c r="G30" i="134"/>
  <c r="F30" i="134"/>
  <c r="E30" i="134"/>
  <c r="N29" i="134"/>
  <c r="M29" i="134"/>
  <c r="L29" i="134"/>
  <c r="K29" i="134"/>
  <c r="J29" i="134"/>
  <c r="I29" i="134"/>
  <c r="H29" i="134"/>
  <c r="G29" i="134"/>
  <c r="F29" i="134"/>
  <c r="E29" i="134"/>
  <c r="N28" i="134"/>
  <c r="M28" i="134"/>
  <c r="L28" i="134"/>
  <c r="K28" i="134"/>
  <c r="J28" i="134"/>
  <c r="I28" i="134"/>
  <c r="H28" i="134"/>
  <c r="G28" i="134"/>
  <c r="F28" i="134"/>
  <c r="E28" i="134"/>
  <c r="K25" i="134"/>
  <c r="L25" i="134"/>
  <c r="M25" i="134"/>
  <c r="N25" i="134"/>
  <c r="K26" i="134"/>
  <c r="L26" i="134"/>
  <c r="M26" i="134"/>
  <c r="N26" i="134"/>
  <c r="K27" i="134"/>
  <c r="L27" i="134"/>
  <c r="M27" i="134"/>
  <c r="N27" i="134"/>
  <c r="J27" i="134"/>
  <c r="J26" i="134"/>
  <c r="J25" i="134"/>
  <c r="F25" i="134"/>
  <c r="G25" i="134"/>
  <c r="H25" i="134"/>
  <c r="I25" i="134"/>
  <c r="F26" i="134"/>
  <c r="G26" i="134"/>
  <c r="H26" i="134"/>
  <c r="I26" i="134"/>
  <c r="F27" i="134"/>
  <c r="G27" i="134"/>
  <c r="H27" i="134"/>
  <c r="I27" i="134"/>
  <c r="E27" i="134"/>
  <c r="T27" i="134" s="1"/>
  <c r="E26" i="134"/>
  <c r="E25" i="134"/>
  <c r="J72" i="134"/>
  <c r="I72" i="134"/>
  <c r="H72" i="134"/>
  <c r="G72" i="134"/>
  <c r="F72" i="134"/>
  <c r="E72" i="134"/>
  <c r="N72" i="134"/>
  <c r="M72" i="134"/>
  <c r="L72" i="134"/>
  <c r="K72" i="134"/>
  <c r="C19" i="134"/>
  <c r="F17" i="134"/>
  <c r="G17" i="134"/>
  <c r="H17" i="134"/>
  <c r="I17" i="134"/>
  <c r="E17" i="134"/>
  <c r="F11" i="134"/>
  <c r="G11" i="134"/>
  <c r="H11" i="134"/>
  <c r="I11" i="134"/>
  <c r="E11" i="134"/>
  <c r="C37" i="134"/>
  <c r="C40" i="134" s="1"/>
  <c r="C38" i="134"/>
  <c r="C41" i="134" s="1"/>
  <c r="C39" i="134"/>
  <c r="C42" i="134" s="1"/>
  <c r="C46" i="134"/>
  <c r="C49" i="134" s="1"/>
  <c r="C47" i="134"/>
  <c r="C50" i="134" s="1"/>
  <c r="C48" i="134"/>
  <c r="C51" i="134" s="1"/>
  <c r="P46" i="134" l="1"/>
  <c r="Q40" i="134"/>
  <c r="P40" i="134"/>
  <c r="P34" i="134"/>
  <c r="O35" i="134"/>
  <c r="Q51" i="134"/>
  <c r="R51" i="134"/>
  <c r="Q50" i="134"/>
  <c r="R50" i="134"/>
  <c r="S50" i="134"/>
  <c r="P51" i="134"/>
  <c r="P50" i="134"/>
  <c r="T50" i="134"/>
  <c r="T49" i="134"/>
  <c r="R47" i="134"/>
  <c r="S47" i="134"/>
  <c r="R46" i="134"/>
  <c r="T48" i="134"/>
  <c r="O47" i="134"/>
  <c r="S46" i="134"/>
  <c r="Q46" i="134"/>
  <c r="R45" i="134"/>
  <c r="P43" i="134"/>
  <c r="S45" i="134"/>
  <c r="Q45" i="134"/>
  <c r="P45" i="134"/>
  <c r="O45" i="134"/>
  <c r="Q44" i="134"/>
  <c r="P44" i="134"/>
  <c r="T44" i="134"/>
  <c r="O44" i="134"/>
  <c r="P41" i="134"/>
  <c r="O41" i="134"/>
  <c r="S40" i="134"/>
  <c r="S42" i="134"/>
  <c r="P42" i="134"/>
  <c r="T42" i="134"/>
  <c r="R40" i="134"/>
  <c r="Q39" i="134"/>
  <c r="R39" i="134"/>
  <c r="O39" i="134"/>
  <c r="S38" i="134"/>
  <c r="R38" i="134"/>
  <c r="Q38" i="134"/>
  <c r="O38" i="134"/>
  <c r="S37" i="134"/>
  <c r="R37" i="134"/>
  <c r="Q37" i="134"/>
  <c r="T37" i="134"/>
  <c r="R35" i="134"/>
  <c r="S35" i="134"/>
  <c r="O34" i="134"/>
  <c r="S34" i="134"/>
  <c r="S36" i="134"/>
  <c r="R36" i="134"/>
  <c r="Q36" i="134"/>
  <c r="P36" i="134"/>
  <c r="T36" i="134"/>
  <c r="P35" i="134"/>
  <c r="R34" i="134"/>
  <c r="Q34" i="134"/>
  <c r="T33" i="134"/>
  <c r="T32" i="134"/>
  <c r="T30" i="134"/>
  <c r="T26" i="134"/>
  <c r="T39" i="134"/>
  <c r="T51" i="134"/>
  <c r="T31" i="134"/>
  <c r="T43" i="134"/>
  <c r="T29" i="134"/>
  <c r="T35" i="134"/>
  <c r="T41" i="134"/>
  <c r="T47" i="134"/>
  <c r="O37" i="134"/>
  <c r="O43" i="134"/>
  <c r="O50" i="134"/>
  <c r="T28" i="134"/>
  <c r="T40" i="134"/>
  <c r="O46" i="134"/>
  <c r="O49" i="134"/>
  <c r="O36" i="134"/>
  <c r="O42" i="134"/>
  <c r="O48" i="134"/>
  <c r="O40" i="134"/>
  <c r="R44" i="134"/>
  <c r="P49" i="134"/>
  <c r="P37" i="134"/>
  <c r="T38" i="134"/>
  <c r="T46" i="134"/>
  <c r="T34" i="134"/>
  <c r="T45" i="134"/>
  <c r="J11" i="134"/>
  <c r="O68" i="134"/>
  <c r="N67" i="134"/>
  <c r="M67" i="134"/>
  <c r="L67" i="134"/>
  <c r="K67" i="134"/>
  <c r="J67" i="134"/>
  <c r="I67" i="134"/>
  <c r="H67" i="134"/>
  <c r="G67" i="134"/>
  <c r="F67" i="134"/>
  <c r="E67" i="134"/>
  <c r="I66" i="134"/>
  <c r="O66" i="134" s="1"/>
  <c r="H66" i="134"/>
  <c r="G66" i="134"/>
  <c r="F66" i="134"/>
  <c r="E66" i="134"/>
  <c r="B58" i="134"/>
  <c r="B59" i="134" s="1"/>
  <c r="B60" i="134" s="1"/>
  <c r="C30" i="134"/>
  <c r="C33" i="134" s="1"/>
  <c r="C54" i="134" s="1"/>
  <c r="C57" i="134" s="1"/>
  <c r="C60" i="134" s="1"/>
  <c r="C29" i="134"/>
  <c r="C28" i="134"/>
  <c r="C31" i="134" s="1"/>
  <c r="C52" i="134" s="1"/>
  <c r="C55" i="134" s="1"/>
  <c r="C58" i="134" s="1"/>
  <c r="N23" i="134"/>
  <c r="N66" i="134" s="1"/>
  <c r="S66" i="134" s="1"/>
  <c r="M23" i="134"/>
  <c r="M66" i="134" s="1"/>
  <c r="R66" i="134" s="1"/>
  <c r="L23" i="134"/>
  <c r="L66" i="134" s="1"/>
  <c r="Q66" i="134" s="1"/>
  <c r="K23" i="134"/>
  <c r="K66" i="134" s="1"/>
  <c r="P66" i="134" s="1"/>
  <c r="J23" i="134"/>
  <c r="O23" i="134" s="1"/>
  <c r="I2" i="134"/>
  <c r="H2" i="134"/>
  <c r="G2" i="134"/>
  <c r="B24" i="125"/>
  <c r="B24" i="133"/>
  <c r="B23" i="83"/>
  <c r="Q55" i="134" l="1"/>
  <c r="O53" i="134"/>
  <c r="Q54" i="134"/>
  <c r="P27" i="134"/>
  <c r="P53" i="134"/>
  <c r="O60" i="134"/>
  <c r="P29" i="134"/>
  <c r="S68" i="134"/>
  <c r="R26" i="134"/>
  <c r="Q33" i="134"/>
  <c r="R53" i="134"/>
  <c r="P33" i="134"/>
  <c r="O26" i="134"/>
  <c r="P26" i="134"/>
  <c r="O31" i="134"/>
  <c r="S57" i="134"/>
  <c r="O30" i="134"/>
  <c r="P31" i="134"/>
  <c r="T68" i="134"/>
  <c r="J17" i="134"/>
  <c r="T25" i="134"/>
  <c r="R31" i="134"/>
  <c r="S58" i="134"/>
  <c r="O33" i="134"/>
  <c r="P68" i="134"/>
  <c r="Q59" i="134"/>
  <c r="S33" i="134"/>
  <c r="R55" i="134"/>
  <c r="O56" i="134"/>
  <c r="Q57" i="134"/>
  <c r="R58" i="134"/>
  <c r="S26" i="134"/>
  <c r="O58" i="134"/>
  <c r="O57" i="134"/>
  <c r="R29" i="134"/>
  <c r="R33" i="134"/>
  <c r="P57" i="134"/>
  <c r="S55" i="134"/>
  <c r="S60" i="134"/>
  <c r="Q58" i="134"/>
  <c r="S28" i="134"/>
  <c r="S23" i="134"/>
  <c r="Q26" i="134"/>
  <c r="O28" i="134"/>
  <c r="Q31" i="134"/>
  <c r="Q53" i="134"/>
  <c r="O55" i="134"/>
  <c r="Q56" i="134"/>
  <c r="S53" i="134"/>
  <c r="O27" i="134"/>
  <c r="Q29" i="134"/>
  <c r="O54" i="134"/>
  <c r="P55" i="134"/>
  <c r="O25" i="134"/>
  <c r="R27" i="134"/>
  <c r="P28" i="134"/>
  <c r="P30" i="134"/>
  <c r="O32" i="134"/>
  <c r="O52" i="134"/>
  <c r="R54" i="134"/>
  <c r="R56" i="134"/>
  <c r="P60" i="134"/>
  <c r="S27" i="134"/>
  <c r="P32" i="134"/>
  <c r="P52" i="134"/>
  <c r="S54" i="134"/>
  <c r="S56" i="134"/>
  <c r="Q68" i="134"/>
  <c r="P23" i="134"/>
  <c r="Q32" i="134"/>
  <c r="T58" i="134"/>
  <c r="T59" i="134" s="1"/>
  <c r="T60" i="134" s="1"/>
  <c r="Q23" i="134"/>
  <c r="S30" i="134"/>
  <c r="R32" i="134"/>
  <c r="R52" i="134"/>
  <c r="J66" i="134"/>
  <c r="R23" i="134"/>
  <c r="S31" i="134"/>
  <c r="S32" i="134"/>
  <c r="S52" i="134"/>
  <c r="R59" i="134"/>
  <c r="Q28" i="134"/>
  <c r="R30" i="134"/>
  <c r="Q52" i="134"/>
  <c r="P58" i="134"/>
  <c r="O29" i="134"/>
  <c r="P54" i="134"/>
  <c r="P56" i="134"/>
  <c r="S59" i="134"/>
  <c r="R28" i="134"/>
  <c r="T55" i="134"/>
  <c r="T56" i="134" s="1"/>
  <c r="T57" i="134" s="1"/>
  <c r="Q27" i="134"/>
  <c r="R57" i="134"/>
  <c r="O59" i="134"/>
  <c r="Q60" i="134"/>
  <c r="Q30" i="134"/>
  <c r="S29" i="134"/>
  <c r="R68" i="134"/>
  <c r="T52" i="134"/>
  <c r="T53" i="134" s="1"/>
  <c r="T54" i="134" s="1"/>
  <c r="P59" i="134"/>
  <c r="R60" i="134"/>
  <c r="P25" i="134"/>
  <c r="Q25" i="134"/>
  <c r="C32" i="134"/>
  <c r="R25" i="134"/>
  <c r="S25" i="134"/>
  <c r="D12" i="123"/>
  <c r="C12" i="123"/>
  <c r="C12" i="84"/>
  <c r="C53" i="134" l="1"/>
  <c r="B46" i="90"/>
  <c r="F45" i="90"/>
  <c r="F44" i="90"/>
  <c r="F43" i="90"/>
  <c r="F42" i="90"/>
  <c r="F39" i="90"/>
  <c r="F38" i="90"/>
  <c r="F37" i="90"/>
  <c r="F36" i="90"/>
  <c r="F47" i="90"/>
  <c r="H10" i="81"/>
  <c r="B10" i="81"/>
  <c r="C56" i="134" l="1"/>
  <c r="B6" i="82"/>
  <c r="C59" i="134" l="1"/>
  <c r="L71" i="134"/>
  <c r="L73" i="134" s="1"/>
  <c r="M71" i="134"/>
  <c r="M73" i="134" s="1"/>
  <c r="G71" i="134"/>
  <c r="G73" i="134" s="1"/>
  <c r="H71" i="134"/>
  <c r="H73" i="134" s="1"/>
  <c r="F71" i="134"/>
  <c r="F73" i="134" s="1"/>
  <c r="B15" i="82"/>
  <c r="B6" i="81"/>
  <c r="M74" i="134" l="1"/>
  <c r="E71" i="134"/>
  <c r="E73" i="134" s="1"/>
  <c r="J74" i="134"/>
  <c r="I71" i="134"/>
  <c r="I73" i="134" s="1"/>
  <c r="H74" i="134"/>
  <c r="E74" i="134"/>
  <c r="N74" i="134"/>
  <c r="K74" i="134"/>
  <c r="F74" i="134"/>
  <c r="L74" i="134"/>
  <c r="G74" i="134"/>
  <c r="J71" i="134"/>
  <c r="J73" i="134" s="1"/>
  <c r="K71" i="134"/>
  <c r="K73" i="134" s="1"/>
  <c r="I74" i="134"/>
  <c r="N71" i="134"/>
  <c r="N73" i="134" s="1"/>
  <c r="H47" i="90"/>
  <c r="F14" i="134" s="1"/>
  <c r="I47" i="90"/>
  <c r="G14" i="134" s="1"/>
  <c r="J47" i="90"/>
  <c r="H14" i="134" s="1"/>
  <c r="K47" i="90"/>
  <c r="I14" i="134" s="1"/>
  <c r="H46" i="90"/>
  <c r="F13" i="134" s="1"/>
  <c r="I46" i="90"/>
  <c r="G13" i="134" s="1"/>
  <c r="J46" i="90"/>
  <c r="H13" i="134" s="1"/>
  <c r="K46" i="90"/>
  <c r="I13" i="134" s="1"/>
  <c r="H45" i="90"/>
  <c r="F12" i="134" s="1"/>
  <c r="I45" i="90"/>
  <c r="G12" i="134" s="1"/>
  <c r="J45" i="90"/>
  <c r="H12" i="134" s="1"/>
  <c r="K45" i="90"/>
  <c r="I12" i="134" s="1"/>
  <c r="H43" i="90"/>
  <c r="F10" i="134" s="1"/>
  <c r="I43" i="90"/>
  <c r="G10" i="134" s="1"/>
  <c r="J43" i="90"/>
  <c r="H10" i="134" s="1"/>
  <c r="K43" i="90"/>
  <c r="I10" i="134" s="1"/>
  <c r="H42" i="90"/>
  <c r="F9" i="134" s="1"/>
  <c r="I42" i="90"/>
  <c r="G9" i="134" s="1"/>
  <c r="J42" i="90"/>
  <c r="H9" i="134" s="1"/>
  <c r="K42" i="90"/>
  <c r="I9" i="134" s="1"/>
  <c r="H41" i="90"/>
  <c r="F8" i="134" s="1"/>
  <c r="I41" i="90"/>
  <c r="G8" i="134" s="1"/>
  <c r="J41" i="90"/>
  <c r="H8" i="134" s="1"/>
  <c r="K41" i="90"/>
  <c r="I8" i="134" s="1"/>
  <c r="G47" i="90"/>
  <c r="E14" i="134" s="1"/>
  <c r="G46" i="90"/>
  <c r="E13" i="134" s="1"/>
  <c r="G45" i="90"/>
  <c r="E12" i="134" s="1"/>
  <c r="G43" i="90"/>
  <c r="E10" i="134" s="1"/>
  <c r="G42" i="90"/>
  <c r="E9" i="134" s="1"/>
  <c r="G41" i="90"/>
  <c r="E8" i="134" s="1"/>
  <c r="H40" i="90"/>
  <c r="F7" i="134" s="1"/>
  <c r="I40" i="90"/>
  <c r="G7" i="134" s="1"/>
  <c r="J40" i="90"/>
  <c r="H7" i="134" s="1"/>
  <c r="K40" i="90"/>
  <c r="I7" i="134" s="1"/>
  <c r="H39" i="90"/>
  <c r="F6" i="134" s="1"/>
  <c r="I39" i="90"/>
  <c r="G6" i="134" s="1"/>
  <c r="J39" i="90"/>
  <c r="H6" i="134" s="1"/>
  <c r="K39" i="90"/>
  <c r="I6" i="134" s="1"/>
  <c r="H38" i="90"/>
  <c r="F5" i="134" s="1"/>
  <c r="I38" i="90"/>
  <c r="G5" i="134" s="1"/>
  <c r="J38" i="90"/>
  <c r="H5" i="134" s="1"/>
  <c r="K38" i="90"/>
  <c r="I5" i="134" s="1"/>
  <c r="B41" i="90"/>
  <c r="G40" i="90"/>
  <c r="E7" i="134" s="1"/>
  <c r="G39" i="90"/>
  <c r="E6" i="134" s="1"/>
  <c r="G38" i="90"/>
  <c r="E5" i="134" s="1"/>
  <c r="H37" i="90"/>
  <c r="F4" i="134" s="1"/>
  <c r="I37" i="90"/>
  <c r="G4" i="134" s="1"/>
  <c r="J37" i="90"/>
  <c r="H4" i="134" s="1"/>
  <c r="K37" i="90"/>
  <c r="I4" i="134" s="1"/>
  <c r="G48" i="90"/>
  <c r="G37" i="90"/>
  <c r="E4" i="134" s="1"/>
  <c r="H36" i="90"/>
  <c r="F3" i="134" s="1"/>
  <c r="I36" i="90"/>
  <c r="G3" i="134" s="1"/>
  <c r="J36" i="90"/>
  <c r="H3" i="134" s="1"/>
  <c r="K36" i="90"/>
  <c r="I3" i="134" s="1"/>
  <c r="G36" i="90"/>
  <c r="E3" i="134" s="1"/>
  <c r="F40" i="90"/>
  <c r="B23" i="133"/>
  <c r="B23" i="121"/>
  <c r="B23" i="122" s="1"/>
  <c r="B23" i="125"/>
  <c r="P53" i="121"/>
  <c r="O53" i="121"/>
  <c r="P37" i="121"/>
  <c r="O37" i="121"/>
  <c r="P35" i="121"/>
  <c r="O35" i="121"/>
  <c r="P36" i="120"/>
  <c r="P99" i="83"/>
  <c r="P85" i="83"/>
  <c r="P15" i="83"/>
  <c r="O15" i="83"/>
  <c r="B21" i="82"/>
  <c r="P23" i="120"/>
  <c r="O23" i="120"/>
  <c r="J14" i="134" l="1"/>
  <c r="J13" i="134"/>
  <c r="J12" i="134"/>
  <c r="J10" i="134"/>
  <c r="J9" i="134"/>
  <c r="J8" i="134"/>
  <c r="J7" i="134"/>
  <c r="J6" i="134"/>
  <c r="J5" i="134"/>
  <c r="J4" i="134"/>
  <c r="J3" i="134"/>
  <c r="G23" i="133"/>
  <c r="H48" i="133"/>
  <c r="G48" i="133"/>
  <c r="D48" i="133"/>
  <c r="E48" i="133" s="1"/>
  <c r="F48" i="133" s="1"/>
  <c r="K40" i="133"/>
  <c r="J40" i="133"/>
  <c r="I40" i="133"/>
  <c r="H40" i="133"/>
  <c r="G40" i="133"/>
  <c r="K39" i="133"/>
  <c r="J39" i="133"/>
  <c r="I39" i="133"/>
  <c r="H39" i="133"/>
  <c r="G39" i="133"/>
  <c r="K38" i="133"/>
  <c r="J38" i="133"/>
  <c r="I38" i="133"/>
  <c r="H38" i="133"/>
  <c r="G38" i="133"/>
  <c r="K35" i="133"/>
  <c r="J35" i="133"/>
  <c r="I35" i="133"/>
  <c r="H35" i="133"/>
  <c r="G35" i="133"/>
  <c r="K31" i="133"/>
  <c r="J31" i="133"/>
  <c r="I31" i="133"/>
  <c r="H31" i="133"/>
  <c r="G31" i="133"/>
  <c r="K26" i="133"/>
  <c r="J26" i="133"/>
  <c r="G26" i="133"/>
  <c r="G23" i="125"/>
  <c r="G23" i="131"/>
  <c r="G23" i="130"/>
  <c r="G23" i="129"/>
  <c r="G23" i="128"/>
  <c r="G23" i="127"/>
  <c r="G23" i="126"/>
  <c r="G23" i="105"/>
  <c r="P52" i="132"/>
  <c r="O52" i="132"/>
  <c r="C50" i="132"/>
  <c r="H48" i="132"/>
  <c r="G48" i="132"/>
  <c r="D48" i="132"/>
  <c r="E48" i="132" s="1"/>
  <c r="F48" i="132" s="1"/>
  <c r="B45" i="132"/>
  <c r="K40" i="132"/>
  <c r="J40" i="132"/>
  <c r="I40" i="132"/>
  <c r="H40" i="132"/>
  <c r="G40" i="132"/>
  <c r="K39" i="132"/>
  <c r="J39" i="132"/>
  <c r="I39" i="132"/>
  <c r="H39" i="132"/>
  <c r="G39" i="132"/>
  <c r="B39" i="132"/>
  <c r="K38" i="132"/>
  <c r="J38" i="132"/>
  <c r="I38" i="132"/>
  <c r="H38" i="132"/>
  <c r="G38" i="132"/>
  <c r="P36" i="132"/>
  <c r="O36" i="132"/>
  <c r="B36" i="132" s="1"/>
  <c r="K35" i="132"/>
  <c r="J35" i="132"/>
  <c r="I35" i="132"/>
  <c r="H35" i="132"/>
  <c r="G35" i="132"/>
  <c r="P34" i="132"/>
  <c r="O34" i="132"/>
  <c r="B33" i="132" s="1"/>
  <c r="D34" i="132"/>
  <c r="D37" i="132" s="1"/>
  <c r="D40" i="132" s="1"/>
  <c r="B32" i="132"/>
  <c r="K31" i="132"/>
  <c r="J31" i="132"/>
  <c r="I31" i="132"/>
  <c r="H31" i="132"/>
  <c r="G31" i="132"/>
  <c r="D31" i="132"/>
  <c r="D41" i="132" s="1"/>
  <c r="D30" i="132"/>
  <c r="D29" i="132"/>
  <c r="D33" i="132" s="1"/>
  <c r="B29" i="132"/>
  <c r="B28" i="132"/>
  <c r="K26" i="132"/>
  <c r="J26" i="132"/>
  <c r="G26" i="132"/>
  <c r="H26" i="132" s="1"/>
  <c r="I26" i="132" s="1"/>
  <c r="G23" i="132"/>
  <c r="B23" i="132"/>
  <c r="B20" i="132"/>
  <c r="B18" i="132"/>
  <c r="P52" i="131"/>
  <c r="O52" i="131"/>
  <c r="C50" i="131"/>
  <c r="H48" i="131"/>
  <c r="G48" i="131"/>
  <c r="D48" i="131"/>
  <c r="E48" i="131" s="1"/>
  <c r="F48" i="131" s="1"/>
  <c r="B45" i="131"/>
  <c r="K40" i="131"/>
  <c r="J40" i="131"/>
  <c r="I40" i="131"/>
  <c r="H40" i="131"/>
  <c r="G40" i="131"/>
  <c r="K39" i="131"/>
  <c r="J39" i="131"/>
  <c r="I39" i="131"/>
  <c r="I41" i="131" s="1"/>
  <c r="H39" i="131"/>
  <c r="G39" i="131"/>
  <c r="B39" i="131"/>
  <c r="K38" i="131"/>
  <c r="J38" i="131"/>
  <c r="I38" i="131"/>
  <c r="H38" i="131"/>
  <c r="G38" i="131"/>
  <c r="P36" i="131"/>
  <c r="O36" i="131"/>
  <c r="B36" i="131" s="1"/>
  <c r="K35" i="131"/>
  <c r="J35" i="131"/>
  <c r="I35" i="131"/>
  <c r="H35" i="131"/>
  <c r="G35" i="131"/>
  <c r="P34" i="131"/>
  <c r="O34" i="131"/>
  <c r="B33" i="131" s="1"/>
  <c r="D34" i="131"/>
  <c r="D37" i="131" s="1"/>
  <c r="D40" i="131" s="1"/>
  <c r="B32" i="131"/>
  <c r="K31" i="131"/>
  <c r="J31" i="131"/>
  <c r="I31" i="131"/>
  <c r="H31" i="131"/>
  <c r="G31" i="131"/>
  <c r="D31" i="131"/>
  <c r="D35" i="131" s="1"/>
  <c r="D30" i="131"/>
  <c r="D29" i="131"/>
  <c r="D33" i="131" s="1"/>
  <c r="B29" i="131"/>
  <c r="B28" i="131"/>
  <c r="K26" i="131"/>
  <c r="J26" i="131"/>
  <c r="G26" i="131"/>
  <c r="H26" i="131" s="1"/>
  <c r="I26" i="131" s="1"/>
  <c r="B23" i="131"/>
  <c r="B20" i="131"/>
  <c r="B18" i="131"/>
  <c r="P52" i="130"/>
  <c r="O52" i="130"/>
  <c r="B52" i="130" s="1"/>
  <c r="C50" i="130"/>
  <c r="H48" i="130"/>
  <c r="G48" i="130"/>
  <c r="D48" i="130"/>
  <c r="E48" i="130" s="1"/>
  <c r="F48" i="130" s="1"/>
  <c r="B45" i="130"/>
  <c r="K40" i="130"/>
  <c r="J40" i="130"/>
  <c r="I40" i="130"/>
  <c r="H40" i="130"/>
  <c r="G40" i="130"/>
  <c r="K39" i="130"/>
  <c r="J39" i="130"/>
  <c r="I39" i="130"/>
  <c r="I41" i="130" s="1"/>
  <c r="H39" i="130"/>
  <c r="H41" i="130" s="1"/>
  <c r="G39" i="130"/>
  <c r="G41" i="130" s="1"/>
  <c r="B39" i="130"/>
  <c r="K38" i="130"/>
  <c r="J38" i="130"/>
  <c r="I38" i="130"/>
  <c r="H38" i="130"/>
  <c r="G38" i="130"/>
  <c r="P36" i="130"/>
  <c r="O36" i="130"/>
  <c r="B36" i="130" s="1"/>
  <c r="K35" i="130"/>
  <c r="J35" i="130"/>
  <c r="I35" i="130"/>
  <c r="H35" i="130"/>
  <c r="G35" i="130"/>
  <c r="P34" i="130"/>
  <c r="O34" i="130"/>
  <c r="D34" i="130"/>
  <c r="D37" i="130" s="1"/>
  <c r="D40" i="130" s="1"/>
  <c r="B32" i="130"/>
  <c r="K31" i="130"/>
  <c r="J31" i="130"/>
  <c r="I31" i="130"/>
  <c r="H31" i="130"/>
  <c r="G31" i="130"/>
  <c r="D31" i="130"/>
  <c r="D35" i="130" s="1"/>
  <c r="D30" i="130"/>
  <c r="D29" i="130"/>
  <c r="D36" i="130" s="1"/>
  <c r="B29" i="130"/>
  <c r="B28" i="130"/>
  <c r="K26" i="130"/>
  <c r="J26" i="130"/>
  <c r="G26" i="130"/>
  <c r="H26" i="130" s="1"/>
  <c r="I26" i="130" s="1"/>
  <c r="B23" i="130"/>
  <c r="B20" i="130"/>
  <c r="B18" i="130"/>
  <c r="P52" i="129"/>
  <c r="O52" i="129"/>
  <c r="B52" i="129" s="1"/>
  <c r="C50" i="129"/>
  <c r="H48" i="129"/>
  <c r="G48" i="129"/>
  <c r="D48" i="129"/>
  <c r="E48" i="129" s="1"/>
  <c r="F48" i="129" s="1"/>
  <c r="B45" i="129"/>
  <c r="K40" i="129"/>
  <c r="J40" i="129"/>
  <c r="I40" i="129"/>
  <c r="H40" i="129"/>
  <c r="G40" i="129"/>
  <c r="K39" i="129"/>
  <c r="J39" i="129"/>
  <c r="J41" i="129" s="1"/>
  <c r="I39" i="129"/>
  <c r="H39" i="129"/>
  <c r="H41" i="129" s="1"/>
  <c r="G39" i="129"/>
  <c r="B39" i="129"/>
  <c r="K38" i="129"/>
  <c r="J38" i="129"/>
  <c r="I38" i="129"/>
  <c r="H38" i="129"/>
  <c r="G38" i="129"/>
  <c r="P36" i="129"/>
  <c r="O36" i="129"/>
  <c r="B36" i="129" s="1"/>
  <c r="K35" i="129"/>
  <c r="J35" i="129"/>
  <c r="I35" i="129"/>
  <c r="H35" i="129"/>
  <c r="G35" i="129"/>
  <c r="P34" i="129"/>
  <c r="O34" i="129"/>
  <c r="B33" i="129" s="1"/>
  <c r="D34" i="129"/>
  <c r="D37" i="129" s="1"/>
  <c r="D40" i="129" s="1"/>
  <c r="B32" i="129"/>
  <c r="K31" i="129"/>
  <c r="J31" i="129"/>
  <c r="I31" i="129"/>
  <c r="H31" i="129"/>
  <c r="G31" i="129"/>
  <c r="D31" i="129"/>
  <c r="D35" i="129" s="1"/>
  <c r="D30" i="129"/>
  <c r="D29" i="129"/>
  <c r="D36" i="129" s="1"/>
  <c r="B29" i="129"/>
  <c r="B28" i="129"/>
  <c r="K26" i="129"/>
  <c r="J26" i="129"/>
  <c r="G26" i="129"/>
  <c r="H26" i="129" s="1"/>
  <c r="I26" i="129" s="1"/>
  <c r="B23" i="129"/>
  <c r="B20" i="129"/>
  <c r="B18" i="129"/>
  <c r="P52" i="128"/>
  <c r="O52" i="128"/>
  <c r="B52" i="128" s="1"/>
  <c r="C50" i="128"/>
  <c r="H48" i="128"/>
  <c r="G48" i="128"/>
  <c r="D48" i="128"/>
  <c r="E48" i="128" s="1"/>
  <c r="F48" i="128" s="1"/>
  <c r="B45" i="128"/>
  <c r="K40" i="128"/>
  <c r="J40" i="128"/>
  <c r="I40" i="128"/>
  <c r="H40" i="128"/>
  <c r="G40" i="128"/>
  <c r="K39" i="128"/>
  <c r="K41" i="128" s="1"/>
  <c r="J39" i="128"/>
  <c r="J41" i="128" s="1"/>
  <c r="I39" i="128"/>
  <c r="I41" i="128" s="1"/>
  <c r="H39" i="128"/>
  <c r="H41" i="128" s="1"/>
  <c r="G39" i="128"/>
  <c r="B39" i="128"/>
  <c r="K38" i="128"/>
  <c r="J38" i="128"/>
  <c r="I38" i="128"/>
  <c r="H38" i="128"/>
  <c r="G38" i="128"/>
  <c r="P36" i="128"/>
  <c r="O36" i="128"/>
  <c r="B36" i="128" s="1"/>
  <c r="K35" i="128"/>
  <c r="J35" i="128"/>
  <c r="I35" i="128"/>
  <c r="H35" i="128"/>
  <c r="G35" i="128"/>
  <c r="P34" i="128"/>
  <c r="O34" i="128"/>
  <c r="B33" i="128" s="1"/>
  <c r="D34" i="128"/>
  <c r="D37" i="128" s="1"/>
  <c r="D40" i="128" s="1"/>
  <c r="B32" i="128"/>
  <c r="K31" i="128"/>
  <c r="J31" i="128"/>
  <c r="I31" i="128"/>
  <c r="H31" i="128"/>
  <c r="G31" i="128"/>
  <c r="D31" i="128"/>
  <c r="D41" i="128" s="1"/>
  <c r="D30" i="128"/>
  <c r="D29" i="128"/>
  <c r="D33" i="128" s="1"/>
  <c r="B29" i="128"/>
  <c r="B28" i="128"/>
  <c r="K26" i="128"/>
  <c r="J26" i="128"/>
  <c r="G26" i="128"/>
  <c r="H26" i="128" s="1"/>
  <c r="I26" i="128" s="1"/>
  <c r="B23" i="128"/>
  <c r="B20" i="128"/>
  <c r="B18" i="128"/>
  <c r="P52" i="127"/>
  <c r="O52" i="127"/>
  <c r="C50" i="127"/>
  <c r="H48" i="127"/>
  <c r="G48" i="127"/>
  <c r="D48" i="127"/>
  <c r="E48" i="127" s="1"/>
  <c r="F48" i="127" s="1"/>
  <c r="B45" i="127"/>
  <c r="K40" i="127"/>
  <c r="J40" i="127"/>
  <c r="I40" i="127"/>
  <c r="H40" i="127"/>
  <c r="G40" i="127"/>
  <c r="K39" i="127"/>
  <c r="J39" i="127"/>
  <c r="I39" i="127"/>
  <c r="H39" i="127"/>
  <c r="G39" i="127"/>
  <c r="B39" i="127"/>
  <c r="K38" i="127"/>
  <c r="J38" i="127"/>
  <c r="I38" i="127"/>
  <c r="H38" i="127"/>
  <c r="G38" i="127"/>
  <c r="P36" i="127"/>
  <c r="O36" i="127"/>
  <c r="B36" i="127" s="1"/>
  <c r="K35" i="127"/>
  <c r="J35" i="127"/>
  <c r="I35" i="127"/>
  <c r="H35" i="127"/>
  <c r="G35" i="127"/>
  <c r="P34" i="127"/>
  <c r="O34" i="127"/>
  <c r="B33" i="127" s="1"/>
  <c r="D34" i="127"/>
  <c r="D37" i="127" s="1"/>
  <c r="D40" i="127" s="1"/>
  <c r="B32" i="127"/>
  <c r="K31" i="127"/>
  <c r="J31" i="127"/>
  <c r="I31" i="127"/>
  <c r="H31" i="127"/>
  <c r="G31" i="127"/>
  <c r="D31" i="127"/>
  <c r="D35" i="127" s="1"/>
  <c r="D30" i="127"/>
  <c r="D29" i="127"/>
  <c r="D33" i="127" s="1"/>
  <c r="B29" i="127"/>
  <c r="B28" i="127"/>
  <c r="K26" i="127"/>
  <c r="J26" i="127"/>
  <c r="G26" i="127"/>
  <c r="H26" i="127" s="1"/>
  <c r="I26" i="127" s="1"/>
  <c r="B23" i="127"/>
  <c r="B20" i="127"/>
  <c r="B18" i="127"/>
  <c r="P52" i="126"/>
  <c r="O52" i="126"/>
  <c r="B52" i="126" s="1"/>
  <c r="C50" i="126"/>
  <c r="H48" i="126"/>
  <c r="G48" i="126"/>
  <c r="D48" i="126"/>
  <c r="E48" i="126" s="1"/>
  <c r="F48" i="126" s="1"/>
  <c r="B45" i="126"/>
  <c r="K40" i="126"/>
  <c r="J40" i="126"/>
  <c r="I40" i="126"/>
  <c r="H40" i="126"/>
  <c r="G40" i="126"/>
  <c r="K39" i="126"/>
  <c r="J39" i="126"/>
  <c r="I39" i="126"/>
  <c r="H39" i="126"/>
  <c r="G39" i="126"/>
  <c r="B39" i="126"/>
  <c r="K38" i="126"/>
  <c r="J38" i="126"/>
  <c r="I38" i="126"/>
  <c r="H38" i="126"/>
  <c r="G38" i="126"/>
  <c r="P36" i="126"/>
  <c r="O36" i="126"/>
  <c r="K35" i="126"/>
  <c r="J35" i="126"/>
  <c r="I35" i="126"/>
  <c r="H35" i="126"/>
  <c r="G35" i="126"/>
  <c r="P34" i="126"/>
  <c r="O34" i="126"/>
  <c r="B33" i="126" s="1"/>
  <c r="D34" i="126"/>
  <c r="D37" i="126" s="1"/>
  <c r="D40" i="126" s="1"/>
  <c r="B32" i="126"/>
  <c r="K31" i="126"/>
  <c r="J31" i="126"/>
  <c r="I31" i="126"/>
  <c r="H31" i="126"/>
  <c r="G31" i="126"/>
  <c r="D31" i="126"/>
  <c r="D38" i="126" s="1"/>
  <c r="D30" i="126"/>
  <c r="D29" i="126"/>
  <c r="D33" i="126" s="1"/>
  <c r="B29" i="126"/>
  <c r="B28" i="126"/>
  <c r="K26" i="126"/>
  <c r="J26" i="126"/>
  <c r="G26" i="126"/>
  <c r="H26" i="126" s="1"/>
  <c r="I26" i="126" s="1"/>
  <c r="B23" i="126"/>
  <c r="B20" i="126"/>
  <c r="B18" i="126"/>
  <c r="P52" i="125"/>
  <c r="O52" i="125"/>
  <c r="B52" i="125" s="1"/>
  <c r="C50" i="125"/>
  <c r="H48" i="125"/>
  <c r="G48" i="125"/>
  <c r="D48" i="125"/>
  <c r="E48" i="125" s="1"/>
  <c r="F48" i="125" s="1"/>
  <c r="B45" i="125"/>
  <c r="K40" i="125"/>
  <c r="J40" i="125"/>
  <c r="I40" i="125"/>
  <c r="H40" i="125"/>
  <c r="G40" i="125"/>
  <c r="K39" i="125"/>
  <c r="J39" i="125"/>
  <c r="I39" i="125"/>
  <c r="H39" i="125"/>
  <c r="G39" i="125"/>
  <c r="G41" i="125" s="1"/>
  <c r="B39" i="125"/>
  <c r="K38" i="125"/>
  <c r="J38" i="125"/>
  <c r="I38" i="125"/>
  <c r="H38" i="125"/>
  <c r="G38" i="125"/>
  <c r="P36" i="125"/>
  <c r="O36" i="125"/>
  <c r="B36" i="125" s="1"/>
  <c r="K35" i="125"/>
  <c r="J35" i="125"/>
  <c r="I35" i="125"/>
  <c r="H35" i="125"/>
  <c r="G35" i="125"/>
  <c r="P34" i="125"/>
  <c r="O34" i="125"/>
  <c r="B33" i="125" s="1"/>
  <c r="D34" i="125"/>
  <c r="D37" i="125" s="1"/>
  <c r="D40" i="125" s="1"/>
  <c r="B32" i="125"/>
  <c r="K31" i="125"/>
  <c r="J31" i="125"/>
  <c r="I31" i="125"/>
  <c r="H31" i="125"/>
  <c r="G31" i="125"/>
  <c r="D31" i="125"/>
  <c r="D41" i="125" s="1"/>
  <c r="D30" i="125"/>
  <c r="D29" i="125"/>
  <c r="D33" i="125" s="1"/>
  <c r="B29" i="125"/>
  <c r="B28" i="125"/>
  <c r="K26" i="125"/>
  <c r="J26" i="125"/>
  <c r="G26" i="125"/>
  <c r="H26" i="125" s="1"/>
  <c r="I26" i="125" s="1"/>
  <c r="B20" i="125"/>
  <c r="B18" i="125"/>
  <c r="C8" i="80"/>
  <c r="C2" i="80"/>
  <c r="B150" i="83"/>
  <c r="J41" i="127" l="1"/>
  <c r="I41" i="127"/>
  <c r="H41" i="127"/>
  <c r="J41" i="133"/>
  <c r="K41" i="133"/>
  <c r="I41" i="133"/>
  <c r="H41" i="133"/>
  <c r="G41" i="133"/>
  <c r="H41" i="125"/>
  <c r="K41" i="125"/>
  <c r="J41" i="125"/>
  <c r="I41" i="125"/>
  <c r="J41" i="131"/>
  <c r="K41" i="131"/>
  <c r="H41" i="131"/>
  <c r="G41" i="131"/>
  <c r="K41" i="130"/>
  <c r="J41" i="130"/>
  <c r="K41" i="129"/>
  <c r="G41" i="129"/>
  <c r="I41" i="129"/>
  <c r="G41" i="128"/>
  <c r="K41" i="127"/>
  <c r="G41" i="127"/>
  <c r="K41" i="126"/>
  <c r="J41" i="126"/>
  <c r="I41" i="126"/>
  <c r="H41" i="126"/>
  <c r="G41" i="126"/>
  <c r="K41" i="132"/>
  <c r="J41" i="132"/>
  <c r="I41" i="132"/>
  <c r="H41" i="132"/>
  <c r="G41" i="132"/>
  <c r="H26" i="133"/>
  <c r="B52" i="131"/>
  <c r="B36" i="126"/>
  <c r="B52" i="127"/>
  <c r="B33" i="130"/>
  <c r="B52" i="132"/>
  <c r="D38" i="127"/>
  <c r="D38" i="130"/>
  <c r="D33" i="130"/>
  <c r="D39" i="129"/>
  <c r="D41" i="129"/>
  <c r="D41" i="130"/>
  <c r="D33" i="129"/>
  <c r="D39" i="131"/>
  <c r="D38" i="129"/>
  <c r="D39" i="130"/>
  <c r="D36" i="131"/>
  <c r="D36" i="125"/>
  <c r="D41" i="127"/>
  <c r="D38" i="131"/>
  <c r="D38" i="125"/>
  <c r="D41" i="131"/>
  <c r="D38" i="132"/>
  <c r="D35" i="132"/>
  <c r="D39" i="132"/>
  <c r="D36" i="132"/>
  <c r="D35" i="128"/>
  <c r="D38" i="128"/>
  <c r="D39" i="128"/>
  <c r="D36" i="128"/>
  <c r="D39" i="127"/>
  <c r="D36" i="127"/>
  <c r="D35" i="126"/>
  <c r="D39" i="126"/>
  <c r="D41" i="126"/>
  <c r="D36" i="126"/>
  <c r="D35" i="125"/>
  <c r="D39" i="125"/>
  <c r="B13" i="90"/>
  <c r="O46" i="81"/>
  <c r="P46" i="81"/>
  <c r="P45" i="81"/>
  <c r="O45" i="81"/>
  <c r="O254" i="83"/>
  <c r="O240" i="83"/>
  <c r="O226" i="83"/>
  <c r="B45" i="81"/>
  <c r="I26" i="133" l="1"/>
  <c r="B21" i="83"/>
  <c r="B19" i="83"/>
  <c r="B18" i="83"/>
  <c r="B17" i="83"/>
  <c r="J11" i="90"/>
  <c r="H326" i="83"/>
  <c r="I129" i="83"/>
  <c r="P254" i="83"/>
  <c r="P70" i="83"/>
  <c r="D25" i="82"/>
  <c r="B25" i="82"/>
  <c r="O344" i="83" l="1"/>
  <c r="O331" i="83"/>
  <c r="P52" i="105"/>
  <c r="O52" i="105"/>
  <c r="H52" i="90" l="1"/>
  <c r="I52" i="90"/>
  <c r="J52" i="90"/>
  <c r="K52" i="90"/>
  <c r="G52" i="90"/>
  <c r="D12" i="84"/>
  <c r="P297" i="83"/>
  <c r="P284" i="83"/>
  <c r="P240" i="83"/>
  <c r="P184" i="83"/>
  <c r="P311" i="83"/>
  <c r="D34" i="105"/>
  <c r="D37" i="105" l="1"/>
  <c r="D34" i="133"/>
  <c r="B28" i="105"/>
  <c r="B28" i="122" l="1"/>
  <c r="B28" i="133"/>
  <c r="D40" i="105"/>
  <c r="D40" i="133" s="1"/>
  <c r="D37" i="133"/>
  <c r="B28" i="121"/>
  <c r="B6" i="133" l="1"/>
  <c r="O297" i="83"/>
  <c r="O284" i="83"/>
  <c r="O43" i="81"/>
  <c r="O99" i="83"/>
  <c r="O85" i="83"/>
  <c r="B6" i="129" l="1"/>
  <c r="B6" i="132"/>
  <c r="B6" i="131"/>
  <c r="B6" i="130"/>
  <c r="B6" i="127"/>
  <c r="B6" i="126"/>
  <c r="B6" i="128"/>
  <c r="B6" i="125"/>
  <c r="D44" i="80"/>
  <c r="D45" i="80"/>
  <c r="D47" i="80"/>
  <c r="D48" i="80"/>
  <c r="D49" i="80"/>
  <c r="B54" i="123"/>
  <c r="B44" i="123"/>
  <c r="B34" i="123"/>
  <c r="B24" i="123"/>
  <c r="B14" i="123"/>
  <c r="B54" i="84"/>
  <c r="B44" i="84"/>
  <c r="B34" i="84"/>
  <c r="B24" i="84"/>
  <c r="D31" i="105"/>
  <c r="D31" i="133" s="1"/>
  <c r="D29" i="105"/>
  <c r="D29" i="133" s="1"/>
  <c r="B24" i="122" l="1"/>
  <c r="B48" i="90" s="1"/>
  <c r="G23" i="122" l="1"/>
  <c r="B18" i="90"/>
  <c r="B20" i="105"/>
  <c r="B20" i="133" s="1"/>
  <c r="B29" i="90"/>
  <c r="B9" i="90"/>
  <c r="B8" i="90"/>
  <c r="B8" i="123"/>
  <c r="D33" i="92"/>
  <c r="D30" i="92"/>
  <c r="B23" i="105"/>
  <c r="G23" i="121" l="1"/>
  <c r="D41" i="105" l="1"/>
  <c r="D29" i="122"/>
  <c r="O34" i="105"/>
  <c r="P34" i="105"/>
  <c r="O36" i="105"/>
  <c r="P36" i="105"/>
  <c r="B51" i="120"/>
  <c r="B19" i="120"/>
  <c r="B2" i="120"/>
  <c r="B2" i="133" s="1"/>
  <c r="D41" i="122" l="1"/>
  <c r="D41" i="133"/>
  <c r="B2" i="125"/>
  <c r="B2" i="128"/>
  <c r="B2" i="130"/>
  <c r="B2" i="131"/>
  <c r="B2" i="127"/>
  <c r="B2" i="129"/>
  <c r="B2" i="126"/>
  <c r="B2" i="132"/>
  <c r="B2" i="105"/>
  <c r="B2" i="123"/>
  <c r="B2" i="92"/>
  <c r="B2" i="121"/>
  <c r="B2" i="122"/>
  <c r="D31" i="121"/>
  <c r="D31" i="122"/>
  <c r="D29" i="121"/>
  <c r="D41" i="121"/>
  <c r="D38" i="105"/>
  <c r="D38" i="133" s="1"/>
  <c r="D35" i="105"/>
  <c r="D35" i="133" s="1"/>
  <c r="D35" i="122" l="1"/>
  <c r="D35" i="121"/>
  <c r="D38" i="122"/>
  <c r="D38" i="121"/>
  <c r="P226" i="83" l="1"/>
  <c r="B356" i="83"/>
  <c r="B268" i="83"/>
  <c r="O115" i="83"/>
  <c r="B146" i="83"/>
  <c r="B162" i="83"/>
  <c r="B157" i="83"/>
  <c r="B82" i="83"/>
  <c r="B12" i="83"/>
  <c r="B24" i="82" l="1"/>
  <c r="B19" i="82"/>
  <c r="B8" i="82"/>
  <c r="B4" i="82"/>
  <c r="B4" i="133" s="1"/>
  <c r="B5" i="82"/>
  <c r="B5" i="133" s="1"/>
  <c r="B107" i="81"/>
  <c r="B89" i="81"/>
  <c r="B72" i="81"/>
  <c r="B66" i="81"/>
  <c r="B60" i="81"/>
  <c r="B41" i="81"/>
  <c r="B28" i="81"/>
  <c r="B110" i="81"/>
  <c r="D62" i="81"/>
  <c r="C32" i="81"/>
  <c r="B5" i="81"/>
  <c r="B68" i="120"/>
  <c r="B54" i="120"/>
  <c r="B22" i="120"/>
  <c r="B17" i="120"/>
  <c r="B17" i="133" s="1"/>
  <c r="B16" i="120"/>
  <c r="B16" i="133" s="1"/>
  <c r="B15" i="120"/>
  <c r="B15" i="133" s="1"/>
  <c r="B13" i="120"/>
  <c r="B13" i="133" s="1"/>
  <c r="B12" i="120"/>
  <c r="B12" i="133" s="1"/>
  <c r="B10" i="120"/>
  <c r="B10" i="133" s="1"/>
  <c r="B13" i="92" l="1"/>
  <c r="B13" i="132"/>
  <c r="B13" i="131"/>
  <c r="B13" i="130"/>
  <c r="B13" i="129"/>
  <c r="B13" i="128"/>
  <c r="B13" i="127"/>
  <c r="B13" i="126"/>
  <c r="B13" i="125"/>
  <c r="B16" i="92"/>
  <c r="B17" i="130"/>
  <c r="B17" i="129"/>
  <c r="B17" i="128"/>
  <c r="B17" i="127"/>
  <c r="B17" i="126"/>
  <c r="B17" i="125"/>
  <c r="B17" i="131"/>
  <c r="B17" i="132"/>
  <c r="B15" i="92"/>
  <c r="B16" i="132"/>
  <c r="B16" i="131"/>
  <c r="B16" i="130"/>
  <c r="B16" i="129"/>
  <c r="B16" i="128"/>
  <c r="B16" i="127"/>
  <c r="B16" i="126"/>
  <c r="B16" i="125"/>
  <c r="B10" i="92"/>
  <c r="B10" i="132"/>
  <c r="B10" i="131"/>
  <c r="B10" i="130"/>
  <c r="B10" i="129"/>
  <c r="B10" i="128"/>
  <c r="B10" i="127"/>
  <c r="B10" i="126"/>
  <c r="B10" i="125"/>
  <c r="B4" i="129"/>
  <c r="B4" i="126"/>
  <c r="B4" i="125"/>
  <c r="B4" i="130"/>
  <c r="B4" i="127"/>
  <c r="B4" i="132"/>
  <c r="B4" i="131"/>
  <c r="B4" i="128"/>
  <c r="B14" i="92"/>
  <c r="B15" i="132"/>
  <c r="B15" i="131"/>
  <c r="B15" i="130"/>
  <c r="B15" i="129"/>
  <c r="B15" i="128"/>
  <c r="B15" i="127"/>
  <c r="B15" i="126"/>
  <c r="B15" i="125"/>
  <c r="B12" i="92"/>
  <c r="B12" i="132"/>
  <c r="B12" i="131"/>
  <c r="B12" i="130"/>
  <c r="B12" i="129"/>
  <c r="B12" i="128"/>
  <c r="B12" i="127"/>
  <c r="B12" i="126"/>
  <c r="B12" i="125"/>
  <c r="B5" i="126"/>
  <c r="B5" i="132"/>
  <c r="B5" i="130"/>
  <c r="B5" i="131"/>
  <c r="B5" i="129"/>
  <c r="B5" i="127"/>
  <c r="B5" i="128"/>
  <c r="B5" i="125"/>
  <c r="B5" i="123"/>
  <c r="B5" i="90"/>
  <c r="B5" i="92"/>
  <c r="B5" i="84"/>
  <c r="B4" i="84"/>
  <c r="B4" i="92"/>
  <c r="B4" i="123"/>
  <c r="B4" i="90"/>
  <c r="B6" i="84"/>
  <c r="B6" i="123"/>
  <c r="B6" i="92"/>
  <c r="B6" i="90"/>
  <c r="B5" i="122"/>
  <c r="B5" i="121"/>
  <c r="B5" i="105"/>
  <c r="B12" i="105"/>
  <c r="B12" i="122"/>
  <c r="B12" i="121"/>
  <c r="B13" i="105"/>
  <c r="B13" i="122"/>
  <c r="B13" i="121"/>
  <c r="B15" i="105"/>
  <c r="B15" i="122"/>
  <c r="B15" i="121"/>
  <c r="B4" i="122"/>
  <c r="B4" i="121"/>
  <c r="B16" i="105"/>
  <c r="B16" i="122"/>
  <c r="B16" i="121"/>
  <c r="B10" i="105"/>
  <c r="B10" i="122"/>
  <c r="B10" i="121"/>
  <c r="B17" i="105"/>
  <c r="B17" i="122"/>
  <c r="B17" i="121"/>
  <c r="B6" i="105"/>
  <c r="B6" i="122"/>
  <c r="B6" i="121"/>
  <c r="B4" i="83"/>
  <c r="B4" i="105"/>
  <c r="B5" i="83"/>
  <c r="B6" i="83"/>
  <c r="B6" i="120"/>
  <c r="K31" i="92" l="1"/>
  <c r="J31" i="92"/>
  <c r="I31" i="92"/>
  <c r="H31" i="92"/>
  <c r="G31" i="92"/>
  <c r="B32" i="105"/>
  <c r="B32" i="133" s="1"/>
  <c r="O36" i="120"/>
  <c r="B32" i="122" l="1"/>
  <c r="B32" i="121"/>
  <c r="D39" i="105"/>
  <c r="D39" i="133" s="1"/>
  <c r="D36" i="105"/>
  <c r="D36" i="133" s="1"/>
  <c r="D33" i="105"/>
  <c r="D33" i="133" s="1"/>
  <c r="B36" i="120"/>
  <c r="B36" i="105"/>
  <c r="J26" i="105"/>
  <c r="F51" i="90" l="1"/>
  <c r="B36" i="133"/>
  <c r="D33" i="122"/>
  <c r="D33" i="121"/>
  <c r="B36" i="122"/>
  <c r="B36" i="121"/>
  <c r="D36" i="122"/>
  <c r="D36" i="121"/>
  <c r="D39" i="122"/>
  <c r="D39" i="121"/>
  <c r="H48" i="122"/>
  <c r="G48" i="122"/>
  <c r="D48" i="122"/>
  <c r="E48" i="122" s="1"/>
  <c r="F48" i="122" s="1"/>
  <c r="K40" i="122"/>
  <c r="J40" i="122"/>
  <c r="I40" i="122"/>
  <c r="H40" i="122"/>
  <c r="G40" i="122"/>
  <c r="K39" i="122"/>
  <c r="J39" i="122"/>
  <c r="I39" i="122"/>
  <c r="H39" i="122"/>
  <c r="G39" i="122"/>
  <c r="K38" i="122"/>
  <c r="J38" i="122"/>
  <c r="I38" i="122"/>
  <c r="H38" i="122"/>
  <c r="K35" i="122"/>
  <c r="J35" i="122"/>
  <c r="I35" i="122"/>
  <c r="H35" i="122"/>
  <c r="G35" i="122"/>
  <c r="K31" i="122"/>
  <c r="J31" i="122"/>
  <c r="I31" i="122"/>
  <c r="H31" i="122"/>
  <c r="G31" i="122"/>
  <c r="K26" i="122"/>
  <c r="J26" i="122"/>
  <c r="G26" i="122"/>
  <c r="H26" i="122" s="1"/>
  <c r="I26" i="122" s="1"/>
  <c r="H48" i="121"/>
  <c r="G48" i="121"/>
  <c r="D48" i="121"/>
  <c r="E48" i="121" s="1"/>
  <c r="F48" i="121" s="1"/>
  <c r="K40" i="121"/>
  <c r="J40" i="121"/>
  <c r="I40" i="121"/>
  <c r="H40" i="121"/>
  <c r="G40" i="121"/>
  <c r="K39" i="121"/>
  <c r="J39" i="121"/>
  <c r="I39" i="121"/>
  <c r="H39" i="121"/>
  <c r="G39" i="121"/>
  <c r="K38" i="121"/>
  <c r="J38" i="121"/>
  <c r="I38" i="121"/>
  <c r="H38" i="121"/>
  <c r="G38" i="121"/>
  <c r="K35" i="121"/>
  <c r="J35" i="121"/>
  <c r="I35" i="121"/>
  <c r="H35" i="121"/>
  <c r="G35" i="121"/>
  <c r="K31" i="121"/>
  <c r="J31" i="121"/>
  <c r="I31" i="121"/>
  <c r="H31" i="121"/>
  <c r="G31" i="121"/>
  <c r="K26" i="121"/>
  <c r="J26" i="121"/>
  <c r="G26" i="121"/>
  <c r="H26" i="121" s="1"/>
  <c r="I26" i="121" s="1"/>
  <c r="H48" i="105"/>
  <c r="G48" i="105"/>
  <c r="D48" i="105"/>
  <c r="E48" i="105" s="1"/>
  <c r="F48" i="105" s="1"/>
  <c r="B52" i="105"/>
  <c r="B52" i="133" s="1"/>
  <c r="C50" i="105"/>
  <c r="C50" i="133" s="1"/>
  <c r="H41" i="122" l="1"/>
  <c r="G41" i="122"/>
  <c r="K41" i="121"/>
  <c r="I41" i="121"/>
  <c r="J41" i="121"/>
  <c r="I41" i="122"/>
  <c r="J41" i="122"/>
  <c r="K41" i="122"/>
  <c r="G41" i="121"/>
  <c r="H41" i="121"/>
  <c r="C50" i="121"/>
  <c r="C50" i="122"/>
  <c r="B52" i="122"/>
  <c r="B52" i="121"/>
  <c r="B387" i="83" l="1"/>
  <c r="H39" i="105"/>
  <c r="I39" i="105"/>
  <c r="J39" i="105"/>
  <c r="K39" i="105"/>
  <c r="H40" i="105"/>
  <c r="K75" i="134" s="1"/>
  <c r="K76" i="134" s="1"/>
  <c r="I40" i="105"/>
  <c r="L75" i="134" s="1"/>
  <c r="L76" i="134" s="1"/>
  <c r="J40" i="105"/>
  <c r="M75" i="134" s="1"/>
  <c r="M76" i="134" s="1"/>
  <c r="K40" i="105"/>
  <c r="N75" i="134" s="1"/>
  <c r="N76" i="134" s="1"/>
  <c r="G40" i="105"/>
  <c r="J75" i="134" s="1"/>
  <c r="J76" i="134" s="1"/>
  <c r="D30" i="105"/>
  <c r="D30" i="133" s="1"/>
  <c r="G39" i="105"/>
  <c r="K38" i="105"/>
  <c r="J38" i="105"/>
  <c r="I38" i="105"/>
  <c r="H38" i="105"/>
  <c r="G38" i="105"/>
  <c r="K35" i="105"/>
  <c r="K51" i="90" s="1"/>
  <c r="I16" i="134" s="1"/>
  <c r="J35" i="105"/>
  <c r="J51" i="90" s="1"/>
  <c r="H16" i="134" s="1"/>
  <c r="I35" i="105"/>
  <c r="I51" i="90" s="1"/>
  <c r="G16" i="134" s="1"/>
  <c r="H35" i="105"/>
  <c r="H51" i="90" s="1"/>
  <c r="F16" i="134" s="1"/>
  <c r="G35" i="105"/>
  <c r="G51" i="90" s="1"/>
  <c r="E16" i="134" s="1"/>
  <c r="J31" i="105"/>
  <c r="J50" i="90" s="1"/>
  <c r="H15" i="134" s="1"/>
  <c r="K31" i="105"/>
  <c r="K50" i="90" s="1"/>
  <c r="I15" i="134" s="1"/>
  <c r="I31" i="105"/>
  <c r="I50" i="90" s="1"/>
  <c r="G15" i="134" s="1"/>
  <c r="H31" i="105"/>
  <c r="H50" i="90" s="1"/>
  <c r="F15" i="134" s="1"/>
  <c r="G31" i="105"/>
  <c r="G50" i="90" s="1"/>
  <c r="E15" i="134" s="1"/>
  <c r="C6" i="80"/>
  <c r="B15" i="83" s="1"/>
  <c r="J16" i="134" l="1"/>
  <c r="K42" i="92"/>
  <c r="I75" i="134"/>
  <c r="I76" i="134" s="1"/>
  <c r="J42" i="92"/>
  <c r="H75" i="134"/>
  <c r="H76" i="134" s="1"/>
  <c r="J15" i="134"/>
  <c r="I42" i="92"/>
  <c r="G75" i="134"/>
  <c r="G76" i="134" s="1"/>
  <c r="H42" i="92"/>
  <c r="F75" i="134"/>
  <c r="F76" i="134" s="1"/>
  <c r="G42" i="92"/>
  <c r="E75" i="134"/>
  <c r="E76" i="134" s="1"/>
  <c r="B23" i="120"/>
  <c r="P43" i="81"/>
  <c r="K41" i="105"/>
  <c r="J41" i="105"/>
  <c r="I41" i="105"/>
  <c r="H41" i="105"/>
  <c r="D30" i="122"/>
  <c r="D30" i="121"/>
  <c r="B46" i="125" l="1"/>
  <c r="B46" i="130"/>
  <c r="B46" i="129"/>
  <c r="B46" i="128"/>
  <c r="B46" i="132"/>
  <c r="B46" i="127"/>
  <c r="B46" i="126"/>
  <c r="B46" i="131"/>
  <c r="B46" i="105"/>
  <c r="B46" i="133" s="1"/>
  <c r="B39" i="120"/>
  <c r="D40" i="122"/>
  <c r="D40" i="121"/>
  <c r="D34" i="122"/>
  <c r="D34" i="121"/>
  <c r="D37" i="122"/>
  <c r="D37" i="121"/>
  <c r="B45" i="105"/>
  <c r="B45" i="133" s="1"/>
  <c r="B46" i="122" l="1"/>
  <c r="B46" i="121"/>
  <c r="B45" i="122"/>
  <c r="B45" i="121"/>
  <c r="B39" i="105"/>
  <c r="B39" i="133" s="1"/>
  <c r="B33" i="105"/>
  <c r="G41" i="105"/>
  <c r="B29" i="105"/>
  <c r="B29" i="133" s="1"/>
  <c r="K26" i="105"/>
  <c r="G26" i="105"/>
  <c r="H26" i="105" s="1"/>
  <c r="I26" i="105" s="1"/>
  <c r="B18" i="105"/>
  <c r="B17" i="92" l="1"/>
  <c r="B18" i="133"/>
  <c r="F50" i="90"/>
  <c r="B33" i="133"/>
  <c r="B39" i="122"/>
  <c r="B39" i="121"/>
  <c r="B29" i="122"/>
  <c r="B29" i="121"/>
  <c r="B18" i="122"/>
  <c r="B18" i="121"/>
  <c r="B33" i="122"/>
  <c r="B33" i="121"/>
  <c r="B20" i="122"/>
  <c r="B20" i="121"/>
  <c r="B29" i="92"/>
  <c r="F52" i="90" s="1"/>
  <c r="B28" i="83"/>
  <c r="B48" i="81"/>
  <c r="B12" i="90" l="1"/>
  <c r="B132" i="83"/>
  <c r="B131" i="83"/>
  <c r="B130" i="83"/>
  <c r="J45" i="83"/>
  <c r="G45" i="83"/>
  <c r="E45" i="83"/>
  <c r="C45" i="83"/>
  <c r="K27" i="92" l="1"/>
  <c r="K26" i="92"/>
  <c r="J27" i="92"/>
  <c r="J26" i="92"/>
  <c r="K24" i="92"/>
  <c r="K40" i="92" s="1"/>
  <c r="J24" i="92"/>
  <c r="J40" i="92" s="1"/>
  <c r="K34" i="92"/>
  <c r="P14" i="90"/>
  <c r="O14" i="90"/>
  <c r="J34" i="92"/>
  <c r="J28" i="92" l="1"/>
  <c r="K28" i="92"/>
  <c r="K34" i="90" l="1"/>
  <c r="J34" i="90"/>
  <c r="J121" i="81" l="1"/>
  <c r="O184" i="83"/>
  <c r="K43" i="92" l="1"/>
  <c r="O74" i="92" l="1"/>
  <c r="O60" i="92"/>
  <c r="O359" i="83"/>
  <c r="O311" i="83"/>
  <c r="O271" i="83"/>
  <c r="O198" i="83"/>
  <c r="O134" i="83"/>
  <c r="O70" i="83"/>
  <c r="P74" i="92"/>
  <c r="P60" i="92"/>
  <c r="P359" i="83"/>
  <c r="P344" i="83"/>
  <c r="P331" i="83"/>
  <c r="P271" i="83"/>
  <c r="P198" i="83"/>
  <c r="P134" i="83"/>
  <c r="P115" i="83"/>
  <c r="J43" i="92" l="1"/>
  <c r="G34" i="92" l="1"/>
  <c r="G28" i="92"/>
  <c r="I27" i="92"/>
  <c r="H27" i="92"/>
  <c r="I26" i="92"/>
  <c r="H26" i="92"/>
  <c r="H28" i="92" l="1"/>
  <c r="I28" i="92"/>
  <c r="B121" i="81" l="1"/>
  <c r="E121" i="81"/>
  <c r="B170" i="83" l="1"/>
  <c r="D33" i="82" l="1"/>
  <c r="B33" i="82"/>
  <c r="D28" i="82"/>
  <c r="B28" i="82"/>
  <c r="D36" i="82"/>
  <c r="B36" i="82"/>
  <c r="E45" i="81" l="1"/>
  <c r="B152" i="83" l="1"/>
  <c r="B149" i="83"/>
  <c r="B88" i="92" l="1"/>
  <c r="B74" i="92"/>
  <c r="B60" i="92"/>
  <c r="B47" i="92"/>
  <c r="F43" i="92"/>
  <c r="B43" i="92"/>
  <c r="F42" i="92"/>
  <c r="B42" i="92"/>
  <c r="G40" i="92"/>
  <c r="B38" i="92"/>
  <c r="I34" i="92"/>
  <c r="H34" i="92"/>
  <c r="B32" i="92"/>
  <c r="D28" i="92"/>
  <c r="D26" i="92"/>
  <c r="B26" i="92"/>
  <c r="G24" i="92"/>
  <c r="H24" i="92" s="1"/>
  <c r="I24" i="92" s="1"/>
  <c r="B22" i="92"/>
  <c r="B19" i="92"/>
  <c r="D34" i="92" l="1"/>
  <c r="D31" i="92"/>
  <c r="D32" i="92"/>
  <c r="D29" i="92"/>
  <c r="G43" i="92"/>
  <c r="H43" i="92"/>
  <c r="I43" i="92"/>
  <c r="H40" i="92"/>
  <c r="I40" i="92" s="1"/>
  <c r="B134" i="83" l="1"/>
  <c r="B128" i="83"/>
  <c r="B99" i="83"/>
  <c r="G34" i="90" l="1"/>
  <c r="B31" i="90"/>
  <c r="B16" i="90"/>
  <c r="G15" i="90"/>
  <c r="F15" i="90"/>
  <c r="E15" i="90"/>
  <c r="D15" i="90"/>
  <c r="C15" i="90"/>
  <c r="B15" i="90"/>
  <c r="B14" i="84"/>
  <c r="B10" i="84"/>
  <c r="B10" i="123" s="1"/>
  <c r="B8" i="84"/>
  <c r="B373" i="83"/>
  <c r="B359" i="83"/>
  <c r="B344" i="83"/>
  <c r="B331" i="83"/>
  <c r="B329" i="83"/>
  <c r="B328" i="83"/>
  <c r="B327" i="83"/>
  <c r="B325" i="83"/>
  <c r="B311" i="83"/>
  <c r="B297" i="83"/>
  <c r="B284" i="83"/>
  <c r="B271" i="83"/>
  <c r="B254" i="83"/>
  <c r="B240" i="83"/>
  <c r="B226" i="83"/>
  <c r="B213" i="83"/>
  <c r="B211" i="83"/>
  <c r="B198" i="83"/>
  <c r="B184" i="83"/>
  <c r="B115" i="83"/>
  <c r="B85" i="83"/>
  <c r="B70" i="83"/>
  <c r="B41" i="83"/>
  <c r="B10" i="83"/>
  <c r="B9" i="83"/>
  <c r="B8" i="83"/>
  <c r="L19" i="82"/>
  <c r="K19" i="82"/>
  <c r="J19" i="82"/>
  <c r="I19" i="82"/>
  <c r="H19" i="82"/>
  <c r="G19" i="82"/>
  <c r="F19" i="82"/>
  <c r="E19" i="82"/>
  <c r="D19" i="82"/>
  <c r="B12" i="82"/>
  <c r="B10" i="82"/>
  <c r="L8" i="82"/>
  <c r="K8" i="82"/>
  <c r="J8" i="82"/>
  <c r="I8" i="82"/>
  <c r="H8" i="82"/>
  <c r="G8" i="82"/>
  <c r="F8" i="82"/>
  <c r="E8" i="82"/>
  <c r="D8" i="82"/>
  <c r="B4" i="120"/>
  <c r="J120" i="81"/>
  <c r="E120" i="81"/>
  <c r="B120" i="81"/>
  <c r="B118" i="81"/>
  <c r="B111" i="81"/>
  <c r="B113" i="81"/>
  <c r="B109" i="81"/>
  <c r="L107" i="81"/>
  <c r="K107" i="81"/>
  <c r="J107" i="81"/>
  <c r="I107" i="81"/>
  <c r="H107" i="81"/>
  <c r="F107" i="81"/>
  <c r="E107" i="81"/>
  <c r="D107" i="81"/>
  <c r="C107" i="81"/>
  <c r="B104" i="81"/>
  <c r="B99" i="81"/>
  <c r="B97" i="81"/>
  <c r="B95" i="81"/>
  <c r="B93" i="81"/>
  <c r="B91" i="81"/>
  <c r="B82" i="81"/>
  <c r="B81" i="81"/>
  <c r="B78" i="81"/>
  <c r="B76" i="81"/>
  <c r="B74" i="81"/>
  <c r="B68" i="81"/>
  <c r="L66" i="81"/>
  <c r="K66" i="81"/>
  <c r="J66" i="81"/>
  <c r="I66" i="81"/>
  <c r="H66" i="81"/>
  <c r="F66" i="81"/>
  <c r="E66" i="81"/>
  <c r="D66" i="81"/>
  <c r="C66" i="81"/>
  <c r="L60" i="81"/>
  <c r="K60" i="81"/>
  <c r="J60" i="81"/>
  <c r="I60" i="81"/>
  <c r="H60" i="81"/>
  <c r="F60" i="81"/>
  <c r="E60" i="81"/>
  <c r="D60" i="81"/>
  <c r="C60" i="81"/>
  <c r="B43" i="81"/>
  <c r="B38" i="81"/>
  <c r="B30" i="81"/>
  <c r="L28" i="81"/>
  <c r="K28" i="81"/>
  <c r="J28" i="81"/>
  <c r="I28" i="81"/>
  <c r="H28" i="81"/>
  <c r="F28" i="81"/>
  <c r="E28" i="81"/>
  <c r="D28" i="81"/>
  <c r="C28" i="81"/>
  <c r="B8" i="120" l="1"/>
  <c r="B8" i="133" s="1"/>
  <c r="B8" i="92"/>
  <c r="B9" i="120"/>
  <c r="B9" i="133" s="1"/>
  <c r="B9" i="92"/>
  <c r="B14" i="90"/>
  <c r="B5" i="120"/>
  <c r="C16" i="90"/>
  <c r="G16" i="90"/>
  <c r="F16" i="90"/>
  <c r="E16" i="90"/>
  <c r="D16" i="90"/>
  <c r="H34" i="90"/>
  <c r="B9" i="105" l="1"/>
  <c r="B9" i="132"/>
  <c r="B9" i="131"/>
  <c r="B9" i="128"/>
  <c r="B9" i="130"/>
  <c r="B9" i="129"/>
  <c r="B9" i="127"/>
  <c r="B9" i="126"/>
  <c r="B9" i="125"/>
  <c r="B8" i="125"/>
  <c r="B8" i="132"/>
  <c r="B8" i="131"/>
  <c r="B8" i="130"/>
  <c r="B8" i="129"/>
  <c r="B8" i="128"/>
  <c r="B8" i="127"/>
  <c r="B8" i="126"/>
  <c r="B8" i="122"/>
  <c r="B8" i="121"/>
  <c r="B8" i="105"/>
  <c r="B9" i="122"/>
  <c r="B9" i="121"/>
  <c r="I34" i="9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Paula Place</author>
  </authors>
  <commentList>
    <comment ref="A17" authorId="0" shapeId="0" xr:uid="{9380B934-508B-4A20-A177-3BA382AC40CD}">
      <text>
        <r>
          <rPr>
            <b/>
            <sz val="9"/>
            <color indexed="81"/>
            <rFont val="Tahoma"/>
            <family val="2"/>
          </rPr>
          <t>Link to specific CBSA SOR or MIF page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tc={13F04E34-E525-428A-A93A-2764DE2E9770}</author>
  </authors>
  <commentList>
    <comment ref="O1" authorId="0" shapeId="0" xr:uid="{13F04E34-E525-428A-A93A-2764DE2E9770}">
      <text>
        <t>[Threaded comment]
Your version of Excel allows you to read this threaded comment; however, any edits to it will get removed if the file is opened in a newer version of Excel. Learn more: https://go.microsoft.com/fwlink/?linkid=870924
Comment:
    Hide EN and FR columns
TRIB &gt; Hide R/C</t>
      </text>
    </comment>
  </commentList>
</comments>
</file>

<file path=xl/sharedStrings.xml><?xml version="1.0" encoding="utf-8"?>
<sst xmlns="http://schemas.openxmlformats.org/spreadsheetml/2006/main" count="1042" uniqueCount="513">
  <si>
    <t>TRANSMISSION DU QUESTIONNAIRE REMPLI</t>
  </si>
  <si>
    <t>Firm Name</t>
  </si>
  <si>
    <t>Firm Address</t>
  </si>
  <si>
    <t>Adresse de l'entreprise</t>
  </si>
  <si>
    <t>Adresse du site Web</t>
  </si>
  <si>
    <t>Name of Authorized Official</t>
  </si>
  <si>
    <t>Nom du représentant autorisé</t>
  </si>
  <si>
    <t>Title of Authorized Official</t>
  </si>
  <si>
    <t>Titre du représentant autorisé</t>
  </si>
  <si>
    <t>E-mail Address</t>
  </si>
  <si>
    <t>Telephone</t>
  </si>
  <si>
    <t>Téléphone</t>
  </si>
  <si>
    <t>Question 1</t>
  </si>
  <si>
    <t xml:space="preserve">Dénomination sociale de l'entreprise </t>
  </si>
  <si>
    <t>Role in the Industry</t>
  </si>
  <si>
    <t>Question 2</t>
  </si>
  <si>
    <t>Question 3</t>
  </si>
  <si>
    <t>Question 4</t>
  </si>
  <si>
    <t>Question 5</t>
  </si>
  <si>
    <t>Question 6</t>
  </si>
  <si>
    <t>Question 7</t>
  </si>
  <si>
    <t>Question 8</t>
  </si>
  <si>
    <t>Question 9</t>
  </si>
  <si>
    <t>Question 10</t>
  </si>
  <si>
    <t>Question 11</t>
  </si>
  <si>
    <t>Provide the names and addresses of other locations, facilities, and outlets in Canada on behalf of which your company is responding.</t>
  </si>
  <si>
    <t>Question 12</t>
  </si>
  <si>
    <t>FIRM INFORMATION</t>
  </si>
  <si>
    <t>RENSEIGNEMENTS SUR L’ENTREPRISE</t>
  </si>
  <si>
    <t>CONFIRMATION DES DONNÉES DÉCLARÉES</t>
  </si>
  <si>
    <t>CERTIFICATION</t>
  </si>
  <si>
    <t>ATTESTATION</t>
  </si>
  <si>
    <t>Website Address</t>
  </si>
  <si>
    <t>PUBLIC COMMENTS</t>
  </si>
  <si>
    <t>Question 13</t>
  </si>
  <si>
    <t>Question 16</t>
  </si>
  <si>
    <t>Question 14</t>
  </si>
  <si>
    <t>Question 15</t>
  </si>
  <si>
    <t>QUESTIONNAIRE DUE DATE</t>
  </si>
  <si>
    <t>DATE D'ÉCHÉANCE DU QUESTIONNAIRE</t>
  </si>
  <si>
    <t>CONFIRMATION OF REPORTED DATA</t>
  </si>
  <si>
    <t>I understand that checking this box constitutes my legally binding signature.</t>
  </si>
  <si>
    <t>Je comprends que le fait de cocher cette case constitue ma signature juridiquement contraignante.</t>
  </si>
  <si>
    <t>Utilisateur final</t>
  </si>
  <si>
    <t>Rôle dans l'industrie</t>
  </si>
  <si>
    <t>Question 19</t>
  </si>
  <si>
    <t>PUBLIC</t>
  </si>
  <si>
    <t>SUBMITTING THE QUESTIONNAIRE RESPONSE</t>
  </si>
  <si>
    <t>Fournissez les noms et adresses des autres emplacements, installations et points de vente au Canada au nom de laquelle votre entreprise répond. </t>
  </si>
  <si>
    <t>Adresse de courrier électronique</t>
  </si>
  <si>
    <t>Date</t>
  </si>
  <si>
    <t>End user</t>
  </si>
  <si>
    <t>Provide a brief history of your firm, with particular emphasis on activities regarding the goods.</t>
  </si>
  <si>
    <t>Donnez un bref historique de votre entreprise, en insistant plus particulièrement sur les activités entourant les marchandises.</t>
  </si>
  <si>
    <t>Question 17</t>
  </si>
  <si>
    <t>Question 18</t>
  </si>
  <si>
    <t>Question 20</t>
  </si>
  <si>
    <t>Question 21</t>
  </si>
  <si>
    <t>Question 22</t>
  </si>
  <si>
    <t>Question 23</t>
  </si>
  <si>
    <t>Question 24</t>
  </si>
  <si>
    <t>Question 25</t>
  </si>
  <si>
    <t>COMMENTAIRES PUBLICS</t>
  </si>
  <si>
    <t>Fournissez les stocks et ventes à l'exportation des marchandises importées.</t>
  </si>
  <si>
    <t>PROTECTED COMMENTS</t>
  </si>
  <si>
    <t>Confirm that all information is reported on a calendar-year basis.</t>
  </si>
  <si>
    <t>Confirmez que tous les renseignements déclarés le sont selon l’année civile.</t>
  </si>
  <si>
    <t>Variable</t>
  </si>
  <si>
    <t>English</t>
  </si>
  <si>
    <t>French</t>
  </si>
  <si>
    <t>Data Validation comments</t>
  </si>
  <si>
    <t>Case Number</t>
  </si>
  <si>
    <t>The Goods</t>
  </si>
  <si>
    <t>Due Date</t>
  </si>
  <si>
    <t>UOM (plural)</t>
  </si>
  <si>
    <t>UOM (singular)</t>
  </si>
  <si>
    <t>Trade Level 1 (plural)</t>
  </si>
  <si>
    <t>Product Defn</t>
  </si>
  <si>
    <t>HS Code defn change date</t>
  </si>
  <si>
    <t>HS Codes before change</t>
  </si>
  <si>
    <t>HS Codes after change</t>
  </si>
  <si>
    <t>Français</t>
  </si>
  <si>
    <t>In which language would you prefer to complete this questionnaire?</t>
  </si>
  <si>
    <t>Failure to complete the questionnaire by the due date may result in the Tribunal issuing a production order, pursuant to section 17 of the Canadian International Trade Tribunal Act, to compel the production of a questionnaire response.</t>
  </si>
  <si>
    <t>The completed questionnaire can be submitted using one of the following methods:</t>
  </si>
  <si>
    <t xml:space="preserve">This questionnaire is divided into two parts:
</t>
  </si>
  <si>
    <t xml:space="preserve">Le présent questionnaire est divisé en deux parties :
</t>
  </si>
  <si>
    <t xml:space="preserve">PART I (Blue Tabs) - Information requested in this part is public. Requests to treat any of this information as confidential must be fully justified in writing and accompanied by a redacted version for the public record.
</t>
  </si>
  <si>
    <t xml:space="preserve">PARTIE I (onglets bleus) - porte sur des renseignements de nature publique. Les demandes de traiter un ou des renseignements comme des renseignements confidentiels doivent être dûment justifiées par écrit et être accompagnées d’une version publique remaniée.
</t>
  </si>
  <si>
    <t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t>
  </si>
  <si>
    <t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t>
  </si>
  <si>
    <t xml:space="preserve">Product information and a glossary of terms can be found in the Info tab.
</t>
  </si>
  <si>
    <t>Des informations sur le produit et un glossaire de termes sont disponibles dans l'onglet Info.</t>
  </si>
  <si>
    <t xml:space="preserve">Use the AddPub tab if more space is needed.
</t>
  </si>
  <si>
    <t>Utilisez l'onglet AddPub si vous avez besoin de plus d'espace.</t>
  </si>
  <si>
    <t>%</t>
  </si>
  <si>
    <t>Price Premium</t>
  </si>
  <si>
    <t xml:space="preserve"> Majoration du prix</t>
  </si>
  <si>
    <t>Describe how delivery of the goods sold by your firm is paid for.</t>
  </si>
  <si>
    <t>Comments</t>
  </si>
  <si>
    <t>Commentaires</t>
  </si>
  <si>
    <t>Comment 1</t>
  </si>
  <si>
    <t>Commentaire 1</t>
  </si>
  <si>
    <t>Comment 2</t>
  </si>
  <si>
    <t>Commentaire 2</t>
  </si>
  <si>
    <t>Comment 3</t>
  </si>
  <si>
    <t>Commentaire 3</t>
  </si>
  <si>
    <t>Comment 4</t>
  </si>
  <si>
    <t>Commentaire 4</t>
  </si>
  <si>
    <t>Comment 5</t>
  </si>
  <si>
    <t>Commentaire 5</t>
  </si>
  <si>
    <t xml:space="preserve">Use the AddPro tab if more space is needed.
</t>
  </si>
  <si>
    <t>For the questions in this tab, note the following:</t>
  </si>
  <si>
    <t>Pour les questions de cet onglet, notez ce qui suit :</t>
  </si>
  <si>
    <t>Ventes à l'exportation</t>
  </si>
  <si>
    <t>Ending inventory</t>
  </si>
  <si>
    <t>Décrivez les plans de votre entreprise pour gérer les niveaux de stocks au cours des deux prochaines années. Fournissez les motifs et les hypothèses sous-tendant ces objectifs et ces stratégies.</t>
  </si>
  <si>
    <t>For additional details, view the Info tab.</t>
  </si>
  <si>
    <t>Pour plus de détails, consultez l'onglet Info.</t>
  </si>
  <si>
    <t>Indicate your firm's trade level with respect to the goods in Canada:</t>
  </si>
  <si>
    <t>References to "the goods" in this questionnaire refer to:</t>
  </si>
  <si>
    <t>Les références aux « marchandises » dans ce questionnaire font référence à :</t>
  </si>
  <si>
    <t>Describe how delivery of the goods purchased by your firm is paid for.</t>
  </si>
  <si>
    <t>Explain circumstances where Canadian purchasers are willing to pay a price premium for the goods produced in Canada and what the amount of that premium would be.</t>
  </si>
  <si>
    <t xml:space="preserve">Primary Industry 1 </t>
  </si>
  <si>
    <t>Segment de marché 1</t>
  </si>
  <si>
    <t>Primary Industry 2</t>
  </si>
  <si>
    <t>Segment de marché 2</t>
  </si>
  <si>
    <t>Primary Industry 3</t>
  </si>
  <si>
    <t>Segment de marché 3</t>
  </si>
  <si>
    <t>Type</t>
  </si>
  <si>
    <t>Provide your firm's inventories and export sales of imports of the goods.</t>
  </si>
  <si>
    <t>If the volume of ending inventory in Question 1 on the Invent-Stock tab differs from the calculated ending inventory, explain why there is a difference.</t>
  </si>
  <si>
    <t>Les informations publiques/non confidentielles de ce tableau sont automatiquement générées à partir des informations fournies dans les onglets "Imp" et l'onglet "Invent-Stock". Toute modification de ce résumé public doit donc être effectuée dans ces onglets.</t>
  </si>
  <si>
    <t>Select Yes or No</t>
  </si>
  <si>
    <t>Sélectionnez oui ou non</t>
  </si>
  <si>
    <t xml:space="preserve">If your firm has more than one location, facility or outlet, submit a consolidated response to the questionnaire.
</t>
  </si>
  <si>
    <t xml:space="preserve">Si votre entreprise a plus d’un emplacement, d’une installation ou d’un point de vente, transmettez une réponse consolidée au questionnaire.
</t>
  </si>
  <si>
    <t xml:space="preserve">When submitting the completed questionnaire using the secure E-filing service, designate the questionnaire as confidential. Note that the information in the public (blue) tabs in your questionnaire will be treated as public information.
</t>
  </si>
  <si>
    <t>Retournez le questionnaire rempli en utilisant l’une des options suivantes :</t>
  </si>
  <si>
    <t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t>
  </si>
  <si>
    <t>Net delivered selling value</t>
  </si>
  <si>
    <t>Valeur de vente nette rendue</t>
  </si>
  <si>
    <t>Net delivered purchase value (laid-in cost)</t>
  </si>
  <si>
    <t>Describe whether there is seasonality in the Canadian market for the goods. Describe any seasonal patterns in your firm's imports, inventory or sales of imports in Canada.</t>
  </si>
  <si>
    <t>Décrivez s'il y a une saisonnalité sur le marché canadien pour les marchandises. Décrivez les tendances saisonnières dans les importations, les stocks ou les ventes d’importations de votre entreprise au Canada.</t>
  </si>
  <si>
    <t>Expliquez les changements que vous prévoyez voir sur le marché canadien et sur d’autres marchés mondiaux pour les marchandises au cours des deux prochaines années en ce qui concerne la demande, les prix, les volumes d’importation ou tout autre facteur.</t>
  </si>
  <si>
    <t>Difference between ending inventory in Question 1 on the Invent-Stock tab and the calculated ending inventory</t>
  </si>
  <si>
    <t>GLOSSAIRE</t>
  </si>
  <si>
    <t/>
  </si>
  <si>
    <t xml:space="preserve">Questions relating to this questionnaire should be directed to:
</t>
  </si>
  <si>
    <t xml:space="preserve">Toutes les questions relatives au présent questionnaire doivent être adressées à :
</t>
  </si>
  <si>
    <t>Dénomination sociale 
(en français et en anglais, le cas échéant)</t>
  </si>
  <si>
    <t>Si le questionnaire n’est pas rempli dans les délais impartis, le Tribunal peut rendre une ordonnance de production, aux termes de l’article  17 de la Loi sur le Tribunal canadien du commerce extérieur, afin d’exiger la production d’une réponse au questionnaire.</t>
  </si>
  <si>
    <t>Dans quelle langue préférez-vous remplir ce questionnaire?</t>
  </si>
  <si>
    <t>Nature of association</t>
  </si>
  <si>
    <t>Décrivez comment les coûts de livraison des marchandises achetées par votre entreprise sont payés.</t>
  </si>
  <si>
    <t>Décrivez comment les coûts de livraison des marchandises vendues par votre entreprise sont payés.</t>
  </si>
  <si>
    <t>Expliquez les circonstances dans lesquelles les acheteurs canadiens sont prêts à payer un prix plus élevé pour les marchandises produites au Canada. Quel serait le montant de ce supplément?</t>
  </si>
  <si>
    <t>Indiquez le niveau commercial de votre entreprise en ce qui concerne les marchandises au Canada :</t>
  </si>
  <si>
    <t>Si votre entreprise désire ajouter des commentaires concernant vos réponses, vous les inscrivez ici. Indiquez à quelle question se rapportent vos commentaires.</t>
  </si>
  <si>
    <t>Describe your firm’s plans to manage inventory levels, in the next two years. Provide the rationale and assumptions underlying these strategies and objectives.</t>
  </si>
  <si>
    <t>COMMENTAIRES PROTÉGÉS</t>
  </si>
  <si>
    <t>Confirmez que toutes les valeurs déclarées dans ce questionnaire sont en dollars canadiens.</t>
  </si>
  <si>
    <t>Confirm that all values reported in this questionnaire are in Canadian dollars.</t>
  </si>
  <si>
    <t>Maximum length reached. Please use the AddPro tab to add further info. | La limite maximale de caractères est atteinte. SVP utiliser l'onglet AddPro pour ajouter plus d'information.</t>
  </si>
  <si>
    <t>Maximum length reached. Please use the AddPub tab to add further info. | La limite maximale de caractères est atteinte. SVP utiliser l'onglet AddPub pour ajouter plus d'information.</t>
  </si>
  <si>
    <t>1000 character limit | limite de 1000 caractères</t>
  </si>
  <si>
    <t>Broker or trader</t>
  </si>
  <si>
    <t>Courtier ou commerçant</t>
  </si>
  <si>
    <t>A</t>
  </si>
  <si>
    <t>Int period 1</t>
  </si>
  <si>
    <t>Int period 2</t>
  </si>
  <si>
    <t>Should your firm wish to add any comments related to its responses, submit them here. Be sure to indicate the applicable question number.</t>
  </si>
  <si>
    <t>Imports in Canada</t>
  </si>
  <si>
    <t>Sales in Canada</t>
  </si>
  <si>
    <t>CAD</t>
  </si>
  <si>
    <t>Explain any changes you expect to see in the Canadian market and in other markets globally for the goods over the next two years with respect to demand, prices, import volumes or any other factor.</t>
  </si>
  <si>
    <t xml:space="preserve">The undersigned certifies that the information supplied herein is complete and correct to the best of their knowledge and belief.
</t>
  </si>
  <si>
    <t xml:space="preserve">Le soussigné déclare que, pour autant qu'il sache, les renseignements fournis aux présentes sont complets et exacts.
</t>
  </si>
  <si>
    <t>Firm Name (In English and French, if applicable)</t>
  </si>
  <si>
    <t>Trade Level 2 (plural)</t>
  </si>
  <si>
    <t>Explain any impacts on these outlooks should the finding or order be continued or rescinded. Provide documents, or the names of documents, such as studies or articles in trade journals, that support your firm's statement.</t>
  </si>
  <si>
    <t>Expliquez les effets possibles sur ces perspectives advenant la prorogation ou l’annulation des conclusions ou de l'ordonnance. Fournissez des documents, ou les noms de documents, tels que des études ou des articles dans des revues spécialisées, qui appuient la déclaration de votre entreprise.</t>
  </si>
  <si>
    <t xml:space="preserve">Imports </t>
  </si>
  <si>
    <t>Importations</t>
  </si>
  <si>
    <t xml:space="preserve">• Veuillez indiquer seulement les ventes effectuées à partir des importations de votre entreprise. Les ventes de marchandises achetées auprès de producteurs canadiens doivent être exclues. </t>
  </si>
  <si>
    <t>• Report all sales to Canadian and foreign associated firms.</t>
  </si>
  <si>
    <t>• Déclarez toutes les ventes aux entreprises associées canadiennes et étrangères.</t>
  </si>
  <si>
    <t>• Report all sales as of the date of shipment to the customer or the customer’s warehouse.</t>
  </si>
  <si>
    <t>• Déclarez toutes les ventes à compter de la date de l’expédition au client ou à son entrepôt.</t>
  </si>
  <si>
    <t>• Report all values in Canadian dollars.</t>
  </si>
  <si>
    <t>• Déclarez toutes les valeurs en dollars canadiens.</t>
  </si>
  <si>
    <t>Describe the method used to value your firm's sales to Canadian or foreign associated firms.</t>
  </si>
  <si>
    <t>Décrivez la méthode utilisée pour déterminer la valeur des ventes de votre entreprise à ses entreprises associées au Canada et/ou à l’étranger.</t>
  </si>
  <si>
    <t>Provide your firm’s strategies and objectives for the next two years with respect to the purchases of the goods made in Canada. Provide the rationale and assumptions underlying these strategies and objectives.</t>
  </si>
  <si>
    <t>Provide your firm’s strategies and objectives for the next two years with respect to imports and sales of imports of the goods. Provide the rationale and assumptions underlying these strategies and objectives.</t>
  </si>
  <si>
    <t>Importations au Canada</t>
  </si>
  <si>
    <t>Ventes au Canada</t>
  </si>
  <si>
    <t>Utilisez l'onglet AddPro si vous avez besoin de plus d'espace.</t>
  </si>
  <si>
    <t>First Year of POR</t>
  </si>
  <si>
    <t>Last Year of POR</t>
  </si>
  <si>
    <t>tonnes</t>
  </si>
  <si>
    <t>tonne</t>
  </si>
  <si>
    <t>distributors</t>
  </si>
  <si>
    <t>end users</t>
  </si>
  <si>
    <t>distributeurs</t>
  </si>
  <si>
    <t>INTRODUCTION</t>
  </si>
  <si>
    <t>LANGUAGE PREFERENCE | PRÉFÉRENCE LINGUISTIQUE</t>
  </si>
  <si>
    <t>2. E-mail to citt-tcce@tribunal.gc.ca should you accept the associated risks and you are filing information that belongs to your firm only.</t>
  </si>
  <si>
    <t>2. Par courriel à l'adresse tcce-citt@tribunal.gc.ca si vous acceptez les risques connexes et vous transmettez des renseignements qui sont ceux de votre entreprise seulement.</t>
  </si>
  <si>
    <t>QUESTIONS</t>
  </si>
  <si>
    <t>DO YOU NEED TO COMPLETE THIS QUESTIONNAIRE?</t>
  </si>
  <si>
    <t>FAILURE TO COMPLETE QUESTIONNAIRE</t>
  </si>
  <si>
    <t>QUESTIONNAIRE NON REMPLI</t>
  </si>
  <si>
    <t>QUESTIONNAIRE À L'INTENTION DES IMPORTATEURS</t>
  </si>
  <si>
    <t>QUESTIONNAIRE OUTLINE</t>
  </si>
  <si>
    <t>APERÇU DU QUESTIONNAIRE</t>
  </si>
  <si>
    <t>Additional Product Info</t>
  </si>
  <si>
    <t>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t>
  </si>
  <si>
    <t>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t>
  </si>
  <si>
    <t>GLOSSARY</t>
  </si>
  <si>
    <t>DEFINITION OF "THE GOODS"</t>
  </si>
  <si>
    <t>LA DÉFINITION "DES MARCHANDISES"</t>
  </si>
  <si>
    <t>Last Day of POR</t>
  </si>
  <si>
    <t>Important notes for formatting</t>
  </si>
  <si>
    <t>Insert and merge rows where needed to expand height of text boxes.</t>
  </si>
  <si>
    <t>La valeur de vos ventes après déduction des escomptes au comptant, des remises sur quantité et des escomptes reportés, des rabais, des taxes, des ristournes et des primes, qu’ils soient indiqués ou non sur la facture. Incluez le coût de livraison.</t>
  </si>
  <si>
    <t>The value of your purchases net of all discounts (cash, quantity or deferred), allowances, taxes, rebates and incentives, whether or not shown on the invoice. It includes delivery costs (freight, handling, and insurance) to your Canadian warehouse and, where applicable, all import costs such as customs and other duties (including anti-dumping and countervailing duties), brokerage fees and surcharges.</t>
  </si>
  <si>
    <t xml:space="preserve">La valeur de tous vos achats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 </t>
  </si>
  <si>
    <t>The following questions refer to the goods as defined in the product description on the Intro tab.</t>
  </si>
  <si>
    <t>Les questions suivantes font référence aux marchandises comme définies dans la description du produit de l'onglet Intro.</t>
  </si>
  <si>
    <t>GENERAL FIRM INFORMATION</t>
  </si>
  <si>
    <t>INFORMATIONS GÉNÉRALES SUR L'ENTREPRISE</t>
  </si>
  <si>
    <t>PRODUCER INTERACTIONS</t>
  </si>
  <si>
    <t>INTERACTIONS AVEC LES PRODUCTEURS</t>
  </si>
  <si>
    <t>IMPORTATION</t>
  </si>
  <si>
    <t>MARKET CHARACTERISTICS OF THE GOODS</t>
  </si>
  <si>
    <t>CARACTÉRISTIQUES DU MARCHÉ DES MARCHANDISES</t>
  </si>
  <si>
    <t>SALES</t>
  </si>
  <si>
    <t>VENTES</t>
  </si>
  <si>
    <t>MARKETS</t>
  </si>
  <si>
    <t>MARCHÉS</t>
  </si>
  <si>
    <t>PROTECTED</t>
  </si>
  <si>
    <t>PROTÉGÉ</t>
  </si>
  <si>
    <t>PURCHASES</t>
  </si>
  <si>
    <t>ACHATS</t>
  </si>
  <si>
    <t>Countries for Tabs</t>
  </si>
  <si>
    <t>• If your firm is an end user or a retailer, your firm does not need to report sales of imports or inventories of imports.</t>
  </si>
  <si>
    <t>• Si votre entreprise est un utilisateur final ou un détaillant, elle n’a pas besoin de déclarer ses ventes d’importations ou ses stocks d’importations.</t>
  </si>
  <si>
    <t>IMPORTS AND SALES</t>
  </si>
  <si>
    <t>IMPORTATIONS ET STOCKS</t>
  </si>
  <si>
    <t>Related firms</t>
  </si>
  <si>
    <t>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t>
  </si>
  <si>
    <t>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t>
  </si>
  <si>
    <t>Entreprises affiliées</t>
  </si>
  <si>
    <t>Delivery Cost (%)</t>
  </si>
  <si>
    <t>Coût de livraison (%)</t>
  </si>
  <si>
    <t>net delivered purchase value (CAD)</t>
  </si>
  <si>
    <t>valeur d'achat nette rendue (CAD)</t>
  </si>
  <si>
    <t>Beginning inventory</t>
  </si>
  <si>
    <t>Stock d'ouverture</t>
  </si>
  <si>
    <t>Export sales</t>
  </si>
  <si>
    <t>GENERAL</t>
  </si>
  <si>
    <t>GÉNÉRAL</t>
  </si>
  <si>
    <t>Note: Public/non-confidential information in this table is automatically generated from the information provided in the "Imp" tabs and "Invent-Stock" tab. Any changes to this public summary must therefore be made in those tabs.</t>
  </si>
  <si>
    <t>IMPORTATIONS ET VENTES</t>
  </si>
  <si>
    <t>Other countries</t>
  </si>
  <si>
    <t>Autres pays</t>
  </si>
  <si>
    <t>Total sales of imports in Canada</t>
  </si>
  <si>
    <t>Ventes totales d'importations au Canada</t>
  </si>
  <si>
    <t>Analyst 1</t>
  </si>
  <si>
    <t>Analyst 2</t>
  </si>
  <si>
    <t xml:space="preserve">Provide your firm's imports and sales of imports of the goods from: </t>
  </si>
  <si>
    <t xml:space="preserve">Indiquez les importations et les ventes de marchandises de votre entreprise de : </t>
  </si>
  <si>
    <t xml:space="preserve">Other countries include: </t>
  </si>
  <si>
    <t xml:space="preserve">Autres pays incluent : </t>
  </si>
  <si>
    <t>• Report only sales from your firm’s imports. Sales of purchased goods from Canadian producers must be excluded.</t>
  </si>
  <si>
    <t>INVENTORIES AND EXPORT SALES</t>
  </si>
  <si>
    <t>STOCKS ET VENTES À L'EXPORTATION</t>
  </si>
  <si>
    <t>Distributor</t>
  </si>
  <si>
    <t>Distributeur</t>
  </si>
  <si>
    <t>Drop down lists</t>
  </si>
  <si>
    <t>Public Question 1</t>
  </si>
  <si>
    <t>Yes</t>
  </si>
  <si>
    <t>Oui</t>
  </si>
  <si>
    <t>No</t>
  </si>
  <si>
    <t>Non</t>
  </si>
  <si>
    <t>If no, explain why import data indicates that you imported during this period.</t>
  </si>
  <si>
    <t>Si non, expliquez pourquoi les données d'importation indiquent que vous avez importé au cours de cette période.</t>
  </si>
  <si>
    <t>If no, explain.</t>
  </si>
  <si>
    <t>Si non, expliquez.</t>
  </si>
  <si>
    <t>DEVEZ-VOUS REMPLIR CE QUESTIONNAIRE?</t>
  </si>
  <si>
    <t>Valeur d’achat nette rendue (coût de revient)</t>
  </si>
  <si>
    <t xml:space="preserve">The exporter handles delivery, and the cost is built into the price. </t>
  </si>
  <si>
    <t xml:space="preserve">The exporter handles delivery, but charges your firm separately for it. </t>
  </si>
  <si>
    <t>L'exportateur s'occupe de la livraison et les frais de livraison sont inclus dans le prix de vente.</t>
  </si>
  <si>
    <t>L'exportateur s'occupe de la livraison mais les frais de livraison sont facturés séparément à votre entreprise.</t>
  </si>
  <si>
    <t>La livraison et ses frais sont pris en charge par votre entreprise.</t>
  </si>
  <si>
    <t>valeur de vente nette rendue (CAD)</t>
  </si>
  <si>
    <t>Type d'affiliation</t>
  </si>
  <si>
    <t>utilisateurs finals</t>
  </si>
  <si>
    <t>Stock de clôture</t>
  </si>
  <si>
    <t>Si le volume du stock de clôture à la question 1 sur l'onglet Invent-Stock diffère du stock de clôture calculé, expliquez pourquoi il y a une différence.</t>
  </si>
  <si>
    <t>Différence entre le stock de clôture à la question 1 sur l'onglet Invent-Stock et le stock de clôture calculé</t>
  </si>
  <si>
    <t>Confirm that all data reported in this questionnaire pertain to the goods as defined in the "Intro" tab.</t>
  </si>
  <si>
    <t>Confirmez que toutes les données déclarées dans ce questionnaire concernent les marchandises telles que définies dans l’onglet « Intro ».</t>
  </si>
  <si>
    <t>Tab and Question</t>
  </si>
  <si>
    <t>Onglet et question</t>
  </si>
  <si>
    <t>les pays sujets</t>
  </si>
  <si>
    <t>SVP accorder ces mots : "défini/définis/définie/définies"; "originaire/originaires"; "exporté/exportés/exportée/exportées" selon le(s) mot(s) utilisé(s) pour décrire les biens couverts par ce RR (soit avec "les marchandises" (féminin pluriel) ou avec la définition de ces marchandises)</t>
  </si>
  <si>
    <t>i.e. columns B-L should be 160 pixels each.</t>
  </si>
  <si>
    <t>When adding or modifying columns, please ensure the total of all column widths in a tab equals 1760 pixels to allow for consistent scaling when exported to PDF.</t>
  </si>
  <si>
    <t>Using data provided in Question 1 on the country tabs with the data provided in Question 1 on the Invent-Stock tab, the questionnaire calculates ending inventory as follows:</t>
  </si>
  <si>
    <t>En utilisant les données fournies à la question 1 sur les onglets des pays avec les données fournies à la question 1 sur l'onglet Invent-Stock, le questionnaire calcule le stock de clôture comme suit :</t>
  </si>
  <si>
    <t xml:space="preserve">Your firm arranges and pays for delivery directly. </t>
  </si>
  <si>
    <t>hiddenc</t>
  </si>
  <si>
    <t>Provide the proportion of your import net delivered selling value that is represented by delivery costs.</t>
  </si>
  <si>
    <t>Subject Countries (incl. French pronouns: de la, du, des)</t>
  </si>
  <si>
    <t>Indiquez la proportion de la valeur de vente nette rendue de vos importations qui est représentée par les frais de livraison.</t>
  </si>
  <si>
    <t>dumping</t>
  </si>
  <si>
    <t>Delivery costs</t>
  </si>
  <si>
    <t>Coûts de livraison</t>
  </si>
  <si>
    <t>The value of your sales net of all discounts (cash, quantity or deferred), allowances, taxes, rebates and incentives, whether or not shown on the invoice. It includes all delivery costs.</t>
  </si>
  <si>
    <t>The costs of freight, handling, and insurance to your Canadian warehouse and, where applicable, all import costs such as customs and other duties (including anti-dumping and countervailing duties), brokerage fees and surcharges.</t>
  </si>
  <si>
    <t xml:space="preserve">Les coûts de fret, manutention et assurance à votre entrepôt canadien et, le cas échéant, tous les frais d’importation, comme les droits de douane et autres (y compris les droits antidumping et compensateurs), les frais de courtage et les suppléments. </t>
  </si>
  <si>
    <t>net delivered selling value (CAD)</t>
  </si>
  <si>
    <t xml:space="preserve">Your firm handles delivery, and the cost is built into the price. </t>
  </si>
  <si>
    <t>Votre entreprise s'occupe de la livraison et les frais de livraison sont inclus dans le prix de vente.</t>
  </si>
  <si>
    <t xml:space="preserve">Your firm handles delivery, but charges the purchaser separately for it. </t>
  </si>
  <si>
    <t>Votre entreprise s'occupe de la livraison mais les frais de livraison sont facturés séparément à l’acheteur.</t>
  </si>
  <si>
    <t xml:space="preserve">The purchaser arranges and pays for delivery directly. </t>
  </si>
  <si>
    <t>La livraison et ses frais sont pris en charge par l’acheteur.</t>
  </si>
  <si>
    <t>Intro, Confirm</t>
  </si>
  <si>
    <t>Select all that apply</t>
  </si>
  <si>
    <t>Sélectionnez tout ce qui s'applique</t>
  </si>
  <si>
    <t>Confirm that all the sources of imports (countries) of the goods have been reported in this questionnaire.</t>
  </si>
  <si>
    <t>Confirmez que toutes les sources d'importations (pays) des marchandises ont été déclarées dans ce questionnaire.</t>
  </si>
  <si>
    <t>If your firm is a distributor, indicate the primary industries in which the goods are sold.</t>
  </si>
  <si>
    <t>Si votre entreprise est un distributeur, indiquez dans quels segments de marché ces marchandises sont vendues.</t>
  </si>
  <si>
    <t>If your firm is an end user, indicate your primary industries.</t>
  </si>
  <si>
    <t>Si votre entreprise est un utilisateur final, indiquez vos segments de marché.</t>
  </si>
  <si>
    <t>RR-2025-006</t>
  </si>
  <si>
    <t>March 31, 2026</t>
  </si>
  <si>
    <t>31 mars 2026</t>
  </si>
  <si>
    <t>Jan-Mar 2025</t>
  </si>
  <si>
    <t>janv-mars 2025</t>
  </si>
  <si>
    <t>Jan-Mar 2026</t>
  </si>
  <si>
    <t>janv-mars 2026</t>
  </si>
  <si>
    <t>May 22, 2026</t>
  </si>
  <si>
    <t>22 mai 2026</t>
  </si>
  <si>
    <t>Paula Place</t>
  </si>
  <si>
    <t>paula.place@tribunal.gc.ca</t>
  </si>
  <si>
    <t>343-574-3196</t>
  </si>
  <si>
    <t>François Thivierge</t>
  </si>
  <si>
    <t>343-550-4453</t>
  </si>
  <si>
    <t>Casing, tubing and green tubes made of carbon or alloy steel, welded or seamless, heat‑treated or not heat‑treated, regardless of end finish, having an outside diameter from 2 3/8 inches to 13 3/8 inches (60.3 mm to 339.7 mm), meeting or supplied to meet American Petroleum Institute (API) specification 5CT or equivalent and/or enhanced proprietary standards, in all grades, excluding drill pipe, pup joints, couplings, coupling stock and stainless steel casing, tubing or green tubes containing 10.5 percent or more by weight of chromium.</t>
  </si>
  <si>
    <t>Republic of India</t>
  </si>
  <si>
    <t>Republic of Indonesia</t>
  </si>
  <si>
    <t>Kingdom of Thailand</t>
  </si>
  <si>
    <t>Ukraine</t>
  </si>
  <si>
    <t>Socialist Republic of Vietnam</t>
  </si>
  <si>
    <t>Chinese Taipei</t>
  </si>
  <si>
    <t>République de l’Inde</t>
  </si>
  <si>
    <t>Royaume de Thaïlande</t>
  </si>
  <si>
    <t>République socialiste du Vietnam</t>
  </si>
  <si>
    <t>République de l’Indonésie</t>
  </si>
  <si>
    <t>Taipei chinois</t>
  </si>
  <si>
    <t>Measures</t>
  </si>
  <si>
    <t>Subject Country/Pays sujet 1</t>
  </si>
  <si>
    <t>Subject Country/Pays sujet 2</t>
  </si>
  <si>
    <t>Subject Country/Pays sujet 3</t>
  </si>
  <si>
    <t>Subject Country/Pays sujet 4</t>
  </si>
  <si>
    <t>Subject Country/Pays sujet 5</t>
  </si>
  <si>
    <t>Subject Country/Pays sujet 6</t>
  </si>
  <si>
    <t>Subject Country/Pays sujet 7</t>
  </si>
  <si>
    <t>Subject Country/Pays sujet 8</t>
  </si>
  <si>
    <t>OCTG V</t>
  </si>
  <si>
    <t>République populaire de Chine</t>
  </si>
  <si>
    <t>Fournissez les stratégies et les objectifs de votre entreprise pour les deux prochaines années en ce qui concerne les achats de marchandises fabriquées au Canada. Fournissez la justification et les hypothèses qui sous-tendent ces stratégies et objectifs.</t>
  </si>
  <si>
    <t>Fournissez les stratégies et les objectifs de votre entreprise pour les deux prochaines années en ce qui concerne les importations et les ventes de marchandises importées. Fournissez la justification et les hypothèses qui sous-tendent ces stratégies et objectifs.</t>
  </si>
  <si>
    <t xml:space="preserve">Indiquez les importations et les ventes de marchandises de votre entreprise du : </t>
  </si>
  <si>
    <t xml:space="preserve">Provide your firm's imports and sales of imports of the goods from the: </t>
  </si>
  <si>
    <t xml:space="preserve">Indiquez les importations et les ventes de marchandises de votre entreprise de la : </t>
  </si>
  <si>
    <t xml:space="preserve">Provide your firm's imports and sales of imports of the goods from the : </t>
  </si>
  <si>
    <t xml:space="preserve">Indiquez les importations et les ventes de marchandises de votre entreprise de la: </t>
  </si>
  <si>
    <t xml:space="preserve">Provide your firm's imports and sales of imports of the goods from : </t>
  </si>
  <si>
    <t xml:space="preserve">Indiquez les importations et les ventes de marchandises de votre entreprise du: </t>
  </si>
  <si>
    <t>oil country tubular goods</t>
  </si>
  <si>
    <t>le dumping</t>
  </si>
  <si>
    <t>de Taipei chinois, de l’Inde, de l’Indonésie, de la Corée, de Thaïlande, de Türkiye, de l'Ukraine, et du Vietnam, à l’exception des marchandises exportées de la Corée par Hyundai Steel Company, et des marchandises exportées de Türkiye par Borusan Mannesmann Boru Sanayi ve Ticaret A.Ş.</t>
  </si>
  <si>
    <t>IMPORTER QUESTIONNAIRE | QUESTIONNAIRE À L'INTENTION DES IMPORTATEURS</t>
  </si>
  <si>
    <t>IMPORTER QUESTIONNAIRE</t>
  </si>
  <si>
    <t>fournitures tubulaires pour puits de pétrole</t>
  </si>
  <si>
    <t>https://www.cbsa-asfc.gc.ca/sima-lmsi/mif-mev/octg2-eng.html</t>
  </si>
  <si>
    <t>https://www.cbsa-asfc.gc.ca/sima-lmsi/mif-mev/octg2-fra.html</t>
  </si>
  <si>
    <t>ADDITIONAL PRODUCT INFORMATION AND TARIFF CLASSIFICATION NUMBERS</t>
  </si>
  <si>
    <t>RENSEIGNEMENTS ADDITIONNELS SUR LE PRODUIT ET NUMÉROS DE CLASSEMENT TARIFAIRE</t>
  </si>
  <si>
    <t>francois.thivierge@tribunal.gc.ca</t>
  </si>
  <si>
    <t>Your firm sold the goods, without modification, to members of the public (i.e. a retailer).</t>
  </si>
  <si>
    <t>Your firm sold the goods, without modification, to other businesses (i.e. a distributor of the goods).</t>
  </si>
  <si>
    <t>Your firm used the goods in the production of a different product which you then sold (i.e. an end user of the goods).</t>
  </si>
  <si>
    <t>Your firm used the goods for its own purposes and the goods were not sold in any capacity (i.e. an end user of the goods).</t>
  </si>
  <si>
    <t>Votre entreprise a vendu les marchandises, sans modification, à des particuliers (c'est-à-dire un détaillant).</t>
  </si>
  <si>
    <t>Votre entreprise a vendu les marchandises, sans modification, à d'autres entreprises (c'est-à-dire un distributeur des marchandises).</t>
  </si>
  <si>
    <t>Votre entreprise a utilisé les marchandises dans la production d'un produit différent que vous avez ensuite vendu (c'est-à-dire un utilisateur final des marchandises).</t>
  </si>
  <si>
    <t>Votre entreprise a utilisé les marchandises à ses propres fins et les marchandises n'ont été vendues sous aucune forme (c'est-à-dire un utilisateur final des marchandises).</t>
  </si>
  <si>
    <t>Chinese Taipei, India, Indonesia, Korea, Thailand, Türkiye, Ukraine, and Vietnam, except for goods exported from Korea by Hyundai Steel Company, and goods exported from Türkiye by Borusan Mannesmann Boru Sanayi ve Ticaret A.Ş.</t>
  </si>
  <si>
    <t>People's Republic of China</t>
  </si>
  <si>
    <t>AA</t>
  </si>
  <si>
    <t>Republic of Korea (Excluding from Hyundai Steel Company)</t>
  </si>
  <si>
    <t>République de Corée (excluant de Hyundai Steel Company)</t>
  </si>
  <si>
    <t>Republic of Türkiye (excluding from Borusan Mannesmann Boru Sanayi ve Ticaret A.Ş)</t>
  </si>
  <si>
    <t>République de Türkiye (excluant de Borusan Mannesmann Boru Sanayi ve Ticaret A.Ş)</t>
  </si>
  <si>
    <t>Mexico, Philippines, Türkiye (only from Borusan Mannesmann Boru Sanayi ve Ticaret A.Ş), Korea (only from Hyundai Steel Company), United States of America (only from Tenaris S.A.)</t>
  </si>
  <si>
    <t>Mexique, Philippines, Türkiye (seulement de Borusan Mannesmann Boru Sanayi ve Ticaret A.Ş), Corée (seulement de Hyundai Steel Company), les états-unis d'Amérique (seulement de Tenaris S.A.)</t>
  </si>
  <si>
    <t xml:space="preserve">Indiquez les importations et les ventes de marchandises de votre entreprise des: </t>
  </si>
  <si>
    <t>l’Ukraine</t>
  </si>
  <si>
    <t>AAA</t>
  </si>
  <si>
    <t>USA</t>
  </si>
  <si>
    <t>United States of America (excluding ERW/welded OCTG from Tenaris S.A.)</t>
  </si>
  <si>
    <t>États-Unis d'Amérique (excluant les FTPP SRÉ/soudés de Tenaris S.A.)</t>
  </si>
  <si>
    <t>Your firm performed finishing activities on the goods which you then sold (i.e. an end user of the goods)</t>
  </si>
  <si>
    <t>Votre entreprise a effectué des activités de finition sur les marchandises, qu'elle a ensuite vendues (par exemple à un utilisateur final des marchandises)</t>
  </si>
  <si>
    <t>Report data only for the goods as defined in the Intro tab. Do not report data for goods included in the OCTG V inquiry product definition that are not included in the product definition for this expiry review.</t>
  </si>
  <si>
    <t>Report data only for the goods as defined in the Intro tab. Do not report data for goods included in the OCTG I expiry review product definition that are not included in the product definition for this expiry review.</t>
  </si>
  <si>
    <t>Indiquez uniquement les données relatives aux marchandises définies dans l'onglet « Intro ». N'indiquez pas les données concernant les marchandises incluses dans la définition de produit de l'enquête FTPP V qui ne figurent pas dans la définition de produit de ce réexamen relatif à l’expiration.</t>
  </si>
  <si>
    <t>Indiquez uniquement les données relatives aux marchandises définies dans l'onglet « Intro ». N'indiquez pas les données concernant les marchandises incluses dans la définition de produit du réexamen relatif à l’expiration FTPP I qui ne figurent pas dans la définition de produit de cette réexamen relatif à l’expiration.</t>
  </si>
  <si>
    <t>Caissons, tubages et tubes verts fabriqués en acier au carbone ou en acier allié, soudées ou sans soudure, traitées thermiquement ou non, peu importe la finition des extrémités, d’un diamètre extérieur de 2 3/8 à 13 3/8 po (60,3 à 339,7 mm), conformes ou appelées à se conformer à la norme 5CT de l’American Petroleum Institute (API) ou à une norme équivalente ou une norme exclusive améliorée, de toutes les nuances, à l’exception des tuyaux de forage, des tubes courts, des manchons, des tubes sources pour manchons et les caissons en acier inoxydable, des tubages ou des tubes verts contenant 10,5 pour cent ou plus d’équivalents en poids de chrome.</t>
  </si>
  <si>
    <t>Copy</t>
  </si>
  <si>
    <t>Trade Level</t>
  </si>
  <si>
    <t>FirmActivities</t>
  </si>
  <si>
    <t>KOR</t>
  </si>
  <si>
    <t>TUR</t>
  </si>
  <si>
    <t xml:space="preserve">Company Name </t>
  </si>
  <si>
    <t>Sales of Imports in Canada</t>
  </si>
  <si>
    <t>Dist</t>
  </si>
  <si>
    <t>EU</t>
  </si>
  <si>
    <t>Export Sales</t>
  </si>
  <si>
    <t xml:space="preserve">Other Country Names: </t>
  </si>
  <si>
    <t>Don't</t>
  </si>
  <si>
    <t>TONNES</t>
  </si>
  <si>
    <t>000 $</t>
  </si>
  <si>
    <t>$/tonne</t>
  </si>
  <si>
    <t>IMPMKTS DB</t>
  </si>
  <si>
    <t>I-2025</t>
  </si>
  <si>
    <t>Country</t>
  </si>
  <si>
    <t>Activity</t>
  </si>
  <si>
    <t>TL</t>
  </si>
  <si>
    <t>VOL</t>
  </si>
  <si>
    <t>VAL/1000</t>
  </si>
  <si>
    <t>UV</t>
  </si>
  <si>
    <t>Imports</t>
  </si>
  <si>
    <t>-</t>
  </si>
  <si>
    <t>Sales</t>
  </si>
  <si>
    <t>DIST</t>
  </si>
  <si>
    <t>Invent Imp</t>
  </si>
  <si>
    <t>CHECK</t>
  </si>
  <si>
    <t>Import sales</t>
  </si>
  <si>
    <t>Respondant</t>
  </si>
  <si>
    <t>Sheet</t>
  </si>
  <si>
    <t>Comment</t>
  </si>
  <si>
    <t>Question</t>
  </si>
  <si>
    <t>Answer</t>
  </si>
  <si>
    <t>Public</t>
  </si>
  <si>
    <t>Q 2.</t>
  </si>
  <si>
    <t>Q 4.</t>
  </si>
  <si>
    <t>Q 5.</t>
  </si>
  <si>
    <t>Q 6.</t>
  </si>
  <si>
    <t>Q 7.</t>
  </si>
  <si>
    <t>Q 8. ExP</t>
  </si>
  <si>
    <t>Q 9. A</t>
  </si>
  <si>
    <t>Q 9. B</t>
  </si>
  <si>
    <t>Q 9. C</t>
  </si>
  <si>
    <t>Q 10.</t>
  </si>
  <si>
    <t>Q 11.</t>
  </si>
  <si>
    <t>Q 12.</t>
  </si>
  <si>
    <t>Q 13. A</t>
  </si>
  <si>
    <t>Q 13. Exp</t>
  </si>
  <si>
    <t>Q 14.</t>
  </si>
  <si>
    <t>Q 15.</t>
  </si>
  <si>
    <t>Q 16.</t>
  </si>
  <si>
    <t>Q 17.</t>
  </si>
  <si>
    <t>Q 18.</t>
  </si>
  <si>
    <t>Q 19.</t>
  </si>
  <si>
    <t>Q 20.</t>
  </si>
  <si>
    <t>Q 21. Exp</t>
  </si>
  <si>
    <t>Q 22.</t>
  </si>
  <si>
    <t>Q 23.</t>
  </si>
  <si>
    <t>Q 24.</t>
  </si>
  <si>
    <t>Q 25.</t>
  </si>
  <si>
    <t>AddPub</t>
  </si>
  <si>
    <t>Pro</t>
  </si>
  <si>
    <t>Q 1.</t>
  </si>
  <si>
    <t>Q 3.</t>
  </si>
  <si>
    <t>KOR•COR</t>
  </si>
  <si>
    <t>US•ÉU</t>
  </si>
  <si>
    <t>Other•Autre</t>
  </si>
  <si>
    <t>Invent-Stock</t>
  </si>
  <si>
    <t>Q 2. Exp</t>
  </si>
  <si>
    <t>AddPro</t>
  </si>
  <si>
    <t>TWN</t>
  </si>
  <si>
    <t>IND</t>
  </si>
  <si>
    <t>IDN</t>
  </si>
  <si>
    <t>THA</t>
  </si>
  <si>
    <t>UKR</t>
  </si>
  <si>
    <t>VNM</t>
  </si>
  <si>
    <t>OCTG1</t>
  </si>
  <si>
    <t>OCTG5</t>
  </si>
  <si>
    <t>I-2026</t>
  </si>
  <si>
    <t>Other Countries</t>
  </si>
  <si>
    <t>OCTG 1</t>
  </si>
  <si>
    <t>OCTG 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</si>
</sst>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quot;$&quot;* #,##0.00_-;_-&quot;$&quot;* &quot;-&quot;??_-;_-@_-"/>
    <numFmt numFmtId="43" formatCode="_-* #,##0.00_-;\-* #,##0.00_-;_-* &quot;-&quot;??_-;_-@_-"/>
    <numFmt numFmtId="164" formatCode="_(&quot;$&quot;* #,##0.00_);_(&quot;$&quot;* \(#,##0.00\);_(&quot;$&quot;* &quot;-&quot;??_);_(@_)"/>
    <numFmt numFmtId="165" formatCode="_(* #,##0.00_);_(* \(#,##0.00\);_(* &quot;-&quot;??_);_(@_)"/>
    <numFmt numFmtId="166" formatCode="[$-1009]d\-mmm\-yy;@"/>
    <numFmt numFmtId="167" formatCode="_(* #,##0_);_(* \(#,##0\);_(* &quot;-&quot;??_);_(@_)"/>
    <numFmt numFmtId="168" formatCode="_-* #,##0_-;\-* #,##0_-;_-* &quot;-&quot;??_-;_-@_-"/>
  </numFmts>
  <fonts count="67" x14ac:knownFonts="1">
    <font>
      <sz val="11"/>
      <color theme="1"/>
      <name val="Calibri"/>
      <family val="2"/>
      <scheme val="minor"/>
    </font>
    <font>
      <sz val="11"/>
      <color theme="1"/>
      <name val="Calibri"/>
      <family val="2"/>
      <scheme val="minor"/>
    </font>
    <font>
      <sz val="10.5"/>
      <color theme="0"/>
      <name val="Calibri"/>
      <family val="2"/>
      <scheme val="minor"/>
    </font>
    <font>
      <sz val="10.5"/>
      <color theme="0"/>
      <name val="Calibri"/>
      <family val="2"/>
    </font>
    <font>
      <sz val="10.5"/>
      <color theme="1"/>
      <name val="Calibri"/>
      <family val="2"/>
      <scheme val="minor"/>
    </font>
    <font>
      <sz val="10.5"/>
      <name val="Calibri"/>
      <family val="2"/>
      <scheme val="minor"/>
    </font>
    <font>
      <b/>
      <sz val="10.5"/>
      <name val="Calibri"/>
      <family val="2"/>
      <scheme val="minor"/>
    </font>
    <font>
      <b/>
      <sz val="10.5"/>
      <color theme="1"/>
      <name val="Calibri"/>
      <family val="2"/>
      <scheme val="minor"/>
    </font>
    <font>
      <sz val="10"/>
      <color theme="0"/>
      <name val="Calibri"/>
      <family val="2"/>
      <scheme val="minor"/>
    </font>
    <font>
      <sz val="10"/>
      <color theme="1"/>
      <name val="Calibri"/>
      <family val="2"/>
      <scheme val="minor"/>
    </font>
    <font>
      <b/>
      <sz val="10"/>
      <color theme="1"/>
      <name val="Calibri"/>
      <family val="2"/>
      <scheme val="minor"/>
    </font>
    <font>
      <sz val="9"/>
      <name val="Times New Roman"/>
      <family val="1"/>
    </font>
    <font>
      <sz val="10"/>
      <color rgb="FF9C0006"/>
      <name val="Calibri"/>
      <family val="2"/>
      <scheme val="minor"/>
    </font>
    <font>
      <b/>
      <sz val="10"/>
      <color rgb="FFFA7D00"/>
      <name val="Calibri"/>
      <family val="2"/>
      <scheme val="minor"/>
    </font>
    <font>
      <b/>
      <sz val="10"/>
      <color theme="0"/>
      <name val="Calibri"/>
      <family val="2"/>
      <scheme val="minor"/>
    </font>
    <font>
      <b/>
      <sz val="12"/>
      <name val="Times New Roman"/>
      <family val="1"/>
    </font>
    <font>
      <sz val="10"/>
      <name val="Arial"/>
      <family val="2"/>
    </font>
    <font>
      <sz val="11"/>
      <color indexed="8"/>
      <name val="Calibri"/>
      <family val="2"/>
    </font>
    <font>
      <sz val="11"/>
      <color theme="1"/>
      <name val="Calibri"/>
      <family val="2"/>
    </font>
    <font>
      <sz val="10"/>
      <color indexed="8"/>
      <name val="Arial"/>
      <family val="2"/>
    </font>
    <font>
      <sz val="10"/>
      <color theme="1"/>
      <name val="Times New Roman"/>
      <family val="2"/>
    </font>
    <font>
      <sz val="8"/>
      <name val="Courier"/>
      <family val="3"/>
    </font>
    <font>
      <sz val="10"/>
      <name val="Times New Roman"/>
      <family val="1"/>
    </font>
    <font>
      <sz val="10"/>
      <color theme="1"/>
      <name val="Arial"/>
      <family val="2"/>
    </font>
    <font>
      <i/>
      <sz val="10"/>
      <color rgb="FF7F7F7F"/>
      <name val="Calibri"/>
      <family val="2"/>
      <scheme val="minor"/>
    </font>
    <font>
      <sz val="10"/>
      <color rgb="FF006100"/>
      <name val="Calibri"/>
      <family val="2"/>
      <scheme val="minor"/>
    </font>
    <font>
      <sz val="10"/>
      <color rgb="FF3F3F76"/>
      <name val="Calibri"/>
      <family val="2"/>
      <scheme val="minor"/>
    </font>
    <font>
      <sz val="10"/>
      <color rgb="FFFA7D00"/>
      <name val="Calibri"/>
      <family val="2"/>
      <scheme val="minor"/>
    </font>
    <font>
      <sz val="10"/>
      <color rgb="FF9C6500"/>
      <name val="Calibri"/>
      <family val="2"/>
      <scheme val="minor"/>
    </font>
    <font>
      <sz val="8"/>
      <name val="Arial"/>
      <family val="2"/>
    </font>
    <font>
      <sz val="12"/>
      <name val="Helv"/>
    </font>
    <font>
      <sz val="12"/>
      <color theme="1"/>
      <name val="Times New Roman"/>
      <family val="2"/>
    </font>
    <font>
      <b/>
      <sz val="10"/>
      <color rgb="FF3F3F3F"/>
      <name val="Calibri"/>
      <family val="2"/>
      <scheme val="minor"/>
    </font>
    <font>
      <b/>
      <sz val="14"/>
      <name val="Times New Roman"/>
      <family val="1"/>
    </font>
    <font>
      <sz val="10"/>
      <color rgb="FFFF0000"/>
      <name val="Calibri"/>
      <family val="2"/>
      <scheme val="minor"/>
    </font>
    <font>
      <b/>
      <sz val="10"/>
      <name val="Times New Roman"/>
      <family val="1"/>
    </font>
    <font>
      <sz val="10.5"/>
      <color theme="1"/>
      <name val="Calibri"/>
      <family val="2"/>
    </font>
    <font>
      <sz val="10.5"/>
      <name val="Calibri"/>
      <family val="2"/>
    </font>
    <font>
      <b/>
      <sz val="10.5"/>
      <color theme="1"/>
      <name val="Calibri"/>
      <family val="2"/>
    </font>
    <font>
      <sz val="10.5"/>
      <color rgb="FF000000"/>
      <name val="Calibri"/>
      <family val="2"/>
      <scheme val="minor"/>
    </font>
    <font>
      <b/>
      <sz val="10.5"/>
      <color rgb="FF000000"/>
      <name val="Calibri"/>
      <family val="2"/>
      <scheme val="minor"/>
    </font>
    <font>
      <b/>
      <sz val="10.5"/>
      <color theme="0"/>
      <name val="Calibri"/>
      <family val="2"/>
      <scheme val="minor"/>
    </font>
    <font>
      <sz val="8"/>
      <name val="Calibri"/>
      <family val="2"/>
      <scheme val="minor"/>
    </font>
    <font>
      <u/>
      <sz val="10.5"/>
      <color rgb="FF0070C0"/>
      <name val="Calibri"/>
      <family val="2"/>
      <scheme val="minor"/>
    </font>
    <font>
      <b/>
      <sz val="10.5"/>
      <name val="Calibri"/>
      <family val="2"/>
    </font>
    <font>
      <b/>
      <sz val="16"/>
      <color rgb="FF000000"/>
      <name val="Calibri"/>
      <family val="2"/>
      <scheme val="minor"/>
    </font>
    <font>
      <u/>
      <sz val="11"/>
      <color theme="10"/>
      <name val="Calibri"/>
      <family val="2"/>
      <scheme val="minor"/>
    </font>
    <font>
      <u/>
      <sz val="10.5"/>
      <color theme="10"/>
      <name val="Calibri"/>
      <family val="2"/>
      <scheme val="minor"/>
    </font>
    <font>
      <sz val="10.5"/>
      <color rgb="FF000000"/>
      <name val="Calibri"/>
      <family val="2"/>
    </font>
    <font>
      <b/>
      <u/>
      <sz val="10.5"/>
      <color theme="1"/>
      <name val="Calibri"/>
      <family val="2"/>
      <scheme val="minor"/>
    </font>
    <font>
      <b/>
      <sz val="12"/>
      <name val="Calibri"/>
      <family val="2"/>
      <scheme val="minor"/>
    </font>
    <font>
      <b/>
      <sz val="12"/>
      <color theme="1"/>
      <name val="Calibri"/>
      <family val="2"/>
      <scheme val="minor"/>
    </font>
    <font>
      <u/>
      <sz val="10.5"/>
      <color theme="1"/>
      <name val="Calibri"/>
      <family val="2"/>
      <scheme val="minor"/>
    </font>
    <font>
      <sz val="10.5"/>
      <color indexed="8"/>
      <name val="Calibri"/>
      <family val="2"/>
      <scheme val="minor"/>
    </font>
    <font>
      <sz val="10.5"/>
      <color rgb="FFFF0000"/>
      <name val="Calibri"/>
      <family val="2"/>
      <scheme val="minor"/>
    </font>
    <font>
      <b/>
      <sz val="9"/>
      <color indexed="81"/>
      <name val="Tahoma"/>
      <family val="2"/>
    </font>
    <font>
      <sz val="10.5"/>
      <color theme="4" tint="-0.249977111117893"/>
      <name val="Calibri"/>
      <family val="2"/>
      <scheme val="minor"/>
    </font>
    <font>
      <b/>
      <sz val="11"/>
      <color theme="1"/>
      <name val="Calibri"/>
      <family val="2"/>
      <scheme val="minor"/>
    </font>
    <font>
      <b/>
      <sz val="10.5"/>
      <color rgb="FFFF0000"/>
      <name val="Calibri"/>
      <family val="2"/>
      <scheme val="minor"/>
    </font>
    <font>
      <sz val="9"/>
      <color theme="1"/>
      <name val="Calibri"/>
      <family val="2"/>
      <scheme val="minor"/>
    </font>
    <font>
      <b/>
      <i/>
      <u/>
      <sz val="9"/>
      <color theme="1"/>
      <name val="Calibri"/>
      <family val="2"/>
      <scheme val="minor"/>
    </font>
    <font>
      <b/>
      <sz val="9"/>
      <color theme="1"/>
      <name val="Calibri"/>
      <family val="2"/>
      <scheme val="minor"/>
    </font>
    <font>
      <sz val="9"/>
      <color rgb="FFFF0000"/>
      <name val="Calibri"/>
      <family val="2"/>
      <scheme val="minor"/>
    </font>
    <font>
      <b/>
      <u/>
      <sz val="9"/>
      <color theme="1"/>
      <name val="Calibri"/>
      <family val="2"/>
      <scheme val="minor"/>
    </font>
    <font>
      <sz val="10"/>
      <name val="Calibri"/>
      <family val="2"/>
      <scheme val="minor"/>
    </font>
    <font>
      <b/>
      <sz val="10"/>
      <name val="Calibri"/>
      <family val="2"/>
      <scheme val="minor"/>
    </font>
    <font>
      <b/>
      <u/>
      <sz val="10"/>
      <color theme="1"/>
      <name val="Calibri"/>
      <family val="2"/>
      <scheme val="minor"/>
    </font>
  </fonts>
  <fills count="4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0" tint="-0.14996795556505021"/>
        <bgColor indexed="64"/>
      </patternFill>
    </fill>
    <fill>
      <patternFill patternType="solid">
        <fgColor rgb="FFFFFFFF"/>
        <bgColor indexed="64"/>
      </patternFill>
    </fill>
    <fill>
      <patternFill patternType="solid">
        <fgColor rgb="FFDCE6F1"/>
        <bgColor rgb="FF000000"/>
      </patternFill>
    </fill>
    <fill>
      <patternFill patternType="solid">
        <fgColor rgb="FF92D050"/>
        <bgColor indexed="64"/>
      </patternFill>
    </fill>
    <fill>
      <patternFill patternType="solid">
        <fgColor rgb="FFFFFF00"/>
        <bgColor indexed="64"/>
      </patternFill>
    </fill>
  </fills>
  <borders count="76">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style="thin">
        <color auto="1"/>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medium">
        <color indexed="64"/>
      </bottom>
      <diagonal/>
    </border>
    <border>
      <left style="thin">
        <color auto="1"/>
      </left>
      <right style="thin">
        <color auto="1"/>
      </right>
      <top/>
      <bottom/>
      <diagonal/>
    </border>
    <border>
      <left style="thin">
        <color auto="1"/>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auto="1"/>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indexed="64"/>
      </left>
      <right/>
      <top style="thin">
        <color theme="0" tint="-0.499984740745262"/>
      </top>
      <bottom style="thin">
        <color theme="0" tint="-0.499984740745262"/>
      </bottom>
      <diagonal/>
    </border>
    <border>
      <left/>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theme="0" tint="-0.499984740745262"/>
      </right>
      <top/>
      <bottom/>
      <diagonal/>
    </border>
    <border>
      <left style="thin">
        <color auto="1"/>
      </left>
      <right/>
      <top style="thin">
        <color theme="0" tint="-0.499984740745262"/>
      </top>
      <bottom/>
      <diagonal/>
    </border>
    <border>
      <left style="thin">
        <color auto="1"/>
      </left>
      <right/>
      <top/>
      <bottom style="thin">
        <color theme="0" tint="-0.499984740745262"/>
      </bottom>
      <diagonal/>
    </border>
    <border>
      <left/>
      <right style="thin">
        <color auto="1"/>
      </right>
      <top style="thin">
        <color theme="0" tint="-0.499984740745262"/>
      </top>
      <bottom/>
      <diagonal/>
    </border>
    <border>
      <left/>
      <right style="thin">
        <color auto="1"/>
      </right>
      <top/>
      <bottom style="thin">
        <color theme="0" tint="-0.499984740745262"/>
      </bottom>
      <diagonal/>
    </border>
    <border>
      <left style="thin">
        <color auto="1"/>
      </left>
      <right style="thin">
        <color theme="0" tint="-0.499984740745262"/>
      </right>
      <top style="thin">
        <color theme="0" tint="-0.499984740745262"/>
      </top>
      <bottom/>
      <diagonal/>
    </border>
    <border>
      <left style="thin">
        <color theme="0" tint="-0.499984740745262"/>
      </left>
      <right style="thin">
        <color auto="1"/>
      </right>
      <top style="thin">
        <color theme="0" tint="-0.499984740745262"/>
      </top>
      <bottom/>
      <diagonal/>
    </border>
    <border>
      <left style="thin">
        <color auto="1"/>
      </left>
      <right style="thin">
        <color theme="0" tint="-0.499984740745262"/>
      </right>
      <top/>
      <bottom/>
      <diagonal/>
    </border>
    <border>
      <left style="thin">
        <color theme="0" tint="-0.499984740745262"/>
      </left>
      <right style="thin">
        <color auto="1"/>
      </right>
      <top/>
      <bottom/>
      <diagonal/>
    </border>
    <border>
      <left style="thin">
        <color auto="1"/>
      </left>
      <right style="thin">
        <color theme="0" tint="-0.499984740745262"/>
      </right>
      <top/>
      <bottom style="thin">
        <color theme="0" tint="-0.499984740745262"/>
      </bottom>
      <diagonal/>
    </border>
    <border>
      <left style="thin">
        <color theme="0" tint="-0.499984740745262"/>
      </left>
      <right style="thin">
        <color auto="1"/>
      </right>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theme="0" tint="-0.499984740745262"/>
      </left>
      <right style="thin">
        <color theme="0" tint="-0.499984740745262"/>
      </right>
      <top/>
      <bottom style="thin">
        <color auto="1"/>
      </bottom>
      <diagonal/>
    </border>
    <border>
      <left style="thin">
        <color auto="1"/>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auto="1"/>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top/>
      <bottom style="thin">
        <color auto="1"/>
      </bottom>
      <diagonal/>
    </border>
    <border>
      <left style="thin">
        <color rgb="FF808080"/>
      </left>
      <right style="thin">
        <color rgb="FF808080"/>
      </right>
      <top style="thin">
        <color rgb="FF808080"/>
      </top>
      <bottom style="thin">
        <color rgb="FF808080"/>
      </bottom>
      <diagonal/>
    </border>
    <border>
      <left/>
      <right style="thin">
        <color theme="0" tint="-0.499984740745262"/>
      </right>
      <top style="thin">
        <color auto="1"/>
      </top>
      <bottom style="thin">
        <color auto="1"/>
      </bottom>
      <diagonal/>
    </border>
    <border>
      <left style="thin">
        <color theme="0" tint="-0.499984740745262"/>
      </left>
      <right/>
      <top style="thin">
        <color theme="0" tint="-0.499984740745262"/>
      </top>
      <bottom style="thin">
        <color theme="0" tint="-0.499984740745262"/>
      </bottom>
      <diagonal/>
    </border>
    <border>
      <left style="thin">
        <color indexed="64"/>
      </left>
      <right style="thin">
        <color indexed="64"/>
      </right>
      <top style="thin">
        <color indexed="64"/>
      </top>
      <bottom style="thin">
        <color indexed="64"/>
      </bottom>
      <diagonal/>
    </border>
    <border>
      <left style="thin">
        <color indexed="64"/>
      </left>
      <right style="thin">
        <color theme="0" tint="-0.499984740745262"/>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s>
  <cellStyleXfs count="25689">
    <xf numFmtId="0" fontId="0" fillId="0" borderId="0"/>
    <xf numFmtId="37" fontId="11" fillId="0" borderId="16">
      <alignment horizontal="right"/>
    </xf>
    <xf numFmtId="0" fontId="9"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9"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9"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9"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9"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9"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9"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9"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9"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9"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9"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9"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12" fillId="3" borderId="0" applyNumberFormat="0" applyBorder="0" applyAlignment="0" applyProtection="0"/>
    <xf numFmtId="0" fontId="13" fillId="6" borderId="1" applyNumberFormat="0" applyAlignment="0" applyProtection="0"/>
    <xf numFmtId="0" fontId="14" fillId="7" borderId="4" applyNumberFormat="0" applyAlignment="0" applyProtection="0"/>
    <xf numFmtId="37" fontId="15" fillId="0" borderId="0">
      <alignment horizontal="left"/>
    </xf>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21" fillId="0" borderId="0" applyFont="0" applyFill="0" applyBorder="0" applyAlignment="0" applyProtection="0"/>
    <xf numFmtId="165" fontId="20" fillId="0" borderId="0" applyFont="0" applyFill="0" applyBorder="0" applyAlignment="0" applyProtection="0"/>
    <xf numFmtId="43" fontId="1"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9" fillId="0" borderId="0" applyFont="0" applyFill="0" applyBorder="0" applyAlignment="0" applyProtection="0"/>
    <xf numFmtId="43" fontId="1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16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0" fontId="24" fillId="0" borderId="0" applyNumberFormat="0" applyFill="0" applyBorder="0" applyAlignment="0" applyProtection="0"/>
    <xf numFmtId="0" fontId="25" fillId="2" borderId="0" applyNumberFormat="0" applyBorder="0" applyAlignment="0" applyProtection="0"/>
    <xf numFmtId="37" fontId="22" fillId="0" borderId="15"/>
    <xf numFmtId="37" fontId="22" fillId="0" borderId="15"/>
    <xf numFmtId="37" fontId="22" fillId="0" borderId="18"/>
    <xf numFmtId="37" fontId="22" fillId="0" borderId="18"/>
    <xf numFmtId="0" fontId="26" fillId="5" borderId="1" applyNumberFormat="0" applyAlignment="0" applyProtection="0"/>
    <xf numFmtId="0" fontId="27" fillId="0" borderId="3" applyNumberFormat="0" applyFill="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8" fillId="4" borderId="0" applyNumberFormat="0" applyBorder="0" applyAlignment="0" applyProtection="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37" fontId="29" fillId="0" borderId="0"/>
    <xf numFmtId="0" fontId="20" fillId="0" borderId="0"/>
    <xf numFmtId="0" fontId="22" fillId="0" borderId="0"/>
    <xf numFmtId="0" fontId="16" fillId="0" borderId="0"/>
    <xf numFmtId="0" fontId="16" fillId="0" borderId="0"/>
    <xf numFmtId="0" fontId="30"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2" fillId="0" borderId="0"/>
    <xf numFmtId="166" fontId="16" fillId="0" borderId="0"/>
    <xf numFmtId="166" fontId="16" fillId="0" borderId="0"/>
    <xf numFmtId="0" fontId="9" fillId="0" borderId="0"/>
    <xf numFmtId="0" fontId="31" fillId="0" borderId="0"/>
    <xf numFmtId="0" fontId="16"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166" fontId="16" fillId="0" borderId="0"/>
    <xf numFmtId="166" fontId="16" fillId="0" borderId="0"/>
    <xf numFmtId="166" fontId="16" fillId="0" borderId="0"/>
    <xf numFmtId="166" fontId="16" fillId="0" borderId="0"/>
    <xf numFmtId="166"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37" fontId="16" fillId="0" borderId="0"/>
    <xf numFmtId="0" fontId="18" fillId="0" borderId="0"/>
    <xf numFmtId="0" fontId="30" fillId="0" borderId="0"/>
    <xf numFmtId="0" fontId="1" fillId="0" borderId="0"/>
    <xf numFmtId="0" fontId="1" fillId="0" borderId="0"/>
    <xf numFmtId="0" fontId="1" fillId="0" borderId="0"/>
    <xf numFmtId="0" fontId="1" fillId="0" borderId="0"/>
    <xf numFmtId="0" fontId="1" fillId="0" borderId="0"/>
    <xf numFmtId="0" fontId="18" fillId="0" borderId="0"/>
    <xf numFmtId="37" fontId="16" fillId="0" borderId="0"/>
    <xf numFmtId="0" fontId="9" fillId="0" borderId="0"/>
    <xf numFmtId="0" fontId="19" fillId="0" borderId="0"/>
    <xf numFmtId="0" fontId="18" fillId="0" borderId="0"/>
    <xf numFmtId="0" fontId="9"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37" fontId="16" fillId="0" borderId="0"/>
    <xf numFmtId="37" fontId="16" fillId="0" borderId="0"/>
    <xf numFmtId="0" fontId="23" fillId="0" borderId="0"/>
    <xf numFmtId="0" fontId="23" fillId="0" borderId="0"/>
    <xf numFmtId="0" fontId="1" fillId="0" borderId="0"/>
    <xf numFmtId="0" fontId="1" fillId="0" borderId="0"/>
    <xf numFmtId="0" fontId="1" fillId="0" borderId="0"/>
    <xf numFmtId="0" fontId="1"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9" fillId="0" borderId="0"/>
    <xf numFmtId="0" fontId="23" fillId="0" borderId="0"/>
    <xf numFmtId="166" fontId="19"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32" fillId="6" borderId="2" applyNumberFormat="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0"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37" fontId="22" fillId="0" borderId="0"/>
    <xf numFmtId="166" fontId="33" fillId="0" borderId="0">
      <alignment horizontal="centerContinuous"/>
    </xf>
    <xf numFmtId="0" fontId="33" fillId="0" borderId="0">
      <alignment horizontal="centerContinuous"/>
    </xf>
    <xf numFmtId="0" fontId="10" fillId="0" borderId="6" applyNumberFormat="0" applyFill="0" applyAlignment="0" applyProtection="0"/>
    <xf numFmtId="0" fontId="34" fillId="0" borderId="0" applyNumberFormat="0" applyFill="0" applyBorder="0" applyAlignment="0" applyProtection="0"/>
    <xf numFmtId="166" fontId="35" fillId="0" borderId="0" applyAlignment="0"/>
    <xf numFmtId="0" fontId="35" fillId="0" borderId="0" applyAlignment="0"/>
    <xf numFmtId="165" fontId="1" fillId="0" borderId="0" applyFont="0" applyFill="0" applyBorder="0" applyAlignment="0" applyProtection="0"/>
    <xf numFmtId="0" fontId="46" fillId="0" borderId="0" applyNumberFormat="0" applyFill="0" applyBorder="0" applyAlignment="0" applyProtection="0"/>
    <xf numFmtId="43" fontId="1" fillId="0" borderId="0" applyFont="0" applyFill="0" applyBorder="0" applyAlignment="0" applyProtection="0"/>
  </cellStyleXfs>
  <cellXfs count="555">
    <xf numFmtId="0" fontId="0" fillId="0" borderId="0" xfId="0"/>
    <xf numFmtId="0" fontId="4" fillId="34" borderId="0" xfId="0" applyFont="1" applyFill="1" applyAlignment="1">
      <alignment vertical="top" wrapText="1"/>
    </xf>
    <xf numFmtId="0" fontId="36" fillId="34" borderId="0" xfId="0" applyFont="1" applyFill="1" applyAlignment="1">
      <alignment horizontal="left" vertical="top"/>
    </xf>
    <xf numFmtId="0" fontId="36" fillId="0" borderId="0" xfId="0" applyFont="1" applyAlignment="1">
      <alignment vertical="top" wrapText="1"/>
    </xf>
    <xf numFmtId="0" fontId="3" fillId="0" borderId="0" xfId="0" applyFont="1" applyAlignment="1">
      <alignment vertical="top" wrapText="1"/>
    </xf>
    <xf numFmtId="0" fontId="38" fillId="34" borderId="0" xfId="0" applyFont="1" applyFill="1" applyAlignment="1">
      <alignment vertical="center"/>
    </xf>
    <xf numFmtId="0" fontId="36" fillId="0" borderId="0" xfId="0" applyFont="1" applyAlignment="1">
      <alignment vertical="top"/>
    </xf>
    <xf numFmtId="0" fontId="2" fillId="0" borderId="0" xfId="0" applyFont="1" applyAlignment="1">
      <alignment vertical="top" wrapText="1"/>
    </xf>
    <xf numFmtId="0" fontId="4" fillId="34" borderId="0" xfId="0" applyFont="1" applyFill="1" applyAlignment="1">
      <alignment vertical="top"/>
    </xf>
    <xf numFmtId="0" fontId="7" fillId="0" borderId="0" xfId="0" applyFont="1" applyAlignment="1">
      <alignment vertical="top"/>
    </xf>
    <xf numFmtId="0" fontId="6" fillId="0" borderId="0" xfId="0" applyFont="1" applyAlignment="1">
      <alignment horizontal="left" vertical="top" wrapText="1"/>
    </xf>
    <xf numFmtId="0" fontId="36" fillId="34" borderId="0" xfId="0" applyFont="1" applyFill="1" applyAlignment="1">
      <alignment horizontal="left" vertical="center"/>
    </xf>
    <xf numFmtId="0" fontId="7" fillId="34" borderId="0" xfId="0" applyFont="1" applyFill="1" applyAlignment="1">
      <alignment vertical="top" wrapText="1"/>
    </xf>
    <xf numFmtId="0" fontId="36" fillId="34" borderId="0" xfId="0" applyFont="1" applyFill="1" applyAlignment="1">
      <alignment vertical="center"/>
    </xf>
    <xf numFmtId="0" fontId="41" fillId="0" borderId="0" xfId="0" applyFont="1" applyAlignment="1">
      <alignment horizontal="left" vertical="top" wrapText="1"/>
    </xf>
    <xf numFmtId="0" fontId="37" fillId="0" borderId="0" xfId="0" applyFont="1" applyAlignment="1">
      <alignment vertical="top"/>
    </xf>
    <xf numFmtId="0" fontId="6" fillId="0" borderId="7" xfId="0" applyFont="1" applyBorder="1" applyAlignment="1">
      <alignment horizontal="centerContinuous" vertical="top" wrapText="1"/>
    </xf>
    <xf numFmtId="0" fontId="4" fillId="0" borderId="8" xfId="0" applyFont="1" applyBorder="1" applyAlignment="1">
      <alignment horizontal="centerContinuous" vertical="top" wrapText="1"/>
    </xf>
    <xf numFmtId="0" fontId="5" fillId="0" borderId="0" xfId="0" applyFont="1" applyAlignment="1">
      <alignment horizontal="left" vertical="top"/>
    </xf>
    <xf numFmtId="0" fontId="36" fillId="33" borderId="0" xfId="0" applyFont="1" applyFill="1" applyAlignment="1">
      <alignment vertical="top" wrapText="1"/>
    </xf>
    <xf numFmtId="0" fontId="36" fillId="34" borderId="0" xfId="0" applyFont="1" applyFill="1" applyAlignment="1">
      <alignment vertical="top"/>
    </xf>
    <xf numFmtId="0" fontId="3" fillId="0" borderId="0" xfId="0" applyFont="1" applyAlignment="1">
      <alignment vertical="top"/>
    </xf>
    <xf numFmtId="0" fontId="38" fillId="34" borderId="0" xfId="0" applyFont="1" applyFill="1" applyAlignment="1">
      <alignment vertical="top"/>
    </xf>
    <xf numFmtId="0" fontId="41" fillId="0" borderId="0" xfId="0" applyFont="1" applyAlignment="1">
      <alignment vertical="top" wrapText="1"/>
    </xf>
    <xf numFmtId="0" fontId="6" fillId="0" borderId="0" xfId="0" applyFont="1" applyAlignment="1">
      <alignment horizontal="left" vertical="top"/>
    </xf>
    <xf numFmtId="0" fontId="5" fillId="0" borderId="0" xfId="0" applyFont="1" applyAlignment="1">
      <alignment vertical="top"/>
    </xf>
    <xf numFmtId="0" fontId="6" fillId="0" borderId="0" xfId="0" applyFont="1" applyAlignment="1">
      <alignment horizontal="centerContinuous" vertical="top" wrapText="1"/>
    </xf>
    <xf numFmtId="0" fontId="4" fillId="0" borderId="0" xfId="0" applyFont="1" applyAlignment="1">
      <alignment horizontal="centerContinuous" vertical="top" wrapText="1"/>
    </xf>
    <xf numFmtId="0" fontId="4" fillId="0" borderId="0" xfId="0" applyFont="1"/>
    <xf numFmtId="15" fontId="4" fillId="0" borderId="0" xfId="0" applyNumberFormat="1" applyFont="1" applyAlignment="1">
      <alignment vertical="top"/>
    </xf>
    <xf numFmtId="0" fontId="4" fillId="0" borderId="0" xfId="0" applyFont="1" applyAlignment="1">
      <alignment vertical="top" wrapText="1"/>
    </xf>
    <xf numFmtId="0" fontId="4" fillId="34" borderId="0" xfId="0" applyFont="1" applyFill="1" applyAlignment="1">
      <alignment horizontal="left" vertical="top"/>
    </xf>
    <xf numFmtId="0" fontId="39" fillId="0" borderId="0" xfId="183" applyNumberFormat="1" applyFont="1" applyFill="1" applyBorder="1" applyAlignment="1" applyProtection="1">
      <alignment vertical="top" wrapText="1"/>
    </xf>
    <xf numFmtId="0" fontId="39" fillId="0" borderId="8" xfId="183" applyNumberFormat="1" applyFont="1" applyFill="1" applyBorder="1" applyAlignment="1" applyProtection="1">
      <alignment vertical="top" wrapText="1"/>
    </xf>
    <xf numFmtId="0" fontId="38" fillId="34" borderId="7" xfId="0" applyFont="1" applyFill="1" applyBorder="1" applyAlignment="1">
      <alignment vertical="top"/>
    </xf>
    <xf numFmtId="0" fontId="4" fillId="0" borderId="7" xfId="0" applyFont="1" applyBorder="1" applyAlignment="1">
      <alignment vertical="top"/>
    </xf>
    <xf numFmtId="0" fontId="41" fillId="0" borderId="16" xfId="0" applyFont="1" applyBorder="1" applyAlignment="1">
      <alignment horizontal="left" vertical="top" wrapText="1"/>
    </xf>
    <xf numFmtId="0" fontId="36" fillId="0" borderId="16" xfId="0" applyFont="1" applyBorder="1" applyAlignment="1">
      <alignment vertical="top" wrapText="1"/>
    </xf>
    <xf numFmtId="0" fontId="3" fillId="34" borderId="0" xfId="0" applyFont="1" applyFill="1" applyAlignment="1">
      <alignment vertical="top" wrapText="1"/>
    </xf>
    <xf numFmtId="0" fontId="36" fillId="34" borderId="0" xfId="0" applyFont="1" applyFill="1" applyAlignment="1">
      <alignment vertical="top" wrapText="1"/>
    </xf>
    <xf numFmtId="49" fontId="4" fillId="34" borderId="0" xfId="0" applyNumberFormat="1" applyFont="1" applyFill="1" applyAlignment="1">
      <alignment horizontal="left" vertical="top"/>
    </xf>
    <xf numFmtId="49" fontId="4" fillId="34" borderId="8" xfId="0" applyNumberFormat="1" applyFont="1" applyFill="1" applyBorder="1" applyAlignment="1">
      <alignment vertical="top" wrapText="1"/>
    </xf>
    <xf numFmtId="49" fontId="4" fillId="34" borderId="0" xfId="0" applyNumberFormat="1" applyFont="1" applyFill="1" applyAlignment="1">
      <alignment vertical="top" wrapText="1"/>
    </xf>
    <xf numFmtId="0" fontId="6" fillId="34" borderId="7" xfId="0" applyFont="1" applyFill="1" applyBorder="1" applyAlignment="1">
      <alignment horizontal="left" vertical="center" wrapText="1"/>
    </xf>
    <xf numFmtId="0" fontId="44" fillId="34" borderId="7" xfId="0" applyFont="1" applyFill="1" applyBorder="1" applyAlignment="1">
      <alignment horizontal="center" vertical="top" wrapText="1"/>
    </xf>
    <xf numFmtId="0" fontId="44" fillId="34" borderId="0" xfId="0" applyFont="1" applyFill="1" applyAlignment="1">
      <alignment horizontal="center" vertical="top" wrapText="1"/>
    </xf>
    <xf numFmtId="0" fontId="5" fillId="34" borderId="0" xfId="0" applyFont="1" applyFill="1" applyAlignment="1">
      <alignment vertical="top"/>
    </xf>
    <xf numFmtId="49" fontId="4" fillId="0" borderId="0" xfId="0" applyNumberFormat="1" applyFont="1" applyAlignment="1">
      <alignment vertical="top" wrapText="1"/>
    </xf>
    <xf numFmtId="0" fontId="6" fillId="34" borderId="7" xfId="0" applyFont="1" applyFill="1" applyBorder="1" applyAlignment="1">
      <alignment horizontal="centerContinuous" vertical="top" wrapText="1"/>
    </xf>
    <xf numFmtId="0" fontId="6" fillId="34" borderId="0" xfId="0" applyFont="1" applyFill="1" applyAlignment="1">
      <alignment horizontal="centerContinuous" vertical="top" wrapText="1"/>
    </xf>
    <xf numFmtId="0" fontId="4" fillId="34" borderId="0" xfId="0" applyFont="1" applyFill="1" applyAlignment="1">
      <alignment horizontal="centerContinuous" vertical="top" wrapText="1"/>
    </xf>
    <xf numFmtId="0" fontId="4" fillId="34" borderId="8" xfId="0" applyFont="1" applyFill="1" applyBorder="1" applyAlignment="1">
      <alignment horizontal="centerContinuous" vertical="top" wrapText="1"/>
    </xf>
    <xf numFmtId="0" fontId="6" fillId="34" borderId="0" xfId="0" applyFont="1" applyFill="1" applyAlignment="1">
      <alignment horizontal="left" vertical="top"/>
    </xf>
    <xf numFmtId="0" fontId="4" fillId="0" borderId="0" xfId="0" applyFont="1" applyAlignment="1">
      <alignment vertical="top"/>
    </xf>
    <xf numFmtId="0" fontId="5" fillId="0" borderId="21" xfId="0" applyFont="1" applyBorder="1" applyAlignment="1">
      <alignment horizontal="center" vertical="center" wrapText="1"/>
    </xf>
    <xf numFmtId="0" fontId="47" fillId="0" borderId="0" xfId="25687" applyFont="1" applyAlignment="1">
      <alignment vertical="top"/>
    </xf>
    <xf numFmtId="0" fontId="45" fillId="35" borderId="21" xfId="183" applyNumberFormat="1" applyFont="1" applyFill="1" applyBorder="1" applyAlignment="1" applyProtection="1">
      <alignment horizontal="center" vertical="center" wrapText="1"/>
      <protection locked="0"/>
    </xf>
    <xf numFmtId="0" fontId="39" fillId="0" borderId="0" xfId="0" applyFont="1"/>
    <xf numFmtId="0" fontId="48" fillId="40" borderId="0" xfId="0" applyFont="1" applyFill="1" applyAlignment="1">
      <alignment vertical="center"/>
    </xf>
    <xf numFmtId="0" fontId="49" fillId="0" borderId="0" xfId="0" applyFont="1"/>
    <xf numFmtId="0" fontId="4" fillId="0" borderId="7" xfId="0" applyFont="1" applyBorder="1" applyAlignment="1">
      <alignment vertical="top" wrapText="1"/>
    </xf>
    <xf numFmtId="0" fontId="6" fillId="34" borderId="7" xfId="0" applyFont="1" applyFill="1" applyBorder="1" applyAlignment="1">
      <alignment vertical="top" wrapText="1"/>
    </xf>
    <xf numFmtId="0" fontId="48" fillId="0" borderId="0" xfId="0" applyFont="1" applyAlignment="1">
      <alignment vertical="center"/>
    </xf>
    <xf numFmtId="0" fontId="39" fillId="35" borderId="21" xfId="183" applyNumberFormat="1" applyFont="1" applyFill="1" applyBorder="1" applyAlignment="1" applyProtection="1">
      <alignment horizontal="center" vertical="top" wrapText="1"/>
      <protection locked="0"/>
    </xf>
    <xf numFmtId="0" fontId="37" fillId="0" borderId="0" xfId="0" applyFont="1" applyAlignment="1">
      <alignment horizontal="left" vertical="top"/>
    </xf>
    <xf numFmtId="0" fontId="5" fillId="0" borderId="7" xfId="0" applyFont="1" applyBorder="1" applyAlignment="1">
      <alignment horizontal="left" vertical="center" wrapText="1"/>
    </xf>
    <xf numFmtId="0" fontId="5" fillId="0" borderId="0" xfId="0" applyFont="1" applyAlignment="1">
      <alignment horizontal="left" vertical="center" wrapText="1"/>
    </xf>
    <xf numFmtId="0" fontId="5" fillId="0" borderId="7" xfId="0" applyFont="1" applyBorder="1" applyAlignment="1">
      <alignment horizontal="left" vertical="top" wrapText="1"/>
    </xf>
    <xf numFmtId="0" fontId="5" fillId="0" borderId="0" xfId="0" applyFont="1" applyAlignment="1">
      <alignment horizontal="left" vertical="top" wrapText="1"/>
    </xf>
    <xf numFmtId="0" fontId="5" fillId="0" borderId="8" xfId="0" applyFont="1" applyBorder="1" applyAlignment="1">
      <alignment horizontal="left" vertical="top" wrapText="1"/>
    </xf>
    <xf numFmtId="0" fontId="41" fillId="33" borderId="0" xfId="0" applyFont="1" applyFill="1" applyAlignment="1">
      <alignment horizontal="center" vertical="top" wrapText="1"/>
    </xf>
    <xf numFmtId="0" fontId="5" fillId="0" borderId="7" xfId="0" applyFont="1" applyBorder="1" applyAlignment="1">
      <alignment vertical="top" wrapText="1"/>
    </xf>
    <xf numFmtId="0" fontId="5" fillId="0" borderId="0" xfId="0" applyFont="1" applyAlignment="1">
      <alignment vertical="top" wrapText="1"/>
    </xf>
    <xf numFmtId="0" fontId="5" fillId="0" borderId="8" xfId="0" applyFont="1" applyBorder="1" applyAlignment="1">
      <alignment vertical="top" wrapText="1"/>
    </xf>
    <xf numFmtId="0" fontId="41" fillId="33" borderId="0" xfId="0" applyFont="1" applyFill="1" applyAlignment="1">
      <alignment horizontal="left" vertical="top" wrapText="1"/>
    </xf>
    <xf numFmtId="0" fontId="5" fillId="34" borderId="0" xfId="0" applyFont="1" applyFill="1" applyAlignment="1">
      <alignment horizontal="left" vertical="top"/>
    </xf>
    <xf numFmtId="0" fontId="4" fillId="0" borderId="8" xfId="0" applyFont="1" applyBorder="1"/>
    <xf numFmtId="0" fontId="2" fillId="34" borderId="0" xfId="0" applyFont="1" applyFill="1" applyAlignment="1">
      <alignment vertical="top" wrapText="1"/>
    </xf>
    <xf numFmtId="0" fontId="4" fillId="0" borderId="0" xfId="0" applyFont="1" applyAlignment="1">
      <alignment horizontal="left"/>
    </xf>
    <xf numFmtId="0" fontId="4" fillId="0" borderId="8" xfId="0" applyFont="1" applyBorder="1" applyAlignment="1">
      <alignment horizontal="left"/>
    </xf>
    <xf numFmtId="0" fontId="4" fillId="0" borderId="0" xfId="0" applyFont="1" applyAlignment="1">
      <alignment horizontal="center"/>
    </xf>
    <xf numFmtId="0" fontId="2" fillId="0" borderId="0" xfId="0" applyFont="1" applyAlignment="1">
      <alignment horizontal="left" vertical="top" wrapText="1"/>
    </xf>
    <xf numFmtId="49" fontId="4" fillId="0" borderId="0" xfId="0" applyNumberFormat="1" applyFont="1" applyAlignment="1">
      <alignment vertical="top"/>
    </xf>
    <xf numFmtId="0" fontId="2" fillId="0" borderId="0" xfId="0" applyFont="1" applyAlignment="1">
      <alignment wrapText="1"/>
    </xf>
    <xf numFmtId="0" fontId="4" fillId="34" borderId="0" xfId="0" applyFont="1" applyFill="1"/>
    <xf numFmtId="0" fontId="4" fillId="0" borderId="9" xfId="0" applyFont="1" applyBorder="1" applyAlignment="1">
      <alignment wrapText="1"/>
    </xf>
    <xf numFmtId="0" fontId="4" fillId="0" borderId="16" xfId="0" applyFont="1" applyBorder="1" applyAlignment="1">
      <alignment wrapText="1"/>
    </xf>
    <xf numFmtId="0" fontId="4" fillId="0" borderId="10" xfId="0" applyFont="1" applyBorder="1" applyAlignment="1">
      <alignment wrapText="1"/>
    </xf>
    <xf numFmtId="0" fontId="4" fillId="34" borderId="7" xfId="0" applyFont="1" applyFill="1" applyBorder="1" applyAlignment="1">
      <alignment horizontal="right" vertical="top"/>
    </xf>
    <xf numFmtId="167" fontId="39" fillId="35" borderId="21" xfId="25686" applyNumberFormat="1" applyFont="1" applyFill="1" applyBorder="1" applyAlignment="1" applyProtection="1">
      <alignment horizontal="right" vertical="center" wrapText="1"/>
      <protection locked="0"/>
    </xf>
    <xf numFmtId="167" fontId="40" fillId="36" borderId="21" xfId="25686" applyNumberFormat="1" applyFont="1" applyFill="1" applyBorder="1" applyAlignment="1" applyProtection="1">
      <alignment horizontal="right" vertical="center" wrapText="1"/>
    </xf>
    <xf numFmtId="167" fontId="39" fillId="36" borderId="21" xfId="25686" applyNumberFormat="1" applyFont="1" applyFill="1" applyBorder="1" applyAlignment="1" applyProtection="1">
      <alignment horizontal="right" vertical="center" wrapText="1"/>
    </xf>
    <xf numFmtId="167" fontId="40" fillId="36" borderId="52" xfId="25686" applyNumberFormat="1" applyFont="1" applyFill="1" applyBorder="1" applyAlignment="1" applyProtection="1">
      <alignment horizontal="right" vertical="center" wrapText="1"/>
    </xf>
    <xf numFmtId="0" fontId="6" fillId="34" borderId="0" xfId="0" applyFont="1" applyFill="1" applyAlignment="1">
      <alignment horizontal="right" vertical="center" indent="1"/>
    </xf>
    <xf numFmtId="167" fontId="39" fillId="35" borderId="54" xfId="25686" applyNumberFormat="1" applyFont="1" applyFill="1" applyBorder="1" applyAlignment="1" applyProtection="1">
      <alignment horizontal="right" vertical="center" wrapText="1"/>
      <protection locked="0"/>
    </xf>
    <xf numFmtId="0" fontId="6" fillId="0" borderId="0" xfId="0" applyFont="1" applyAlignment="1">
      <alignment horizontal="center" vertical="top" wrapText="1"/>
    </xf>
    <xf numFmtId="0" fontId="6" fillId="0" borderId="32" xfId="0" applyFont="1" applyBorder="1" applyAlignment="1">
      <alignment horizontal="center" vertical="top" wrapText="1"/>
    </xf>
    <xf numFmtId="0" fontId="6" fillId="34" borderId="43" xfId="0" applyFont="1" applyFill="1" applyBorder="1" applyAlignment="1">
      <alignment horizontal="right" vertical="center" indent="1"/>
    </xf>
    <xf numFmtId="0" fontId="4" fillId="0" borderId="19" xfId="0" applyFont="1" applyBorder="1" applyAlignment="1">
      <alignment vertical="top"/>
    </xf>
    <xf numFmtId="0" fontId="4" fillId="33" borderId="0" xfId="0" applyFont="1" applyFill="1" applyAlignment="1">
      <alignment vertical="top" wrapText="1"/>
    </xf>
    <xf numFmtId="0" fontId="4" fillId="0" borderId="9" xfId="0" applyFont="1" applyBorder="1" applyAlignment="1">
      <alignmen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4" fillId="0" borderId="0" xfId="0" applyFont="1" applyAlignment="1">
      <alignment horizontal="left" vertical="top"/>
    </xf>
    <xf numFmtId="0" fontId="4" fillId="0" borderId="8" xfId="0" applyFont="1" applyBorder="1" applyAlignment="1">
      <alignment vertical="top" wrapText="1"/>
    </xf>
    <xf numFmtId="0" fontId="7" fillId="0" borderId="8" xfId="0" applyFont="1" applyBorder="1"/>
    <xf numFmtId="0" fontId="4" fillId="0" borderId="8" xfId="0" applyFont="1" applyBorder="1" applyAlignment="1">
      <alignment vertical="top"/>
    </xf>
    <xf numFmtId="0" fontId="4" fillId="0" borderId="8" xfId="0" applyFont="1" applyBorder="1" applyAlignment="1">
      <alignment wrapText="1"/>
    </xf>
    <xf numFmtId="0" fontId="4" fillId="34" borderId="0" xfId="0" applyFont="1" applyFill="1" applyAlignment="1">
      <alignment horizontal="left" vertical="top" wrapText="1"/>
    </xf>
    <xf numFmtId="0" fontId="4" fillId="0" borderId="0" xfId="0" applyFont="1" applyAlignment="1">
      <alignment horizontal="left" vertical="top" wrapText="1"/>
    </xf>
    <xf numFmtId="0" fontId="4" fillId="0" borderId="7" xfId="0" applyFont="1" applyBorder="1" applyAlignment="1">
      <alignment wrapText="1"/>
    </xf>
    <xf numFmtId="0" fontId="4" fillId="0" borderId="0" xfId="0" applyFont="1" applyAlignment="1">
      <alignment wrapText="1"/>
    </xf>
    <xf numFmtId="0" fontId="7" fillId="37" borderId="0" xfId="0" applyFont="1" applyFill="1" applyAlignment="1">
      <alignment vertical="top"/>
    </xf>
    <xf numFmtId="0" fontId="4" fillId="37" borderId="0" xfId="0" applyFont="1" applyFill="1" applyAlignment="1">
      <alignment vertical="top" wrapText="1"/>
    </xf>
    <xf numFmtId="15" fontId="4" fillId="0" borderId="0" xfId="0" quotePrefix="1" applyNumberFormat="1" applyFont="1" applyAlignment="1">
      <alignment vertical="top"/>
    </xf>
    <xf numFmtId="49" fontId="4" fillId="0" borderId="0" xfId="0" quotePrefix="1" applyNumberFormat="1" applyFont="1" applyAlignment="1">
      <alignment vertical="top"/>
    </xf>
    <xf numFmtId="0" fontId="49" fillId="37" borderId="0" xfId="0" applyFont="1" applyFill="1" applyAlignment="1">
      <alignment vertical="top" wrapText="1"/>
    </xf>
    <xf numFmtId="0" fontId="49" fillId="37" borderId="0" xfId="0" applyFont="1" applyFill="1" applyAlignment="1">
      <alignment vertical="top"/>
    </xf>
    <xf numFmtId="0" fontId="52" fillId="37" borderId="0" xfId="0" applyFont="1" applyFill="1" applyAlignment="1">
      <alignment vertical="top" wrapText="1"/>
    </xf>
    <xf numFmtId="0" fontId="4" fillId="37" borderId="0" xfId="0" applyFont="1" applyFill="1"/>
    <xf numFmtId="0" fontId="4" fillId="37" borderId="0" xfId="0" applyFont="1" applyFill="1" applyAlignment="1">
      <alignment vertical="top"/>
    </xf>
    <xf numFmtId="0" fontId="39" fillId="34" borderId="9" xfId="183" applyNumberFormat="1" applyFont="1" applyFill="1" applyBorder="1" applyAlignment="1" applyProtection="1">
      <alignment horizontal="center" vertical="center" wrapText="1"/>
    </xf>
    <xf numFmtId="0" fontId="39" fillId="34" borderId="16" xfId="183" applyNumberFormat="1" applyFont="1" applyFill="1" applyBorder="1" applyAlignment="1" applyProtection="1">
      <alignment horizontal="center" vertical="center" wrapText="1"/>
    </xf>
    <xf numFmtId="0" fontId="39" fillId="34" borderId="10" xfId="183" applyNumberFormat="1" applyFont="1" applyFill="1" applyBorder="1" applyAlignment="1" applyProtection="1">
      <alignment horizontal="center" vertical="center" wrapText="1"/>
    </xf>
    <xf numFmtId="0" fontId="4" fillId="34" borderId="9" xfId="0" applyFont="1" applyFill="1" applyBorder="1" applyAlignment="1">
      <alignment vertical="top" wrapText="1"/>
    </xf>
    <xf numFmtId="0" fontId="4" fillId="34" borderId="16" xfId="0" applyFont="1" applyFill="1" applyBorder="1" applyAlignment="1">
      <alignment vertical="top" wrapText="1"/>
    </xf>
    <xf numFmtId="0" fontId="4" fillId="34" borderId="10" xfId="0" applyFont="1" applyFill="1" applyBorder="1" applyAlignment="1">
      <alignment vertical="top" wrapText="1"/>
    </xf>
    <xf numFmtId="0" fontId="4" fillId="35" borderId="21" xfId="0" applyFont="1" applyFill="1" applyBorder="1" applyAlignment="1" applyProtection="1">
      <alignment horizontal="center" vertical="center" wrapText="1"/>
      <protection locked="0"/>
    </xf>
    <xf numFmtId="0" fontId="4" fillId="0" borderId="0" xfId="0" quotePrefix="1" applyFont="1" applyAlignment="1">
      <alignment vertical="top"/>
    </xf>
    <xf numFmtId="167" fontId="53" fillId="35" borderId="21" xfId="25686" applyNumberFormat="1" applyFont="1" applyFill="1" applyBorder="1" applyAlignment="1" applyProtection="1">
      <alignment horizontal="right" vertical="center" wrapText="1"/>
      <protection locked="0"/>
    </xf>
    <xf numFmtId="167" fontId="53" fillId="35" borderId="54" xfId="25686" applyNumberFormat="1" applyFont="1" applyFill="1" applyBorder="1" applyAlignment="1" applyProtection="1">
      <alignment horizontal="right" vertical="center" wrapText="1"/>
      <protection locked="0"/>
    </xf>
    <xf numFmtId="167" fontId="39" fillId="36" borderId="28" xfId="25686" applyNumberFormat="1" applyFont="1" applyFill="1" applyBorder="1" applyAlignment="1" applyProtection="1">
      <alignment horizontal="right" vertical="center" wrapText="1"/>
    </xf>
    <xf numFmtId="167" fontId="53" fillId="36" borderId="28" xfId="25686" applyNumberFormat="1" applyFont="1" applyFill="1" applyBorder="1" applyAlignment="1" applyProtection="1">
      <alignment horizontal="right" vertical="center" wrapText="1"/>
    </xf>
    <xf numFmtId="167" fontId="53" fillId="36" borderId="21" xfId="25686" applyNumberFormat="1" applyFont="1" applyFill="1" applyBorder="1" applyAlignment="1" applyProtection="1">
      <alignment horizontal="right" vertical="center" wrapText="1"/>
    </xf>
    <xf numFmtId="0" fontId="53" fillId="35" borderId="21" xfId="0" applyFont="1" applyFill="1" applyBorder="1" applyAlignment="1" applyProtection="1">
      <alignment horizontal="center" vertical="center" wrapText="1"/>
      <protection locked="0"/>
    </xf>
    <xf numFmtId="0" fontId="53" fillId="35" borderId="21" xfId="0" applyFont="1" applyFill="1" applyBorder="1" applyAlignment="1" applyProtection="1">
      <alignment horizontal="center" vertical="center"/>
      <protection locked="0"/>
    </xf>
    <xf numFmtId="0" fontId="41" fillId="33" borderId="0" xfId="0" applyFont="1" applyFill="1" applyAlignment="1">
      <alignment horizontal="center" vertical="top"/>
    </xf>
    <xf numFmtId="0" fontId="39" fillId="35" borderId="21" xfId="183" applyNumberFormat="1" applyFont="1" applyFill="1" applyBorder="1" applyAlignment="1" applyProtection="1">
      <alignment horizontal="center" vertical="center" wrapText="1"/>
      <protection locked="0"/>
    </xf>
    <xf numFmtId="0" fontId="5" fillId="34" borderId="7" xfId="0" applyFont="1" applyFill="1" applyBorder="1" applyAlignment="1">
      <alignment horizontal="left" vertical="center" wrapText="1"/>
    </xf>
    <xf numFmtId="1" fontId="39" fillId="35" borderId="21" xfId="25686" applyNumberFormat="1" applyFont="1" applyFill="1" applyBorder="1" applyAlignment="1" applyProtection="1">
      <alignment horizontal="center" vertical="center" wrapText="1"/>
      <protection locked="0"/>
    </xf>
    <xf numFmtId="0" fontId="4" fillId="34" borderId="7" xfId="0" applyFont="1" applyFill="1" applyBorder="1" applyAlignment="1">
      <alignment vertical="top"/>
    </xf>
    <xf numFmtId="0" fontId="5" fillId="34" borderId="9" xfId="0" applyFont="1" applyFill="1" applyBorder="1" applyAlignment="1">
      <alignment horizontal="left" vertical="center" wrapText="1"/>
    </xf>
    <xf numFmtId="0" fontId="5" fillId="34" borderId="16" xfId="0" applyFont="1" applyFill="1" applyBorder="1" applyAlignment="1">
      <alignment horizontal="left" vertical="center" wrapText="1"/>
    </xf>
    <xf numFmtId="167" fontId="39" fillId="34" borderId="16" xfId="25686" applyNumberFormat="1" applyFont="1" applyFill="1" applyBorder="1" applyAlignment="1" applyProtection="1">
      <alignment horizontal="right" vertical="center" wrapText="1"/>
    </xf>
    <xf numFmtId="0" fontId="4" fillId="34" borderId="16" xfId="0" applyFont="1" applyFill="1" applyBorder="1"/>
    <xf numFmtId="0" fontId="4" fillId="34" borderId="10" xfId="0" applyFont="1" applyFill="1" applyBorder="1"/>
    <xf numFmtId="49" fontId="36" fillId="34" borderId="9" xfId="0" applyNumberFormat="1" applyFont="1" applyFill="1" applyBorder="1" applyAlignment="1">
      <alignment horizontal="left" vertical="top" wrapText="1"/>
    </xf>
    <xf numFmtId="49" fontId="36" fillId="34" borderId="16" xfId="0" applyNumberFormat="1" applyFont="1" applyFill="1" applyBorder="1" applyAlignment="1">
      <alignment horizontal="left" vertical="top" wrapText="1"/>
    </xf>
    <xf numFmtId="49" fontId="36" fillId="34" borderId="10" xfId="0" applyNumberFormat="1" applyFont="1" applyFill="1" applyBorder="1" applyAlignment="1">
      <alignment horizontal="left" vertical="top" wrapText="1"/>
    </xf>
    <xf numFmtId="0" fontId="6" fillId="34" borderId="9" xfId="0" applyFont="1" applyFill="1" applyBorder="1" applyAlignment="1">
      <alignment horizontal="left" vertical="top" wrapText="1"/>
    </xf>
    <xf numFmtId="0" fontId="6" fillId="34" borderId="16" xfId="0" applyFont="1" applyFill="1" applyBorder="1" applyAlignment="1">
      <alignment horizontal="left" vertical="top" wrapText="1"/>
    </xf>
    <xf numFmtId="0" fontId="6" fillId="34" borderId="10" xfId="0" applyFont="1" applyFill="1" applyBorder="1" applyAlignment="1">
      <alignment horizontal="left" vertical="top" wrapText="1"/>
    </xf>
    <xf numFmtId="167" fontId="39" fillId="36" borderId="21" xfId="25686" applyNumberFormat="1" applyFont="1" applyFill="1" applyBorder="1" applyAlignment="1" applyProtection="1">
      <alignment horizontal="right" vertical="center"/>
    </xf>
    <xf numFmtId="167" fontId="39" fillId="41" borderId="56" xfId="25686" applyNumberFormat="1" applyFont="1" applyFill="1" applyBorder="1" applyAlignment="1" applyProtection="1">
      <alignment horizontal="right" vertical="center"/>
      <protection locked="0"/>
    </xf>
    <xf numFmtId="167" fontId="39" fillId="35" borderId="21" xfId="25686" applyNumberFormat="1" applyFont="1" applyFill="1" applyBorder="1" applyAlignment="1" applyProtection="1">
      <alignment horizontal="right" vertical="center"/>
      <protection locked="0"/>
    </xf>
    <xf numFmtId="167" fontId="39" fillId="36" borderId="52" xfId="25686" applyNumberFormat="1" applyFont="1" applyFill="1" applyBorder="1" applyAlignment="1" applyProtection="1">
      <alignment horizontal="right" vertical="center"/>
    </xf>
    <xf numFmtId="167" fontId="39" fillId="35" borderId="54" xfId="25686" applyNumberFormat="1" applyFont="1" applyFill="1" applyBorder="1" applyAlignment="1" applyProtection="1">
      <alignment horizontal="right" vertical="center"/>
      <protection locked="0"/>
    </xf>
    <xf numFmtId="167" fontId="39" fillId="35" borderId="28" xfId="25686" applyNumberFormat="1" applyFont="1" applyFill="1" applyBorder="1" applyAlignment="1" applyProtection="1">
      <alignment horizontal="right" vertical="center"/>
      <protection locked="0"/>
    </xf>
    <xf numFmtId="1" fontId="39" fillId="36" borderId="21" xfId="183" applyNumberFormat="1" applyFont="1" applyFill="1" applyBorder="1" applyAlignment="1" applyProtection="1">
      <alignment horizontal="center" vertical="top"/>
    </xf>
    <xf numFmtId="11" fontId="39" fillId="36" borderId="21" xfId="183" applyNumberFormat="1" applyFont="1" applyFill="1" applyBorder="1" applyAlignment="1" applyProtection="1">
      <alignment horizontal="center" vertical="top"/>
    </xf>
    <xf numFmtId="0" fontId="7" fillId="0" borderId="0" xfId="0" applyFont="1" applyAlignment="1">
      <alignment horizontal="center" vertical="center"/>
    </xf>
    <xf numFmtId="0" fontId="4" fillId="0" borderId="0" xfId="0" applyFont="1" applyAlignment="1">
      <alignment vertical="center"/>
    </xf>
    <xf numFmtId="15" fontId="4" fillId="0" borderId="0" xfId="0" quotePrefix="1" applyNumberFormat="1" applyFont="1"/>
    <xf numFmtId="15" fontId="4" fillId="0" borderId="0" xfId="0" quotePrefix="1" applyNumberFormat="1" applyFont="1" applyAlignment="1">
      <alignment wrapText="1"/>
    </xf>
    <xf numFmtId="1" fontId="39" fillId="36" borderId="21" xfId="183" applyNumberFormat="1" applyFont="1" applyFill="1" applyBorder="1" applyAlignment="1" applyProtection="1">
      <alignment horizontal="center" vertical="center"/>
    </xf>
    <xf numFmtId="0" fontId="7" fillId="0" borderId="0" xfId="0" applyFont="1" applyAlignment="1">
      <alignment horizontal="center" vertical="top"/>
    </xf>
    <xf numFmtId="0" fontId="4" fillId="34" borderId="25" xfId="0" applyFont="1" applyFill="1" applyBorder="1" applyAlignment="1">
      <alignment horizontal="right" vertical="top" indent="1"/>
    </xf>
    <xf numFmtId="0" fontId="5" fillId="0" borderId="23" xfId="0" applyFont="1" applyBorder="1" applyAlignment="1">
      <alignment horizontal="right" vertical="top" indent="1"/>
    </xf>
    <xf numFmtId="0" fontId="4" fillId="34" borderId="23" xfId="0" applyFont="1" applyFill="1" applyBorder="1" applyAlignment="1">
      <alignment horizontal="right" vertical="top" indent="1"/>
    </xf>
    <xf numFmtId="0" fontId="4" fillId="0" borderId="23" xfId="0" applyFont="1" applyBorder="1"/>
    <xf numFmtId="0" fontId="5" fillId="0" borderId="24" xfId="0" applyFont="1" applyBorder="1" applyAlignment="1">
      <alignment horizontal="right" vertical="top" indent="1"/>
    </xf>
    <xf numFmtId="0" fontId="5" fillId="0" borderId="37" xfId="0" applyFont="1" applyBorder="1" applyAlignment="1">
      <alignment vertical="top" wrapText="1"/>
    </xf>
    <xf numFmtId="0" fontId="5" fillId="0" borderId="38" xfId="0" applyFont="1" applyBorder="1" applyAlignment="1">
      <alignment vertical="top" wrapText="1"/>
    </xf>
    <xf numFmtId="0" fontId="5" fillId="0" borderId="9" xfId="0" applyFont="1" applyBorder="1" applyAlignment="1">
      <alignment vertical="top" wrapText="1"/>
    </xf>
    <xf numFmtId="0" fontId="59" fillId="0" borderId="0" xfId="0" applyFont="1"/>
    <xf numFmtId="0" fontId="60" fillId="0" borderId="0" xfId="0" applyFont="1"/>
    <xf numFmtId="0" fontId="61" fillId="0" borderId="0" xfId="0" applyFont="1"/>
    <xf numFmtId="0" fontId="61" fillId="42" borderId="64" xfId="0" applyFont="1" applyFill="1" applyBorder="1"/>
    <xf numFmtId="0" fontId="60" fillId="0" borderId="62" xfId="0" applyFont="1" applyBorder="1" applyAlignment="1">
      <alignment horizontal="center"/>
    </xf>
    <xf numFmtId="0" fontId="61" fillId="42" borderId="62" xfId="0" applyFont="1" applyFill="1" applyBorder="1" applyAlignment="1">
      <alignment horizontal="right" wrapText="1"/>
    </xf>
    <xf numFmtId="0" fontId="61" fillId="42" borderId="63" xfId="0" applyFont="1" applyFill="1" applyBorder="1" applyAlignment="1">
      <alignment horizontal="right" wrapText="1"/>
    </xf>
    <xf numFmtId="0" fontId="59" fillId="0" borderId="65" xfId="0" applyFont="1" applyBorder="1" applyAlignment="1">
      <alignment horizontal="left" vertical="top"/>
    </xf>
    <xf numFmtId="0" fontId="59" fillId="0" borderId="66" xfId="0" applyFont="1" applyBorder="1"/>
    <xf numFmtId="0" fontId="60" fillId="0" borderId="0" xfId="0" applyFont="1" applyAlignment="1">
      <alignment horizontal="center"/>
    </xf>
    <xf numFmtId="1" fontId="59" fillId="0" borderId="0" xfId="0" applyNumberFormat="1" applyFont="1" applyAlignment="1">
      <alignment horizontal="center" wrapText="1"/>
    </xf>
    <xf numFmtId="0" fontId="61" fillId="0" borderId="65" xfId="0" applyFont="1" applyBorder="1"/>
    <xf numFmtId="0" fontId="61" fillId="0" borderId="69" xfId="0" applyFont="1" applyBorder="1"/>
    <xf numFmtId="0" fontId="59" fillId="0" borderId="67" xfId="0" applyFont="1" applyBorder="1" applyAlignment="1">
      <alignment horizontal="left" vertical="top" wrapText="1"/>
    </xf>
    <xf numFmtId="0" fontId="62" fillId="0" borderId="0" xfId="0" applyFont="1"/>
    <xf numFmtId="0" fontId="61" fillId="42" borderId="69" xfId="0" applyFont="1" applyFill="1" applyBorder="1"/>
    <xf numFmtId="0" fontId="59" fillId="0" borderId="71" xfId="0" applyFont="1" applyBorder="1"/>
    <xf numFmtId="0" fontId="59" fillId="0" borderId="72" xfId="0" applyFont="1" applyBorder="1"/>
    <xf numFmtId="0" fontId="59" fillId="0" borderId="73" xfId="0" applyFont="1" applyBorder="1"/>
    <xf numFmtId="0" fontId="61" fillId="0" borderId="71" xfId="0" applyFont="1" applyBorder="1"/>
    <xf numFmtId="49" fontId="59" fillId="0" borderId="0" xfId="0" applyNumberFormat="1" applyFont="1"/>
    <xf numFmtId="0" fontId="60" fillId="0" borderId="74" xfId="0" applyFont="1" applyBorder="1"/>
    <xf numFmtId="0" fontId="63" fillId="0" borderId="74" xfId="0" applyFont="1" applyBorder="1" applyAlignment="1">
      <alignment horizontal="right" wrapText="1"/>
    </xf>
    <xf numFmtId="0" fontId="63" fillId="0" borderId="68" xfId="0" applyFont="1" applyBorder="1" applyAlignment="1">
      <alignment horizontal="right" wrapText="1"/>
    </xf>
    <xf numFmtId="0" fontId="60" fillId="0" borderId="72" xfId="0" applyFont="1" applyBorder="1"/>
    <xf numFmtId="0" fontId="60" fillId="0" borderId="73" xfId="0" applyFont="1" applyBorder="1"/>
    <xf numFmtId="0" fontId="60" fillId="0" borderId="73" xfId="0" applyFont="1" applyBorder="1" applyAlignment="1">
      <alignment horizontal="center"/>
    </xf>
    <xf numFmtId="0" fontId="59" fillId="42" borderId="73" xfId="0" applyFont="1" applyFill="1" applyBorder="1"/>
    <xf numFmtId="0" fontId="59" fillId="43" borderId="73" xfId="0" applyFont="1" applyFill="1" applyBorder="1"/>
    <xf numFmtId="0" fontId="59" fillId="43" borderId="70" xfId="0" applyFont="1" applyFill="1" applyBorder="1"/>
    <xf numFmtId="0" fontId="61" fillId="0" borderId="64" xfId="0" applyFont="1" applyBorder="1"/>
    <xf numFmtId="0" fontId="61" fillId="0" borderId="74" xfId="0" applyFont="1" applyBorder="1"/>
    <xf numFmtId="0" fontId="61" fillId="0" borderId="74" xfId="0" applyFont="1" applyBorder="1" applyAlignment="1">
      <alignment horizontal="center" vertical="center"/>
    </xf>
    <xf numFmtId="168" fontId="61" fillId="0" borderId="74" xfId="601" applyNumberFormat="1" applyFont="1" applyFill="1" applyBorder="1" applyAlignment="1">
      <alignment wrapText="1"/>
    </xf>
    <xf numFmtId="168" fontId="61" fillId="0" borderId="74" xfId="25688" applyNumberFormat="1" applyFont="1" applyFill="1" applyBorder="1"/>
    <xf numFmtId="168" fontId="61" fillId="0" borderId="68" xfId="25688" applyNumberFormat="1" applyFont="1" applyFill="1" applyBorder="1"/>
    <xf numFmtId="0" fontId="57" fillId="0" borderId="65" xfId="0" applyFont="1" applyBorder="1"/>
    <xf numFmtId="0" fontId="59" fillId="0" borderId="0" xfId="0" applyFont="1" applyAlignment="1">
      <alignment horizontal="center" vertical="center"/>
    </xf>
    <xf numFmtId="168" fontId="59" fillId="0" borderId="0" xfId="601" applyNumberFormat="1" applyFont="1" applyFill="1" applyBorder="1" applyAlignment="1">
      <alignment wrapText="1"/>
    </xf>
    <xf numFmtId="168" fontId="61" fillId="0" borderId="0" xfId="601" applyNumberFormat="1" applyFont="1" applyFill="1" applyBorder="1" applyAlignment="1">
      <alignment wrapText="1"/>
    </xf>
    <xf numFmtId="168" fontId="59" fillId="0" borderId="0" xfId="25688" applyNumberFormat="1" applyFont="1" applyFill="1" applyBorder="1"/>
    <xf numFmtId="168" fontId="59" fillId="0" borderId="67" xfId="25688" applyNumberFormat="1" applyFont="1" applyFill="1" applyBorder="1"/>
    <xf numFmtId="0" fontId="57" fillId="0" borderId="69" xfId="0" applyFont="1" applyBorder="1"/>
    <xf numFmtId="0" fontId="61" fillId="0" borderId="66" xfId="0" applyFont="1" applyBorder="1"/>
    <xf numFmtId="168" fontId="61" fillId="0" borderId="0" xfId="25688" applyNumberFormat="1" applyFont="1" applyFill="1" applyBorder="1"/>
    <xf numFmtId="168" fontId="61" fillId="0" borderId="67" xfId="25688" applyNumberFormat="1" applyFont="1" applyFill="1" applyBorder="1"/>
    <xf numFmtId="0" fontId="59" fillId="0" borderId="67" xfId="0" applyFont="1" applyBorder="1"/>
    <xf numFmtId="0" fontId="61" fillId="0" borderId="67" xfId="0" applyFont="1" applyBorder="1"/>
    <xf numFmtId="168" fontId="61" fillId="0" borderId="0" xfId="25688" applyNumberFormat="1" applyFont="1" applyBorder="1"/>
    <xf numFmtId="168" fontId="61" fillId="0" borderId="67" xfId="25688" applyNumberFormat="1" applyFont="1" applyBorder="1"/>
    <xf numFmtId="168" fontId="59" fillId="0" borderId="0" xfId="25688" applyNumberFormat="1" applyFont="1" applyBorder="1"/>
    <xf numFmtId="168" fontId="59" fillId="0" borderId="67" xfId="25688" applyNumberFormat="1" applyFont="1" applyBorder="1"/>
    <xf numFmtId="168" fontId="59" fillId="0" borderId="73" xfId="25688" applyNumberFormat="1" applyFont="1" applyBorder="1"/>
    <xf numFmtId="168" fontId="59" fillId="0" borderId="70" xfId="25688" applyNumberFormat="1" applyFont="1" applyBorder="1"/>
    <xf numFmtId="0" fontId="57" fillId="0" borderId="71" xfId="0" applyFont="1" applyBorder="1"/>
    <xf numFmtId="0" fontId="61" fillId="42" borderId="65" xfId="0" applyFont="1" applyFill="1" applyBorder="1"/>
    <xf numFmtId="0" fontId="59" fillId="0" borderId="71" xfId="0" applyFont="1" applyBorder="1" applyAlignment="1">
      <alignment horizontal="left" vertical="top"/>
    </xf>
    <xf numFmtId="0" fontId="59" fillId="0" borderId="0" xfId="0" applyFont="1" applyAlignment="1">
      <alignment horizontal="left" vertical="top"/>
    </xf>
    <xf numFmtId="49" fontId="59" fillId="0" borderId="0" xfId="0" applyNumberFormat="1" applyFont="1" applyAlignment="1">
      <alignment wrapText="1"/>
    </xf>
    <xf numFmtId="0" fontId="63" fillId="0" borderId="0" xfId="0" applyFont="1" applyAlignment="1">
      <alignment horizontal="center"/>
    </xf>
    <xf numFmtId="0" fontId="59" fillId="0" borderId="74" xfId="0" applyFont="1" applyBorder="1"/>
    <xf numFmtId="0" fontId="59" fillId="42" borderId="0" xfId="0" applyFont="1" applyFill="1"/>
    <xf numFmtId="0" fontId="59" fillId="43" borderId="0" xfId="0" applyFont="1" applyFill="1"/>
    <xf numFmtId="0" fontId="59" fillId="43" borderId="67" xfId="0" applyFont="1" applyFill="1" applyBorder="1"/>
    <xf numFmtId="0" fontId="57" fillId="0" borderId="75" xfId="0" applyFont="1" applyBorder="1"/>
    <xf numFmtId="0" fontId="59" fillId="0" borderId="64" xfId="0" applyFont="1" applyBorder="1"/>
    <xf numFmtId="168" fontId="61" fillId="0" borderId="73" xfId="25688" applyNumberFormat="1" applyFont="1" applyBorder="1"/>
    <xf numFmtId="168" fontId="61" fillId="0" borderId="70" xfId="25688" applyNumberFormat="1" applyFont="1" applyBorder="1"/>
    <xf numFmtId="0" fontId="14" fillId="33" borderId="0" xfId="0" applyFont="1" applyFill="1"/>
    <xf numFmtId="0" fontId="9" fillId="0" borderId="0" xfId="0" applyFont="1"/>
    <xf numFmtId="0" fontId="64" fillId="0" borderId="0" xfId="0" applyFont="1"/>
    <xf numFmtId="0" fontId="65" fillId="0" borderId="0" xfId="0" applyFont="1"/>
    <xf numFmtId="49" fontId="9" fillId="0" borderId="0" xfId="0" applyNumberFormat="1" applyFont="1"/>
    <xf numFmtId="0" fontId="9" fillId="0" borderId="0" xfId="0" applyFont="1" applyAlignment="1">
      <alignment horizontal="left"/>
    </xf>
    <xf numFmtId="1" fontId="9" fillId="0" borderId="0" xfId="0" applyNumberFormat="1" applyFont="1" applyAlignment="1">
      <alignment horizontal="left"/>
    </xf>
    <xf numFmtId="49" fontId="9" fillId="0" borderId="0" xfId="0" applyNumberFormat="1" applyFont="1" applyAlignment="1">
      <alignment horizontal="left"/>
    </xf>
    <xf numFmtId="0" fontId="10" fillId="0" borderId="0" xfId="0" applyFont="1"/>
    <xf numFmtId="0" fontId="66" fillId="0" borderId="0" xfId="0" applyFont="1"/>
    <xf numFmtId="0" fontId="4" fillId="37" borderId="0" xfId="0" applyFont="1" applyFill="1" applyAlignment="1">
      <alignment horizontal="center" vertical="top" wrapText="1"/>
    </xf>
    <xf numFmtId="0" fontId="6" fillId="0" borderId="7" xfId="0" applyFont="1" applyBorder="1" applyAlignment="1">
      <alignment horizontal="right" vertical="center" indent="1"/>
    </xf>
    <xf numFmtId="0" fontId="6" fillId="0" borderId="0" xfId="0" applyFont="1" applyAlignment="1">
      <alignment horizontal="right" vertical="center" indent="1"/>
    </xf>
    <xf numFmtId="0" fontId="6" fillId="0" borderId="32" xfId="0" applyFont="1" applyBorder="1" applyAlignment="1">
      <alignment horizontal="right" vertical="center" indent="1"/>
    </xf>
    <xf numFmtId="14" fontId="39" fillId="35" borderId="29" xfId="183" applyNumberFormat="1" applyFont="1" applyFill="1" applyBorder="1" applyAlignment="1" applyProtection="1">
      <alignment horizontal="left" vertical="center" wrapText="1"/>
      <protection locked="0"/>
    </xf>
    <xf numFmtId="0" fontId="39" fillId="35" borderId="26" xfId="183" applyNumberFormat="1" applyFont="1" applyFill="1" applyBorder="1" applyAlignment="1" applyProtection="1">
      <alignment horizontal="left" vertical="center" wrapText="1"/>
      <protection locked="0"/>
    </xf>
    <xf numFmtId="0" fontId="39" fillId="35" borderId="39" xfId="183" applyNumberFormat="1" applyFont="1" applyFill="1" applyBorder="1" applyAlignment="1" applyProtection="1">
      <alignment horizontal="left" vertical="center" wrapText="1"/>
      <protection locked="0"/>
    </xf>
    <xf numFmtId="0" fontId="39" fillId="35" borderId="33" xfId="183" applyNumberFormat="1" applyFont="1" applyFill="1" applyBorder="1" applyAlignment="1" applyProtection="1">
      <alignment horizontal="left" vertical="center" wrapText="1"/>
      <protection locked="0"/>
    </xf>
    <xf numFmtId="0" fontId="39" fillId="35" borderId="34" xfId="183" applyNumberFormat="1" applyFont="1" applyFill="1" applyBorder="1" applyAlignment="1" applyProtection="1">
      <alignment horizontal="left" vertical="center" wrapText="1"/>
      <protection locked="0"/>
    </xf>
    <xf numFmtId="0" fontId="39" fillId="35" borderId="40" xfId="183" applyNumberFormat="1" applyFont="1" applyFill="1" applyBorder="1" applyAlignment="1" applyProtection="1">
      <alignment horizontal="left" vertical="center" wrapText="1"/>
      <protection locked="0"/>
    </xf>
    <xf numFmtId="0" fontId="5" fillId="0" borderId="25" xfId="0" applyFont="1" applyBorder="1" applyAlignment="1">
      <alignment horizontal="left" vertical="center" wrapText="1"/>
    </xf>
    <xf numFmtId="0" fontId="5" fillId="0" borderId="23" xfId="0" applyFont="1" applyBorder="1" applyAlignment="1">
      <alignment horizontal="left" vertical="center" wrapText="1"/>
    </xf>
    <xf numFmtId="0" fontId="5" fillId="0" borderId="24" xfId="0" applyFont="1" applyBorder="1" applyAlignment="1">
      <alignment horizontal="left" vertical="center" wrapText="1"/>
    </xf>
    <xf numFmtId="0" fontId="39" fillId="35" borderId="29" xfId="183" applyNumberFormat="1" applyFont="1" applyFill="1" applyBorder="1" applyAlignment="1" applyProtection="1">
      <alignment horizontal="left" vertical="center" wrapText="1"/>
      <protection locked="0"/>
    </xf>
    <xf numFmtId="0" fontId="41" fillId="33" borderId="13" xfId="0" applyFont="1" applyFill="1" applyBorder="1" applyAlignment="1">
      <alignment horizontal="center" vertical="top" wrapText="1"/>
    </xf>
    <xf numFmtId="0" fontId="41" fillId="33" borderId="17" xfId="0" applyFont="1" applyFill="1" applyBorder="1" applyAlignment="1">
      <alignment horizontal="center" vertical="top" wrapText="1"/>
    </xf>
    <xf numFmtId="0" fontId="41" fillId="33" borderId="14" xfId="0" applyFont="1" applyFill="1" applyBorder="1" applyAlignment="1">
      <alignment horizontal="center" vertical="top" wrapText="1"/>
    </xf>
    <xf numFmtId="0" fontId="50" fillId="38" borderId="29" xfId="0" applyFont="1" applyFill="1" applyBorder="1" applyAlignment="1">
      <alignment horizontal="center" vertical="center" wrapText="1"/>
    </xf>
    <xf numFmtId="0" fontId="50" fillId="38" borderId="26" xfId="0" applyFont="1" applyFill="1" applyBorder="1" applyAlignment="1">
      <alignment horizontal="center" vertical="center" wrapText="1"/>
    </xf>
    <xf numFmtId="0" fontId="50" fillId="38" borderId="30" xfId="0" applyFont="1" applyFill="1" applyBorder="1" applyAlignment="1">
      <alignment horizontal="center" vertical="center" wrapText="1"/>
    </xf>
    <xf numFmtId="0" fontId="50" fillId="38" borderId="33" xfId="0" applyFont="1" applyFill="1" applyBorder="1" applyAlignment="1">
      <alignment horizontal="center" vertical="center" wrapText="1"/>
    </xf>
    <xf numFmtId="0" fontId="50" fillId="38" borderId="34" xfId="0" applyFont="1" applyFill="1" applyBorder="1" applyAlignment="1">
      <alignment horizontal="center" vertical="center" wrapText="1"/>
    </xf>
    <xf numFmtId="0" fontId="50" fillId="38" borderId="35" xfId="0" applyFont="1" applyFill="1" applyBorder="1" applyAlignment="1">
      <alignment horizontal="center" vertical="center" wrapText="1"/>
    </xf>
    <xf numFmtId="0" fontId="5" fillId="0" borderId="7" xfId="0" applyFont="1" applyBorder="1" applyAlignment="1">
      <alignment horizontal="left" vertical="top" wrapText="1"/>
    </xf>
    <xf numFmtId="0" fontId="5" fillId="0" borderId="0" xfId="0" applyFont="1" applyAlignment="1">
      <alignment horizontal="left" vertical="top" wrapText="1"/>
    </xf>
    <xf numFmtId="0" fontId="5" fillId="0" borderId="8" xfId="0" applyFont="1" applyBorder="1" applyAlignment="1">
      <alignment horizontal="left" vertical="top" wrapText="1"/>
    </xf>
    <xf numFmtId="0" fontId="4" fillId="0" borderId="7" xfId="0" applyFont="1" applyBorder="1" applyAlignment="1">
      <alignment vertical="top" wrapText="1"/>
    </xf>
    <xf numFmtId="0" fontId="4" fillId="0" borderId="0" xfId="0" applyFont="1" applyAlignment="1">
      <alignment vertical="top"/>
    </xf>
    <xf numFmtId="0" fontId="4" fillId="0" borderId="8" xfId="0" applyFont="1" applyBorder="1" applyAlignment="1">
      <alignment vertical="top"/>
    </xf>
    <xf numFmtId="0" fontId="41" fillId="33" borderId="7" xfId="0" applyFont="1" applyFill="1" applyBorder="1" applyAlignment="1">
      <alignment horizontal="center" vertical="top" wrapText="1"/>
    </xf>
    <xf numFmtId="0" fontId="39" fillId="35" borderId="27" xfId="183" applyNumberFormat="1" applyFont="1" applyFill="1" applyBorder="1" applyAlignment="1" applyProtection="1">
      <alignment horizontal="center" vertical="center" wrapText="1"/>
      <protection locked="0"/>
    </xf>
    <xf numFmtId="0" fontId="39" fillId="35" borderId="28" xfId="183" applyNumberFormat="1" applyFont="1" applyFill="1" applyBorder="1" applyAlignment="1" applyProtection="1">
      <alignment horizontal="center" vertical="center" wrapText="1"/>
      <protection locked="0"/>
    </xf>
    <xf numFmtId="0" fontId="4" fillId="0" borderId="7" xfId="0" applyFont="1" applyBorder="1" applyAlignment="1">
      <alignment horizontal="right" vertical="center" indent="1"/>
    </xf>
    <xf numFmtId="0" fontId="4" fillId="0" borderId="32" xfId="0" applyFont="1" applyBorder="1" applyAlignment="1">
      <alignment horizontal="right" vertical="center" indent="1"/>
    </xf>
    <xf numFmtId="0" fontId="5" fillId="38" borderId="20" xfId="0" applyFont="1" applyFill="1" applyBorder="1" applyAlignment="1">
      <alignment horizontal="center" vertical="top" wrapText="1"/>
    </xf>
    <xf numFmtId="0" fontId="5" fillId="38" borderId="21" xfId="0" applyFont="1" applyFill="1" applyBorder="1" applyAlignment="1">
      <alignment horizontal="center" vertical="top" wrapText="1"/>
    </xf>
    <xf numFmtId="0" fontId="5" fillId="38" borderId="22" xfId="0" applyFont="1" applyFill="1" applyBorder="1" applyAlignment="1">
      <alignment horizontal="center" vertical="top" wrapText="1"/>
    </xf>
    <xf numFmtId="0" fontId="41" fillId="33" borderId="0" xfId="0" applyFont="1" applyFill="1" applyAlignment="1">
      <alignment horizontal="center" vertical="top"/>
    </xf>
    <xf numFmtId="0" fontId="4" fillId="0" borderId="0" xfId="0" applyFont="1" applyAlignment="1">
      <alignment horizontal="left" vertical="top" wrapText="1"/>
    </xf>
    <xf numFmtId="0" fontId="4" fillId="0" borderId="8" xfId="0" applyFont="1" applyBorder="1" applyAlignment="1">
      <alignment horizontal="left" vertical="top" wrapText="1"/>
    </xf>
    <xf numFmtId="0" fontId="54" fillId="34" borderId="0" xfId="0" applyFont="1" applyFill="1" applyAlignment="1">
      <alignment horizontal="left" vertical="top" wrapText="1"/>
    </xf>
    <xf numFmtId="0" fontId="5" fillId="38" borderId="29" xfId="0" applyFont="1" applyFill="1" applyBorder="1" applyAlignment="1">
      <alignment horizontal="left" vertical="center" wrapText="1"/>
    </xf>
    <xf numFmtId="0" fontId="5" fillId="38" borderId="26" xfId="0" applyFont="1" applyFill="1" applyBorder="1" applyAlignment="1">
      <alignment horizontal="left" vertical="center" wrapText="1"/>
    </xf>
    <xf numFmtId="0" fontId="5" fillId="38" borderId="30" xfId="0" applyFont="1" applyFill="1" applyBorder="1" applyAlignment="1">
      <alignment horizontal="left" vertical="center" wrapText="1"/>
    </xf>
    <xf numFmtId="0" fontId="5" fillId="38" borderId="31" xfId="0" applyFont="1" applyFill="1" applyBorder="1" applyAlignment="1">
      <alignment horizontal="left" vertical="center" wrapText="1"/>
    </xf>
    <xf numFmtId="0" fontId="5" fillId="38" borderId="0" xfId="0" applyFont="1" applyFill="1" applyAlignment="1">
      <alignment horizontal="left" vertical="center" wrapText="1"/>
    </xf>
    <xf numFmtId="0" fontId="5" fillId="38" borderId="32" xfId="0" applyFont="1" applyFill="1" applyBorder="1" applyAlignment="1">
      <alignment horizontal="left" vertical="center" wrapText="1"/>
    </xf>
    <xf numFmtId="0" fontId="5" fillId="38" borderId="33" xfId="0" applyFont="1" applyFill="1" applyBorder="1" applyAlignment="1">
      <alignment horizontal="left" vertical="center" wrapText="1"/>
    </xf>
    <xf numFmtId="0" fontId="5" fillId="38" borderId="34" xfId="0" applyFont="1" applyFill="1" applyBorder="1" applyAlignment="1">
      <alignment horizontal="left" vertical="center" wrapText="1"/>
    </xf>
    <xf numFmtId="0" fontId="5" fillId="38" borderId="35" xfId="0" applyFont="1" applyFill="1" applyBorder="1" applyAlignment="1">
      <alignment horizontal="left" vertical="center" wrapText="1"/>
    </xf>
    <xf numFmtId="0" fontId="4" fillId="38" borderId="21" xfId="0" applyFont="1" applyFill="1" applyBorder="1" applyAlignment="1">
      <alignment horizontal="left" vertical="center" indent="2"/>
    </xf>
    <xf numFmtId="0" fontId="39" fillId="35" borderId="7" xfId="183" applyNumberFormat="1" applyFont="1" applyFill="1" applyBorder="1" applyAlignment="1" applyProtection="1">
      <alignment vertical="center" wrapText="1"/>
      <protection locked="0"/>
    </xf>
    <xf numFmtId="0" fontId="39" fillId="35" borderId="0" xfId="183" applyNumberFormat="1" applyFont="1" applyFill="1" applyBorder="1" applyAlignment="1" applyProtection="1">
      <alignment vertical="center" wrapText="1"/>
      <protection locked="0"/>
    </xf>
    <xf numFmtId="0" fontId="39" fillId="35" borderId="8" xfId="183" applyNumberFormat="1" applyFont="1" applyFill="1" applyBorder="1" applyAlignment="1" applyProtection="1">
      <alignment vertical="center" wrapText="1"/>
      <protection locked="0"/>
    </xf>
    <xf numFmtId="0" fontId="5" fillId="0" borderId="7" xfId="0" applyFont="1" applyBorder="1" applyAlignment="1">
      <alignment horizontal="left" vertical="top" wrapText="1" indent="1"/>
    </xf>
    <xf numFmtId="0" fontId="5" fillId="0" borderId="0" xfId="0" applyFont="1" applyAlignment="1">
      <alignment horizontal="left" vertical="top" wrapText="1" indent="1"/>
    </xf>
    <xf numFmtId="0" fontId="5" fillId="0" borderId="8" xfId="0" applyFont="1" applyBorder="1" applyAlignment="1">
      <alignment horizontal="left" vertical="top" wrapText="1" indent="1"/>
    </xf>
    <xf numFmtId="0" fontId="5" fillId="0" borderId="7" xfId="0" applyFont="1" applyBorder="1" applyAlignment="1">
      <alignment horizontal="right" vertical="center" wrapText="1" indent="1"/>
    </xf>
    <xf numFmtId="0" fontId="5" fillId="0" borderId="0" xfId="0" applyFont="1" applyAlignment="1">
      <alignment horizontal="right" vertical="center" wrapText="1" indent="1"/>
    </xf>
    <xf numFmtId="0" fontId="4" fillId="35" borderId="27" xfId="0" applyFont="1" applyFill="1" applyBorder="1" applyAlignment="1" applyProtection="1">
      <alignment horizontal="center" vertical="center" wrapText="1"/>
      <protection locked="0"/>
    </xf>
    <xf numFmtId="0" fontId="4" fillId="35" borderId="28" xfId="0" applyFont="1" applyFill="1" applyBorder="1" applyAlignment="1" applyProtection="1">
      <alignment horizontal="center" vertical="center" wrapText="1"/>
      <protection locked="0"/>
    </xf>
    <xf numFmtId="0" fontId="4" fillId="0" borderId="0" xfId="0" applyFont="1" applyAlignment="1">
      <alignment horizontal="left" vertical="center" wrapText="1" indent="1"/>
    </xf>
    <xf numFmtId="0" fontId="4" fillId="0" borderId="8" xfId="0" applyFont="1" applyBorder="1" applyAlignment="1">
      <alignment horizontal="left" vertical="center" wrapText="1" indent="1"/>
    </xf>
    <xf numFmtId="0" fontId="41" fillId="33" borderId="13" xfId="0" applyFont="1" applyFill="1" applyBorder="1" applyAlignment="1">
      <alignment horizontal="center" vertical="top"/>
    </xf>
    <xf numFmtId="0" fontId="41" fillId="33" borderId="17" xfId="0" applyFont="1" applyFill="1" applyBorder="1" applyAlignment="1">
      <alignment horizontal="center" vertical="top"/>
    </xf>
    <xf numFmtId="0" fontId="41" fillId="33" borderId="14" xfId="0" applyFont="1" applyFill="1" applyBorder="1" applyAlignment="1">
      <alignment horizontal="center" vertical="top"/>
    </xf>
    <xf numFmtId="0" fontId="43" fillId="0" borderId="7" xfId="0" applyFont="1" applyBorder="1" applyAlignment="1" applyProtection="1">
      <alignment horizontal="left" vertical="top" wrapText="1"/>
      <protection locked="0"/>
    </xf>
    <xf numFmtId="0" fontId="43" fillId="0" borderId="0" xfId="0" applyFont="1" applyAlignment="1" applyProtection="1">
      <alignment horizontal="left" vertical="top" wrapText="1"/>
      <protection locked="0"/>
    </xf>
    <xf numFmtId="0" fontId="43" fillId="0" borderId="8" xfId="0" applyFont="1" applyBorder="1" applyAlignment="1" applyProtection="1">
      <alignment horizontal="left" vertical="top" wrapText="1"/>
      <protection locked="0"/>
    </xf>
    <xf numFmtId="0" fontId="5" fillId="0" borderId="7" xfId="0" applyFont="1" applyBorder="1" applyAlignment="1">
      <alignment horizontal="left" vertical="center" wrapText="1"/>
    </xf>
    <xf numFmtId="0" fontId="5" fillId="0" borderId="0" xfId="0" applyFont="1" applyAlignment="1">
      <alignment horizontal="left" vertical="center" wrapText="1"/>
    </xf>
    <xf numFmtId="0" fontId="4" fillId="0" borderId="0" xfId="0" applyFont="1"/>
    <xf numFmtId="0" fontId="4" fillId="0" borderId="8" xfId="0" applyFont="1" applyBorder="1"/>
    <xf numFmtId="0" fontId="5" fillId="0" borderId="41" xfId="0" applyFont="1" applyBorder="1" applyAlignment="1">
      <alignment horizontal="left" vertical="center" wrapText="1"/>
    </xf>
    <xf numFmtId="0" fontId="5" fillId="0" borderId="27" xfId="0" applyFont="1" applyBorder="1" applyAlignment="1">
      <alignment horizontal="left" vertical="center" wrapText="1"/>
    </xf>
    <xf numFmtId="0" fontId="5" fillId="0" borderId="43" xfId="0" applyFont="1" applyBorder="1" applyAlignment="1">
      <alignment horizontal="left" vertical="center" wrapText="1"/>
    </xf>
    <xf numFmtId="0" fontId="5" fillId="0" borderId="36" xfId="0" applyFont="1" applyBorder="1" applyAlignment="1">
      <alignment horizontal="left" vertical="center" wrapText="1"/>
    </xf>
    <xf numFmtId="0" fontId="5" fillId="0" borderId="45" xfId="0" applyFont="1" applyBorder="1" applyAlignment="1">
      <alignment horizontal="left" vertical="center" wrapText="1"/>
    </xf>
    <xf numFmtId="0" fontId="5" fillId="0" borderId="28" xfId="0" applyFont="1" applyBorder="1" applyAlignment="1">
      <alignment horizontal="left" vertical="center" wrapText="1"/>
    </xf>
    <xf numFmtId="0" fontId="39" fillId="35" borderId="27" xfId="183" applyNumberFormat="1" applyFont="1" applyFill="1" applyBorder="1" applyAlignment="1" applyProtection="1">
      <alignment horizontal="left" vertical="center" wrapText="1"/>
      <protection locked="0"/>
    </xf>
    <xf numFmtId="0" fontId="39" fillId="35" borderId="42" xfId="183" applyNumberFormat="1" applyFont="1" applyFill="1" applyBorder="1" applyAlignment="1" applyProtection="1">
      <alignment horizontal="left" vertical="center" wrapText="1"/>
      <protection locked="0"/>
    </xf>
    <xf numFmtId="0" fontId="39" fillId="35" borderId="36" xfId="183" applyNumberFormat="1" applyFont="1" applyFill="1" applyBorder="1" applyAlignment="1" applyProtection="1">
      <alignment horizontal="left" vertical="center" wrapText="1"/>
      <protection locked="0"/>
    </xf>
    <xf numFmtId="0" fontId="39" fillId="35" borderId="44" xfId="183" applyNumberFormat="1" applyFont="1" applyFill="1" applyBorder="1" applyAlignment="1" applyProtection="1">
      <alignment horizontal="left" vertical="center" wrapText="1"/>
      <protection locked="0"/>
    </xf>
    <xf numFmtId="0" fontId="39" fillId="35" borderId="28" xfId="183" applyNumberFormat="1" applyFont="1" applyFill="1" applyBorder="1" applyAlignment="1" applyProtection="1">
      <alignment horizontal="left" vertical="center" wrapText="1"/>
      <protection locked="0"/>
    </xf>
    <xf numFmtId="0" fontId="39" fillId="35" borderId="46" xfId="183" applyNumberFormat="1" applyFont="1" applyFill="1" applyBorder="1" applyAlignment="1" applyProtection="1">
      <alignment horizontal="left" vertical="center" wrapText="1"/>
      <protection locked="0"/>
    </xf>
    <xf numFmtId="0" fontId="5" fillId="0" borderId="8" xfId="0" applyFont="1" applyBorder="1" applyAlignment="1">
      <alignment horizontal="left" vertical="center" wrapText="1"/>
    </xf>
    <xf numFmtId="0" fontId="5" fillId="34" borderId="7" xfId="0" applyFont="1" applyFill="1" applyBorder="1" applyAlignment="1">
      <alignment horizontal="left" vertical="top" wrapText="1"/>
    </xf>
    <xf numFmtId="0" fontId="5" fillId="34" borderId="0" xfId="0" applyFont="1" applyFill="1" applyAlignment="1">
      <alignment horizontal="left" vertical="top" wrapText="1"/>
    </xf>
    <xf numFmtId="0" fontId="5" fillId="34" borderId="8" xfId="0" applyFont="1" applyFill="1" applyBorder="1" applyAlignment="1">
      <alignment horizontal="left" vertical="top" wrapText="1"/>
    </xf>
    <xf numFmtId="0" fontId="6" fillId="0" borderId="20" xfId="0" applyFont="1" applyBorder="1" applyAlignment="1">
      <alignment horizontal="left" vertical="center" wrapText="1"/>
    </xf>
    <xf numFmtId="0" fontId="6" fillId="0" borderId="21" xfId="0" applyFont="1" applyBorder="1" applyAlignment="1">
      <alignment horizontal="left" vertical="center" wrapText="1"/>
    </xf>
    <xf numFmtId="0" fontId="6" fillId="0" borderId="45" xfId="0" applyFont="1" applyBorder="1" applyAlignment="1">
      <alignment horizontal="left" vertical="center" wrapText="1"/>
    </xf>
    <xf numFmtId="0" fontId="6" fillId="0" borderId="28" xfId="0" applyFont="1" applyBorder="1" applyAlignment="1">
      <alignment horizontal="left" vertical="center" wrapText="1"/>
    </xf>
    <xf numFmtId="0" fontId="6" fillId="0" borderId="47" xfId="0" applyFont="1" applyBorder="1" applyAlignment="1">
      <alignment horizontal="left" vertical="center" wrapText="1"/>
    </xf>
    <xf numFmtId="0" fontId="6" fillId="0" borderId="48" xfId="0" applyFont="1" applyBorder="1" applyAlignment="1">
      <alignment horizontal="left" vertical="center" wrapText="1"/>
    </xf>
    <xf numFmtId="0" fontId="5" fillId="0" borderId="21" xfId="0" applyFont="1" applyBorder="1" applyAlignment="1">
      <alignment horizontal="left" vertical="center" wrapText="1"/>
    </xf>
    <xf numFmtId="0" fontId="5" fillId="0" borderId="22" xfId="0" applyFont="1" applyBorder="1" applyAlignment="1">
      <alignment horizontal="left" vertical="center" wrapText="1"/>
    </xf>
    <xf numFmtId="0" fontId="5" fillId="0" borderId="46" xfId="0" applyFont="1" applyBorder="1" applyAlignment="1">
      <alignment horizontal="left" vertical="center" wrapText="1"/>
    </xf>
    <xf numFmtId="0" fontId="5" fillId="0" borderId="48" xfId="0" applyFont="1" applyBorder="1" applyAlignment="1">
      <alignment horizontal="left" vertical="center" wrapText="1"/>
    </xf>
    <xf numFmtId="0" fontId="5" fillId="0" borderId="49" xfId="0" applyFont="1" applyBorder="1" applyAlignment="1">
      <alignment horizontal="left" vertical="center" wrapText="1"/>
    </xf>
    <xf numFmtId="0" fontId="6" fillId="0" borderId="41" xfId="0" applyFont="1" applyBorder="1" applyAlignment="1">
      <alignment horizontal="left" vertical="center" wrapText="1"/>
    </xf>
    <xf numFmtId="0" fontId="6" fillId="0" borderId="27" xfId="0" applyFont="1" applyBorder="1" applyAlignment="1">
      <alignment horizontal="left" vertical="center" wrapText="1"/>
    </xf>
    <xf numFmtId="0" fontId="5" fillId="34" borderId="21" xfId="0" applyFont="1" applyFill="1" applyBorder="1" applyAlignment="1">
      <alignment horizontal="left" vertical="center" wrapText="1"/>
    </xf>
    <xf numFmtId="0" fontId="5" fillId="34" borderId="22" xfId="0" applyFont="1" applyFill="1" applyBorder="1" applyAlignment="1">
      <alignment horizontal="left" vertical="center" wrapText="1"/>
    </xf>
    <xf numFmtId="0" fontId="5" fillId="34" borderId="27" xfId="0" applyFont="1" applyFill="1" applyBorder="1" applyAlignment="1">
      <alignment horizontal="left" vertical="center" wrapText="1"/>
    </xf>
    <xf numFmtId="0" fontId="5" fillId="34" borderId="42" xfId="0" applyFont="1" applyFill="1" applyBorder="1" applyAlignment="1">
      <alignment horizontal="left" vertical="center" wrapText="1"/>
    </xf>
    <xf numFmtId="0" fontId="56" fillId="0" borderId="7" xfId="0" applyFont="1" applyBorder="1" applyAlignment="1" applyProtection="1">
      <alignment horizontal="left" vertical="top" wrapText="1"/>
      <protection locked="0"/>
    </xf>
    <xf numFmtId="0" fontId="56" fillId="0" borderId="0" xfId="0" applyFont="1" applyAlignment="1" applyProtection="1">
      <alignment horizontal="left" vertical="top" wrapText="1"/>
      <protection locked="0"/>
    </xf>
    <xf numFmtId="0" fontId="56" fillId="0" borderId="8" xfId="0" applyFont="1" applyBorder="1" applyAlignment="1" applyProtection="1">
      <alignment horizontal="left" vertical="top" wrapText="1"/>
      <protection locked="0"/>
    </xf>
    <xf numFmtId="0" fontId="4" fillId="35" borderId="41" xfId="0" applyFont="1" applyFill="1" applyBorder="1" applyAlignment="1" applyProtection="1">
      <alignment horizontal="center" vertical="center" wrapText="1"/>
      <protection locked="0"/>
    </xf>
    <xf numFmtId="0" fontId="4" fillId="35" borderId="60" xfId="0" applyFont="1" applyFill="1" applyBorder="1" applyAlignment="1" applyProtection="1">
      <alignment horizontal="center" vertical="center" wrapText="1"/>
      <protection locked="0"/>
    </xf>
    <xf numFmtId="0" fontId="4" fillId="0" borderId="59" xfId="0" applyFont="1" applyBorder="1" applyAlignment="1">
      <alignment horizontal="left" vertical="center" wrapText="1" indent="1"/>
    </xf>
    <xf numFmtId="0" fontId="39" fillId="35" borderId="30" xfId="183" applyNumberFormat="1" applyFont="1" applyFill="1" applyBorder="1" applyAlignment="1" applyProtection="1">
      <alignment horizontal="left" vertical="center" wrapText="1"/>
      <protection locked="0"/>
    </xf>
    <xf numFmtId="0" fontId="39" fillId="35" borderId="35" xfId="183" applyNumberFormat="1" applyFont="1" applyFill="1" applyBorder="1" applyAlignment="1" applyProtection="1">
      <alignment horizontal="left" vertical="center" wrapText="1"/>
      <protection locked="0"/>
    </xf>
    <xf numFmtId="0" fontId="4" fillId="35" borderId="7" xfId="0" applyFont="1" applyFill="1" applyBorder="1" applyAlignment="1" applyProtection="1">
      <alignment horizontal="left" vertical="top" wrapText="1"/>
      <protection locked="0"/>
    </xf>
    <xf numFmtId="0" fontId="4" fillId="35" borderId="0" xfId="0" applyFont="1" applyFill="1" applyAlignment="1" applyProtection="1">
      <alignment horizontal="left" vertical="top" wrapText="1"/>
      <protection locked="0"/>
    </xf>
    <xf numFmtId="0" fontId="4" fillId="35" borderId="8" xfId="0" applyFont="1" applyFill="1" applyBorder="1" applyAlignment="1" applyProtection="1">
      <alignment horizontal="left" vertical="top" wrapText="1"/>
      <protection locked="0"/>
    </xf>
    <xf numFmtId="0" fontId="6" fillId="37" borderId="13" xfId="0" applyFont="1" applyFill="1" applyBorder="1" applyAlignment="1">
      <alignment horizontal="center" vertical="top"/>
    </xf>
    <xf numFmtId="0" fontId="6" fillId="37" borderId="17" xfId="0" applyFont="1" applyFill="1" applyBorder="1" applyAlignment="1">
      <alignment horizontal="center" vertical="top"/>
    </xf>
    <xf numFmtId="0" fontId="6" fillId="37" borderId="14" xfId="0" applyFont="1" applyFill="1" applyBorder="1" applyAlignment="1">
      <alignment horizontal="center" vertical="top"/>
    </xf>
    <xf numFmtId="0" fontId="4" fillId="0" borderId="7" xfId="0" applyFont="1" applyBorder="1" applyAlignment="1">
      <alignment horizontal="left" vertical="top" wrapText="1"/>
    </xf>
    <xf numFmtId="0" fontId="4" fillId="0" borderId="37" xfId="0" applyFont="1" applyBorder="1" applyAlignment="1">
      <alignment horizontal="left" vertical="center" wrapText="1" indent="1"/>
    </xf>
    <xf numFmtId="0" fontId="4" fillId="0" borderId="26" xfId="0" applyFont="1" applyBorder="1" applyAlignment="1">
      <alignment horizontal="left" vertical="center" wrapText="1" indent="1"/>
    </xf>
    <xf numFmtId="0" fontId="4" fillId="0" borderId="30" xfId="0" applyFont="1" applyBorder="1" applyAlignment="1">
      <alignment horizontal="left" vertical="center" wrapText="1" indent="1"/>
    </xf>
    <xf numFmtId="0" fontId="4" fillId="0" borderId="38" xfId="0" applyFont="1" applyBorder="1" applyAlignment="1">
      <alignment horizontal="left" vertical="center" wrapText="1" indent="1"/>
    </xf>
    <xf numFmtId="0" fontId="4" fillId="0" borderId="34" xfId="0" applyFont="1" applyBorder="1" applyAlignment="1">
      <alignment horizontal="left" vertical="center" wrapText="1" indent="1"/>
    </xf>
    <xf numFmtId="0" fontId="4" fillId="0" borderId="35" xfId="0" applyFont="1" applyBorder="1" applyAlignment="1">
      <alignment horizontal="left" vertical="center" wrapText="1" indent="1"/>
    </xf>
    <xf numFmtId="0" fontId="4" fillId="0" borderId="20" xfId="0" applyFont="1" applyBorder="1" applyAlignment="1">
      <alignment horizontal="left" vertical="top" wrapText="1" indent="1"/>
    </xf>
    <xf numFmtId="0" fontId="4" fillId="0" borderId="21" xfId="0" applyFont="1" applyBorder="1" applyAlignment="1">
      <alignment horizontal="left" vertical="top" wrapText="1" indent="1"/>
    </xf>
    <xf numFmtId="0" fontId="6" fillId="38" borderId="29" xfId="0" applyFont="1" applyFill="1" applyBorder="1" applyAlignment="1">
      <alignment horizontal="center" vertical="center" wrapText="1"/>
    </xf>
    <xf numFmtId="0" fontId="6" fillId="38" borderId="26" xfId="0" applyFont="1" applyFill="1" applyBorder="1" applyAlignment="1">
      <alignment horizontal="center" vertical="center" wrapText="1"/>
    </xf>
    <xf numFmtId="0" fontId="6" fillId="38" borderId="39" xfId="0" applyFont="1" applyFill="1" applyBorder="1" applyAlignment="1">
      <alignment horizontal="center" vertical="center" wrapText="1"/>
    </xf>
    <xf numFmtId="0" fontId="6" fillId="38" borderId="33" xfId="0" applyFont="1" applyFill="1" applyBorder="1" applyAlignment="1">
      <alignment horizontal="center" vertical="center" wrapText="1"/>
    </xf>
    <xf numFmtId="0" fontId="6" fillId="38" borderId="34" xfId="0" applyFont="1" applyFill="1" applyBorder="1" applyAlignment="1">
      <alignment horizontal="center" vertical="center" wrapText="1"/>
    </xf>
    <xf numFmtId="0" fontId="6" fillId="38" borderId="40" xfId="0" applyFont="1" applyFill="1" applyBorder="1" applyAlignment="1">
      <alignment horizontal="center" vertical="center" wrapText="1"/>
    </xf>
    <xf numFmtId="0" fontId="5" fillId="0" borderId="7" xfId="0" applyFont="1" applyBorder="1" applyAlignment="1">
      <alignment vertical="top" wrapText="1"/>
    </xf>
    <xf numFmtId="0" fontId="5" fillId="0" borderId="0" xfId="0" applyFont="1" applyAlignment="1">
      <alignment vertical="top" wrapText="1"/>
    </xf>
    <xf numFmtId="0" fontId="5" fillId="0" borderId="8" xfId="0" applyFont="1" applyBorder="1" applyAlignment="1">
      <alignment vertical="top" wrapText="1"/>
    </xf>
    <xf numFmtId="0" fontId="5" fillId="0" borderId="20" xfId="0" applyFont="1" applyBorder="1" applyAlignment="1">
      <alignment horizontal="left" vertical="center" wrapText="1"/>
    </xf>
    <xf numFmtId="0" fontId="39" fillId="35" borderId="21" xfId="183" applyNumberFormat="1" applyFont="1" applyFill="1" applyBorder="1" applyAlignment="1" applyProtection="1">
      <alignment horizontal="left" vertical="center" wrapText="1"/>
      <protection locked="0"/>
    </xf>
    <xf numFmtId="0" fontId="39" fillId="35" borderId="22" xfId="183" applyNumberFormat="1" applyFont="1" applyFill="1" applyBorder="1" applyAlignment="1" applyProtection="1">
      <alignment horizontal="left" vertical="center" wrapText="1"/>
      <protection locked="0"/>
    </xf>
    <xf numFmtId="0" fontId="41" fillId="33" borderId="11" xfId="0" applyFont="1" applyFill="1" applyBorder="1" applyAlignment="1">
      <alignment horizontal="center" vertical="top"/>
    </xf>
    <xf numFmtId="0" fontId="41" fillId="33" borderId="15" xfId="0" applyFont="1" applyFill="1" applyBorder="1" applyAlignment="1">
      <alignment horizontal="center" vertical="top"/>
    </xf>
    <xf numFmtId="0" fontId="41" fillId="33" borderId="12" xfId="0" applyFont="1" applyFill="1" applyBorder="1" applyAlignment="1">
      <alignment horizontal="center" vertical="top"/>
    </xf>
    <xf numFmtId="0" fontId="41" fillId="33" borderId="0" xfId="0" applyFont="1" applyFill="1" applyAlignment="1">
      <alignment horizontal="center" vertical="top" wrapText="1"/>
    </xf>
    <xf numFmtId="0" fontId="7" fillId="34" borderId="41" xfId="0" applyFont="1" applyFill="1" applyBorder="1" applyAlignment="1">
      <alignment horizontal="center" vertical="center"/>
    </xf>
    <xf numFmtId="0" fontId="7" fillId="34" borderId="45" xfId="0" applyFont="1" applyFill="1" applyBorder="1" applyAlignment="1">
      <alignment horizontal="center" vertical="center"/>
    </xf>
    <xf numFmtId="0" fontId="41" fillId="33" borderId="0" xfId="0" applyFont="1" applyFill="1" applyAlignment="1">
      <alignment horizontal="left" vertical="top" wrapText="1"/>
    </xf>
    <xf numFmtId="0" fontId="6" fillId="38" borderId="30" xfId="0" applyFont="1" applyFill="1" applyBorder="1" applyAlignment="1">
      <alignment horizontal="center" vertical="center" wrapText="1"/>
    </xf>
    <xf numFmtId="0" fontId="6" fillId="38" borderId="35" xfId="0" applyFont="1" applyFill="1" applyBorder="1" applyAlignment="1">
      <alignment horizontal="center" vertical="center" wrapText="1"/>
    </xf>
    <xf numFmtId="0" fontId="6" fillId="37" borderId="7" xfId="0" applyFont="1" applyFill="1" applyBorder="1" applyAlignment="1">
      <alignment horizontal="center" vertical="top"/>
    </xf>
    <xf numFmtId="0" fontId="6" fillId="37" borderId="0" xfId="0" applyFont="1" applyFill="1" applyAlignment="1">
      <alignment horizontal="center" vertical="top"/>
    </xf>
    <xf numFmtId="0" fontId="6" fillId="37" borderId="8" xfId="0" applyFont="1" applyFill="1" applyBorder="1" applyAlignment="1">
      <alignment horizontal="center" vertical="top"/>
    </xf>
    <xf numFmtId="0" fontId="4" fillId="0" borderId="20" xfId="0" applyFont="1" applyBorder="1" applyAlignment="1">
      <alignment horizontal="left" vertical="center" wrapText="1" indent="1"/>
    </xf>
    <xf numFmtId="0" fontId="4" fillId="0" borderId="21" xfId="0" applyFont="1" applyBorder="1" applyAlignment="1">
      <alignment horizontal="left" vertical="center" wrapText="1" indent="1"/>
    </xf>
    <xf numFmtId="0" fontId="4" fillId="0" borderId="41" xfId="0" applyFont="1" applyBorder="1" applyAlignment="1">
      <alignment horizontal="left" vertical="center" wrapText="1" indent="1"/>
    </xf>
    <xf numFmtId="0" fontId="4" fillId="0" borderId="27" xfId="0" applyFont="1" applyBorder="1" applyAlignment="1">
      <alignment horizontal="left" vertical="center" wrapText="1" indent="1"/>
    </xf>
    <xf numFmtId="0" fontId="4" fillId="35" borderId="36" xfId="0" applyFont="1" applyFill="1" applyBorder="1" applyAlignment="1" applyProtection="1">
      <alignment horizontal="center" vertical="center" wrapText="1"/>
      <protection locked="0"/>
    </xf>
    <xf numFmtId="0" fontId="5" fillId="0" borderId="20" xfId="0" applyFont="1" applyBorder="1" applyAlignment="1">
      <alignment horizontal="left" vertical="top" wrapText="1" indent="1"/>
    </xf>
    <xf numFmtId="0" fontId="5" fillId="0" borderId="21" xfId="0" applyFont="1" applyBorder="1" applyAlignment="1">
      <alignment horizontal="left" vertical="top" wrapText="1" indent="1"/>
    </xf>
    <xf numFmtId="0" fontId="5" fillId="0" borderId="19" xfId="0" applyFont="1" applyBorder="1" applyAlignment="1">
      <alignment horizontal="right" vertical="center" wrapText="1" indent="1"/>
    </xf>
    <xf numFmtId="49" fontId="36" fillId="35" borderId="7" xfId="0" applyNumberFormat="1" applyFont="1" applyFill="1" applyBorder="1" applyAlignment="1" applyProtection="1">
      <alignment vertical="top" wrapText="1"/>
      <protection locked="0"/>
    </xf>
    <xf numFmtId="49" fontId="36" fillId="35" borderId="0" xfId="0" applyNumberFormat="1" applyFont="1" applyFill="1" applyAlignment="1" applyProtection="1">
      <alignment vertical="top" wrapText="1"/>
      <protection locked="0"/>
    </xf>
    <xf numFmtId="49" fontId="36" fillId="35" borderId="8" xfId="0" applyNumberFormat="1" applyFont="1" applyFill="1" applyBorder="1" applyAlignment="1" applyProtection="1">
      <alignment vertical="top" wrapText="1"/>
      <protection locked="0"/>
    </xf>
    <xf numFmtId="0" fontId="44" fillId="39" borderId="13" xfId="0" applyFont="1" applyFill="1" applyBorder="1" applyAlignment="1">
      <alignment horizontal="center" vertical="top" wrapText="1"/>
    </xf>
    <xf numFmtId="0" fontId="44" fillId="39" borderId="17" xfId="0" applyFont="1" applyFill="1" applyBorder="1" applyAlignment="1">
      <alignment horizontal="center" vertical="top" wrapText="1"/>
    </xf>
    <xf numFmtId="0" fontId="4" fillId="0" borderId="17" xfId="0" applyFont="1" applyBorder="1" applyAlignment="1">
      <alignment vertical="top" wrapText="1"/>
    </xf>
    <xf numFmtId="0" fontId="4" fillId="0" borderId="14" xfId="0" applyFont="1" applyBorder="1" applyAlignment="1">
      <alignment vertical="top" wrapText="1"/>
    </xf>
    <xf numFmtId="0" fontId="5" fillId="0" borderId="11" xfId="0" applyFont="1" applyBorder="1" applyAlignment="1">
      <alignment horizontal="left" vertical="top" wrapText="1"/>
    </xf>
    <xf numFmtId="0" fontId="5" fillId="0" borderId="15" xfId="0" applyFont="1" applyBorder="1" applyAlignment="1">
      <alignment horizontal="left" vertical="top" wrapText="1"/>
    </xf>
    <xf numFmtId="0" fontId="5" fillId="0" borderId="57" xfId="0" applyFont="1" applyBorder="1" applyAlignment="1">
      <alignment horizontal="left" vertical="top" wrapText="1"/>
    </xf>
    <xf numFmtId="0" fontId="10" fillId="38" borderId="27" xfId="0" applyFont="1" applyFill="1" applyBorder="1" applyAlignment="1">
      <alignment horizontal="center" vertical="center" wrapText="1"/>
    </xf>
    <xf numFmtId="0" fontId="10" fillId="38" borderId="28" xfId="0" applyFont="1" applyFill="1" applyBorder="1" applyAlignment="1">
      <alignment horizontal="center" vertical="center" wrapText="1"/>
    </xf>
    <xf numFmtId="0" fontId="7" fillId="38" borderId="29" xfId="0" applyFont="1" applyFill="1" applyBorder="1" applyAlignment="1">
      <alignment horizontal="center" vertical="center" wrapText="1"/>
    </xf>
    <xf numFmtId="0" fontId="7" fillId="38" borderId="26" xfId="0" applyFont="1" applyFill="1" applyBorder="1" applyAlignment="1">
      <alignment horizontal="center" vertical="center" wrapText="1"/>
    </xf>
    <xf numFmtId="0" fontId="7" fillId="38" borderId="39" xfId="0" applyFont="1" applyFill="1" applyBorder="1" applyAlignment="1">
      <alignment horizontal="center" vertical="center" wrapText="1"/>
    </xf>
    <xf numFmtId="0" fontId="7" fillId="38" borderId="33" xfId="0" applyFont="1" applyFill="1" applyBorder="1" applyAlignment="1">
      <alignment horizontal="center" vertical="center" wrapText="1"/>
    </xf>
    <xf numFmtId="0" fontId="7" fillId="38" borderId="34" xfId="0" applyFont="1" applyFill="1" applyBorder="1" applyAlignment="1">
      <alignment horizontal="center" vertical="center" wrapText="1"/>
    </xf>
    <xf numFmtId="0" fontId="7" fillId="38" borderId="40" xfId="0" applyFont="1" applyFill="1" applyBorder="1" applyAlignment="1">
      <alignment horizontal="center" vertical="center" wrapText="1"/>
    </xf>
    <xf numFmtId="0" fontId="39" fillId="35" borderId="27" xfId="183" applyNumberFormat="1" applyFont="1" applyFill="1" applyBorder="1" applyAlignment="1" applyProtection="1">
      <alignment horizontal="center" vertical="top" wrapText="1"/>
      <protection locked="0"/>
    </xf>
    <xf numFmtId="0" fontId="39" fillId="35" borderId="36" xfId="183" applyNumberFormat="1" applyFont="1" applyFill="1" applyBorder="1" applyAlignment="1" applyProtection="1">
      <alignment horizontal="center" vertical="top" wrapText="1"/>
      <protection locked="0"/>
    </xf>
    <xf numFmtId="0" fontId="39" fillId="35" borderId="28" xfId="183" applyNumberFormat="1" applyFont="1" applyFill="1" applyBorder="1" applyAlignment="1" applyProtection="1">
      <alignment horizontal="center" vertical="top" wrapText="1"/>
      <protection locked="0"/>
    </xf>
    <xf numFmtId="0" fontId="39" fillId="35" borderId="50" xfId="183" applyNumberFormat="1" applyFont="1" applyFill="1" applyBorder="1" applyAlignment="1" applyProtection="1">
      <alignment horizontal="center" vertical="top" wrapText="1"/>
      <protection locked="0"/>
    </xf>
    <xf numFmtId="0" fontId="39" fillId="35" borderId="29" xfId="183" applyNumberFormat="1" applyFont="1" applyFill="1" applyBorder="1" applyAlignment="1" applyProtection="1">
      <alignment horizontal="center" vertical="top" wrapText="1"/>
      <protection locked="0"/>
    </xf>
    <xf numFmtId="0" fontId="39" fillId="35" borderId="26" xfId="183" applyNumberFormat="1" applyFont="1" applyFill="1" applyBorder="1" applyAlignment="1" applyProtection="1">
      <alignment horizontal="center" vertical="top" wrapText="1"/>
      <protection locked="0"/>
    </xf>
    <xf numFmtId="0" fontId="39" fillId="35" borderId="39" xfId="183" applyNumberFormat="1" applyFont="1" applyFill="1" applyBorder="1" applyAlignment="1" applyProtection="1">
      <alignment horizontal="center" vertical="top" wrapText="1"/>
      <protection locked="0"/>
    </xf>
    <xf numFmtId="0" fontId="39" fillId="35" borderId="31" xfId="183" applyNumberFormat="1" applyFont="1" applyFill="1" applyBorder="1" applyAlignment="1" applyProtection="1">
      <alignment horizontal="center" vertical="top" wrapText="1"/>
      <protection locked="0"/>
    </xf>
    <xf numFmtId="0" fontId="39" fillId="35" borderId="0" xfId="183" applyNumberFormat="1" applyFont="1" applyFill="1" applyBorder="1" applyAlignment="1" applyProtection="1">
      <alignment horizontal="center" vertical="top" wrapText="1"/>
      <protection locked="0"/>
    </xf>
    <xf numFmtId="0" fontId="39" fillId="35" borderId="8" xfId="183" applyNumberFormat="1" applyFont="1" applyFill="1" applyBorder="1" applyAlignment="1" applyProtection="1">
      <alignment horizontal="center" vertical="top" wrapText="1"/>
      <protection locked="0"/>
    </xf>
    <xf numFmtId="0" fontId="39" fillId="35" borderId="55" xfId="183" applyNumberFormat="1" applyFont="1" applyFill="1" applyBorder="1" applyAlignment="1" applyProtection="1">
      <alignment horizontal="center" vertical="top" wrapText="1"/>
      <protection locked="0"/>
    </xf>
    <xf numFmtId="0" fontId="39" fillId="35" borderId="16" xfId="183" applyNumberFormat="1" applyFont="1" applyFill="1" applyBorder="1" applyAlignment="1" applyProtection="1">
      <alignment horizontal="center" vertical="top" wrapText="1"/>
      <protection locked="0"/>
    </xf>
    <xf numFmtId="0" fontId="39" fillId="35" borderId="10" xfId="183" applyNumberFormat="1" applyFont="1" applyFill="1" applyBorder="1" applyAlignment="1" applyProtection="1">
      <alignment horizontal="center" vertical="top" wrapText="1"/>
      <protection locked="0"/>
    </xf>
    <xf numFmtId="0" fontId="39" fillId="35" borderId="33" xfId="183" applyNumberFormat="1" applyFont="1" applyFill="1" applyBorder="1" applyAlignment="1" applyProtection="1">
      <alignment horizontal="center" vertical="top" wrapText="1"/>
      <protection locked="0"/>
    </xf>
    <xf numFmtId="0" fontId="39" fillId="35" borderId="34" xfId="183" applyNumberFormat="1" applyFont="1" applyFill="1" applyBorder="1" applyAlignment="1" applyProtection="1">
      <alignment horizontal="center" vertical="top" wrapText="1"/>
      <protection locked="0"/>
    </xf>
    <xf numFmtId="0" fontId="39" fillId="35" borderId="40" xfId="183" applyNumberFormat="1" applyFont="1" applyFill="1" applyBorder="1" applyAlignment="1" applyProtection="1">
      <alignment horizontal="center" vertical="top" wrapText="1"/>
      <protection locked="0"/>
    </xf>
    <xf numFmtId="0" fontId="41" fillId="33" borderId="0" xfId="0" applyFont="1" applyFill="1" applyAlignment="1">
      <alignment horizontal="left" wrapText="1"/>
    </xf>
    <xf numFmtId="0" fontId="6" fillId="38" borderId="20" xfId="0" applyFont="1" applyFill="1" applyBorder="1" applyAlignment="1">
      <alignment horizontal="left" vertical="top" wrapText="1"/>
    </xf>
    <xf numFmtId="0" fontId="6" fillId="38" borderId="21" xfId="0" applyFont="1" applyFill="1" applyBorder="1" applyAlignment="1">
      <alignment horizontal="left" vertical="top" wrapText="1"/>
    </xf>
    <xf numFmtId="0" fontId="50" fillId="38" borderId="58" xfId="0" applyFont="1" applyFill="1" applyBorder="1" applyAlignment="1">
      <alignment horizontal="center" vertical="center" wrapText="1"/>
    </xf>
    <xf numFmtId="0" fontId="50" fillId="38" borderId="23" xfId="0" applyFont="1" applyFill="1" applyBorder="1" applyAlignment="1">
      <alignment horizontal="center" vertical="center" wrapText="1"/>
    </xf>
    <xf numFmtId="0" fontId="50" fillId="38" borderId="24" xfId="0" applyFont="1" applyFill="1" applyBorder="1" applyAlignment="1">
      <alignment horizontal="center" vertical="center" wrapText="1"/>
    </xf>
    <xf numFmtId="0" fontId="7" fillId="38" borderId="27" xfId="0" applyFont="1" applyFill="1" applyBorder="1" applyAlignment="1">
      <alignment horizontal="center" vertical="center" wrapText="1"/>
    </xf>
    <xf numFmtId="0" fontId="7" fillId="38" borderId="36" xfId="0" applyFont="1" applyFill="1" applyBorder="1" applyAlignment="1">
      <alignment horizontal="center" vertical="center" wrapText="1"/>
    </xf>
    <xf numFmtId="0" fontId="7" fillId="38" borderId="28" xfId="0" applyFont="1" applyFill="1" applyBorder="1" applyAlignment="1">
      <alignment horizontal="center" vertical="center" wrapText="1"/>
    </xf>
    <xf numFmtId="0" fontId="5" fillId="34" borderId="20" xfId="0" applyFont="1" applyFill="1" applyBorder="1" applyAlignment="1">
      <alignment horizontal="left" vertical="center" wrapText="1"/>
    </xf>
    <xf numFmtId="0" fontId="5" fillId="34" borderId="54" xfId="0" applyFont="1" applyFill="1" applyBorder="1" applyAlignment="1">
      <alignment horizontal="right" vertical="center" wrapText="1" indent="1"/>
    </xf>
    <xf numFmtId="0" fontId="5" fillId="34" borderId="21" xfId="0" applyFont="1" applyFill="1" applyBorder="1" applyAlignment="1">
      <alignment horizontal="right" vertical="center" wrapText="1" indent="1"/>
    </xf>
    <xf numFmtId="0" fontId="5" fillId="0" borderId="51" xfId="0" applyFont="1" applyBorder="1" applyAlignment="1">
      <alignment horizontal="left" vertical="center" wrapText="1"/>
    </xf>
    <xf numFmtId="0" fontId="5" fillId="0" borderId="52" xfId="0" applyFont="1" applyBorder="1" applyAlignment="1">
      <alignment horizontal="left" vertical="center" wrapText="1"/>
    </xf>
    <xf numFmtId="0" fontId="5" fillId="0" borderId="52" xfId="0" applyFont="1" applyBorder="1" applyAlignment="1">
      <alignment horizontal="right" vertical="center" wrapText="1" indent="1"/>
    </xf>
    <xf numFmtId="0" fontId="5" fillId="0" borderId="53" xfId="0" applyFont="1" applyBorder="1" applyAlignment="1">
      <alignment horizontal="left" vertical="center" wrapText="1"/>
    </xf>
    <xf numFmtId="0" fontId="5" fillId="0" borderId="54" xfId="0" applyFont="1" applyBorder="1" applyAlignment="1">
      <alignment horizontal="left" vertical="center" wrapText="1"/>
    </xf>
    <xf numFmtId="0" fontId="6" fillId="34" borderId="28" xfId="0" applyFont="1" applyFill="1" applyBorder="1" applyAlignment="1">
      <alignment horizontal="right" vertical="center" wrapText="1" indent="1"/>
    </xf>
    <xf numFmtId="0" fontId="6" fillId="34" borderId="21" xfId="0" applyFont="1" applyFill="1" applyBorder="1" applyAlignment="1">
      <alignment horizontal="right" vertical="center" wrapText="1" indent="1"/>
    </xf>
    <xf numFmtId="0" fontId="6" fillId="0" borderId="21" xfId="0" applyFont="1" applyBorder="1" applyAlignment="1">
      <alignment horizontal="right" vertical="center" wrapText="1" indent="1"/>
    </xf>
    <xf numFmtId="0" fontId="5" fillId="34" borderId="16" xfId="0" applyFont="1" applyFill="1" applyBorder="1" applyAlignment="1">
      <alignment horizontal="right" vertical="center" wrapText="1" indent="1"/>
    </xf>
    <xf numFmtId="0" fontId="5" fillId="34" borderId="7" xfId="0" applyFont="1" applyFill="1" applyBorder="1" applyAlignment="1">
      <alignment horizontal="left" vertical="center" wrapText="1"/>
    </xf>
    <xf numFmtId="0" fontId="5" fillId="34" borderId="0" xfId="0" applyFont="1" applyFill="1" applyAlignment="1">
      <alignment horizontal="left" vertical="center" wrapText="1"/>
    </xf>
    <xf numFmtId="0" fontId="5" fillId="34" borderId="8" xfId="0" applyFont="1" applyFill="1" applyBorder="1" applyAlignment="1">
      <alignment horizontal="left" vertical="center" wrapText="1"/>
    </xf>
    <xf numFmtId="49" fontId="36" fillId="35" borderId="7" xfId="0" applyNumberFormat="1" applyFont="1" applyFill="1" applyBorder="1" applyAlignment="1" applyProtection="1">
      <alignment horizontal="left" vertical="top" wrapText="1"/>
      <protection locked="0"/>
    </xf>
    <xf numFmtId="49" fontId="36" fillId="35" borderId="0" xfId="0" applyNumberFormat="1" applyFont="1" applyFill="1" applyAlignment="1" applyProtection="1">
      <alignment horizontal="left" vertical="top" wrapText="1"/>
      <protection locked="0"/>
    </xf>
    <xf numFmtId="49" fontId="36" fillId="35" borderId="8" xfId="0" applyNumberFormat="1" applyFont="1" applyFill="1" applyBorder="1" applyAlignment="1" applyProtection="1">
      <alignment horizontal="left" vertical="top" wrapText="1"/>
      <protection locked="0"/>
    </xf>
    <xf numFmtId="49" fontId="36" fillId="0" borderId="7" xfId="0" applyNumberFormat="1" applyFont="1" applyBorder="1" applyAlignment="1">
      <alignment horizontal="left" vertical="top" wrapText="1"/>
    </xf>
    <xf numFmtId="49" fontId="36" fillId="0" borderId="0" xfId="0" applyNumberFormat="1" applyFont="1" applyAlignment="1">
      <alignment horizontal="left" vertical="top" wrapText="1"/>
    </xf>
    <xf numFmtId="49" fontId="36" fillId="0" borderId="8" xfId="0" applyNumberFormat="1" applyFont="1" applyBorder="1" applyAlignment="1">
      <alignment horizontal="left" vertical="top" wrapText="1"/>
    </xf>
    <xf numFmtId="0" fontId="58" fillId="0" borderId="7" xfId="0" applyFont="1" applyBorder="1" applyAlignment="1">
      <alignment horizontal="left" vertical="center" wrapText="1"/>
    </xf>
    <xf numFmtId="0" fontId="58" fillId="0" borderId="0" xfId="0" applyFont="1" applyAlignment="1">
      <alignment horizontal="left" vertical="center" wrapText="1"/>
    </xf>
    <xf numFmtId="0" fontId="4" fillId="0" borderId="0" xfId="0" applyFont="1" applyAlignment="1">
      <alignment horizontal="left"/>
    </xf>
    <xf numFmtId="0" fontId="4" fillId="0" borderId="8" xfId="0" applyFont="1" applyBorder="1" applyAlignment="1">
      <alignment horizontal="left"/>
    </xf>
    <xf numFmtId="0" fontId="5" fillId="34" borderId="52" xfId="0" applyFont="1" applyFill="1" applyBorder="1" applyAlignment="1">
      <alignment horizontal="right" vertical="center" wrapText="1" indent="1"/>
    </xf>
    <xf numFmtId="0" fontId="5" fillId="35" borderId="7" xfId="0" applyFont="1" applyFill="1" applyBorder="1" applyAlignment="1" applyProtection="1">
      <alignment horizontal="left" vertical="top" wrapText="1"/>
      <protection locked="0"/>
    </xf>
    <xf numFmtId="0" fontId="5" fillId="35" borderId="0" xfId="0" applyFont="1" applyFill="1" applyAlignment="1" applyProtection="1">
      <alignment horizontal="left" vertical="top" wrapText="1"/>
      <protection locked="0"/>
    </xf>
    <xf numFmtId="0" fontId="5" fillId="35" borderId="8" xfId="0" applyFont="1" applyFill="1" applyBorder="1" applyAlignment="1" applyProtection="1">
      <alignment horizontal="left" vertical="top" wrapText="1"/>
      <protection locked="0"/>
    </xf>
    <xf numFmtId="0" fontId="57" fillId="38" borderId="29" xfId="0" applyFont="1" applyFill="1" applyBorder="1" applyAlignment="1">
      <alignment horizontal="center" vertical="center" wrapText="1"/>
    </xf>
    <xf numFmtId="0" fontId="57" fillId="38" borderId="26" xfId="0" applyFont="1" applyFill="1" applyBorder="1" applyAlignment="1">
      <alignment horizontal="center" vertical="center" wrapText="1"/>
    </xf>
    <xf numFmtId="0" fontId="57" fillId="38" borderId="30" xfId="0" applyFont="1" applyFill="1" applyBorder="1" applyAlignment="1">
      <alignment horizontal="center" vertical="center" wrapText="1"/>
    </xf>
    <xf numFmtId="0" fontId="57" fillId="38" borderId="33" xfId="0" applyFont="1" applyFill="1" applyBorder="1" applyAlignment="1">
      <alignment horizontal="center" vertical="center" wrapText="1"/>
    </xf>
    <xf numFmtId="0" fontId="57" fillId="38" borderId="34" xfId="0" applyFont="1" applyFill="1" applyBorder="1" applyAlignment="1">
      <alignment horizontal="center" vertical="center" wrapText="1"/>
    </xf>
    <xf numFmtId="0" fontId="57" fillId="38" borderId="35" xfId="0" applyFont="1" applyFill="1" applyBorder="1" applyAlignment="1">
      <alignment horizontal="center" vertical="center" wrapText="1"/>
    </xf>
    <xf numFmtId="0" fontId="5" fillId="0" borderId="32" xfId="0" applyFont="1" applyBorder="1" applyAlignment="1">
      <alignment horizontal="left" vertical="center" wrapText="1"/>
    </xf>
    <xf numFmtId="0" fontId="51" fillId="38" borderId="29" xfId="0" applyFont="1" applyFill="1" applyBorder="1" applyAlignment="1">
      <alignment horizontal="center" vertical="center" wrapText="1"/>
    </xf>
    <xf numFmtId="0" fontId="51" fillId="38" borderId="26" xfId="0" applyFont="1" applyFill="1" applyBorder="1" applyAlignment="1">
      <alignment horizontal="center" vertical="center" wrapText="1"/>
    </xf>
    <xf numFmtId="0" fontId="51" fillId="38" borderId="30" xfId="0" applyFont="1" applyFill="1" applyBorder="1" applyAlignment="1">
      <alignment horizontal="center" vertical="center" wrapText="1"/>
    </xf>
    <xf numFmtId="0" fontId="6" fillId="35" borderId="58" xfId="0" applyFont="1" applyFill="1" applyBorder="1" applyAlignment="1" applyProtection="1">
      <alignment horizontal="center" vertical="center" wrapText="1"/>
      <protection locked="0"/>
    </xf>
    <xf numFmtId="0" fontId="6" fillId="35" borderId="23" xfId="0" applyFont="1" applyFill="1" applyBorder="1" applyAlignment="1" applyProtection="1">
      <alignment horizontal="center" vertical="center" wrapText="1"/>
      <protection locked="0"/>
    </xf>
    <xf numFmtId="0" fontId="6" fillId="35" borderId="24" xfId="0" applyFont="1" applyFill="1" applyBorder="1" applyAlignment="1" applyProtection="1">
      <alignment horizontal="center" vertical="center" wrapText="1"/>
      <protection locked="0"/>
    </xf>
    <xf numFmtId="0" fontId="5" fillId="0" borderId="27" xfId="0" applyFont="1" applyBorder="1" applyAlignment="1">
      <alignment horizontal="center" vertical="center" wrapText="1"/>
    </xf>
    <xf numFmtId="0" fontId="5" fillId="0" borderId="36" xfId="0" applyFont="1" applyBorder="1" applyAlignment="1">
      <alignment horizontal="center" vertical="center" wrapText="1"/>
    </xf>
    <xf numFmtId="0" fontId="5" fillId="0" borderId="28" xfId="0" applyFont="1" applyBorder="1" applyAlignment="1">
      <alignment horizontal="center" vertical="center" wrapText="1"/>
    </xf>
    <xf numFmtId="167" fontId="39" fillId="36" borderId="27" xfId="25686" applyNumberFormat="1" applyFont="1" applyFill="1" applyBorder="1" applyAlignment="1" applyProtection="1">
      <alignment horizontal="center" vertical="center"/>
    </xf>
    <xf numFmtId="167" fontId="39" fillId="36" borderId="36" xfId="25686" applyNumberFormat="1" applyFont="1" applyFill="1" applyBorder="1" applyAlignment="1" applyProtection="1">
      <alignment horizontal="center" vertical="center"/>
    </xf>
    <xf numFmtId="167" fontId="39" fillId="36" borderId="28" xfId="25686" applyNumberFormat="1" applyFont="1" applyFill="1" applyBorder="1" applyAlignment="1" applyProtection="1">
      <alignment horizontal="center" vertical="center"/>
    </xf>
    <xf numFmtId="0" fontId="5" fillId="0" borderId="25" xfId="0" applyFont="1" applyBorder="1" applyAlignment="1">
      <alignment horizontal="left" vertical="center" wrapText="1" indent="1"/>
    </xf>
    <xf numFmtId="0" fontId="5" fillId="0" borderId="23" xfId="0" applyFont="1" applyBorder="1" applyAlignment="1">
      <alignment horizontal="left" vertical="center" wrapText="1" indent="1"/>
    </xf>
    <xf numFmtId="0" fontId="5" fillId="0" borderId="24" xfId="0" applyFont="1" applyBorder="1" applyAlignment="1">
      <alignment horizontal="left" vertical="center" wrapText="1" indent="1"/>
    </xf>
    <xf numFmtId="0" fontId="5" fillId="0" borderId="21" xfId="0" applyFont="1" applyBorder="1" applyAlignment="1">
      <alignment horizontal="right" vertical="center" wrapText="1" indent="1"/>
    </xf>
    <xf numFmtId="0" fontId="5" fillId="0" borderId="54" xfId="0" applyFont="1" applyBorder="1" applyAlignment="1">
      <alignment horizontal="right" vertical="center" wrapText="1" indent="1"/>
    </xf>
    <xf numFmtId="0" fontId="5" fillId="0" borderId="28" xfId="0" applyFont="1" applyBorder="1" applyAlignment="1">
      <alignment horizontal="right" vertical="center" wrapText="1" indent="1"/>
    </xf>
    <xf numFmtId="0" fontId="39" fillId="35" borderId="7" xfId="183" applyNumberFormat="1" applyFont="1" applyFill="1" applyBorder="1" applyAlignment="1" applyProtection="1">
      <alignment horizontal="left" vertical="top" wrapText="1"/>
      <protection locked="0"/>
    </xf>
    <xf numFmtId="0" fontId="39" fillId="35" borderId="0" xfId="183" applyNumberFormat="1" applyFont="1" applyFill="1" applyBorder="1" applyAlignment="1" applyProtection="1">
      <alignment horizontal="left" vertical="top" wrapText="1"/>
      <protection locked="0"/>
    </xf>
    <xf numFmtId="0" fontId="39" fillId="35" borderId="8" xfId="183" applyNumberFormat="1" applyFont="1" applyFill="1" applyBorder="1" applyAlignment="1" applyProtection="1">
      <alignment horizontal="left" vertical="top" wrapText="1"/>
      <protection locked="0"/>
    </xf>
    <xf numFmtId="0" fontId="41" fillId="33" borderId="11" xfId="0" applyFont="1" applyFill="1" applyBorder="1" applyAlignment="1">
      <alignment horizontal="center" vertical="top" wrapText="1"/>
    </xf>
    <xf numFmtId="0" fontId="41" fillId="33" borderId="15" xfId="0" applyFont="1" applyFill="1" applyBorder="1" applyAlignment="1">
      <alignment horizontal="center" vertical="top" wrapText="1"/>
    </xf>
    <xf numFmtId="0" fontId="41" fillId="33" borderId="12" xfId="0" applyFont="1" applyFill="1" applyBorder="1" applyAlignment="1">
      <alignment horizontal="center" vertical="top" wrapText="1"/>
    </xf>
    <xf numFmtId="0" fontId="5" fillId="0" borderId="20" xfId="0" applyFont="1" applyBorder="1" applyAlignment="1">
      <alignment horizontal="left" vertical="top" wrapText="1"/>
    </xf>
    <xf numFmtId="0" fontId="5" fillId="0" borderId="21" xfId="0" applyFont="1" applyBorder="1" applyAlignment="1">
      <alignment horizontal="left" vertical="top" wrapText="1"/>
    </xf>
    <xf numFmtId="0" fontId="5" fillId="0" borderId="25" xfId="0" applyFont="1" applyBorder="1" applyAlignment="1">
      <alignment horizontal="right" vertical="top" wrapText="1" indent="1"/>
    </xf>
    <xf numFmtId="0" fontId="5" fillId="0" borderId="23" xfId="0" applyFont="1" applyBorder="1" applyAlignment="1">
      <alignment horizontal="right" vertical="top" wrapText="1" indent="1"/>
    </xf>
    <xf numFmtId="0" fontId="5" fillId="0" borderId="24" xfId="0" applyFont="1" applyBorder="1" applyAlignment="1">
      <alignment horizontal="right" vertical="top" wrapText="1" indent="1"/>
    </xf>
    <xf numFmtId="0" fontId="5" fillId="0" borderId="25" xfId="0" applyFont="1" applyBorder="1" applyAlignment="1">
      <alignment horizontal="right" vertical="center" wrapText="1" indent="1"/>
    </xf>
    <xf numFmtId="0" fontId="5" fillId="0" borderId="23" xfId="0" applyFont="1" applyBorder="1" applyAlignment="1">
      <alignment horizontal="right" vertical="center" wrapText="1" indent="1"/>
    </xf>
    <xf numFmtId="0" fontId="5" fillId="0" borderId="24" xfId="0" applyFont="1" applyBorder="1" applyAlignment="1">
      <alignment horizontal="right" vertical="center" wrapText="1" indent="1"/>
    </xf>
    <xf numFmtId="0" fontId="39" fillId="36" borderId="29" xfId="183" applyNumberFormat="1" applyFont="1" applyFill="1" applyBorder="1" applyAlignment="1" applyProtection="1">
      <alignment horizontal="left" vertical="top"/>
    </xf>
    <xf numFmtId="0" fontId="39" fillId="36" borderId="26" xfId="183" applyNumberFormat="1" applyFont="1" applyFill="1" applyBorder="1" applyAlignment="1" applyProtection="1">
      <alignment horizontal="left" vertical="top"/>
    </xf>
    <xf numFmtId="0" fontId="39" fillId="36" borderId="30" xfId="183" applyNumberFormat="1" applyFont="1" applyFill="1" applyBorder="1" applyAlignment="1" applyProtection="1">
      <alignment horizontal="left" vertical="top"/>
    </xf>
    <xf numFmtId="0" fontId="39" fillId="36" borderId="33" xfId="183" applyNumberFormat="1" applyFont="1" applyFill="1" applyBorder="1" applyAlignment="1" applyProtection="1">
      <alignment horizontal="left" vertical="top"/>
    </xf>
    <xf numFmtId="0" fontId="39" fillId="36" borderId="34" xfId="183" applyNumberFormat="1" applyFont="1" applyFill="1" applyBorder="1" applyAlignment="1" applyProtection="1">
      <alignment horizontal="left" vertical="top"/>
    </xf>
    <xf numFmtId="0" fontId="39" fillId="36" borderId="35" xfId="183" applyNumberFormat="1" applyFont="1" applyFill="1" applyBorder="1" applyAlignment="1" applyProtection="1">
      <alignment horizontal="left" vertical="top"/>
    </xf>
    <xf numFmtId="0" fontId="5" fillId="0" borderId="37" xfId="0" applyFont="1" applyBorder="1" applyAlignment="1">
      <alignment horizontal="right" vertical="center" indent="1"/>
    </xf>
    <xf numFmtId="0" fontId="5" fillId="0" borderId="26" xfId="0" applyFont="1" applyBorder="1" applyAlignment="1">
      <alignment horizontal="right" vertical="center" indent="1"/>
    </xf>
    <xf numFmtId="0" fontId="5" fillId="0" borderId="30" xfId="0" applyFont="1" applyBorder="1" applyAlignment="1">
      <alignment horizontal="right" vertical="center" indent="1"/>
    </xf>
    <xf numFmtId="0" fontId="5" fillId="0" borderId="38" xfId="0" applyFont="1" applyBorder="1" applyAlignment="1">
      <alignment horizontal="right" vertical="center" indent="1"/>
    </xf>
    <xf numFmtId="0" fontId="5" fillId="0" borderId="34" xfId="0" applyFont="1" applyBorder="1" applyAlignment="1">
      <alignment horizontal="right" vertical="center" indent="1"/>
    </xf>
    <xf numFmtId="0" fontId="5" fillId="0" borderId="35" xfId="0" applyFont="1" applyBorder="1" applyAlignment="1">
      <alignment horizontal="right" vertical="center" indent="1"/>
    </xf>
    <xf numFmtId="0" fontId="61" fillId="42" borderId="61" xfId="0" applyFont="1" applyFill="1" applyBorder="1" applyAlignment="1">
      <alignment horizontal="center"/>
    </xf>
    <xf numFmtId="0" fontId="61" fillId="42" borderId="62" xfId="0" applyFont="1" applyFill="1" applyBorder="1" applyAlignment="1">
      <alignment horizontal="center"/>
    </xf>
    <xf numFmtId="0" fontId="61" fillId="42" borderId="63" xfId="0" applyFont="1" applyFill="1" applyBorder="1" applyAlignment="1">
      <alignment horizontal="center"/>
    </xf>
    <xf numFmtId="0" fontId="60" fillId="0" borderId="61" xfId="0" applyFont="1" applyBorder="1" applyAlignment="1">
      <alignment horizontal="center"/>
    </xf>
    <xf numFmtId="0" fontId="60" fillId="0" borderId="62" xfId="0" applyFont="1" applyBorder="1" applyAlignment="1">
      <alignment horizontal="center"/>
    </xf>
    <xf numFmtId="0" fontId="59" fillId="0" borderId="68" xfId="0" applyFont="1" applyBorder="1" applyAlignment="1">
      <alignment horizontal="left" vertical="top" wrapText="1"/>
    </xf>
    <xf numFmtId="0" fontId="59" fillId="0" borderId="67" xfId="0" applyFont="1" applyBorder="1" applyAlignment="1">
      <alignment horizontal="left" vertical="top" wrapText="1"/>
    </xf>
    <xf numFmtId="0" fontId="59" fillId="0" borderId="70" xfId="0" applyFont="1" applyBorder="1" applyAlignment="1">
      <alignment horizontal="left" vertical="top" wrapText="1"/>
    </xf>
    <xf numFmtId="0" fontId="63" fillId="0" borderId="73" xfId="0" applyFont="1" applyBorder="1" applyAlignment="1">
      <alignment horizontal="center"/>
    </xf>
    <xf numFmtId="0" fontId="60" fillId="0" borderId="64" xfId="0" applyFont="1" applyBorder="1" applyAlignment="1">
      <alignment horizontal="center"/>
    </xf>
    <xf numFmtId="0" fontId="60" fillId="0" borderId="74" xfId="0" applyFont="1" applyBorder="1" applyAlignment="1">
      <alignment horizontal="center"/>
    </xf>
    <xf numFmtId="0" fontId="63" fillId="0" borderId="0" xfId="0" applyFont="1" applyAlignment="1">
      <alignment horizontal="center"/>
    </xf>
    <xf numFmtId="0" fontId="61" fillId="43" borderId="62" xfId="0" applyFont="1" applyFill="1" applyBorder="1" applyAlignment="1">
      <alignment horizontal="center"/>
    </xf>
    <xf numFmtId="0" fontId="61" fillId="43" borderId="63" xfId="0" applyFont="1" applyFill="1" applyBorder="1" applyAlignment="1">
      <alignment horizontal="center"/>
    </xf>
    <xf numFmtId="0" fontId="63" fillId="0" borderId="61" xfId="0" applyFont="1" applyBorder="1" applyAlignment="1">
      <alignment horizontal="center"/>
    </xf>
    <xf numFmtId="0" fontId="63" fillId="0" borderId="62" xfId="0" applyFont="1" applyBorder="1" applyAlignment="1">
      <alignment horizontal="center"/>
    </xf>
    <xf numFmtId="0" fontId="63" fillId="0" borderId="63" xfId="0" applyFont="1" applyBorder="1" applyAlignment="1">
      <alignment horizontal="center"/>
    </xf>
    <xf numFmtId="0" fontId="60" fillId="0" borderId="66" xfId="0" applyFont="1" applyBorder="1" applyAlignment="1">
      <alignment horizontal="center"/>
    </xf>
    <xf numFmtId="0" fontId="60" fillId="0" borderId="0" xfId="0" applyFont="1" applyAlignment="1">
      <alignment horizontal="center"/>
    </xf>
  </cellXfs>
  <cellStyles count="25689">
    <cellStyle name="$ sign heading" xfId="1" xr:uid="{00000000-0005-0000-0000-000000000000}"/>
    <cellStyle name="20% - Accent1 2" xfId="2" xr:uid="{00000000-0005-0000-0000-000001000000}"/>
    <cellStyle name="20% - Accent1 3" xfId="3" xr:uid="{00000000-0005-0000-0000-000002000000}"/>
    <cellStyle name="20% - Accent1 3 2" xfId="4" xr:uid="{00000000-0005-0000-0000-000003000000}"/>
    <cellStyle name="20% - Accent1 4" xfId="5" xr:uid="{00000000-0005-0000-0000-000004000000}"/>
    <cellStyle name="20% - Accent1 4 2" xfId="6" xr:uid="{00000000-0005-0000-0000-000005000000}"/>
    <cellStyle name="20% - Accent1 5" xfId="7" xr:uid="{00000000-0005-0000-0000-000006000000}"/>
    <cellStyle name="20% - Accent1 6" xfId="8" xr:uid="{00000000-0005-0000-0000-000007000000}"/>
    <cellStyle name="20% - Accent2 2" xfId="9" xr:uid="{00000000-0005-0000-0000-000008000000}"/>
    <cellStyle name="20% - Accent2 3" xfId="10" xr:uid="{00000000-0005-0000-0000-000009000000}"/>
    <cellStyle name="20% - Accent2 3 2" xfId="11" xr:uid="{00000000-0005-0000-0000-00000A000000}"/>
    <cellStyle name="20% - Accent2 4" xfId="12" xr:uid="{00000000-0005-0000-0000-00000B000000}"/>
    <cellStyle name="20% - Accent2 4 2" xfId="13" xr:uid="{00000000-0005-0000-0000-00000C000000}"/>
    <cellStyle name="20% - Accent2 5" xfId="14" xr:uid="{00000000-0005-0000-0000-00000D000000}"/>
    <cellStyle name="20% - Accent2 6" xfId="15" xr:uid="{00000000-0005-0000-0000-00000E000000}"/>
    <cellStyle name="20% - Accent3 2" xfId="16" xr:uid="{00000000-0005-0000-0000-00000F000000}"/>
    <cellStyle name="20% - Accent3 3" xfId="17" xr:uid="{00000000-0005-0000-0000-000010000000}"/>
    <cellStyle name="20% - Accent3 3 2" xfId="18" xr:uid="{00000000-0005-0000-0000-000011000000}"/>
    <cellStyle name="20% - Accent3 4" xfId="19" xr:uid="{00000000-0005-0000-0000-000012000000}"/>
    <cellStyle name="20% - Accent3 4 2" xfId="20" xr:uid="{00000000-0005-0000-0000-000013000000}"/>
    <cellStyle name="20% - Accent3 5" xfId="21" xr:uid="{00000000-0005-0000-0000-000014000000}"/>
    <cellStyle name="20% - Accent3 6" xfId="22" xr:uid="{00000000-0005-0000-0000-000015000000}"/>
    <cellStyle name="20% - Accent4 2" xfId="23" xr:uid="{00000000-0005-0000-0000-000016000000}"/>
    <cellStyle name="20% - Accent4 3" xfId="24" xr:uid="{00000000-0005-0000-0000-000017000000}"/>
    <cellStyle name="20% - Accent4 3 2" xfId="25" xr:uid="{00000000-0005-0000-0000-000018000000}"/>
    <cellStyle name="20% - Accent4 4" xfId="26" xr:uid="{00000000-0005-0000-0000-000019000000}"/>
    <cellStyle name="20% - Accent4 4 2" xfId="27" xr:uid="{00000000-0005-0000-0000-00001A000000}"/>
    <cellStyle name="20% - Accent4 5" xfId="28" xr:uid="{00000000-0005-0000-0000-00001B000000}"/>
    <cellStyle name="20% - Accent4 6" xfId="29" xr:uid="{00000000-0005-0000-0000-00001C000000}"/>
    <cellStyle name="20% - Accent5 2" xfId="30" xr:uid="{00000000-0005-0000-0000-00001D000000}"/>
    <cellStyle name="20% - Accent5 3" xfId="31" xr:uid="{00000000-0005-0000-0000-00001E000000}"/>
    <cellStyle name="20% - Accent5 3 2" xfId="32" xr:uid="{00000000-0005-0000-0000-00001F000000}"/>
    <cellStyle name="20% - Accent5 4" xfId="33" xr:uid="{00000000-0005-0000-0000-000020000000}"/>
    <cellStyle name="20% - Accent5 4 2" xfId="34" xr:uid="{00000000-0005-0000-0000-000021000000}"/>
    <cellStyle name="20% - Accent5 5" xfId="35" xr:uid="{00000000-0005-0000-0000-000022000000}"/>
    <cellStyle name="20% - Accent5 6" xfId="36" xr:uid="{00000000-0005-0000-0000-000023000000}"/>
    <cellStyle name="20% - Accent6 2" xfId="37" xr:uid="{00000000-0005-0000-0000-000024000000}"/>
    <cellStyle name="20% - Accent6 3" xfId="38" xr:uid="{00000000-0005-0000-0000-000025000000}"/>
    <cellStyle name="20% - Accent6 3 2" xfId="39" xr:uid="{00000000-0005-0000-0000-000026000000}"/>
    <cellStyle name="20% - Accent6 4" xfId="40" xr:uid="{00000000-0005-0000-0000-000027000000}"/>
    <cellStyle name="20% - Accent6 4 2" xfId="41" xr:uid="{00000000-0005-0000-0000-000028000000}"/>
    <cellStyle name="20% - Accent6 5" xfId="42" xr:uid="{00000000-0005-0000-0000-000029000000}"/>
    <cellStyle name="20% - Accent6 6" xfId="43" xr:uid="{00000000-0005-0000-0000-00002A000000}"/>
    <cellStyle name="40% - Accent1 2" xfId="44" xr:uid="{00000000-0005-0000-0000-00002B000000}"/>
    <cellStyle name="40% - Accent1 3" xfId="45" xr:uid="{00000000-0005-0000-0000-00002C000000}"/>
    <cellStyle name="40% - Accent1 3 2" xfId="46" xr:uid="{00000000-0005-0000-0000-00002D000000}"/>
    <cellStyle name="40% - Accent1 4" xfId="47" xr:uid="{00000000-0005-0000-0000-00002E000000}"/>
    <cellStyle name="40% - Accent1 4 2" xfId="48" xr:uid="{00000000-0005-0000-0000-00002F000000}"/>
    <cellStyle name="40% - Accent1 5" xfId="49" xr:uid="{00000000-0005-0000-0000-000030000000}"/>
    <cellStyle name="40% - Accent1 6" xfId="50" xr:uid="{00000000-0005-0000-0000-000031000000}"/>
    <cellStyle name="40% - Accent2 2" xfId="51" xr:uid="{00000000-0005-0000-0000-000032000000}"/>
    <cellStyle name="40% - Accent2 3" xfId="52" xr:uid="{00000000-0005-0000-0000-000033000000}"/>
    <cellStyle name="40% - Accent2 3 2" xfId="53" xr:uid="{00000000-0005-0000-0000-000034000000}"/>
    <cellStyle name="40% - Accent2 4" xfId="54" xr:uid="{00000000-0005-0000-0000-000035000000}"/>
    <cellStyle name="40% - Accent2 4 2" xfId="55" xr:uid="{00000000-0005-0000-0000-000036000000}"/>
    <cellStyle name="40% - Accent2 5" xfId="56" xr:uid="{00000000-0005-0000-0000-000037000000}"/>
    <cellStyle name="40% - Accent2 6" xfId="57" xr:uid="{00000000-0005-0000-0000-000038000000}"/>
    <cellStyle name="40% - Accent3 2" xfId="58" xr:uid="{00000000-0005-0000-0000-000039000000}"/>
    <cellStyle name="40% - Accent3 3" xfId="59" xr:uid="{00000000-0005-0000-0000-00003A000000}"/>
    <cellStyle name="40% - Accent3 3 2" xfId="60" xr:uid="{00000000-0005-0000-0000-00003B000000}"/>
    <cellStyle name="40% - Accent3 4" xfId="61" xr:uid="{00000000-0005-0000-0000-00003C000000}"/>
    <cellStyle name="40% - Accent3 4 2" xfId="62" xr:uid="{00000000-0005-0000-0000-00003D000000}"/>
    <cellStyle name="40% - Accent3 5" xfId="63" xr:uid="{00000000-0005-0000-0000-00003E000000}"/>
    <cellStyle name="40% - Accent3 6" xfId="64" xr:uid="{00000000-0005-0000-0000-00003F000000}"/>
    <cellStyle name="40% - Accent4 2" xfId="65" xr:uid="{00000000-0005-0000-0000-000040000000}"/>
    <cellStyle name="40% - Accent4 3" xfId="66" xr:uid="{00000000-0005-0000-0000-000041000000}"/>
    <cellStyle name="40% - Accent4 3 2" xfId="67" xr:uid="{00000000-0005-0000-0000-000042000000}"/>
    <cellStyle name="40% - Accent4 4" xfId="68" xr:uid="{00000000-0005-0000-0000-000043000000}"/>
    <cellStyle name="40% - Accent4 4 2" xfId="69" xr:uid="{00000000-0005-0000-0000-000044000000}"/>
    <cellStyle name="40% - Accent4 5" xfId="70" xr:uid="{00000000-0005-0000-0000-000045000000}"/>
    <cellStyle name="40% - Accent4 6" xfId="71" xr:uid="{00000000-0005-0000-0000-000046000000}"/>
    <cellStyle name="40% - Accent5 2" xfId="72" xr:uid="{00000000-0005-0000-0000-000047000000}"/>
    <cellStyle name="40% - Accent5 3" xfId="73" xr:uid="{00000000-0005-0000-0000-000048000000}"/>
    <cellStyle name="40% - Accent5 3 2" xfId="74" xr:uid="{00000000-0005-0000-0000-000049000000}"/>
    <cellStyle name="40% - Accent5 4" xfId="75" xr:uid="{00000000-0005-0000-0000-00004A000000}"/>
    <cellStyle name="40% - Accent5 4 2" xfId="76" xr:uid="{00000000-0005-0000-0000-00004B000000}"/>
    <cellStyle name="40% - Accent5 5" xfId="77" xr:uid="{00000000-0005-0000-0000-00004C000000}"/>
    <cellStyle name="40% - Accent5 6" xfId="78" xr:uid="{00000000-0005-0000-0000-00004D000000}"/>
    <cellStyle name="40% - Accent6 2" xfId="79" xr:uid="{00000000-0005-0000-0000-00004E000000}"/>
    <cellStyle name="40% - Accent6 3" xfId="80" xr:uid="{00000000-0005-0000-0000-00004F000000}"/>
    <cellStyle name="40% - Accent6 3 2" xfId="81" xr:uid="{00000000-0005-0000-0000-000050000000}"/>
    <cellStyle name="40% - Accent6 4" xfId="82" xr:uid="{00000000-0005-0000-0000-000051000000}"/>
    <cellStyle name="40% - Accent6 4 2" xfId="83" xr:uid="{00000000-0005-0000-0000-000052000000}"/>
    <cellStyle name="40% - Accent6 5" xfId="84" xr:uid="{00000000-0005-0000-0000-000053000000}"/>
    <cellStyle name="40% - Accent6 6" xfId="85" xr:uid="{00000000-0005-0000-0000-000054000000}"/>
    <cellStyle name="60% - Accent1 2" xfId="86" xr:uid="{00000000-0005-0000-0000-000055000000}"/>
    <cellStyle name="60% - Accent2 2" xfId="87" xr:uid="{00000000-0005-0000-0000-000056000000}"/>
    <cellStyle name="60% - Accent3 2" xfId="88" xr:uid="{00000000-0005-0000-0000-000057000000}"/>
    <cellStyle name="60% - Accent4 2" xfId="89" xr:uid="{00000000-0005-0000-0000-000058000000}"/>
    <cellStyle name="60% - Accent5 2" xfId="90" xr:uid="{00000000-0005-0000-0000-000059000000}"/>
    <cellStyle name="60% - Accent6 2" xfId="91" xr:uid="{00000000-0005-0000-0000-00005A000000}"/>
    <cellStyle name="Accent1 2" xfId="92" xr:uid="{00000000-0005-0000-0000-00005B000000}"/>
    <cellStyle name="Accent2 2" xfId="93" xr:uid="{00000000-0005-0000-0000-00005C000000}"/>
    <cellStyle name="Accent3 2" xfId="94" xr:uid="{00000000-0005-0000-0000-00005D000000}"/>
    <cellStyle name="Accent4 2" xfId="95" xr:uid="{00000000-0005-0000-0000-00005E000000}"/>
    <cellStyle name="Accent5 2" xfId="96" xr:uid="{00000000-0005-0000-0000-00005F000000}"/>
    <cellStyle name="Accent6 2" xfId="97" xr:uid="{00000000-0005-0000-0000-000060000000}"/>
    <cellStyle name="Bad 2" xfId="98" xr:uid="{00000000-0005-0000-0000-000061000000}"/>
    <cellStyle name="Calculation 2" xfId="99" xr:uid="{00000000-0005-0000-0000-000062000000}"/>
    <cellStyle name="Check Cell 2" xfId="100" xr:uid="{00000000-0005-0000-0000-000063000000}"/>
    <cellStyle name="Co.Name" xfId="101" xr:uid="{00000000-0005-0000-0000-000064000000}"/>
    <cellStyle name="Comma" xfId="25686" builtinId="3"/>
    <cellStyle name="Comma 10" xfId="102" xr:uid="{00000000-0005-0000-0000-000066000000}"/>
    <cellStyle name="Comma 10 2" xfId="103" xr:uid="{00000000-0005-0000-0000-000067000000}"/>
    <cellStyle name="Comma 10 2 2" xfId="104" xr:uid="{00000000-0005-0000-0000-000068000000}"/>
    <cellStyle name="Comma 10 3" xfId="105" xr:uid="{00000000-0005-0000-0000-000069000000}"/>
    <cellStyle name="Comma 10 4" xfId="106" xr:uid="{00000000-0005-0000-0000-00006A000000}"/>
    <cellStyle name="Comma 11" xfId="107" xr:uid="{00000000-0005-0000-0000-00006B000000}"/>
    <cellStyle name="Comma 11 2" xfId="108" xr:uid="{00000000-0005-0000-0000-00006C000000}"/>
    <cellStyle name="Comma 11 2 2" xfId="109" xr:uid="{00000000-0005-0000-0000-00006D000000}"/>
    <cellStyle name="Comma 11 2 3" xfId="110" xr:uid="{00000000-0005-0000-0000-00006E000000}"/>
    <cellStyle name="Comma 11 3" xfId="111" xr:uid="{00000000-0005-0000-0000-00006F000000}"/>
    <cellStyle name="Comma 11 4" xfId="112" xr:uid="{00000000-0005-0000-0000-000070000000}"/>
    <cellStyle name="Comma 12" xfId="113" xr:uid="{00000000-0005-0000-0000-000071000000}"/>
    <cellStyle name="Comma 12 2" xfId="114" xr:uid="{00000000-0005-0000-0000-000072000000}"/>
    <cellStyle name="Comma 12 2 2" xfId="115" xr:uid="{00000000-0005-0000-0000-000073000000}"/>
    <cellStyle name="Comma 12 2 3" xfId="116" xr:uid="{00000000-0005-0000-0000-000074000000}"/>
    <cellStyle name="Comma 12 3" xfId="117" xr:uid="{00000000-0005-0000-0000-000075000000}"/>
    <cellStyle name="Comma 12 4" xfId="118" xr:uid="{00000000-0005-0000-0000-000076000000}"/>
    <cellStyle name="Comma 13" xfId="119" xr:uid="{00000000-0005-0000-0000-000077000000}"/>
    <cellStyle name="Comma 13 2" xfId="120" xr:uid="{00000000-0005-0000-0000-000078000000}"/>
    <cellStyle name="Comma 13 2 2" xfId="121" xr:uid="{00000000-0005-0000-0000-000079000000}"/>
    <cellStyle name="Comma 13 2 3" xfId="122" xr:uid="{00000000-0005-0000-0000-00007A000000}"/>
    <cellStyle name="Comma 13 3" xfId="123" xr:uid="{00000000-0005-0000-0000-00007B000000}"/>
    <cellStyle name="Comma 13 3 2" xfId="124" xr:uid="{00000000-0005-0000-0000-00007C000000}"/>
    <cellStyle name="Comma 13 3 3" xfId="125" xr:uid="{00000000-0005-0000-0000-00007D000000}"/>
    <cellStyle name="Comma 13 4" xfId="126" xr:uid="{00000000-0005-0000-0000-00007E000000}"/>
    <cellStyle name="Comma 13 4 2" xfId="127" xr:uid="{00000000-0005-0000-0000-00007F000000}"/>
    <cellStyle name="Comma 13 4 3" xfId="128" xr:uid="{00000000-0005-0000-0000-000080000000}"/>
    <cellStyle name="Comma 13 5" xfId="129" xr:uid="{00000000-0005-0000-0000-000081000000}"/>
    <cellStyle name="Comma 13 6" xfId="130" xr:uid="{00000000-0005-0000-0000-000082000000}"/>
    <cellStyle name="Comma 13 7" xfId="131" xr:uid="{00000000-0005-0000-0000-000083000000}"/>
    <cellStyle name="Comma 14" xfId="132" xr:uid="{00000000-0005-0000-0000-000084000000}"/>
    <cellStyle name="Comma 14 2" xfId="133" xr:uid="{00000000-0005-0000-0000-000085000000}"/>
    <cellStyle name="Comma 14 2 2" xfId="134" xr:uid="{00000000-0005-0000-0000-000086000000}"/>
    <cellStyle name="Comma 14 2 2 2" xfId="135" xr:uid="{00000000-0005-0000-0000-000087000000}"/>
    <cellStyle name="Comma 14 2 2 2 2" xfId="136" xr:uid="{00000000-0005-0000-0000-000088000000}"/>
    <cellStyle name="Comma 14 2 2 2 3" xfId="137" xr:uid="{00000000-0005-0000-0000-000089000000}"/>
    <cellStyle name="Comma 14 2 2 3" xfId="138" xr:uid="{00000000-0005-0000-0000-00008A000000}"/>
    <cellStyle name="Comma 14 2 2 4" xfId="139" xr:uid="{00000000-0005-0000-0000-00008B000000}"/>
    <cellStyle name="Comma 14 2 3" xfId="140" xr:uid="{00000000-0005-0000-0000-00008C000000}"/>
    <cellStyle name="Comma 14 2 3 2" xfId="141" xr:uid="{00000000-0005-0000-0000-00008D000000}"/>
    <cellStyle name="Comma 14 2 3 3" xfId="142" xr:uid="{00000000-0005-0000-0000-00008E000000}"/>
    <cellStyle name="Comma 14 2 4" xfId="143" xr:uid="{00000000-0005-0000-0000-00008F000000}"/>
    <cellStyle name="Comma 14 2 4 2" xfId="144" xr:uid="{00000000-0005-0000-0000-000090000000}"/>
    <cellStyle name="Comma 14 2 4 3" xfId="145" xr:uid="{00000000-0005-0000-0000-000091000000}"/>
    <cellStyle name="Comma 14 2 4 4" xfId="146" xr:uid="{00000000-0005-0000-0000-000092000000}"/>
    <cellStyle name="Comma 14 3" xfId="147" xr:uid="{00000000-0005-0000-0000-000093000000}"/>
    <cellStyle name="Comma 14 3 2" xfId="148" xr:uid="{00000000-0005-0000-0000-000094000000}"/>
    <cellStyle name="Comma 14 3 2 2" xfId="149" xr:uid="{00000000-0005-0000-0000-000095000000}"/>
    <cellStyle name="Comma 14 3 2 2 2" xfId="150" xr:uid="{00000000-0005-0000-0000-000096000000}"/>
    <cellStyle name="Comma 14 3 2 2 3" xfId="151" xr:uid="{00000000-0005-0000-0000-000097000000}"/>
    <cellStyle name="Comma 14 3 2 3" xfId="152" xr:uid="{00000000-0005-0000-0000-000098000000}"/>
    <cellStyle name="Comma 14 3 3" xfId="153" xr:uid="{00000000-0005-0000-0000-000099000000}"/>
    <cellStyle name="Comma 14 3 3 2" xfId="154" xr:uid="{00000000-0005-0000-0000-00009A000000}"/>
    <cellStyle name="Comma 14 3 3 2 2" xfId="155" xr:uid="{00000000-0005-0000-0000-00009B000000}"/>
    <cellStyle name="Comma 14 3 3 2 3" xfId="156" xr:uid="{00000000-0005-0000-0000-00009C000000}"/>
    <cellStyle name="Comma 14 3 3 3" xfId="157" xr:uid="{00000000-0005-0000-0000-00009D000000}"/>
    <cellStyle name="Comma 14 3 3 3 2" xfId="158" xr:uid="{00000000-0005-0000-0000-00009E000000}"/>
    <cellStyle name="Comma 14 3 3 3 3" xfId="159" xr:uid="{00000000-0005-0000-0000-00009F000000}"/>
    <cellStyle name="Comma 14 3 3 4" xfId="160" xr:uid="{00000000-0005-0000-0000-0000A0000000}"/>
    <cellStyle name="Comma 14 3 4" xfId="161" xr:uid="{00000000-0005-0000-0000-0000A1000000}"/>
    <cellStyle name="Comma 14 3 4 2" xfId="162" xr:uid="{00000000-0005-0000-0000-0000A2000000}"/>
    <cellStyle name="Comma 14 3 4 3" xfId="163" xr:uid="{00000000-0005-0000-0000-0000A3000000}"/>
    <cellStyle name="Comma 14 3 5" xfId="164" xr:uid="{00000000-0005-0000-0000-0000A4000000}"/>
    <cellStyle name="Comma 14 3 5 2" xfId="165" xr:uid="{00000000-0005-0000-0000-0000A5000000}"/>
    <cellStyle name="Comma 14 3 5 3" xfId="166" xr:uid="{00000000-0005-0000-0000-0000A6000000}"/>
    <cellStyle name="Comma 14 3 6" xfId="167" xr:uid="{00000000-0005-0000-0000-0000A7000000}"/>
    <cellStyle name="Comma 14 3 7" xfId="168" xr:uid="{00000000-0005-0000-0000-0000A8000000}"/>
    <cellStyle name="Comma 14 3 8" xfId="169" xr:uid="{00000000-0005-0000-0000-0000A9000000}"/>
    <cellStyle name="Comma 14 4" xfId="170" xr:uid="{00000000-0005-0000-0000-0000AA000000}"/>
    <cellStyle name="Comma 14 4 2" xfId="171" xr:uid="{00000000-0005-0000-0000-0000AB000000}"/>
    <cellStyle name="Comma 14 4 2 2" xfId="172" xr:uid="{00000000-0005-0000-0000-0000AC000000}"/>
    <cellStyle name="Comma 14 4 3" xfId="173" xr:uid="{00000000-0005-0000-0000-0000AD000000}"/>
    <cellStyle name="Comma 14 4 4" xfId="174" xr:uid="{00000000-0005-0000-0000-0000AE000000}"/>
    <cellStyle name="Comma 14 4 5" xfId="175" xr:uid="{00000000-0005-0000-0000-0000AF000000}"/>
    <cellStyle name="Comma 14 5" xfId="176" xr:uid="{00000000-0005-0000-0000-0000B0000000}"/>
    <cellStyle name="Comma 14 5 2" xfId="177" xr:uid="{00000000-0005-0000-0000-0000B1000000}"/>
    <cellStyle name="Comma 14 5 3" xfId="178" xr:uid="{00000000-0005-0000-0000-0000B2000000}"/>
    <cellStyle name="Comma 14 6" xfId="179" xr:uid="{00000000-0005-0000-0000-0000B3000000}"/>
    <cellStyle name="Comma 14 7" xfId="180" xr:uid="{00000000-0005-0000-0000-0000B4000000}"/>
    <cellStyle name="Comma 14 8" xfId="181" xr:uid="{00000000-0005-0000-0000-0000B5000000}"/>
    <cellStyle name="Comma 15" xfId="182" xr:uid="{00000000-0005-0000-0000-0000B6000000}"/>
    <cellStyle name="Comma 15 10" xfId="183" xr:uid="{00000000-0005-0000-0000-0000B7000000}"/>
    <cellStyle name="Comma 15 10 2" xfId="184" xr:uid="{00000000-0005-0000-0000-0000B8000000}"/>
    <cellStyle name="Comma 15 10 2 2" xfId="185" xr:uid="{00000000-0005-0000-0000-0000B9000000}"/>
    <cellStyle name="Comma 15 10 3" xfId="186" xr:uid="{00000000-0005-0000-0000-0000BA000000}"/>
    <cellStyle name="Comma 15 10 4" xfId="187" xr:uid="{00000000-0005-0000-0000-0000BB000000}"/>
    <cellStyle name="Comma 15 11" xfId="188" xr:uid="{00000000-0005-0000-0000-0000BC000000}"/>
    <cellStyle name="Comma 15 11 2" xfId="189" xr:uid="{00000000-0005-0000-0000-0000BD000000}"/>
    <cellStyle name="Comma 15 11 2 2" xfId="190" xr:uid="{00000000-0005-0000-0000-0000BE000000}"/>
    <cellStyle name="Comma 15 11 3" xfId="191" xr:uid="{00000000-0005-0000-0000-0000BF000000}"/>
    <cellStyle name="Comma 15 12" xfId="192" xr:uid="{00000000-0005-0000-0000-0000C0000000}"/>
    <cellStyle name="Comma 15 13" xfId="193" xr:uid="{00000000-0005-0000-0000-0000C1000000}"/>
    <cellStyle name="Comma 15 2" xfId="194" xr:uid="{00000000-0005-0000-0000-0000C2000000}"/>
    <cellStyle name="Comma 15 2 2" xfId="195" xr:uid="{00000000-0005-0000-0000-0000C3000000}"/>
    <cellStyle name="Comma 15 2 2 10" xfId="196" xr:uid="{00000000-0005-0000-0000-0000C4000000}"/>
    <cellStyle name="Comma 15 2 2 2" xfId="197" xr:uid="{00000000-0005-0000-0000-0000C5000000}"/>
    <cellStyle name="Comma 15 2 2 2 2" xfId="198" xr:uid="{00000000-0005-0000-0000-0000C6000000}"/>
    <cellStyle name="Comma 15 2 2 2 3" xfId="199" xr:uid="{00000000-0005-0000-0000-0000C7000000}"/>
    <cellStyle name="Comma 15 2 2 3" xfId="200" xr:uid="{00000000-0005-0000-0000-0000C8000000}"/>
    <cellStyle name="Comma 15 2 2 3 2" xfId="201" xr:uid="{00000000-0005-0000-0000-0000C9000000}"/>
    <cellStyle name="Comma 15 2 2 3 3" xfId="202" xr:uid="{00000000-0005-0000-0000-0000CA000000}"/>
    <cellStyle name="Comma 15 2 2 4" xfId="203" xr:uid="{00000000-0005-0000-0000-0000CB000000}"/>
    <cellStyle name="Comma 15 2 2 4 2" xfId="204" xr:uid="{00000000-0005-0000-0000-0000CC000000}"/>
    <cellStyle name="Comma 15 2 2 4 2 2" xfId="205" xr:uid="{00000000-0005-0000-0000-0000CD000000}"/>
    <cellStyle name="Comma 15 2 2 4 3" xfId="206" xr:uid="{00000000-0005-0000-0000-0000CE000000}"/>
    <cellStyle name="Comma 15 2 2 5" xfId="207" xr:uid="{00000000-0005-0000-0000-0000CF000000}"/>
    <cellStyle name="Comma 15 2 2 5 2" xfId="208" xr:uid="{00000000-0005-0000-0000-0000D0000000}"/>
    <cellStyle name="Comma 15 2 2 5 2 2" xfId="209" xr:uid="{00000000-0005-0000-0000-0000D1000000}"/>
    <cellStyle name="Comma 15 2 2 5 3" xfId="210" xr:uid="{00000000-0005-0000-0000-0000D2000000}"/>
    <cellStyle name="Comma 15 2 2 6" xfId="211" xr:uid="{00000000-0005-0000-0000-0000D3000000}"/>
    <cellStyle name="Comma 15 2 2 6 2" xfId="212" xr:uid="{00000000-0005-0000-0000-0000D4000000}"/>
    <cellStyle name="Comma 15 2 2 6 2 2" xfId="213" xr:uid="{00000000-0005-0000-0000-0000D5000000}"/>
    <cellStyle name="Comma 15 2 2 6 3" xfId="214" xr:uid="{00000000-0005-0000-0000-0000D6000000}"/>
    <cellStyle name="Comma 15 2 2 7" xfId="215" xr:uid="{00000000-0005-0000-0000-0000D7000000}"/>
    <cellStyle name="Comma 15 2 2 7 2" xfId="216" xr:uid="{00000000-0005-0000-0000-0000D8000000}"/>
    <cellStyle name="Comma 15 2 2 8" xfId="217" xr:uid="{00000000-0005-0000-0000-0000D9000000}"/>
    <cellStyle name="Comma 15 2 2 8 2" xfId="218" xr:uid="{00000000-0005-0000-0000-0000DA000000}"/>
    <cellStyle name="Comma 15 2 2 9" xfId="219" xr:uid="{00000000-0005-0000-0000-0000DB000000}"/>
    <cellStyle name="Comma 15 2 3" xfId="220" xr:uid="{00000000-0005-0000-0000-0000DC000000}"/>
    <cellStyle name="Comma 15 2 3 10" xfId="221" xr:uid="{00000000-0005-0000-0000-0000DD000000}"/>
    <cellStyle name="Comma 15 2 3 2" xfId="222" xr:uid="{00000000-0005-0000-0000-0000DE000000}"/>
    <cellStyle name="Comma 15 2 3 2 2" xfId="223" xr:uid="{00000000-0005-0000-0000-0000DF000000}"/>
    <cellStyle name="Comma 15 2 3 2 3" xfId="224" xr:uid="{00000000-0005-0000-0000-0000E0000000}"/>
    <cellStyle name="Comma 15 2 3 3" xfId="225" xr:uid="{00000000-0005-0000-0000-0000E1000000}"/>
    <cellStyle name="Comma 15 2 3 3 2" xfId="226" xr:uid="{00000000-0005-0000-0000-0000E2000000}"/>
    <cellStyle name="Comma 15 2 3 3 3" xfId="227" xr:uid="{00000000-0005-0000-0000-0000E3000000}"/>
    <cellStyle name="Comma 15 2 3 4" xfId="228" xr:uid="{00000000-0005-0000-0000-0000E4000000}"/>
    <cellStyle name="Comma 15 2 3 4 2" xfId="229" xr:uid="{00000000-0005-0000-0000-0000E5000000}"/>
    <cellStyle name="Comma 15 2 3 4 2 2" xfId="230" xr:uid="{00000000-0005-0000-0000-0000E6000000}"/>
    <cellStyle name="Comma 15 2 3 4 3" xfId="231" xr:uid="{00000000-0005-0000-0000-0000E7000000}"/>
    <cellStyle name="Comma 15 2 3 5" xfId="232" xr:uid="{00000000-0005-0000-0000-0000E8000000}"/>
    <cellStyle name="Comma 15 2 3 5 2" xfId="233" xr:uid="{00000000-0005-0000-0000-0000E9000000}"/>
    <cellStyle name="Comma 15 2 3 5 2 2" xfId="234" xr:uid="{00000000-0005-0000-0000-0000EA000000}"/>
    <cellStyle name="Comma 15 2 3 5 3" xfId="235" xr:uid="{00000000-0005-0000-0000-0000EB000000}"/>
    <cellStyle name="Comma 15 2 3 6" xfId="236" xr:uid="{00000000-0005-0000-0000-0000EC000000}"/>
    <cellStyle name="Comma 15 2 3 6 2" xfId="237" xr:uid="{00000000-0005-0000-0000-0000ED000000}"/>
    <cellStyle name="Comma 15 2 3 6 2 2" xfId="238" xr:uid="{00000000-0005-0000-0000-0000EE000000}"/>
    <cellStyle name="Comma 15 2 3 6 3" xfId="239" xr:uid="{00000000-0005-0000-0000-0000EF000000}"/>
    <cellStyle name="Comma 15 2 3 7" xfId="240" xr:uid="{00000000-0005-0000-0000-0000F0000000}"/>
    <cellStyle name="Comma 15 2 3 7 2" xfId="241" xr:uid="{00000000-0005-0000-0000-0000F1000000}"/>
    <cellStyle name="Comma 15 2 3 8" xfId="242" xr:uid="{00000000-0005-0000-0000-0000F2000000}"/>
    <cellStyle name="Comma 15 2 3 8 2" xfId="243" xr:uid="{00000000-0005-0000-0000-0000F3000000}"/>
    <cellStyle name="Comma 15 2 3 9" xfId="244" xr:uid="{00000000-0005-0000-0000-0000F4000000}"/>
    <cellStyle name="Comma 15 2 4" xfId="245" xr:uid="{00000000-0005-0000-0000-0000F5000000}"/>
    <cellStyle name="Comma 15 2 4 10" xfId="246" xr:uid="{00000000-0005-0000-0000-0000F6000000}"/>
    <cellStyle name="Comma 15 2 4 2" xfId="247" xr:uid="{00000000-0005-0000-0000-0000F7000000}"/>
    <cellStyle name="Comma 15 2 4 3" xfId="248" xr:uid="{00000000-0005-0000-0000-0000F8000000}"/>
    <cellStyle name="Comma 15 2 4 3 2" xfId="249" xr:uid="{00000000-0005-0000-0000-0000F9000000}"/>
    <cellStyle name="Comma 15 2 4 3 2 2" xfId="250" xr:uid="{00000000-0005-0000-0000-0000FA000000}"/>
    <cellStyle name="Comma 15 2 4 3 3" xfId="251" xr:uid="{00000000-0005-0000-0000-0000FB000000}"/>
    <cellStyle name="Comma 15 2 4 4" xfId="252" xr:uid="{00000000-0005-0000-0000-0000FC000000}"/>
    <cellStyle name="Comma 15 2 4 4 2" xfId="253" xr:uid="{00000000-0005-0000-0000-0000FD000000}"/>
    <cellStyle name="Comma 15 2 4 4 2 2" xfId="254" xr:uid="{00000000-0005-0000-0000-0000FE000000}"/>
    <cellStyle name="Comma 15 2 4 4 3" xfId="255" xr:uid="{00000000-0005-0000-0000-0000FF000000}"/>
    <cellStyle name="Comma 15 2 4 5" xfId="256" xr:uid="{00000000-0005-0000-0000-000000010000}"/>
    <cellStyle name="Comma 15 2 4 5 2" xfId="257" xr:uid="{00000000-0005-0000-0000-000001010000}"/>
    <cellStyle name="Comma 15 2 4 5 2 2" xfId="258" xr:uid="{00000000-0005-0000-0000-000002010000}"/>
    <cellStyle name="Comma 15 2 4 5 3" xfId="259" xr:uid="{00000000-0005-0000-0000-000003010000}"/>
    <cellStyle name="Comma 15 2 4 6" xfId="260" xr:uid="{00000000-0005-0000-0000-000004010000}"/>
    <cellStyle name="Comma 15 2 4 6 2" xfId="261" xr:uid="{00000000-0005-0000-0000-000005010000}"/>
    <cellStyle name="Comma 15 2 4 7" xfId="262" xr:uid="{00000000-0005-0000-0000-000006010000}"/>
    <cellStyle name="Comma 15 2 4 7 2" xfId="263" xr:uid="{00000000-0005-0000-0000-000007010000}"/>
    <cellStyle name="Comma 15 2 4 8" xfId="264" xr:uid="{00000000-0005-0000-0000-000008010000}"/>
    <cellStyle name="Comma 15 2 4 9" xfId="265" xr:uid="{00000000-0005-0000-0000-000009010000}"/>
    <cellStyle name="Comma 15 2 5" xfId="266" xr:uid="{00000000-0005-0000-0000-00000A010000}"/>
    <cellStyle name="Comma 15 2 5 2" xfId="267" xr:uid="{00000000-0005-0000-0000-00000B010000}"/>
    <cellStyle name="Comma 15 2 5 3" xfId="268" xr:uid="{00000000-0005-0000-0000-00000C010000}"/>
    <cellStyle name="Comma 15 2 5 4" xfId="269" xr:uid="{00000000-0005-0000-0000-00000D010000}"/>
    <cellStyle name="Comma 15 2 6" xfId="270" xr:uid="{00000000-0005-0000-0000-00000E010000}"/>
    <cellStyle name="Comma 15 2 6 2" xfId="271" xr:uid="{00000000-0005-0000-0000-00000F010000}"/>
    <cellStyle name="Comma 15 2 6 2 2" xfId="272" xr:uid="{00000000-0005-0000-0000-000010010000}"/>
    <cellStyle name="Comma 15 2 6 2 2 2" xfId="273" xr:uid="{00000000-0005-0000-0000-000011010000}"/>
    <cellStyle name="Comma 15 2 6 2 3" xfId="274" xr:uid="{00000000-0005-0000-0000-000012010000}"/>
    <cellStyle name="Comma 15 2 6 3" xfId="275" xr:uid="{00000000-0005-0000-0000-000013010000}"/>
    <cellStyle name="Comma 15 2 6 3 2" xfId="276" xr:uid="{00000000-0005-0000-0000-000014010000}"/>
    <cellStyle name="Comma 15 2 6 3 2 2" xfId="277" xr:uid="{00000000-0005-0000-0000-000015010000}"/>
    <cellStyle name="Comma 15 2 6 3 3" xfId="278" xr:uid="{00000000-0005-0000-0000-000016010000}"/>
    <cellStyle name="Comma 15 2 6 4" xfId="279" xr:uid="{00000000-0005-0000-0000-000017010000}"/>
    <cellStyle name="Comma 15 2 6 4 2" xfId="280" xr:uid="{00000000-0005-0000-0000-000018010000}"/>
    <cellStyle name="Comma 15 2 6 4 2 2" xfId="281" xr:uid="{00000000-0005-0000-0000-000019010000}"/>
    <cellStyle name="Comma 15 2 6 4 3" xfId="282" xr:uid="{00000000-0005-0000-0000-00001A010000}"/>
    <cellStyle name="Comma 15 2 6 5" xfId="283" xr:uid="{00000000-0005-0000-0000-00001B010000}"/>
    <cellStyle name="Comma 15 2 6 5 2" xfId="284" xr:uid="{00000000-0005-0000-0000-00001C010000}"/>
    <cellStyle name="Comma 15 2 6 6" xfId="285" xr:uid="{00000000-0005-0000-0000-00001D010000}"/>
    <cellStyle name="Comma 15 2 6 6 2" xfId="286" xr:uid="{00000000-0005-0000-0000-00001E010000}"/>
    <cellStyle name="Comma 15 2 6 7" xfId="287" xr:uid="{00000000-0005-0000-0000-00001F010000}"/>
    <cellStyle name="Comma 15 2 7" xfId="288" xr:uid="{00000000-0005-0000-0000-000020010000}"/>
    <cellStyle name="Comma 15 2 7 2" xfId="289" xr:uid="{00000000-0005-0000-0000-000021010000}"/>
    <cellStyle name="Comma 15 2 7 2 2" xfId="290" xr:uid="{00000000-0005-0000-0000-000022010000}"/>
    <cellStyle name="Comma 15 2 7 3" xfId="291" xr:uid="{00000000-0005-0000-0000-000023010000}"/>
    <cellStyle name="Comma 15 2 8" xfId="292" xr:uid="{00000000-0005-0000-0000-000024010000}"/>
    <cellStyle name="Comma 15 2 8 2" xfId="293" xr:uid="{00000000-0005-0000-0000-000025010000}"/>
    <cellStyle name="Comma 15 2 8 2 2" xfId="294" xr:uid="{00000000-0005-0000-0000-000026010000}"/>
    <cellStyle name="Comma 15 2 8 3" xfId="295" xr:uid="{00000000-0005-0000-0000-000027010000}"/>
    <cellStyle name="Comma 15 2 9" xfId="296" xr:uid="{00000000-0005-0000-0000-000028010000}"/>
    <cellStyle name="Comma 15 3" xfId="297" xr:uid="{00000000-0005-0000-0000-000029010000}"/>
    <cellStyle name="Comma 15 3 10" xfId="298" xr:uid="{00000000-0005-0000-0000-00002A010000}"/>
    <cellStyle name="Comma 15 3 11" xfId="299" xr:uid="{00000000-0005-0000-0000-00002B010000}"/>
    <cellStyle name="Comma 15 3 2" xfId="300" xr:uid="{00000000-0005-0000-0000-00002C010000}"/>
    <cellStyle name="Comma 15 3 2 10" xfId="301" xr:uid="{00000000-0005-0000-0000-00002D010000}"/>
    <cellStyle name="Comma 15 3 2 2" xfId="302" xr:uid="{00000000-0005-0000-0000-00002E010000}"/>
    <cellStyle name="Comma 15 3 2 2 2" xfId="303" xr:uid="{00000000-0005-0000-0000-00002F010000}"/>
    <cellStyle name="Comma 15 3 2 2 3" xfId="304" xr:uid="{00000000-0005-0000-0000-000030010000}"/>
    <cellStyle name="Comma 15 3 2 3" xfId="305" xr:uid="{00000000-0005-0000-0000-000031010000}"/>
    <cellStyle name="Comma 15 3 2 3 2" xfId="306" xr:uid="{00000000-0005-0000-0000-000032010000}"/>
    <cellStyle name="Comma 15 3 2 3 3" xfId="307" xr:uid="{00000000-0005-0000-0000-000033010000}"/>
    <cellStyle name="Comma 15 3 2 4" xfId="308" xr:uid="{00000000-0005-0000-0000-000034010000}"/>
    <cellStyle name="Comma 15 3 2 4 2" xfId="309" xr:uid="{00000000-0005-0000-0000-000035010000}"/>
    <cellStyle name="Comma 15 3 2 4 2 2" xfId="310" xr:uid="{00000000-0005-0000-0000-000036010000}"/>
    <cellStyle name="Comma 15 3 2 4 3" xfId="311" xr:uid="{00000000-0005-0000-0000-000037010000}"/>
    <cellStyle name="Comma 15 3 2 5" xfId="312" xr:uid="{00000000-0005-0000-0000-000038010000}"/>
    <cellStyle name="Comma 15 3 2 5 2" xfId="313" xr:uid="{00000000-0005-0000-0000-000039010000}"/>
    <cellStyle name="Comma 15 3 2 5 2 2" xfId="314" xr:uid="{00000000-0005-0000-0000-00003A010000}"/>
    <cellStyle name="Comma 15 3 2 5 3" xfId="315" xr:uid="{00000000-0005-0000-0000-00003B010000}"/>
    <cellStyle name="Comma 15 3 2 6" xfId="316" xr:uid="{00000000-0005-0000-0000-00003C010000}"/>
    <cellStyle name="Comma 15 3 2 6 2" xfId="317" xr:uid="{00000000-0005-0000-0000-00003D010000}"/>
    <cellStyle name="Comma 15 3 2 6 2 2" xfId="318" xr:uid="{00000000-0005-0000-0000-00003E010000}"/>
    <cellStyle name="Comma 15 3 2 6 3" xfId="319" xr:uid="{00000000-0005-0000-0000-00003F010000}"/>
    <cellStyle name="Comma 15 3 2 7" xfId="320" xr:uid="{00000000-0005-0000-0000-000040010000}"/>
    <cellStyle name="Comma 15 3 2 7 2" xfId="321" xr:uid="{00000000-0005-0000-0000-000041010000}"/>
    <cellStyle name="Comma 15 3 2 8" xfId="322" xr:uid="{00000000-0005-0000-0000-000042010000}"/>
    <cellStyle name="Comma 15 3 2 8 2" xfId="323" xr:uid="{00000000-0005-0000-0000-000043010000}"/>
    <cellStyle name="Comma 15 3 2 9" xfId="324" xr:uid="{00000000-0005-0000-0000-000044010000}"/>
    <cellStyle name="Comma 15 3 3" xfId="325" xr:uid="{00000000-0005-0000-0000-000045010000}"/>
    <cellStyle name="Comma 15 3 3 2" xfId="326" xr:uid="{00000000-0005-0000-0000-000046010000}"/>
    <cellStyle name="Comma 15 3 3 3" xfId="327" xr:uid="{00000000-0005-0000-0000-000047010000}"/>
    <cellStyle name="Comma 15 3 4" xfId="328" xr:uid="{00000000-0005-0000-0000-000048010000}"/>
    <cellStyle name="Comma 15 3 4 2" xfId="329" xr:uid="{00000000-0005-0000-0000-000049010000}"/>
    <cellStyle name="Comma 15 3 4 3" xfId="330" xr:uid="{00000000-0005-0000-0000-00004A010000}"/>
    <cellStyle name="Comma 15 3 5" xfId="331" xr:uid="{00000000-0005-0000-0000-00004B010000}"/>
    <cellStyle name="Comma 15 3 5 2" xfId="332" xr:uid="{00000000-0005-0000-0000-00004C010000}"/>
    <cellStyle name="Comma 15 3 5 2 2" xfId="333" xr:uid="{00000000-0005-0000-0000-00004D010000}"/>
    <cellStyle name="Comma 15 3 5 3" xfId="334" xr:uid="{00000000-0005-0000-0000-00004E010000}"/>
    <cellStyle name="Comma 15 3 6" xfId="335" xr:uid="{00000000-0005-0000-0000-00004F010000}"/>
    <cellStyle name="Comma 15 3 6 2" xfId="336" xr:uid="{00000000-0005-0000-0000-000050010000}"/>
    <cellStyle name="Comma 15 3 6 2 2" xfId="337" xr:uid="{00000000-0005-0000-0000-000051010000}"/>
    <cellStyle name="Comma 15 3 6 3" xfId="338" xr:uid="{00000000-0005-0000-0000-000052010000}"/>
    <cellStyle name="Comma 15 3 7" xfId="339" xr:uid="{00000000-0005-0000-0000-000053010000}"/>
    <cellStyle name="Comma 15 3 7 2" xfId="340" xr:uid="{00000000-0005-0000-0000-000054010000}"/>
    <cellStyle name="Comma 15 3 7 2 2" xfId="341" xr:uid="{00000000-0005-0000-0000-000055010000}"/>
    <cellStyle name="Comma 15 3 7 3" xfId="342" xr:uid="{00000000-0005-0000-0000-000056010000}"/>
    <cellStyle name="Comma 15 3 8" xfId="343" xr:uid="{00000000-0005-0000-0000-000057010000}"/>
    <cellStyle name="Comma 15 3 8 2" xfId="344" xr:uid="{00000000-0005-0000-0000-000058010000}"/>
    <cellStyle name="Comma 15 3 9" xfId="345" xr:uid="{00000000-0005-0000-0000-000059010000}"/>
    <cellStyle name="Comma 15 3 9 2" xfId="346" xr:uid="{00000000-0005-0000-0000-00005A010000}"/>
    <cellStyle name="Comma 15 4" xfId="347" xr:uid="{00000000-0005-0000-0000-00005B010000}"/>
    <cellStyle name="Comma 15 4 10" xfId="348" xr:uid="{00000000-0005-0000-0000-00005C010000}"/>
    <cellStyle name="Comma 15 4 2" xfId="349" xr:uid="{00000000-0005-0000-0000-00005D010000}"/>
    <cellStyle name="Comma 15 4 2 2" xfId="350" xr:uid="{00000000-0005-0000-0000-00005E010000}"/>
    <cellStyle name="Comma 15 4 2 3" xfId="351" xr:uid="{00000000-0005-0000-0000-00005F010000}"/>
    <cellStyle name="Comma 15 4 3" xfId="352" xr:uid="{00000000-0005-0000-0000-000060010000}"/>
    <cellStyle name="Comma 15 4 3 2" xfId="353" xr:uid="{00000000-0005-0000-0000-000061010000}"/>
    <cellStyle name="Comma 15 4 3 3" xfId="354" xr:uid="{00000000-0005-0000-0000-000062010000}"/>
    <cellStyle name="Comma 15 4 4" xfId="355" xr:uid="{00000000-0005-0000-0000-000063010000}"/>
    <cellStyle name="Comma 15 4 4 2" xfId="356" xr:uid="{00000000-0005-0000-0000-000064010000}"/>
    <cellStyle name="Comma 15 4 4 2 2" xfId="357" xr:uid="{00000000-0005-0000-0000-000065010000}"/>
    <cellStyle name="Comma 15 4 4 3" xfId="358" xr:uid="{00000000-0005-0000-0000-000066010000}"/>
    <cellStyle name="Comma 15 4 5" xfId="359" xr:uid="{00000000-0005-0000-0000-000067010000}"/>
    <cellStyle name="Comma 15 4 5 2" xfId="360" xr:uid="{00000000-0005-0000-0000-000068010000}"/>
    <cellStyle name="Comma 15 4 5 2 2" xfId="361" xr:uid="{00000000-0005-0000-0000-000069010000}"/>
    <cellStyle name="Comma 15 4 5 3" xfId="362" xr:uid="{00000000-0005-0000-0000-00006A010000}"/>
    <cellStyle name="Comma 15 4 6" xfId="363" xr:uid="{00000000-0005-0000-0000-00006B010000}"/>
    <cellStyle name="Comma 15 4 6 2" xfId="364" xr:uid="{00000000-0005-0000-0000-00006C010000}"/>
    <cellStyle name="Comma 15 4 6 2 2" xfId="365" xr:uid="{00000000-0005-0000-0000-00006D010000}"/>
    <cellStyle name="Comma 15 4 6 3" xfId="366" xr:uid="{00000000-0005-0000-0000-00006E010000}"/>
    <cellStyle name="Comma 15 4 7" xfId="367" xr:uid="{00000000-0005-0000-0000-00006F010000}"/>
    <cellStyle name="Comma 15 4 7 2" xfId="368" xr:uid="{00000000-0005-0000-0000-000070010000}"/>
    <cellStyle name="Comma 15 4 8" xfId="369" xr:uid="{00000000-0005-0000-0000-000071010000}"/>
    <cellStyle name="Comma 15 4 8 2" xfId="370" xr:uid="{00000000-0005-0000-0000-000072010000}"/>
    <cellStyle name="Comma 15 4 9" xfId="371" xr:uid="{00000000-0005-0000-0000-000073010000}"/>
    <cellStyle name="Comma 15 5" xfId="372" xr:uid="{00000000-0005-0000-0000-000074010000}"/>
    <cellStyle name="Comma 15 5 10" xfId="373" xr:uid="{00000000-0005-0000-0000-000075010000}"/>
    <cellStyle name="Comma 15 5 2" xfId="374" xr:uid="{00000000-0005-0000-0000-000076010000}"/>
    <cellStyle name="Comma 15 5 2 2" xfId="375" xr:uid="{00000000-0005-0000-0000-000077010000}"/>
    <cellStyle name="Comma 15 5 2 3" xfId="376" xr:uid="{00000000-0005-0000-0000-000078010000}"/>
    <cellStyle name="Comma 15 5 3" xfId="377" xr:uid="{00000000-0005-0000-0000-000079010000}"/>
    <cellStyle name="Comma 15 5 3 2" xfId="378" xr:uid="{00000000-0005-0000-0000-00007A010000}"/>
    <cellStyle name="Comma 15 5 3 3" xfId="379" xr:uid="{00000000-0005-0000-0000-00007B010000}"/>
    <cellStyle name="Comma 15 5 4" xfId="380" xr:uid="{00000000-0005-0000-0000-00007C010000}"/>
    <cellStyle name="Comma 15 5 4 2" xfId="381" xr:uid="{00000000-0005-0000-0000-00007D010000}"/>
    <cellStyle name="Comma 15 5 4 2 2" xfId="382" xr:uid="{00000000-0005-0000-0000-00007E010000}"/>
    <cellStyle name="Comma 15 5 4 3" xfId="383" xr:uid="{00000000-0005-0000-0000-00007F010000}"/>
    <cellStyle name="Comma 15 5 5" xfId="384" xr:uid="{00000000-0005-0000-0000-000080010000}"/>
    <cellStyle name="Comma 15 5 5 2" xfId="385" xr:uid="{00000000-0005-0000-0000-000081010000}"/>
    <cellStyle name="Comma 15 5 5 2 2" xfId="386" xr:uid="{00000000-0005-0000-0000-000082010000}"/>
    <cellStyle name="Comma 15 5 5 3" xfId="387" xr:uid="{00000000-0005-0000-0000-000083010000}"/>
    <cellStyle name="Comma 15 5 6" xfId="388" xr:uid="{00000000-0005-0000-0000-000084010000}"/>
    <cellStyle name="Comma 15 5 6 2" xfId="389" xr:uid="{00000000-0005-0000-0000-000085010000}"/>
    <cellStyle name="Comma 15 5 6 2 2" xfId="390" xr:uid="{00000000-0005-0000-0000-000086010000}"/>
    <cellStyle name="Comma 15 5 6 3" xfId="391" xr:uid="{00000000-0005-0000-0000-000087010000}"/>
    <cellStyle name="Comma 15 5 7" xfId="392" xr:uid="{00000000-0005-0000-0000-000088010000}"/>
    <cellStyle name="Comma 15 5 7 2" xfId="393" xr:uid="{00000000-0005-0000-0000-000089010000}"/>
    <cellStyle name="Comma 15 5 8" xfId="394" xr:uid="{00000000-0005-0000-0000-00008A010000}"/>
    <cellStyle name="Comma 15 5 8 2" xfId="395" xr:uid="{00000000-0005-0000-0000-00008B010000}"/>
    <cellStyle name="Comma 15 5 9" xfId="396" xr:uid="{00000000-0005-0000-0000-00008C010000}"/>
    <cellStyle name="Comma 15 6" xfId="397" xr:uid="{00000000-0005-0000-0000-00008D010000}"/>
    <cellStyle name="Comma 15 6 10" xfId="398" xr:uid="{00000000-0005-0000-0000-00008E010000}"/>
    <cellStyle name="Comma 15 6 2" xfId="399" xr:uid="{00000000-0005-0000-0000-00008F010000}"/>
    <cellStyle name="Comma 15 6 2 2" xfId="400" xr:uid="{00000000-0005-0000-0000-000090010000}"/>
    <cellStyle name="Comma 15 6 2 3" xfId="401" xr:uid="{00000000-0005-0000-0000-000091010000}"/>
    <cellStyle name="Comma 15 6 3" xfId="402" xr:uid="{00000000-0005-0000-0000-000092010000}"/>
    <cellStyle name="Comma 15 6 3 2" xfId="403" xr:uid="{00000000-0005-0000-0000-000093010000}"/>
    <cellStyle name="Comma 15 6 3 3" xfId="404" xr:uid="{00000000-0005-0000-0000-000094010000}"/>
    <cellStyle name="Comma 15 6 4" xfId="405" xr:uid="{00000000-0005-0000-0000-000095010000}"/>
    <cellStyle name="Comma 15 6 4 2" xfId="406" xr:uid="{00000000-0005-0000-0000-000096010000}"/>
    <cellStyle name="Comma 15 6 4 2 2" xfId="407" xr:uid="{00000000-0005-0000-0000-000097010000}"/>
    <cellStyle name="Comma 15 6 4 3" xfId="408" xr:uid="{00000000-0005-0000-0000-000098010000}"/>
    <cellStyle name="Comma 15 6 5" xfId="409" xr:uid="{00000000-0005-0000-0000-000099010000}"/>
    <cellStyle name="Comma 15 6 5 2" xfId="410" xr:uid="{00000000-0005-0000-0000-00009A010000}"/>
    <cellStyle name="Comma 15 6 5 2 2" xfId="411" xr:uid="{00000000-0005-0000-0000-00009B010000}"/>
    <cellStyle name="Comma 15 6 5 3" xfId="412" xr:uid="{00000000-0005-0000-0000-00009C010000}"/>
    <cellStyle name="Comma 15 6 6" xfId="413" xr:uid="{00000000-0005-0000-0000-00009D010000}"/>
    <cellStyle name="Comma 15 6 6 2" xfId="414" xr:uid="{00000000-0005-0000-0000-00009E010000}"/>
    <cellStyle name="Comma 15 6 6 2 2" xfId="415" xr:uid="{00000000-0005-0000-0000-00009F010000}"/>
    <cellStyle name="Comma 15 6 6 3" xfId="416" xr:uid="{00000000-0005-0000-0000-0000A0010000}"/>
    <cellStyle name="Comma 15 6 7" xfId="417" xr:uid="{00000000-0005-0000-0000-0000A1010000}"/>
    <cellStyle name="Comma 15 6 7 2" xfId="418" xr:uid="{00000000-0005-0000-0000-0000A2010000}"/>
    <cellStyle name="Comma 15 6 8" xfId="419" xr:uid="{00000000-0005-0000-0000-0000A3010000}"/>
    <cellStyle name="Comma 15 6 8 2" xfId="420" xr:uid="{00000000-0005-0000-0000-0000A4010000}"/>
    <cellStyle name="Comma 15 6 9" xfId="421" xr:uid="{00000000-0005-0000-0000-0000A5010000}"/>
    <cellStyle name="Comma 15 7" xfId="422" xr:uid="{00000000-0005-0000-0000-0000A6010000}"/>
    <cellStyle name="Comma 15 7 2" xfId="423" xr:uid="{00000000-0005-0000-0000-0000A7010000}"/>
    <cellStyle name="Comma 15 7 2 2" xfId="424" xr:uid="{00000000-0005-0000-0000-0000A8010000}"/>
    <cellStyle name="Comma 15 7 2 3" xfId="425" xr:uid="{00000000-0005-0000-0000-0000A9010000}"/>
    <cellStyle name="Comma 15 7 3" xfId="426" xr:uid="{00000000-0005-0000-0000-0000AA010000}"/>
    <cellStyle name="Comma 15 7 3 2" xfId="427" xr:uid="{00000000-0005-0000-0000-0000AB010000}"/>
    <cellStyle name="Comma 15 7 3 3" xfId="428" xr:uid="{00000000-0005-0000-0000-0000AC010000}"/>
    <cellStyle name="Comma 15 7 4" xfId="429" xr:uid="{00000000-0005-0000-0000-0000AD010000}"/>
    <cellStyle name="Comma 15 7 5" xfId="430" xr:uid="{00000000-0005-0000-0000-0000AE010000}"/>
    <cellStyle name="Comma 15 8" xfId="431" xr:uid="{00000000-0005-0000-0000-0000AF010000}"/>
    <cellStyle name="Comma 15 8 10" xfId="432" xr:uid="{00000000-0005-0000-0000-0000B0010000}"/>
    <cellStyle name="Comma 15 8 2" xfId="433" xr:uid="{00000000-0005-0000-0000-0000B1010000}"/>
    <cellStyle name="Comma 15 8 3" xfId="434" xr:uid="{00000000-0005-0000-0000-0000B2010000}"/>
    <cellStyle name="Comma 15 8 3 2" xfId="435" xr:uid="{00000000-0005-0000-0000-0000B3010000}"/>
    <cellStyle name="Comma 15 8 3 2 2" xfId="436" xr:uid="{00000000-0005-0000-0000-0000B4010000}"/>
    <cellStyle name="Comma 15 8 3 3" xfId="437" xr:uid="{00000000-0005-0000-0000-0000B5010000}"/>
    <cellStyle name="Comma 15 8 4" xfId="438" xr:uid="{00000000-0005-0000-0000-0000B6010000}"/>
    <cellStyle name="Comma 15 8 4 2" xfId="439" xr:uid="{00000000-0005-0000-0000-0000B7010000}"/>
    <cellStyle name="Comma 15 8 4 2 2" xfId="440" xr:uid="{00000000-0005-0000-0000-0000B8010000}"/>
    <cellStyle name="Comma 15 8 4 3" xfId="441" xr:uid="{00000000-0005-0000-0000-0000B9010000}"/>
    <cellStyle name="Comma 15 8 5" xfId="442" xr:uid="{00000000-0005-0000-0000-0000BA010000}"/>
    <cellStyle name="Comma 15 8 5 2" xfId="443" xr:uid="{00000000-0005-0000-0000-0000BB010000}"/>
    <cellStyle name="Comma 15 8 5 2 2" xfId="444" xr:uid="{00000000-0005-0000-0000-0000BC010000}"/>
    <cellStyle name="Comma 15 8 5 3" xfId="445" xr:uid="{00000000-0005-0000-0000-0000BD010000}"/>
    <cellStyle name="Comma 15 8 6" xfId="446" xr:uid="{00000000-0005-0000-0000-0000BE010000}"/>
    <cellStyle name="Comma 15 8 6 2" xfId="447" xr:uid="{00000000-0005-0000-0000-0000BF010000}"/>
    <cellStyle name="Comma 15 8 7" xfId="448" xr:uid="{00000000-0005-0000-0000-0000C0010000}"/>
    <cellStyle name="Comma 15 8 7 2" xfId="449" xr:uid="{00000000-0005-0000-0000-0000C1010000}"/>
    <cellStyle name="Comma 15 8 8" xfId="450" xr:uid="{00000000-0005-0000-0000-0000C2010000}"/>
    <cellStyle name="Comma 15 8 9" xfId="451" xr:uid="{00000000-0005-0000-0000-0000C3010000}"/>
    <cellStyle name="Comma 15 9" xfId="452" xr:uid="{00000000-0005-0000-0000-0000C4010000}"/>
    <cellStyle name="Comma 15 9 2" xfId="453" xr:uid="{00000000-0005-0000-0000-0000C5010000}"/>
    <cellStyle name="Comma 15 9 3" xfId="454" xr:uid="{00000000-0005-0000-0000-0000C6010000}"/>
    <cellStyle name="Comma 16" xfId="455" xr:uid="{00000000-0005-0000-0000-0000C7010000}"/>
    <cellStyle name="Comma 16 2" xfId="456" xr:uid="{00000000-0005-0000-0000-0000C8010000}"/>
    <cellStyle name="Comma 16 2 2" xfId="457" xr:uid="{00000000-0005-0000-0000-0000C9010000}"/>
    <cellStyle name="Comma 16 2 2 2" xfId="458" xr:uid="{00000000-0005-0000-0000-0000CA010000}"/>
    <cellStyle name="Comma 16 2 2 3" xfId="459" xr:uid="{00000000-0005-0000-0000-0000CB010000}"/>
    <cellStyle name="Comma 16 2 3" xfId="460" xr:uid="{00000000-0005-0000-0000-0000CC010000}"/>
    <cellStyle name="Comma 16 2 3 2" xfId="461" xr:uid="{00000000-0005-0000-0000-0000CD010000}"/>
    <cellStyle name="Comma 16 2 3 3" xfId="462" xr:uid="{00000000-0005-0000-0000-0000CE010000}"/>
    <cellStyle name="Comma 16 2 4" xfId="463" xr:uid="{00000000-0005-0000-0000-0000CF010000}"/>
    <cellStyle name="Comma 16 2 5" xfId="464" xr:uid="{00000000-0005-0000-0000-0000D0010000}"/>
    <cellStyle name="Comma 16 3" xfId="465" xr:uid="{00000000-0005-0000-0000-0000D1010000}"/>
    <cellStyle name="Comma 16 3 2" xfId="466" xr:uid="{00000000-0005-0000-0000-0000D2010000}"/>
    <cellStyle name="Comma 16 3 3" xfId="467" xr:uid="{00000000-0005-0000-0000-0000D3010000}"/>
    <cellStyle name="Comma 16 4" xfId="468" xr:uid="{00000000-0005-0000-0000-0000D4010000}"/>
    <cellStyle name="Comma 16 4 2" xfId="469" xr:uid="{00000000-0005-0000-0000-0000D5010000}"/>
    <cellStyle name="Comma 16 4 3" xfId="470" xr:uid="{00000000-0005-0000-0000-0000D6010000}"/>
    <cellStyle name="Comma 16 5" xfId="471" xr:uid="{00000000-0005-0000-0000-0000D7010000}"/>
    <cellStyle name="Comma 16 5 2" xfId="472" xr:uid="{00000000-0005-0000-0000-0000D8010000}"/>
    <cellStyle name="Comma 16 5 3" xfId="473" xr:uid="{00000000-0005-0000-0000-0000D9010000}"/>
    <cellStyle name="Comma 17" xfId="474" xr:uid="{00000000-0005-0000-0000-0000DA010000}"/>
    <cellStyle name="Comma 17 2" xfId="475" xr:uid="{00000000-0005-0000-0000-0000DB010000}"/>
    <cellStyle name="Comma 17 2 2" xfId="476" xr:uid="{00000000-0005-0000-0000-0000DC010000}"/>
    <cellStyle name="Comma 17 2 3" xfId="477" xr:uid="{00000000-0005-0000-0000-0000DD010000}"/>
    <cellStyle name="Comma 17 2 4" xfId="478" xr:uid="{00000000-0005-0000-0000-0000DE010000}"/>
    <cellStyle name="Comma 18" xfId="479" xr:uid="{00000000-0005-0000-0000-0000DF010000}"/>
    <cellStyle name="Comma 18 10" xfId="480" xr:uid="{00000000-0005-0000-0000-0000E0010000}"/>
    <cellStyle name="Comma 18 11" xfId="481" xr:uid="{00000000-0005-0000-0000-0000E1010000}"/>
    <cellStyle name="Comma 18 12" xfId="482" xr:uid="{00000000-0005-0000-0000-0000E2010000}"/>
    <cellStyle name="Comma 18 2" xfId="483" xr:uid="{00000000-0005-0000-0000-0000E3010000}"/>
    <cellStyle name="Comma 18 2 2" xfId="484" xr:uid="{00000000-0005-0000-0000-0000E4010000}"/>
    <cellStyle name="Comma 18 2 2 2" xfId="485" xr:uid="{00000000-0005-0000-0000-0000E5010000}"/>
    <cellStyle name="Comma 18 2 2 3" xfId="486" xr:uid="{00000000-0005-0000-0000-0000E6010000}"/>
    <cellStyle name="Comma 18 2 3" xfId="487" xr:uid="{00000000-0005-0000-0000-0000E7010000}"/>
    <cellStyle name="Comma 18 3" xfId="488" xr:uid="{00000000-0005-0000-0000-0000E8010000}"/>
    <cellStyle name="Comma 18 4" xfId="489" xr:uid="{00000000-0005-0000-0000-0000E9010000}"/>
    <cellStyle name="Comma 18 4 2" xfId="490" xr:uid="{00000000-0005-0000-0000-0000EA010000}"/>
    <cellStyle name="Comma 18 4 2 2" xfId="491" xr:uid="{00000000-0005-0000-0000-0000EB010000}"/>
    <cellStyle name="Comma 18 4 3" xfId="492" xr:uid="{00000000-0005-0000-0000-0000EC010000}"/>
    <cellStyle name="Comma 18 4 4" xfId="493" xr:uid="{00000000-0005-0000-0000-0000ED010000}"/>
    <cellStyle name="Comma 18 5" xfId="494" xr:uid="{00000000-0005-0000-0000-0000EE010000}"/>
    <cellStyle name="Comma 18 5 2" xfId="495" xr:uid="{00000000-0005-0000-0000-0000EF010000}"/>
    <cellStyle name="Comma 18 5 2 2" xfId="496" xr:uid="{00000000-0005-0000-0000-0000F0010000}"/>
    <cellStyle name="Comma 18 5 3" xfId="497" xr:uid="{00000000-0005-0000-0000-0000F1010000}"/>
    <cellStyle name="Comma 18 6" xfId="498" xr:uid="{00000000-0005-0000-0000-0000F2010000}"/>
    <cellStyle name="Comma 18 6 2" xfId="499" xr:uid="{00000000-0005-0000-0000-0000F3010000}"/>
    <cellStyle name="Comma 18 6 2 2" xfId="500" xr:uid="{00000000-0005-0000-0000-0000F4010000}"/>
    <cellStyle name="Comma 18 6 3" xfId="501" xr:uid="{00000000-0005-0000-0000-0000F5010000}"/>
    <cellStyle name="Comma 18 7" xfId="502" xr:uid="{00000000-0005-0000-0000-0000F6010000}"/>
    <cellStyle name="Comma 18 7 2" xfId="503" xr:uid="{00000000-0005-0000-0000-0000F7010000}"/>
    <cellStyle name="Comma 18 8" xfId="504" xr:uid="{00000000-0005-0000-0000-0000F8010000}"/>
    <cellStyle name="Comma 18 8 2" xfId="505" xr:uid="{00000000-0005-0000-0000-0000F9010000}"/>
    <cellStyle name="Comma 18 9" xfId="506" xr:uid="{00000000-0005-0000-0000-0000FA010000}"/>
    <cellStyle name="Comma 19" xfId="507" xr:uid="{00000000-0005-0000-0000-0000FB010000}"/>
    <cellStyle name="Comma 19 2" xfId="508" xr:uid="{00000000-0005-0000-0000-0000FC010000}"/>
    <cellStyle name="Comma 19 2 2" xfId="509" xr:uid="{00000000-0005-0000-0000-0000FD010000}"/>
    <cellStyle name="Comma 19 3" xfId="510" xr:uid="{00000000-0005-0000-0000-0000FE010000}"/>
    <cellStyle name="Comma 19 4" xfId="511" xr:uid="{00000000-0005-0000-0000-0000FF010000}"/>
    <cellStyle name="Comma 19 5" xfId="512" xr:uid="{00000000-0005-0000-0000-000000020000}"/>
    <cellStyle name="Comma 2" xfId="513" xr:uid="{00000000-0005-0000-0000-000001020000}"/>
    <cellStyle name="Comma 2 10" xfId="514" xr:uid="{00000000-0005-0000-0000-000002020000}"/>
    <cellStyle name="Comma 2 11" xfId="515" xr:uid="{00000000-0005-0000-0000-000003020000}"/>
    <cellStyle name="Comma 2 12" xfId="25688" xr:uid="{66C3BE69-5A50-4140-943F-D80E6098DF0C}"/>
    <cellStyle name="Comma 2 2" xfId="516" xr:uid="{00000000-0005-0000-0000-000004020000}"/>
    <cellStyle name="Comma 2 2 2" xfId="517" xr:uid="{00000000-0005-0000-0000-000005020000}"/>
    <cellStyle name="Comma 2 2 2 2" xfId="518" xr:uid="{00000000-0005-0000-0000-000006020000}"/>
    <cellStyle name="Comma 2 2 3" xfId="519" xr:uid="{00000000-0005-0000-0000-000007020000}"/>
    <cellStyle name="Comma 2 2 4" xfId="520" xr:uid="{00000000-0005-0000-0000-000008020000}"/>
    <cellStyle name="Comma 2 2 4 2" xfId="521" xr:uid="{00000000-0005-0000-0000-000009020000}"/>
    <cellStyle name="Comma 2 2 4 2 2" xfId="522" xr:uid="{00000000-0005-0000-0000-00000A020000}"/>
    <cellStyle name="Comma 2 2 4 3" xfId="523" xr:uid="{00000000-0005-0000-0000-00000B020000}"/>
    <cellStyle name="Comma 2 2 5" xfId="524" xr:uid="{00000000-0005-0000-0000-00000C020000}"/>
    <cellStyle name="Comma 2 2 5 2" xfId="525" xr:uid="{00000000-0005-0000-0000-00000D020000}"/>
    <cellStyle name="Comma 2 2 6" xfId="526" xr:uid="{00000000-0005-0000-0000-00000E020000}"/>
    <cellStyle name="Comma 2 2 6 2" xfId="527" xr:uid="{00000000-0005-0000-0000-00000F020000}"/>
    <cellStyle name="Comma 2 2 7" xfId="528" xr:uid="{00000000-0005-0000-0000-000010020000}"/>
    <cellStyle name="Comma 2 2 8" xfId="529" xr:uid="{00000000-0005-0000-0000-000011020000}"/>
    <cellStyle name="Comma 2 3" xfId="530" xr:uid="{00000000-0005-0000-0000-000012020000}"/>
    <cellStyle name="Comma 2 3 2" xfId="531" xr:uid="{00000000-0005-0000-0000-000013020000}"/>
    <cellStyle name="Comma 2 3 2 2" xfId="532" xr:uid="{00000000-0005-0000-0000-000014020000}"/>
    <cellStyle name="Comma 2 3 3" xfId="533" xr:uid="{00000000-0005-0000-0000-000015020000}"/>
    <cellStyle name="Comma 2 3 3 2" xfId="534" xr:uid="{00000000-0005-0000-0000-000016020000}"/>
    <cellStyle name="Comma 2 3 3 3" xfId="535" xr:uid="{00000000-0005-0000-0000-000017020000}"/>
    <cellStyle name="Comma 2 4" xfId="536" xr:uid="{00000000-0005-0000-0000-000018020000}"/>
    <cellStyle name="Comma 2 4 2" xfId="537" xr:uid="{00000000-0005-0000-0000-000019020000}"/>
    <cellStyle name="Comma 2 4 2 2" xfId="538" xr:uid="{00000000-0005-0000-0000-00001A020000}"/>
    <cellStyle name="Comma 2 4 2 2 2" xfId="539" xr:uid="{00000000-0005-0000-0000-00001B020000}"/>
    <cellStyle name="Comma 2 4 2 3" xfId="540" xr:uid="{00000000-0005-0000-0000-00001C020000}"/>
    <cellStyle name="Comma 2 4 2 4" xfId="541" xr:uid="{00000000-0005-0000-0000-00001D020000}"/>
    <cellStyle name="Comma 2 4 2 5" xfId="542" xr:uid="{00000000-0005-0000-0000-00001E020000}"/>
    <cellStyle name="Comma 2 5" xfId="543" xr:uid="{00000000-0005-0000-0000-00001F020000}"/>
    <cellStyle name="Comma 2 5 2" xfId="544" xr:uid="{00000000-0005-0000-0000-000020020000}"/>
    <cellStyle name="Comma 2 5 2 2" xfId="545" xr:uid="{00000000-0005-0000-0000-000021020000}"/>
    <cellStyle name="Comma 2 5 2 3" xfId="546" xr:uid="{00000000-0005-0000-0000-000022020000}"/>
    <cellStyle name="Comma 2 5 3" xfId="547" xr:uid="{00000000-0005-0000-0000-000023020000}"/>
    <cellStyle name="Comma 2 6" xfId="548" xr:uid="{00000000-0005-0000-0000-000024020000}"/>
    <cellStyle name="Comma 2 6 2" xfId="549" xr:uid="{00000000-0005-0000-0000-000025020000}"/>
    <cellStyle name="Comma 2 6 3" xfId="550" xr:uid="{00000000-0005-0000-0000-000026020000}"/>
    <cellStyle name="Comma 2 7" xfId="551" xr:uid="{00000000-0005-0000-0000-000027020000}"/>
    <cellStyle name="Comma 2 7 2" xfId="552" xr:uid="{00000000-0005-0000-0000-000028020000}"/>
    <cellStyle name="Comma 2 8" xfId="553" xr:uid="{00000000-0005-0000-0000-000029020000}"/>
    <cellStyle name="Comma 2 8 2" xfId="554" xr:uid="{00000000-0005-0000-0000-00002A020000}"/>
    <cellStyle name="Comma 2 9" xfId="555" xr:uid="{00000000-0005-0000-0000-00002B020000}"/>
    <cellStyle name="Comma 20" xfId="556" xr:uid="{00000000-0005-0000-0000-00002C020000}"/>
    <cellStyle name="Comma 20 2" xfId="557" xr:uid="{00000000-0005-0000-0000-00002D020000}"/>
    <cellStyle name="Comma 20 2 2" xfId="558" xr:uid="{00000000-0005-0000-0000-00002E020000}"/>
    <cellStyle name="Comma 20 2 2 2" xfId="559" xr:uid="{00000000-0005-0000-0000-00002F020000}"/>
    <cellStyle name="Comma 20 2 3" xfId="560" xr:uid="{00000000-0005-0000-0000-000030020000}"/>
    <cellStyle name="Comma 20 3" xfId="561" xr:uid="{00000000-0005-0000-0000-000031020000}"/>
    <cellStyle name="Comma 20 3 2" xfId="562" xr:uid="{00000000-0005-0000-0000-000032020000}"/>
    <cellStyle name="Comma 20 3 2 2" xfId="563" xr:uid="{00000000-0005-0000-0000-000033020000}"/>
    <cellStyle name="Comma 20 3 3" xfId="564" xr:uid="{00000000-0005-0000-0000-000034020000}"/>
    <cellStyle name="Comma 20 4" xfId="565" xr:uid="{00000000-0005-0000-0000-000035020000}"/>
    <cellStyle name="Comma 20 4 2" xfId="566" xr:uid="{00000000-0005-0000-0000-000036020000}"/>
    <cellStyle name="Comma 20 4 2 2" xfId="567" xr:uid="{00000000-0005-0000-0000-000037020000}"/>
    <cellStyle name="Comma 20 4 3" xfId="568" xr:uid="{00000000-0005-0000-0000-000038020000}"/>
    <cellStyle name="Comma 20 5" xfId="569" xr:uid="{00000000-0005-0000-0000-000039020000}"/>
    <cellStyle name="Comma 20 5 2" xfId="570" xr:uid="{00000000-0005-0000-0000-00003A020000}"/>
    <cellStyle name="Comma 20 5 2 2" xfId="571" xr:uid="{00000000-0005-0000-0000-00003B020000}"/>
    <cellStyle name="Comma 20 5 3" xfId="572" xr:uid="{00000000-0005-0000-0000-00003C020000}"/>
    <cellStyle name="Comma 20 6" xfId="573" xr:uid="{00000000-0005-0000-0000-00003D020000}"/>
    <cellStyle name="Comma 20 6 2" xfId="574" xr:uid="{00000000-0005-0000-0000-00003E020000}"/>
    <cellStyle name="Comma 20 7" xfId="575" xr:uid="{00000000-0005-0000-0000-00003F020000}"/>
    <cellStyle name="Comma 20 7 2" xfId="576" xr:uid="{00000000-0005-0000-0000-000040020000}"/>
    <cellStyle name="Comma 20 8" xfId="577" xr:uid="{00000000-0005-0000-0000-000041020000}"/>
    <cellStyle name="Comma 21" xfId="578" xr:uid="{00000000-0005-0000-0000-000042020000}"/>
    <cellStyle name="Comma 21 2" xfId="579" xr:uid="{00000000-0005-0000-0000-000043020000}"/>
    <cellStyle name="Comma 21 2 2" xfId="580" xr:uid="{00000000-0005-0000-0000-000044020000}"/>
    <cellStyle name="Comma 21 3" xfId="581" xr:uid="{00000000-0005-0000-0000-000045020000}"/>
    <cellStyle name="Comma 21 4" xfId="582" xr:uid="{00000000-0005-0000-0000-000046020000}"/>
    <cellStyle name="Comma 21 5" xfId="583" xr:uid="{00000000-0005-0000-0000-000047020000}"/>
    <cellStyle name="Comma 21 6" xfId="584" xr:uid="{00000000-0005-0000-0000-000048020000}"/>
    <cellStyle name="Comma 22" xfId="585" xr:uid="{00000000-0005-0000-0000-000049020000}"/>
    <cellStyle name="Comma 22 2" xfId="586" xr:uid="{00000000-0005-0000-0000-00004A020000}"/>
    <cellStyle name="Comma 22 2 2" xfId="587" xr:uid="{00000000-0005-0000-0000-00004B020000}"/>
    <cellStyle name="Comma 22 3" xfId="588" xr:uid="{00000000-0005-0000-0000-00004C020000}"/>
    <cellStyle name="Comma 23" xfId="589" xr:uid="{00000000-0005-0000-0000-00004D020000}"/>
    <cellStyle name="Comma 23 2" xfId="590" xr:uid="{00000000-0005-0000-0000-00004E020000}"/>
    <cellStyle name="Comma 23 2 2" xfId="591" xr:uid="{00000000-0005-0000-0000-00004F020000}"/>
    <cellStyle name="Comma 23 3" xfId="592" xr:uid="{00000000-0005-0000-0000-000050020000}"/>
    <cellStyle name="Comma 24" xfId="593" xr:uid="{00000000-0005-0000-0000-000051020000}"/>
    <cellStyle name="Comma 24 2" xfId="594" xr:uid="{00000000-0005-0000-0000-000052020000}"/>
    <cellStyle name="Comma 24 2 2" xfId="595" xr:uid="{00000000-0005-0000-0000-000053020000}"/>
    <cellStyle name="Comma 24 3" xfId="596" xr:uid="{00000000-0005-0000-0000-000054020000}"/>
    <cellStyle name="Comma 25" xfId="597" xr:uid="{00000000-0005-0000-0000-000055020000}"/>
    <cellStyle name="Comma 25 2" xfId="598" xr:uid="{00000000-0005-0000-0000-000056020000}"/>
    <cellStyle name="Comma 26" xfId="599" xr:uid="{00000000-0005-0000-0000-000057020000}"/>
    <cellStyle name="Comma 26 2" xfId="600" xr:uid="{00000000-0005-0000-0000-000058020000}"/>
    <cellStyle name="Comma 27" xfId="601" xr:uid="{00000000-0005-0000-0000-000059020000}"/>
    <cellStyle name="Comma 28" xfId="602" xr:uid="{00000000-0005-0000-0000-00005A020000}"/>
    <cellStyle name="Comma 29" xfId="603" xr:uid="{00000000-0005-0000-0000-00005B020000}"/>
    <cellStyle name="Comma 3" xfId="604" xr:uid="{00000000-0005-0000-0000-00005C020000}"/>
    <cellStyle name="Comma 3 2" xfId="605" xr:uid="{00000000-0005-0000-0000-00005D020000}"/>
    <cellStyle name="Comma 3 2 2" xfId="606" xr:uid="{00000000-0005-0000-0000-00005E020000}"/>
    <cellStyle name="Comma 3 2 2 2" xfId="607" xr:uid="{00000000-0005-0000-0000-00005F020000}"/>
    <cellStyle name="Comma 3 2 3" xfId="608" xr:uid="{00000000-0005-0000-0000-000060020000}"/>
    <cellStyle name="Comma 3 3" xfId="609" xr:uid="{00000000-0005-0000-0000-000061020000}"/>
    <cellStyle name="Comma 3 3 2" xfId="610" xr:uid="{00000000-0005-0000-0000-000062020000}"/>
    <cellStyle name="Comma 3 4" xfId="611" xr:uid="{00000000-0005-0000-0000-000063020000}"/>
    <cellStyle name="Comma 3 5" xfId="612" xr:uid="{00000000-0005-0000-0000-000064020000}"/>
    <cellStyle name="Comma 3 6" xfId="613" xr:uid="{00000000-0005-0000-0000-000065020000}"/>
    <cellStyle name="Comma 3 6 2" xfId="614" xr:uid="{00000000-0005-0000-0000-000066020000}"/>
    <cellStyle name="Comma 3 6 2 2" xfId="615" xr:uid="{00000000-0005-0000-0000-000067020000}"/>
    <cellStyle name="Comma 3 6 3" xfId="616" xr:uid="{00000000-0005-0000-0000-000068020000}"/>
    <cellStyle name="Comma 3 7" xfId="617" xr:uid="{00000000-0005-0000-0000-000069020000}"/>
    <cellStyle name="Comma 3_Preliminary financial statement_June 11_updated Aug  24_11" xfId="618" xr:uid="{00000000-0005-0000-0000-00006A020000}"/>
    <cellStyle name="Comma 30" xfId="619" xr:uid="{00000000-0005-0000-0000-00006B020000}"/>
    <cellStyle name="Comma 31" xfId="620" xr:uid="{00000000-0005-0000-0000-00006C020000}"/>
    <cellStyle name="Comma 32" xfId="621" xr:uid="{00000000-0005-0000-0000-00006D020000}"/>
    <cellStyle name="Comma 33" xfId="622" xr:uid="{00000000-0005-0000-0000-00006E020000}"/>
    <cellStyle name="Comma 34" xfId="623" xr:uid="{00000000-0005-0000-0000-00006F020000}"/>
    <cellStyle name="Comma 4" xfId="624" xr:uid="{00000000-0005-0000-0000-000070020000}"/>
    <cellStyle name="Comma 4 2" xfId="625" xr:uid="{00000000-0005-0000-0000-000071020000}"/>
    <cellStyle name="Comma 4 2 2" xfId="626" xr:uid="{00000000-0005-0000-0000-000072020000}"/>
    <cellStyle name="Comma 4 3" xfId="627" xr:uid="{00000000-0005-0000-0000-000073020000}"/>
    <cellStyle name="Comma 4 3 2" xfId="628" xr:uid="{00000000-0005-0000-0000-000074020000}"/>
    <cellStyle name="Comma 4 3 2 2" xfId="629" xr:uid="{00000000-0005-0000-0000-000075020000}"/>
    <cellStyle name="Comma 4 3 3" xfId="630" xr:uid="{00000000-0005-0000-0000-000076020000}"/>
    <cellStyle name="Comma 4 3 4" xfId="631" xr:uid="{00000000-0005-0000-0000-000077020000}"/>
    <cellStyle name="Comma 4 3 5" xfId="632" xr:uid="{00000000-0005-0000-0000-000078020000}"/>
    <cellStyle name="Comma 5" xfId="633" xr:uid="{00000000-0005-0000-0000-000079020000}"/>
    <cellStyle name="Comma 5 2" xfId="634" xr:uid="{00000000-0005-0000-0000-00007A020000}"/>
    <cellStyle name="Comma 5 2 2" xfId="635" xr:uid="{00000000-0005-0000-0000-00007B020000}"/>
    <cellStyle name="Comma 5 3" xfId="636" xr:uid="{00000000-0005-0000-0000-00007C020000}"/>
    <cellStyle name="Comma 6" xfId="637" xr:uid="{00000000-0005-0000-0000-00007D020000}"/>
    <cellStyle name="Comma 6 2" xfId="638" xr:uid="{00000000-0005-0000-0000-00007E020000}"/>
    <cellStyle name="Comma 6 2 2" xfId="639" xr:uid="{00000000-0005-0000-0000-00007F020000}"/>
    <cellStyle name="Comma 6 3" xfId="640" xr:uid="{00000000-0005-0000-0000-000080020000}"/>
    <cellStyle name="Comma 6 4" xfId="641" xr:uid="{00000000-0005-0000-0000-000081020000}"/>
    <cellStyle name="Comma 6_Preliminary financial statement_June 11_updated Aug  24_11" xfId="642" xr:uid="{00000000-0005-0000-0000-000082020000}"/>
    <cellStyle name="Comma 7" xfId="643" xr:uid="{00000000-0005-0000-0000-000083020000}"/>
    <cellStyle name="Comma 7 2" xfId="644" xr:uid="{00000000-0005-0000-0000-000084020000}"/>
    <cellStyle name="Comma 7 2 2" xfId="645" xr:uid="{00000000-0005-0000-0000-000085020000}"/>
    <cellStyle name="Comma 7 3" xfId="646" xr:uid="{00000000-0005-0000-0000-000086020000}"/>
    <cellStyle name="Comma 7 4" xfId="647" xr:uid="{00000000-0005-0000-0000-000087020000}"/>
    <cellStyle name="Comma 8" xfId="648" xr:uid="{00000000-0005-0000-0000-000088020000}"/>
    <cellStyle name="Comma 8 2" xfId="649" xr:uid="{00000000-0005-0000-0000-000089020000}"/>
    <cellStyle name="Comma 8 2 2" xfId="650" xr:uid="{00000000-0005-0000-0000-00008A020000}"/>
    <cellStyle name="Comma 8 3" xfId="651" xr:uid="{00000000-0005-0000-0000-00008B020000}"/>
    <cellStyle name="Comma 8 4" xfId="652" xr:uid="{00000000-0005-0000-0000-00008C020000}"/>
    <cellStyle name="Comma 9" xfId="653" xr:uid="{00000000-0005-0000-0000-00008D020000}"/>
    <cellStyle name="Comma 9 2" xfId="654" xr:uid="{00000000-0005-0000-0000-00008E020000}"/>
    <cellStyle name="Comma 9 2 2" xfId="655" xr:uid="{00000000-0005-0000-0000-00008F020000}"/>
    <cellStyle name="Comma 9 2 2 2" xfId="656" xr:uid="{00000000-0005-0000-0000-000090020000}"/>
    <cellStyle name="Comma 9 2 2 2 2" xfId="657" xr:uid="{00000000-0005-0000-0000-000091020000}"/>
    <cellStyle name="Comma 9 2 2 2 3" xfId="658" xr:uid="{00000000-0005-0000-0000-000092020000}"/>
    <cellStyle name="Comma 9 2 2 3" xfId="659" xr:uid="{00000000-0005-0000-0000-000093020000}"/>
    <cellStyle name="Comma 9 2 2 4" xfId="660" xr:uid="{00000000-0005-0000-0000-000094020000}"/>
    <cellStyle name="Comma 9 2 3" xfId="661" xr:uid="{00000000-0005-0000-0000-000095020000}"/>
    <cellStyle name="Comma 9 2 3 2" xfId="662" xr:uid="{00000000-0005-0000-0000-000096020000}"/>
    <cellStyle name="Comma 9 2 3 3" xfId="663" xr:uid="{00000000-0005-0000-0000-000097020000}"/>
    <cellStyle name="Comma 9 2 4" xfId="664" xr:uid="{00000000-0005-0000-0000-000098020000}"/>
    <cellStyle name="Comma 9 2 5" xfId="665" xr:uid="{00000000-0005-0000-0000-000099020000}"/>
    <cellStyle name="Comma 9 3" xfId="666" xr:uid="{00000000-0005-0000-0000-00009A020000}"/>
    <cellStyle name="Comma 9 3 2" xfId="667" xr:uid="{00000000-0005-0000-0000-00009B020000}"/>
    <cellStyle name="Comma 9 3 3" xfId="668" xr:uid="{00000000-0005-0000-0000-00009C020000}"/>
    <cellStyle name="Comma 9 4" xfId="669" xr:uid="{00000000-0005-0000-0000-00009D020000}"/>
    <cellStyle name="Comma 9 5" xfId="670" xr:uid="{00000000-0005-0000-0000-00009E020000}"/>
    <cellStyle name="Currency 10" xfId="671" xr:uid="{00000000-0005-0000-0000-00009F020000}"/>
    <cellStyle name="Currency 10 2" xfId="672" xr:uid="{00000000-0005-0000-0000-0000A0020000}"/>
    <cellStyle name="Currency 11" xfId="673" xr:uid="{00000000-0005-0000-0000-0000A1020000}"/>
    <cellStyle name="Currency 11 2" xfId="674" xr:uid="{00000000-0005-0000-0000-0000A2020000}"/>
    <cellStyle name="Currency 11 2 2" xfId="675" xr:uid="{00000000-0005-0000-0000-0000A3020000}"/>
    <cellStyle name="Currency 11 2 2 2" xfId="676" xr:uid="{00000000-0005-0000-0000-0000A4020000}"/>
    <cellStyle name="Currency 11 2 2 2 2" xfId="677" xr:uid="{00000000-0005-0000-0000-0000A5020000}"/>
    <cellStyle name="Currency 11 2 2 2 2 2" xfId="678" xr:uid="{00000000-0005-0000-0000-0000A6020000}"/>
    <cellStyle name="Currency 11 2 2 2 2 3" xfId="679" xr:uid="{00000000-0005-0000-0000-0000A7020000}"/>
    <cellStyle name="Currency 11 2 2 2 3" xfId="680" xr:uid="{00000000-0005-0000-0000-0000A8020000}"/>
    <cellStyle name="Currency 11 2 2 2 4" xfId="681" xr:uid="{00000000-0005-0000-0000-0000A9020000}"/>
    <cellStyle name="Currency 11 2 2 3" xfId="682" xr:uid="{00000000-0005-0000-0000-0000AA020000}"/>
    <cellStyle name="Currency 11 2 2 3 2" xfId="683" xr:uid="{00000000-0005-0000-0000-0000AB020000}"/>
    <cellStyle name="Currency 11 2 2 3 3" xfId="684" xr:uid="{00000000-0005-0000-0000-0000AC020000}"/>
    <cellStyle name="Currency 11 2 2 4" xfId="685" xr:uid="{00000000-0005-0000-0000-0000AD020000}"/>
    <cellStyle name="Currency 11 2 2 4 2" xfId="686" xr:uid="{00000000-0005-0000-0000-0000AE020000}"/>
    <cellStyle name="Currency 11 2 2 4 3" xfId="687" xr:uid="{00000000-0005-0000-0000-0000AF020000}"/>
    <cellStyle name="Currency 11 2 2 4 4" xfId="688" xr:uid="{00000000-0005-0000-0000-0000B0020000}"/>
    <cellStyle name="Currency 11 2 3" xfId="689" xr:uid="{00000000-0005-0000-0000-0000B1020000}"/>
    <cellStyle name="Currency 11 2 3 2" xfId="690" xr:uid="{00000000-0005-0000-0000-0000B2020000}"/>
    <cellStyle name="Currency 11 2 3 2 2" xfId="691" xr:uid="{00000000-0005-0000-0000-0000B3020000}"/>
    <cellStyle name="Currency 11 2 3 2 2 2" xfId="692" xr:uid="{00000000-0005-0000-0000-0000B4020000}"/>
    <cellStyle name="Currency 11 2 3 2 2 3" xfId="693" xr:uid="{00000000-0005-0000-0000-0000B5020000}"/>
    <cellStyle name="Currency 11 2 3 2 3" xfId="694" xr:uid="{00000000-0005-0000-0000-0000B6020000}"/>
    <cellStyle name="Currency 11 2 3 3" xfId="695" xr:uid="{00000000-0005-0000-0000-0000B7020000}"/>
    <cellStyle name="Currency 11 2 3 3 2" xfId="696" xr:uid="{00000000-0005-0000-0000-0000B8020000}"/>
    <cellStyle name="Currency 11 2 3 3 2 2" xfId="697" xr:uid="{00000000-0005-0000-0000-0000B9020000}"/>
    <cellStyle name="Currency 11 2 3 3 2 3" xfId="698" xr:uid="{00000000-0005-0000-0000-0000BA020000}"/>
    <cellStyle name="Currency 11 2 3 3 3" xfId="699" xr:uid="{00000000-0005-0000-0000-0000BB020000}"/>
    <cellStyle name="Currency 11 2 3 3 3 2" xfId="700" xr:uid="{00000000-0005-0000-0000-0000BC020000}"/>
    <cellStyle name="Currency 11 2 3 3 3 3" xfId="701" xr:uid="{00000000-0005-0000-0000-0000BD020000}"/>
    <cellStyle name="Currency 11 2 3 3 4" xfId="702" xr:uid="{00000000-0005-0000-0000-0000BE020000}"/>
    <cellStyle name="Currency 11 2 3 4" xfId="703" xr:uid="{00000000-0005-0000-0000-0000BF020000}"/>
    <cellStyle name="Currency 11 2 3 4 2" xfId="704" xr:uid="{00000000-0005-0000-0000-0000C0020000}"/>
    <cellStyle name="Currency 11 2 3 4 3" xfId="705" xr:uid="{00000000-0005-0000-0000-0000C1020000}"/>
    <cellStyle name="Currency 11 2 3 5" xfId="706" xr:uid="{00000000-0005-0000-0000-0000C2020000}"/>
    <cellStyle name="Currency 11 2 3 5 2" xfId="707" xr:uid="{00000000-0005-0000-0000-0000C3020000}"/>
    <cellStyle name="Currency 11 2 3 5 3" xfId="708" xr:uid="{00000000-0005-0000-0000-0000C4020000}"/>
    <cellStyle name="Currency 11 2 3 6" xfId="709" xr:uid="{00000000-0005-0000-0000-0000C5020000}"/>
    <cellStyle name="Currency 11 2 3 7" xfId="710" xr:uid="{00000000-0005-0000-0000-0000C6020000}"/>
    <cellStyle name="Currency 11 2 3 8" xfId="711" xr:uid="{00000000-0005-0000-0000-0000C7020000}"/>
    <cellStyle name="Currency 11 2 4" xfId="712" xr:uid="{00000000-0005-0000-0000-0000C8020000}"/>
    <cellStyle name="Currency 11 2 4 2" xfId="713" xr:uid="{00000000-0005-0000-0000-0000C9020000}"/>
    <cellStyle name="Currency 11 2 4 2 2" xfId="714" xr:uid="{00000000-0005-0000-0000-0000CA020000}"/>
    <cellStyle name="Currency 11 2 4 2 2 2" xfId="715" xr:uid="{00000000-0005-0000-0000-0000CB020000}"/>
    <cellStyle name="Currency 11 2 4 2 2 3" xfId="716" xr:uid="{00000000-0005-0000-0000-0000CC020000}"/>
    <cellStyle name="Currency 11 2 4 2 3" xfId="717" xr:uid="{00000000-0005-0000-0000-0000CD020000}"/>
    <cellStyle name="Currency 11 2 4 2 4" xfId="718" xr:uid="{00000000-0005-0000-0000-0000CE020000}"/>
    <cellStyle name="Currency 11 2 4 3" xfId="719" xr:uid="{00000000-0005-0000-0000-0000CF020000}"/>
    <cellStyle name="Currency 11 2 4 4" xfId="720" xr:uid="{00000000-0005-0000-0000-0000D0020000}"/>
    <cellStyle name="Currency 11 2 4 5" xfId="721" xr:uid="{00000000-0005-0000-0000-0000D1020000}"/>
    <cellStyle name="Currency 11 2 5" xfId="722" xr:uid="{00000000-0005-0000-0000-0000D2020000}"/>
    <cellStyle name="Currency 11 2 5 2" xfId="723" xr:uid="{00000000-0005-0000-0000-0000D3020000}"/>
    <cellStyle name="Currency 11 2 5 3" xfId="724" xr:uid="{00000000-0005-0000-0000-0000D4020000}"/>
    <cellStyle name="Currency 11 2 5 4" xfId="725" xr:uid="{00000000-0005-0000-0000-0000D5020000}"/>
    <cellStyle name="Currency 11 2 6" xfId="726" xr:uid="{00000000-0005-0000-0000-0000D6020000}"/>
    <cellStyle name="Currency 11 2 7" xfId="727" xr:uid="{00000000-0005-0000-0000-0000D7020000}"/>
    <cellStyle name="Currency 11 2 8" xfId="728" xr:uid="{00000000-0005-0000-0000-0000D8020000}"/>
    <cellStyle name="Currency 11 3" xfId="729" xr:uid="{00000000-0005-0000-0000-0000D9020000}"/>
    <cellStyle name="Currency 11 3 2" xfId="730" xr:uid="{00000000-0005-0000-0000-0000DA020000}"/>
    <cellStyle name="Currency 11 3 2 2" xfId="731" xr:uid="{00000000-0005-0000-0000-0000DB020000}"/>
    <cellStyle name="Currency 11 3 2 2 2" xfId="732" xr:uid="{00000000-0005-0000-0000-0000DC020000}"/>
    <cellStyle name="Currency 11 3 2 2 3" xfId="733" xr:uid="{00000000-0005-0000-0000-0000DD020000}"/>
    <cellStyle name="Currency 11 3 2 3" xfId="734" xr:uid="{00000000-0005-0000-0000-0000DE020000}"/>
    <cellStyle name="Currency 11 3 2 4" xfId="735" xr:uid="{00000000-0005-0000-0000-0000DF020000}"/>
    <cellStyle name="Currency 11 3 3" xfId="736" xr:uid="{00000000-0005-0000-0000-0000E0020000}"/>
    <cellStyle name="Currency 11 3 3 2" xfId="737" xr:uid="{00000000-0005-0000-0000-0000E1020000}"/>
    <cellStyle name="Currency 11 3 3 3" xfId="738" xr:uid="{00000000-0005-0000-0000-0000E2020000}"/>
    <cellStyle name="Currency 11 3 4" xfId="739" xr:uid="{00000000-0005-0000-0000-0000E3020000}"/>
    <cellStyle name="Currency 11 3 4 2" xfId="740" xr:uid="{00000000-0005-0000-0000-0000E4020000}"/>
    <cellStyle name="Currency 11 3 4 3" xfId="741" xr:uid="{00000000-0005-0000-0000-0000E5020000}"/>
    <cellStyle name="Currency 11 3 4 4" xfId="742" xr:uid="{00000000-0005-0000-0000-0000E6020000}"/>
    <cellStyle name="Currency 11 4" xfId="743" xr:uid="{00000000-0005-0000-0000-0000E7020000}"/>
    <cellStyle name="Currency 11 4 2" xfId="744" xr:uid="{00000000-0005-0000-0000-0000E8020000}"/>
    <cellStyle name="Currency 11 4 2 2" xfId="745" xr:uid="{00000000-0005-0000-0000-0000E9020000}"/>
    <cellStyle name="Currency 11 4 2 2 2" xfId="746" xr:uid="{00000000-0005-0000-0000-0000EA020000}"/>
    <cellStyle name="Currency 11 4 2 2 3" xfId="747" xr:uid="{00000000-0005-0000-0000-0000EB020000}"/>
    <cellStyle name="Currency 11 4 2 3" xfId="748" xr:uid="{00000000-0005-0000-0000-0000EC020000}"/>
    <cellStyle name="Currency 11 4 3" xfId="749" xr:uid="{00000000-0005-0000-0000-0000ED020000}"/>
    <cellStyle name="Currency 11 4 3 2" xfId="750" xr:uid="{00000000-0005-0000-0000-0000EE020000}"/>
    <cellStyle name="Currency 11 4 3 2 2" xfId="751" xr:uid="{00000000-0005-0000-0000-0000EF020000}"/>
    <cellStyle name="Currency 11 4 3 2 3" xfId="752" xr:uid="{00000000-0005-0000-0000-0000F0020000}"/>
    <cellStyle name="Currency 11 4 3 3" xfId="753" xr:uid="{00000000-0005-0000-0000-0000F1020000}"/>
    <cellStyle name="Currency 11 4 3 3 2" xfId="754" xr:uid="{00000000-0005-0000-0000-0000F2020000}"/>
    <cellStyle name="Currency 11 4 3 3 3" xfId="755" xr:uid="{00000000-0005-0000-0000-0000F3020000}"/>
    <cellStyle name="Currency 11 4 3 4" xfId="756" xr:uid="{00000000-0005-0000-0000-0000F4020000}"/>
    <cellStyle name="Currency 11 4 4" xfId="757" xr:uid="{00000000-0005-0000-0000-0000F5020000}"/>
    <cellStyle name="Currency 11 4 4 2" xfId="758" xr:uid="{00000000-0005-0000-0000-0000F6020000}"/>
    <cellStyle name="Currency 11 4 4 3" xfId="759" xr:uid="{00000000-0005-0000-0000-0000F7020000}"/>
    <cellStyle name="Currency 11 4 5" xfId="760" xr:uid="{00000000-0005-0000-0000-0000F8020000}"/>
    <cellStyle name="Currency 11 4 5 2" xfId="761" xr:uid="{00000000-0005-0000-0000-0000F9020000}"/>
    <cellStyle name="Currency 11 4 5 3" xfId="762" xr:uid="{00000000-0005-0000-0000-0000FA020000}"/>
    <cellStyle name="Currency 11 4 6" xfId="763" xr:uid="{00000000-0005-0000-0000-0000FB020000}"/>
    <cellStyle name="Currency 11 4 7" xfId="764" xr:uid="{00000000-0005-0000-0000-0000FC020000}"/>
    <cellStyle name="Currency 11 4 8" xfId="765" xr:uid="{00000000-0005-0000-0000-0000FD020000}"/>
    <cellStyle name="Currency 11 5" xfId="766" xr:uid="{00000000-0005-0000-0000-0000FE020000}"/>
    <cellStyle name="Currency 11 5 2" xfId="767" xr:uid="{00000000-0005-0000-0000-0000FF020000}"/>
    <cellStyle name="Currency 11 5 2 2" xfId="768" xr:uid="{00000000-0005-0000-0000-000000030000}"/>
    <cellStyle name="Currency 11 5 2 2 2" xfId="769" xr:uid="{00000000-0005-0000-0000-000001030000}"/>
    <cellStyle name="Currency 11 5 2 2 3" xfId="770" xr:uid="{00000000-0005-0000-0000-000002030000}"/>
    <cellStyle name="Currency 11 5 2 3" xfId="771" xr:uid="{00000000-0005-0000-0000-000003030000}"/>
    <cellStyle name="Currency 11 5 2 4" xfId="772" xr:uid="{00000000-0005-0000-0000-000004030000}"/>
    <cellStyle name="Currency 11 5 3" xfId="773" xr:uid="{00000000-0005-0000-0000-000005030000}"/>
    <cellStyle name="Currency 11 5 4" xfId="774" xr:uid="{00000000-0005-0000-0000-000006030000}"/>
    <cellStyle name="Currency 11 5 5" xfId="775" xr:uid="{00000000-0005-0000-0000-000007030000}"/>
    <cellStyle name="Currency 11 6" xfId="776" xr:uid="{00000000-0005-0000-0000-000008030000}"/>
    <cellStyle name="Currency 11 6 2" xfId="777" xr:uid="{00000000-0005-0000-0000-000009030000}"/>
    <cellStyle name="Currency 11 6 3" xfId="778" xr:uid="{00000000-0005-0000-0000-00000A030000}"/>
    <cellStyle name="Currency 11 6 4" xfId="779" xr:uid="{00000000-0005-0000-0000-00000B030000}"/>
    <cellStyle name="Currency 11 7" xfId="780" xr:uid="{00000000-0005-0000-0000-00000C030000}"/>
    <cellStyle name="Currency 11 8" xfId="781" xr:uid="{00000000-0005-0000-0000-00000D030000}"/>
    <cellStyle name="Currency 11 9" xfId="782" xr:uid="{00000000-0005-0000-0000-00000E030000}"/>
    <cellStyle name="Currency 12" xfId="783" xr:uid="{00000000-0005-0000-0000-00000F030000}"/>
    <cellStyle name="Currency 12 2" xfId="784" xr:uid="{00000000-0005-0000-0000-000010030000}"/>
    <cellStyle name="Currency 12 2 2" xfId="785" xr:uid="{00000000-0005-0000-0000-000011030000}"/>
    <cellStyle name="Currency 12 2 2 2" xfId="786" xr:uid="{00000000-0005-0000-0000-000012030000}"/>
    <cellStyle name="Currency 12 2 2 2 2" xfId="787" xr:uid="{00000000-0005-0000-0000-000013030000}"/>
    <cellStyle name="Currency 12 2 2 2 3" xfId="788" xr:uid="{00000000-0005-0000-0000-000014030000}"/>
    <cellStyle name="Currency 12 2 2 3" xfId="789" xr:uid="{00000000-0005-0000-0000-000015030000}"/>
    <cellStyle name="Currency 12 2 2 4" xfId="790" xr:uid="{00000000-0005-0000-0000-000016030000}"/>
    <cellStyle name="Currency 12 2 3" xfId="791" xr:uid="{00000000-0005-0000-0000-000017030000}"/>
    <cellStyle name="Currency 12 2 3 2" xfId="792" xr:uid="{00000000-0005-0000-0000-000018030000}"/>
    <cellStyle name="Currency 12 2 3 3" xfId="793" xr:uid="{00000000-0005-0000-0000-000019030000}"/>
    <cellStyle name="Currency 12 2 4" xfId="794" xr:uid="{00000000-0005-0000-0000-00001A030000}"/>
    <cellStyle name="Currency 12 2 4 2" xfId="795" xr:uid="{00000000-0005-0000-0000-00001B030000}"/>
    <cellStyle name="Currency 12 2 4 3" xfId="796" xr:uid="{00000000-0005-0000-0000-00001C030000}"/>
    <cellStyle name="Currency 12 2 4 4" xfId="797" xr:uid="{00000000-0005-0000-0000-00001D030000}"/>
    <cellStyle name="Currency 12 3" xfId="798" xr:uid="{00000000-0005-0000-0000-00001E030000}"/>
    <cellStyle name="Currency 12 3 2" xfId="799" xr:uid="{00000000-0005-0000-0000-00001F030000}"/>
    <cellStyle name="Currency 12 3 2 2" xfId="800" xr:uid="{00000000-0005-0000-0000-000020030000}"/>
    <cellStyle name="Currency 12 3 2 2 2" xfId="801" xr:uid="{00000000-0005-0000-0000-000021030000}"/>
    <cellStyle name="Currency 12 3 2 2 3" xfId="802" xr:uid="{00000000-0005-0000-0000-000022030000}"/>
    <cellStyle name="Currency 12 3 2 3" xfId="803" xr:uid="{00000000-0005-0000-0000-000023030000}"/>
    <cellStyle name="Currency 12 3 3" xfId="804" xr:uid="{00000000-0005-0000-0000-000024030000}"/>
    <cellStyle name="Currency 12 3 3 2" xfId="805" xr:uid="{00000000-0005-0000-0000-000025030000}"/>
    <cellStyle name="Currency 12 3 3 2 2" xfId="806" xr:uid="{00000000-0005-0000-0000-000026030000}"/>
    <cellStyle name="Currency 12 3 3 2 3" xfId="807" xr:uid="{00000000-0005-0000-0000-000027030000}"/>
    <cellStyle name="Currency 12 3 3 3" xfId="808" xr:uid="{00000000-0005-0000-0000-000028030000}"/>
    <cellStyle name="Currency 12 3 3 3 2" xfId="809" xr:uid="{00000000-0005-0000-0000-000029030000}"/>
    <cellStyle name="Currency 12 3 3 3 3" xfId="810" xr:uid="{00000000-0005-0000-0000-00002A030000}"/>
    <cellStyle name="Currency 12 3 3 4" xfId="811" xr:uid="{00000000-0005-0000-0000-00002B030000}"/>
    <cellStyle name="Currency 12 3 4" xfId="812" xr:uid="{00000000-0005-0000-0000-00002C030000}"/>
    <cellStyle name="Currency 12 3 4 2" xfId="813" xr:uid="{00000000-0005-0000-0000-00002D030000}"/>
    <cellStyle name="Currency 12 3 4 3" xfId="814" xr:uid="{00000000-0005-0000-0000-00002E030000}"/>
    <cellStyle name="Currency 12 3 5" xfId="815" xr:uid="{00000000-0005-0000-0000-00002F030000}"/>
    <cellStyle name="Currency 12 3 5 2" xfId="816" xr:uid="{00000000-0005-0000-0000-000030030000}"/>
    <cellStyle name="Currency 12 3 5 3" xfId="817" xr:uid="{00000000-0005-0000-0000-000031030000}"/>
    <cellStyle name="Currency 12 3 6" xfId="818" xr:uid="{00000000-0005-0000-0000-000032030000}"/>
    <cellStyle name="Currency 12 3 7" xfId="819" xr:uid="{00000000-0005-0000-0000-000033030000}"/>
    <cellStyle name="Currency 12 3 8" xfId="820" xr:uid="{00000000-0005-0000-0000-000034030000}"/>
    <cellStyle name="Currency 12 4" xfId="821" xr:uid="{00000000-0005-0000-0000-000035030000}"/>
    <cellStyle name="Currency 12 4 2" xfId="822" xr:uid="{00000000-0005-0000-0000-000036030000}"/>
    <cellStyle name="Currency 12 4 2 2" xfId="823" xr:uid="{00000000-0005-0000-0000-000037030000}"/>
    <cellStyle name="Currency 12 4 2 2 2" xfId="824" xr:uid="{00000000-0005-0000-0000-000038030000}"/>
    <cellStyle name="Currency 12 4 2 2 3" xfId="825" xr:uid="{00000000-0005-0000-0000-000039030000}"/>
    <cellStyle name="Currency 12 4 2 3" xfId="826" xr:uid="{00000000-0005-0000-0000-00003A030000}"/>
    <cellStyle name="Currency 12 4 2 4" xfId="827" xr:uid="{00000000-0005-0000-0000-00003B030000}"/>
    <cellStyle name="Currency 12 4 3" xfId="828" xr:uid="{00000000-0005-0000-0000-00003C030000}"/>
    <cellStyle name="Currency 12 4 4" xfId="829" xr:uid="{00000000-0005-0000-0000-00003D030000}"/>
    <cellStyle name="Currency 12 4 5" xfId="830" xr:uid="{00000000-0005-0000-0000-00003E030000}"/>
    <cellStyle name="Currency 12 5" xfId="831" xr:uid="{00000000-0005-0000-0000-00003F030000}"/>
    <cellStyle name="Currency 12 5 2" xfId="832" xr:uid="{00000000-0005-0000-0000-000040030000}"/>
    <cellStyle name="Currency 12 5 3" xfId="833" xr:uid="{00000000-0005-0000-0000-000041030000}"/>
    <cellStyle name="Currency 12 5 4" xfId="834" xr:uid="{00000000-0005-0000-0000-000042030000}"/>
    <cellStyle name="Currency 12 6" xfId="835" xr:uid="{00000000-0005-0000-0000-000043030000}"/>
    <cellStyle name="Currency 12 7" xfId="836" xr:uid="{00000000-0005-0000-0000-000044030000}"/>
    <cellStyle name="Currency 12 8" xfId="837" xr:uid="{00000000-0005-0000-0000-000045030000}"/>
    <cellStyle name="Currency 13" xfId="838" xr:uid="{00000000-0005-0000-0000-000046030000}"/>
    <cellStyle name="Currency 13 2" xfId="839" xr:uid="{00000000-0005-0000-0000-000047030000}"/>
    <cellStyle name="Currency 13 2 2" xfId="840" xr:uid="{00000000-0005-0000-0000-000048030000}"/>
    <cellStyle name="Currency 13 2 2 2" xfId="841" xr:uid="{00000000-0005-0000-0000-000049030000}"/>
    <cellStyle name="Currency 13 2 3" xfId="842" xr:uid="{00000000-0005-0000-0000-00004A030000}"/>
    <cellStyle name="Currency 13 2 4" xfId="843" xr:uid="{00000000-0005-0000-0000-00004B030000}"/>
    <cellStyle name="Currency 13 3" xfId="844" xr:uid="{00000000-0005-0000-0000-00004C030000}"/>
    <cellStyle name="Currency 13 3 2" xfId="845" xr:uid="{00000000-0005-0000-0000-00004D030000}"/>
    <cellStyle name="Currency 13 3 2 2" xfId="846" xr:uid="{00000000-0005-0000-0000-00004E030000}"/>
    <cellStyle name="Currency 13 3 3" xfId="847" xr:uid="{00000000-0005-0000-0000-00004F030000}"/>
    <cellStyle name="Currency 13 3 3 2" xfId="848" xr:uid="{00000000-0005-0000-0000-000050030000}"/>
    <cellStyle name="Currency 13 3 4" xfId="849" xr:uid="{00000000-0005-0000-0000-000051030000}"/>
    <cellStyle name="Currency 13 3 5" xfId="850" xr:uid="{00000000-0005-0000-0000-000052030000}"/>
    <cellStyle name="Currency 13 4" xfId="851" xr:uid="{00000000-0005-0000-0000-000053030000}"/>
    <cellStyle name="Currency 13 4 2" xfId="852" xr:uid="{00000000-0005-0000-0000-000054030000}"/>
    <cellStyle name="Currency 13 4 3" xfId="853" xr:uid="{00000000-0005-0000-0000-000055030000}"/>
    <cellStyle name="Currency 13 5" xfId="854" xr:uid="{00000000-0005-0000-0000-000056030000}"/>
    <cellStyle name="Currency 13 5 2" xfId="855" xr:uid="{00000000-0005-0000-0000-000057030000}"/>
    <cellStyle name="Currency 13 6" xfId="856" xr:uid="{00000000-0005-0000-0000-000058030000}"/>
    <cellStyle name="Currency 13 6 2" xfId="857" xr:uid="{00000000-0005-0000-0000-000059030000}"/>
    <cellStyle name="Currency 14" xfId="858" xr:uid="{00000000-0005-0000-0000-00005A030000}"/>
    <cellStyle name="Currency 14 2" xfId="859" xr:uid="{00000000-0005-0000-0000-00005B030000}"/>
    <cellStyle name="Currency 14 2 2" xfId="860" xr:uid="{00000000-0005-0000-0000-00005C030000}"/>
    <cellStyle name="Currency 14 2 3" xfId="861" xr:uid="{00000000-0005-0000-0000-00005D030000}"/>
    <cellStyle name="Currency 14 3" xfId="862" xr:uid="{00000000-0005-0000-0000-00005E030000}"/>
    <cellStyle name="Currency 14 3 2" xfId="863" xr:uid="{00000000-0005-0000-0000-00005F030000}"/>
    <cellStyle name="Currency 14 3 3" xfId="864" xr:uid="{00000000-0005-0000-0000-000060030000}"/>
    <cellStyle name="Currency 14 4" xfId="865" xr:uid="{00000000-0005-0000-0000-000061030000}"/>
    <cellStyle name="Currency 14 4 2" xfId="866" xr:uid="{00000000-0005-0000-0000-000062030000}"/>
    <cellStyle name="Currency 14 4 3" xfId="867" xr:uid="{00000000-0005-0000-0000-000063030000}"/>
    <cellStyle name="Currency 14 5" xfId="868" xr:uid="{00000000-0005-0000-0000-000064030000}"/>
    <cellStyle name="Currency 14 6" xfId="869" xr:uid="{00000000-0005-0000-0000-000065030000}"/>
    <cellStyle name="Currency 14 7" xfId="870" xr:uid="{00000000-0005-0000-0000-000066030000}"/>
    <cellStyle name="Currency 15" xfId="871" xr:uid="{00000000-0005-0000-0000-000067030000}"/>
    <cellStyle name="Currency 15 2" xfId="872" xr:uid="{00000000-0005-0000-0000-000068030000}"/>
    <cellStyle name="Currency 15 2 2" xfId="873" xr:uid="{00000000-0005-0000-0000-000069030000}"/>
    <cellStyle name="Currency 15 2 2 2" xfId="874" xr:uid="{00000000-0005-0000-0000-00006A030000}"/>
    <cellStyle name="Currency 15 2 2 2 2" xfId="875" xr:uid="{00000000-0005-0000-0000-00006B030000}"/>
    <cellStyle name="Currency 15 2 2 2 3" xfId="876" xr:uid="{00000000-0005-0000-0000-00006C030000}"/>
    <cellStyle name="Currency 15 2 2 3" xfId="877" xr:uid="{00000000-0005-0000-0000-00006D030000}"/>
    <cellStyle name="Currency 15 2 2 4" xfId="878" xr:uid="{00000000-0005-0000-0000-00006E030000}"/>
    <cellStyle name="Currency 15 2 3" xfId="879" xr:uid="{00000000-0005-0000-0000-00006F030000}"/>
    <cellStyle name="Currency 15 2 3 2" xfId="880" xr:uid="{00000000-0005-0000-0000-000070030000}"/>
    <cellStyle name="Currency 15 2 3 3" xfId="881" xr:uid="{00000000-0005-0000-0000-000071030000}"/>
    <cellStyle name="Currency 15 2 4" xfId="882" xr:uid="{00000000-0005-0000-0000-000072030000}"/>
    <cellStyle name="Currency 15 2 4 2" xfId="883" xr:uid="{00000000-0005-0000-0000-000073030000}"/>
    <cellStyle name="Currency 15 2 4 3" xfId="884" xr:uid="{00000000-0005-0000-0000-000074030000}"/>
    <cellStyle name="Currency 15 2 4 4" xfId="885" xr:uid="{00000000-0005-0000-0000-000075030000}"/>
    <cellStyle name="Currency 15 3" xfId="886" xr:uid="{00000000-0005-0000-0000-000076030000}"/>
    <cellStyle name="Currency 15 3 2" xfId="887" xr:uid="{00000000-0005-0000-0000-000077030000}"/>
    <cellStyle name="Currency 15 3 2 2" xfId="888" xr:uid="{00000000-0005-0000-0000-000078030000}"/>
    <cellStyle name="Currency 15 3 2 2 2" xfId="889" xr:uid="{00000000-0005-0000-0000-000079030000}"/>
    <cellStyle name="Currency 15 3 2 2 3" xfId="890" xr:uid="{00000000-0005-0000-0000-00007A030000}"/>
    <cellStyle name="Currency 15 3 2 3" xfId="891" xr:uid="{00000000-0005-0000-0000-00007B030000}"/>
    <cellStyle name="Currency 15 3 3" xfId="892" xr:uid="{00000000-0005-0000-0000-00007C030000}"/>
    <cellStyle name="Currency 15 3 3 2" xfId="893" xr:uid="{00000000-0005-0000-0000-00007D030000}"/>
    <cellStyle name="Currency 15 3 3 2 2" xfId="894" xr:uid="{00000000-0005-0000-0000-00007E030000}"/>
    <cellStyle name="Currency 15 3 3 2 3" xfId="895" xr:uid="{00000000-0005-0000-0000-00007F030000}"/>
    <cellStyle name="Currency 15 3 3 3" xfId="896" xr:uid="{00000000-0005-0000-0000-000080030000}"/>
    <cellStyle name="Currency 15 3 3 3 2" xfId="897" xr:uid="{00000000-0005-0000-0000-000081030000}"/>
    <cellStyle name="Currency 15 3 3 3 3" xfId="898" xr:uid="{00000000-0005-0000-0000-000082030000}"/>
    <cellStyle name="Currency 15 3 3 4" xfId="899" xr:uid="{00000000-0005-0000-0000-000083030000}"/>
    <cellStyle name="Currency 15 3 4" xfId="900" xr:uid="{00000000-0005-0000-0000-000084030000}"/>
    <cellStyle name="Currency 15 3 4 2" xfId="901" xr:uid="{00000000-0005-0000-0000-000085030000}"/>
    <cellStyle name="Currency 15 3 4 3" xfId="902" xr:uid="{00000000-0005-0000-0000-000086030000}"/>
    <cellStyle name="Currency 15 3 5" xfId="903" xr:uid="{00000000-0005-0000-0000-000087030000}"/>
    <cellStyle name="Currency 15 3 5 2" xfId="904" xr:uid="{00000000-0005-0000-0000-000088030000}"/>
    <cellStyle name="Currency 15 3 5 3" xfId="905" xr:uid="{00000000-0005-0000-0000-000089030000}"/>
    <cellStyle name="Currency 15 3 6" xfId="906" xr:uid="{00000000-0005-0000-0000-00008A030000}"/>
    <cellStyle name="Currency 15 3 7" xfId="907" xr:uid="{00000000-0005-0000-0000-00008B030000}"/>
    <cellStyle name="Currency 15 3 8" xfId="908" xr:uid="{00000000-0005-0000-0000-00008C030000}"/>
    <cellStyle name="Currency 15 4" xfId="909" xr:uid="{00000000-0005-0000-0000-00008D030000}"/>
    <cellStyle name="Currency 15 4 2" xfId="910" xr:uid="{00000000-0005-0000-0000-00008E030000}"/>
    <cellStyle name="Currency 15 4 2 2" xfId="911" xr:uid="{00000000-0005-0000-0000-00008F030000}"/>
    <cellStyle name="Currency 15 4 2 2 2" xfId="912" xr:uid="{00000000-0005-0000-0000-000090030000}"/>
    <cellStyle name="Currency 15 4 2 2 3" xfId="913" xr:uid="{00000000-0005-0000-0000-000091030000}"/>
    <cellStyle name="Currency 15 4 2 3" xfId="914" xr:uid="{00000000-0005-0000-0000-000092030000}"/>
    <cellStyle name="Currency 15 4 2 4" xfId="915" xr:uid="{00000000-0005-0000-0000-000093030000}"/>
    <cellStyle name="Currency 15 4 3" xfId="916" xr:uid="{00000000-0005-0000-0000-000094030000}"/>
    <cellStyle name="Currency 15 4 4" xfId="917" xr:uid="{00000000-0005-0000-0000-000095030000}"/>
    <cellStyle name="Currency 15 4 5" xfId="918" xr:uid="{00000000-0005-0000-0000-000096030000}"/>
    <cellStyle name="Currency 15 5" xfId="919" xr:uid="{00000000-0005-0000-0000-000097030000}"/>
    <cellStyle name="Currency 15 5 2" xfId="920" xr:uid="{00000000-0005-0000-0000-000098030000}"/>
    <cellStyle name="Currency 15 5 3" xfId="921" xr:uid="{00000000-0005-0000-0000-000099030000}"/>
    <cellStyle name="Currency 15 5 4" xfId="922" xr:uid="{00000000-0005-0000-0000-00009A030000}"/>
    <cellStyle name="Currency 15 6" xfId="923" xr:uid="{00000000-0005-0000-0000-00009B030000}"/>
    <cellStyle name="Currency 15 7" xfId="924" xr:uid="{00000000-0005-0000-0000-00009C030000}"/>
    <cellStyle name="Currency 15 8" xfId="925" xr:uid="{00000000-0005-0000-0000-00009D030000}"/>
    <cellStyle name="Currency 16" xfId="926" xr:uid="{00000000-0005-0000-0000-00009E030000}"/>
    <cellStyle name="Currency 2" xfId="927" xr:uid="{00000000-0005-0000-0000-00009F030000}"/>
    <cellStyle name="Currency 2 10" xfId="928" xr:uid="{00000000-0005-0000-0000-0000A0030000}"/>
    <cellStyle name="Currency 2 10 10" xfId="929" xr:uid="{00000000-0005-0000-0000-0000A1030000}"/>
    <cellStyle name="Currency 2 10 10 2" xfId="930" xr:uid="{00000000-0005-0000-0000-0000A2030000}"/>
    <cellStyle name="Currency 2 10 10 2 2" xfId="931" xr:uid="{00000000-0005-0000-0000-0000A3030000}"/>
    <cellStyle name="Currency 2 10 10 3" xfId="932" xr:uid="{00000000-0005-0000-0000-0000A4030000}"/>
    <cellStyle name="Currency 2 10 11" xfId="933" xr:uid="{00000000-0005-0000-0000-0000A5030000}"/>
    <cellStyle name="Currency 2 10 11 2" xfId="934" xr:uid="{00000000-0005-0000-0000-0000A6030000}"/>
    <cellStyle name="Currency 2 10 12" xfId="935" xr:uid="{00000000-0005-0000-0000-0000A7030000}"/>
    <cellStyle name="Currency 2 10 12 2" xfId="936" xr:uid="{00000000-0005-0000-0000-0000A8030000}"/>
    <cellStyle name="Currency 2 10 13" xfId="937" xr:uid="{00000000-0005-0000-0000-0000A9030000}"/>
    <cellStyle name="Currency 2 10 14" xfId="938" xr:uid="{00000000-0005-0000-0000-0000AA030000}"/>
    <cellStyle name="Currency 2 10 15" xfId="939" xr:uid="{00000000-0005-0000-0000-0000AB030000}"/>
    <cellStyle name="Currency 2 10 2" xfId="940" xr:uid="{00000000-0005-0000-0000-0000AC030000}"/>
    <cellStyle name="Currency 2 10 2 2" xfId="941" xr:uid="{00000000-0005-0000-0000-0000AD030000}"/>
    <cellStyle name="Currency 2 10 2 2 2" xfId="942" xr:uid="{00000000-0005-0000-0000-0000AE030000}"/>
    <cellStyle name="Currency 2 10 2 2 3" xfId="943" xr:uid="{00000000-0005-0000-0000-0000AF030000}"/>
    <cellStyle name="Currency 2 10 2 2 3 2" xfId="944" xr:uid="{00000000-0005-0000-0000-0000B0030000}"/>
    <cellStyle name="Currency 2 10 2 2 3 3" xfId="945" xr:uid="{00000000-0005-0000-0000-0000B1030000}"/>
    <cellStyle name="Currency 2 10 2 2 4" xfId="946" xr:uid="{00000000-0005-0000-0000-0000B2030000}"/>
    <cellStyle name="Currency 2 10 2 2 4 2" xfId="947" xr:uid="{00000000-0005-0000-0000-0000B3030000}"/>
    <cellStyle name="Currency 2 10 2 2 4 2 2" xfId="948" xr:uid="{00000000-0005-0000-0000-0000B4030000}"/>
    <cellStyle name="Currency 2 10 2 2 4 3" xfId="949" xr:uid="{00000000-0005-0000-0000-0000B5030000}"/>
    <cellStyle name="Currency 2 10 2 2 5" xfId="950" xr:uid="{00000000-0005-0000-0000-0000B6030000}"/>
    <cellStyle name="Currency 2 10 2 2 5 2" xfId="951" xr:uid="{00000000-0005-0000-0000-0000B7030000}"/>
    <cellStyle name="Currency 2 10 2 2 5 2 2" xfId="952" xr:uid="{00000000-0005-0000-0000-0000B8030000}"/>
    <cellStyle name="Currency 2 10 2 2 5 3" xfId="953" xr:uid="{00000000-0005-0000-0000-0000B9030000}"/>
    <cellStyle name="Currency 2 10 2 2 6" xfId="954" xr:uid="{00000000-0005-0000-0000-0000BA030000}"/>
    <cellStyle name="Currency 2 10 2 2 6 2" xfId="955" xr:uid="{00000000-0005-0000-0000-0000BB030000}"/>
    <cellStyle name="Currency 2 10 2 2 6 2 2" xfId="956" xr:uid="{00000000-0005-0000-0000-0000BC030000}"/>
    <cellStyle name="Currency 2 10 2 2 6 3" xfId="957" xr:uid="{00000000-0005-0000-0000-0000BD030000}"/>
    <cellStyle name="Currency 2 10 2 2 7" xfId="958" xr:uid="{00000000-0005-0000-0000-0000BE030000}"/>
    <cellStyle name="Currency 2 10 2 2 7 2" xfId="959" xr:uid="{00000000-0005-0000-0000-0000BF030000}"/>
    <cellStyle name="Currency 2 10 2 2 8" xfId="960" xr:uid="{00000000-0005-0000-0000-0000C0030000}"/>
    <cellStyle name="Currency 2 10 2 2 8 2" xfId="961" xr:uid="{00000000-0005-0000-0000-0000C1030000}"/>
    <cellStyle name="Currency 2 10 2 2 9" xfId="962" xr:uid="{00000000-0005-0000-0000-0000C2030000}"/>
    <cellStyle name="Currency 2 10 2 3" xfId="963" xr:uid="{00000000-0005-0000-0000-0000C3030000}"/>
    <cellStyle name="Currency 2 10 2 3 2" xfId="964" xr:uid="{00000000-0005-0000-0000-0000C4030000}"/>
    <cellStyle name="Currency 2 10 2 3 3" xfId="965" xr:uid="{00000000-0005-0000-0000-0000C5030000}"/>
    <cellStyle name="Currency 2 10 2 3 3 2" xfId="966" xr:uid="{00000000-0005-0000-0000-0000C6030000}"/>
    <cellStyle name="Currency 2 10 2 3 3 3" xfId="967" xr:uid="{00000000-0005-0000-0000-0000C7030000}"/>
    <cellStyle name="Currency 2 10 2 3 4" xfId="968" xr:uid="{00000000-0005-0000-0000-0000C8030000}"/>
    <cellStyle name="Currency 2 10 2 3 4 2" xfId="969" xr:uid="{00000000-0005-0000-0000-0000C9030000}"/>
    <cellStyle name="Currency 2 10 2 3 4 2 2" xfId="970" xr:uid="{00000000-0005-0000-0000-0000CA030000}"/>
    <cellStyle name="Currency 2 10 2 3 4 3" xfId="971" xr:uid="{00000000-0005-0000-0000-0000CB030000}"/>
    <cellStyle name="Currency 2 10 2 3 5" xfId="972" xr:uid="{00000000-0005-0000-0000-0000CC030000}"/>
    <cellStyle name="Currency 2 10 2 3 5 2" xfId="973" xr:uid="{00000000-0005-0000-0000-0000CD030000}"/>
    <cellStyle name="Currency 2 10 2 3 5 2 2" xfId="974" xr:uid="{00000000-0005-0000-0000-0000CE030000}"/>
    <cellStyle name="Currency 2 10 2 3 5 3" xfId="975" xr:uid="{00000000-0005-0000-0000-0000CF030000}"/>
    <cellStyle name="Currency 2 10 2 3 6" xfId="976" xr:uid="{00000000-0005-0000-0000-0000D0030000}"/>
    <cellStyle name="Currency 2 10 2 3 6 2" xfId="977" xr:uid="{00000000-0005-0000-0000-0000D1030000}"/>
    <cellStyle name="Currency 2 10 2 3 6 2 2" xfId="978" xr:uid="{00000000-0005-0000-0000-0000D2030000}"/>
    <cellStyle name="Currency 2 10 2 3 6 3" xfId="979" xr:uid="{00000000-0005-0000-0000-0000D3030000}"/>
    <cellStyle name="Currency 2 10 2 3 7" xfId="980" xr:uid="{00000000-0005-0000-0000-0000D4030000}"/>
    <cellStyle name="Currency 2 10 2 3 7 2" xfId="981" xr:uid="{00000000-0005-0000-0000-0000D5030000}"/>
    <cellStyle name="Currency 2 10 2 3 8" xfId="982" xr:uid="{00000000-0005-0000-0000-0000D6030000}"/>
    <cellStyle name="Currency 2 10 2 3 8 2" xfId="983" xr:uid="{00000000-0005-0000-0000-0000D7030000}"/>
    <cellStyle name="Currency 2 10 2 3 9" xfId="984" xr:uid="{00000000-0005-0000-0000-0000D8030000}"/>
    <cellStyle name="Currency 2 10 2 4" xfId="985" xr:uid="{00000000-0005-0000-0000-0000D9030000}"/>
    <cellStyle name="Currency 2 10 2 4 2" xfId="986" xr:uid="{00000000-0005-0000-0000-0000DA030000}"/>
    <cellStyle name="Currency 2 10 2 4 3" xfId="987" xr:uid="{00000000-0005-0000-0000-0000DB030000}"/>
    <cellStyle name="Currency 2 10 2 4 3 2" xfId="988" xr:uid="{00000000-0005-0000-0000-0000DC030000}"/>
    <cellStyle name="Currency 2 10 2 4 3 2 2" xfId="989" xr:uid="{00000000-0005-0000-0000-0000DD030000}"/>
    <cellStyle name="Currency 2 10 2 4 3 3" xfId="990" xr:uid="{00000000-0005-0000-0000-0000DE030000}"/>
    <cellStyle name="Currency 2 10 2 4 4" xfId="991" xr:uid="{00000000-0005-0000-0000-0000DF030000}"/>
    <cellStyle name="Currency 2 10 2 4 4 2" xfId="992" xr:uid="{00000000-0005-0000-0000-0000E0030000}"/>
    <cellStyle name="Currency 2 10 2 4 4 2 2" xfId="993" xr:uid="{00000000-0005-0000-0000-0000E1030000}"/>
    <cellStyle name="Currency 2 10 2 4 4 3" xfId="994" xr:uid="{00000000-0005-0000-0000-0000E2030000}"/>
    <cellStyle name="Currency 2 10 2 4 5" xfId="995" xr:uid="{00000000-0005-0000-0000-0000E3030000}"/>
    <cellStyle name="Currency 2 10 2 4 5 2" xfId="996" xr:uid="{00000000-0005-0000-0000-0000E4030000}"/>
    <cellStyle name="Currency 2 10 2 4 5 2 2" xfId="997" xr:uid="{00000000-0005-0000-0000-0000E5030000}"/>
    <cellStyle name="Currency 2 10 2 4 5 3" xfId="998" xr:uid="{00000000-0005-0000-0000-0000E6030000}"/>
    <cellStyle name="Currency 2 10 2 4 6" xfId="999" xr:uid="{00000000-0005-0000-0000-0000E7030000}"/>
    <cellStyle name="Currency 2 10 2 4 6 2" xfId="1000" xr:uid="{00000000-0005-0000-0000-0000E8030000}"/>
    <cellStyle name="Currency 2 10 2 4 7" xfId="1001" xr:uid="{00000000-0005-0000-0000-0000E9030000}"/>
    <cellStyle name="Currency 2 10 2 4 7 2" xfId="1002" xr:uid="{00000000-0005-0000-0000-0000EA030000}"/>
    <cellStyle name="Currency 2 10 2 4 8" xfId="1003" xr:uid="{00000000-0005-0000-0000-0000EB030000}"/>
    <cellStyle name="Currency 2 10 2 4 9" xfId="1004" xr:uid="{00000000-0005-0000-0000-0000EC030000}"/>
    <cellStyle name="Currency 2 10 2 5" xfId="1005" xr:uid="{00000000-0005-0000-0000-0000ED030000}"/>
    <cellStyle name="Currency 2 10 2 5 2" xfId="1006" xr:uid="{00000000-0005-0000-0000-0000EE030000}"/>
    <cellStyle name="Currency 2 10 2 5 3" xfId="1007" xr:uid="{00000000-0005-0000-0000-0000EF030000}"/>
    <cellStyle name="Currency 2 10 2 6" xfId="1008" xr:uid="{00000000-0005-0000-0000-0000F0030000}"/>
    <cellStyle name="Currency 2 10 2 6 2" xfId="1009" xr:uid="{00000000-0005-0000-0000-0000F1030000}"/>
    <cellStyle name="Currency 2 10 2 6 2 2" xfId="1010" xr:uid="{00000000-0005-0000-0000-0000F2030000}"/>
    <cellStyle name="Currency 2 10 2 6 2 2 2" xfId="1011" xr:uid="{00000000-0005-0000-0000-0000F3030000}"/>
    <cellStyle name="Currency 2 10 2 6 2 3" xfId="1012" xr:uid="{00000000-0005-0000-0000-0000F4030000}"/>
    <cellStyle name="Currency 2 10 2 6 3" xfId="1013" xr:uid="{00000000-0005-0000-0000-0000F5030000}"/>
    <cellStyle name="Currency 2 10 2 6 3 2" xfId="1014" xr:uid="{00000000-0005-0000-0000-0000F6030000}"/>
    <cellStyle name="Currency 2 10 2 6 3 2 2" xfId="1015" xr:uid="{00000000-0005-0000-0000-0000F7030000}"/>
    <cellStyle name="Currency 2 10 2 6 3 3" xfId="1016" xr:uid="{00000000-0005-0000-0000-0000F8030000}"/>
    <cellStyle name="Currency 2 10 2 6 4" xfId="1017" xr:uid="{00000000-0005-0000-0000-0000F9030000}"/>
    <cellStyle name="Currency 2 10 2 6 4 2" xfId="1018" xr:uid="{00000000-0005-0000-0000-0000FA030000}"/>
    <cellStyle name="Currency 2 10 2 6 4 2 2" xfId="1019" xr:uid="{00000000-0005-0000-0000-0000FB030000}"/>
    <cellStyle name="Currency 2 10 2 6 4 3" xfId="1020" xr:uid="{00000000-0005-0000-0000-0000FC030000}"/>
    <cellStyle name="Currency 2 10 2 6 5" xfId="1021" xr:uid="{00000000-0005-0000-0000-0000FD030000}"/>
    <cellStyle name="Currency 2 10 2 6 5 2" xfId="1022" xr:uid="{00000000-0005-0000-0000-0000FE030000}"/>
    <cellStyle name="Currency 2 10 2 6 6" xfId="1023" xr:uid="{00000000-0005-0000-0000-0000FF030000}"/>
    <cellStyle name="Currency 2 10 2 6 6 2" xfId="1024" xr:uid="{00000000-0005-0000-0000-000000040000}"/>
    <cellStyle name="Currency 2 10 2 6 7" xfId="1025" xr:uid="{00000000-0005-0000-0000-000001040000}"/>
    <cellStyle name="Currency 2 10 2 7" xfId="1026" xr:uid="{00000000-0005-0000-0000-000002040000}"/>
    <cellStyle name="Currency 2 10 2 7 2" xfId="1027" xr:uid="{00000000-0005-0000-0000-000003040000}"/>
    <cellStyle name="Currency 2 10 2 7 2 2" xfId="1028" xr:uid="{00000000-0005-0000-0000-000004040000}"/>
    <cellStyle name="Currency 2 10 2 7 3" xfId="1029" xr:uid="{00000000-0005-0000-0000-000005040000}"/>
    <cellStyle name="Currency 2 10 2 8" xfId="1030" xr:uid="{00000000-0005-0000-0000-000006040000}"/>
    <cellStyle name="Currency 2 10 2 8 2" xfId="1031" xr:uid="{00000000-0005-0000-0000-000007040000}"/>
    <cellStyle name="Currency 2 10 2 8 2 2" xfId="1032" xr:uid="{00000000-0005-0000-0000-000008040000}"/>
    <cellStyle name="Currency 2 10 2 8 3" xfId="1033" xr:uid="{00000000-0005-0000-0000-000009040000}"/>
    <cellStyle name="Currency 2 10 3" xfId="1034" xr:uid="{00000000-0005-0000-0000-00000A040000}"/>
    <cellStyle name="Currency 2 10 3 10" xfId="1035" xr:uid="{00000000-0005-0000-0000-00000B040000}"/>
    <cellStyle name="Currency 2 10 3 2" xfId="1036" xr:uid="{00000000-0005-0000-0000-00000C040000}"/>
    <cellStyle name="Currency 2 10 3 2 2" xfId="1037" xr:uid="{00000000-0005-0000-0000-00000D040000}"/>
    <cellStyle name="Currency 2 10 3 2 3" xfId="1038" xr:uid="{00000000-0005-0000-0000-00000E040000}"/>
    <cellStyle name="Currency 2 10 3 2 3 2" xfId="1039" xr:uid="{00000000-0005-0000-0000-00000F040000}"/>
    <cellStyle name="Currency 2 10 3 2 3 3" xfId="1040" xr:uid="{00000000-0005-0000-0000-000010040000}"/>
    <cellStyle name="Currency 2 10 3 2 4" xfId="1041" xr:uid="{00000000-0005-0000-0000-000011040000}"/>
    <cellStyle name="Currency 2 10 3 2 4 2" xfId="1042" xr:uid="{00000000-0005-0000-0000-000012040000}"/>
    <cellStyle name="Currency 2 10 3 2 4 2 2" xfId="1043" xr:uid="{00000000-0005-0000-0000-000013040000}"/>
    <cellStyle name="Currency 2 10 3 2 4 3" xfId="1044" xr:uid="{00000000-0005-0000-0000-000014040000}"/>
    <cellStyle name="Currency 2 10 3 2 5" xfId="1045" xr:uid="{00000000-0005-0000-0000-000015040000}"/>
    <cellStyle name="Currency 2 10 3 2 5 2" xfId="1046" xr:uid="{00000000-0005-0000-0000-000016040000}"/>
    <cellStyle name="Currency 2 10 3 2 5 2 2" xfId="1047" xr:uid="{00000000-0005-0000-0000-000017040000}"/>
    <cellStyle name="Currency 2 10 3 2 5 3" xfId="1048" xr:uid="{00000000-0005-0000-0000-000018040000}"/>
    <cellStyle name="Currency 2 10 3 2 6" xfId="1049" xr:uid="{00000000-0005-0000-0000-000019040000}"/>
    <cellStyle name="Currency 2 10 3 2 6 2" xfId="1050" xr:uid="{00000000-0005-0000-0000-00001A040000}"/>
    <cellStyle name="Currency 2 10 3 2 6 2 2" xfId="1051" xr:uid="{00000000-0005-0000-0000-00001B040000}"/>
    <cellStyle name="Currency 2 10 3 2 6 3" xfId="1052" xr:uid="{00000000-0005-0000-0000-00001C040000}"/>
    <cellStyle name="Currency 2 10 3 2 7" xfId="1053" xr:uid="{00000000-0005-0000-0000-00001D040000}"/>
    <cellStyle name="Currency 2 10 3 2 7 2" xfId="1054" xr:uid="{00000000-0005-0000-0000-00001E040000}"/>
    <cellStyle name="Currency 2 10 3 2 8" xfId="1055" xr:uid="{00000000-0005-0000-0000-00001F040000}"/>
    <cellStyle name="Currency 2 10 3 2 8 2" xfId="1056" xr:uid="{00000000-0005-0000-0000-000020040000}"/>
    <cellStyle name="Currency 2 10 3 2 9" xfId="1057" xr:uid="{00000000-0005-0000-0000-000021040000}"/>
    <cellStyle name="Currency 2 10 3 3" xfId="1058" xr:uid="{00000000-0005-0000-0000-000022040000}"/>
    <cellStyle name="Currency 2 10 3 4" xfId="1059" xr:uid="{00000000-0005-0000-0000-000023040000}"/>
    <cellStyle name="Currency 2 10 3 4 2" xfId="1060" xr:uid="{00000000-0005-0000-0000-000024040000}"/>
    <cellStyle name="Currency 2 10 3 4 3" xfId="1061" xr:uid="{00000000-0005-0000-0000-000025040000}"/>
    <cellStyle name="Currency 2 10 3 5" xfId="1062" xr:uid="{00000000-0005-0000-0000-000026040000}"/>
    <cellStyle name="Currency 2 10 3 5 2" xfId="1063" xr:uid="{00000000-0005-0000-0000-000027040000}"/>
    <cellStyle name="Currency 2 10 3 5 2 2" xfId="1064" xr:uid="{00000000-0005-0000-0000-000028040000}"/>
    <cellStyle name="Currency 2 10 3 5 3" xfId="1065" xr:uid="{00000000-0005-0000-0000-000029040000}"/>
    <cellStyle name="Currency 2 10 3 6" xfId="1066" xr:uid="{00000000-0005-0000-0000-00002A040000}"/>
    <cellStyle name="Currency 2 10 3 6 2" xfId="1067" xr:uid="{00000000-0005-0000-0000-00002B040000}"/>
    <cellStyle name="Currency 2 10 3 6 2 2" xfId="1068" xr:uid="{00000000-0005-0000-0000-00002C040000}"/>
    <cellStyle name="Currency 2 10 3 6 3" xfId="1069" xr:uid="{00000000-0005-0000-0000-00002D040000}"/>
    <cellStyle name="Currency 2 10 3 7" xfId="1070" xr:uid="{00000000-0005-0000-0000-00002E040000}"/>
    <cellStyle name="Currency 2 10 3 7 2" xfId="1071" xr:uid="{00000000-0005-0000-0000-00002F040000}"/>
    <cellStyle name="Currency 2 10 3 7 2 2" xfId="1072" xr:uid="{00000000-0005-0000-0000-000030040000}"/>
    <cellStyle name="Currency 2 10 3 7 3" xfId="1073" xr:uid="{00000000-0005-0000-0000-000031040000}"/>
    <cellStyle name="Currency 2 10 3 8" xfId="1074" xr:uid="{00000000-0005-0000-0000-000032040000}"/>
    <cellStyle name="Currency 2 10 3 8 2" xfId="1075" xr:uid="{00000000-0005-0000-0000-000033040000}"/>
    <cellStyle name="Currency 2 10 3 9" xfId="1076" xr:uid="{00000000-0005-0000-0000-000034040000}"/>
    <cellStyle name="Currency 2 10 3 9 2" xfId="1077" xr:uid="{00000000-0005-0000-0000-000035040000}"/>
    <cellStyle name="Currency 2 10 4" xfId="1078" xr:uid="{00000000-0005-0000-0000-000036040000}"/>
    <cellStyle name="Currency 2 10 4 2" xfId="1079" xr:uid="{00000000-0005-0000-0000-000037040000}"/>
    <cellStyle name="Currency 2 10 4 2 10" xfId="1080" xr:uid="{00000000-0005-0000-0000-000038040000}"/>
    <cellStyle name="Currency 2 10 4 2 2" xfId="1081" xr:uid="{00000000-0005-0000-0000-000039040000}"/>
    <cellStyle name="Currency 2 10 4 2 3" xfId="1082" xr:uid="{00000000-0005-0000-0000-00003A040000}"/>
    <cellStyle name="Currency 2 10 4 2 4" xfId="1083" xr:uid="{00000000-0005-0000-0000-00003B040000}"/>
    <cellStyle name="Currency 2 10 4 2 4 2" xfId="1084" xr:uid="{00000000-0005-0000-0000-00003C040000}"/>
    <cellStyle name="Currency 2 10 4 2 4 2 2" xfId="1085" xr:uid="{00000000-0005-0000-0000-00003D040000}"/>
    <cellStyle name="Currency 2 10 4 2 4 3" xfId="1086" xr:uid="{00000000-0005-0000-0000-00003E040000}"/>
    <cellStyle name="Currency 2 10 4 2 5" xfId="1087" xr:uid="{00000000-0005-0000-0000-00003F040000}"/>
    <cellStyle name="Currency 2 10 4 2 5 2" xfId="1088" xr:uid="{00000000-0005-0000-0000-000040040000}"/>
    <cellStyle name="Currency 2 10 4 2 5 2 2" xfId="1089" xr:uid="{00000000-0005-0000-0000-000041040000}"/>
    <cellStyle name="Currency 2 10 4 2 5 3" xfId="1090" xr:uid="{00000000-0005-0000-0000-000042040000}"/>
    <cellStyle name="Currency 2 10 4 2 6" xfId="1091" xr:uid="{00000000-0005-0000-0000-000043040000}"/>
    <cellStyle name="Currency 2 10 4 2 6 2" xfId="1092" xr:uid="{00000000-0005-0000-0000-000044040000}"/>
    <cellStyle name="Currency 2 10 4 2 6 2 2" xfId="1093" xr:uid="{00000000-0005-0000-0000-000045040000}"/>
    <cellStyle name="Currency 2 10 4 2 6 3" xfId="1094" xr:uid="{00000000-0005-0000-0000-000046040000}"/>
    <cellStyle name="Currency 2 10 4 2 7" xfId="1095" xr:uid="{00000000-0005-0000-0000-000047040000}"/>
    <cellStyle name="Currency 2 10 4 2 7 2" xfId="1096" xr:uid="{00000000-0005-0000-0000-000048040000}"/>
    <cellStyle name="Currency 2 10 4 2 8" xfId="1097" xr:uid="{00000000-0005-0000-0000-000049040000}"/>
    <cellStyle name="Currency 2 10 4 2 8 2" xfId="1098" xr:uid="{00000000-0005-0000-0000-00004A040000}"/>
    <cellStyle name="Currency 2 10 4 2 9" xfId="1099" xr:uid="{00000000-0005-0000-0000-00004B040000}"/>
    <cellStyle name="Currency 2 10 4 3" xfId="1100" xr:uid="{00000000-0005-0000-0000-00004C040000}"/>
    <cellStyle name="Currency 2 10 4 4" xfId="1101" xr:uid="{00000000-0005-0000-0000-00004D040000}"/>
    <cellStyle name="Currency 2 10 4 4 2" xfId="1102" xr:uid="{00000000-0005-0000-0000-00004E040000}"/>
    <cellStyle name="Currency 2 10 4 4 2 2" xfId="1103" xr:uid="{00000000-0005-0000-0000-00004F040000}"/>
    <cellStyle name="Currency 2 10 4 4 3" xfId="1104" xr:uid="{00000000-0005-0000-0000-000050040000}"/>
    <cellStyle name="Currency 2 10 4 5" xfId="1105" xr:uid="{00000000-0005-0000-0000-000051040000}"/>
    <cellStyle name="Currency 2 10 4 5 2" xfId="1106" xr:uid="{00000000-0005-0000-0000-000052040000}"/>
    <cellStyle name="Currency 2 10 4 5 2 2" xfId="1107" xr:uid="{00000000-0005-0000-0000-000053040000}"/>
    <cellStyle name="Currency 2 10 4 5 3" xfId="1108" xr:uid="{00000000-0005-0000-0000-000054040000}"/>
    <cellStyle name="Currency 2 10 5" xfId="1109" xr:uid="{00000000-0005-0000-0000-000055040000}"/>
    <cellStyle name="Currency 2 10 5 2" xfId="1110" xr:uid="{00000000-0005-0000-0000-000056040000}"/>
    <cellStyle name="Currency 2 10 5 3" xfId="1111" xr:uid="{00000000-0005-0000-0000-000057040000}"/>
    <cellStyle name="Currency 2 10 5 3 2" xfId="1112" xr:uid="{00000000-0005-0000-0000-000058040000}"/>
    <cellStyle name="Currency 2 10 5 3 3" xfId="1113" xr:uid="{00000000-0005-0000-0000-000059040000}"/>
    <cellStyle name="Currency 2 10 5 4" xfId="1114" xr:uid="{00000000-0005-0000-0000-00005A040000}"/>
    <cellStyle name="Currency 2 10 5 4 2" xfId="1115" xr:uid="{00000000-0005-0000-0000-00005B040000}"/>
    <cellStyle name="Currency 2 10 5 4 2 2" xfId="1116" xr:uid="{00000000-0005-0000-0000-00005C040000}"/>
    <cellStyle name="Currency 2 10 5 4 3" xfId="1117" xr:uid="{00000000-0005-0000-0000-00005D040000}"/>
    <cellStyle name="Currency 2 10 5 5" xfId="1118" xr:uid="{00000000-0005-0000-0000-00005E040000}"/>
    <cellStyle name="Currency 2 10 5 5 2" xfId="1119" xr:uid="{00000000-0005-0000-0000-00005F040000}"/>
    <cellStyle name="Currency 2 10 5 5 2 2" xfId="1120" xr:uid="{00000000-0005-0000-0000-000060040000}"/>
    <cellStyle name="Currency 2 10 5 5 3" xfId="1121" xr:uid="{00000000-0005-0000-0000-000061040000}"/>
    <cellStyle name="Currency 2 10 5 6" xfId="1122" xr:uid="{00000000-0005-0000-0000-000062040000}"/>
    <cellStyle name="Currency 2 10 5 6 2" xfId="1123" xr:uid="{00000000-0005-0000-0000-000063040000}"/>
    <cellStyle name="Currency 2 10 5 6 2 2" xfId="1124" xr:uid="{00000000-0005-0000-0000-000064040000}"/>
    <cellStyle name="Currency 2 10 5 6 3" xfId="1125" xr:uid="{00000000-0005-0000-0000-000065040000}"/>
    <cellStyle name="Currency 2 10 5 7" xfId="1126" xr:uid="{00000000-0005-0000-0000-000066040000}"/>
    <cellStyle name="Currency 2 10 5 7 2" xfId="1127" xr:uid="{00000000-0005-0000-0000-000067040000}"/>
    <cellStyle name="Currency 2 10 5 8" xfId="1128" xr:uid="{00000000-0005-0000-0000-000068040000}"/>
    <cellStyle name="Currency 2 10 5 8 2" xfId="1129" xr:uid="{00000000-0005-0000-0000-000069040000}"/>
    <cellStyle name="Currency 2 10 5 9" xfId="1130" xr:uid="{00000000-0005-0000-0000-00006A040000}"/>
    <cellStyle name="Currency 2 10 6" xfId="1131" xr:uid="{00000000-0005-0000-0000-00006B040000}"/>
    <cellStyle name="Currency 2 10 6 2" xfId="1132" xr:uid="{00000000-0005-0000-0000-00006C040000}"/>
    <cellStyle name="Currency 2 10 6 3" xfId="1133" xr:uid="{00000000-0005-0000-0000-00006D040000}"/>
    <cellStyle name="Currency 2 10 7" xfId="1134" xr:uid="{00000000-0005-0000-0000-00006E040000}"/>
    <cellStyle name="Currency 2 10 8" xfId="1135" xr:uid="{00000000-0005-0000-0000-00006F040000}"/>
    <cellStyle name="Currency 2 10 8 2" xfId="1136" xr:uid="{00000000-0005-0000-0000-000070040000}"/>
    <cellStyle name="Currency 2 10 8 2 2" xfId="1137" xr:uid="{00000000-0005-0000-0000-000071040000}"/>
    <cellStyle name="Currency 2 10 8 3" xfId="1138" xr:uid="{00000000-0005-0000-0000-000072040000}"/>
    <cellStyle name="Currency 2 10 8 4" xfId="1139" xr:uid="{00000000-0005-0000-0000-000073040000}"/>
    <cellStyle name="Currency 2 10 9" xfId="1140" xr:uid="{00000000-0005-0000-0000-000074040000}"/>
    <cellStyle name="Currency 2 10 9 2" xfId="1141" xr:uid="{00000000-0005-0000-0000-000075040000}"/>
    <cellStyle name="Currency 2 10 9 2 2" xfId="1142" xr:uid="{00000000-0005-0000-0000-000076040000}"/>
    <cellStyle name="Currency 2 10 9 3" xfId="1143" xr:uid="{00000000-0005-0000-0000-000077040000}"/>
    <cellStyle name="Currency 2 11" xfId="1144" xr:uid="{00000000-0005-0000-0000-000078040000}"/>
    <cellStyle name="Currency 2 11 2" xfId="1145" xr:uid="{00000000-0005-0000-0000-000079040000}"/>
    <cellStyle name="Currency 2 11 2 2" xfId="1146" xr:uid="{00000000-0005-0000-0000-00007A040000}"/>
    <cellStyle name="Currency 2 11 2 3" xfId="1147" xr:uid="{00000000-0005-0000-0000-00007B040000}"/>
    <cellStyle name="Currency 2 11 2 3 2" xfId="1148" xr:uid="{00000000-0005-0000-0000-00007C040000}"/>
    <cellStyle name="Currency 2 11 2 3 3" xfId="1149" xr:uid="{00000000-0005-0000-0000-00007D040000}"/>
    <cellStyle name="Currency 2 11 2 4" xfId="1150" xr:uid="{00000000-0005-0000-0000-00007E040000}"/>
    <cellStyle name="Currency 2 11 2 4 2" xfId="1151" xr:uid="{00000000-0005-0000-0000-00007F040000}"/>
    <cellStyle name="Currency 2 11 2 4 2 2" xfId="1152" xr:uid="{00000000-0005-0000-0000-000080040000}"/>
    <cellStyle name="Currency 2 11 2 4 3" xfId="1153" xr:uid="{00000000-0005-0000-0000-000081040000}"/>
    <cellStyle name="Currency 2 11 2 5" xfId="1154" xr:uid="{00000000-0005-0000-0000-000082040000}"/>
    <cellStyle name="Currency 2 11 2 5 2" xfId="1155" xr:uid="{00000000-0005-0000-0000-000083040000}"/>
    <cellStyle name="Currency 2 11 2 5 2 2" xfId="1156" xr:uid="{00000000-0005-0000-0000-000084040000}"/>
    <cellStyle name="Currency 2 11 2 5 3" xfId="1157" xr:uid="{00000000-0005-0000-0000-000085040000}"/>
    <cellStyle name="Currency 2 11 2 6" xfId="1158" xr:uid="{00000000-0005-0000-0000-000086040000}"/>
    <cellStyle name="Currency 2 11 2 6 2" xfId="1159" xr:uid="{00000000-0005-0000-0000-000087040000}"/>
    <cellStyle name="Currency 2 11 2 6 2 2" xfId="1160" xr:uid="{00000000-0005-0000-0000-000088040000}"/>
    <cellStyle name="Currency 2 11 2 6 3" xfId="1161" xr:uid="{00000000-0005-0000-0000-000089040000}"/>
    <cellStyle name="Currency 2 11 2 7" xfId="1162" xr:uid="{00000000-0005-0000-0000-00008A040000}"/>
    <cellStyle name="Currency 2 11 2 7 2" xfId="1163" xr:uid="{00000000-0005-0000-0000-00008B040000}"/>
    <cellStyle name="Currency 2 11 2 8" xfId="1164" xr:uid="{00000000-0005-0000-0000-00008C040000}"/>
    <cellStyle name="Currency 2 11 2 8 2" xfId="1165" xr:uid="{00000000-0005-0000-0000-00008D040000}"/>
    <cellStyle name="Currency 2 11 2 9" xfId="1166" xr:uid="{00000000-0005-0000-0000-00008E040000}"/>
    <cellStyle name="Currency 2 11 3" xfId="1167" xr:uid="{00000000-0005-0000-0000-00008F040000}"/>
    <cellStyle name="Currency 2 11 3 2" xfId="1168" xr:uid="{00000000-0005-0000-0000-000090040000}"/>
    <cellStyle name="Currency 2 11 3 3" xfId="1169" xr:uid="{00000000-0005-0000-0000-000091040000}"/>
    <cellStyle name="Currency 2 11 3 3 2" xfId="1170" xr:uid="{00000000-0005-0000-0000-000092040000}"/>
    <cellStyle name="Currency 2 11 3 3 3" xfId="1171" xr:uid="{00000000-0005-0000-0000-000093040000}"/>
    <cellStyle name="Currency 2 11 3 4" xfId="1172" xr:uid="{00000000-0005-0000-0000-000094040000}"/>
    <cellStyle name="Currency 2 11 3 4 2" xfId="1173" xr:uid="{00000000-0005-0000-0000-000095040000}"/>
    <cellStyle name="Currency 2 11 3 4 2 2" xfId="1174" xr:uid="{00000000-0005-0000-0000-000096040000}"/>
    <cellStyle name="Currency 2 11 3 4 3" xfId="1175" xr:uid="{00000000-0005-0000-0000-000097040000}"/>
    <cellStyle name="Currency 2 11 3 5" xfId="1176" xr:uid="{00000000-0005-0000-0000-000098040000}"/>
    <cellStyle name="Currency 2 11 3 5 2" xfId="1177" xr:uid="{00000000-0005-0000-0000-000099040000}"/>
    <cellStyle name="Currency 2 11 3 5 2 2" xfId="1178" xr:uid="{00000000-0005-0000-0000-00009A040000}"/>
    <cellStyle name="Currency 2 11 3 5 3" xfId="1179" xr:uid="{00000000-0005-0000-0000-00009B040000}"/>
    <cellStyle name="Currency 2 11 3 6" xfId="1180" xr:uid="{00000000-0005-0000-0000-00009C040000}"/>
    <cellStyle name="Currency 2 11 3 6 2" xfId="1181" xr:uid="{00000000-0005-0000-0000-00009D040000}"/>
    <cellStyle name="Currency 2 11 3 6 2 2" xfId="1182" xr:uid="{00000000-0005-0000-0000-00009E040000}"/>
    <cellStyle name="Currency 2 11 3 6 3" xfId="1183" xr:uid="{00000000-0005-0000-0000-00009F040000}"/>
    <cellStyle name="Currency 2 11 3 7" xfId="1184" xr:uid="{00000000-0005-0000-0000-0000A0040000}"/>
    <cellStyle name="Currency 2 11 3 7 2" xfId="1185" xr:uid="{00000000-0005-0000-0000-0000A1040000}"/>
    <cellStyle name="Currency 2 11 3 8" xfId="1186" xr:uid="{00000000-0005-0000-0000-0000A2040000}"/>
    <cellStyle name="Currency 2 11 3 8 2" xfId="1187" xr:uid="{00000000-0005-0000-0000-0000A3040000}"/>
    <cellStyle name="Currency 2 11 3 9" xfId="1188" xr:uid="{00000000-0005-0000-0000-0000A4040000}"/>
    <cellStyle name="Currency 2 11 4" xfId="1189" xr:uid="{00000000-0005-0000-0000-0000A5040000}"/>
    <cellStyle name="Currency 2 11 4 2" xfId="1190" xr:uid="{00000000-0005-0000-0000-0000A6040000}"/>
    <cellStyle name="Currency 2 11 4 3" xfId="1191" xr:uid="{00000000-0005-0000-0000-0000A7040000}"/>
    <cellStyle name="Currency 2 11 4 3 2" xfId="1192" xr:uid="{00000000-0005-0000-0000-0000A8040000}"/>
    <cellStyle name="Currency 2 11 4 3 2 2" xfId="1193" xr:uid="{00000000-0005-0000-0000-0000A9040000}"/>
    <cellStyle name="Currency 2 11 4 3 3" xfId="1194" xr:uid="{00000000-0005-0000-0000-0000AA040000}"/>
    <cellStyle name="Currency 2 11 4 4" xfId="1195" xr:uid="{00000000-0005-0000-0000-0000AB040000}"/>
    <cellStyle name="Currency 2 11 4 4 2" xfId="1196" xr:uid="{00000000-0005-0000-0000-0000AC040000}"/>
    <cellStyle name="Currency 2 11 4 4 2 2" xfId="1197" xr:uid="{00000000-0005-0000-0000-0000AD040000}"/>
    <cellStyle name="Currency 2 11 4 4 3" xfId="1198" xr:uid="{00000000-0005-0000-0000-0000AE040000}"/>
    <cellStyle name="Currency 2 11 4 5" xfId="1199" xr:uid="{00000000-0005-0000-0000-0000AF040000}"/>
    <cellStyle name="Currency 2 11 4 5 2" xfId="1200" xr:uid="{00000000-0005-0000-0000-0000B0040000}"/>
    <cellStyle name="Currency 2 11 4 5 2 2" xfId="1201" xr:uid="{00000000-0005-0000-0000-0000B1040000}"/>
    <cellStyle name="Currency 2 11 4 5 3" xfId="1202" xr:uid="{00000000-0005-0000-0000-0000B2040000}"/>
    <cellStyle name="Currency 2 11 4 6" xfId="1203" xr:uid="{00000000-0005-0000-0000-0000B3040000}"/>
    <cellStyle name="Currency 2 11 4 6 2" xfId="1204" xr:uid="{00000000-0005-0000-0000-0000B4040000}"/>
    <cellStyle name="Currency 2 11 4 7" xfId="1205" xr:uid="{00000000-0005-0000-0000-0000B5040000}"/>
    <cellStyle name="Currency 2 11 4 7 2" xfId="1206" xr:uid="{00000000-0005-0000-0000-0000B6040000}"/>
    <cellStyle name="Currency 2 11 4 8" xfId="1207" xr:uid="{00000000-0005-0000-0000-0000B7040000}"/>
    <cellStyle name="Currency 2 11 4 9" xfId="1208" xr:uid="{00000000-0005-0000-0000-0000B8040000}"/>
    <cellStyle name="Currency 2 11 5" xfId="1209" xr:uid="{00000000-0005-0000-0000-0000B9040000}"/>
    <cellStyle name="Currency 2 11 5 2" xfId="1210" xr:uid="{00000000-0005-0000-0000-0000BA040000}"/>
    <cellStyle name="Currency 2 11 5 3" xfId="1211" xr:uid="{00000000-0005-0000-0000-0000BB040000}"/>
    <cellStyle name="Currency 2 11 6" xfId="1212" xr:uid="{00000000-0005-0000-0000-0000BC040000}"/>
    <cellStyle name="Currency 2 11 6 2" xfId="1213" xr:uid="{00000000-0005-0000-0000-0000BD040000}"/>
    <cellStyle name="Currency 2 11 6 2 2" xfId="1214" xr:uid="{00000000-0005-0000-0000-0000BE040000}"/>
    <cellStyle name="Currency 2 11 6 2 2 2" xfId="1215" xr:uid="{00000000-0005-0000-0000-0000BF040000}"/>
    <cellStyle name="Currency 2 11 6 2 3" xfId="1216" xr:uid="{00000000-0005-0000-0000-0000C0040000}"/>
    <cellStyle name="Currency 2 11 6 3" xfId="1217" xr:uid="{00000000-0005-0000-0000-0000C1040000}"/>
    <cellStyle name="Currency 2 11 6 3 2" xfId="1218" xr:uid="{00000000-0005-0000-0000-0000C2040000}"/>
    <cellStyle name="Currency 2 11 6 3 2 2" xfId="1219" xr:uid="{00000000-0005-0000-0000-0000C3040000}"/>
    <cellStyle name="Currency 2 11 6 3 3" xfId="1220" xr:uid="{00000000-0005-0000-0000-0000C4040000}"/>
    <cellStyle name="Currency 2 11 6 4" xfId="1221" xr:uid="{00000000-0005-0000-0000-0000C5040000}"/>
    <cellStyle name="Currency 2 11 6 4 2" xfId="1222" xr:uid="{00000000-0005-0000-0000-0000C6040000}"/>
    <cellStyle name="Currency 2 11 6 4 2 2" xfId="1223" xr:uid="{00000000-0005-0000-0000-0000C7040000}"/>
    <cellStyle name="Currency 2 11 6 4 3" xfId="1224" xr:uid="{00000000-0005-0000-0000-0000C8040000}"/>
    <cellStyle name="Currency 2 11 6 5" xfId="1225" xr:uid="{00000000-0005-0000-0000-0000C9040000}"/>
    <cellStyle name="Currency 2 11 6 5 2" xfId="1226" xr:uid="{00000000-0005-0000-0000-0000CA040000}"/>
    <cellStyle name="Currency 2 11 6 6" xfId="1227" xr:uid="{00000000-0005-0000-0000-0000CB040000}"/>
    <cellStyle name="Currency 2 11 6 6 2" xfId="1228" xr:uid="{00000000-0005-0000-0000-0000CC040000}"/>
    <cellStyle name="Currency 2 11 6 7" xfId="1229" xr:uid="{00000000-0005-0000-0000-0000CD040000}"/>
    <cellStyle name="Currency 2 11 7" xfId="1230" xr:uid="{00000000-0005-0000-0000-0000CE040000}"/>
    <cellStyle name="Currency 2 11 7 2" xfId="1231" xr:uid="{00000000-0005-0000-0000-0000CF040000}"/>
    <cellStyle name="Currency 2 11 7 2 2" xfId="1232" xr:uid="{00000000-0005-0000-0000-0000D0040000}"/>
    <cellStyle name="Currency 2 11 7 3" xfId="1233" xr:uid="{00000000-0005-0000-0000-0000D1040000}"/>
    <cellStyle name="Currency 2 11 8" xfId="1234" xr:uid="{00000000-0005-0000-0000-0000D2040000}"/>
    <cellStyle name="Currency 2 11 8 2" xfId="1235" xr:uid="{00000000-0005-0000-0000-0000D3040000}"/>
    <cellStyle name="Currency 2 11 8 2 2" xfId="1236" xr:uid="{00000000-0005-0000-0000-0000D4040000}"/>
    <cellStyle name="Currency 2 11 8 3" xfId="1237" xr:uid="{00000000-0005-0000-0000-0000D5040000}"/>
    <cellStyle name="Currency 2 12" xfId="1238" xr:uid="{00000000-0005-0000-0000-0000D6040000}"/>
    <cellStyle name="Currency 2 12 10" xfId="1239" xr:uid="{00000000-0005-0000-0000-0000D7040000}"/>
    <cellStyle name="Currency 2 12 2" xfId="1240" xr:uid="{00000000-0005-0000-0000-0000D8040000}"/>
    <cellStyle name="Currency 2 12 2 2" xfId="1241" xr:uid="{00000000-0005-0000-0000-0000D9040000}"/>
    <cellStyle name="Currency 2 12 2 3" xfId="1242" xr:uid="{00000000-0005-0000-0000-0000DA040000}"/>
    <cellStyle name="Currency 2 12 2 3 2" xfId="1243" xr:uid="{00000000-0005-0000-0000-0000DB040000}"/>
    <cellStyle name="Currency 2 12 2 3 3" xfId="1244" xr:uid="{00000000-0005-0000-0000-0000DC040000}"/>
    <cellStyle name="Currency 2 12 2 4" xfId="1245" xr:uid="{00000000-0005-0000-0000-0000DD040000}"/>
    <cellStyle name="Currency 2 12 2 4 2" xfId="1246" xr:uid="{00000000-0005-0000-0000-0000DE040000}"/>
    <cellStyle name="Currency 2 12 2 4 2 2" xfId="1247" xr:uid="{00000000-0005-0000-0000-0000DF040000}"/>
    <cellStyle name="Currency 2 12 2 4 3" xfId="1248" xr:uid="{00000000-0005-0000-0000-0000E0040000}"/>
    <cellStyle name="Currency 2 12 2 5" xfId="1249" xr:uid="{00000000-0005-0000-0000-0000E1040000}"/>
    <cellStyle name="Currency 2 12 2 5 2" xfId="1250" xr:uid="{00000000-0005-0000-0000-0000E2040000}"/>
    <cellStyle name="Currency 2 12 2 5 2 2" xfId="1251" xr:uid="{00000000-0005-0000-0000-0000E3040000}"/>
    <cellStyle name="Currency 2 12 2 5 3" xfId="1252" xr:uid="{00000000-0005-0000-0000-0000E4040000}"/>
    <cellStyle name="Currency 2 12 2 6" xfId="1253" xr:uid="{00000000-0005-0000-0000-0000E5040000}"/>
    <cellStyle name="Currency 2 12 2 6 2" xfId="1254" xr:uid="{00000000-0005-0000-0000-0000E6040000}"/>
    <cellStyle name="Currency 2 12 2 6 2 2" xfId="1255" xr:uid="{00000000-0005-0000-0000-0000E7040000}"/>
    <cellStyle name="Currency 2 12 2 6 3" xfId="1256" xr:uid="{00000000-0005-0000-0000-0000E8040000}"/>
    <cellStyle name="Currency 2 12 2 7" xfId="1257" xr:uid="{00000000-0005-0000-0000-0000E9040000}"/>
    <cellStyle name="Currency 2 12 2 7 2" xfId="1258" xr:uid="{00000000-0005-0000-0000-0000EA040000}"/>
    <cellStyle name="Currency 2 12 2 8" xfId="1259" xr:uid="{00000000-0005-0000-0000-0000EB040000}"/>
    <cellStyle name="Currency 2 12 2 8 2" xfId="1260" xr:uid="{00000000-0005-0000-0000-0000EC040000}"/>
    <cellStyle name="Currency 2 12 2 9" xfId="1261" xr:uid="{00000000-0005-0000-0000-0000ED040000}"/>
    <cellStyle name="Currency 2 12 3" xfId="1262" xr:uid="{00000000-0005-0000-0000-0000EE040000}"/>
    <cellStyle name="Currency 2 12 4" xfId="1263" xr:uid="{00000000-0005-0000-0000-0000EF040000}"/>
    <cellStyle name="Currency 2 12 4 2" xfId="1264" xr:uid="{00000000-0005-0000-0000-0000F0040000}"/>
    <cellStyle name="Currency 2 12 4 3" xfId="1265" xr:uid="{00000000-0005-0000-0000-0000F1040000}"/>
    <cellStyle name="Currency 2 12 5" xfId="1266" xr:uid="{00000000-0005-0000-0000-0000F2040000}"/>
    <cellStyle name="Currency 2 12 5 2" xfId="1267" xr:uid="{00000000-0005-0000-0000-0000F3040000}"/>
    <cellStyle name="Currency 2 12 5 2 2" xfId="1268" xr:uid="{00000000-0005-0000-0000-0000F4040000}"/>
    <cellStyle name="Currency 2 12 5 3" xfId="1269" xr:uid="{00000000-0005-0000-0000-0000F5040000}"/>
    <cellStyle name="Currency 2 12 6" xfId="1270" xr:uid="{00000000-0005-0000-0000-0000F6040000}"/>
    <cellStyle name="Currency 2 12 6 2" xfId="1271" xr:uid="{00000000-0005-0000-0000-0000F7040000}"/>
    <cellStyle name="Currency 2 12 6 2 2" xfId="1272" xr:uid="{00000000-0005-0000-0000-0000F8040000}"/>
    <cellStyle name="Currency 2 12 6 3" xfId="1273" xr:uid="{00000000-0005-0000-0000-0000F9040000}"/>
    <cellStyle name="Currency 2 12 7" xfId="1274" xr:uid="{00000000-0005-0000-0000-0000FA040000}"/>
    <cellStyle name="Currency 2 12 7 2" xfId="1275" xr:uid="{00000000-0005-0000-0000-0000FB040000}"/>
    <cellStyle name="Currency 2 12 7 2 2" xfId="1276" xr:uid="{00000000-0005-0000-0000-0000FC040000}"/>
    <cellStyle name="Currency 2 12 7 3" xfId="1277" xr:uid="{00000000-0005-0000-0000-0000FD040000}"/>
    <cellStyle name="Currency 2 12 8" xfId="1278" xr:uid="{00000000-0005-0000-0000-0000FE040000}"/>
    <cellStyle name="Currency 2 12 8 2" xfId="1279" xr:uid="{00000000-0005-0000-0000-0000FF040000}"/>
    <cellStyle name="Currency 2 12 9" xfId="1280" xr:uid="{00000000-0005-0000-0000-000000050000}"/>
    <cellStyle name="Currency 2 12 9 2" xfId="1281" xr:uid="{00000000-0005-0000-0000-000001050000}"/>
    <cellStyle name="Currency 2 13" xfId="1282" xr:uid="{00000000-0005-0000-0000-000002050000}"/>
    <cellStyle name="Currency 2 13 2" xfId="1283" xr:uid="{00000000-0005-0000-0000-000003050000}"/>
    <cellStyle name="Currency 2 13 2 10" xfId="1284" xr:uid="{00000000-0005-0000-0000-000004050000}"/>
    <cellStyle name="Currency 2 13 2 2" xfId="1285" xr:uid="{00000000-0005-0000-0000-000005050000}"/>
    <cellStyle name="Currency 2 13 2 3" xfId="1286" xr:uid="{00000000-0005-0000-0000-000006050000}"/>
    <cellStyle name="Currency 2 13 2 4" xfId="1287" xr:uid="{00000000-0005-0000-0000-000007050000}"/>
    <cellStyle name="Currency 2 13 2 4 2" xfId="1288" xr:uid="{00000000-0005-0000-0000-000008050000}"/>
    <cellStyle name="Currency 2 13 2 4 2 2" xfId="1289" xr:uid="{00000000-0005-0000-0000-000009050000}"/>
    <cellStyle name="Currency 2 13 2 4 3" xfId="1290" xr:uid="{00000000-0005-0000-0000-00000A050000}"/>
    <cellStyle name="Currency 2 13 2 5" xfId="1291" xr:uid="{00000000-0005-0000-0000-00000B050000}"/>
    <cellStyle name="Currency 2 13 2 5 2" xfId="1292" xr:uid="{00000000-0005-0000-0000-00000C050000}"/>
    <cellStyle name="Currency 2 13 2 5 2 2" xfId="1293" xr:uid="{00000000-0005-0000-0000-00000D050000}"/>
    <cellStyle name="Currency 2 13 2 5 3" xfId="1294" xr:uid="{00000000-0005-0000-0000-00000E050000}"/>
    <cellStyle name="Currency 2 13 2 6" xfId="1295" xr:uid="{00000000-0005-0000-0000-00000F050000}"/>
    <cellStyle name="Currency 2 13 2 6 2" xfId="1296" xr:uid="{00000000-0005-0000-0000-000010050000}"/>
    <cellStyle name="Currency 2 13 2 6 2 2" xfId="1297" xr:uid="{00000000-0005-0000-0000-000011050000}"/>
    <cellStyle name="Currency 2 13 2 6 3" xfId="1298" xr:uid="{00000000-0005-0000-0000-000012050000}"/>
    <cellStyle name="Currency 2 13 2 7" xfId="1299" xr:uid="{00000000-0005-0000-0000-000013050000}"/>
    <cellStyle name="Currency 2 13 2 7 2" xfId="1300" xr:uid="{00000000-0005-0000-0000-000014050000}"/>
    <cellStyle name="Currency 2 13 2 8" xfId="1301" xr:uid="{00000000-0005-0000-0000-000015050000}"/>
    <cellStyle name="Currency 2 13 2 8 2" xfId="1302" xr:uid="{00000000-0005-0000-0000-000016050000}"/>
    <cellStyle name="Currency 2 13 2 9" xfId="1303" xr:uid="{00000000-0005-0000-0000-000017050000}"/>
    <cellStyle name="Currency 2 13 3" xfId="1304" xr:uid="{00000000-0005-0000-0000-000018050000}"/>
    <cellStyle name="Currency 2 13 4" xfId="1305" xr:uid="{00000000-0005-0000-0000-000019050000}"/>
    <cellStyle name="Currency 2 13 4 2" xfId="1306" xr:uid="{00000000-0005-0000-0000-00001A050000}"/>
    <cellStyle name="Currency 2 13 4 2 2" xfId="1307" xr:uid="{00000000-0005-0000-0000-00001B050000}"/>
    <cellStyle name="Currency 2 13 4 3" xfId="1308" xr:uid="{00000000-0005-0000-0000-00001C050000}"/>
    <cellStyle name="Currency 2 13 5" xfId="1309" xr:uid="{00000000-0005-0000-0000-00001D050000}"/>
    <cellStyle name="Currency 2 13 5 2" xfId="1310" xr:uid="{00000000-0005-0000-0000-00001E050000}"/>
    <cellStyle name="Currency 2 13 5 2 2" xfId="1311" xr:uid="{00000000-0005-0000-0000-00001F050000}"/>
    <cellStyle name="Currency 2 13 5 3" xfId="1312" xr:uid="{00000000-0005-0000-0000-000020050000}"/>
    <cellStyle name="Currency 2 14" xfId="1313" xr:uid="{00000000-0005-0000-0000-000021050000}"/>
    <cellStyle name="Currency 2 14 2" xfId="1314" xr:uid="{00000000-0005-0000-0000-000022050000}"/>
    <cellStyle name="Currency 2 14 3" xfId="1315" xr:uid="{00000000-0005-0000-0000-000023050000}"/>
    <cellStyle name="Currency 2 14 3 2" xfId="1316" xr:uid="{00000000-0005-0000-0000-000024050000}"/>
    <cellStyle name="Currency 2 14 3 3" xfId="1317" xr:uid="{00000000-0005-0000-0000-000025050000}"/>
    <cellStyle name="Currency 2 14 4" xfId="1318" xr:uid="{00000000-0005-0000-0000-000026050000}"/>
    <cellStyle name="Currency 2 14 4 2" xfId="1319" xr:uid="{00000000-0005-0000-0000-000027050000}"/>
    <cellStyle name="Currency 2 14 4 2 2" xfId="1320" xr:uid="{00000000-0005-0000-0000-000028050000}"/>
    <cellStyle name="Currency 2 14 4 3" xfId="1321" xr:uid="{00000000-0005-0000-0000-000029050000}"/>
    <cellStyle name="Currency 2 14 5" xfId="1322" xr:uid="{00000000-0005-0000-0000-00002A050000}"/>
    <cellStyle name="Currency 2 14 5 2" xfId="1323" xr:uid="{00000000-0005-0000-0000-00002B050000}"/>
    <cellStyle name="Currency 2 14 5 2 2" xfId="1324" xr:uid="{00000000-0005-0000-0000-00002C050000}"/>
    <cellStyle name="Currency 2 14 5 3" xfId="1325" xr:uid="{00000000-0005-0000-0000-00002D050000}"/>
    <cellStyle name="Currency 2 14 6" xfId="1326" xr:uid="{00000000-0005-0000-0000-00002E050000}"/>
    <cellStyle name="Currency 2 14 6 2" xfId="1327" xr:uid="{00000000-0005-0000-0000-00002F050000}"/>
    <cellStyle name="Currency 2 14 6 2 2" xfId="1328" xr:uid="{00000000-0005-0000-0000-000030050000}"/>
    <cellStyle name="Currency 2 14 6 3" xfId="1329" xr:uid="{00000000-0005-0000-0000-000031050000}"/>
    <cellStyle name="Currency 2 14 7" xfId="1330" xr:uid="{00000000-0005-0000-0000-000032050000}"/>
    <cellStyle name="Currency 2 14 7 2" xfId="1331" xr:uid="{00000000-0005-0000-0000-000033050000}"/>
    <cellStyle name="Currency 2 14 8" xfId="1332" xr:uid="{00000000-0005-0000-0000-000034050000}"/>
    <cellStyle name="Currency 2 14 8 2" xfId="1333" xr:uid="{00000000-0005-0000-0000-000035050000}"/>
    <cellStyle name="Currency 2 14 9" xfId="1334" xr:uid="{00000000-0005-0000-0000-000036050000}"/>
    <cellStyle name="Currency 2 15" xfId="1335" xr:uid="{00000000-0005-0000-0000-000037050000}"/>
    <cellStyle name="Currency 2 15 2" xfId="1336" xr:uid="{00000000-0005-0000-0000-000038050000}"/>
    <cellStyle name="Currency 2 15 3" xfId="1337" xr:uid="{00000000-0005-0000-0000-000039050000}"/>
    <cellStyle name="Currency 2 16" xfId="1338" xr:uid="{00000000-0005-0000-0000-00003A050000}"/>
    <cellStyle name="Currency 2 17" xfId="1339" xr:uid="{00000000-0005-0000-0000-00003B050000}"/>
    <cellStyle name="Currency 2 17 2" xfId="1340" xr:uid="{00000000-0005-0000-0000-00003C050000}"/>
    <cellStyle name="Currency 2 17 3" xfId="1341" xr:uid="{00000000-0005-0000-0000-00003D050000}"/>
    <cellStyle name="Currency 2 18" xfId="1342" xr:uid="{00000000-0005-0000-0000-00003E050000}"/>
    <cellStyle name="Currency 2 18 2" xfId="1343" xr:uid="{00000000-0005-0000-0000-00003F050000}"/>
    <cellStyle name="Currency 2 18 2 2" xfId="1344" xr:uid="{00000000-0005-0000-0000-000040050000}"/>
    <cellStyle name="Currency 2 18 3" xfId="1345" xr:uid="{00000000-0005-0000-0000-000041050000}"/>
    <cellStyle name="Currency 2 18 4" xfId="1346" xr:uid="{00000000-0005-0000-0000-000042050000}"/>
    <cellStyle name="Currency 2 18 5" xfId="1347" xr:uid="{00000000-0005-0000-0000-000043050000}"/>
    <cellStyle name="Currency 2 19" xfId="1348" xr:uid="{00000000-0005-0000-0000-000044050000}"/>
    <cellStyle name="Currency 2 19 2" xfId="1349" xr:uid="{00000000-0005-0000-0000-000045050000}"/>
    <cellStyle name="Currency 2 19 2 2" xfId="1350" xr:uid="{00000000-0005-0000-0000-000046050000}"/>
    <cellStyle name="Currency 2 19 3" xfId="1351" xr:uid="{00000000-0005-0000-0000-000047050000}"/>
    <cellStyle name="Currency 2 2" xfId="1352" xr:uid="{00000000-0005-0000-0000-000048050000}"/>
    <cellStyle name="Currency 2 2 2" xfId="1353" xr:uid="{00000000-0005-0000-0000-000049050000}"/>
    <cellStyle name="Currency 2 2 2 10" xfId="1354" xr:uid="{00000000-0005-0000-0000-00004A050000}"/>
    <cellStyle name="Currency 2 2 2 10 2" xfId="1355" xr:uid="{00000000-0005-0000-0000-00004B050000}"/>
    <cellStyle name="Currency 2 2 2 10 2 2" xfId="1356" xr:uid="{00000000-0005-0000-0000-00004C050000}"/>
    <cellStyle name="Currency 2 2 2 10 3" xfId="1357" xr:uid="{00000000-0005-0000-0000-00004D050000}"/>
    <cellStyle name="Currency 2 2 2 10 4" xfId="1358" xr:uid="{00000000-0005-0000-0000-00004E050000}"/>
    <cellStyle name="Currency 2 2 2 11" xfId="1359" xr:uid="{00000000-0005-0000-0000-00004F050000}"/>
    <cellStyle name="Currency 2 2 2 11 2" xfId="1360" xr:uid="{00000000-0005-0000-0000-000050050000}"/>
    <cellStyle name="Currency 2 2 2 11 2 2" xfId="1361" xr:uid="{00000000-0005-0000-0000-000051050000}"/>
    <cellStyle name="Currency 2 2 2 11 3" xfId="1362" xr:uid="{00000000-0005-0000-0000-000052050000}"/>
    <cellStyle name="Currency 2 2 2 12" xfId="1363" xr:uid="{00000000-0005-0000-0000-000053050000}"/>
    <cellStyle name="Currency 2 2 2 12 2" xfId="1364" xr:uid="{00000000-0005-0000-0000-000054050000}"/>
    <cellStyle name="Currency 2 2 2 12 2 2" xfId="1365" xr:uid="{00000000-0005-0000-0000-000055050000}"/>
    <cellStyle name="Currency 2 2 2 12 3" xfId="1366" xr:uid="{00000000-0005-0000-0000-000056050000}"/>
    <cellStyle name="Currency 2 2 2 13" xfId="1367" xr:uid="{00000000-0005-0000-0000-000057050000}"/>
    <cellStyle name="Currency 2 2 2 13 2" xfId="1368" xr:uid="{00000000-0005-0000-0000-000058050000}"/>
    <cellStyle name="Currency 2 2 2 14" xfId="1369" xr:uid="{00000000-0005-0000-0000-000059050000}"/>
    <cellStyle name="Currency 2 2 2 14 2" xfId="1370" xr:uid="{00000000-0005-0000-0000-00005A050000}"/>
    <cellStyle name="Currency 2 2 2 15" xfId="1371" xr:uid="{00000000-0005-0000-0000-00005B050000}"/>
    <cellStyle name="Currency 2 2 2 16" xfId="1372" xr:uid="{00000000-0005-0000-0000-00005C050000}"/>
    <cellStyle name="Currency 2 2 2 17" xfId="1373" xr:uid="{00000000-0005-0000-0000-00005D050000}"/>
    <cellStyle name="Currency 2 2 2 2" xfId="1374" xr:uid="{00000000-0005-0000-0000-00005E050000}"/>
    <cellStyle name="Currency 2 2 2 2 10" xfId="1375" xr:uid="{00000000-0005-0000-0000-00005F050000}"/>
    <cellStyle name="Currency 2 2 2 2 10 2" xfId="1376" xr:uid="{00000000-0005-0000-0000-000060050000}"/>
    <cellStyle name="Currency 2 2 2 2 10 2 2" xfId="1377" xr:uid="{00000000-0005-0000-0000-000061050000}"/>
    <cellStyle name="Currency 2 2 2 2 10 3" xfId="1378" xr:uid="{00000000-0005-0000-0000-000062050000}"/>
    <cellStyle name="Currency 2 2 2 2 11" xfId="1379" xr:uid="{00000000-0005-0000-0000-000063050000}"/>
    <cellStyle name="Currency 2 2 2 2 11 2" xfId="1380" xr:uid="{00000000-0005-0000-0000-000064050000}"/>
    <cellStyle name="Currency 2 2 2 2 12" xfId="1381" xr:uid="{00000000-0005-0000-0000-000065050000}"/>
    <cellStyle name="Currency 2 2 2 2 12 2" xfId="1382" xr:uid="{00000000-0005-0000-0000-000066050000}"/>
    <cellStyle name="Currency 2 2 2 2 13" xfId="1383" xr:uid="{00000000-0005-0000-0000-000067050000}"/>
    <cellStyle name="Currency 2 2 2 2 14" xfId="1384" xr:uid="{00000000-0005-0000-0000-000068050000}"/>
    <cellStyle name="Currency 2 2 2 2 15" xfId="1385" xr:uid="{00000000-0005-0000-0000-000069050000}"/>
    <cellStyle name="Currency 2 2 2 2 2" xfId="1386" xr:uid="{00000000-0005-0000-0000-00006A050000}"/>
    <cellStyle name="Currency 2 2 2 2 2 2" xfId="1387" xr:uid="{00000000-0005-0000-0000-00006B050000}"/>
    <cellStyle name="Currency 2 2 2 2 2 2 2" xfId="1388" xr:uid="{00000000-0005-0000-0000-00006C050000}"/>
    <cellStyle name="Currency 2 2 2 2 2 2 3" xfId="1389" xr:uid="{00000000-0005-0000-0000-00006D050000}"/>
    <cellStyle name="Currency 2 2 2 2 2 2 3 2" xfId="1390" xr:uid="{00000000-0005-0000-0000-00006E050000}"/>
    <cellStyle name="Currency 2 2 2 2 2 2 3 3" xfId="1391" xr:uid="{00000000-0005-0000-0000-00006F050000}"/>
    <cellStyle name="Currency 2 2 2 2 2 2 4" xfId="1392" xr:uid="{00000000-0005-0000-0000-000070050000}"/>
    <cellStyle name="Currency 2 2 2 2 2 2 4 2" xfId="1393" xr:uid="{00000000-0005-0000-0000-000071050000}"/>
    <cellStyle name="Currency 2 2 2 2 2 2 4 2 2" xfId="1394" xr:uid="{00000000-0005-0000-0000-000072050000}"/>
    <cellStyle name="Currency 2 2 2 2 2 2 4 3" xfId="1395" xr:uid="{00000000-0005-0000-0000-000073050000}"/>
    <cellStyle name="Currency 2 2 2 2 2 2 5" xfId="1396" xr:uid="{00000000-0005-0000-0000-000074050000}"/>
    <cellStyle name="Currency 2 2 2 2 2 2 5 2" xfId="1397" xr:uid="{00000000-0005-0000-0000-000075050000}"/>
    <cellStyle name="Currency 2 2 2 2 2 2 5 2 2" xfId="1398" xr:uid="{00000000-0005-0000-0000-000076050000}"/>
    <cellStyle name="Currency 2 2 2 2 2 2 5 3" xfId="1399" xr:uid="{00000000-0005-0000-0000-000077050000}"/>
    <cellStyle name="Currency 2 2 2 2 2 2 6" xfId="1400" xr:uid="{00000000-0005-0000-0000-000078050000}"/>
    <cellStyle name="Currency 2 2 2 2 2 2 6 2" xfId="1401" xr:uid="{00000000-0005-0000-0000-000079050000}"/>
    <cellStyle name="Currency 2 2 2 2 2 2 6 2 2" xfId="1402" xr:uid="{00000000-0005-0000-0000-00007A050000}"/>
    <cellStyle name="Currency 2 2 2 2 2 2 6 3" xfId="1403" xr:uid="{00000000-0005-0000-0000-00007B050000}"/>
    <cellStyle name="Currency 2 2 2 2 2 2 7" xfId="1404" xr:uid="{00000000-0005-0000-0000-00007C050000}"/>
    <cellStyle name="Currency 2 2 2 2 2 2 7 2" xfId="1405" xr:uid="{00000000-0005-0000-0000-00007D050000}"/>
    <cellStyle name="Currency 2 2 2 2 2 2 8" xfId="1406" xr:uid="{00000000-0005-0000-0000-00007E050000}"/>
    <cellStyle name="Currency 2 2 2 2 2 2 8 2" xfId="1407" xr:uid="{00000000-0005-0000-0000-00007F050000}"/>
    <cellStyle name="Currency 2 2 2 2 2 2 9" xfId="1408" xr:uid="{00000000-0005-0000-0000-000080050000}"/>
    <cellStyle name="Currency 2 2 2 2 2 3" xfId="1409" xr:uid="{00000000-0005-0000-0000-000081050000}"/>
    <cellStyle name="Currency 2 2 2 2 2 3 2" xfId="1410" xr:uid="{00000000-0005-0000-0000-000082050000}"/>
    <cellStyle name="Currency 2 2 2 2 2 3 3" xfId="1411" xr:uid="{00000000-0005-0000-0000-000083050000}"/>
    <cellStyle name="Currency 2 2 2 2 2 3 3 2" xfId="1412" xr:uid="{00000000-0005-0000-0000-000084050000}"/>
    <cellStyle name="Currency 2 2 2 2 2 3 3 3" xfId="1413" xr:uid="{00000000-0005-0000-0000-000085050000}"/>
    <cellStyle name="Currency 2 2 2 2 2 3 4" xfId="1414" xr:uid="{00000000-0005-0000-0000-000086050000}"/>
    <cellStyle name="Currency 2 2 2 2 2 3 4 2" xfId="1415" xr:uid="{00000000-0005-0000-0000-000087050000}"/>
    <cellStyle name="Currency 2 2 2 2 2 3 4 2 2" xfId="1416" xr:uid="{00000000-0005-0000-0000-000088050000}"/>
    <cellStyle name="Currency 2 2 2 2 2 3 4 3" xfId="1417" xr:uid="{00000000-0005-0000-0000-000089050000}"/>
    <cellStyle name="Currency 2 2 2 2 2 3 5" xfId="1418" xr:uid="{00000000-0005-0000-0000-00008A050000}"/>
    <cellStyle name="Currency 2 2 2 2 2 3 5 2" xfId="1419" xr:uid="{00000000-0005-0000-0000-00008B050000}"/>
    <cellStyle name="Currency 2 2 2 2 2 3 5 2 2" xfId="1420" xr:uid="{00000000-0005-0000-0000-00008C050000}"/>
    <cellStyle name="Currency 2 2 2 2 2 3 5 3" xfId="1421" xr:uid="{00000000-0005-0000-0000-00008D050000}"/>
    <cellStyle name="Currency 2 2 2 2 2 3 6" xfId="1422" xr:uid="{00000000-0005-0000-0000-00008E050000}"/>
    <cellStyle name="Currency 2 2 2 2 2 3 6 2" xfId="1423" xr:uid="{00000000-0005-0000-0000-00008F050000}"/>
    <cellStyle name="Currency 2 2 2 2 2 3 6 2 2" xfId="1424" xr:uid="{00000000-0005-0000-0000-000090050000}"/>
    <cellStyle name="Currency 2 2 2 2 2 3 6 3" xfId="1425" xr:uid="{00000000-0005-0000-0000-000091050000}"/>
    <cellStyle name="Currency 2 2 2 2 2 3 7" xfId="1426" xr:uid="{00000000-0005-0000-0000-000092050000}"/>
    <cellStyle name="Currency 2 2 2 2 2 3 7 2" xfId="1427" xr:uid="{00000000-0005-0000-0000-000093050000}"/>
    <cellStyle name="Currency 2 2 2 2 2 3 8" xfId="1428" xr:uid="{00000000-0005-0000-0000-000094050000}"/>
    <cellStyle name="Currency 2 2 2 2 2 3 8 2" xfId="1429" xr:uid="{00000000-0005-0000-0000-000095050000}"/>
    <cellStyle name="Currency 2 2 2 2 2 3 9" xfId="1430" xr:uid="{00000000-0005-0000-0000-000096050000}"/>
    <cellStyle name="Currency 2 2 2 2 2 4" xfId="1431" xr:uid="{00000000-0005-0000-0000-000097050000}"/>
    <cellStyle name="Currency 2 2 2 2 2 4 2" xfId="1432" xr:uid="{00000000-0005-0000-0000-000098050000}"/>
    <cellStyle name="Currency 2 2 2 2 2 4 3" xfId="1433" xr:uid="{00000000-0005-0000-0000-000099050000}"/>
    <cellStyle name="Currency 2 2 2 2 2 4 3 2" xfId="1434" xr:uid="{00000000-0005-0000-0000-00009A050000}"/>
    <cellStyle name="Currency 2 2 2 2 2 4 3 2 2" xfId="1435" xr:uid="{00000000-0005-0000-0000-00009B050000}"/>
    <cellStyle name="Currency 2 2 2 2 2 4 3 3" xfId="1436" xr:uid="{00000000-0005-0000-0000-00009C050000}"/>
    <cellStyle name="Currency 2 2 2 2 2 4 4" xfId="1437" xr:uid="{00000000-0005-0000-0000-00009D050000}"/>
    <cellStyle name="Currency 2 2 2 2 2 4 4 2" xfId="1438" xr:uid="{00000000-0005-0000-0000-00009E050000}"/>
    <cellStyle name="Currency 2 2 2 2 2 4 4 2 2" xfId="1439" xr:uid="{00000000-0005-0000-0000-00009F050000}"/>
    <cellStyle name="Currency 2 2 2 2 2 4 4 3" xfId="1440" xr:uid="{00000000-0005-0000-0000-0000A0050000}"/>
    <cellStyle name="Currency 2 2 2 2 2 4 5" xfId="1441" xr:uid="{00000000-0005-0000-0000-0000A1050000}"/>
    <cellStyle name="Currency 2 2 2 2 2 4 5 2" xfId="1442" xr:uid="{00000000-0005-0000-0000-0000A2050000}"/>
    <cellStyle name="Currency 2 2 2 2 2 4 5 2 2" xfId="1443" xr:uid="{00000000-0005-0000-0000-0000A3050000}"/>
    <cellStyle name="Currency 2 2 2 2 2 4 5 3" xfId="1444" xr:uid="{00000000-0005-0000-0000-0000A4050000}"/>
    <cellStyle name="Currency 2 2 2 2 2 4 6" xfId="1445" xr:uid="{00000000-0005-0000-0000-0000A5050000}"/>
    <cellStyle name="Currency 2 2 2 2 2 4 6 2" xfId="1446" xr:uid="{00000000-0005-0000-0000-0000A6050000}"/>
    <cellStyle name="Currency 2 2 2 2 2 4 7" xfId="1447" xr:uid="{00000000-0005-0000-0000-0000A7050000}"/>
    <cellStyle name="Currency 2 2 2 2 2 4 7 2" xfId="1448" xr:uid="{00000000-0005-0000-0000-0000A8050000}"/>
    <cellStyle name="Currency 2 2 2 2 2 4 8" xfId="1449" xr:uid="{00000000-0005-0000-0000-0000A9050000}"/>
    <cellStyle name="Currency 2 2 2 2 2 4 9" xfId="1450" xr:uid="{00000000-0005-0000-0000-0000AA050000}"/>
    <cellStyle name="Currency 2 2 2 2 2 5" xfId="1451" xr:uid="{00000000-0005-0000-0000-0000AB050000}"/>
    <cellStyle name="Currency 2 2 2 2 2 5 2" xfId="1452" xr:uid="{00000000-0005-0000-0000-0000AC050000}"/>
    <cellStyle name="Currency 2 2 2 2 2 5 3" xfId="1453" xr:uid="{00000000-0005-0000-0000-0000AD050000}"/>
    <cellStyle name="Currency 2 2 2 2 2 6" xfId="1454" xr:uid="{00000000-0005-0000-0000-0000AE050000}"/>
    <cellStyle name="Currency 2 2 2 2 2 6 2" xfId="1455" xr:uid="{00000000-0005-0000-0000-0000AF050000}"/>
    <cellStyle name="Currency 2 2 2 2 2 6 2 2" xfId="1456" xr:uid="{00000000-0005-0000-0000-0000B0050000}"/>
    <cellStyle name="Currency 2 2 2 2 2 6 2 2 2" xfId="1457" xr:uid="{00000000-0005-0000-0000-0000B1050000}"/>
    <cellStyle name="Currency 2 2 2 2 2 6 2 3" xfId="1458" xr:uid="{00000000-0005-0000-0000-0000B2050000}"/>
    <cellStyle name="Currency 2 2 2 2 2 6 3" xfId="1459" xr:uid="{00000000-0005-0000-0000-0000B3050000}"/>
    <cellStyle name="Currency 2 2 2 2 2 6 3 2" xfId="1460" xr:uid="{00000000-0005-0000-0000-0000B4050000}"/>
    <cellStyle name="Currency 2 2 2 2 2 6 3 2 2" xfId="1461" xr:uid="{00000000-0005-0000-0000-0000B5050000}"/>
    <cellStyle name="Currency 2 2 2 2 2 6 3 3" xfId="1462" xr:uid="{00000000-0005-0000-0000-0000B6050000}"/>
    <cellStyle name="Currency 2 2 2 2 2 6 4" xfId="1463" xr:uid="{00000000-0005-0000-0000-0000B7050000}"/>
    <cellStyle name="Currency 2 2 2 2 2 6 4 2" xfId="1464" xr:uid="{00000000-0005-0000-0000-0000B8050000}"/>
    <cellStyle name="Currency 2 2 2 2 2 6 4 2 2" xfId="1465" xr:uid="{00000000-0005-0000-0000-0000B9050000}"/>
    <cellStyle name="Currency 2 2 2 2 2 6 4 3" xfId="1466" xr:uid="{00000000-0005-0000-0000-0000BA050000}"/>
    <cellStyle name="Currency 2 2 2 2 2 6 5" xfId="1467" xr:uid="{00000000-0005-0000-0000-0000BB050000}"/>
    <cellStyle name="Currency 2 2 2 2 2 6 5 2" xfId="1468" xr:uid="{00000000-0005-0000-0000-0000BC050000}"/>
    <cellStyle name="Currency 2 2 2 2 2 6 6" xfId="1469" xr:uid="{00000000-0005-0000-0000-0000BD050000}"/>
    <cellStyle name="Currency 2 2 2 2 2 6 6 2" xfId="1470" xr:uid="{00000000-0005-0000-0000-0000BE050000}"/>
    <cellStyle name="Currency 2 2 2 2 2 6 7" xfId="1471" xr:uid="{00000000-0005-0000-0000-0000BF050000}"/>
    <cellStyle name="Currency 2 2 2 2 2 7" xfId="1472" xr:uid="{00000000-0005-0000-0000-0000C0050000}"/>
    <cellStyle name="Currency 2 2 2 2 2 7 2" xfId="1473" xr:uid="{00000000-0005-0000-0000-0000C1050000}"/>
    <cellStyle name="Currency 2 2 2 2 2 7 2 2" xfId="1474" xr:uid="{00000000-0005-0000-0000-0000C2050000}"/>
    <cellStyle name="Currency 2 2 2 2 2 7 3" xfId="1475" xr:uid="{00000000-0005-0000-0000-0000C3050000}"/>
    <cellStyle name="Currency 2 2 2 2 2 8" xfId="1476" xr:uid="{00000000-0005-0000-0000-0000C4050000}"/>
    <cellStyle name="Currency 2 2 2 2 2 8 2" xfId="1477" xr:uid="{00000000-0005-0000-0000-0000C5050000}"/>
    <cellStyle name="Currency 2 2 2 2 2 8 2 2" xfId="1478" xr:uid="{00000000-0005-0000-0000-0000C6050000}"/>
    <cellStyle name="Currency 2 2 2 2 2 8 3" xfId="1479" xr:uid="{00000000-0005-0000-0000-0000C7050000}"/>
    <cellStyle name="Currency 2 2 2 2 3" xfId="1480" xr:uid="{00000000-0005-0000-0000-0000C8050000}"/>
    <cellStyle name="Currency 2 2 2 2 3 10" xfId="1481" xr:uid="{00000000-0005-0000-0000-0000C9050000}"/>
    <cellStyle name="Currency 2 2 2 2 3 2" xfId="1482" xr:uid="{00000000-0005-0000-0000-0000CA050000}"/>
    <cellStyle name="Currency 2 2 2 2 3 2 2" xfId="1483" xr:uid="{00000000-0005-0000-0000-0000CB050000}"/>
    <cellStyle name="Currency 2 2 2 2 3 2 3" xfId="1484" xr:uid="{00000000-0005-0000-0000-0000CC050000}"/>
    <cellStyle name="Currency 2 2 2 2 3 2 3 2" xfId="1485" xr:uid="{00000000-0005-0000-0000-0000CD050000}"/>
    <cellStyle name="Currency 2 2 2 2 3 2 3 3" xfId="1486" xr:uid="{00000000-0005-0000-0000-0000CE050000}"/>
    <cellStyle name="Currency 2 2 2 2 3 2 4" xfId="1487" xr:uid="{00000000-0005-0000-0000-0000CF050000}"/>
    <cellStyle name="Currency 2 2 2 2 3 2 4 2" xfId="1488" xr:uid="{00000000-0005-0000-0000-0000D0050000}"/>
    <cellStyle name="Currency 2 2 2 2 3 2 4 2 2" xfId="1489" xr:uid="{00000000-0005-0000-0000-0000D1050000}"/>
    <cellStyle name="Currency 2 2 2 2 3 2 4 3" xfId="1490" xr:uid="{00000000-0005-0000-0000-0000D2050000}"/>
    <cellStyle name="Currency 2 2 2 2 3 2 5" xfId="1491" xr:uid="{00000000-0005-0000-0000-0000D3050000}"/>
    <cellStyle name="Currency 2 2 2 2 3 2 5 2" xfId="1492" xr:uid="{00000000-0005-0000-0000-0000D4050000}"/>
    <cellStyle name="Currency 2 2 2 2 3 2 5 2 2" xfId="1493" xr:uid="{00000000-0005-0000-0000-0000D5050000}"/>
    <cellStyle name="Currency 2 2 2 2 3 2 5 3" xfId="1494" xr:uid="{00000000-0005-0000-0000-0000D6050000}"/>
    <cellStyle name="Currency 2 2 2 2 3 2 6" xfId="1495" xr:uid="{00000000-0005-0000-0000-0000D7050000}"/>
    <cellStyle name="Currency 2 2 2 2 3 2 6 2" xfId="1496" xr:uid="{00000000-0005-0000-0000-0000D8050000}"/>
    <cellStyle name="Currency 2 2 2 2 3 2 6 2 2" xfId="1497" xr:uid="{00000000-0005-0000-0000-0000D9050000}"/>
    <cellStyle name="Currency 2 2 2 2 3 2 6 3" xfId="1498" xr:uid="{00000000-0005-0000-0000-0000DA050000}"/>
    <cellStyle name="Currency 2 2 2 2 3 2 7" xfId="1499" xr:uid="{00000000-0005-0000-0000-0000DB050000}"/>
    <cellStyle name="Currency 2 2 2 2 3 2 7 2" xfId="1500" xr:uid="{00000000-0005-0000-0000-0000DC050000}"/>
    <cellStyle name="Currency 2 2 2 2 3 2 8" xfId="1501" xr:uid="{00000000-0005-0000-0000-0000DD050000}"/>
    <cellStyle name="Currency 2 2 2 2 3 2 8 2" xfId="1502" xr:uid="{00000000-0005-0000-0000-0000DE050000}"/>
    <cellStyle name="Currency 2 2 2 2 3 2 9" xfId="1503" xr:uid="{00000000-0005-0000-0000-0000DF050000}"/>
    <cellStyle name="Currency 2 2 2 2 3 3" xfId="1504" xr:uid="{00000000-0005-0000-0000-0000E0050000}"/>
    <cellStyle name="Currency 2 2 2 2 3 4" xfId="1505" xr:uid="{00000000-0005-0000-0000-0000E1050000}"/>
    <cellStyle name="Currency 2 2 2 2 3 4 2" xfId="1506" xr:uid="{00000000-0005-0000-0000-0000E2050000}"/>
    <cellStyle name="Currency 2 2 2 2 3 4 3" xfId="1507" xr:uid="{00000000-0005-0000-0000-0000E3050000}"/>
    <cellStyle name="Currency 2 2 2 2 3 5" xfId="1508" xr:uid="{00000000-0005-0000-0000-0000E4050000}"/>
    <cellStyle name="Currency 2 2 2 2 3 5 2" xfId="1509" xr:uid="{00000000-0005-0000-0000-0000E5050000}"/>
    <cellStyle name="Currency 2 2 2 2 3 5 2 2" xfId="1510" xr:uid="{00000000-0005-0000-0000-0000E6050000}"/>
    <cellStyle name="Currency 2 2 2 2 3 5 3" xfId="1511" xr:uid="{00000000-0005-0000-0000-0000E7050000}"/>
    <cellStyle name="Currency 2 2 2 2 3 6" xfId="1512" xr:uid="{00000000-0005-0000-0000-0000E8050000}"/>
    <cellStyle name="Currency 2 2 2 2 3 6 2" xfId="1513" xr:uid="{00000000-0005-0000-0000-0000E9050000}"/>
    <cellStyle name="Currency 2 2 2 2 3 6 2 2" xfId="1514" xr:uid="{00000000-0005-0000-0000-0000EA050000}"/>
    <cellStyle name="Currency 2 2 2 2 3 6 3" xfId="1515" xr:uid="{00000000-0005-0000-0000-0000EB050000}"/>
    <cellStyle name="Currency 2 2 2 2 3 7" xfId="1516" xr:uid="{00000000-0005-0000-0000-0000EC050000}"/>
    <cellStyle name="Currency 2 2 2 2 3 7 2" xfId="1517" xr:uid="{00000000-0005-0000-0000-0000ED050000}"/>
    <cellStyle name="Currency 2 2 2 2 3 7 2 2" xfId="1518" xr:uid="{00000000-0005-0000-0000-0000EE050000}"/>
    <cellStyle name="Currency 2 2 2 2 3 7 3" xfId="1519" xr:uid="{00000000-0005-0000-0000-0000EF050000}"/>
    <cellStyle name="Currency 2 2 2 2 3 8" xfId="1520" xr:uid="{00000000-0005-0000-0000-0000F0050000}"/>
    <cellStyle name="Currency 2 2 2 2 3 8 2" xfId="1521" xr:uid="{00000000-0005-0000-0000-0000F1050000}"/>
    <cellStyle name="Currency 2 2 2 2 3 9" xfId="1522" xr:uid="{00000000-0005-0000-0000-0000F2050000}"/>
    <cellStyle name="Currency 2 2 2 2 3 9 2" xfId="1523" xr:uid="{00000000-0005-0000-0000-0000F3050000}"/>
    <cellStyle name="Currency 2 2 2 2 4" xfId="1524" xr:uid="{00000000-0005-0000-0000-0000F4050000}"/>
    <cellStyle name="Currency 2 2 2 2 4 2" xfId="1525" xr:uid="{00000000-0005-0000-0000-0000F5050000}"/>
    <cellStyle name="Currency 2 2 2 2 4 2 10" xfId="1526" xr:uid="{00000000-0005-0000-0000-0000F6050000}"/>
    <cellStyle name="Currency 2 2 2 2 4 2 2" xfId="1527" xr:uid="{00000000-0005-0000-0000-0000F7050000}"/>
    <cellStyle name="Currency 2 2 2 2 4 2 3" xfId="1528" xr:uid="{00000000-0005-0000-0000-0000F8050000}"/>
    <cellStyle name="Currency 2 2 2 2 4 2 4" xfId="1529" xr:uid="{00000000-0005-0000-0000-0000F9050000}"/>
    <cellStyle name="Currency 2 2 2 2 4 2 4 2" xfId="1530" xr:uid="{00000000-0005-0000-0000-0000FA050000}"/>
    <cellStyle name="Currency 2 2 2 2 4 2 4 2 2" xfId="1531" xr:uid="{00000000-0005-0000-0000-0000FB050000}"/>
    <cellStyle name="Currency 2 2 2 2 4 2 4 3" xfId="1532" xr:uid="{00000000-0005-0000-0000-0000FC050000}"/>
    <cellStyle name="Currency 2 2 2 2 4 2 5" xfId="1533" xr:uid="{00000000-0005-0000-0000-0000FD050000}"/>
    <cellStyle name="Currency 2 2 2 2 4 2 5 2" xfId="1534" xr:uid="{00000000-0005-0000-0000-0000FE050000}"/>
    <cellStyle name="Currency 2 2 2 2 4 2 5 2 2" xfId="1535" xr:uid="{00000000-0005-0000-0000-0000FF050000}"/>
    <cellStyle name="Currency 2 2 2 2 4 2 5 3" xfId="1536" xr:uid="{00000000-0005-0000-0000-000000060000}"/>
    <cellStyle name="Currency 2 2 2 2 4 2 6" xfId="1537" xr:uid="{00000000-0005-0000-0000-000001060000}"/>
    <cellStyle name="Currency 2 2 2 2 4 2 6 2" xfId="1538" xr:uid="{00000000-0005-0000-0000-000002060000}"/>
    <cellStyle name="Currency 2 2 2 2 4 2 6 2 2" xfId="1539" xr:uid="{00000000-0005-0000-0000-000003060000}"/>
    <cellStyle name="Currency 2 2 2 2 4 2 6 3" xfId="1540" xr:uid="{00000000-0005-0000-0000-000004060000}"/>
    <cellStyle name="Currency 2 2 2 2 4 2 7" xfId="1541" xr:uid="{00000000-0005-0000-0000-000005060000}"/>
    <cellStyle name="Currency 2 2 2 2 4 2 7 2" xfId="1542" xr:uid="{00000000-0005-0000-0000-000006060000}"/>
    <cellStyle name="Currency 2 2 2 2 4 2 8" xfId="1543" xr:uid="{00000000-0005-0000-0000-000007060000}"/>
    <cellStyle name="Currency 2 2 2 2 4 2 8 2" xfId="1544" xr:uid="{00000000-0005-0000-0000-000008060000}"/>
    <cellStyle name="Currency 2 2 2 2 4 2 9" xfId="1545" xr:uid="{00000000-0005-0000-0000-000009060000}"/>
    <cellStyle name="Currency 2 2 2 2 4 3" xfId="1546" xr:uid="{00000000-0005-0000-0000-00000A060000}"/>
    <cellStyle name="Currency 2 2 2 2 4 4" xfId="1547" xr:uid="{00000000-0005-0000-0000-00000B060000}"/>
    <cellStyle name="Currency 2 2 2 2 4 4 2" xfId="1548" xr:uid="{00000000-0005-0000-0000-00000C060000}"/>
    <cellStyle name="Currency 2 2 2 2 4 4 2 2" xfId="1549" xr:uid="{00000000-0005-0000-0000-00000D060000}"/>
    <cellStyle name="Currency 2 2 2 2 4 4 3" xfId="1550" xr:uid="{00000000-0005-0000-0000-00000E060000}"/>
    <cellStyle name="Currency 2 2 2 2 4 5" xfId="1551" xr:uid="{00000000-0005-0000-0000-00000F060000}"/>
    <cellStyle name="Currency 2 2 2 2 4 5 2" xfId="1552" xr:uid="{00000000-0005-0000-0000-000010060000}"/>
    <cellStyle name="Currency 2 2 2 2 4 5 2 2" xfId="1553" xr:uid="{00000000-0005-0000-0000-000011060000}"/>
    <cellStyle name="Currency 2 2 2 2 4 5 3" xfId="1554" xr:uid="{00000000-0005-0000-0000-000012060000}"/>
    <cellStyle name="Currency 2 2 2 2 5" xfId="1555" xr:uid="{00000000-0005-0000-0000-000013060000}"/>
    <cellStyle name="Currency 2 2 2 2 5 2" xfId="1556" xr:uid="{00000000-0005-0000-0000-000014060000}"/>
    <cellStyle name="Currency 2 2 2 2 5 3" xfId="1557" xr:uid="{00000000-0005-0000-0000-000015060000}"/>
    <cellStyle name="Currency 2 2 2 2 5 3 2" xfId="1558" xr:uid="{00000000-0005-0000-0000-000016060000}"/>
    <cellStyle name="Currency 2 2 2 2 5 3 3" xfId="1559" xr:uid="{00000000-0005-0000-0000-000017060000}"/>
    <cellStyle name="Currency 2 2 2 2 5 4" xfId="1560" xr:uid="{00000000-0005-0000-0000-000018060000}"/>
    <cellStyle name="Currency 2 2 2 2 5 4 2" xfId="1561" xr:uid="{00000000-0005-0000-0000-000019060000}"/>
    <cellStyle name="Currency 2 2 2 2 5 4 2 2" xfId="1562" xr:uid="{00000000-0005-0000-0000-00001A060000}"/>
    <cellStyle name="Currency 2 2 2 2 5 4 3" xfId="1563" xr:uid="{00000000-0005-0000-0000-00001B060000}"/>
    <cellStyle name="Currency 2 2 2 2 5 5" xfId="1564" xr:uid="{00000000-0005-0000-0000-00001C060000}"/>
    <cellStyle name="Currency 2 2 2 2 5 5 2" xfId="1565" xr:uid="{00000000-0005-0000-0000-00001D060000}"/>
    <cellStyle name="Currency 2 2 2 2 5 5 2 2" xfId="1566" xr:uid="{00000000-0005-0000-0000-00001E060000}"/>
    <cellStyle name="Currency 2 2 2 2 5 5 3" xfId="1567" xr:uid="{00000000-0005-0000-0000-00001F060000}"/>
    <cellStyle name="Currency 2 2 2 2 5 6" xfId="1568" xr:uid="{00000000-0005-0000-0000-000020060000}"/>
    <cellStyle name="Currency 2 2 2 2 5 6 2" xfId="1569" xr:uid="{00000000-0005-0000-0000-000021060000}"/>
    <cellStyle name="Currency 2 2 2 2 5 6 2 2" xfId="1570" xr:uid="{00000000-0005-0000-0000-000022060000}"/>
    <cellStyle name="Currency 2 2 2 2 5 6 3" xfId="1571" xr:uid="{00000000-0005-0000-0000-000023060000}"/>
    <cellStyle name="Currency 2 2 2 2 5 7" xfId="1572" xr:uid="{00000000-0005-0000-0000-000024060000}"/>
    <cellStyle name="Currency 2 2 2 2 5 7 2" xfId="1573" xr:uid="{00000000-0005-0000-0000-000025060000}"/>
    <cellStyle name="Currency 2 2 2 2 5 8" xfId="1574" xr:uid="{00000000-0005-0000-0000-000026060000}"/>
    <cellStyle name="Currency 2 2 2 2 5 8 2" xfId="1575" xr:uid="{00000000-0005-0000-0000-000027060000}"/>
    <cellStyle name="Currency 2 2 2 2 5 9" xfId="1576" xr:uid="{00000000-0005-0000-0000-000028060000}"/>
    <cellStyle name="Currency 2 2 2 2 6" xfId="1577" xr:uid="{00000000-0005-0000-0000-000029060000}"/>
    <cellStyle name="Currency 2 2 2 2 6 2" xfId="1578" xr:uid="{00000000-0005-0000-0000-00002A060000}"/>
    <cellStyle name="Currency 2 2 2 2 6 3" xfId="1579" xr:uid="{00000000-0005-0000-0000-00002B060000}"/>
    <cellStyle name="Currency 2 2 2 2 7" xfId="1580" xr:uid="{00000000-0005-0000-0000-00002C060000}"/>
    <cellStyle name="Currency 2 2 2 2 8" xfId="1581" xr:uid="{00000000-0005-0000-0000-00002D060000}"/>
    <cellStyle name="Currency 2 2 2 2 8 2" xfId="1582" xr:uid="{00000000-0005-0000-0000-00002E060000}"/>
    <cellStyle name="Currency 2 2 2 2 8 2 2" xfId="1583" xr:uid="{00000000-0005-0000-0000-00002F060000}"/>
    <cellStyle name="Currency 2 2 2 2 8 3" xfId="1584" xr:uid="{00000000-0005-0000-0000-000030060000}"/>
    <cellStyle name="Currency 2 2 2 2 8 4" xfId="1585" xr:uid="{00000000-0005-0000-0000-000031060000}"/>
    <cellStyle name="Currency 2 2 2 2 9" xfId="1586" xr:uid="{00000000-0005-0000-0000-000032060000}"/>
    <cellStyle name="Currency 2 2 2 2 9 2" xfId="1587" xr:uid="{00000000-0005-0000-0000-000033060000}"/>
    <cellStyle name="Currency 2 2 2 2 9 2 2" xfId="1588" xr:uid="{00000000-0005-0000-0000-000034060000}"/>
    <cellStyle name="Currency 2 2 2 2 9 3" xfId="1589" xr:uid="{00000000-0005-0000-0000-000035060000}"/>
    <cellStyle name="Currency 2 2 2 3" xfId="1590" xr:uid="{00000000-0005-0000-0000-000036060000}"/>
    <cellStyle name="Currency 2 2 2 3 10" xfId="1591" xr:uid="{00000000-0005-0000-0000-000037060000}"/>
    <cellStyle name="Currency 2 2 2 3 10 2" xfId="1592" xr:uid="{00000000-0005-0000-0000-000038060000}"/>
    <cellStyle name="Currency 2 2 2 3 10 2 2" xfId="1593" xr:uid="{00000000-0005-0000-0000-000039060000}"/>
    <cellStyle name="Currency 2 2 2 3 10 3" xfId="1594" xr:uid="{00000000-0005-0000-0000-00003A060000}"/>
    <cellStyle name="Currency 2 2 2 3 11" xfId="1595" xr:uid="{00000000-0005-0000-0000-00003B060000}"/>
    <cellStyle name="Currency 2 2 2 3 11 2" xfId="1596" xr:uid="{00000000-0005-0000-0000-00003C060000}"/>
    <cellStyle name="Currency 2 2 2 3 12" xfId="1597" xr:uid="{00000000-0005-0000-0000-00003D060000}"/>
    <cellStyle name="Currency 2 2 2 3 12 2" xfId="1598" xr:uid="{00000000-0005-0000-0000-00003E060000}"/>
    <cellStyle name="Currency 2 2 2 3 13" xfId="1599" xr:uid="{00000000-0005-0000-0000-00003F060000}"/>
    <cellStyle name="Currency 2 2 2 3 14" xfId="1600" xr:uid="{00000000-0005-0000-0000-000040060000}"/>
    <cellStyle name="Currency 2 2 2 3 15" xfId="1601" xr:uid="{00000000-0005-0000-0000-000041060000}"/>
    <cellStyle name="Currency 2 2 2 3 2" xfId="1602" xr:uid="{00000000-0005-0000-0000-000042060000}"/>
    <cellStyle name="Currency 2 2 2 3 2 2" xfId="1603" xr:uid="{00000000-0005-0000-0000-000043060000}"/>
    <cellStyle name="Currency 2 2 2 3 2 2 2" xfId="1604" xr:uid="{00000000-0005-0000-0000-000044060000}"/>
    <cellStyle name="Currency 2 2 2 3 2 2 3" xfId="1605" xr:uid="{00000000-0005-0000-0000-000045060000}"/>
    <cellStyle name="Currency 2 2 2 3 2 2 3 2" xfId="1606" xr:uid="{00000000-0005-0000-0000-000046060000}"/>
    <cellStyle name="Currency 2 2 2 3 2 2 3 3" xfId="1607" xr:uid="{00000000-0005-0000-0000-000047060000}"/>
    <cellStyle name="Currency 2 2 2 3 2 2 4" xfId="1608" xr:uid="{00000000-0005-0000-0000-000048060000}"/>
    <cellStyle name="Currency 2 2 2 3 2 2 4 2" xfId="1609" xr:uid="{00000000-0005-0000-0000-000049060000}"/>
    <cellStyle name="Currency 2 2 2 3 2 2 4 2 2" xfId="1610" xr:uid="{00000000-0005-0000-0000-00004A060000}"/>
    <cellStyle name="Currency 2 2 2 3 2 2 4 3" xfId="1611" xr:uid="{00000000-0005-0000-0000-00004B060000}"/>
    <cellStyle name="Currency 2 2 2 3 2 2 5" xfId="1612" xr:uid="{00000000-0005-0000-0000-00004C060000}"/>
    <cellStyle name="Currency 2 2 2 3 2 2 5 2" xfId="1613" xr:uid="{00000000-0005-0000-0000-00004D060000}"/>
    <cellStyle name="Currency 2 2 2 3 2 2 5 2 2" xfId="1614" xr:uid="{00000000-0005-0000-0000-00004E060000}"/>
    <cellStyle name="Currency 2 2 2 3 2 2 5 3" xfId="1615" xr:uid="{00000000-0005-0000-0000-00004F060000}"/>
    <cellStyle name="Currency 2 2 2 3 2 2 6" xfId="1616" xr:uid="{00000000-0005-0000-0000-000050060000}"/>
    <cellStyle name="Currency 2 2 2 3 2 2 6 2" xfId="1617" xr:uid="{00000000-0005-0000-0000-000051060000}"/>
    <cellStyle name="Currency 2 2 2 3 2 2 6 2 2" xfId="1618" xr:uid="{00000000-0005-0000-0000-000052060000}"/>
    <cellStyle name="Currency 2 2 2 3 2 2 6 3" xfId="1619" xr:uid="{00000000-0005-0000-0000-000053060000}"/>
    <cellStyle name="Currency 2 2 2 3 2 2 7" xfId="1620" xr:uid="{00000000-0005-0000-0000-000054060000}"/>
    <cellStyle name="Currency 2 2 2 3 2 2 7 2" xfId="1621" xr:uid="{00000000-0005-0000-0000-000055060000}"/>
    <cellStyle name="Currency 2 2 2 3 2 2 8" xfId="1622" xr:uid="{00000000-0005-0000-0000-000056060000}"/>
    <cellStyle name="Currency 2 2 2 3 2 2 8 2" xfId="1623" xr:uid="{00000000-0005-0000-0000-000057060000}"/>
    <cellStyle name="Currency 2 2 2 3 2 2 9" xfId="1624" xr:uid="{00000000-0005-0000-0000-000058060000}"/>
    <cellStyle name="Currency 2 2 2 3 2 3" xfId="1625" xr:uid="{00000000-0005-0000-0000-000059060000}"/>
    <cellStyle name="Currency 2 2 2 3 2 3 2" xfId="1626" xr:uid="{00000000-0005-0000-0000-00005A060000}"/>
    <cellStyle name="Currency 2 2 2 3 2 3 3" xfId="1627" xr:uid="{00000000-0005-0000-0000-00005B060000}"/>
    <cellStyle name="Currency 2 2 2 3 2 3 3 2" xfId="1628" xr:uid="{00000000-0005-0000-0000-00005C060000}"/>
    <cellStyle name="Currency 2 2 2 3 2 3 3 3" xfId="1629" xr:uid="{00000000-0005-0000-0000-00005D060000}"/>
    <cellStyle name="Currency 2 2 2 3 2 3 4" xfId="1630" xr:uid="{00000000-0005-0000-0000-00005E060000}"/>
    <cellStyle name="Currency 2 2 2 3 2 3 4 2" xfId="1631" xr:uid="{00000000-0005-0000-0000-00005F060000}"/>
    <cellStyle name="Currency 2 2 2 3 2 3 4 2 2" xfId="1632" xr:uid="{00000000-0005-0000-0000-000060060000}"/>
    <cellStyle name="Currency 2 2 2 3 2 3 4 3" xfId="1633" xr:uid="{00000000-0005-0000-0000-000061060000}"/>
    <cellStyle name="Currency 2 2 2 3 2 3 5" xfId="1634" xr:uid="{00000000-0005-0000-0000-000062060000}"/>
    <cellStyle name="Currency 2 2 2 3 2 3 5 2" xfId="1635" xr:uid="{00000000-0005-0000-0000-000063060000}"/>
    <cellStyle name="Currency 2 2 2 3 2 3 5 2 2" xfId="1636" xr:uid="{00000000-0005-0000-0000-000064060000}"/>
    <cellStyle name="Currency 2 2 2 3 2 3 5 3" xfId="1637" xr:uid="{00000000-0005-0000-0000-000065060000}"/>
    <cellStyle name="Currency 2 2 2 3 2 3 6" xfId="1638" xr:uid="{00000000-0005-0000-0000-000066060000}"/>
    <cellStyle name="Currency 2 2 2 3 2 3 6 2" xfId="1639" xr:uid="{00000000-0005-0000-0000-000067060000}"/>
    <cellStyle name="Currency 2 2 2 3 2 3 6 2 2" xfId="1640" xr:uid="{00000000-0005-0000-0000-000068060000}"/>
    <cellStyle name="Currency 2 2 2 3 2 3 6 3" xfId="1641" xr:uid="{00000000-0005-0000-0000-000069060000}"/>
    <cellStyle name="Currency 2 2 2 3 2 3 7" xfId="1642" xr:uid="{00000000-0005-0000-0000-00006A060000}"/>
    <cellStyle name="Currency 2 2 2 3 2 3 7 2" xfId="1643" xr:uid="{00000000-0005-0000-0000-00006B060000}"/>
    <cellStyle name="Currency 2 2 2 3 2 3 8" xfId="1644" xr:uid="{00000000-0005-0000-0000-00006C060000}"/>
    <cellStyle name="Currency 2 2 2 3 2 3 8 2" xfId="1645" xr:uid="{00000000-0005-0000-0000-00006D060000}"/>
    <cellStyle name="Currency 2 2 2 3 2 3 9" xfId="1646" xr:uid="{00000000-0005-0000-0000-00006E060000}"/>
    <cellStyle name="Currency 2 2 2 3 2 4" xfId="1647" xr:uid="{00000000-0005-0000-0000-00006F060000}"/>
    <cellStyle name="Currency 2 2 2 3 2 4 2" xfId="1648" xr:uid="{00000000-0005-0000-0000-000070060000}"/>
    <cellStyle name="Currency 2 2 2 3 2 4 3" xfId="1649" xr:uid="{00000000-0005-0000-0000-000071060000}"/>
    <cellStyle name="Currency 2 2 2 3 2 4 3 2" xfId="1650" xr:uid="{00000000-0005-0000-0000-000072060000}"/>
    <cellStyle name="Currency 2 2 2 3 2 4 3 2 2" xfId="1651" xr:uid="{00000000-0005-0000-0000-000073060000}"/>
    <cellStyle name="Currency 2 2 2 3 2 4 3 3" xfId="1652" xr:uid="{00000000-0005-0000-0000-000074060000}"/>
    <cellStyle name="Currency 2 2 2 3 2 4 4" xfId="1653" xr:uid="{00000000-0005-0000-0000-000075060000}"/>
    <cellStyle name="Currency 2 2 2 3 2 4 4 2" xfId="1654" xr:uid="{00000000-0005-0000-0000-000076060000}"/>
    <cellStyle name="Currency 2 2 2 3 2 4 4 2 2" xfId="1655" xr:uid="{00000000-0005-0000-0000-000077060000}"/>
    <cellStyle name="Currency 2 2 2 3 2 4 4 3" xfId="1656" xr:uid="{00000000-0005-0000-0000-000078060000}"/>
    <cellStyle name="Currency 2 2 2 3 2 4 5" xfId="1657" xr:uid="{00000000-0005-0000-0000-000079060000}"/>
    <cellStyle name="Currency 2 2 2 3 2 4 5 2" xfId="1658" xr:uid="{00000000-0005-0000-0000-00007A060000}"/>
    <cellStyle name="Currency 2 2 2 3 2 4 5 2 2" xfId="1659" xr:uid="{00000000-0005-0000-0000-00007B060000}"/>
    <cellStyle name="Currency 2 2 2 3 2 4 5 3" xfId="1660" xr:uid="{00000000-0005-0000-0000-00007C060000}"/>
    <cellStyle name="Currency 2 2 2 3 2 4 6" xfId="1661" xr:uid="{00000000-0005-0000-0000-00007D060000}"/>
    <cellStyle name="Currency 2 2 2 3 2 4 6 2" xfId="1662" xr:uid="{00000000-0005-0000-0000-00007E060000}"/>
    <cellStyle name="Currency 2 2 2 3 2 4 7" xfId="1663" xr:uid="{00000000-0005-0000-0000-00007F060000}"/>
    <cellStyle name="Currency 2 2 2 3 2 4 7 2" xfId="1664" xr:uid="{00000000-0005-0000-0000-000080060000}"/>
    <cellStyle name="Currency 2 2 2 3 2 4 8" xfId="1665" xr:uid="{00000000-0005-0000-0000-000081060000}"/>
    <cellStyle name="Currency 2 2 2 3 2 4 9" xfId="1666" xr:uid="{00000000-0005-0000-0000-000082060000}"/>
    <cellStyle name="Currency 2 2 2 3 2 5" xfId="1667" xr:uid="{00000000-0005-0000-0000-000083060000}"/>
    <cellStyle name="Currency 2 2 2 3 2 5 2" xfId="1668" xr:uid="{00000000-0005-0000-0000-000084060000}"/>
    <cellStyle name="Currency 2 2 2 3 2 5 3" xfId="1669" xr:uid="{00000000-0005-0000-0000-000085060000}"/>
    <cellStyle name="Currency 2 2 2 3 2 6" xfId="1670" xr:uid="{00000000-0005-0000-0000-000086060000}"/>
    <cellStyle name="Currency 2 2 2 3 2 6 2" xfId="1671" xr:uid="{00000000-0005-0000-0000-000087060000}"/>
    <cellStyle name="Currency 2 2 2 3 2 6 2 2" xfId="1672" xr:uid="{00000000-0005-0000-0000-000088060000}"/>
    <cellStyle name="Currency 2 2 2 3 2 6 2 2 2" xfId="1673" xr:uid="{00000000-0005-0000-0000-000089060000}"/>
    <cellStyle name="Currency 2 2 2 3 2 6 2 3" xfId="1674" xr:uid="{00000000-0005-0000-0000-00008A060000}"/>
    <cellStyle name="Currency 2 2 2 3 2 6 3" xfId="1675" xr:uid="{00000000-0005-0000-0000-00008B060000}"/>
    <cellStyle name="Currency 2 2 2 3 2 6 3 2" xfId="1676" xr:uid="{00000000-0005-0000-0000-00008C060000}"/>
    <cellStyle name="Currency 2 2 2 3 2 6 3 2 2" xfId="1677" xr:uid="{00000000-0005-0000-0000-00008D060000}"/>
    <cellStyle name="Currency 2 2 2 3 2 6 3 3" xfId="1678" xr:uid="{00000000-0005-0000-0000-00008E060000}"/>
    <cellStyle name="Currency 2 2 2 3 2 6 4" xfId="1679" xr:uid="{00000000-0005-0000-0000-00008F060000}"/>
    <cellStyle name="Currency 2 2 2 3 2 6 4 2" xfId="1680" xr:uid="{00000000-0005-0000-0000-000090060000}"/>
    <cellStyle name="Currency 2 2 2 3 2 6 4 2 2" xfId="1681" xr:uid="{00000000-0005-0000-0000-000091060000}"/>
    <cellStyle name="Currency 2 2 2 3 2 6 4 3" xfId="1682" xr:uid="{00000000-0005-0000-0000-000092060000}"/>
    <cellStyle name="Currency 2 2 2 3 2 6 5" xfId="1683" xr:uid="{00000000-0005-0000-0000-000093060000}"/>
    <cellStyle name="Currency 2 2 2 3 2 6 5 2" xfId="1684" xr:uid="{00000000-0005-0000-0000-000094060000}"/>
    <cellStyle name="Currency 2 2 2 3 2 6 6" xfId="1685" xr:uid="{00000000-0005-0000-0000-000095060000}"/>
    <cellStyle name="Currency 2 2 2 3 2 6 6 2" xfId="1686" xr:uid="{00000000-0005-0000-0000-000096060000}"/>
    <cellStyle name="Currency 2 2 2 3 2 6 7" xfId="1687" xr:uid="{00000000-0005-0000-0000-000097060000}"/>
    <cellStyle name="Currency 2 2 2 3 2 7" xfId="1688" xr:uid="{00000000-0005-0000-0000-000098060000}"/>
    <cellStyle name="Currency 2 2 2 3 2 7 2" xfId="1689" xr:uid="{00000000-0005-0000-0000-000099060000}"/>
    <cellStyle name="Currency 2 2 2 3 2 7 2 2" xfId="1690" xr:uid="{00000000-0005-0000-0000-00009A060000}"/>
    <cellStyle name="Currency 2 2 2 3 2 7 3" xfId="1691" xr:uid="{00000000-0005-0000-0000-00009B060000}"/>
    <cellStyle name="Currency 2 2 2 3 2 8" xfId="1692" xr:uid="{00000000-0005-0000-0000-00009C060000}"/>
    <cellStyle name="Currency 2 2 2 3 2 8 2" xfId="1693" xr:uid="{00000000-0005-0000-0000-00009D060000}"/>
    <cellStyle name="Currency 2 2 2 3 2 8 2 2" xfId="1694" xr:uid="{00000000-0005-0000-0000-00009E060000}"/>
    <cellStyle name="Currency 2 2 2 3 2 8 3" xfId="1695" xr:uid="{00000000-0005-0000-0000-00009F060000}"/>
    <cellStyle name="Currency 2 2 2 3 3" xfId="1696" xr:uid="{00000000-0005-0000-0000-0000A0060000}"/>
    <cellStyle name="Currency 2 2 2 3 3 10" xfId="1697" xr:uid="{00000000-0005-0000-0000-0000A1060000}"/>
    <cellStyle name="Currency 2 2 2 3 3 2" xfId="1698" xr:uid="{00000000-0005-0000-0000-0000A2060000}"/>
    <cellStyle name="Currency 2 2 2 3 3 2 2" xfId="1699" xr:uid="{00000000-0005-0000-0000-0000A3060000}"/>
    <cellStyle name="Currency 2 2 2 3 3 2 3" xfId="1700" xr:uid="{00000000-0005-0000-0000-0000A4060000}"/>
    <cellStyle name="Currency 2 2 2 3 3 2 3 2" xfId="1701" xr:uid="{00000000-0005-0000-0000-0000A5060000}"/>
    <cellStyle name="Currency 2 2 2 3 3 2 3 3" xfId="1702" xr:uid="{00000000-0005-0000-0000-0000A6060000}"/>
    <cellStyle name="Currency 2 2 2 3 3 2 4" xfId="1703" xr:uid="{00000000-0005-0000-0000-0000A7060000}"/>
    <cellStyle name="Currency 2 2 2 3 3 2 4 2" xfId="1704" xr:uid="{00000000-0005-0000-0000-0000A8060000}"/>
    <cellStyle name="Currency 2 2 2 3 3 2 4 2 2" xfId="1705" xr:uid="{00000000-0005-0000-0000-0000A9060000}"/>
    <cellStyle name="Currency 2 2 2 3 3 2 4 3" xfId="1706" xr:uid="{00000000-0005-0000-0000-0000AA060000}"/>
    <cellStyle name="Currency 2 2 2 3 3 2 5" xfId="1707" xr:uid="{00000000-0005-0000-0000-0000AB060000}"/>
    <cellStyle name="Currency 2 2 2 3 3 2 5 2" xfId="1708" xr:uid="{00000000-0005-0000-0000-0000AC060000}"/>
    <cellStyle name="Currency 2 2 2 3 3 2 5 2 2" xfId="1709" xr:uid="{00000000-0005-0000-0000-0000AD060000}"/>
    <cellStyle name="Currency 2 2 2 3 3 2 5 3" xfId="1710" xr:uid="{00000000-0005-0000-0000-0000AE060000}"/>
    <cellStyle name="Currency 2 2 2 3 3 2 6" xfId="1711" xr:uid="{00000000-0005-0000-0000-0000AF060000}"/>
    <cellStyle name="Currency 2 2 2 3 3 2 6 2" xfId="1712" xr:uid="{00000000-0005-0000-0000-0000B0060000}"/>
    <cellStyle name="Currency 2 2 2 3 3 2 6 2 2" xfId="1713" xr:uid="{00000000-0005-0000-0000-0000B1060000}"/>
    <cellStyle name="Currency 2 2 2 3 3 2 6 3" xfId="1714" xr:uid="{00000000-0005-0000-0000-0000B2060000}"/>
    <cellStyle name="Currency 2 2 2 3 3 2 7" xfId="1715" xr:uid="{00000000-0005-0000-0000-0000B3060000}"/>
    <cellStyle name="Currency 2 2 2 3 3 2 7 2" xfId="1716" xr:uid="{00000000-0005-0000-0000-0000B4060000}"/>
    <cellStyle name="Currency 2 2 2 3 3 2 8" xfId="1717" xr:uid="{00000000-0005-0000-0000-0000B5060000}"/>
    <cellStyle name="Currency 2 2 2 3 3 2 8 2" xfId="1718" xr:uid="{00000000-0005-0000-0000-0000B6060000}"/>
    <cellStyle name="Currency 2 2 2 3 3 2 9" xfId="1719" xr:uid="{00000000-0005-0000-0000-0000B7060000}"/>
    <cellStyle name="Currency 2 2 2 3 3 3" xfId="1720" xr:uid="{00000000-0005-0000-0000-0000B8060000}"/>
    <cellStyle name="Currency 2 2 2 3 3 4" xfId="1721" xr:uid="{00000000-0005-0000-0000-0000B9060000}"/>
    <cellStyle name="Currency 2 2 2 3 3 4 2" xfId="1722" xr:uid="{00000000-0005-0000-0000-0000BA060000}"/>
    <cellStyle name="Currency 2 2 2 3 3 4 3" xfId="1723" xr:uid="{00000000-0005-0000-0000-0000BB060000}"/>
    <cellStyle name="Currency 2 2 2 3 3 5" xfId="1724" xr:uid="{00000000-0005-0000-0000-0000BC060000}"/>
    <cellStyle name="Currency 2 2 2 3 3 5 2" xfId="1725" xr:uid="{00000000-0005-0000-0000-0000BD060000}"/>
    <cellStyle name="Currency 2 2 2 3 3 5 2 2" xfId="1726" xr:uid="{00000000-0005-0000-0000-0000BE060000}"/>
    <cellStyle name="Currency 2 2 2 3 3 5 3" xfId="1727" xr:uid="{00000000-0005-0000-0000-0000BF060000}"/>
    <cellStyle name="Currency 2 2 2 3 3 6" xfId="1728" xr:uid="{00000000-0005-0000-0000-0000C0060000}"/>
    <cellStyle name="Currency 2 2 2 3 3 6 2" xfId="1729" xr:uid="{00000000-0005-0000-0000-0000C1060000}"/>
    <cellStyle name="Currency 2 2 2 3 3 6 2 2" xfId="1730" xr:uid="{00000000-0005-0000-0000-0000C2060000}"/>
    <cellStyle name="Currency 2 2 2 3 3 6 3" xfId="1731" xr:uid="{00000000-0005-0000-0000-0000C3060000}"/>
    <cellStyle name="Currency 2 2 2 3 3 7" xfId="1732" xr:uid="{00000000-0005-0000-0000-0000C4060000}"/>
    <cellStyle name="Currency 2 2 2 3 3 7 2" xfId="1733" xr:uid="{00000000-0005-0000-0000-0000C5060000}"/>
    <cellStyle name="Currency 2 2 2 3 3 7 2 2" xfId="1734" xr:uid="{00000000-0005-0000-0000-0000C6060000}"/>
    <cellStyle name="Currency 2 2 2 3 3 7 3" xfId="1735" xr:uid="{00000000-0005-0000-0000-0000C7060000}"/>
    <cellStyle name="Currency 2 2 2 3 3 8" xfId="1736" xr:uid="{00000000-0005-0000-0000-0000C8060000}"/>
    <cellStyle name="Currency 2 2 2 3 3 8 2" xfId="1737" xr:uid="{00000000-0005-0000-0000-0000C9060000}"/>
    <cellStyle name="Currency 2 2 2 3 3 9" xfId="1738" xr:uid="{00000000-0005-0000-0000-0000CA060000}"/>
    <cellStyle name="Currency 2 2 2 3 3 9 2" xfId="1739" xr:uid="{00000000-0005-0000-0000-0000CB060000}"/>
    <cellStyle name="Currency 2 2 2 3 4" xfId="1740" xr:uid="{00000000-0005-0000-0000-0000CC060000}"/>
    <cellStyle name="Currency 2 2 2 3 4 2" xfId="1741" xr:uid="{00000000-0005-0000-0000-0000CD060000}"/>
    <cellStyle name="Currency 2 2 2 3 4 2 10" xfId="1742" xr:uid="{00000000-0005-0000-0000-0000CE060000}"/>
    <cellStyle name="Currency 2 2 2 3 4 2 2" xfId="1743" xr:uid="{00000000-0005-0000-0000-0000CF060000}"/>
    <cellStyle name="Currency 2 2 2 3 4 2 3" xfId="1744" xr:uid="{00000000-0005-0000-0000-0000D0060000}"/>
    <cellStyle name="Currency 2 2 2 3 4 2 4" xfId="1745" xr:uid="{00000000-0005-0000-0000-0000D1060000}"/>
    <cellStyle name="Currency 2 2 2 3 4 2 4 2" xfId="1746" xr:uid="{00000000-0005-0000-0000-0000D2060000}"/>
    <cellStyle name="Currency 2 2 2 3 4 2 4 2 2" xfId="1747" xr:uid="{00000000-0005-0000-0000-0000D3060000}"/>
    <cellStyle name="Currency 2 2 2 3 4 2 4 3" xfId="1748" xr:uid="{00000000-0005-0000-0000-0000D4060000}"/>
    <cellStyle name="Currency 2 2 2 3 4 2 5" xfId="1749" xr:uid="{00000000-0005-0000-0000-0000D5060000}"/>
    <cellStyle name="Currency 2 2 2 3 4 2 5 2" xfId="1750" xr:uid="{00000000-0005-0000-0000-0000D6060000}"/>
    <cellStyle name="Currency 2 2 2 3 4 2 5 2 2" xfId="1751" xr:uid="{00000000-0005-0000-0000-0000D7060000}"/>
    <cellStyle name="Currency 2 2 2 3 4 2 5 3" xfId="1752" xr:uid="{00000000-0005-0000-0000-0000D8060000}"/>
    <cellStyle name="Currency 2 2 2 3 4 2 6" xfId="1753" xr:uid="{00000000-0005-0000-0000-0000D9060000}"/>
    <cellStyle name="Currency 2 2 2 3 4 2 6 2" xfId="1754" xr:uid="{00000000-0005-0000-0000-0000DA060000}"/>
    <cellStyle name="Currency 2 2 2 3 4 2 6 2 2" xfId="1755" xr:uid="{00000000-0005-0000-0000-0000DB060000}"/>
    <cellStyle name="Currency 2 2 2 3 4 2 6 3" xfId="1756" xr:uid="{00000000-0005-0000-0000-0000DC060000}"/>
    <cellStyle name="Currency 2 2 2 3 4 2 7" xfId="1757" xr:uid="{00000000-0005-0000-0000-0000DD060000}"/>
    <cellStyle name="Currency 2 2 2 3 4 2 7 2" xfId="1758" xr:uid="{00000000-0005-0000-0000-0000DE060000}"/>
    <cellStyle name="Currency 2 2 2 3 4 2 8" xfId="1759" xr:uid="{00000000-0005-0000-0000-0000DF060000}"/>
    <cellStyle name="Currency 2 2 2 3 4 2 8 2" xfId="1760" xr:uid="{00000000-0005-0000-0000-0000E0060000}"/>
    <cellStyle name="Currency 2 2 2 3 4 2 9" xfId="1761" xr:uid="{00000000-0005-0000-0000-0000E1060000}"/>
    <cellStyle name="Currency 2 2 2 3 4 3" xfId="1762" xr:uid="{00000000-0005-0000-0000-0000E2060000}"/>
    <cellStyle name="Currency 2 2 2 3 4 4" xfId="1763" xr:uid="{00000000-0005-0000-0000-0000E3060000}"/>
    <cellStyle name="Currency 2 2 2 3 4 4 2" xfId="1764" xr:uid="{00000000-0005-0000-0000-0000E4060000}"/>
    <cellStyle name="Currency 2 2 2 3 4 4 2 2" xfId="1765" xr:uid="{00000000-0005-0000-0000-0000E5060000}"/>
    <cellStyle name="Currency 2 2 2 3 4 4 3" xfId="1766" xr:uid="{00000000-0005-0000-0000-0000E6060000}"/>
    <cellStyle name="Currency 2 2 2 3 4 5" xfId="1767" xr:uid="{00000000-0005-0000-0000-0000E7060000}"/>
    <cellStyle name="Currency 2 2 2 3 4 5 2" xfId="1768" xr:uid="{00000000-0005-0000-0000-0000E8060000}"/>
    <cellStyle name="Currency 2 2 2 3 4 5 2 2" xfId="1769" xr:uid="{00000000-0005-0000-0000-0000E9060000}"/>
    <cellStyle name="Currency 2 2 2 3 4 5 3" xfId="1770" xr:uid="{00000000-0005-0000-0000-0000EA060000}"/>
    <cellStyle name="Currency 2 2 2 3 5" xfId="1771" xr:uid="{00000000-0005-0000-0000-0000EB060000}"/>
    <cellStyle name="Currency 2 2 2 3 5 2" xfId="1772" xr:uid="{00000000-0005-0000-0000-0000EC060000}"/>
    <cellStyle name="Currency 2 2 2 3 5 3" xfId="1773" xr:uid="{00000000-0005-0000-0000-0000ED060000}"/>
    <cellStyle name="Currency 2 2 2 3 5 3 2" xfId="1774" xr:uid="{00000000-0005-0000-0000-0000EE060000}"/>
    <cellStyle name="Currency 2 2 2 3 5 3 3" xfId="1775" xr:uid="{00000000-0005-0000-0000-0000EF060000}"/>
    <cellStyle name="Currency 2 2 2 3 5 4" xfId="1776" xr:uid="{00000000-0005-0000-0000-0000F0060000}"/>
    <cellStyle name="Currency 2 2 2 3 5 4 2" xfId="1777" xr:uid="{00000000-0005-0000-0000-0000F1060000}"/>
    <cellStyle name="Currency 2 2 2 3 5 4 2 2" xfId="1778" xr:uid="{00000000-0005-0000-0000-0000F2060000}"/>
    <cellStyle name="Currency 2 2 2 3 5 4 3" xfId="1779" xr:uid="{00000000-0005-0000-0000-0000F3060000}"/>
    <cellStyle name="Currency 2 2 2 3 5 5" xfId="1780" xr:uid="{00000000-0005-0000-0000-0000F4060000}"/>
    <cellStyle name="Currency 2 2 2 3 5 5 2" xfId="1781" xr:uid="{00000000-0005-0000-0000-0000F5060000}"/>
    <cellStyle name="Currency 2 2 2 3 5 5 2 2" xfId="1782" xr:uid="{00000000-0005-0000-0000-0000F6060000}"/>
    <cellStyle name="Currency 2 2 2 3 5 5 3" xfId="1783" xr:uid="{00000000-0005-0000-0000-0000F7060000}"/>
    <cellStyle name="Currency 2 2 2 3 5 6" xfId="1784" xr:uid="{00000000-0005-0000-0000-0000F8060000}"/>
    <cellStyle name="Currency 2 2 2 3 5 6 2" xfId="1785" xr:uid="{00000000-0005-0000-0000-0000F9060000}"/>
    <cellStyle name="Currency 2 2 2 3 5 6 2 2" xfId="1786" xr:uid="{00000000-0005-0000-0000-0000FA060000}"/>
    <cellStyle name="Currency 2 2 2 3 5 6 3" xfId="1787" xr:uid="{00000000-0005-0000-0000-0000FB060000}"/>
    <cellStyle name="Currency 2 2 2 3 5 7" xfId="1788" xr:uid="{00000000-0005-0000-0000-0000FC060000}"/>
    <cellStyle name="Currency 2 2 2 3 5 7 2" xfId="1789" xr:uid="{00000000-0005-0000-0000-0000FD060000}"/>
    <cellStyle name="Currency 2 2 2 3 5 8" xfId="1790" xr:uid="{00000000-0005-0000-0000-0000FE060000}"/>
    <cellStyle name="Currency 2 2 2 3 5 8 2" xfId="1791" xr:uid="{00000000-0005-0000-0000-0000FF060000}"/>
    <cellStyle name="Currency 2 2 2 3 5 9" xfId="1792" xr:uid="{00000000-0005-0000-0000-000000070000}"/>
    <cellStyle name="Currency 2 2 2 3 6" xfId="1793" xr:uid="{00000000-0005-0000-0000-000001070000}"/>
    <cellStyle name="Currency 2 2 2 3 6 2" xfId="1794" xr:uid="{00000000-0005-0000-0000-000002070000}"/>
    <cellStyle name="Currency 2 2 2 3 6 3" xfId="1795" xr:uid="{00000000-0005-0000-0000-000003070000}"/>
    <cellStyle name="Currency 2 2 2 3 7" xfId="1796" xr:uid="{00000000-0005-0000-0000-000004070000}"/>
    <cellStyle name="Currency 2 2 2 3 8" xfId="1797" xr:uid="{00000000-0005-0000-0000-000005070000}"/>
    <cellStyle name="Currency 2 2 2 3 8 2" xfId="1798" xr:uid="{00000000-0005-0000-0000-000006070000}"/>
    <cellStyle name="Currency 2 2 2 3 8 2 2" xfId="1799" xr:uid="{00000000-0005-0000-0000-000007070000}"/>
    <cellStyle name="Currency 2 2 2 3 8 3" xfId="1800" xr:uid="{00000000-0005-0000-0000-000008070000}"/>
    <cellStyle name="Currency 2 2 2 3 8 4" xfId="1801" xr:uid="{00000000-0005-0000-0000-000009070000}"/>
    <cellStyle name="Currency 2 2 2 3 9" xfId="1802" xr:uid="{00000000-0005-0000-0000-00000A070000}"/>
    <cellStyle name="Currency 2 2 2 3 9 2" xfId="1803" xr:uid="{00000000-0005-0000-0000-00000B070000}"/>
    <cellStyle name="Currency 2 2 2 3 9 2 2" xfId="1804" xr:uid="{00000000-0005-0000-0000-00000C070000}"/>
    <cellStyle name="Currency 2 2 2 3 9 3" xfId="1805" xr:uid="{00000000-0005-0000-0000-00000D070000}"/>
    <cellStyle name="Currency 2 2 2 4" xfId="1806" xr:uid="{00000000-0005-0000-0000-00000E070000}"/>
    <cellStyle name="Currency 2 2 2 4 2" xfId="1807" xr:uid="{00000000-0005-0000-0000-00000F070000}"/>
    <cellStyle name="Currency 2 2 2 4 2 2" xfId="1808" xr:uid="{00000000-0005-0000-0000-000010070000}"/>
    <cellStyle name="Currency 2 2 2 4 2 3" xfId="1809" xr:uid="{00000000-0005-0000-0000-000011070000}"/>
    <cellStyle name="Currency 2 2 2 4 2 3 2" xfId="1810" xr:uid="{00000000-0005-0000-0000-000012070000}"/>
    <cellStyle name="Currency 2 2 2 4 2 3 3" xfId="1811" xr:uid="{00000000-0005-0000-0000-000013070000}"/>
    <cellStyle name="Currency 2 2 2 4 2 4" xfId="1812" xr:uid="{00000000-0005-0000-0000-000014070000}"/>
    <cellStyle name="Currency 2 2 2 4 2 4 2" xfId="1813" xr:uid="{00000000-0005-0000-0000-000015070000}"/>
    <cellStyle name="Currency 2 2 2 4 2 4 2 2" xfId="1814" xr:uid="{00000000-0005-0000-0000-000016070000}"/>
    <cellStyle name="Currency 2 2 2 4 2 4 3" xfId="1815" xr:uid="{00000000-0005-0000-0000-000017070000}"/>
    <cellStyle name="Currency 2 2 2 4 2 5" xfId="1816" xr:uid="{00000000-0005-0000-0000-000018070000}"/>
    <cellStyle name="Currency 2 2 2 4 2 5 2" xfId="1817" xr:uid="{00000000-0005-0000-0000-000019070000}"/>
    <cellStyle name="Currency 2 2 2 4 2 5 2 2" xfId="1818" xr:uid="{00000000-0005-0000-0000-00001A070000}"/>
    <cellStyle name="Currency 2 2 2 4 2 5 3" xfId="1819" xr:uid="{00000000-0005-0000-0000-00001B070000}"/>
    <cellStyle name="Currency 2 2 2 4 2 6" xfId="1820" xr:uid="{00000000-0005-0000-0000-00001C070000}"/>
    <cellStyle name="Currency 2 2 2 4 2 6 2" xfId="1821" xr:uid="{00000000-0005-0000-0000-00001D070000}"/>
    <cellStyle name="Currency 2 2 2 4 2 6 2 2" xfId="1822" xr:uid="{00000000-0005-0000-0000-00001E070000}"/>
    <cellStyle name="Currency 2 2 2 4 2 6 3" xfId="1823" xr:uid="{00000000-0005-0000-0000-00001F070000}"/>
    <cellStyle name="Currency 2 2 2 4 2 7" xfId="1824" xr:uid="{00000000-0005-0000-0000-000020070000}"/>
    <cellStyle name="Currency 2 2 2 4 2 7 2" xfId="1825" xr:uid="{00000000-0005-0000-0000-000021070000}"/>
    <cellStyle name="Currency 2 2 2 4 2 8" xfId="1826" xr:uid="{00000000-0005-0000-0000-000022070000}"/>
    <cellStyle name="Currency 2 2 2 4 2 8 2" xfId="1827" xr:uid="{00000000-0005-0000-0000-000023070000}"/>
    <cellStyle name="Currency 2 2 2 4 2 9" xfId="1828" xr:uid="{00000000-0005-0000-0000-000024070000}"/>
    <cellStyle name="Currency 2 2 2 4 3" xfId="1829" xr:uid="{00000000-0005-0000-0000-000025070000}"/>
    <cellStyle name="Currency 2 2 2 4 3 2" xfId="1830" xr:uid="{00000000-0005-0000-0000-000026070000}"/>
    <cellStyle name="Currency 2 2 2 4 3 3" xfId="1831" xr:uid="{00000000-0005-0000-0000-000027070000}"/>
    <cellStyle name="Currency 2 2 2 4 3 3 2" xfId="1832" xr:uid="{00000000-0005-0000-0000-000028070000}"/>
    <cellStyle name="Currency 2 2 2 4 3 3 3" xfId="1833" xr:uid="{00000000-0005-0000-0000-000029070000}"/>
    <cellStyle name="Currency 2 2 2 4 3 4" xfId="1834" xr:uid="{00000000-0005-0000-0000-00002A070000}"/>
    <cellStyle name="Currency 2 2 2 4 3 4 2" xfId="1835" xr:uid="{00000000-0005-0000-0000-00002B070000}"/>
    <cellStyle name="Currency 2 2 2 4 3 4 2 2" xfId="1836" xr:uid="{00000000-0005-0000-0000-00002C070000}"/>
    <cellStyle name="Currency 2 2 2 4 3 4 3" xfId="1837" xr:uid="{00000000-0005-0000-0000-00002D070000}"/>
    <cellStyle name="Currency 2 2 2 4 3 5" xfId="1838" xr:uid="{00000000-0005-0000-0000-00002E070000}"/>
    <cellStyle name="Currency 2 2 2 4 3 5 2" xfId="1839" xr:uid="{00000000-0005-0000-0000-00002F070000}"/>
    <cellStyle name="Currency 2 2 2 4 3 5 2 2" xfId="1840" xr:uid="{00000000-0005-0000-0000-000030070000}"/>
    <cellStyle name="Currency 2 2 2 4 3 5 3" xfId="1841" xr:uid="{00000000-0005-0000-0000-000031070000}"/>
    <cellStyle name="Currency 2 2 2 4 3 6" xfId="1842" xr:uid="{00000000-0005-0000-0000-000032070000}"/>
    <cellStyle name="Currency 2 2 2 4 3 6 2" xfId="1843" xr:uid="{00000000-0005-0000-0000-000033070000}"/>
    <cellStyle name="Currency 2 2 2 4 3 6 2 2" xfId="1844" xr:uid="{00000000-0005-0000-0000-000034070000}"/>
    <cellStyle name="Currency 2 2 2 4 3 6 3" xfId="1845" xr:uid="{00000000-0005-0000-0000-000035070000}"/>
    <cellStyle name="Currency 2 2 2 4 3 7" xfId="1846" xr:uid="{00000000-0005-0000-0000-000036070000}"/>
    <cellStyle name="Currency 2 2 2 4 3 7 2" xfId="1847" xr:uid="{00000000-0005-0000-0000-000037070000}"/>
    <cellStyle name="Currency 2 2 2 4 3 8" xfId="1848" xr:uid="{00000000-0005-0000-0000-000038070000}"/>
    <cellStyle name="Currency 2 2 2 4 3 8 2" xfId="1849" xr:uid="{00000000-0005-0000-0000-000039070000}"/>
    <cellStyle name="Currency 2 2 2 4 3 9" xfId="1850" xr:uid="{00000000-0005-0000-0000-00003A070000}"/>
    <cellStyle name="Currency 2 2 2 4 4" xfId="1851" xr:uid="{00000000-0005-0000-0000-00003B070000}"/>
    <cellStyle name="Currency 2 2 2 4 4 2" xfId="1852" xr:uid="{00000000-0005-0000-0000-00003C070000}"/>
    <cellStyle name="Currency 2 2 2 4 4 3" xfId="1853" xr:uid="{00000000-0005-0000-0000-00003D070000}"/>
    <cellStyle name="Currency 2 2 2 4 4 3 2" xfId="1854" xr:uid="{00000000-0005-0000-0000-00003E070000}"/>
    <cellStyle name="Currency 2 2 2 4 4 3 2 2" xfId="1855" xr:uid="{00000000-0005-0000-0000-00003F070000}"/>
    <cellStyle name="Currency 2 2 2 4 4 3 3" xfId="1856" xr:uid="{00000000-0005-0000-0000-000040070000}"/>
    <cellStyle name="Currency 2 2 2 4 4 4" xfId="1857" xr:uid="{00000000-0005-0000-0000-000041070000}"/>
    <cellStyle name="Currency 2 2 2 4 4 4 2" xfId="1858" xr:uid="{00000000-0005-0000-0000-000042070000}"/>
    <cellStyle name="Currency 2 2 2 4 4 4 2 2" xfId="1859" xr:uid="{00000000-0005-0000-0000-000043070000}"/>
    <cellStyle name="Currency 2 2 2 4 4 4 3" xfId="1860" xr:uid="{00000000-0005-0000-0000-000044070000}"/>
    <cellStyle name="Currency 2 2 2 4 4 5" xfId="1861" xr:uid="{00000000-0005-0000-0000-000045070000}"/>
    <cellStyle name="Currency 2 2 2 4 4 5 2" xfId="1862" xr:uid="{00000000-0005-0000-0000-000046070000}"/>
    <cellStyle name="Currency 2 2 2 4 4 5 2 2" xfId="1863" xr:uid="{00000000-0005-0000-0000-000047070000}"/>
    <cellStyle name="Currency 2 2 2 4 4 5 3" xfId="1864" xr:uid="{00000000-0005-0000-0000-000048070000}"/>
    <cellStyle name="Currency 2 2 2 4 4 6" xfId="1865" xr:uid="{00000000-0005-0000-0000-000049070000}"/>
    <cellStyle name="Currency 2 2 2 4 4 6 2" xfId="1866" xr:uid="{00000000-0005-0000-0000-00004A070000}"/>
    <cellStyle name="Currency 2 2 2 4 4 7" xfId="1867" xr:uid="{00000000-0005-0000-0000-00004B070000}"/>
    <cellStyle name="Currency 2 2 2 4 4 7 2" xfId="1868" xr:uid="{00000000-0005-0000-0000-00004C070000}"/>
    <cellStyle name="Currency 2 2 2 4 4 8" xfId="1869" xr:uid="{00000000-0005-0000-0000-00004D070000}"/>
    <cellStyle name="Currency 2 2 2 4 4 9" xfId="1870" xr:uid="{00000000-0005-0000-0000-00004E070000}"/>
    <cellStyle name="Currency 2 2 2 4 5" xfId="1871" xr:uid="{00000000-0005-0000-0000-00004F070000}"/>
    <cellStyle name="Currency 2 2 2 4 5 2" xfId="1872" xr:uid="{00000000-0005-0000-0000-000050070000}"/>
    <cellStyle name="Currency 2 2 2 4 5 3" xfId="1873" xr:uid="{00000000-0005-0000-0000-000051070000}"/>
    <cellStyle name="Currency 2 2 2 4 6" xfId="1874" xr:uid="{00000000-0005-0000-0000-000052070000}"/>
    <cellStyle name="Currency 2 2 2 4 6 2" xfId="1875" xr:uid="{00000000-0005-0000-0000-000053070000}"/>
    <cellStyle name="Currency 2 2 2 4 6 2 2" xfId="1876" xr:uid="{00000000-0005-0000-0000-000054070000}"/>
    <cellStyle name="Currency 2 2 2 4 6 2 2 2" xfId="1877" xr:uid="{00000000-0005-0000-0000-000055070000}"/>
    <cellStyle name="Currency 2 2 2 4 6 2 3" xfId="1878" xr:uid="{00000000-0005-0000-0000-000056070000}"/>
    <cellStyle name="Currency 2 2 2 4 6 3" xfId="1879" xr:uid="{00000000-0005-0000-0000-000057070000}"/>
    <cellStyle name="Currency 2 2 2 4 6 3 2" xfId="1880" xr:uid="{00000000-0005-0000-0000-000058070000}"/>
    <cellStyle name="Currency 2 2 2 4 6 3 2 2" xfId="1881" xr:uid="{00000000-0005-0000-0000-000059070000}"/>
    <cellStyle name="Currency 2 2 2 4 6 3 3" xfId="1882" xr:uid="{00000000-0005-0000-0000-00005A070000}"/>
    <cellStyle name="Currency 2 2 2 4 6 4" xfId="1883" xr:uid="{00000000-0005-0000-0000-00005B070000}"/>
    <cellStyle name="Currency 2 2 2 4 6 4 2" xfId="1884" xr:uid="{00000000-0005-0000-0000-00005C070000}"/>
    <cellStyle name="Currency 2 2 2 4 6 4 2 2" xfId="1885" xr:uid="{00000000-0005-0000-0000-00005D070000}"/>
    <cellStyle name="Currency 2 2 2 4 6 4 3" xfId="1886" xr:uid="{00000000-0005-0000-0000-00005E070000}"/>
    <cellStyle name="Currency 2 2 2 4 6 5" xfId="1887" xr:uid="{00000000-0005-0000-0000-00005F070000}"/>
    <cellStyle name="Currency 2 2 2 4 6 5 2" xfId="1888" xr:uid="{00000000-0005-0000-0000-000060070000}"/>
    <cellStyle name="Currency 2 2 2 4 6 6" xfId="1889" xr:uid="{00000000-0005-0000-0000-000061070000}"/>
    <cellStyle name="Currency 2 2 2 4 6 6 2" xfId="1890" xr:uid="{00000000-0005-0000-0000-000062070000}"/>
    <cellStyle name="Currency 2 2 2 4 6 7" xfId="1891" xr:uid="{00000000-0005-0000-0000-000063070000}"/>
    <cellStyle name="Currency 2 2 2 4 7" xfId="1892" xr:uid="{00000000-0005-0000-0000-000064070000}"/>
    <cellStyle name="Currency 2 2 2 4 7 2" xfId="1893" xr:uid="{00000000-0005-0000-0000-000065070000}"/>
    <cellStyle name="Currency 2 2 2 4 7 2 2" xfId="1894" xr:uid="{00000000-0005-0000-0000-000066070000}"/>
    <cellStyle name="Currency 2 2 2 4 7 3" xfId="1895" xr:uid="{00000000-0005-0000-0000-000067070000}"/>
    <cellStyle name="Currency 2 2 2 4 8" xfId="1896" xr:uid="{00000000-0005-0000-0000-000068070000}"/>
    <cellStyle name="Currency 2 2 2 4 8 2" xfId="1897" xr:uid="{00000000-0005-0000-0000-000069070000}"/>
    <cellStyle name="Currency 2 2 2 4 8 2 2" xfId="1898" xr:uid="{00000000-0005-0000-0000-00006A070000}"/>
    <cellStyle name="Currency 2 2 2 4 8 3" xfId="1899" xr:uid="{00000000-0005-0000-0000-00006B070000}"/>
    <cellStyle name="Currency 2 2 2 5" xfId="1900" xr:uid="{00000000-0005-0000-0000-00006C070000}"/>
    <cellStyle name="Currency 2 2 2 5 10" xfId="1901" xr:uid="{00000000-0005-0000-0000-00006D070000}"/>
    <cellStyle name="Currency 2 2 2 5 2" xfId="1902" xr:uid="{00000000-0005-0000-0000-00006E070000}"/>
    <cellStyle name="Currency 2 2 2 5 2 2" xfId="1903" xr:uid="{00000000-0005-0000-0000-00006F070000}"/>
    <cellStyle name="Currency 2 2 2 5 2 3" xfId="1904" xr:uid="{00000000-0005-0000-0000-000070070000}"/>
    <cellStyle name="Currency 2 2 2 5 2 3 2" xfId="1905" xr:uid="{00000000-0005-0000-0000-000071070000}"/>
    <cellStyle name="Currency 2 2 2 5 2 3 3" xfId="1906" xr:uid="{00000000-0005-0000-0000-000072070000}"/>
    <cellStyle name="Currency 2 2 2 5 2 4" xfId="1907" xr:uid="{00000000-0005-0000-0000-000073070000}"/>
    <cellStyle name="Currency 2 2 2 5 2 4 2" xfId="1908" xr:uid="{00000000-0005-0000-0000-000074070000}"/>
    <cellStyle name="Currency 2 2 2 5 2 4 2 2" xfId="1909" xr:uid="{00000000-0005-0000-0000-000075070000}"/>
    <cellStyle name="Currency 2 2 2 5 2 4 3" xfId="1910" xr:uid="{00000000-0005-0000-0000-000076070000}"/>
    <cellStyle name="Currency 2 2 2 5 2 5" xfId="1911" xr:uid="{00000000-0005-0000-0000-000077070000}"/>
    <cellStyle name="Currency 2 2 2 5 2 5 2" xfId="1912" xr:uid="{00000000-0005-0000-0000-000078070000}"/>
    <cellStyle name="Currency 2 2 2 5 2 5 2 2" xfId="1913" xr:uid="{00000000-0005-0000-0000-000079070000}"/>
    <cellStyle name="Currency 2 2 2 5 2 5 3" xfId="1914" xr:uid="{00000000-0005-0000-0000-00007A070000}"/>
    <cellStyle name="Currency 2 2 2 5 2 6" xfId="1915" xr:uid="{00000000-0005-0000-0000-00007B070000}"/>
    <cellStyle name="Currency 2 2 2 5 2 6 2" xfId="1916" xr:uid="{00000000-0005-0000-0000-00007C070000}"/>
    <cellStyle name="Currency 2 2 2 5 2 6 2 2" xfId="1917" xr:uid="{00000000-0005-0000-0000-00007D070000}"/>
    <cellStyle name="Currency 2 2 2 5 2 6 3" xfId="1918" xr:uid="{00000000-0005-0000-0000-00007E070000}"/>
    <cellStyle name="Currency 2 2 2 5 2 7" xfId="1919" xr:uid="{00000000-0005-0000-0000-00007F070000}"/>
    <cellStyle name="Currency 2 2 2 5 2 7 2" xfId="1920" xr:uid="{00000000-0005-0000-0000-000080070000}"/>
    <cellStyle name="Currency 2 2 2 5 2 8" xfId="1921" xr:uid="{00000000-0005-0000-0000-000081070000}"/>
    <cellStyle name="Currency 2 2 2 5 2 8 2" xfId="1922" xr:uid="{00000000-0005-0000-0000-000082070000}"/>
    <cellStyle name="Currency 2 2 2 5 2 9" xfId="1923" xr:uid="{00000000-0005-0000-0000-000083070000}"/>
    <cellStyle name="Currency 2 2 2 5 3" xfId="1924" xr:uid="{00000000-0005-0000-0000-000084070000}"/>
    <cellStyle name="Currency 2 2 2 5 4" xfId="1925" xr:uid="{00000000-0005-0000-0000-000085070000}"/>
    <cellStyle name="Currency 2 2 2 5 4 2" xfId="1926" xr:uid="{00000000-0005-0000-0000-000086070000}"/>
    <cellStyle name="Currency 2 2 2 5 4 3" xfId="1927" xr:uid="{00000000-0005-0000-0000-000087070000}"/>
    <cellStyle name="Currency 2 2 2 5 5" xfId="1928" xr:uid="{00000000-0005-0000-0000-000088070000}"/>
    <cellStyle name="Currency 2 2 2 5 5 2" xfId="1929" xr:uid="{00000000-0005-0000-0000-000089070000}"/>
    <cellStyle name="Currency 2 2 2 5 5 2 2" xfId="1930" xr:uid="{00000000-0005-0000-0000-00008A070000}"/>
    <cellStyle name="Currency 2 2 2 5 5 3" xfId="1931" xr:uid="{00000000-0005-0000-0000-00008B070000}"/>
    <cellStyle name="Currency 2 2 2 5 6" xfId="1932" xr:uid="{00000000-0005-0000-0000-00008C070000}"/>
    <cellStyle name="Currency 2 2 2 5 6 2" xfId="1933" xr:uid="{00000000-0005-0000-0000-00008D070000}"/>
    <cellStyle name="Currency 2 2 2 5 6 2 2" xfId="1934" xr:uid="{00000000-0005-0000-0000-00008E070000}"/>
    <cellStyle name="Currency 2 2 2 5 6 3" xfId="1935" xr:uid="{00000000-0005-0000-0000-00008F070000}"/>
    <cellStyle name="Currency 2 2 2 5 7" xfId="1936" xr:uid="{00000000-0005-0000-0000-000090070000}"/>
    <cellStyle name="Currency 2 2 2 5 7 2" xfId="1937" xr:uid="{00000000-0005-0000-0000-000091070000}"/>
    <cellStyle name="Currency 2 2 2 5 7 2 2" xfId="1938" xr:uid="{00000000-0005-0000-0000-000092070000}"/>
    <cellStyle name="Currency 2 2 2 5 7 3" xfId="1939" xr:uid="{00000000-0005-0000-0000-000093070000}"/>
    <cellStyle name="Currency 2 2 2 5 8" xfId="1940" xr:uid="{00000000-0005-0000-0000-000094070000}"/>
    <cellStyle name="Currency 2 2 2 5 8 2" xfId="1941" xr:uid="{00000000-0005-0000-0000-000095070000}"/>
    <cellStyle name="Currency 2 2 2 5 9" xfId="1942" xr:uid="{00000000-0005-0000-0000-000096070000}"/>
    <cellStyle name="Currency 2 2 2 5 9 2" xfId="1943" xr:uid="{00000000-0005-0000-0000-000097070000}"/>
    <cellStyle name="Currency 2 2 2 6" xfId="1944" xr:uid="{00000000-0005-0000-0000-000098070000}"/>
    <cellStyle name="Currency 2 2 2 6 2" xfId="1945" xr:uid="{00000000-0005-0000-0000-000099070000}"/>
    <cellStyle name="Currency 2 2 2 6 2 10" xfId="1946" xr:uid="{00000000-0005-0000-0000-00009A070000}"/>
    <cellStyle name="Currency 2 2 2 6 2 2" xfId="1947" xr:uid="{00000000-0005-0000-0000-00009B070000}"/>
    <cellStyle name="Currency 2 2 2 6 2 3" xfId="1948" xr:uid="{00000000-0005-0000-0000-00009C070000}"/>
    <cellStyle name="Currency 2 2 2 6 2 4" xfId="1949" xr:uid="{00000000-0005-0000-0000-00009D070000}"/>
    <cellStyle name="Currency 2 2 2 6 2 4 2" xfId="1950" xr:uid="{00000000-0005-0000-0000-00009E070000}"/>
    <cellStyle name="Currency 2 2 2 6 2 4 2 2" xfId="1951" xr:uid="{00000000-0005-0000-0000-00009F070000}"/>
    <cellStyle name="Currency 2 2 2 6 2 4 3" xfId="1952" xr:uid="{00000000-0005-0000-0000-0000A0070000}"/>
    <cellStyle name="Currency 2 2 2 6 2 5" xfId="1953" xr:uid="{00000000-0005-0000-0000-0000A1070000}"/>
    <cellStyle name="Currency 2 2 2 6 2 5 2" xfId="1954" xr:uid="{00000000-0005-0000-0000-0000A2070000}"/>
    <cellStyle name="Currency 2 2 2 6 2 5 2 2" xfId="1955" xr:uid="{00000000-0005-0000-0000-0000A3070000}"/>
    <cellStyle name="Currency 2 2 2 6 2 5 3" xfId="1956" xr:uid="{00000000-0005-0000-0000-0000A4070000}"/>
    <cellStyle name="Currency 2 2 2 6 2 6" xfId="1957" xr:uid="{00000000-0005-0000-0000-0000A5070000}"/>
    <cellStyle name="Currency 2 2 2 6 2 6 2" xfId="1958" xr:uid="{00000000-0005-0000-0000-0000A6070000}"/>
    <cellStyle name="Currency 2 2 2 6 2 6 2 2" xfId="1959" xr:uid="{00000000-0005-0000-0000-0000A7070000}"/>
    <cellStyle name="Currency 2 2 2 6 2 6 3" xfId="1960" xr:uid="{00000000-0005-0000-0000-0000A8070000}"/>
    <cellStyle name="Currency 2 2 2 6 2 7" xfId="1961" xr:uid="{00000000-0005-0000-0000-0000A9070000}"/>
    <cellStyle name="Currency 2 2 2 6 2 7 2" xfId="1962" xr:uid="{00000000-0005-0000-0000-0000AA070000}"/>
    <cellStyle name="Currency 2 2 2 6 2 8" xfId="1963" xr:uid="{00000000-0005-0000-0000-0000AB070000}"/>
    <cellStyle name="Currency 2 2 2 6 2 8 2" xfId="1964" xr:uid="{00000000-0005-0000-0000-0000AC070000}"/>
    <cellStyle name="Currency 2 2 2 6 2 9" xfId="1965" xr:uid="{00000000-0005-0000-0000-0000AD070000}"/>
    <cellStyle name="Currency 2 2 2 6 3" xfId="1966" xr:uid="{00000000-0005-0000-0000-0000AE070000}"/>
    <cellStyle name="Currency 2 2 2 6 4" xfId="1967" xr:uid="{00000000-0005-0000-0000-0000AF070000}"/>
    <cellStyle name="Currency 2 2 2 6 4 2" xfId="1968" xr:uid="{00000000-0005-0000-0000-0000B0070000}"/>
    <cellStyle name="Currency 2 2 2 6 4 2 2" xfId="1969" xr:uid="{00000000-0005-0000-0000-0000B1070000}"/>
    <cellStyle name="Currency 2 2 2 6 4 3" xfId="1970" xr:uid="{00000000-0005-0000-0000-0000B2070000}"/>
    <cellStyle name="Currency 2 2 2 6 5" xfId="1971" xr:uid="{00000000-0005-0000-0000-0000B3070000}"/>
    <cellStyle name="Currency 2 2 2 6 5 2" xfId="1972" xr:uid="{00000000-0005-0000-0000-0000B4070000}"/>
    <cellStyle name="Currency 2 2 2 6 5 2 2" xfId="1973" xr:uid="{00000000-0005-0000-0000-0000B5070000}"/>
    <cellStyle name="Currency 2 2 2 6 5 3" xfId="1974" xr:uid="{00000000-0005-0000-0000-0000B6070000}"/>
    <cellStyle name="Currency 2 2 2 7" xfId="1975" xr:uid="{00000000-0005-0000-0000-0000B7070000}"/>
    <cellStyle name="Currency 2 2 2 7 2" xfId="1976" xr:uid="{00000000-0005-0000-0000-0000B8070000}"/>
    <cellStyle name="Currency 2 2 2 7 3" xfId="1977" xr:uid="{00000000-0005-0000-0000-0000B9070000}"/>
    <cellStyle name="Currency 2 2 2 7 3 2" xfId="1978" xr:uid="{00000000-0005-0000-0000-0000BA070000}"/>
    <cellStyle name="Currency 2 2 2 7 3 3" xfId="1979" xr:uid="{00000000-0005-0000-0000-0000BB070000}"/>
    <cellStyle name="Currency 2 2 2 7 4" xfId="1980" xr:uid="{00000000-0005-0000-0000-0000BC070000}"/>
    <cellStyle name="Currency 2 2 2 7 4 2" xfId="1981" xr:uid="{00000000-0005-0000-0000-0000BD070000}"/>
    <cellStyle name="Currency 2 2 2 7 4 2 2" xfId="1982" xr:uid="{00000000-0005-0000-0000-0000BE070000}"/>
    <cellStyle name="Currency 2 2 2 7 4 3" xfId="1983" xr:uid="{00000000-0005-0000-0000-0000BF070000}"/>
    <cellStyle name="Currency 2 2 2 7 5" xfId="1984" xr:uid="{00000000-0005-0000-0000-0000C0070000}"/>
    <cellStyle name="Currency 2 2 2 7 5 2" xfId="1985" xr:uid="{00000000-0005-0000-0000-0000C1070000}"/>
    <cellStyle name="Currency 2 2 2 7 5 2 2" xfId="1986" xr:uid="{00000000-0005-0000-0000-0000C2070000}"/>
    <cellStyle name="Currency 2 2 2 7 5 3" xfId="1987" xr:uid="{00000000-0005-0000-0000-0000C3070000}"/>
    <cellStyle name="Currency 2 2 2 7 6" xfId="1988" xr:uid="{00000000-0005-0000-0000-0000C4070000}"/>
    <cellStyle name="Currency 2 2 2 7 6 2" xfId="1989" xr:uid="{00000000-0005-0000-0000-0000C5070000}"/>
    <cellStyle name="Currency 2 2 2 7 6 2 2" xfId="1990" xr:uid="{00000000-0005-0000-0000-0000C6070000}"/>
    <cellStyle name="Currency 2 2 2 7 6 3" xfId="1991" xr:uid="{00000000-0005-0000-0000-0000C7070000}"/>
    <cellStyle name="Currency 2 2 2 7 7" xfId="1992" xr:uid="{00000000-0005-0000-0000-0000C8070000}"/>
    <cellStyle name="Currency 2 2 2 7 7 2" xfId="1993" xr:uid="{00000000-0005-0000-0000-0000C9070000}"/>
    <cellStyle name="Currency 2 2 2 7 8" xfId="1994" xr:uid="{00000000-0005-0000-0000-0000CA070000}"/>
    <cellStyle name="Currency 2 2 2 7 8 2" xfId="1995" xr:uid="{00000000-0005-0000-0000-0000CB070000}"/>
    <cellStyle name="Currency 2 2 2 7 9" xfId="1996" xr:uid="{00000000-0005-0000-0000-0000CC070000}"/>
    <cellStyle name="Currency 2 2 2 8" xfId="1997" xr:uid="{00000000-0005-0000-0000-0000CD070000}"/>
    <cellStyle name="Currency 2 2 2 8 2" xfId="1998" xr:uid="{00000000-0005-0000-0000-0000CE070000}"/>
    <cellStyle name="Currency 2 2 2 8 3" xfId="1999" xr:uid="{00000000-0005-0000-0000-0000CF070000}"/>
    <cellStyle name="Currency 2 2 2 9" xfId="2000" xr:uid="{00000000-0005-0000-0000-0000D0070000}"/>
    <cellStyle name="Currency 2 2 3" xfId="2001" xr:uid="{00000000-0005-0000-0000-0000D1070000}"/>
    <cellStyle name="Currency 2 2 3 2" xfId="2002" xr:uid="{00000000-0005-0000-0000-0000D2070000}"/>
    <cellStyle name="Currency 2 2 4" xfId="2003" xr:uid="{00000000-0005-0000-0000-0000D3070000}"/>
    <cellStyle name="Currency 2 20" xfId="2004" xr:uid="{00000000-0005-0000-0000-0000D4070000}"/>
    <cellStyle name="Currency 2 20 2" xfId="2005" xr:uid="{00000000-0005-0000-0000-0000D5070000}"/>
    <cellStyle name="Currency 2 20 2 2" xfId="2006" xr:uid="{00000000-0005-0000-0000-0000D6070000}"/>
    <cellStyle name="Currency 2 20 3" xfId="2007" xr:uid="{00000000-0005-0000-0000-0000D7070000}"/>
    <cellStyle name="Currency 2 21" xfId="2008" xr:uid="{00000000-0005-0000-0000-0000D8070000}"/>
    <cellStyle name="Currency 2 21 2" xfId="2009" xr:uid="{00000000-0005-0000-0000-0000D9070000}"/>
    <cellStyle name="Currency 2 22" xfId="2010" xr:uid="{00000000-0005-0000-0000-0000DA070000}"/>
    <cellStyle name="Currency 2 22 2" xfId="2011" xr:uid="{00000000-0005-0000-0000-0000DB070000}"/>
    <cellStyle name="Currency 2 23" xfId="2012" xr:uid="{00000000-0005-0000-0000-0000DC070000}"/>
    <cellStyle name="Currency 2 24" xfId="2013" xr:uid="{00000000-0005-0000-0000-0000DD070000}"/>
    <cellStyle name="Currency 2 25" xfId="2014" xr:uid="{00000000-0005-0000-0000-0000DE070000}"/>
    <cellStyle name="Currency 2 3" xfId="2015" xr:uid="{00000000-0005-0000-0000-0000DF070000}"/>
    <cellStyle name="Currency 2 3 2" xfId="2016" xr:uid="{00000000-0005-0000-0000-0000E0070000}"/>
    <cellStyle name="Currency 2 3 2 2" xfId="2017" xr:uid="{00000000-0005-0000-0000-0000E1070000}"/>
    <cellStyle name="Currency 2 3 3" xfId="2018" xr:uid="{00000000-0005-0000-0000-0000E2070000}"/>
    <cellStyle name="Currency 2 4" xfId="2019" xr:uid="{00000000-0005-0000-0000-0000E3070000}"/>
    <cellStyle name="Currency 2 4 10" xfId="2020" xr:uid="{00000000-0005-0000-0000-0000E4070000}"/>
    <cellStyle name="Currency 2 4 10 2" xfId="2021" xr:uid="{00000000-0005-0000-0000-0000E5070000}"/>
    <cellStyle name="Currency 2 4 10 3" xfId="2022" xr:uid="{00000000-0005-0000-0000-0000E6070000}"/>
    <cellStyle name="Currency 2 4 11" xfId="2023" xr:uid="{00000000-0005-0000-0000-0000E7070000}"/>
    <cellStyle name="Currency 2 4 12" xfId="2024" xr:uid="{00000000-0005-0000-0000-0000E8070000}"/>
    <cellStyle name="Currency 2 4 12 2" xfId="2025" xr:uid="{00000000-0005-0000-0000-0000E9070000}"/>
    <cellStyle name="Currency 2 4 12 2 2" xfId="2026" xr:uid="{00000000-0005-0000-0000-0000EA070000}"/>
    <cellStyle name="Currency 2 4 12 3" xfId="2027" xr:uid="{00000000-0005-0000-0000-0000EB070000}"/>
    <cellStyle name="Currency 2 4 12 4" xfId="2028" xr:uid="{00000000-0005-0000-0000-0000EC070000}"/>
    <cellStyle name="Currency 2 4 13" xfId="2029" xr:uid="{00000000-0005-0000-0000-0000ED070000}"/>
    <cellStyle name="Currency 2 4 13 2" xfId="2030" xr:uid="{00000000-0005-0000-0000-0000EE070000}"/>
    <cellStyle name="Currency 2 4 13 2 2" xfId="2031" xr:uid="{00000000-0005-0000-0000-0000EF070000}"/>
    <cellStyle name="Currency 2 4 13 3" xfId="2032" xr:uid="{00000000-0005-0000-0000-0000F0070000}"/>
    <cellStyle name="Currency 2 4 14" xfId="2033" xr:uid="{00000000-0005-0000-0000-0000F1070000}"/>
    <cellStyle name="Currency 2 4 14 2" xfId="2034" xr:uid="{00000000-0005-0000-0000-0000F2070000}"/>
    <cellStyle name="Currency 2 4 14 2 2" xfId="2035" xr:uid="{00000000-0005-0000-0000-0000F3070000}"/>
    <cellStyle name="Currency 2 4 14 3" xfId="2036" xr:uid="{00000000-0005-0000-0000-0000F4070000}"/>
    <cellStyle name="Currency 2 4 15" xfId="2037" xr:uid="{00000000-0005-0000-0000-0000F5070000}"/>
    <cellStyle name="Currency 2 4 15 2" xfId="2038" xr:uid="{00000000-0005-0000-0000-0000F6070000}"/>
    <cellStyle name="Currency 2 4 16" xfId="2039" xr:uid="{00000000-0005-0000-0000-0000F7070000}"/>
    <cellStyle name="Currency 2 4 16 2" xfId="2040" xr:uid="{00000000-0005-0000-0000-0000F8070000}"/>
    <cellStyle name="Currency 2 4 17" xfId="2041" xr:uid="{00000000-0005-0000-0000-0000F9070000}"/>
    <cellStyle name="Currency 2 4 18" xfId="2042" xr:uid="{00000000-0005-0000-0000-0000FA070000}"/>
    <cellStyle name="Currency 2 4 19" xfId="2043" xr:uid="{00000000-0005-0000-0000-0000FB070000}"/>
    <cellStyle name="Currency 2 4 2" xfId="2044" xr:uid="{00000000-0005-0000-0000-0000FC070000}"/>
    <cellStyle name="Currency 2 4 2 10" xfId="2045" xr:uid="{00000000-0005-0000-0000-0000FD070000}"/>
    <cellStyle name="Currency 2 4 2 10 2" xfId="2046" xr:uid="{00000000-0005-0000-0000-0000FE070000}"/>
    <cellStyle name="Currency 2 4 2 10 2 2" xfId="2047" xr:uid="{00000000-0005-0000-0000-0000FF070000}"/>
    <cellStyle name="Currency 2 4 2 10 3" xfId="2048" xr:uid="{00000000-0005-0000-0000-000000080000}"/>
    <cellStyle name="Currency 2 4 2 10 4" xfId="2049" xr:uid="{00000000-0005-0000-0000-000001080000}"/>
    <cellStyle name="Currency 2 4 2 11" xfId="2050" xr:uid="{00000000-0005-0000-0000-000002080000}"/>
    <cellStyle name="Currency 2 4 2 11 2" xfId="2051" xr:uid="{00000000-0005-0000-0000-000003080000}"/>
    <cellStyle name="Currency 2 4 2 11 2 2" xfId="2052" xr:uid="{00000000-0005-0000-0000-000004080000}"/>
    <cellStyle name="Currency 2 4 2 11 3" xfId="2053" xr:uid="{00000000-0005-0000-0000-000005080000}"/>
    <cellStyle name="Currency 2 4 2 12" xfId="2054" xr:uid="{00000000-0005-0000-0000-000006080000}"/>
    <cellStyle name="Currency 2 4 2 12 2" xfId="2055" xr:uid="{00000000-0005-0000-0000-000007080000}"/>
    <cellStyle name="Currency 2 4 2 12 2 2" xfId="2056" xr:uid="{00000000-0005-0000-0000-000008080000}"/>
    <cellStyle name="Currency 2 4 2 12 3" xfId="2057" xr:uid="{00000000-0005-0000-0000-000009080000}"/>
    <cellStyle name="Currency 2 4 2 13" xfId="2058" xr:uid="{00000000-0005-0000-0000-00000A080000}"/>
    <cellStyle name="Currency 2 4 2 13 2" xfId="2059" xr:uid="{00000000-0005-0000-0000-00000B080000}"/>
    <cellStyle name="Currency 2 4 2 14" xfId="2060" xr:uid="{00000000-0005-0000-0000-00000C080000}"/>
    <cellStyle name="Currency 2 4 2 14 2" xfId="2061" xr:uid="{00000000-0005-0000-0000-00000D080000}"/>
    <cellStyle name="Currency 2 4 2 15" xfId="2062" xr:uid="{00000000-0005-0000-0000-00000E080000}"/>
    <cellStyle name="Currency 2 4 2 16" xfId="2063" xr:uid="{00000000-0005-0000-0000-00000F080000}"/>
    <cellStyle name="Currency 2 4 2 17" xfId="2064" xr:uid="{00000000-0005-0000-0000-000010080000}"/>
    <cellStyle name="Currency 2 4 2 2" xfId="2065" xr:uid="{00000000-0005-0000-0000-000011080000}"/>
    <cellStyle name="Currency 2 4 2 2 10" xfId="2066" xr:uid="{00000000-0005-0000-0000-000012080000}"/>
    <cellStyle name="Currency 2 4 2 2 10 2" xfId="2067" xr:uid="{00000000-0005-0000-0000-000013080000}"/>
    <cellStyle name="Currency 2 4 2 2 10 2 2" xfId="2068" xr:uid="{00000000-0005-0000-0000-000014080000}"/>
    <cellStyle name="Currency 2 4 2 2 10 3" xfId="2069" xr:uid="{00000000-0005-0000-0000-000015080000}"/>
    <cellStyle name="Currency 2 4 2 2 11" xfId="2070" xr:uid="{00000000-0005-0000-0000-000016080000}"/>
    <cellStyle name="Currency 2 4 2 2 11 2" xfId="2071" xr:uid="{00000000-0005-0000-0000-000017080000}"/>
    <cellStyle name="Currency 2 4 2 2 12" xfId="2072" xr:uid="{00000000-0005-0000-0000-000018080000}"/>
    <cellStyle name="Currency 2 4 2 2 12 2" xfId="2073" xr:uid="{00000000-0005-0000-0000-000019080000}"/>
    <cellStyle name="Currency 2 4 2 2 13" xfId="2074" xr:uid="{00000000-0005-0000-0000-00001A080000}"/>
    <cellStyle name="Currency 2 4 2 2 14" xfId="2075" xr:uid="{00000000-0005-0000-0000-00001B080000}"/>
    <cellStyle name="Currency 2 4 2 2 15" xfId="2076" xr:uid="{00000000-0005-0000-0000-00001C080000}"/>
    <cellStyle name="Currency 2 4 2 2 2" xfId="2077" xr:uid="{00000000-0005-0000-0000-00001D080000}"/>
    <cellStyle name="Currency 2 4 2 2 2 2" xfId="2078" xr:uid="{00000000-0005-0000-0000-00001E080000}"/>
    <cellStyle name="Currency 2 4 2 2 2 2 2" xfId="2079" xr:uid="{00000000-0005-0000-0000-00001F080000}"/>
    <cellStyle name="Currency 2 4 2 2 2 2 3" xfId="2080" xr:uid="{00000000-0005-0000-0000-000020080000}"/>
    <cellStyle name="Currency 2 4 2 2 2 2 3 2" xfId="2081" xr:uid="{00000000-0005-0000-0000-000021080000}"/>
    <cellStyle name="Currency 2 4 2 2 2 2 3 3" xfId="2082" xr:uid="{00000000-0005-0000-0000-000022080000}"/>
    <cellStyle name="Currency 2 4 2 2 2 2 4" xfId="2083" xr:uid="{00000000-0005-0000-0000-000023080000}"/>
    <cellStyle name="Currency 2 4 2 2 2 2 4 2" xfId="2084" xr:uid="{00000000-0005-0000-0000-000024080000}"/>
    <cellStyle name="Currency 2 4 2 2 2 2 4 2 2" xfId="2085" xr:uid="{00000000-0005-0000-0000-000025080000}"/>
    <cellStyle name="Currency 2 4 2 2 2 2 4 3" xfId="2086" xr:uid="{00000000-0005-0000-0000-000026080000}"/>
    <cellStyle name="Currency 2 4 2 2 2 2 5" xfId="2087" xr:uid="{00000000-0005-0000-0000-000027080000}"/>
    <cellStyle name="Currency 2 4 2 2 2 2 5 2" xfId="2088" xr:uid="{00000000-0005-0000-0000-000028080000}"/>
    <cellStyle name="Currency 2 4 2 2 2 2 5 2 2" xfId="2089" xr:uid="{00000000-0005-0000-0000-000029080000}"/>
    <cellStyle name="Currency 2 4 2 2 2 2 5 3" xfId="2090" xr:uid="{00000000-0005-0000-0000-00002A080000}"/>
    <cellStyle name="Currency 2 4 2 2 2 2 6" xfId="2091" xr:uid="{00000000-0005-0000-0000-00002B080000}"/>
    <cellStyle name="Currency 2 4 2 2 2 2 6 2" xfId="2092" xr:uid="{00000000-0005-0000-0000-00002C080000}"/>
    <cellStyle name="Currency 2 4 2 2 2 2 6 2 2" xfId="2093" xr:uid="{00000000-0005-0000-0000-00002D080000}"/>
    <cellStyle name="Currency 2 4 2 2 2 2 6 3" xfId="2094" xr:uid="{00000000-0005-0000-0000-00002E080000}"/>
    <cellStyle name="Currency 2 4 2 2 2 2 7" xfId="2095" xr:uid="{00000000-0005-0000-0000-00002F080000}"/>
    <cellStyle name="Currency 2 4 2 2 2 2 7 2" xfId="2096" xr:uid="{00000000-0005-0000-0000-000030080000}"/>
    <cellStyle name="Currency 2 4 2 2 2 2 8" xfId="2097" xr:uid="{00000000-0005-0000-0000-000031080000}"/>
    <cellStyle name="Currency 2 4 2 2 2 2 8 2" xfId="2098" xr:uid="{00000000-0005-0000-0000-000032080000}"/>
    <cellStyle name="Currency 2 4 2 2 2 2 9" xfId="2099" xr:uid="{00000000-0005-0000-0000-000033080000}"/>
    <cellStyle name="Currency 2 4 2 2 2 3" xfId="2100" xr:uid="{00000000-0005-0000-0000-000034080000}"/>
    <cellStyle name="Currency 2 4 2 2 2 3 2" xfId="2101" xr:uid="{00000000-0005-0000-0000-000035080000}"/>
    <cellStyle name="Currency 2 4 2 2 2 3 3" xfId="2102" xr:uid="{00000000-0005-0000-0000-000036080000}"/>
    <cellStyle name="Currency 2 4 2 2 2 3 3 2" xfId="2103" xr:uid="{00000000-0005-0000-0000-000037080000}"/>
    <cellStyle name="Currency 2 4 2 2 2 3 3 3" xfId="2104" xr:uid="{00000000-0005-0000-0000-000038080000}"/>
    <cellStyle name="Currency 2 4 2 2 2 3 4" xfId="2105" xr:uid="{00000000-0005-0000-0000-000039080000}"/>
    <cellStyle name="Currency 2 4 2 2 2 3 4 2" xfId="2106" xr:uid="{00000000-0005-0000-0000-00003A080000}"/>
    <cellStyle name="Currency 2 4 2 2 2 3 4 2 2" xfId="2107" xr:uid="{00000000-0005-0000-0000-00003B080000}"/>
    <cellStyle name="Currency 2 4 2 2 2 3 4 3" xfId="2108" xr:uid="{00000000-0005-0000-0000-00003C080000}"/>
    <cellStyle name="Currency 2 4 2 2 2 3 5" xfId="2109" xr:uid="{00000000-0005-0000-0000-00003D080000}"/>
    <cellStyle name="Currency 2 4 2 2 2 3 5 2" xfId="2110" xr:uid="{00000000-0005-0000-0000-00003E080000}"/>
    <cellStyle name="Currency 2 4 2 2 2 3 5 2 2" xfId="2111" xr:uid="{00000000-0005-0000-0000-00003F080000}"/>
    <cellStyle name="Currency 2 4 2 2 2 3 5 3" xfId="2112" xr:uid="{00000000-0005-0000-0000-000040080000}"/>
    <cellStyle name="Currency 2 4 2 2 2 3 6" xfId="2113" xr:uid="{00000000-0005-0000-0000-000041080000}"/>
    <cellStyle name="Currency 2 4 2 2 2 3 6 2" xfId="2114" xr:uid="{00000000-0005-0000-0000-000042080000}"/>
    <cellStyle name="Currency 2 4 2 2 2 3 6 2 2" xfId="2115" xr:uid="{00000000-0005-0000-0000-000043080000}"/>
    <cellStyle name="Currency 2 4 2 2 2 3 6 3" xfId="2116" xr:uid="{00000000-0005-0000-0000-000044080000}"/>
    <cellStyle name="Currency 2 4 2 2 2 3 7" xfId="2117" xr:uid="{00000000-0005-0000-0000-000045080000}"/>
    <cellStyle name="Currency 2 4 2 2 2 3 7 2" xfId="2118" xr:uid="{00000000-0005-0000-0000-000046080000}"/>
    <cellStyle name="Currency 2 4 2 2 2 3 8" xfId="2119" xr:uid="{00000000-0005-0000-0000-000047080000}"/>
    <cellStyle name="Currency 2 4 2 2 2 3 8 2" xfId="2120" xr:uid="{00000000-0005-0000-0000-000048080000}"/>
    <cellStyle name="Currency 2 4 2 2 2 3 9" xfId="2121" xr:uid="{00000000-0005-0000-0000-000049080000}"/>
    <cellStyle name="Currency 2 4 2 2 2 4" xfId="2122" xr:uid="{00000000-0005-0000-0000-00004A080000}"/>
    <cellStyle name="Currency 2 4 2 2 2 4 2" xfId="2123" xr:uid="{00000000-0005-0000-0000-00004B080000}"/>
    <cellStyle name="Currency 2 4 2 2 2 4 3" xfId="2124" xr:uid="{00000000-0005-0000-0000-00004C080000}"/>
    <cellStyle name="Currency 2 4 2 2 2 4 3 2" xfId="2125" xr:uid="{00000000-0005-0000-0000-00004D080000}"/>
    <cellStyle name="Currency 2 4 2 2 2 4 3 2 2" xfId="2126" xr:uid="{00000000-0005-0000-0000-00004E080000}"/>
    <cellStyle name="Currency 2 4 2 2 2 4 3 3" xfId="2127" xr:uid="{00000000-0005-0000-0000-00004F080000}"/>
    <cellStyle name="Currency 2 4 2 2 2 4 4" xfId="2128" xr:uid="{00000000-0005-0000-0000-000050080000}"/>
    <cellStyle name="Currency 2 4 2 2 2 4 4 2" xfId="2129" xr:uid="{00000000-0005-0000-0000-000051080000}"/>
    <cellStyle name="Currency 2 4 2 2 2 4 4 2 2" xfId="2130" xr:uid="{00000000-0005-0000-0000-000052080000}"/>
    <cellStyle name="Currency 2 4 2 2 2 4 4 3" xfId="2131" xr:uid="{00000000-0005-0000-0000-000053080000}"/>
    <cellStyle name="Currency 2 4 2 2 2 4 5" xfId="2132" xr:uid="{00000000-0005-0000-0000-000054080000}"/>
    <cellStyle name="Currency 2 4 2 2 2 4 5 2" xfId="2133" xr:uid="{00000000-0005-0000-0000-000055080000}"/>
    <cellStyle name="Currency 2 4 2 2 2 4 5 2 2" xfId="2134" xr:uid="{00000000-0005-0000-0000-000056080000}"/>
    <cellStyle name="Currency 2 4 2 2 2 4 5 3" xfId="2135" xr:uid="{00000000-0005-0000-0000-000057080000}"/>
    <cellStyle name="Currency 2 4 2 2 2 4 6" xfId="2136" xr:uid="{00000000-0005-0000-0000-000058080000}"/>
    <cellStyle name="Currency 2 4 2 2 2 4 6 2" xfId="2137" xr:uid="{00000000-0005-0000-0000-000059080000}"/>
    <cellStyle name="Currency 2 4 2 2 2 4 7" xfId="2138" xr:uid="{00000000-0005-0000-0000-00005A080000}"/>
    <cellStyle name="Currency 2 4 2 2 2 4 7 2" xfId="2139" xr:uid="{00000000-0005-0000-0000-00005B080000}"/>
    <cellStyle name="Currency 2 4 2 2 2 4 8" xfId="2140" xr:uid="{00000000-0005-0000-0000-00005C080000}"/>
    <cellStyle name="Currency 2 4 2 2 2 4 9" xfId="2141" xr:uid="{00000000-0005-0000-0000-00005D080000}"/>
    <cellStyle name="Currency 2 4 2 2 2 5" xfId="2142" xr:uid="{00000000-0005-0000-0000-00005E080000}"/>
    <cellStyle name="Currency 2 4 2 2 2 5 2" xfId="2143" xr:uid="{00000000-0005-0000-0000-00005F080000}"/>
    <cellStyle name="Currency 2 4 2 2 2 5 3" xfId="2144" xr:uid="{00000000-0005-0000-0000-000060080000}"/>
    <cellStyle name="Currency 2 4 2 2 2 6" xfId="2145" xr:uid="{00000000-0005-0000-0000-000061080000}"/>
    <cellStyle name="Currency 2 4 2 2 2 6 2" xfId="2146" xr:uid="{00000000-0005-0000-0000-000062080000}"/>
    <cellStyle name="Currency 2 4 2 2 2 6 2 2" xfId="2147" xr:uid="{00000000-0005-0000-0000-000063080000}"/>
    <cellStyle name="Currency 2 4 2 2 2 6 2 2 2" xfId="2148" xr:uid="{00000000-0005-0000-0000-000064080000}"/>
    <cellStyle name="Currency 2 4 2 2 2 6 2 3" xfId="2149" xr:uid="{00000000-0005-0000-0000-000065080000}"/>
    <cellStyle name="Currency 2 4 2 2 2 6 3" xfId="2150" xr:uid="{00000000-0005-0000-0000-000066080000}"/>
    <cellStyle name="Currency 2 4 2 2 2 6 3 2" xfId="2151" xr:uid="{00000000-0005-0000-0000-000067080000}"/>
    <cellStyle name="Currency 2 4 2 2 2 6 3 2 2" xfId="2152" xr:uid="{00000000-0005-0000-0000-000068080000}"/>
    <cellStyle name="Currency 2 4 2 2 2 6 3 3" xfId="2153" xr:uid="{00000000-0005-0000-0000-000069080000}"/>
    <cellStyle name="Currency 2 4 2 2 2 6 4" xfId="2154" xr:uid="{00000000-0005-0000-0000-00006A080000}"/>
    <cellStyle name="Currency 2 4 2 2 2 6 4 2" xfId="2155" xr:uid="{00000000-0005-0000-0000-00006B080000}"/>
    <cellStyle name="Currency 2 4 2 2 2 6 4 2 2" xfId="2156" xr:uid="{00000000-0005-0000-0000-00006C080000}"/>
    <cellStyle name="Currency 2 4 2 2 2 6 4 3" xfId="2157" xr:uid="{00000000-0005-0000-0000-00006D080000}"/>
    <cellStyle name="Currency 2 4 2 2 2 6 5" xfId="2158" xr:uid="{00000000-0005-0000-0000-00006E080000}"/>
    <cellStyle name="Currency 2 4 2 2 2 6 5 2" xfId="2159" xr:uid="{00000000-0005-0000-0000-00006F080000}"/>
    <cellStyle name="Currency 2 4 2 2 2 6 6" xfId="2160" xr:uid="{00000000-0005-0000-0000-000070080000}"/>
    <cellStyle name="Currency 2 4 2 2 2 6 6 2" xfId="2161" xr:uid="{00000000-0005-0000-0000-000071080000}"/>
    <cellStyle name="Currency 2 4 2 2 2 6 7" xfId="2162" xr:uid="{00000000-0005-0000-0000-000072080000}"/>
    <cellStyle name="Currency 2 4 2 2 2 7" xfId="2163" xr:uid="{00000000-0005-0000-0000-000073080000}"/>
    <cellStyle name="Currency 2 4 2 2 2 7 2" xfId="2164" xr:uid="{00000000-0005-0000-0000-000074080000}"/>
    <cellStyle name="Currency 2 4 2 2 2 7 2 2" xfId="2165" xr:uid="{00000000-0005-0000-0000-000075080000}"/>
    <cellStyle name="Currency 2 4 2 2 2 7 3" xfId="2166" xr:uid="{00000000-0005-0000-0000-000076080000}"/>
    <cellStyle name="Currency 2 4 2 2 2 8" xfId="2167" xr:uid="{00000000-0005-0000-0000-000077080000}"/>
    <cellStyle name="Currency 2 4 2 2 2 8 2" xfId="2168" xr:uid="{00000000-0005-0000-0000-000078080000}"/>
    <cellStyle name="Currency 2 4 2 2 2 8 2 2" xfId="2169" xr:uid="{00000000-0005-0000-0000-000079080000}"/>
    <cellStyle name="Currency 2 4 2 2 2 8 3" xfId="2170" xr:uid="{00000000-0005-0000-0000-00007A080000}"/>
    <cellStyle name="Currency 2 4 2 2 3" xfId="2171" xr:uid="{00000000-0005-0000-0000-00007B080000}"/>
    <cellStyle name="Currency 2 4 2 2 3 10" xfId="2172" xr:uid="{00000000-0005-0000-0000-00007C080000}"/>
    <cellStyle name="Currency 2 4 2 2 3 2" xfId="2173" xr:uid="{00000000-0005-0000-0000-00007D080000}"/>
    <cellStyle name="Currency 2 4 2 2 3 2 2" xfId="2174" xr:uid="{00000000-0005-0000-0000-00007E080000}"/>
    <cellStyle name="Currency 2 4 2 2 3 2 3" xfId="2175" xr:uid="{00000000-0005-0000-0000-00007F080000}"/>
    <cellStyle name="Currency 2 4 2 2 3 2 3 2" xfId="2176" xr:uid="{00000000-0005-0000-0000-000080080000}"/>
    <cellStyle name="Currency 2 4 2 2 3 2 3 3" xfId="2177" xr:uid="{00000000-0005-0000-0000-000081080000}"/>
    <cellStyle name="Currency 2 4 2 2 3 2 4" xfId="2178" xr:uid="{00000000-0005-0000-0000-000082080000}"/>
    <cellStyle name="Currency 2 4 2 2 3 2 4 2" xfId="2179" xr:uid="{00000000-0005-0000-0000-000083080000}"/>
    <cellStyle name="Currency 2 4 2 2 3 2 4 2 2" xfId="2180" xr:uid="{00000000-0005-0000-0000-000084080000}"/>
    <cellStyle name="Currency 2 4 2 2 3 2 4 3" xfId="2181" xr:uid="{00000000-0005-0000-0000-000085080000}"/>
    <cellStyle name="Currency 2 4 2 2 3 2 5" xfId="2182" xr:uid="{00000000-0005-0000-0000-000086080000}"/>
    <cellStyle name="Currency 2 4 2 2 3 2 5 2" xfId="2183" xr:uid="{00000000-0005-0000-0000-000087080000}"/>
    <cellStyle name="Currency 2 4 2 2 3 2 5 2 2" xfId="2184" xr:uid="{00000000-0005-0000-0000-000088080000}"/>
    <cellStyle name="Currency 2 4 2 2 3 2 5 3" xfId="2185" xr:uid="{00000000-0005-0000-0000-000089080000}"/>
    <cellStyle name="Currency 2 4 2 2 3 2 6" xfId="2186" xr:uid="{00000000-0005-0000-0000-00008A080000}"/>
    <cellStyle name="Currency 2 4 2 2 3 2 6 2" xfId="2187" xr:uid="{00000000-0005-0000-0000-00008B080000}"/>
    <cellStyle name="Currency 2 4 2 2 3 2 6 2 2" xfId="2188" xr:uid="{00000000-0005-0000-0000-00008C080000}"/>
    <cellStyle name="Currency 2 4 2 2 3 2 6 3" xfId="2189" xr:uid="{00000000-0005-0000-0000-00008D080000}"/>
    <cellStyle name="Currency 2 4 2 2 3 2 7" xfId="2190" xr:uid="{00000000-0005-0000-0000-00008E080000}"/>
    <cellStyle name="Currency 2 4 2 2 3 2 7 2" xfId="2191" xr:uid="{00000000-0005-0000-0000-00008F080000}"/>
    <cellStyle name="Currency 2 4 2 2 3 2 8" xfId="2192" xr:uid="{00000000-0005-0000-0000-000090080000}"/>
    <cellStyle name="Currency 2 4 2 2 3 2 8 2" xfId="2193" xr:uid="{00000000-0005-0000-0000-000091080000}"/>
    <cellStyle name="Currency 2 4 2 2 3 2 9" xfId="2194" xr:uid="{00000000-0005-0000-0000-000092080000}"/>
    <cellStyle name="Currency 2 4 2 2 3 3" xfId="2195" xr:uid="{00000000-0005-0000-0000-000093080000}"/>
    <cellStyle name="Currency 2 4 2 2 3 4" xfId="2196" xr:uid="{00000000-0005-0000-0000-000094080000}"/>
    <cellStyle name="Currency 2 4 2 2 3 4 2" xfId="2197" xr:uid="{00000000-0005-0000-0000-000095080000}"/>
    <cellStyle name="Currency 2 4 2 2 3 4 3" xfId="2198" xr:uid="{00000000-0005-0000-0000-000096080000}"/>
    <cellStyle name="Currency 2 4 2 2 3 5" xfId="2199" xr:uid="{00000000-0005-0000-0000-000097080000}"/>
    <cellStyle name="Currency 2 4 2 2 3 5 2" xfId="2200" xr:uid="{00000000-0005-0000-0000-000098080000}"/>
    <cellStyle name="Currency 2 4 2 2 3 5 2 2" xfId="2201" xr:uid="{00000000-0005-0000-0000-000099080000}"/>
    <cellStyle name="Currency 2 4 2 2 3 5 3" xfId="2202" xr:uid="{00000000-0005-0000-0000-00009A080000}"/>
    <cellStyle name="Currency 2 4 2 2 3 6" xfId="2203" xr:uid="{00000000-0005-0000-0000-00009B080000}"/>
    <cellStyle name="Currency 2 4 2 2 3 6 2" xfId="2204" xr:uid="{00000000-0005-0000-0000-00009C080000}"/>
    <cellStyle name="Currency 2 4 2 2 3 6 2 2" xfId="2205" xr:uid="{00000000-0005-0000-0000-00009D080000}"/>
    <cellStyle name="Currency 2 4 2 2 3 6 3" xfId="2206" xr:uid="{00000000-0005-0000-0000-00009E080000}"/>
    <cellStyle name="Currency 2 4 2 2 3 7" xfId="2207" xr:uid="{00000000-0005-0000-0000-00009F080000}"/>
    <cellStyle name="Currency 2 4 2 2 3 7 2" xfId="2208" xr:uid="{00000000-0005-0000-0000-0000A0080000}"/>
    <cellStyle name="Currency 2 4 2 2 3 7 2 2" xfId="2209" xr:uid="{00000000-0005-0000-0000-0000A1080000}"/>
    <cellStyle name="Currency 2 4 2 2 3 7 3" xfId="2210" xr:uid="{00000000-0005-0000-0000-0000A2080000}"/>
    <cellStyle name="Currency 2 4 2 2 3 8" xfId="2211" xr:uid="{00000000-0005-0000-0000-0000A3080000}"/>
    <cellStyle name="Currency 2 4 2 2 3 8 2" xfId="2212" xr:uid="{00000000-0005-0000-0000-0000A4080000}"/>
    <cellStyle name="Currency 2 4 2 2 3 9" xfId="2213" xr:uid="{00000000-0005-0000-0000-0000A5080000}"/>
    <cellStyle name="Currency 2 4 2 2 3 9 2" xfId="2214" xr:uid="{00000000-0005-0000-0000-0000A6080000}"/>
    <cellStyle name="Currency 2 4 2 2 4" xfId="2215" xr:uid="{00000000-0005-0000-0000-0000A7080000}"/>
    <cellStyle name="Currency 2 4 2 2 4 2" xfId="2216" xr:uid="{00000000-0005-0000-0000-0000A8080000}"/>
    <cellStyle name="Currency 2 4 2 2 4 2 10" xfId="2217" xr:uid="{00000000-0005-0000-0000-0000A9080000}"/>
    <cellStyle name="Currency 2 4 2 2 4 2 2" xfId="2218" xr:uid="{00000000-0005-0000-0000-0000AA080000}"/>
    <cellStyle name="Currency 2 4 2 2 4 2 3" xfId="2219" xr:uid="{00000000-0005-0000-0000-0000AB080000}"/>
    <cellStyle name="Currency 2 4 2 2 4 2 4" xfId="2220" xr:uid="{00000000-0005-0000-0000-0000AC080000}"/>
    <cellStyle name="Currency 2 4 2 2 4 2 4 2" xfId="2221" xr:uid="{00000000-0005-0000-0000-0000AD080000}"/>
    <cellStyle name="Currency 2 4 2 2 4 2 4 2 2" xfId="2222" xr:uid="{00000000-0005-0000-0000-0000AE080000}"/>
    <cellStyle name="Currency 2 4 2 2 4 2 4 3" xfId="2223" xr:uid="{00000000-0005-0000-0000-0000AF080000}"/>
    <cellStyle name="Currency 2 4 2 2 4 2 5" xfId="2224" xr:uid="{00000000-0005-0000-0000-0000B0080000}"/>
    <cellStyle name="Currency 2 4 2 2 4 2 5 2" xfId="2225" xr:uid="{00000000-0005-0000-0000-0000B1080000}"/>
    <cellStyle name="Currency 2 4 2 2 4 2 5 2 2" xfId="2226" xr:uid="{00000000-0005-0000-0000-0000B2080000}"/>
    <cellStyle name="Currency 2 4 2 2 4 2 5 3" xfId="2227" xr:uid="{00000000-0005-0000-0000-0000B3080000}"/>
    <cellStyle name="Currency 2 4 2 2 4 2 6" xfId="2228" xr:uid="{00000000-0005-0000-0000-0000B4080000}"/>
    <cellStyle name="Currency 2 4 2 2 4 2 6 2" xfId="2229" xr:uid="{00000000-0005-0000-0000-0000B5080000}"/>
    <cellStyle name="Currency 2 4 2 2 4 2 6 2 2" xfId="2230" xr:uid="{00000000-0005-0000-0000-0000B6080000}"/>
    <cellStyle name="Currency 2 4 2 2 4 2 6 3" xfId="2231" xr:uid="{00000000-0005-0000-0000-0000B7080000}"/>
    <cellStyle name="Currency 2 4 2 2 4 2 7" xfId="2232" xr:uid="{00000000-0005-0000-0000-0000B8080000}"/>
    <cellStyle name="Currency 2 4 2 2 4 2 7 2" xfId="2233" xr:uid="{00000000-0005-0000-0000-0000B9080000}"/>
    <cellStyle name="Currency 2 4 2 2 4 2 8" xfId="2234" xr:uid="{00000000-0005-0000-0000-0000BA080000}"/>
    <cellStyle name="Currency 2 4 2 2 4 2 8 2" xfId="2235" xr:uid="{00000000-0005-0000-0000-0000BB080000}"/>
    <cellStyle name="Currency 2 4 2 2 4 2 9" xfId="2236" xr:uid="{00000000-0005-0000-0000-0000BC080000}"/>
    <cellStyle name="Currency 2 4 2 2 4 3" xfId="2237" xr:uid="{00000000-0005-0000-0000-0000BD080000}"/>
    <cellStyle name="Currency 2 4 2 2 4 4" xfId="2238" xr:uid="{00000000-0005-0000-0000-0000BE080000}"/>
    <cellStyle name="Currency 2 4 2 2 4 4 2" xfId="2239" xr:uid="{00000000-0005-0000-0000-0000BF080000}"/>
    <cellStyle name="Currency 2 4 2 2 4 4 2 2" xfId="2240" xr:uid="{00000000-0005-0000-0000-0000C0080000}"/>
    <cellStyle name="Currency 2 4 2 2 4 4 3" xfId="2241" xr:uid="{00000000-0005-0000-0000-0000C1080000}"/>
    <cellStyle name="Currency 2 4 2 2 4 5" xfId="2242" xr:uid="{00000000-0005-0000-0000-0000C2080000}"/>
    <cellStyle name="Currency 2 4 2 2 4 5 2" xfId="2243" xr:uid="{00000000-0005-0000-0000-0000C3080000}"/>
    <cellStyle name="Currency 2 4 2 2 4 5 2 2" xfId="2244" xr:uid="{00000000-0005-0000-0000-0000C4080000}"/>
    <cellStyle name="Currency 2 4 2 2 4 5 3" xfId="2245" xr:uid="{00000000-0005-0000-0000-0000C5080000}"/>
    <cellStyle name="Currency 2 4 2 2 5" xfId="2246" xr:uid="{00000000-0005-0000-0000-0000C6080000}"/>
    <cellStyle name="Currency 2 4 2 2 5 2" xfId="2247" xr:uid="{00000000-0005-0000-0000-0000C7080000}"/>
    <cellStyle name="Currency 2 4 2 2 5 3" xfId="2248" xr:uid="{00000000-0005-0000-0000-0000C8080000}"/>
    <cellStyle name="Currency 2 4 2 2 5 3 2" xfId="2249" xr:uid="{00000000-0005-0000-0000-0000C9080000}"/>
    <cellStyle name="Currency 2 4 2 2 5 3 3" xfId="2250" xr:uid="{00000000-0005-0000-0000-0000CA080000}"/>
    <cellStyle name="Currency 2 4 2 2 5 4" xfId="2251" xr:uid="{00000000-0005-0000-0000-0000CB080000}"/>
    <cellStyle name="Currency 2 4 2 2 5 4 2" xfId="2252" xr:uid="{00000000-0005-0000-0000-0000CC080000}"/>
    <cellStyle name="Currency 2 4 2 2 5 4 2 2" xfId="2253" xr:uid="{00000000-0005-0000-0000-0000CD080000}"/>
    <cellStyle name="Currency 2 4 2 2 5 4 3" xfId="2254" xr:uid="{00000000-0005-0000-0000-0000CE080000}"/>
    <cellStyle name="Currency 2 4 2 2 5 5" xfId="2255" xr:uid="{00000000-0005-0000-0000-0000CF080000}"/>
    <cellStyle name="Currency 2 4 2 2 5 5 2" xfId="2256" xr:uid="{00000000-0005-0000-0000-0000D0080000}"/>
    <cellStyle name="Currency 2 4 2 2 5 5 2 2" xfId="2257" xr:uid="{00000000-0005-0000-0000-0000D1080000}"/>
    <cellStyle name="Currency 2 4 2 2 5 5 3" xfId="2258" xr:uid="{00000000-0005-0000-0000-0000D2080000}"/>
    <cellStyle name="Currency 2 4 2 2 5 6" xfId="2259" xr:uid="{00000000-0005-0000-0000-0000D3080000}"/>
    <cellStyle name="Currency 2 4 2 2 5 6 2" xfId="2260" xr:uid="{00000000-0005-0000-0000-0000D4080000}"/>
    <cellStyle name="Currency 2 4 2 2 5 6 2 2" xfId="2261" xr:uid="{00000000-0005-0000-0000-0000D5080000}"/>
    <cellStyle name="Currency 2 4 2 2 5 6 3" xfId="2262" xr:uid="{00000000-0005-0000-0000-0000D6080000}"/>
    <cellStyle name="Currency 2 4 2 2 5 7" xfId="2263" xr:uid="{00000000-0005-0000-0000-0000D7080000}"/>
    <cellStyle name="Currency 2 4 2 2 5 7 2" xfId="2264" xr:uid="{00000000-0005-0000-0000-0000D8080000}"/>
    <cellStyle name="Currency 2 4 2 2 5 8" xfId="2265" xr:uid="{00000000-0005-0000-0000-0000D9080000}"/>
    <cellStyle name="Currency 2 4 2 2 5 8 2" xfId="2266" xr:uid="{00000000-0005-0000-0000-0000DA080000}"/>
    <cellStyle name="Currency 2 4 2 2 5 9" xfId="2267" xr:uid="{00000000-0005-0000-0000-0000DB080000}"/>
    <cellStyle name="Currency 2 4 2 2 6" xfId="2268" xr:uid="{00000000-0005-0000-0000-0000DC080000}"/>
    <cellStyle name="Currency 2 4 2 2 6 2" xfId="2269" xr:uid="{00000000-0005-0000-0000-0000DD080000}"/>
    <cellStyle name="Currency 2 4 2 2 6 3" xfId="2270" xr:uid="{00000000-0005-0000-0000-0000DE080000}"/>
    <cellStyle name="Currency 2 4 2 2 7" xfId="2271" xr:uid="{00000000-0005-0000-0000-0000DF080000}"/>
    <cellStyle name="Currency 2 4 2 2 8" xfId="2272" xr:uid="{00000000-0005-0000-0000-0000E0080000}"/>
    <cellStyle name="Currency 2 4 2 2 8 2" xfId="2273" xr:uid="{00000000-0005-0000-0000-0000E1080000}"/>
    <cellStyle name="Currency 2 4 2 2 8 2 2" xfId="2274" xr:uid="{00000000-0005-0000-0000-0000E2080000}"/>
    <cellStyle name="Currency 2 4 2 2 8 3" xfId="2275" xr:uid="{00000000-0005-0000-0000-0000E3080000}"/>
    <cellStyle name="Currency 2 4 2 2 8 4" xfId="2276" xr:uid="{00000000-0005-0000-0000-0000E4080000}"/>
    <cellStyle name="Currency 2 4 2 2 9" xfId="2277" xr:uid="{00000000-0005-0000-0000-0000E5080000}"/>
    <cellStyle name="Currency 2 4 2 2 9 2" xfId="2278" xr:uid="{00000000-0005-0000-0000-0000E6080000}"/>
    <cellStyle name="Currency 2 4 2 2 9 2 2" xfId="2279" xr:uid="{00000000-0005-0000-0000-0000E7080000}"/>
    <cellStyle name="Currency 2 4 2 2 9 3" xfId="2280" xr:uid="{00000000-0005-0000-0000-0000E8080000}"/>
    <cellStyle name="Currency 2 4 2 3" xfId="2281" xr:uid="{00000000-0005-0000-0000-0000E9080000}"/>
    <cellStyle name="Currency 2 4 2 3 10" xfId="2282" xr:uid="{00000000-0005-0000-0000-0000EA080000}"/>
    <cellStyle name="Currency 2 4 2 3 10 2" xfId="2283" xr:uid="{00000000-0005-0000-0000-0000EB080000}"/>
    <cellStyle name="Currency 2 4 2 3 10 2 2" xfId="2284" xr:uid="{00000000-0005-0000-0000-0000EC080000}"/>
    <cellStyle name="Currency 2 4 2 3 10 3" xfId="2285" xr:uid="{00000000-0005-0000-0000-0000ED080000}"/>
    <cellStyle name="Currency 2 4 2 3 11" xfId="2286" xr:uid="{00000000-0005-0000-0000-0000EE080000}"/>
    <cellStyle name="Currency 2 4 2 3 11 2" xfId="2287" xr:uid="{00000000-0005-0000-0000-0000EF080000}"/>
    <cellStyle name="Currency 2 4 2 3 12" xfId="2288" xr:uid="{00000000-0005-0000-0000-0000F0080000}"/>
    <cellStyle name="Currency 2 4 2 3 12 2" xfId="2289" xr:uid="{00000000-0005-0000-0000-0000F1080000}"/>
    <cellStyle name="Currency 2 4 2 3 13" xfId="2290" xr:uid="{00000000-0005-0000-0000-0000F2080000}"/>
    <cellStyle name="Currency 2 4 2 3 14" xfId="2291" xr:uid="{00000000-0005-0000-0000-0000F3080000}"/>
    <cellStyle name="Currency 2 4 2 3 15" xfId="2292" xr:uid="{00000000-0005-0000-0000-0000F4080000}"/>
    <cellStyle name="Currency 2 4 2 3 2" xfId="2293" xr:uid="{00000000-0005-0000-0000-0000F5080000}"/>
    <cellStyle name="Currency 2 4 2 3 2 2" xfId="2294" xr:uid="{00000000-0005-0000-0000-0000F6080000}"/>
    <cellStyle name="Currency 2 4 2 3 2 2 2" xfId="2295" xr:uid="{00000000-0005-0000-0000-0000F7080000}"/>
    <cellStyle name="Currency 2 4 2 3 2 2 3" xfId="2296" xr:uid="{00000000-0005-0000-0000-0000F8080000}"/>
    <cellStyle name="Currency 2 4 2 3 2 2 3 2" xfId="2297" xr:uid="{00000000-0005-0000-0000-0000F9080000}"/>
    <cellStyle name="Currency 2 4 2 3 2 2 3 3" xfId="2298" xr:uid="{00000000-0005-0000-0000-0000FA080000}"/>
    <cellStyle name="Currency 2 4 2 3 2 2 4" xfId="2299" xr:uid="{00000000-0005-0000-0000-0000FB080000}"/>
    <cellStyle name="Currency 2 4 2 3 2 2 4 2" xfId="2300" xr:uid="{00000000-0005-0000-0000-0000FC080000}"/>
    <cellStyle name="Currency 2 4 2 3 2 2 4 2 2" xfId="2301" xr:uid="{00000000-0005-0000-0000-0000FD080000}"/>
    <cellStyle name="Currency 2 4 2 3 2 2 4 3" xfId="2302" xr:uid="{00000000-0005-0000-0000-0000FE080000}"/>
    <cellStyle name="Currency 2 4 2 3 2 2 5" xfId="2303" xr:uid="{00000000-0005-0000-0000-0000FF080000}"/>
    <cellStyle name="Currency 2 4 2 3 2 2 5 2" xfId="2304" xr:uid="{00000000-0005-0000-0000-000000090000}"/>
    <cellStyle name="Currency 2 4 2 3 2 2 5 2 2" xfId="2305" xr:uid="{00000000-0005-0000-0000-000001090000}"/>
    <cellStyle name="Currency 2 4 2 3 2 2 5 3" xfId="2306" xr:uid="{00000000-0005-0000-0000-000002090000}"/>
    <cellStyle name="Currency 2 4 2 3 2 2 6" xfId="2307" xr:uid="{00000000-0005-0000-0000-000003090000}"/>
    <cellStyle name="Currency 2 4 2 3 2 2 6 2" xfId="2308" xr:uid="{00000000-0005-0000-0000-000004090000}"/>
    <cellStyle name="Currency 2 4 2 3 2 2 6 2 2" xfId="2309" xr:uid="{00000000-0005-0000-0000-000005090000}"/>
    <cellStyle name="Currency 2 4 2 3 2 2 6 3" xfId="2310" xr:uid="{00000000-0005-0000-0000-000006090000}"/>
    <cellStyle name="Currency 2 4 2 3 2 2 7" xfId="2311" xr:uid="{00000000-0005-0000-0000-000007090000}"/>
    <cellStyle name="Currency 2 4 2 3 2 2 7 2" xfId="2312" xr:uid="{00000000-0005-0000-0000-000008090000}"/>
    <cellStyle name="Currency 2 4 2 3 2 2 8" xfId="2313" xr:uid="{00000000-0005-0000-0000-000009090000}"/>
    <cellStyle name="Currency 2 4 2 3 2 2 8 2" xfId="2314" xr:uid="{00000000-0005-0000-0000-00000A090000}"/>
    <cellStyle name="Currency 2 4 2 3 2 2 9" xfId="2315" xr:uid="{00000000-0005-0000-0000-00000B090000}"/>
    <cellStyle name="Currency 2 4 2 3 2 3" xfId="2316" xr:uid="{00000000-0005-0000-0000-00000C090000}"/>
    <cellStyle name="Currency 2 4 2 3 2 3 2" xfId="2317" xr:uid="{00000000-0005-0000-0000-00000D090000}"/>
    <cellStyle name="Currency 2 4 2 3 2 3 3" xfId="2318" xr:uid="{00000000-0005-0000-0000-00000E090000}"/>
    <cellStyle name="Currency 2 4 2 3 2 3 3 2" xfId="2319" xr:uid="{00000000-0005-0000-0000-00000F090000}"/>
    <cellStyle name="Currency 2 4 2 3 2 3 3 3" xfId="2320" xr:uid="{00000000-0005-0000-0000-000010090000}"/>
    <cellStyle name="Currency 2 4 2 3 2 3 4" xfId="2321" xr:uid="{00000000-0005-0000-0000-000011090000}"/>
    <cellStyle name="Currency 2 4 2 3 2 3 4 2" xfId="2322" xr:uid="{00000000-0005-0000-0000-000012090000}"/>
    <cellStyle name="Currency 2 4 2 3 2 3 4 2 2" xfId="2323" xr:uid="{00000000-0005-0000-0000-000013090000}"/>
    <cellStyle name="Currency 2 4 2 3 2 3 4 3" xfId="2324" xr:uid="{00000000-0005-0000-0000-000014090000}"/>
    <cellStyle name="Currency 2 4 2 3 2 3 5" xfId="2325" xr:uid="{00000000-0005-0000-0000-000015090000}"/>
    <cellStyle name="Currency 2 4 2 3 2 3 5 2" xfId="2326" xr:uid="{00000000-0005-0000-0000-000016090000}"/>
    <cellStyle name="Currency 2 4 2 3 2 3 5 2 2" xfId="2327" xr:uid="{00000000-0005-0000-0000-000017090000}"/>
    <cellStyle name="Currency 2 4 2 3 2 3 5 3" xfId="2328" xr:uid="{00000000-0005-0000-0000-000018090000}"/>
    <cellStyle name="Currency 2 4 2 3 2 3 6" xfId="2329" xr:uid="{00000000-0005-0000-0000-000019090000}"/>
    <cellStyle name="Currency 2 4 2 3 2 3 6 2" xfId="2330" xr:uid="{00000000-0005-0000-0000-00001A090000}"/>
    <cellStyle name="Currency 2 4 2 3 2 3 6 2 2" xfId="2331" xr:uid="{00000000-0005-0000-0000-00001B090000}"/>
    <cellStyle name="Currency 2 4 2 3 2 3 6 3" xfId="2332" xr:uid="{00000000-0005-0000-0000-00001C090000}"/>
    <cellStyle name="Currency 2 4 2 3 2 3 7" xfId="2333" xr:uid="{00000000-0005-0000-0000-00001D090000}"/>
    <cellStyle name="Currency 2 4 2 3 2 3 7 2" xfId="2334" xr:uid="{00000000-0005-0000-0000-00001E090000}"/>
    <cellStyle name="Currency 2 4 2 3 2 3 8" xfId="2335" xr:uid="{00000000-0005-0000-0000-00001F090000}"/>
    <cellStyle name="Currency 2 4 2 3 2 3 8 2" xfId="2336" xr:uid="{00000000-0005-0000-0000-000020090000}"/>
    <cellStyle name="Currency 2 4 2 3 2 3 9" xfId="2337" xr:uid="{00000000-0005-0000-0000-000021090000}"/>
    <cellStyle name="Currency 2 4 2 3 2 4" xfId="2338" xr:uid="{00000000-0005-0000-0000-000022090000}"/>
    <cellStyle name="Currency 2 4 2 3 2 4 2" xfId="2339" xr:uid="{00000000-0005-0000-0000-000023090000}"/>
    <cellStyle name="Currency 2 4 2 3 2 4 3" xfId="2340" xr:uid="{00000000-0005-0000-0000-000024090000}"/>
    <cellStyle name="Currency 2 4 2 3 2 4 3 2" xfId="2341" xr:uid="{00000000-0005-0000-0000-000025090000}"/>
    <cellStyle name="Currency 2 4 2 3 2 4 3 2 2" xfId="2342" xr:uid="{00000000-0005-0000-0000-000026090000}"/>
    <cellStyle name="Currency 2 4 2 3 2 4 3 3" xfId="2343" xr:uid="{00000000-0005-0000-0000-000027090000}"/>
    <cellStyle name="Currency 2 4 2 3 2 4 4" xfId="2344" xr:uid="{00000000-0005-0000-0000-000028090000}"/>
    <cellStyle name="Currency 2 4 2 3 2 4 4 2" xfId="2345" xr:uid="{00000000-0005-0000-0000-000029090000}"/>
    <cellStyle name="Currency 2 4 2 3 2 4 4 2 2" xfId="2346" xr:uid="{00000000-0005-0000-0000-00002A090000}"/>
    <cellStyle name="Currency 2 4 2 3 2 4 4 3" xfId="2347" xr:uid="{00000000-0005-0000-0000-00002B090000}"/>
    <cellStyle name="Currency 2 4 2 3 2 4 5" xfId="2348" xr:uid="{00000000-0005-0000-0000-00002C090000}"/>
    <cellStyle name="Currency 2 4 2 3 2 4 5 2" xfId="2349" xr:uid="{00000000-0005-0000-0000-00002D090000}"/>
    <cellStyle name="Currency 2 4 2 3 2 4 5 2 2" xfId="2350" xr:uid="{00000000-0005-0000-0000-00002E090000}"/>
    <cellStyle name="Currency 2 4 2 3 2 4 5 3" xfId="2351" xr:uid="{00000000-0005-0000-0000-00002F090000}"/>
    <cellStyle name="Currency 2 4 2 3 2 4 6" xfId="2352" xr:uid="{00000000-0005-0000-0000-000030090000}"/>
    <cellStyle name="Currency 2 4 2 3 2 4 6 2" xfId="2353" xr:uid="{00000000-0005-0000-0000-000031090000}"/>
    <cellStyle name="Currency 2 4 2 3 2 4 7" xfId="2354" xr:uid="{00000000-0005-0000-0000-000032090000}"/>
    <cellStyle name="Currency 2 4 2 3 2 4 7 2" xfId="2355" xr:uid="{00000000-0005-0000-0000-000033090000}"/>
    <cellStyle name="Currency 2 4 2 3 2 4 8" xfId="2356" xr:uid="{00000000-0005-0000-0000-000034090000}"/>
    <cellStyle name="Currency 2 4 2 3 2 4 9" xfId="2357" xr:uid="{00000000-0005-0000-0000-000035090000}"/>
    <cellStyle name="Currency 2 4 2 3 2 5" xfId="2358" xr:uid="{00000000-0005-0000-0000-000036090000}"/>
    <cellStyle name="Currency 2 4 2 3 2 5 2" xfId="2359" xr:uid="{00000000-0005-0000-0000-000037090000}"/>
    <cellStyle name="Currency 2 4 2 3 2 5 3" xfId="2360" xr:uid="{00000000-0005-0000-0000-000038090000}"/>
    <cellStyle name="Currency 2 4 2 3 2 6" xfId="2361" xr:uid="{00000000-0005-0000-0000-000039090000}"/>
    <cellStyle name="Currency 2 4 2 3 2 6 2" xfId="2362" xr:uid="{00000000-0005-0000-0000-00003A090000}"/>
    <cellStyle name="Currency 2 4 2 3 2 6 2 2" xfId="2363" xr:uid="{00000000-0005-0000-0000-00003B090000}"/>
    <cellStyle name="Currency 2 4 2 3 2 6 2 2 2" xfId="2364" xr:uid="{00000000-0005-0000-0000-00003C090000}"/>
    <cellStyle name="Currency 2 4 2 3 2 6 2 3" xfId="2365" xr:uid="{00000000-0005-0000-0000-00003D090000}"/>
    <cellStyle name="Currency 2 4 2 3 2 6 3" xfId="2366" xr:uid="{00000000-0005-0000-0000-00003E090000}"/>
    <cellStyle name="Currency 2 4 2 3 2 6 3 2" xfId="2367" xr:uid="{00000000-0005-0000-0000-00003F090000}"/>
    <cellStyle name="Currency 2 4 2 3 2 6 3 2 2" xfId="2368" xr:uid="{00000000-0005-0000-0000-000040090000}"/>
    <cellStyle name="Currency 2 4 2 3 2 6 3 3" xfId="2369" xr:uid="{00000000-0005-0000-0000-000041090000}"/>
    <cellStyle name="Currency 2 4 2 3 2 6 4" xfId="2370" xr:uid="{00000000-0005-0000-0000-000042090000}"/>
    <cellStyle name="Currency 2 4 2 3 2 6 4 2" xfId="2371" xr:uid="{00000000-0005-0000-0000-000043090000}"/>
    <cellStyle name="Currency 2 4 2 3 2 6 4 2 2" xfId="2372" xr:uid="{00000000-0005-0000-0000-000044090000}"/>
    <cellStyle name="Currency 2 4 2 3 2 6 4 3" xfId="2373" xr:uid="{00000000-0005-0000-0000-000045090000}"/>
    <cellStyle name="Currency 2 4 2 3 2 6 5" xfId="2374" xr:uid="{00000000-0005-0000-0000-000046090000}"/>
    <cellStyle name="Currency 2 4 2 3 2 6 5 2" xfId="2375" xr:uid="{00000000-0005-0000-0000-000047090000}"/>
    <cellStyle name="Currency 2 4 2 3 2 6 6" xfId="2376" xr:uid="{00000000-0005-0000-0000-000048090000}"/>
    <cellStyle name="Currency 2 4 2 3 2 6 6 2" xfId="2377" xr:uid="{00000000-0005-0000-0000-000049090000}"/>
    <cellStyle name="Currency 2 4 2 3 2 6 7" xfId="2378" xr:uid="{00000000-0005-0000-0000-00004A090000}"/>
    <cellStyle name="Currency 2 4 2 3 2 7" xfId="2379" xr:uid="{00000000-0005-0000-0000-00004B090000}"/>
    <cellStyle name="Currency 2 4 2 3 2 7 2" xfId="2380" xr:uid="{00000000-0005-0000-0000-00004C090000}"/>
    <cellStyle name="Currency 2 4 2 3 2 7 2 2" xfId="2381" xr:uid="{00000000-0005-0000-0000-00004D090000}"/>
    <cellStyle name="Currency 2 4 2 3 2 7 3" xfId="2382" xr:uid="{00000000-0005-0000-0000-00004E090000}"/>
    <cellStyle name="Currency 2 4 2 3 2 8" xfId="2383" xr:uid="{00000000-0005-0000-0000-00004F090000}"/>
    <cellStyle name="Currency 2 4 2 3 2 8 2" xfId="2384" xr:uid="{00000000-0005-0000-0000-000050090000}"/>
    <cellStyle name="Currency 2 4 2 3 2 8 2 2" xfId="2385" xr:uid="{00000000-0005-0000-0000-000051090000}"/>
    <cellStyle name="Currency 2 4 2 3 2 8 3" xfId="2386" xr:uid="{00000000-0005-0000-0000-000052090000}"/>
    <cellStyle name="Currency 2 4 2 3 3" xfId="2387" xr:uid="{00000000-0005-0000-0000-000053090000}"/>
    <cellStyle name="Currency 2 4 2 3 3 10" xfId="2388" xr:uid="{00000000-0005-0000-0000-000054090000}"/>
    <cellStyle name="Currency 2 4 2 3 3 2" xfId="2389" xr:uid="{00000000-0005-0000-0000-000055090000}"/>
    <cellStyle name="Currency 2 4 2 3 3 2 2" xfId="2390" xr:uid="{00000000-0005-0000-0000-000056090000}"/>
    <cellStyle name="Currency 2 4 2 3 3 2 3" xfId="2391" xr:uid="{00000000-0005-0000-0000-000057090000}"/>
    <cellStyle name="Currency 2 4 2 3 3 2 3 2" xfId="2392" xr:uid="{00000000-0005-0000-0000-000058090000}"/>
    <cellStyle name="Currency 2 4 2 3 3 2 3 3" xfId="2393" xr:uid="{00000000-0005-0000-0000-000059090000}"/>
    <cellStyle name="Currency 2 4 2 3 3 2 4" xfId="2394" xr:uid="{00000000-0005-0000-0000-00005A090000}"/>
    <cellStyle name="Currency 2 4 2 3 3 2 4 2" xfId="2395" xr:uid="{00000000-0005-0000-0000-00005B090000}"/>
    <cellStyle name="Currency 2 4 2 3 3 2 4 2 2" xfId="2396" xr:uid="{00000000-0005-0000-0000-00005C090000}"/>
    <cellStyle name="Currency 2 4 2 3 3 2 4 3" xfId="2397" xr:uid="{00000000-0005-0000-0000-00005D090000}"/>
    <cellStyle name="Currency 2 4 2 3 3 2 5" xfId="2398" xr:uid="{00000000-0005-0000-0000-00005E090000}"/>
    <cellStyle name="Currency 2 4 2 3 3 2 5 2" xfId="2399" xr:uid="{00000000-0005-0000-0000-00005F090000}"/>
    <cellStyle name="Currency 2 4 2 3 3 2 5 2 2" xfId="2400" xr:uid="{00000000-0005-0000-0000-000060090000}"/>
    <cellStyle name="Currency 2 4 2 3 3 2 5 3" xfId="2401" xr:uid="{00000000-0005-0000-0000-000061090000}"/>
    <cellStyle name="Currency 2 4 2 3 3 2 6" xfId="2402" xr:uid="{00000000-0005-0000-0000-000062090000}"/>
    <cellStyle name="Currency 2 4 2 3 3 2 6 2" xfId="2403" xr:uid="{00000000-0005-0000-0000-000063090000}"/>
    <cellStyle name="Currency 2 4 2 3 3 2 6 2 2" xfId="2404" xr:uid="{00000000-0005-0000-0000-000064090000}"/>
    <cellStyle name="Currency 2 4 2 3 3 2 6 3" xfId="2405" xr:uid="{00000000-0005-0000-0000-000065090000}"/>
    <cellStyle name="Currency 2 4 2 3 3 2 7" xfId="2406" xr:uid="{00000000-0005-0000-0000-000066090000}"/>
    <cellStyle name="Currency 2 4 2 3 3 2 7 2" xfId="2407" xr:uid="{00000000-0005-0000-0000-000067090000}"/>
    <cellStyle name="Currency 2 4 2 3 3 2 8" xfId="2408" xr:uid="{00000000-0005-0000-0000-000068090000}"/>
    <cellStyle name="Currency 2 4 2 3 3 2 8 2" xfId="2409" xr:uid="{00000000-0005-0000-0000-000069090000}"/>
    <cellStyle name="Currency 2 4 2 3 3 2 9" xfId="2410" xr:uid="{00000000-0005-0000-0000-00006A090000}"/>
    <cellStyle name="Currency 2 4 2 3 3 3" xfId="2411" xr:uid="{00000000-0005-0000-0000-00006B090000}"/>
    <cellStyle name="Currency 2 4 2 3 3 4" xfId="2412" xr:uid="{00000000-0005-0000-0000-00006C090000}"/>
    <cellStyle name="Currency 2 4 2 3 3 4 2" xfId="2413" xr:uid="{00000000-0005-0000-0000-00006D090000}"/>
    <cellStyle name="Currency 2 4 2 3 3 4 3" xfId="2414" xr:uid="{00000000-0005-0000-0000-00006E090000}"/>
    <cellStyle name="Currency 2 4 2 3 3 5" xfId="2415" xr:uid="{00000000-0005-0000-0000-00006F090000}"/>
    <cellStyle name="Currency 2 4 2 3 3 5 2" xfId="2416" xr:uid="{00000000-0005-0000-0000-000070090000}"/>
    <cellStyle name="Currency 2 4 2 3 3 5 2 2" xfId="2417" xr:uid="{00000000-0005-0000-0000-000071090000}"/>
    <cellStyle name="Currency 2 4 2 3 3 5 3" xfId="2418" xr:uid="{00000000-0005-0000-0000-000072090000}"/>
    <cellStyle name="Currency 2 4 2 3 3 6" xfId="2419" xr:uid="{00000000-0005-0000-0000-000073090000}"/>
    <cellStyle name="Currency 2 4 2 3 3 6 2" xfId="2420" xr:uid="{00000000-0005-0000-0000-000074090000}"/>
    <cellStyle name="Currency 2 4 2 3 3 6 2 2" xfId="2421" xr:uid="{00000000-0005-0000-0000-000075090000}"/>
    <cellStyle name="Currency 2 4 2 3 3 6 3" xfId="2422" xr:uid="{00000000-0005-0000-0000-000076090000}"/>
    <cellStyle name="Currency 2 4 2 3 3 7" xfId="2423" xr:uid="{00000000-0005-0000-0000-000077090000}"/>
    <cellStyle name="Currency 2 4 2 3 3 7 2" xfId="2424" xr:uid="{00000000-0005-0000-0000-000078090000}"/>
    <cellStyle name="Currency 2 4 2 3 3 7 2 2" xfId="2425" xr:uid="{00000000-0005-0000-0000-000079090000}"/>
    <cellStyle name="Currency 2 4 2 3 3 7 3" xfId="2426" xr:uid="{00000000-0005-0000-0000-00007A090000}"/>
    <cellStyle name="Currency 2 4 2 3 3 8" xfId="2427" xr:uid="{00000000-0005-0000-0000-00007B090000}"/>
    <cellStyle name="Currency 2 4 2 3 3 8 2" xfId="2428" xr:uid="{00000000-0005-0000-0000-00007C090000}"/>
    <cellStyle name="Currency 2 4 2 3 3 9" xfId="2429" xr:uid="{00000000-0005-0000-0000-00007D090000}"/>
    <cellStyle name="Currency 2 4 2 3 3 9 2" xfId="2430" xr:uid="{00000000-0005-0000-0000-00007E090000}"/>
    <cellStyle name="Currency 2 4 2 3 4" xfId="2431" xr:uid="{00000000-0005-0000-0000-00007F090000}"/>
    <cellStyle name="Currency 2 4 2 3 4 2" xfId="2432" xr:uid="{00000000-0005-0000-0000-000080090000}"/>
    <cellStyle name="Currency 2 4 2 3 4 2 10" xfId="2433" xr:uid="{00000000-0005-0000-0000-000081090000}"/>
    <cellStyle name="Currency 2 4 2 3 4 2 2" xfId="2434" xr:uid="{00000000-0005-0000-0000-000082090000}"/>
    <cellStyle name="Currency 2 4 2 3 4 2 3" xfId="2435" xr:uid="{00000000-0005-0000-0000-000083090000}"/>
    <cellStyle name="Currency 2 4 2 3 4 2 4" xfId="2436" xr:uid="{00000000-0005-0000-0000-000084090000}"/>
    <cellStyle name="Currency 2 4 2 3 4 2 4 2" xfId="2437" xr:uid="{00000000-0005-0000-0000-000085090000}"/>
    <cellStyle name="Currency 2 4 2 3 4 2 4 2 2" xfId="2438" xr:uid="{00000000-0005-0000-0000-000086090000}"/>
    <cellStyle name="Currency 2 4 2 3 4 2 4 3" xfId="2439" xr:uid="{00000000-0005-0000-0000-000087090000}"/>
    <cellStyle name="Currency 2 4 2 3 4 2 5" xfId="2440" xr:uid="{00000000-0005-0000-0000-000088090000}"/>
    <cellStyle name="Currency 2 4 2 3 4 2 5 2" xfId="2441" xr:uid="{00000000-0005-0000-0000-000089090000}"/>
    <cellStyle name="Currency 2 4 2 3 4 2 5 2 2" xfId="2442" xr:uid="{00000000-0005-0000-0000-00008A090000}"/>
    <cellStyle name="Currency 2 4 2 3 4 2 5 3" xfId="2443" xr:uid="{00000000-0005-0000-0000-00008B090000}"/>
    <cellStyle name="Currency 2 4 2 3 4 2 6" xfId="2444" xr:uid="{00000000-0005-0000-0000-00008C090000}"/>
    <cellStyle name="Currency 2 4 2 3 4 2 6 2" xfId="2445" xr:uid="{00000000-0005-0000-0000-00008D090000}"/>
    <cellStyle name="Currency 2 4 2 3 4 2 6 2 2" xfId="2446" xr:uid="{00000000-0005-0000-0000-00008E090000}"/>
    <cellStyle name="Currency 2 4 2 3 4 2 6 3" xfId="2447" xr:uid="{00000000-0005-0000-0000-00008F090000}"/>
    <cellStyle name="Currency 2 4 2 3 4 2 7" xfId="2448" xr:uid="{00000000-0005-0000-0000-000090090000}"/>
    <cellStyle name="Currency 2 4 2 3 4 2 7 2" xfId="2449" xr:uid="{00000000-0005-0000-0000-000091090000}"/>
    <cellStyle name="Currency 2 4 2 3 4 2 8" xfId="2450" xr:uid="{00000000-0005-0000-0000-000092090000}"/>
    <cellStyle name="Currency 2 4 2 3 4 2 8 2" xfId="2451" xr:uid="{00000000-0005-0000-0000-000093090000}"/>
    <cellStyle name="Currency 2 4 2 3 4 2 9" xfId="2452" xr:uid="{00000000-0005-0000-0000-000094090000}"/>
    <cellStyle name="Currency 2 4 2 3 4 3" xfId="2453" xr:uid="{00000000-0005-0000-0000-000095090000}"/>
    <cellStyle name="Currency 2 4 2 3 4 4" xfId="2454" xr:uid="{00000000-0005-0000-0000-000096090000}"/>
    <cellStyle name="Currency 2 4 2 3 4 4 2" xfId="2455" xr:uid="{00000000-0005-0000-0000-000097090000}"/>
    <cellStyle name="Currency 2 4 2 3 4 4 2 2" xfId="2456" xr:uid="{00000000-0005-0000-0000-000098090000}"/>
    <cellStyle name="Currency 2 4 2 3 4 4 3" xfId="2457" xr:uid="{00000000-0005-0000-0000-000099090000}"/>
    <cellStyle name="Currency 2 4 2 3 4 5" xfId="2458" xr:uid="{00000000-0005-0000-0000-00009A090000}"/>
    <cellStyle name="Currency 2 4 2 3 4 5 2" xfId="2459" xr:uid="{00000000-0005-0000-0000-00009B090000}"/>
    <cellStyle name="Currency 2 4 2 3 4 5 2 2" xfId="2460" xr:uid="{00000000-0005-0000-0000-00009C090000}"/>
    <cellStyle name="Currency 2 4 2 3 4 5 3" xfId="2461" xr:uid="{00000000-0005-0000-0000-00009D090000}"/>
    <cellStyle name="Currency 2 4 2 3 5" xfId="2462" xr:uid="{00000000-0005-0000-0000-00009E090000}"/>
    <cellStyle name="Currency 2 4 2 3 5 2" xfId="2463" xr:uid="{00000000-0005-0000-0000-00009F090000}"/>
    <cellStyle name="Currency 2 4 2 3 5 3" xfId="2464" xr:uid="{00000000-0005-0000-0000-0000A0090000}"/>
    <cellStyle name="Currency 2 4 2 3 5 3 2" xfId="2465" xr:uid="{00000000-0005-0000-0000-0000A1090000}"/>
    <cellStyle name="Currency 2 4 2 3 5 3 3" xfId="2466" xr:uid="{00000000-0005-0000-0000-0000A2090000}"/>
    <cellStyle name="Currency 2 4 2 3 5 4" xfId="2467" xr:uid="{00000000-0005-0000-0000-0000A3090000}"/>
    <cellStyle name="Currency 2 4 2 3 5 4 2" xfId="2468" xr:uid="{00000000-0005-0000-0000-0000A4090000}"/>
    <cellStyle name="Currency 2 4 2 3 5 4 2 2" xfId="2469" xr:uid="{00000000-0005-0000-0000-0000A5090000}"/>
    <cellStyle name="Currency 2 4 2 3 5 4 3" xfId="2470" xr:uid="{00000000-0005-0000-0000-0000A6090000}"/>
    <cellStyle name="Currency 2 4 2 3 5 5" xfId="2471" xr:uid="{00000000-0005-0000-0000-0000A7090000}"/>
    <cellStyle name="Currency 2 4 2 3 5 5 2" xfId="2472" xr:uid="{00000000-0005-0000-0000-0000A8090000}"/>
    <cellStyle name="Currency 2 4 2 3 5 5 2 2" xfId="2473" xr:uid="{00000000-0005-0000-0000-0000A9090000}"/>
    <cellStyle name="Currency 2 4 2 3 5 5 3" xfId="2474" xr:uid="{00000000-0005-0000-0000-0000AA090000}"/>
    <cellStyle name="Currency 2 4 2 3 5 6" xfId="2475" xr:uid="{00000000-0005-0000-0000-0000AB090000}"/>
    <cellStyle name="Currency 2 4 2 3 5 6 2" xfId="2476" xr:uid="{00000000-0005-0000-0000-0000AC090000}"/>
    <cellStyle name="Currency 2 4 2 3 5 6 2 2" xfId="2477" xr:uid="{00000000-0005-0000-0000-0000AD090000}"/>
    <cellStyle name="Currency 2 4 2 3 5 6 3" xfId="2478" xr:uid="{00000000-0005-0000-0000-0000AE090000}"/>
    <cellStyle name="Currency 2 4 2 3 5 7" xfId="2479" xr:uid="{00000000-0005-0000-0000-0000AF090000}"/>
    <cellStyle name="Currency 2 4 2 3 5 7 2" xfId="2480" xr:uid="{00000000-0005-0000-0000-0000B0090000}"/>
    <cellStyle name="Currency 2 4 2 3 5 8" xfId="2481" xr:uid="{00000000-0005-0000-0000-0000B1090000}"/>
    <cellStyle name="Currency 2 4 2 3 5 8 2" xfId="2482" xr:uid="{00000000-0005-0000-0000-0000B2090000}"/>
    <cellStyle name="Currency 2 4 2 3 5 9" xfId="2483" xr:uid="{00000000-0005-0000-0000-0000B3090000}"/>
    <cellStyle name="Currency 2 4 2 3 6" xfId="2484" xr:uid="{00000000-0005-0000-0000-0000B4090000}"/>
    <cellStyle name="Currency 2 4 2 3 6 2" xfId="2485" xr:uid="{00000000-0005-0000-0000-0000B5090000}"/>
    <cellStyle name="Currency 2 4 2 3 6 3" xfId="2486" xr:uid="{00000000-0005-0000-0000-0000B6090000}"/>
    <cellStyle name="Currency 2 4 2 3 7" xfId="2487" xr:uid="{00000000-0005-0000-0000-0000B7090000}"/>
    <cellStyle name="Currency 2 4 2 3 8" xfId="2488" xr:uid="{00000000-0005-0000-0000-0000B8090000}"/>
    <cellStyle name="Currency 2 4 2 3 8 2" xfId="2489" xr:uid="{00000000-0005-0000-0000-0000B9090000}"/>
    <cellStyle name="Currency 2 4 2 3 8 2 2" xfId="2490" xr:uid="{00000000-0005-0000-0000-0000BA090000}"/>
    <cellStyle name="Currency 2 4 2 3 8 3" xfId="2491" xr:uid="{00000000-0005-0000-0000-0000BB090000}"/>
    <cellStyle name="Currency 2 4 2 3 8 4" xfId="2492" xr:uid="{00000000-0005-0000-0000-0000BC090000}"/>
    <cellStyle name="Currency 2 4 2 3 9" xfId="2493" xr:uid="{00000000-0005-0000-0000-0000BD090000}"/>
    <cellStyle name="Currency 2 4 2 3 9 2" xfId="2494" xr:uid="{00000000-0005-0000-0000-0000BE090000}"/>
    <cellStyle name="Currency 2 4 2 3 9 2 2" xfId="2495" xr:uid="{00000000-0005-0000-0000-0000BF090000}"/>
    <cellStyle name="Currency 2 4 2 3 9 3" xfId="2496" xr:uid="{00000000-0005-0000-0000-0000C0090000}"/>
    <cellStyle name="Currency 2 4 2 4" xfId="2497" xr:uid="{00000000-0005-0000-0000-0000C1090000}"/>
    <cellStyle name="Currency 2 4 2 4 2" xfId="2498" xr:uid="{00000000-0005-0000-0000-0000C2090000}"/>
    <cellStyle name="Currency 2 4 2 4 2 2" xfId="2499" xr:uid="{00000000-0005-0000-0000-0000C3090000}"/>
    <cellStyle name="Currency 2 4 2 4 2 3" xfId="2500" xr:uid="{00000000-0005-0000-0000-0000C4090000}"/>
    <cellStyle name="Currency 2 4 2 4 2 3 2" xfId="2501" xr:uid="{00000000-0005-0000-0000-0000C5090000}"/>
    <cellStyle name="Currency 2 4 2 4 2 3 3" xfId="2502" xr:uid="{00000000-0005-0000-0000-0000C6090000}"/>
    <cellStyle name="Currency 2 4 2 4 2 4" xfId="2503" xr:uid="{00000000-0005-0000-0000-0000C7090000}"/>
    <cellStyle name="Currency 2 4 2 4 2 4 2" xfId="2504" xr:uid="{00000000-0005-0000-0000-0000C8090000}"/>
    <cellStyle name="Currency 2 4 2 4 2 4 2 2" xfId="2505" xr:uid="{00000000-0005-0000-0000-0000C9090000}"/>
    <cellStyle name="Currency 2 4 2 4 2 4 3" xfId="2506" xr:uid="{00000000-0005-0000-0000-0000CA090000}"/>
    <cellStyle name="Currency 2 4 2 4 2 5" xfId="2507" xr:uid="{00000000-0005-0000-0000-0000CB090000}"/>
    <cellStyle name="Currency 2 4 2 4 2 5 2" xfId="2508" xr:uid="{00000000-0005-0000-0000-0000CC090000}"/>
    <cellStyle name="Currency 2 4 2 4 2 5 2 2" xfId="2509" xr:uid="{00000000-0005-0000-0000-0000CD090000}"/>
    <cellStyle name="Currency 2 4 2 4 2 5 3" xfId="2510" xr:uid="{00000000-0005-0000-0000-0000CE090000}"/>
    <cellStyle name="Currency 2 4 2 4 2 6" xfId="2511" xr:uid="{00000000-0005-0000-0000-0000CF090000}"/>
    <cellStyle name="Currency 2 4 2 4 2 6 2" xfId="2512" xr:uid="{00000000-0005-0000-0000-0000D0090000}"/>
    <cellStyle name="Currency 2 4 2 4 2 6 2 2" xfId="2513" xr:uid="{00000000-0005-0000-0000-0000D1090000}"/>
    <cellStyle name="Currency 2 4 2 4 2 6 3" xfId="2514" xr:uid="{00000000-0005-0000-0000-0000D2090000}"/>
    <cellStyle name="Currency 2 4 2 4 2 7" xfId="2515" xr:uid="{00000000-0005-0000-0000-0000D3090000}"/>
    <cellStyle name="Currency 2 4 2 4 2 7 2" xfId="2516" xr:uid="{00000000-0005-0000-0000-0000D4090000}"/>
    <cellStyle name="Currency 2 4 2 4 2 8" xfId="2517" xr:uid="{00000000-0005-0000-0000-0000D5090000}"/>
    <cellStyle name="Currency 2 4 2 4 2 8 2" xfId="2518" xr:uid="{00000000-0005-0000-0000-0000D6090000}"/>
    <cellStyle name="Currency 2 4 2 4 2 9" xfId="2519" xr:uid="{00000000-0005-0000-0000-0000D7090000}"/>
    <cellStyle name="Currency 2 4 2 4 3" xfId="2520" xr:uid="{00000000-0005-0000-0000-0000D8090000}"/>
    <cellStyle name="Currency 2 4 2 4 3 2" xfId="2521" xr:uid="{00000000-0005-0000-0000-0000D9090000}"/>
    <cellStyle name="Currency 2 4 2 4 3 3" xfId="2522" xr:uid="{00000000-0005-0000-0000-0000DA090000}"/>
    <cellStyle name="Currency 2 4 2 4 3 3 2" xfId="2523" xr:uid="{00000000-0005-0000-0000-0000DB090000}"/>
    <cellStyle name="Currency 2 4 2 4 3 3 3" xfId="2524" xr:uid="{00000000-0005-0000-0000-0000DC090000}"/>
    <cellStyle name="Currency 2 4 2 4 3 4" xfId="2525" xr:uid="{00000000-0005-0000-0000-0000DD090000}"/>
    <cellStyle name="Currency 2 4 2 4 3 4 2" xfId="2526" xr:uid="{00000000-0005-0000-0000-0000DE090000}"/>
    <cellStyle name="Currency 2 4 2 4 3 4 2 2" xfId="2527" xr:uid="{00000000-0005-0000-0000-0000DF090000}"/>
    <cellStyle name="Currency 2 4 2 4 3 4 3" xfId="2528" xr:uid="{00000000-0005-0000-0000-0000E0090000}"/>
    <cellStyle name="Currency 2 4 2 4 3 5" xfId="2529" xr:uid="{00000000-0005-0000-0000-0000E1090000}"/>
    <cellStyle name="Currency 2 4 2 4 3 5 2" xfId="2530" xr:uid="{00000000-0005-0000-0000-0000E2090000}"/>
    <cellStyle name="Currency 2 4 2 4 3 5 2 2" xfId="2531" xr:uid="{00000000-0005-0000-0000-0000E3090000}"/>
    <cellStyle name="Currency 2 4 2 4 3 5 3" xfId="2532" xr:uid="{00000000-0005-0000-0000-0000E4090000}"/>
    <cellStyle name="Currency 2 4 2 4 3 6" xfId="2533" xr:uid="{00000000-0005-0000-0000-0000E5090000}"/>
    <cellStyle name="Currency 2 4 2 4 3 6 2" xfId="2534" xr:uid="{00000000-0005-0000-0000-0000E6090000}"/>
    <cellStyle name="Currency 2 4 2 4 3 6 2 2" xfId="2535" xr:uid="{00000000-0005-0000-0000-0000E7090000}"/>
    <cellStyle name="Currency 2 4 2 4 3 6 3" xfId="2536" xr:uid="{00000000-0005-0000-0000-0000E8090000}"/>
    <cellStyle name="Currency 2 4 2 4 3 7" xfId="2537" xr:uid="{00000000-0005-0000-0000-0000E9090000}"/>
    <cellStyle name="Currency 2 4 2 4 3 7 2" xfId="2538" xr:uid="{00000000-0005-0000-0000-0000EA090000}"/>
    <cellStyle name="Currency 2 4 2 4 3 8" xfId="2539" xr:uid="{00000000-0005-0000-0000-0000EB090000}"/>
    <cellStyle name="Currency 2 4 2 4 3 8 2" xfId="2540" xr:uid="{00000000-0005-0000-0000-0000EC090000}"/>
    <cellStyle name="Currency 2 4 2 4 3 9" xfId="2541" xr:uid="{00000000-0005-0000-0000-0000ED090000}"/>
    <cellStyle name="Currency 2 4 2 4 4" xfId="2542" xr:uid="{00000000-0005-0000-0000-0000EE090000}"/>
    <cellStyle name="Currency 2 4 2 4 4 2" xfId="2543" xr:uid="{00000000-0005-0000-0000-0000EF090000}"/>
    <cellStyle name="Currency 2 4 2 4 4 3" xfId="2544" xr:uid="{00000000-0005-0000-0000-0000F0090000}"/>
    <cellStyle name="Currency 2 4 2 4 4 3 2" xfId="2545" xr:uid="{00000000-0005-0000-0000-0000F1090000}"/>
    <cellStyle name="Currency 2 4 2 4 4 3 2 2" xfId="2546" xr:uid="{00000000-0005-0000-0000-0000F2090000}"/>
    <cellStyle name="Currency 2 4 2 4 4 3 3" xfId="2547" xr:uid="{00000000-0005-0000-0000-0000F3090000}"/>
    <cellStyle name="Currency 2 4 2 4 4 4" xfId="2548" xr:uid="{00000000-0005-0000-0000-0000F4090000}"/>
    <cellStyle name="Currency 2 4 2 4 4 4 2" xfId="2549" xr:uid="{00000000-0005-0000-0000-0000F5090000}"/>
    <cellStyle name="Currency 2 4 2 4 4 4 2 2" xfId="2550" xr:uid="{00000000-0005-0000-0000-0000F6090000}"/>
    <cellStyle name="Currency 2 4 2 4 4 4 3" xfId="2551" xr:uid="{00000000-0005-0000-0000-0000F7090000}"/>
    <cellStyle name="Currency 2 4 2 4 4 5" xfId="2552" xr:uid="{00000000-0005-0000-0000-0000F8090000}"/>
    <cellStyle name="Currency 2 4 2 4 4 5 2" xfId="2553" xr:uid="{00000000-0005-0000-0000-0000F9090000}"/>
    <cellStyle name="Currency 2 4 2 4 4 5 2 2" xfId="2554" xr:uid="{00000000-0005-0000-0000-0000FA090000}"/>
    <cellStyle name="Currency 2 4 2 4 4 5 3" xfId="2555" xr:uid="{00000000-0005-0000-0000-0000FB090000}"/>
    <cellStyle name="Currency 2 4 2 4 4 6" xfId="2556" xr:uid="{00000000-0005-0000-0000-0000FC090000}"/>
    <cellStyle name="Currency 2 4 2 4 4 6 2" xfId="2557" xr:uid="{00000000-0005-0000-0000-0000FD090000}"/>
    <cellStyle name="Currency 2 4 2 4 4 7" xfId="2558" xr:uid="{00000000-0005-0000-0000-0000FE090000}"/>
    <cellStyle name="Currency 2 4 2 4 4 7 2" xfId="2559" xr:uid="{00000000-0005-0000-0000-0000FF090000}"/>
    <cellStyle name="Currency 2 4 2 4 4 8" xfId="2560" xr:uid="{00000000-0005-0000-0000-0000000A0000}"/>
    <cellStyle name="Currency 2 4 2 4 4 9" xfId="2561" xr:uid="{00000000-0005-0000-0000-0000010A0000}"/>
    <cellStyle name="Currency 2 4 2 4 5" xfId="2562" xr:uid="{00000000-0005-0000-0000-0000020A0000}"/>
    <cellStyle name="Currency 2 4 2 4 5 2" xfId="2563" xr:uid="{00000000-0005-0000-0000-0000030A0000}"/>
    <cellStyle name="Currency 2 4 2 4 5 3" xfId="2564" xr:uid="{00000000-0005-0000-0000-0000040A0000}"/>
    <cellStyle name="Currency 2 4 2 4 6" xfId="2565" xr:uid="{00000000-0005-0000-0000-0000050A0000}"/>
    <cellStyle name="Currency 2 4 2 4 6 2" xfId="2566" xr:uid="{00000000-0005-0000-0000-0000060A0000}"/>
    <cellStyle name="Currency 2 4 2 4 6 2 2" xfId="2567" xr:uid="{00000000-0005-0000-0000-0000070A0000}"/>
    <cellStyle name="Currency 2 4 2 4 6 2 2 2" xfId="2568" xr:uid="{00000000-0005-0000-0000-0000080A0000}"/>
    <cellStyle name="Currency 2 4 2 4 6 2 3" xfId="2569" xr:uid="{00000000-0005-0000-0000-0000090A0000}"/>
    <cellStyle name="Currency 2 4 2 4 6 3" xfId="2570" xr:uid="{00000000-0005-0000-0000-00000A0A0000}"/>
    <cellStyle name="Currency 2 4 2 4 6 3 2" xfId="2571" xr:uid="{00000000-0005-0000-0000-00000B0A0000}"/>
    <cellStyle name="Currency 2 4 2 4 6 3 2 2" xfId="2572" xr:uid="{00000000-0005-0000-0000-00000C0A0000}"/>
    <cellStyle name="Currency 2 4 2 4 6 3 3" xfId="2573" xr:uid="{00000000-0005-0000-0000-00000D0A0000}"/>
    <cellStyle name="Currency 2 4 2 4 6 4" xfId="2574" xr:uid="{00000000-0005-0000-0000-00000E0A0000}"/>
    <cellStyle name="Currency 2 4 2 4 6 4 2" xfId="2575" xr:uid="{00000000-0005-0000-0000-00000F0A0000}"/>
    <cellStyle name="Currency 2 4 2 4 6 4 2 2" xfId="2576" xr:uid="{00000000-0005-0000-0000-0000100A0000}"/>
    <cellStyle name="Currency 2 4 2 4 6 4 3" xfId="2577" xr:uid="{00000000-0005-0000-0000-0000110A0000}"/>
    <cellStyle name="Currency 2 4 2 4 6 5" xfId="2578" xr:uid="{00000000-0005-0000-0000-0000120A0000}"/>
    <cellStyle name="Currency 2 4 2 4 6 5 2" xfId="2579" xr:uid="{00000000-0005-0000-0000-0000130A0000}"/>
    <cellStyle name="Currency 2 4 2 4 6 6" xfId="2580" xr:uid="{00000000-0005-0000-0000-0000140A0000}"/>
    <cellStyle name="Currency 2 4 2 4 6 6 2" xfId="2581" xr:uid="{00000000-0005-0000-0000-0000150A0000}"/>
    <cellStyle name="Currency 2 4 2 4 6 7" xfId="2582" xr:uid="{00000000-0005-0000-0000-0000160A0000}"/>
    <cellStyle name="Currency 2 4 2 4 7" xfId="2583" xr:uid="{00000000-0005-0000-0000-0000170A0000}"/>
    <cellStyle name="Currency 2 4 2 4 7 2" xfId="2584" xr:uid="{00000000-0005-0000-0000-0000180A0000}"/>
    <cellStyle name="Currency 2 4 2 4 7 2 2" xfId="2585" xr:uid="{00000000-0005-0000-0000-0000190A0000}"/>
    <cellStyle name="Currency 2 4 2 4 7 3" xfId="2586" xr:uid="{00000000-0005-0000-0000-00001A0A0000}"/>
    <cellStyle name="Currency 2 4 2 4 8" xfId="2587" xr:uid="{00000000-0005-0000-0000-00001B0A0000}"/>
    <cellStyle name="Currency 2 4 2 4 8 2" xfId="2588" xr:uid="{00000000-0005-0000-0000-00001C0A0000}"/>
    <cellStyle name="Currency 2 4 2 4 8 2 2" xfId="2589" xr:uid="{00000000-0005-0000-0000-00001D0A0000}"/>
    <cellStyle name="Currency 2 4 2 4 8 3" xfId="2590" xr:uid="{00000000-0005-0000-0000-00001E0A0000}"/>
    <cellStyle name="Currency 2 4 2 5" xfId="2591" xr:uid="{00000000-0005-0000-0000-00001F0A0000}"/>
    <cellStyle name="Currency 2 4 2 5 10" xfId="2592" xr:uid="{00000000-0005-0000-0000-0000200A0000}"/>
    <cellStyle name="Currency 2 4 2 5 2" xfId="2593" xr:uid="{00000000-0005-0000-0000-0000210A0000}"/>
    <cellStyle name="Currency 2 4 2 5 2 2" xfId="2594" xr:uid="{00000000-0005-0000-0000-0000220A0000}"/>
    <cellStyle name="Currency 2 4 2 5 2 3" xfId="2595" xr:uid="{00000000-0005-0000-0000-0000230A0000}"/>
    <cellStyle name="Currency 2 4 2 5 2 3 2" xfId="2596" xr:uid="{00000000-0005-0000-0000-0000240A0000}"/>
    <cellStyle name="Currency 2 4 2 5 2 3 3" xfId="2597" xr:uid="{00000000-0005-0000-0000-0000250A0000}"/>
    <cellStyle name="Currency 2 4 2 5 2 4" xfId="2598" xr:uid="{00000000-0005-0000-0000-0000260A0000}"/>
    <cellStyle name="Currency 2 4 2 5 2 4 2" xfId="2599" xr:uid="{00000000-0005-0000-0000-0000270A0000}"/>
    <cellStyle name="Currency 2 4 2 5 2 4 2 2" xfId="2600" xr:uid="{00000000-0005-0000-0000-0000280A0000}"/>
    <cellStyle name="Currency 2 4 2 5 2 4 3" xfId="2601" xr:uid="{00000000-0005-0000-0000-0000290A0000}"/>
    <cellStyle name="Currency 2 4 2 5 2 5" xfId="2602" xr:uid="{00000000-0005-0000-0000-00002A0A0000}"/>
    <cellStyle name="Currency 2 4 2 5 2 5 2" xfId="2603" xr:uid="{00000000-0005-0000-0000-00002B0A0000}"/>
    <cellStyle name="Currency 2 4 2 5 2 5 2 2" xfId="2604" xr:uid="{00000000-0005-0000-0000-00002C0A0000}"/>
    <cellStyle name="Currency 2 4 2 5 2 5 3" xfId="2605" xr:uid="{00000000-0005-0000-0000-00002D0A0000}"/>
    <cellStyle name="Currency 2 4 2 5 2 6" xfId="2606" xr:uid="{00000000-0005-0000-0000-00002E0A0000}"/>
    <cellStyle name="Currency 2 4 2 5 2 6 2" xfId="2607" xr:uid="{00000000-0005-0000-0000-00002F0A0000}"/>
    <cellStyle name="Currency 2 4 2 5 2 6 2 2" xfId="2608" xr:uid="{00000000-0005-0000-0000-0000300A0000}"/>
    <cellStyle name="Currency 2 4 2 5 2 6 3" xfId="2609" xr:uid="{00000000-0005-0000-0000-0000310A0000}"/>
    <cellStyle name="Currency 2 4 2 5 2 7" xfId="2610" xr:uid="{00000000-0005-0000-0000-0000320A0000}"/>
    <cellStyle name="Currency 2 4 2 5 2 7 2" xfId="2611" xr:uid="{00000000-0005-0000-0000-0000330A0000}"/>
    <cellStyle name="Currency 2 4 2 5 2 8" xfId="2612" xr:uid="{00000000-0005-0000-0000-0000340A0000}"/>
    <cellStyle name="Currency 2 4 2 5 2 8 2" xfId="2613" xr:uid="{00000000-0005-0000-0000-0000350A0000}"/>
    <cellStyle name="Currency 2 4 2 5 2 9" xfId="2614" xr:uid="{00000000-0005-0000-0000-0000360A0000}"/>
    <cellStyle name="Currency 2 4 2 5 3" xfId="2615" xr:uid="{00000000-0005-0000-0000-0000370A0000}"/>
    <cellStyle name="Currency 2 4 2 5 4" xfId="2616" xr:uid="{00000000-0005-0000-0000-0000380A0000}"/>
    <cellStyle name="Currency 2 4 2 5 4 2" xfId="2617" xr:uid="{00000000-0005-0000-0000-0000390A0000}"/>
    <cellStyle name="Currency 2 4 2 5 4 3" xfId="2618" xr:uid="{00000000-0005-0000-0000-00003A0A0000}"/>
    <cellStyle name="Currency 2 4 2 5 5" xfId="2619" xr:uid="{00000000-0005-0000-0000-00003B0A0000}"/>
    <cellStyle name="Currency 2 4 2 5 5 2" xfId="2620" xr:uid="{00000000-0005-0000-0000-00003C0A0000}"/>
    <cellStyle name="Currency 2 4 2 5 5 2 2" xfId="2621" xr:uid="{00000000-0005-0000-0000-00003D0A0000}"/>
    <cellStyle name="Currency 2 4 2 5 5 3" xfId="2622" xr:uid="{00000000-0005-0000-0000-00003E0A0000}"/>
    <cellStyle name="Currency 2 4 2 5 6" xfId="2623" xr:uid="{00000000-0005-0000-0000-00003F0A0000}"/>
    <cellStyle name="Currency 2 4 2 5 6 2" xfId="2624" xr:uid="{00000000-0005-0000-0000-0000400A0000}"/>
    <cellStyle name="Currency 2 4 2 5 6 2 2" xfId="2625" xr:uid="{00000000-0005-0000-0000-0000410A0000}"/>
    <cellStyle name="Currency 2 4 2 5 6 3" xfId="2626" xr:uid="{00000000-0005-0000-0000-0000420A0000}"/>
    <cellStyle name="Currency 2 4 2 5 7" xfId="2627" xr:uid="{00000000-0005-0000-0000-0000430A0000}"/>
    <cellStyle name="Currency 2 4 2 5 7 2" xfId="2628" xr:uid="{00000000-0005-0000-0000-0000440A0000}"/>
    <cellStyle name="Currency 2 4 2 5 7 2 2" xfId="2629" xr:uid="{00000000-0005-0000-0000-0000450A0000}"/>
    <cellStyle name="Currency 2 4 2 5 7 3" xfId="2630" xr:uid="{00000000-0005-0000-0000-0000460A0000}"/>
    <cellStyle name="Currency 2 4 2 5 8" xfId="2631" xr:uid="{00000000-0005-0000-0000-0000470A0000}"/>
    <cellStyle name="Currency 2 4 2 5 8 2" xfId="2632" xr:uid="{00000000-0005-0000-0000-0000480A0000}"/>
    <cellStyle name="Currency 2 4 2 5 9" xfId="2633" xr:uid="{00000000-0005-0000-0000-0000490A0000}"/>
    <cellStyle name="Currency 2 4 2 5 9 2" xfId="2634" xr:uid="{00000000-0005-0000-0000-00004A0A0000}"/>
    <cellStyle name="Currency 2 4 2 6" xfId="2635" xr:uid="{00000000-0005-0000-0000-00004B0A0000}"/>
    <cellStyle name="Currency 2 4 2 6 2" xfId="2636" xr:uid="{00000000-0005-0000-0000-00004C0A0000}"/>
    <cellStyle name="Currency 2 4 2 6 2 10" xfId="2637" xr:uid="{00000000-0005-0000-0000-00004D0A0000}"/>
    <cellStyle name="Currency 2 4 2 6 2 2" xfId="2638" xr:uid="{00000000-0005-0000-0000-00004E0A0000}"/>
    <cellStyle name="Currency 2 4 2 6 2 3" xfId="2639" xr:uid="{00000000-0005-0000-0000-00004F0A0000}"/>
    <cellStyle name="Currency 2 4 2 6 2 4" xfId="2640" xr:uid="{00000000-0005-0000-0000-0000500A0000}"/>
    <cellStyle name="Currency 2 4 2 6 2 4 2" xfId="2641" xr:uid="{00000000-0005-0000-0000-0000510A0000}"/>
    <cellStyle name="Currency 2 4 2 6 2 4 2 2" xfId="2642" xr:uid="{00000000-0005-0000-0000-0000520A0000}"/>
    <cellStyle name="Currency 2 4 2 6 2 4 3" xfId="2643" xr:uid="{00000000-0005-0000-0000-0000530A0000}"/>
    <cellStyle name="Currency 2 4 2 6 2 5" xfId="2644" xr:uid="{00000000-0005-0000-0000-0000540A0000}"/>
    <cellStyle name="Currency 2 4 2 6 2 5 2" xfId="2645" xr:uid="{00000000-0005-0000-0000-0000550A0000}"/>
    <cellStyle name="Currency 2 4 2 6 2 5 2 2" xfId="2646" xr:uid="{00000000-0005-0000-0000-0000560A0000}"/>
    <cellStyle name="Currency 2 4 2 6 2 5 3" xfId="2647" xr:uid="{00000000-0005-0000-0000-0000570A0000}"/>
    <cellStyle name="Currency 2 4 2 6 2 6" xfId="2648" xr:uid="{00000000-0005-0000-0000-0000580A0000}"/>
    <cellStyle name="Currency 2 4 2 6 2 6 2" xfId="2649" xr:uid="{00000000-0005-0000-0000-0000590A0000}"/>
    <cellStyle name="Currency 2 4 2 6 2 6 2 2" xfId="2650" xr:uid="{00000000-0005-0000-0000-00005A0A0000}"/>
    <cellStyle name="Currency 2 4 2 6 2 6 3" xfId="2651" xr:uid="{00000000-0005-0000-0000-00005B0A0000}"/>
    <cellStyle name="Currency 2 4 2 6 2 7" xfId="2652" xr:uid="{00000000-0005-0000-0000-00005C0A0000}"/>
    <cellStyle name="Currency 2 4 2 6 2 7 2" xfId="2653" xr:uid="{00000000-0005-0000-0000-00005D0A0000}"/>
    <cellStyle name="Currency 2 4 2 6 2 8" xfId="2654" xr:uid="{00000000-0005-0000-0000-00005E0A0000}"/>
    <cellStyle name="Currency 2 4 2 6 2 8 2" xfId="2655" xr:uid="{00000000-0005-0000-0000-00005F0A0000}"/>
    <cellStyle name="Currency 2 4 2 6 2 9" xfId="2656" xr:uid="{00000000-0005-0000-0000-0000600A0000}"/>
    <cellStyle name="Currency 2 4 2 6 3" xfId="2657" xr:uid="{00000000-0005-0000-0000-0000610A0000}"/>
    <cellStyle name="Currency 2 4 2 6 4" xfId="2658" xr:uid="{00000000-0005-0000-0000-0000620A0000}"/>
    <cellStyle name="Currency 2 4 2 6 4 2" xfId="2659" xr:uid="{00000000-0005-0000-0000-0000630A0000}"/>
    <cellStyle name="Currency 2 4 2 6 4 2 2" xfId="2660" xr:uid="{00000000-0005-0000-0000-0000640A0000}"/>
    <cellStyle name="Currency 2 4 2 6 4 3" xfId="2661" xr:uid="{00000000-0005-0000-0000-0000650A0000}"/>
    <cellStyle name="Currency 2 4 2 6 5" xfId="2662" xr:uid="{00000000-0005-0000-0000-0000660A0000}"/>
    <cellStyle name="Currency 2 4 2 6 5 2" xfId="2663" xr:uid="{00000000-0005-0000-0000-0000670A0000}"/>
    <cellStyle name="Currency 2 4 2 6 5 2 2" xfId="2664" xr:uid="{00000000-0005-0000-0000-0000680A0000}"/>
    <cellStyle name="Currency 2 4 2 6 5 3" xfId="2665" xr:uid="{00000000-0005-0000-0000-0000690A0000}"/>
    <cellStyle name="Currency 2 4 2 7" xfId="2666" xr:uid="{00000000-0005-0000-0000-00006A0A0000}"/>
    <cellStyle name="Currency 2 4 2 7 2" xfId="2667" xr:uid="{00000000-0005-0000-0000-00006B0A0000}"/>
    <cellStyle name="Currency 2 4 2 7 3" xfId="2668" xr:uid="{00000000-0005-0000-0000-00006C0A0000}"/>
    <cellStyle name="Currency 2 4 2 7 3 2" xfId="2669" xr:uid="{00000000-0005-0000-0000-00006D0A0000}"/>
    <cellStyle name="Currency 2 4 2 7 3 3" xfId="2670" xr:uid="{00000000-0005-0000-0000-00006E0A0000}"/>
    <cellStyle name="Currency 2 4 2 7 4" xfId="2671" xr:uid="{00000000-0005-0000-0000-00006F0A0000}"/>
    <cellStyle name="Currency 2 4 2 7 4 2" xfId="2672" xr:uid="{00000000-0005-0000-0000-0000700A0000}"/>
    <cellStyle name="Currency 2 4 2 7 4 2 2" xfId="2673" xr:uid="{00000000-0005-0000-0000-0000710A0000}"/>
    <cellStyle name="Currency 2 4 2 7 4 3" xfId="2674" xr:uid="{00000000-0005-0000-0000-0000720A0000}"/>
    <cellStyle name="Currency 2 4 2 7 5" xfId="2675" xr:uid="{00000000-0005-0000-0000-0000730A0000}"/>
    <cellStyle name="Currency 2 4 2 7 5 2" xfId="2676" xr:uid="{00000000-0005-0000-0000-0000740A0000}"/>
    <cellStyle name="Currency 2 4 2 7 5 2 2" xfId="2677" xr:uid="{00000000-0005-0000-0000-0000750A0000}"/>
    <cellStyle name="Currency 2 4 2 7 5 3" xfId="2678" xr:uid="{00000000-0005-0000-0000-0000760A0000}"/>
    <cellStyle name="Currency 2 4 2 7 6" xfId="2679" xr:uid="{00000000-0005-0000-0000-0000770A0000}"/>
    <cellStyle name="Currency 2 4 2 7 6 2" xfId="2680" xr:uid="{00000000-0005-0000-0000-0000780A0000}"/>
    <cellStyle name="Currency 2 4 2 7 6 2 2" xfId="2681" xr:uid="{00000000-0005-0000-0000-0000790A0000}"/>
    <cellStyle name="Currency 2 4 2 7 6 3" xfId="2682" xr:uid="{00000000-0005-0000-0000-00007A0A0000}"/>
    <cellStyle name="Currency 2 4 2 7 7" xfId="2683" xr:uid="{00000000-0005-0000-0000-00007B0A0000}"/>
    <cellStyle name="Currency 2 4 2 7 7 2" xfId="2684" xr:uid="{00000000-0005-0000-0000-00007C0A0000}"/>
    <cellStyle name="Currency 2 4 2 7 8" xfId="2685" xr:uid="{00000000-0005-0000-0000-00007D0A0000}"/>
    <cellStyle name="Currency 2 4 2 7 8 2" xfId="2686" xr:uid="{00000000-0005-0000-0000-00007E0A0000}"/>
    <cellStyle name="Currency 2 4 2 7 9" xfId="2687" xr:uid="{00000000-0005-0000-0000-00007F0A0000}"/>
    <cellStyle name="Currency 2 4 2 8" xfId="2688" xr:uid="{00000000-0005-0000-0000-0000800A0000}"/>
    <cellStyle name="Currency 2 4 2 8 2" xfId="2689" xr:uid="{00000000-0005-0000-0000-0000810A0000}"/>
    <cellStyle name="Currency 2 4 2 8 3" xfId="2690" xr:uid="{00000000-0005-0000-0000-0000820A0000}"/>
    <cellStyle name="Currency 2 4 2 9" xfId="2691" xr:uid="{00000000-0005-0000-0000-0000830A0000}"/>
    <cellStyle name="Currency 2 4 3" xfId="2692" xr:uid="{00000000-0005-0000-0000-0000840A0000}"/>
    <cellStyle name="Currency 2 4 3 10" xfId="2693" xr:uid="{00000000-0005-0000-0000-0000850A0000}"/>
    <cellStyle name="Currency 2 4 3 10 2" xfId="2694" xr:uid="{00000000-0005-0000-0000-0000860A0000}"/>
    <cellStyle name="Currency 2 4 3 10 2 2" xfId="2695" xr:uid="{00000000-0005-0000-0000-0000870A0000}"/>
    <cellStyle name="Currency 2 4 3 10 3" xfId="2696" xr:uid="{00000000-0005-0000-0000-0000880A0000}"/>
    <cellStyle name="Currency 2 4 3 10 4" xfId="2697" xr:uid="{00000000-0005-0000-0000-0000890A0000}"/>
    <cellStyle name="Currency 2 4 3 11" xfId="2698" xr:uid="{00000000-0005-0000-0000-00008A0A0000}"/>
    <cellStyle name="Currency 2 4 3 11 2" xfId="2699" xr:uid="{00000000-0005-0000-0000-00008B0A0000}"/>
    <cellStyle name="Currency 2 4 3 11 2 2" xfId="2700" xr:uid="{00000000-0005-0000-0000-00008C0A0000}"/>
    <cellStyle name="Currency 2 4 3 11 3" xfId="2701" xr:uid="{00000000-0005-0000-0000-00008D0A0000}"/>
    <cellStyle name="Currency 2 4 3 12" xfId="2702" xr:uid="{00000000-0005-0000-0000-00008E0A0000}"/>
    <cellStyle name="Currency 2 4 3 12 2" xfId="2703" xr:uid="{00000000-0005-0000-0000-00008F0A0000}"/>
    <cellStyle name="Currency 2 4 3 12 2 2" xfId="2704" xr:uid="{00000000-0005-0000-0000-0000900A0000}"/>
    <cellStyle name="Currency 2 4 3 12 3" xfId="2705" xr:uid="{00000000-0005-0000-0000-0000910A0000}"/>
    <cellStyle name="Currency 2 4 3 13" xfId="2706" xr:uid="{00000000-0005-0000-0000-0000920A0000}"/>
    <cellStyle name="Currency 2 4 3 13 2" xfId="2707" xr:uid="{00000000-0005-0000-0000-0000930A0000}"/>
    <cellStyle name="Currency 2 4 3 14" xfId="2708" xr:uid="{00000000-0005-0000-0000-0000940A0000}"/>
    <cellStyle name="Currency 2 4 3 14 2" xfId="2709" xr:uid="{00000000-0005-0000-0000-0000950A0000}"/>
    <cellStyle name="Currency 2 4 3 15" xfId="2710" xr:uid="{00000000-0005-0000-0000-0000960A0000}"/>
    <cellStyle name="Currency 2 4 3 16" xfId="2711" xr:uid="{00000000-0005-0000-0000-0000970A0000}"/>
    <cellStyle name="Currency 2 4 3 17" xfId="2712" xr:uid="{00000000-0005-0000-0000-0000980A0000}"/>
    <cellStyle name="Currency 2 4 3 2" xfId="2713" xr:uid="{00000000-0005-0000-0000-0000990A0000}"/>
    <cellStyle name="Currency 2 4 3 2 10" xfId="2714" xr:uid="{00000000-0005-0000-0000-00009A0A0000}"/>
    <cellStyle name="Currency 2 4 3 2 10 2" xfId="2715" xr:uid="{00000000-0005-0000-0000-00009B0A0000}"/>
    <cellStyle name="Currency 2 4 3 2 10 2 2" xfId="2716" xr:uid="{00000000-0005-0000-0000-00009C0A0000}"/>
    <cellStyle name="Currency 2 4 3 2 10 3" xfId="2717" xr:uid="{00000000-0005-0000-0000-00009D0A0000}"/>
    <cellStyle name="Currency 2 4 3 2 11" xfId="2718" xr:uid="{00000000-0005-0000-0000-00009E0A0000}"/>
    <cellStyle name="Currency 2 4 3 2 11 2" xfId="2719" xr:uid="{00000000-0005-0000-0000-00009F0A0000}"/>
    <cellStyle name="Currency 2 4 3 2 12" xfId="2720" xr:uid="{00000000-0005-0000-0000-0000A00A0000}"/>
    <cellStyle name="Currency 2 4 3 2 12 2" xfId="2721" xr:uid="{00000000-0005-0000-0000-0000A10A0000}"/>
    <cellStyle name="Currency 2 4 3 2 13" xfId="2722" xr:uid="{00000000-0005-0000-0000-0000A20A0000}"/>
    <cellStyle name="Currency 2 4 3 2 14" xfId="2723" xr:uid="{00000000-0005-0000-0000-0000A30A0000}"/>
    <cellStyle name="Currency 2 4 3 2 15" xfId="2724" xr:uid="{00000000-0005-0000-0000-0000A40A0000}"/>
    <cellStyle name="Currency 2 4 3 2 2" xfId="2725" xr:uid="{00000000-0005-0000-0000-0000A50A0000}"/>
    <cellStyle name="Currency 2 4 3 2 2 2" xfId="2726" xr:uid="{00000000-0005-0000-0000-0000A60A0000}"/>
    <cellStyle name="Currency 2 4 3 2 2 2 2" xfId="2727" xr:uid="{00000000-0005-0000-0000-0000A70A0000}"/>
    <cellStyle name="Currency 2 4 3 2 2 2 3" xfId="2728" xr:uid="{00000000-0005-0000-0000-0000A80A0000}"/>
    <cellStyle name="Currency 2 4 3 2 2 2 3 2" xfId="2729" xr:uid="{00000000-0005-0000-0000-0000A90A0000}"/>
    <cellStyle name="Currency 2 4 3 2 2 2 3 3" xfId="2730" xr:uid="{00000000-0005-0000-0000-0000AA0A0000}"/>
    <cellStyle name="Currency 2 4 3 2 2 2 4" xfId="2731" xr:uid="{00000000-0005-0000-0000-0000AB0A0000}"/>
    <cellStyle name="Currency 2 4 3 2 2 2 4 2" xfId="2732" xr:uid="{00000000-0005-0000-0000-0000AC0A0000}"/>
    <cellStyle name="Currency 2 4 3 2 2 2 4 2 2" xfId="2733" xr:uid="{00000000-0005-0000-0000-0000AD0A0000}"/>
    <cellStyle name="Currency 2 4 3 2 2 2 4 3" xfId="2734" xr:uid="{00000000-0005-0000-0000-0000AE0A0000}"/>
    <cellStyle name="Currency 2 4 3 2 2 2 5" xfId="2735" xr:uid="{00000000-0005-0000-0000-0000AF0A0000}"/>
    <cellStyle name="Currency 2 4 3 2 2 2 5 2" xfId="2736" xr:uid="{00000000-0005-0000-0000-0000B00A0000}"/>
    <cellStyle name="Currency 2 4 3 2 2 2 5 2 2" xfId="2737" xr:uid="{00000000-0005-0000-0000-0000B10A0000}"/>
    <cellStyle name="Currency 2 4 3 2 2 2 5 3" xfId="2738" xr:uid="{00000000-0005-0000-0000-0000B20A0000}"/>
    <cellStyle name="Currency 2 4 3 2 2 2 6" xfId="2739" xr:uid="{00000000-0005-0000-0000-0000B30A0000}"/>
    <cellStyle name="Currency 2 4 3 2 2 2 6 2" xfId="2740" xr:uid="{00000000-0005-0000-0000-0000B40A0000}"/>
    <cellStyle name="Currency 2 4 3 2 2 2 6 2 2" xfId="2741" xr:uid="{00000000-0005-0000-0000-0000B50A0000}"/>
    <cellStyle name="Currency 2 4 3 2 2 2 6 3" xfId="2742" xr:uid="{00000000-0005-0000-0000-0000B60A0000}"/>
    <cellStyle name="Currency 2 4 3 2 2 2 7" xfId="2743" xr:uid="{00000000-0005-0000-0000-0000B70A0000}"/>
    <cellStyle name="Currency 2 4 3 2 2 2 7 2" xfId="2744" xr:uid="{00000000-0005-0000-0000-0000B80A0000}"/>
    <cellStyle name="Currency 2 4 3 2 2 2 8" xfId="2745" xr:uid="{00000000-0005-0000-0000-0000B90A0000}"/>
    <cellStyle name="Currency 2 4 3 2 2 2 8 2" xfId="2746" xr:uid="{00000000-0005-0000-0000-0000BA0A0000}"/>
    <cellStyle name="Currency 2 4 3 2 2 2 9" xfId="2747" xr:uid="{00000000-0005-0000-0000-0000BB0A0000}"/>
    <cellStyle name="Currency 2 4 3 2 2 3" xfId="2748" xr:uid="{00000000-0005-0000-0000-0000BC0A0000}"/>
    <cellStyle name="Currency 2 4 3 2 2 3 2" xfId="2749" xr:uid="{00000000-0005-0000-0000-0000BD0A0000}"/>
    <cellStyle name="Currency 2 4 3 2 2 3 3" xfId="2750" xr:uid="{00000000-0005-0000-0000-0000BE0A0000}"/>
    <cellStyle name="Currency 2 4 3 2 2 3 3 2" xfId="2751" xr:uid="{00000000-0005-0000-0000-0000BF0A0000}"/>
    <cellStyle name="Currency 2 4 3 2 2 3 3 3" xfId="2752" xr:uid="{00000000-0005-0000-0000-0000C00A0000}"/>
    <cellStyle name="Currency 2 4 3 2 2 3 4" xfId="2753" xr:uid="{00000000-0005-0000-0000-0000C10A0000}"/>
    <cellStyle name="Currency 2 4 3 2 2 3 4 2" xfId="2754" xr:uid="{00000000-0005-0000-0000-0000C20A0000}"/>
    <cellStyle name="Currency 2 4 3 2 2 3 4 2 2" xfId="2755" xr:uid="{00000000-0005-0000-0000-0000C30A0000}"/>
    <cellStyle name="Currency 2 4 3 2 2 3 4 3" xfId="2756" xr:uid="{00000000-0005-0000-0000-0000C40A0000}"/>
    <cellStyle name="Currency 2 4 3 2 2 3 5" xfId="2757" xr:uid="{00000000-0005-0000-0000-0000C50A0000}"/>
    <cellStyle name="Currency 2 4 3 2 2 3 5 2" xfId="2758" xr:uid="{00000000-0005-0000-0000-0000C60A0000}"/>
    <cellStyle name="Currency 2 4 3 2 2 3 5 2 2" xfId="2759" xr:uid="{00000000-0005-0000-0000-0000C70A0000}"/>
    <cellStyle name="Currency 2 4 3 2 2 3 5 3" xfId="2760" xr:uid="{00000000-0005-0000-0000-0000C80A0000}"/>
    <cellStyle name="Currency 2 4 3 2 2 3 6" xfId="2761" xr:uid="{00000000-0005-0000-0000-0000C90A0000}"/>
    <cellStyle name="Currency 2 4 3 2 2 3 6 2" xfId="2762" xr:uid="{00000000-0005-0000-0000-0000CA0A0000}"/>
    <cellStyle name="Currency 2 4 3 2 2 3 6 2 2" xfId="2763" xr:uid="{00000000-0005-0000-0000-0000CB0A0000}"/>
    <cellStyle name="Currency 2 4 3 2 2 3 6 3" xfId="2764" xr:uid="{00000000-0005-0000-0000-0000CC0A0000}"/>
    <cellStyle name="Currency 2 4 3 2 2 3 7" xfId="2765" xr:uid="{00000000-0005-0000-0000-0000CD0A0000}"/>
    <cellStyle name="Currency 2 4 3 2 2 3 7 2" xfId="2766" xr:uid="{00000000-0005-0000-0000-0000CE0A0000}"/>
    <cellStyle name="Currency 2 4 3 2 2 3 8" xfId="2767" xr:uid="{00000000-0005-0000-0000-0000CF0A0000}"/>
    <cellStyle name="Currency 2 4 3 2 2 3 8 2" xfId="2768" xr:uid="{00000000-0005-0000-0000-0000D00A0000}"/>
    <cellStyle name="Currency 2 4 3 2 2 3 9" xfId="2769" xr:uid="{00000000-0005-0000-0000-0000D10A0000}"/>
    <cellStyle name="Currency 2 4 3 2 2 4" xfId="2770" xr:uid="{00000000-0005-0000-0000-0000D20A0000}"/>
    <cellStyle name="Currency 2 4 3 2 2 4 2" xfId="2771" xr:uid="{00000000-0005-0000-0000-0000D30A0000}"/>
    <cellStyle name="Currency 2 4 3 2 2 4 3" xfId="2772" xr:uid="{00000000-0005-0000-0000-0000D40A0000}"/>
    <cellStyle name="Currency 2 4 3 2 2 4 3 2" xfId="2773" xr:uid="{00000000-0005-0000-0000-0000D50A0000}"/>
    <cellStyle name="Currency 2 4 3 2 2 4 3 2 2" xfId="2774" xr:uid="{00000000-0005-0000-0000-0000D60A0000}"/>
    <cellStyle name="Currency 2 4 3 2 2 4 3 3" xfId="2775" xr:uid="{00000000-0005-0000-0000-0000D70A0000}"/>
    <cellStyle name="Currency 2 4 3 2 2 4 4" xfId="2776" xr:uid="{00000000-0005-0000-0000-0000D80A0000}"/>
    <cellStyle name="Currency 2 4 3 2 2 4 4 2" xfId="2777" xr:uid="{00000000-0005-0000-0000-0000D90A0000}"/>
    <cellStyle name="Currency 2 4 3 2 2 4 4 2 2" xfId="2778" xr:uid="{00000000-0005-0000-0000-0000DA0A0000}"/>
    <cellStyle name="Currency 2 4 3 2 2 4 4 3" xfId="2779" xr:uid="{00000000-0005-0000-0000-0000DB0A0000}"/>
    <cellStyle name="Currency 2 4 3 2 2 4 5" xfId="2780" xr:uid="{00000000-0005-0000-0000-0000DC0A0000}"/>
    <cellStyle name="Currency 2 4 3 2 2 4 5 2" xfId="2781" xr:uid="{00000000-0005-0000-0000-0000DD0A0000}"/>
    <cellStyle name="Currency 2 4 3 2 2 4 5 2 2" xfId="2782" xr:uid="{00000000-0005-0000-0000-0000DE0A0000}"/>
    <cellStyle name="Currency 2 4 3 2 2 4 5 3" xfId="2783" xr:uid="{00000000-0005-0000-0000-0000DF0A0000}"/>
    <cellStyle name="Currency 2 4 3 2 2 4 6" xfId="2784" xr:uid="{00000000-0005-0000-0000-0000E00A0000}"/>
    <cellStyle name="Currency 2 4 3 2 2 4 6 2" xfId="2785" xr:uid="{00000000-0005-0000-0000-0000E10A0000}"/>
    <cellStyle name="Currency 2 4 3 2 2 4 7" xfId="2786" xr:uid="{00000000-0005-0000-0000-0000E20A0000}"/>
    <cellStyle name="Currency 2 4 3 2 2 4 7 2" xfId="2787" xr:uid="{00000000-0005-0000-0000-0000E30A0000}"/>
    <cellStyle name="Currency 2 4 3 2 2 4 8" xfId="2788" xr:uid="{00000000-0005-0000-0000-0000E40A0000}"/>
    <cellStyle name="Currency 2 4 3 2 2 4 9" xfId="2789" xr:uid="{00000000-0005-0000-0000-0000E50A0000}"/>
    <cellStyle name="Currency 2 4 3 2 2 5" xfId="2790" xr:uid="{00000000-0005-0000-0000-0000E60A0000}"/>
    <cellStyle name="Currency 2 4 3 2 2 5 2" xfId="2791" xr:uid="{00000000-0005-0000-0000-0000E70A0000}"/>
    <cellStyle name="Currency 2 4 3 2 2 5 3" xfId="2792" xr:uid="{00000000-0005-0000-0000-0000E80A0000}"/>
    <cellStyle name="Currency 2 4 3 2 2 6" xfId="2793" xr:uid="{00000000-0005-0000-0000-0000E90A0000}"/>
    <cellStyle name="Currency 2 4 3 2 2 6 2" xfId="2794" xr:uid="{00000000-0005-0000-0000-0000EA0A0000}"/>
    <cellStyle name="Currency 2 4 3 2 2 6 2 2" xfId="2795" xr:uid="{00000000-0005-0000-0000-0000EB0A0000}"/>
    <cellStyle name="Currency 2 4 3 2 2 6 2 2 2" xfId="2796" xr:uid="{00000000-0005-0000-0000-0000EC0A0000}"/>
    <cellStyle name="Currency 2 4 3 2 2 6 2 3" xfId="2797" xr:uid="{00000000-0005-0000-0000-0000ED0A0000}"/>
    <cellStyle name="Currency 2 4 3 2 2 6 3" xfId="2798" xr:uid="{00000000-0005-0000-0000-0000EE0A0000}"/>
    <cellStyle name="Currency 2 4 3 2 2 6 3 2" xfId="2799" xr:uid="{00000000-0005-0000-0000-0000EF0A0000}"/>
    <cellStyle name="Currency 2 4 3 2 2 6 3 2 2" xfId="2800" xr:uid="{00000000-0005-0000-0000-0000F00A0000}"/>
    <cellStyle name="Currency 2 4 3 2 2 6 3 3" xfId="2801" xr:uid="{00000000-0005-0000-0000-0000F10A0000}"/>
    <cellStyle name="Currency 2 4 3 2 2 6 4" xfId="2802" xr:uid="{00000000-0005-0000-0000-0000F20A0000}"/>
    <cellStyle name="Currency 2 4 3 2 2 6 4 2" xfId="2803" xr:uid="{00000000-0005-0000-0000-0000F30A0000}"/>
    <cellStyle name="Currency 2 4 3 2 2 6 4 2 2" xfId="2804" xr:uid="{00000000-0005-0000-0000-0000F40A0000}"/>
    <cellStyle name="Currency 2 4 3 2 2 6 4 3" xfId="2805" xr:uid="{00000000-0005-0000-0000-0000F50A0000}"/>
    <cellStyle name="Currency 2 4 3 2 2 6 5" xfId="2806" xr:uid="{00000000-0005-0000-0000-0000F60A0000}"/>
    <cellStyle name="Currency 2 4 3 2 2 6 5 2" xfId="2807" xr:uid="{00000000-0005-0000-0000-0000F70A0000}"/>
    <cellStyle name="Currency 2 4 3 2 2 6 6" xfId="2808" xr:uid="{00000000-0005-0000-0000-0000F80A0000}"/>
    <cellStyle name="Currency 2 4 3 2 2 6 6 2" xfId="2809" xr:uid="{00000000-0005-0000-0000-0000F90A0000}"/>
    <cellStyle name="Currency 2 4 3 2 2 6 7" xfId="2810" xr:uid="{00000000-0005-0000-0000-0000FA0A0000}"/>
    <cellStyle name="Currency 2 4 3 2 2 7" xfId="2811" xr:uid="{00000000-0005-0000-0000-0000FB0A0000}"/>
    <cellStyle name="Currency 2 4 3 2 2 7 2" xfId="2812" xr:uid="{00000000-0005-0000-0000-0000FC0A0000}"/>
    <cellStyle name="Currency 2 4 3 2 2 7 2 2" xfId="2813" xr:uid="{00000000-0005-0000-0000-0000FD0A0000}"/>
    <cellStyle name="Currency 2 4 3 2 2 7 3" xfId="2814" xr:uid="{00000000-0005-0000-0000-0000FE0A0000}"/>
    <cellStyle name="Currency 2 4 3 2 2 8" xfId="2815" xr:uid="{00000000-0005-0000-0000-0000FF0A0000}"/>
    <cellStyle name="Currency 2 4 3 2 2 8 2" xfId="2816" xr:uid="{00000000-0005-0000-0000-0000000B0000}"/>
    <cellStyle name="Currency 2 4 3 2 2 8 2 2" xfId="2817" xr:uid="{00000000-0005-0000-0000-0000010B0000}"/>
    <cellStyle name="Currency 2 4 3 2 2 8 3" xfId="2818" xr:uid="{00000000-0005-0000-0000-0000020B0000}"/>
    <cellStyle name="Currency 2 4 3 2 3" xfId="2819" xr:uid="{00000000-0005-0000-0000-0000030B0000}"/>
    <cellStyle name="Currency 2 4 3 2 3 10" xfId="2820" xr:uid="{00000000-0005-0000-0000-0000040B0000}"/>
    <cellStyle name="Currency 2 4 3 2 3 2" xfId="2821" xr:uid="{00000000-0005-0000-0000-0000050B0000}"/>
    <cellStyle name="Currency 2 4 3 2 3 2 2" xfId="2822" xr:uid="{00000000-0005-0000-0000-0000060B0000}"/>
    <cellStyle name="Currency 2 4 3 2 3 2 3" xfId="2823" xr:uid="{00000000-0005-0000-0000-0000070B0000}"/>
    <cellStyle name="Currency 2 4 3 2 3 2 3 2" xfId="2824" xr:uid="{00000000-0005-0000-0000-0000080B0000}"/>
    <cellStyle name="Currency 2 4 3 2 3 2 3 3" xfId="2825" xr:uid="{00000000-0005-0000-0000-0000090B0000}"/>
    <cellStyle name="Currency 2 4 3 2 3 2 4" xfId="2826" xr:uid="{00000000-0005-0000-0000-00000A0B0000}"/>
    <cellStyle name="Currency 2 4 3 2 3 2 4 2" xfId="2827" xr:uid="{00000000-0005-0000-0000-00000B0B0000}"/>
    <cellStyle name="Currency 2 4 3 2 3 2 4 2 2" xfId="2828" xr:uid="{00000000-0005-0000-0000-00000C0B0000}"/>
    <cellStyle name="Currency 2 4 3 2 3 2 4 3" xfId="2829" xr:uid="{00000000-0005-0000-0000-00000D0B0000}"/>
    <cellStyle name="Currency 2 4 3 2 3 2 5" xfId="2830" xr:uid="{00000000-0005-0000-0000-00000E0B0000}"/>
    <cellStyle name="Currency 2 4 3 2 3 2 5 2" xfId="2831" xr:uid="{00000000-0005-0000-0000-00000F0B0000}"/>
    <cellStyle name="Currency 2 4 3 2 3 2 5 2 2" xfId="2832" xr:uid="{00000000-0005-0000-0000-0000100B0000}"/>
    <cellStyle name="Currency 2 4 3 2 3 2 5 3" xfId="2833" xr:uid="{00000000-0005-0000-0000-0000110B0000}"/>
    <cellStyle name="Currency 2 4 3 2 3 2 6" xfId="2834" xr:uid="{00000000-0005-0000-0000-0000120B0000}"/>
    <cellStyle name="Currency 2 4 3 2 3 2 6 2" xfId="2835" xr:uid="{00000000-0005-0000-0000-0000130B0000}"/>
    <cellStyle name="Currency 2 4 3 2 3 2 6 2 2" xfId="2836" xr:uid="{00000000-0005-0000-0000-0000140B0000}"/>
    <cellStyle name="Currency 2 4 3 2 3 2 6 3" xfId="2837" xr:uid="{00000000-0005-0000-0000-0000150B0000}"/>
    <cellStyle name="Currency 2 4 3 2 3 2 7" xfId="2838" xr:uid="{00000000-0005-0000-0000-0000160B0000}"/>
    <cellStyle name="Currency 2 4 3 2 3 2 7 2" xfId="2839" xr:uid="{00000000-0005-0000-0000-0000170B0000}"/>
    <cellStyle name="Currency 2 4 3 2 3 2 8" xfId="2840" xr:uid="{00000000-0005-0000-0000-0000180B0000}"/>
    <cellStyle name="Currency 2 4 3 2 3 2 8 2" xfId="2841" xr:uid="{00000000-0005-0000-0000-0000190B0000}"/>
    <cellStyle name="Currency 2 4 3 2 3 2 9" xfId="2842" xr:uid="{00000000-0005-0000-0000-00001A0B0000}"/>
    <cellStyle name="Currency 2 4 3 2 3 3" xfId="2843" xr:uid="{00000000-0005-0000-0000-00001B0B0000}"/>
    <cellStyle name="Currency 2 4 3 2 3 4" xfId="2844" xr:uid="{00000000-0005-0000-0000-00001C0B0000}"/>
    <cellStyle name="Currency 2 4 3 2 3 4 2" xfId="2845" xr:uid="{00000000-0005-0000-0000-00001D0B0000}"/>
    <cellStyle name="Currency 2 4 3 2 3 4 3" xfId="2846" xr:uid="{00000000-0005-0000-0000-00001E0B0000}"/>
    <cellStyle name="Currency 2 4 3 2 3 5" xfId="2847" xr:uid="{00000000-0005-0000-0000-00001F0B0000}"/>
    <cellStyle name="Currency 2 4 3 2 3 5 2" xfId="2848" xr:uid="{00000000-0005-0000-0000-0000200B0000}"/>
    <cellStyle name="Currency 2 4 3 2 3 5 2 2" xfId="2849" xr:uid="{00000000-0005-0000-0000-0000210B0000}"/>
    <cellStyle name="Currency 2 4 3 2 3 5 3" xfId="2850" xr:uid="{00000000-0005-0000-0000-0000220B0000}"/>
    <cellStyle name="Currency 2 4 3 2 3 6" xfId="2851" xr:uid="{00000000-0005-0000-0000-0000230B0000}"/>
    <cellStyle name="Currency 2 4 3 2 3 6 2" xfId="2852" xr:uid="{00000000-0005-0000-0000-0000240B0000}"/>
    <cellStyle name="Currency 2 4 3 2 3 6 2 2" xfId="2853" xr:uid="{00000000-0005-0000-0000-0000250B0000}"/>
    <cellStyle name="Currency 2 4 3 2 3 6 3" xfId="2854" xr:uid="{00000000-0005-0000-0000-0000260B0000}"/>
    <cellStyle name="Currency 2 4 3 2 3 7" xfId="2855" xr:uid="{00000000-0005-0000-0000-0000270B0000}"/>
    <cellStyle name="Currency 2 4 3 2 3 7 2" xfId="2856" xr:uid="{00000000-0005-0000-0000-0000280B0000}"/>
    <cellStyle name="Currency 2 4 3 2 3 7 2 2" xfId="2857" xr:uid="{00000000-0005-0000-0000-0000290B0000}"/>
    <cellStyle name="Currency 2 4 3 2 3 7 3" xfId="2858" xr:uid="{00000000-0005-0000-0000-00002A0B0000}"/>
    <cellStyle name="Currency 2 4 3 2 3 8" xfId="2859" xr:uid="{00000000-0005-0000-0000-00002B0B0000}"/>
    <cellStyle name="Currency 2 4 3 2 3 8 2" xfId="2860" xr:uid="{00000000-0005-0000-0000-00002C0B0000}"/>
    <cellStyle name="Currency 2 4 3 2 3 9" xfId="2861" xr:uid="{00000000-0005-0000-0000-00002D0B0000}"/>
    <cellStyle name="Currency 2 4 3 2 3 9 2" xfId="2862" xr:uid="{00000000-0005-0000-0000-00002E0B0000}"/>
    <cellStyle name="Currency 2 4 3 2 4" xfId="2863" xr:uid="{00000000-0005-0000-0000-00002F0B0000}"/>
    <cellStyle name="Currency 2 4 3 2 4 2" xfId="2864" xr:uid="{00000000-0005-0000-0000-0000300B0000}"/>
    <cellStyle name="Currency 2 4 3 2 4 2 10" xfId="2865" xr:uid="{00000000-0005-0000-0000-0000310B0000}"/>
    <cellStyle name="Currency 2 4 3 2 4 2 2" xfId="2866" xr:uid="{00000000-0005-0000-0000-0000320B0000}"/>
    <cellStyle name="Currency 2 4 3 2 4 2 3" xfId="2867" xr:uid="{00000000-0005-0000-0000-0000330B0000}"/>
    <cellStyle name="Currency 2 4 3 2 4 2 4" xfId="2868" xr:uid="{00000000-0005-0000-0000-0000340B0000}"/>
    <cellStyle name="Currency 2 4 3 2 4 2 4 2" xfId="2869" xr:uid="{00000000-0005-0000-0000-0000350B0000}"/>
    <cellStyle name="Currency 2 4 3 2 4 2 4 2 2" xfId="2870" xr:uid="{00000000-0005-0000-0000-0000360B0000}"/>
    <cellStyle name="Currency 2 4 3 2 4 2 4 3" xfId="2871" xr:uid="{00000000-0005-0000-0000-0000370B0000}"/>
    <cellStyle name="Currency 2 4 3 2 4 2 5" xfId="2872" xr:uid="{00000000-0005-0000-0000-0000380B0000}"/>
    <cellStyle name="Currency 2 4 3 2 4 2 5 2" xfId="2873" xr:uid="{00000000-0005-0000-0000-0000390B0000}"/>
    <cellStyle name="Currency 2 4 3 2 4 2 5 2 2" xfId="2874" xr:uid="{00000000-0005-0000-0000-00003A0B0000}"/>
    <cellStyle name="Currency 2 4 3 2 4 2 5 3" xfId="2875" xr:uid="{00000000-0005-0000-0000-00003B0B0000}"/>
    <cellStyle name="Currency 2 4 3 2 4 2 6" xfId="2876" xr:uid="{00000000-0005-0000-0000-00003C0B0000}"/>
    <cellStyle name="Currency 2 4 3 2 4 2 6 2" xfId="2877" xr:uid="{00000000-0005-0000-0000-00003D0B0000}"/>
    <cellStyle name="Currency 2 4 3 2 4 2 6 2 2" xfId="2878" xr:uid="{00000000-0005-0000-0000-00003E0B0000}"/>
    <cellStyle name="Currency 2 4 3 2 4 2 6 3" xfId="2879" xr:uid="{00000000-0005-0000-0000-00003F0B0000}"/>
    <cellStyle name="Currency 2 4 3 2 4 2 7" xfId="2880" xr:uid="{00000000-0005-0000-0000-0000400B0000}"/>
    <cellStyle name="Currency 2 4 3 2 4 2 7 2" xfId="2881" xr:uid="{00000000-0005-0000-0000-0000410B0000}"/>
    <cellStyle name="Currency 2 4 3 2 4 2 8" xfId="2882" xr:uid="{00000000-0005-0000-0000-0000420B0000}"/>
    <cellStyle name="Currency 2 4 3 2 4 2 8 2" xfId="2883" xr:uid="{00000000-0005-0000-0000-0000430B0000}"/>
    <cellStyle name="Currency 2 4 3 2 4 2 9" xfId="2884" xr:uid="{00000000-0005-0000-0000-0000440B0000}"/>
    <cellStyle name="Currency 2 4 3 2 4 3" xfId="2885" xr:uid="{00000000-0005-0000-0000-0000450B0000}"/>
    <cellStyle name="Currency 2 4 3 2 4 4" xfId="2886" xr:uid="{00000000-0005-0000-0000-0000460B0000}"/>
    <cellStyle name="Currency 2 4 3 2 4 4 2" xfId="2887" xr:uid="{00000000-0005-0000-0000-0000470B0000}"/>
    <cellStyle name="Currency 2 4 3 2 4 4 2 2" xfId="2888" xr:uid="{00000000-0005-0000-0000-0000480B0000}"/>
    <cellStyle name="Currency 2 4 3 2 4 4 3" xfId="2889" xr:uid="{00000000-0005-0000-0000-0000490B0000}"/>
    <cellStyle name="Currency 2 4 3 2 4 5" xfId="2890" xr:uid="{00000000-0005-0000-0000-00004A0B0000}"/>
    <cellStyle name="Currency 2 4 3 2 4 5 2" xfId="2891" xr:uid="{00000000-0005-0000-0000-00004B0B0000}"/>
    <cellStyle name="Currency 2 4 3 2 4 5 2 2" xfId="2892" xr:uid="{00000000-0005-0000-0000-00004C0B0000}"/>
    <cellStyle name="Currency 2 4 3 2 4 5 3" xfId="2893" xr:uid="{00000000-0005-0000-0000-00004D0B0000}"/>
    <cellStyle name="Currency 2 4 3 2 5" xfId="2894" xr:uid="{00000000-0005-0000-0000-00004E0B0000}"/>
    <cellStyle name="Currency 2 4 3 2 5 2" xfId="2895" xr:uid="{00000000-0005-0000-0000-00004F0B0000}"/>
    <cellStyle name="Currency 2 4 3 2 5 3" xfId="2896" xr:uid="{00000000-0005-0000-0000-0000500B0000}"/>
    <cellStyle name="Currency 2 4 3 2 5 3 2" xfId="2897" xr:uid="{00000000-0005-0000-0000-0000510B0000}"/>
    <cellStyle name="Currency 2 4 3 2 5 3 3" xfId="2898" xr:uid="{00000000-0005-0000-0000-0000520B0000}"/>
    <cellStyle name="Currency 2 4 3 2 5 4" xfId="2899" xr:uid="{00000000-0005-0000-0000-0000530B0000}"/>
    <cellStyle name="Currency 2 4 3 2 5 4 2" xfId="2900" xr:uid="{00000000-0005-0000-0000-0000540B0000}"/>
    <cellStyle name="Currency 2 4 3 2 5 4 2 2" xfId="2901" xr:uid="{00000000-0005-0000-0000-0000550B0000}"/>
    <cellStyle name="Currency 2 4 3 2 5 4 3" xfId="2902" xr:uid="{00000000-0005-0000-0000-0000560B0000}"/>
    <cellStyle name="Currency 2 4 3 2 5 5" xfId="2903" xr:uid="{00000000-0005-0000-0000-0000570B0000}"/>
    <cellStyle name="Currency 2 4 3 2 5 5 2" xfId="2904" xr:uid="{00000000-0005-0000-0000-0000580B0000}"/>
    <cellStyle name="Currency 2 4 3 2 5 5 2 2" xfId="2905" xr:uid="{00000000-0005-0000-0000-0000590B0000}"/>
    <cellStyle name="Currency 2 4 3 2 5 5 3" xfId="2906" xr:uid="{00000000-0005-0000-0000-00005A0B0000}"/>
    <cellStyle name="Currency 2 4 3 2 5 6" xfId="2907" xr:uid="{00000000-0005-0000-0000-00005B0B0000}"/>
    <cellStyle name="Currency 2 4 3 2 5 6 2" xfId="2908" xr:uid="{00000000-0005-0000-0000-00005C0B0000}"/>
    <cellStyle name="Currency 2 4 3 2 5 6 2 2" xfId="2909" xr:uid="{00000000-0005-0000-0000-00005D0B0000}"/>
    <cellStyle name="Currency 2 4 3 2 5 6 3" xfId="2910" xr:uid="{00000000-0005-0000-0000-00005E0B0000}"/>
    <cellStyle name="Currency 2 4 3 2 5 7" xfId="2911" xr:uid="{00000000-0005-0000-0000-00005F0B0000}"/>
    <cellStyle name="Currency 2 4 3 2 5 7 2" xfId="2912" xr:uid="{00000000-0005-0000-0000-0000600B0000}"/>
    <cellStyle name="Currency 2 4 3 2 5 8" xfId="2913" xr:uid="{00000000-0005-0000-0000-0000610B0000}"/>
    <cellStyle name="Currency 2 4 3 2 5 8 2" xfId="2914" xr:uid="{00000000-0005-0000-0000-0000620B0000}"/>
    <cellStyle name="Currency 2 4 3 2 5 9" xfId="2915" xr:uid="{00000000-0005-0000-0000-0000630B0000}"/>
    <cellStyle name="Currency 2 4 3 2 6" xfId="2916" xr:uid="{00000000-0005-0000-0000-0000640B0000}"/>
    <cellStyle name="Currency 2 4 3 2 6 2" xfId="2917" xr:uid="{00000000-0005-0000-0000-0000650B0000}"/>
    <cellStyle name="Currency 2 4 3 2 6 3" xfId="2918" xr:uid="{00000000-0005-0000-0000-0000660B0000}"/>
    <cellStyle name="Currency 2 4 3 2 7" xfId="2919" xr:uid="{00000000-0005-0000-0000-0000670B0000}"/>
    <cellStyle name="Currency 2 4 3 2 8" xfId="2920" xr:uid="{00000000-0005-0000-0000-0000680B0000}"/>
    <cellStyle name="Currency 2 4 3 2 8 2" xfId="2921" xr:uid="{00000000-0005-0000-0000-0000690B0000}"/>
    <cellStyle name="Currency 2 4 3 2 8 2 2" xfId="2922" xr:uid="{00000000-0005-0000-0000-00006A0B0000}"/>
    <cellStyle name="Currency 2 4 3 2 8 3" xfId="2923" xr:uid="{00000000-0005-0000-0000-00006B0B0000}"/>
    <cellStyle name="Currency 2 4 3 2 8 4" xfId="2924" xr:uid="{00000000-0005-0000-0000-00006C0B0000}"/>
    <cellStyle name="Currency 2 4 3 2 9" xfId="2925" xr:uid="{00000000-0005-0000-0000-00006D0B0000}"/>
    <cellStyle name="Currency 2 4 3 2 9 2" xfId="2926" xr:uid="{00000000-0005-0000-0000-00006E0B0000}"/>
    <cellStyle name="Currency 2 4 3 2 9 2 2" xfId="2927" xr:uid="{00000000-0005-0000-0000-00006F0B0000}"/>
    <cellStyle name="Currency 2 4 3 2 9 3" xfId="2928" xr:uid="{00000000-0005-0000-0000-0000700B0000}"/>
    <cellStyle name="Currency 2 4 3 3" xfId="2929" xr:uid="{00000000-0005-0000-0000-0000710B0000}"/>
    <cellStyle name="Currency 2 4 3 3 10" xfId="2930" xr:uid="{00000000-0005-0000-0000-0000720B0000}"/>
    <cellStyle name="Currency 2 4 3 3 10 2" xfId="2931" xr:uid="{00000000-0005-0000-0000-0000730B0000}"/>
    <cellStyle name="Currency 2 4 3 3 10 2 2" xfId="2932" xr:uid="{00000000-0005-0000-0000-0000740B0000}"/>
    <cellStyle name="Currency 2 4 3 3 10 3" xfId="2933" xr:uid="{00000000-0005-0000-0000-0000750B0000}"/>
    <cellStyle name="Currency 2 4 3 3 11" xfId="2934" xr:uid="{00000000-0005-0000-0000-0000760B0000}"/>
    <cellStyle name="Currency 2 4 3 3 11 2" xfId="2935" xr:uid="{00000000-0005-0000-0000-0000770B0000}"/>
    <cellStyle name="Currency 2 4 3 3 12" xfId="2936" xr:uid="{00000000-0005-0000-0000-0000780B0000}"/>
    <cellStyle name="Currency 2 4 3 3 12 2" xfId="2937" xr:uid="{00000000-0005-0000-0000-0000790B0000}"/>
    <cellStyle name="Currency 2 4 3 3 13" xfId="2938" xr:uid="{00000000-0005-0000-0000-00007A0B0000}"/>
    <cellStyle name="Currency 2 4 3 3 14" xfId="2939" xr:uid="{00000000-0005-0000-0000-00007B0B0000}"/>
    <cellStyle name="Currency 2 4 3 3 15" xfId="2940" xr:uid="{00000000-0005-0000-0000-00007C0B0000}"/>
    <cellStyle name="Currency 2 4 3 3 2" xfId="2941" xr:uid="{00000000-0005-0000-0000-00007D0B0000}"/>
    <cellStyle name="Currency 2 4 3 3 2 2" xfId="2942" xr:uid="{00000000-0005-0000-0000-00007E0B0000}"/>
    <cellStyle name="Currency 2 4 3 3 2 2 2" xfId="2943" xr:uid="{00000000-0005-0000-0000-00007F0B0000}"/>
    <cellStyle name="Currency 2 4 3 3 2 2 3" xfId="2944" xr:uid="{00000000-0005-0000-0000-0000800B0000}"/>
    <cellStyle name="Currency 2 4 3 3 2 2 3 2" xfId="2945" xr:uid="{00000000-0005-0000-0000-0000810B0000}"/>
    <cellStyle name="Currency 2 4 3 3 2 2 3 3" xfId="2946" xr:uid="{00000000-0005-0000-0000-0000820B0000}"/>
    <cellStyle name="Currency 2 4 3 3 2 2 4" xfId="2947" xr:uid="{00000000-0005-0000-0000-0000830B0000}"/>
    <cellStyle name="Currency 2 4 3 3 2 2 4 2" xfId="2948" xr:uid="{00000000-0005-0000-0000-0000840B0000}"/>
    <cellStyle name="Currency 2 4 3 3 2 2 4 2 2" xfId="2949" xr:uid="{00000000-0005-0000-0000-0000850B0000}"/>
    <cellStyle name="Currency 2 4 3 3 2 2 4 3" xfId="2950" xr:uid="{00000000-0005-0000-0000-0000860B0000}"/>
    <cellStyle name="Currency 2 4 3 3 2 2 5" xfId="2951" xr:uid="{00000000-0005-0000-0000-0000870B0000}"/>
    <cellStyle name="Currency 2 4 3 3 2 2 5 2" xfId="2952" xr:uid="{00000000-0005-0000-0000-0000880B0000}"/>
    <cellStyle name="Currency 2 4 3 3 2 2 5 2 2" xfId="2953" xr:uid="{00000000-0005-0000-0000-0000890B0000}"/>
    <cellStyle name="Currency 2 4 3 3 2 2 5 3" xfId="2954" xr:uid="{00000000-0005-0000-0000-00008A0B0000}"/>
    <cellStyle name="Currency 2 4 3 3 2 2 6" xfId="2955" xr:uid="{00000000-0005-0000-0000-00008B0B0000}"/>
    <cellStyle name="Currency 2 4 3 3 2 2 6 2" xfId="2956" xr:uid="{00000000-0005-0000-0000-00008C0B0000}"/>
    <cellStyle name="Currency 2 4 3 3 2 2 6 2 2" xfId="2957" xr:uid="{00000000-0005-0000-0000-00008D0B0000}"/>
    <cellStyle name="Currency 2 4 3 3 2 2 6 3" xfId="2958" xr:uid="{00000000-0005-0000-0000-00008E0B0000}"/>
    <cellStyle name="Currency 2 4 3 3 2 2 7" xfId="2959" xr:uid="{00000000-0005-0000-0000-00008F0B0000}"/>
    <cellStyle name="Currency 2 4 3 3 2 2 7 2" xfId="2960" xr:uid="{00000000-0005-0000-0000-0000900B0000}"/>
    <cellStyle name="Currency 2 4 3 3 2 2 8" xfId="2961" xr:uid="{00000000-0005-0000-0000-0000910B0000}"/>
    <cellStyle name="Currency 2 4 3 3 2 2 8 2" xfId="2962" xr:uid="{00000000-0005-0000-0000-0000920B0000}"/>
    <cellStyle name="Currency 2 4 3 3 2 2 9" xfId="2963" xr:uid="{00000000-0005-0000-0000-0000930B0000}"/>
    <cellStyle name="Currency 2 4 3 3 2 3" xfId="2964" xr:uid="{00000000-0005-0000-0000-0000940B0000}"/>
    <cellStyle name="Currency 2 4 3 3 2 3 2" xfId="2965" xr:uid="{00000000-0005-0000-0000-0000950B0000}"/>
    <cellStyle name="Currency 2 4 3 3 2 3 3" xfId="2966" xr:uid="{00000000-0005-0000-0000-0000960B0000}"/>
    <cellStyle name="Currency 2 4 3 3 2 3 3 2" xfId="2967" xr:uid="{00000000-0005-0000-0000-0000970B0000}"/>
    <cellStyle name="Currency 2 4 3 3 2 3 3 3" xfId="2968" xr:uid="{00000000-0005-0000-0000-0000980B0000}"/>
    <cellStyle name="Currency 2 4 3 3 2 3 4" xfId="2969" xr:uid="{00000000-0005-0000-0000-0000990B0000}"/>
    <cellStyle name="Currency 2 4 3 3 2 3 4 2" xfId="2970" xr:uid="{00000000-0005-0000-0000-00009A0B0000}"/>
    <cellStyle name="Currency 2 4 3 3 2 3 4 2 2" xfId="2971" xr:uid="{00000000-0005-0000-0000-00009B0B0000}"/>
    <cellStyle name="Currency 2 4 3 3 2 3 4 3" xfId="2972" xr:uid="{00000000-0005-0000-0000-00009C0B0000}"/>
    <cellStyle name="Currency 2 4 3 3 2 3 5" xfId="2973" xr:uid="{00000000-0005-0000-0000-00009D0B0000}"/>
    <cellStyle name="Currency 2 4 3 3 2 3 5 2" xfId="2974" xr:uid="{00000000-0005-0000-0000-00009E0B0000}"/>
    <cellStyle name="Currency 2 4 3 3 2 3 5 2 2" xfId="2975" xr:uid="{00000000-0005-0000-0000-00009F0B0000}"/>
    <cellStyle name="Currency 2 4 3 3 2 3 5 3" xfId="2976" xr:uid="{00000000-0005-0000-0000-0000A00B0000}"/>
    <cellStyle name="Currency 2 4 3 3 2 3 6" xfId="2977" xr:uid="{00000000-0005-0000-0000-0000A10B0000}"/>
    <cellStyle name="Currency 2 4 3 3 2 3 6 2" xfId="2978" xr:uid="{00000000-0005-0000-0000-0000A20B0000}"/>
    <cellStyle name="Currency 2 4 3 3 2 3 6 2 2" xfId="2979" xr:uid="{00000000-0005-0000-0000-0000A30B0000}"/>
    <cellStyle name="Currency 2 4 3 3 2 3 6 3" xfId="2980" xr:uid="{00000000-0005-0000-0000-0000A40B0000}"/>
    <cellStyle name="Currency 2 4 3 3 2 3 7" xfId="2981" xr:uid="{00000000-0005-0000-0000-0000A50B0000}"/>
    <cellStyle name="Currency 2 4 3 3 2 3 7 2" xfId="2982" xr:uid="{00000000-0005-0000-0000-0000A60B0000}"/>
    <cellStyle name="Currency 2 4 3 3 2 3 8" xfId="2983" xr:uid="{00000000-0005-0000-0000-0000A70B0000}"/>
    <cellStyle name="Currency 2 4 3 3 2 3 8 2" xfId="2984" xr:uid="{00000000-0005-0000-0000-0000A80B0000}"/>
    <cellStyle name="Currency 2 4 3 3 2 3 9" xfId="2985" xr:uid="{00000000-0005-0000-0000-0000A90B0000}"/>
    <cellStyle name="Currency 2 4 3 3 2 4" xfId="2986" xr:uid="{00000000-0005-0000-0000-0000AA0B0000}"/>
    <cellStyle name="Currency 2 4 3 3 2 4 2" xfId="2987" xr:uid="{00000000-0005-0000-0000-0000AB0B0000}"/>
    <cellStyle name="Currency 2 4 3 3 2 4 3" xfId="2988" xr:uid="{00000000-0005-0000-0000-0000AC0B0000}"/>
    <cellStyle name="Currency 2 4 3 3 2 4 3 2" xfId="2989" xr:uid="{00000000-0005-0000-0000-0000AD0B0000}"/>
    <cellStyle name="Currency 2 4 3 3 2 4 3 2 2" xfId="2990" xr:uid="{00000000-0005-0000-0000-0000AE0B0000}"/>
    <cellStyle name="Currency 2 4 3 3 2 4 3 3" xfId="2991" xr:uid="{00000000-0005-0000-0000-0000AF0B0000}"/>
    <cellStyle name="Currency 2 4 3 3 2 4 4" xfId="2992" xr:uid="{00000000-0005-0000-0000-0000B00B0000}"/>
    <cellStyle name="Currency 2 4 3 3 2 4 4 2" xfId="2993" xr:uid="{00000000-0005-0000-0000-0000B10B0000}"/>
    <cellStyle name="Currency 2 4 3 3 2 4 4 2 2" xfId="2994" xr:uid="{00000000-0005-0000-0000-0000B20B0000}"/>
    <cellStyle name="Currency 2 4 3 3 2 4 4 3" xfId="2995" xr:uid="{00000000-0005-0000-0000-0000B30B0000}"/>
    <cellStyle name="Currency 2 4 3 3 2 4 5" xfId="2996" xr:uid="{00000000-0005-0000-0000-0000B40B0000}"/>
    <cellStyle name="Currency 2 4 3 3 2 4 5 2" xfId="2997" xr:uid="{00000000-0005-0000-0000-0000B50B0000}"/>
    <cellStyle name="Currency 2 4 3 3 2 4 5 2 2" xfId="2998" xr:uid="{00000000-0005-0000-0000-0000B60B0000}"/>
    <cellStyle name="Currency 2 4 3 3 2 4 5 3" xfId="2999" xr:uid="{00000000-0005-0000-0000-0000B70B0000}"/>
    <cellStyle name="Currency 2 4 3 3 2 4 6" xfId="3000" xr:uid="{00000000-0005-0000-0000-0000B80B0000}"/>
    <cellStyle name="Currency 2 4 3 3 2 4 6 2" xfId="3001" xr:uid="{00000000-0005-0000-0000-0000B90B0000}"/>
    <cellStyle name="Currency 2 4 3 3 2 4 7" xfId="3002" xr:uid="{00000000-0005-0000-0000-0000BA0B0000}"/>
    <cellStyle name="Currency 2 4 3 3 2 4 7 2" xfId="3003" xr:uid="{00000000-0005-0000-0000-0000BB0B0000}"/>
    <cellStyle name="Currency 2 4 3 3 2 4 8" xfId="3004" xr:uid="{00000000-0005-0000-0000-0000BC0B0000}"/>
    <cellStyle name="Currency 2 4 3 3 2 4 9" xfId="3005" xr:uid="{00000000-0005-0000-0000-0000BD0B0000}"/>
    <cellStyle name="Currency 2 4 3 3 2 5" xfId="3006" xr:uid="{00000000-0005-0000-0000-0000BE0B0000}"/>
    <cellStyle name="Currency 2 4 3 3 2 5 2" xfId="3007" xr:uid="{00000000-0005-0000-0000-0000BF0B0000}"/>
    <cellStyle name="Currency 2 4 3 3 2 5 3" xfId="3008" xr:uid="{00000000-0005-0000-0000-0000C00B0000}"/>
    <cellStyle name="Currency 2 4 3 3 2 6" xfId="3009" xr:uid="{00000000-0005-0000-0000-0000C10B0000}"/>
    <cellStyle name="Currency 2 4 3 3 2 6 2" xfId="3010" xr:uid="{00000000-0005-0000-0000-0000C20B0000}"/>
    <cellStyle name="Currency 2 4 3 3 2 6 2 2" xfId="3011" xr:uid="{00000000-0005-0000-0000-0000C30B0000}"/>
    <cellStyle name="Currency 2 4 3 3 2 6 2 2 2" xfId="3012" xr:uid="{00000000-0005-0000-0000-0000C40B0000}"/>
    <cellStyle name="Currency 2 4 3 3 2 6 2 3" xfId="3013" xr:uid="{00000000-0005-0000-0000-0000C50B0000}"/>
    <cellStyle name="Currency 2 4 3 3 2 6 3" xfId="3014" xr:uid="{00000000-0005-0000-0000-0000C60B0000}"/>
    <cellStyle name="Currency 2 4 3 3 2 6 3 2" xfId="3015" xr:uid="{00000000-0005-0000-0000-0000C70B0000}"/>
    <cellStyle name="Currency 2 4 3 3 2 6 3 2 2" xfId="3016" xr:uid="{00000000-0005-0000-0000-0000C80B0000}"/>
    <cellStyle name="Currency 2 4 3 3 2 6 3 3" xfId="3017" xr:uid="{00000000-0005-0000-0000-0000C90B0000}"/>
    <cellStyle name="Currency 2 4 3 3 2 6 4" xfId="3018" xr:uid="{00000000-0005-0000-0000-0000CA0B0000}"/>
    <cellStyle name="Currency 2 4 3 3 2 6 4 2" xfId="3019" xr:uid="{00000000-0005-0000-0000-0000CB0B0000}"/>
    <cellStyle name="Currency 2 4 3 3 2 6 4 2 2" xfId="3020" xr:uid="{00000000-0005-0000-0000-0000CC0B0000}"/>
    <cellStyle name="Currency 2 4 3 3 2 6 4 3" xfId="3021" xr:uid="{00000000-0005-0000-0000-0000CD0B0000}"/>
    <cellStyle name="Currency 2 4 3 3 2 6 5" xfId="3022" xr:uid="{00000000-0005-0000-0000-0000CE0B0000}"/>
    <cellStyle name="Currency 2 4 3 3 2 6 5 2" xfId="3023" xr:uid="{00000000-0005-0000-0000-0000CF0B0000}"/>
    <cellStyle name="Currency 2 4 3 3 2 6 6" xfId="3024" xr:uid="{00000000-0005-0000-0000-0000D00B0000}"/>
    <cellStyle name="Currency 2 4 3 3 2 6 6 2" xfId="3025" xr:uid="{00000000-0005-0000-0000-0000D10B0000}"/>
    <cellStyle name="Currency 2 4 3 3 2 6 7" xfId="3026" xr:uid="{00000000-0005-0000-0000-0000D20B0000}"/>
    <cellStyle name="Currency 2 4 3 3 2 7" xfId="3027" xr:uid="{00000000-0005-0000-0000-0000D30B0000}"/>
    <cellStyle name="Currency 2 4 3 3 2 7 2" xfId="3028" xr:uid="{00000000-0005-0000-0000-0000D40B0000}"/>
    <cellStyle name="Currency 2 4 3 3 2 7 2 2" xfId="3029" xr:uid="{00000000-0005-0000-0000-0000D50B0000}"/>
    <cellStyle name="Currency 2 4 3 3 2 7 3" xfId="3030" xr:uid="{00000000-0005-0000-0000-0000D60B0000}"/>
    <cellStyle name="Currency 2 4 3 3 2 8" xfId="3031" xr:uid="{00000000-0005-0000-0000-0000D70B0000}"/>
    <cellStyle name="Currency 2 4 3 3 2 8 2" xfId="3032" xr:uid="{00000000-0005-0000-0000-0000D80B0000}"/>
    <cellStyle name="Currency 2 4 3 3 2 8 2 2" xfId="3033" xr:uid="{00000000-0005-0000-0000-0000D90B0000}"/>
    <cellStyle name="Currency 2 4 3 3 2 8 3" xfId="3034" xr:uid="{00000000-0005-0000-0000-0000DA0B0000}"/>
    <cellStyle name="Currency 2 4 3 3 3" xfId="3035" xr:uid="{00000000-0005-0000-0000-0000DB0B0000}"/>
    <cellStyle name="Currency 2 4 3 3 3 10" xfId="3036" xr:uid="{00000000-0005-0000-0000-0000DC0B0000}"/>
    <cellStyle name="Currency 2 4 3 3 3 2" xfId="3037" xr:uid="{00000000-0005-0000-0000-0000DD0B0000}"/>
    <cellStyle name="Currency 2 4 3 3 3 2 2" xfId="3038" xr:uid="{00000000-0005-0000-0000-0000DE0B0000}"/>
    <cellStyle name="Currency 2 4 3 3 3 2 3" xfId="3039" xr:uid="{00000000-0005-0000-0000-0000DF0B0000}"/>
    <cellStyle name="Currency 2 4 3 3 3 2 3 2" xfId="3040" xr:uid="{00000000-0005-0000-0000-0000E00B0000}"/>
    <cellStyle name="Currency 2 4 3 3 3 2 3 3" xfId="3041" xr:uid="{00000000-0005-0000-0000-0000E10B0000}"/>
    <cellStyle name="Currency 2 4 3 3 3 2 4" xfId="3042" xr:uid="{00000000-0005-0000-0000-0000E20B0000}"/>
    <cellStyle name="Currency 2 4 3 3 3 2 4 2" xfId="3043" xr:uid="{00000000-0005-0000-0000-0000E30B0000}"/>
    <cellStyle name="Currency 2 4 3 3 3 2 4 2 2" xfId="3044" xr:uid="{00000000-0005-0000-0000-0000E40B0000}"/>
    <cellStyle name="Currency 2 4 3 3 3 2 4 3" xfId="3045" xr:uid="{00000000-0005-0000-0000-0000E50B0000}"/>
    <cellStyle name="Currency 2 4 3 3 3 2 5" xfId="3046" xr:uid="{00000000-0005-0000-0000-0000E60B0000}"/>
    <cellStyle name="Currency 2 4 3 3 3 2 5 2" xfId="3047" xr:uid="{00000000-0005-0000-0000-0000E70B0000}"/>
    <cellStyle name="Currency 2 4 3 3 3 2 5 2 2" xfId="3048" xr:uid="{00000000-0005-0000-0000-0000E80B0000}"/>
    <cellStyle name="Currency 2 4 3 3 3 2 5 3" xfId="3049" xr:uid="{00000000-0005-0000-0000-0000E90B0000}"/>
    <cellStyle name="Currency 2 4 3 3 3 2 6" xfId="3050" xr:uid="{00000000-0005-0000-0000-0000EA0B0000}"/>
    <cellStyle name="Currency 2 4 3 3 3 2 6 2" xfId="3051" xr:uid="{00000000-0005-0000-0000-0000EB0B0000}"/>
    <cellStyle name="Currency 2 4 3 3 3 2 6 2 2" xfId="3052" xr:uid="{00000000-0005-0000-0000-0000EC0B0000}"/>
    <cellStyle name="Currency 2 4 3 3 3 2 6 3" xfId="3053" xr:uid="{00000000-0005-0000-0000-0000ED0B0000}"/>
    <cellStyle name="Currency 2 4 3 3 3 2 7" xfId="3054" xr:uid="{00000000-0005-0000-0000-0000EE0B0000}"/>
    <cellStyle name="Currency 2 4 3 3 3 2 7 2" xfId="3055" xr:uid="{00000000-0005-0000-0000-0000EF0B0000}"/>
    <cellStyle name="Currency 2 4 3 3 3 2 8" xfId="3056" xr:uid="{00000000-0005-0000-0000-0000F00B0000}"/>
    <cellStyle name="Currency 2 4 3 3 3 2 8 2" xfId="3057" xr:uid="{00000000-0005-0000-0000-0000F10B0000}"/>
    <cellStyle name="Currency 2 4 3 3 3 2 9" xfId="3058" xr:uid="{00000000-0005-0000-0000-0000F20B0000}"/>
    <cellStyle name="Currency 2 4 3 3 3 3" xfId="3059" xr:uid="{00000000-0005-0000-0000-0000F30B0000}"/>
    <cellStyle name="Currency 2 4 3 3 3 4" xfId="3060" xr:uid="{00000000-0005-0000-0000-0000F40B0000}"/>
    <cellStyle name="Currency 2 4 3 3 3 4 2" xfId="3061" xr:uid="{00000000-0005-0000-0000-0000F50B0000}"/>
    <cellStyle name="Currency 2 4 3 3 3 4 3" xfId="3062" xr:uid="{00000000-0005-0000-0000-0000F60B0000}"/>
    <cellStyle name="Currency 2 4 3 3 3 5" xfId="3063" xr:uid="{00000000-0005-0000-0000-0000F70B0000}"/>
    <cellStyle name="Currency 2 4 3 3 3 5 2" xfId="3064" xr:uid="{00000000-0005-0000-0000-0000F80B0000}"/>
    <cellStyle name="Currency 2 4 3 3 3 5 2 2" xfId="3065" xr:uid="{00000000-0005-0000-0000-0000F90B0000}"/>
    <cellStyle name="Currency 2 4 3 3 3 5 3" xfId="3066" xr:uid="{00000000-0005-0000-0000-0000FA0B0000}"/>
    <cellStyle name="Currency 2 4 3 3 3 6" xfId="3067" xr:uid="{00000000-0005-0000-0000-0000FB0B0000}"/>
    <cellStyle name="Currency 2 4 3 3 3 6 2" xfId="3068" xr:uid="{00000000-0005-0000-0000-0000FC0B0000}"/>
    <cellStyle name="Currency 2 4 3 3 3 6 2 2" xfId="3069" xr:uid="{00000000-0005-0000-0000-0000FD0B0000}"/>
    <cellStyle name="Currency 2 4 3 3 3 6 3" xfId="3070" xr:uid="{00000000-0005-0000-0000-0000FE0B0000}"/>
    <cellStyle name="Currency 2 4 3 3 3 7" xfId="3071" xr:uid="{00000000-0005-0000-0000-0000FF0B0000}"/>
    <cellStyle name="Currency 2 4 3 3 3 7 2" xfId="3072" xr:uid="{00000000-0005-0000-0000-0000000C0000}"/>
    <cellStyle name="Currency 2 4 3 3 3 7 2 2" xfId="3073" xr:uid="{00000000-0005-0000-0000-0000010C0000}"/>
    <cellStyle name="Currency 2 4 3 3 3 7 3" xfId="3074" xr:uid="{00000000-0005-0000-0000-0000020C0000}"/>
    <cellStyle name="Currency 2 4 3 3 3 8" xfId="3075" xr:uid="{00000000-0005-0000-0000-0000030C0000}"/>
    <cellStyle name="Currency 2 4 3 3 3 8 2" xfId="3076" xr:uid="{00000000-0005-0000-0000-0000040C0000}"/>
    <cellStyle name="Currency 2 4 3 3 3 9" xfId="3077" xr:uid="{00000000-0005-0000-0000-0000050C0000}"/>
    <cellStyle name="Currency 2 4 3 3 3 9 2" xfId="3078" xr:uid="{00000000-0005-0000-0000-0000060C0000}"/>
    <cellStyle name="Currency 2 4 3 3 4" xfId="3079" xr:uid="{00000000-0005-0000-0000-0000070C0000}"/>
    <cellStyle name="Currency 2 4 3 3 4 2" xfId="3080" xr:uid="{00000000-0005-0000-0000-0000080C0000}"/>
    <cellStyle name="Currency 2 4 3 3 4 2 10" xfId="3081" xr:uid="{00000000-0005-0000-0000-0000090C0000}"/>
    <cellStyle name="Currency 2 4 3 3 4 2 2" xfId="3082" xr:uid="{00000000-0005-0000-0000-00000A0C0000}"/>
    <cellStyle name="Currency 2 4 3 3 4 2 3" xfId="3083" xr:uid="{00000000-0005-0000-0000-00000B0C0000}"/>
    <cellStyle name="Currency 2 4 3 3 4 2 4" xfId="3084" xr:uid="{00000000-0005-0000-0000-00000C0C0000}"/>
    <cellStyle name="Currency 2 4 3 3 4 2 4 2" xfId="3085" xr:uid="{00000000-0005-0000-0000-00000D0C0000}"/>
    <cellStyle name="Currency 2 4 3 3 4 2 4 2 2" xfId="3086" xr:uid="{00000000-0005-0000-0000-00000E0C0000}"/>
    <cellStyle name="Currency 2 4 3 3 4 2 4 3" xfId="3087" xr:uid="{00000000-0005-0000-0000-00000F0C0000}"/>
    <cellStyle name="Currency 2 4 3 3 4 2 5" xfId="3088" xr:uid="{00000000-0005-0000-0000-0000100C0000}"/>
    <cellStyle name="Currency 2 4 3 3 4 2 5 2" xfId="3089" xr:uid="{00000000-0005-0000-0000-0000110C0000}"/>
    <cellStyle name="Currency 2 4 3 3 4 2 5 2 2" xfId="3090" xr:uid="{00000000-0005-0000-0000-0000120C0000}"/>
    <cellStyle name="Currency 2 4 3 3 4 2 5 3" xfId="3091" xr:uid="{00000000-0005-0000-0000-0000130C0000}"/>
    <cellStyle name="Currency 2 4 3 3 4 2 6" xfId="3092" xr:uid="{00000000-0005-0000-0000-0000140C0000}"/>
    <cellStyle name="Currency 2 4 3 3 4 2 6 2" xfId="3093" xr:uid="{00000000-0005-0000-0000-0000150C0000}"/>
    <cellStyle name="Currency 2 4 3 3 4 2 6 2 2" xfId="3094" xr:uid="{00000000-0005-0000-0000-0000160C0000}"/>
    <cellStyle name="Currency 2 4 3 3 4 2 6 3" xfId="3095" xr:uid="{00000000-0005-0000-0000-0000170C0000}"/>
    <cellStyle name="Currency 2 4 3 3 4 2 7" xfId="3096" xr:uid="{00000000-0005-0000-0000-0000180C0000}"/>
    <cellStyle name="Currency 2 4 3 3 4 2 7 2" xfId="3097" xr:uid="{00000000-0005-0000-0000-0000190C0000}"/>
    <cellStyle name="Currency 2 4 3 3 4 2 8" xfId="3098" xr:uid="{00000000-0005-0000-0000-00001A0C0000}"/>
    <cellStyle name="Currency 2 4 3 3 4 2 8 2" xfId="3099" xr:uid="{00000000-0005-0000-0000-00001B0C0000}"/>
    <cellStyle name="Currency 2 4 3 3 4 2 9" xfId="3100" xr:uid="{00000000-0005-0000-0000-00001C0C0000}"/>
    <cellStyle name="Currency 2 4 3 3 4 3" xfId="3101" xr:uid="{00000000-0005-0000-0000-00001D0C0000}"/>
    <cellStyle name="Currency 2 4 3 3 4 4" xfId="3102" xr:uid="{00000000-0005-0000-0000-00001E0C0000}"/>
    <cellStyle name="Currency 2 4 3 3 4 4 2" xfId="3103" xr:uid="{00000000-0005-0000-0000-00001F0C0000}"/>
    <cellStyle name="Currency 2 4 3 3 4 4 2 2" xfId="3104" xr:uid="{00000000-0005-0000-0000-0000200C0000}"/>
    <cellStyle name="Currency 2 4 3 3 4 4 3" xfId="3105" xr:uid="{00000000-0005-0000-0000-0000210C0000}"/>
    <cellStyle name="Currency 2 4 3 3 4 5" xfId="3106" xr:uid="{00000000-0005-0000-0000-0000220C0000}"/>
    <cellStyle name="Currency 2 4 3 3 4 5 2" xfId="3107" xr:uid="{00000000-0005-0000-0000-0000230C0000}"/>
    <cellStyle name="Currency 2 4 3 3 4 5 2 2" xfId="3108" xr:uid="{00000000-0005-0000-0000-0000240C0000}"/>
    <cellStyle name="Currency 2 4 3 3 4 5 3" xfId="3109" xr:uid="{00000000-0005-0000-0000-0000250C0000}"/>
    <cellStyle name="Currency 2 4 3 3 5" xfId="3110" xr:uid="{00000000-0005-0000-0000-0000260C0000}"/>
    <cellStyle name="Currency 2 4 3 3 5 2" xfId="3111" xr:uid="{00000000-0005-0000-0000-0000270C0000}"/>
    <cellStyle name="Currency 2 4 3 3 5 3" xfId="3112" xr:uid="{00000000-0005-0000-0000-0000280C0000}"/>
    <cellStyle name="Currency 2 4 3 3 5 3 2" xfId="3113" xr:uid="{00000000-0005-0000-0000-0000290C0000}"/>
    <cellStyle name="Currency 2 4 3 3 5 3 3" xfId="3114" xr:uid="{00000000-0005-0000-0000-00002A0C0000}"/>
    <cellStyle name="Currency 2 4 3 3 5 4" xfId="3115" xr:uid="{00000000-0005-0000-0000-00002B0C0000}"/>
    <cellStyle name="Currency 2 4 3 3 5 4 2" xfId="3116" xr:uid="{00000000-0005-0000-0000-00002C0C0000}"/>
    <cellStyle name="Currency 2 4 3 3 5 4 2 2" xfId="3117" xr:uid="{00000000-0005-0000-0000-00002D0C0000}"/>
    <cellStyle name="Currency 2 4 3 3 5 4 3" xfId="3118" xr:uid="{00000000-0005-0000-0000-00002E0C0000}"/>
    <cellStyle name="Currency 2 4 3 3 5 5" xfId="3119" xr:uid="{00000000-0005-0000-0000-00002F0C0000}"/>
    <cellStyle name="Currency 2 4 3 3 5 5 2" xfId="3120" xr:uid="{00000000-0005-0000-0000-0000300C0000}"/>
    <cellStyle name="Currency 2 4 3 3 5 5 2 2" xfId="3121" xr:uid="{00000000-0005-0000-0000-0000310C0000}"/>
    <cellStyle name="Currency 2 4 3 3 5 5 3" xfId="3122" xr:uid="{00000000-0005-0000-0000-0000320C0000}"/>
    <cellStyle name="Currency 2 4 3 3 5 6" xfId="3123" xr:uid="{00000000-0005-0000-0000-0000330C0000}"/>
    <cellStyle name="Currency 2 4 3 3 5 6 2" xfId="3124" xr:uid="{00000000-0005-0000-0000-0000340C0000}"/>
    <cellStyle name="Currency 2 4 3 3 5 6 2 2" xfId="3125" xr:uid="{00000000-0005-0000-0000-0000350C0000}"/>
    <cellStyle name="Currency 2 4 3 3 5 6 3" xfId="3126" xr:uid="{00000000-0005-0000-0000-0000360C0000}"/>
    <cellStyle name="Currency 2 4 3 3 5 7" xfId="3127" xr:uid="{00000000-0005-0000-0000-0000370C0000}"/>
    <cellStyle name="Currency 2 4 3 3 5 7 2" xfId="3128" xr:uid="{00000000-0005-0000-0000-0000380C0000}"/>
    <cellStyle name="Currency 2 4 3 3 5 8" xfId="3129" xr:uid="{00000000-0005-0000-0000-0000390C0000}"/>
    <cellStyle name="Currency 2 4 3 3 5 8 2" xfId="3130" xr:uid="{00000000-0005-0000-0000-00003A0C0000}"/>
    <cellStyle name="Currency 2 4 3 3 5 9" xfId="3131" xr:uid="{00000000-0005-0000-0000-00003B0C0000}"/>
    <cellStyle name="Currency 2 4 3 3 6" xfId="3132" xr:uid="{00000000-0005-0000-0000-00003C0C0000}"/>
    <cellStyle name="Currency 2 4 3 3 6 2" xfId="3133" xr:uid="{00000000-0005-0000-0000-00003D0C0000}"/>
    <cellStyle name="Currency 2 4 3 3 6 3" xfId="3134" xr:uid="{00000000-0005-0000-0000-00003E0C0000}"/>
    <cellStyle name="Currency 2 4 3 3 7" xfId="3135" xr:uid="{00000000-0005-0000-0000-00003F0C0000}"/>
    <cellStyle name="Currency 2 4 3 3 8" xfId="3136" xr:uid="{00000000-0005-0000-0000-0000400C0000}"/>
    <cellStyle name="Currency 2 4 3 3 8 2" xfId="3137" xr:uid="{00000000-0005-0000-0000-0000410C0000}"/>
    <cellStyle name="Currency 2 4 3 3 8 2 2" xfId="3138" xr:uid="{00000000-0005-0000-0000-0000420C0000}"/>
    <cellStyle name="Currency 2 4 3 3 8 3" xfId="3139" xr:uid="{00000000-0005-0000-0000-0000430C0000}"/>
    <cellStyle name="Currency 2 4 3 3 8 4" xfId="3140" xr:uid="{00000000-0005-0000-0000-0000440C0000}"/>
    <cellStyle name="Currency 2 4 3 3 9" xfId="3141" xr:uid="{00000000-0005-0000-0000-0000450C0000}"/>
    <cellStyle name="Currency 2 4 3 3 9 2" xfId="3142" xr:uid="{00000000-0005-0000-0000-0000460C0000}"/>
    <cellStyle name="Currency 2 4 3 3 9 2 2" xfId="3143" xr:uid="{00000000-0005-0000-0000-0000470C0000}"/>
    <cellStyle name="Currency 2 4 3 3 9 3" xfId="3144" xr:uid="{00000000-0005-0000-0000-0000480C0000}"/>
    <cellStyle name="Currency 2 4 3 4" xfId="3145" xr:uid="{00000000-0005-0000-0000-0000490C0000}"/>
    <cellStyle name="Currency 2 4 3 4 2" xfId="3146" xr:uid="{00000000-0005-0000-0000-00004A0C0000}"/>
    <cellStyle name="Currency 2 4 3 4 2 2" xfId="3147" xr:uid="{00000000-0005-0000-0000-00004B0C0000}"/>
    <cellStyle name="Currency 2 4 3 4 2 3" xfId="3148" xr:uid="{00000000-0005-0000-0000-00004C0C0000}"/>
    <cellStyle name="Currency 2 4 3 4 2 3 2" xfId="3149" xr:uid="{00000000-0005-0000-0000-00004D0C0000}"/>
    <cellStyle name="Currency 2 4 3 4 2 3 3" xfId="3150" xr:uid="{00000000-0005-0000-0000-00004E0C0000}"/>
    <cellStyle name="Currency 2 4 3 4 2 4" xfId="3151" xr:uid="{00000000-0005-0000-0000-00004F0C0000}"/>
    <cellStyle name="Currency 2 4 3 4 2 4 2" xfId="3152" xr:uid="{00000000-0005-0000-0000-0000500C0000}"/>
    <cellStyle name="Currency 2 4 3 4 2 4 2 2" xfId="3153" xr:uid="{00000000-0005-0000-0000-0000510C0000}"/>
    <cellStyle name="Currency 2 4 3 4 2 4 3" xfId="3154" xr:uid="{00000000-0005-0000-0000-0000520C0000}"/>
    <cellStyle name="Currency 2 4 3 4 2 5" xfId="3155" xr:uid="{00000000-0005-0000-0000-0000530C0000}"/>
    <cellStyle name="Currency 2 4 3 4 2 5 2" xfId="3156" xr:uid="{00000000-0005-0000-0000-0000540C0000}"/>
    <cellStyle name="Currency 2 4 3 4 2 5 2 2" xfId="3157" xr:uid="{00000000-0005-0000-0000-0000550C0000}"/>
    <cellStyle name="Currency 2 4 3 4 2 5 3" xfId="3158" xr:uid="{00000000-0005-0000-0000-0000560C0000}"/>
    <cellStyle name="Currency 2 4 3 4 2 6" xfId="3159" xr:uid="{00000000-0005-0000-0000-0000570C0000}"/>
    <cellStyle name="Currency 2 4 3 4 2 6 2" xfId="3160" xr:uid="{00000000-0005-0000-0000-0000580C0000}"/>
    <cellStyle name="Currency 2 4 3 4 2 6 2 2" xfId="3161" xr:uid="{00000000-0005-0000-0000-0000590C0000}"/>
    <cellStyle name="Currency 2 4 3 4 2 6 3" xfId="3162" xr:uid="{00000000-0005-0000-0000-00005A0C0000}"/>
    <cellStyle name="Currency 2 4 3 4 2 7" xfId="3163" xr:uid="{00000000-0005-0000-0000-00005B0C0000}"/>
    <cellStyle name="Currency 2 4 3 4 2 7 2" xfId="3164" xr:uid="{00000000-0005-0000-0000-00005C0C0000}"/>
    <cellStyle name="Currency 2 4 3 4 2 8" xfId="3165" xr:uid="{00000000-0005-0000-0000-00005D0C0000}"/>
    <cellStyle name="Currency 2 4 3 4 2 8 2" xfId="3166" xr:uid="{00000000-0005-0000-0000-00005E0C0000}"/>
    <cellStyle name="Currency 2 4 3 4 2 9" xfId="3167" xr:uid="{00000000-0005-0000-0000-00005F0C0000}"/>
    <cellStyle name="Currency 2 4 3 4 3" xfId="3168" xr:uid="{00000000-0005-0000-0000-0000600C0000}"/>
    <cellStyle name="Currency 2 4 3 4 3 2" xfId="3169" xr:uid="{00000000-0005-0000-0000-0000610C0000}"/>
    <cellStyle name="Currency 2 4 3 4 3 3" xfId="3170" xr:uid="{00000000-0005-0000-0000-0000620C0000}"/>
    <cellStyle name="Currency 2 4 3 4 3 3 2" xfId="3171" xr:uid="{00000000-0005-0000-0000-0000630C0000}"/>
    <cellStyle name="Currency 2 4 3 4 3 3 3" xfId="3172" xr:uid="{00000000-0005-0000-0000-0000640C0000}"/>
    <cellStyle name="Currency 2 4 3 4 3 4" xfId="3173" xr:uid="{00000000-0005-0000-0000-0000650C0000}"/>
    <cellStyle name="Currency 2 4 3 4 3 4 2" xfId="3174" xr:uid="{00000000-0005-0000-0000-0000660C0000}"/>
    <cellStyle name="Currency 2 4 3 4 3 4 2 2" xfId="3175" xr:uid="{00000000-0005-0000-0000-0000670C0000}"/>
    <cellStyle name="Currency 2 4 3 4 3 4 3" xfId="3176" xr:uid="{00000000-0005-0000-0000-0000680C0000}"/>
    <cellStyle name="Currency 2 4 3 4 3 5" xfId="3177" xr:uid="{00000000-0005-0000-0000-0000690C0000}"/>
    <cellStyle name="Currency 2 4 3 4 3 5 2" xfId="3178" xr:uid="{00000000-0005-0000-0000-00006A0C0000}"/>
    <cellStyle name="Currency 2 4 3 4 3 5 2 2" xfId="3179" xr:uid="{00000000-0005-0000-0000-00006B0C0000}"/>
    <cellStyle name="Currency 2 4 3 4 3 5 3" xfId="3180" xr:uid="{00000000-0005-0000-0000-00006C0C0000}"/>
    <cellStyle name="Currency 2 4 3 4 3 6" xfId="3181" xr:uid="{00000000-0005-0000-0000-00006D0C0000}"/>
    <cellStyle name="Currency 2 4 3 4 3 6 2" xfId="3182" xr:uid="{00000000-0005-0000-0000-00006E0C0000}"/>
    <cellStyle name="Currency 2 4 3 4 3 6 2 2" xfId="3183" xr:uid="{00000000-0005-0000-0000-00006F0C0000}"/>
    <cellStyle name="Currency 2 4 3 4 3 6 3" xfId="3184" xr:uid="{00000000-0005-0000-0000-0000700C0000}"/>
    <cellStyle name="Currency 2 4 3 4 3 7" xfId="3185" xr:uid="{00000000-0005-0000-0000-0000710C0000}"/>
    <cellStyle name="Currency 2 4 3 4 3 7 2" xfId="3186" xr:uid="{00000000-0005-0000-0000-0000720C0000}"/>
    <cellStyle name="Currency 2 4 3 4 3 8" xfId="3187" xr:uid="{00000000-0005-0000-0000-0000730C0000}"/>
    <cellStyle name="Currency 2 4 3 4 3 8 2" xfId="3188" xr:uid="{00000000-0005-0000-0000-0000740C0000}"/>
    <cellStyle name="Currency 2 4 3 4 3 9" xfId="3189" xr:uid="{00000000-0005-0000-0000-0000750C0000}"/>
    <cellStyle name="Currency 2 4 3 4 4" xfId="3190" xr:uid="{00000000-0005-0000-0000-0000760C0000}"/>
    <cellStyle name="Currency 2 4 3 4 4 2" xfId="3191" xr:uid="{00000000-0005-0000-0000-0000770C0000}"/>
    <cellStyle name="Currency 2 4 3 4 4 3" xfId="3192" xr:uid="{00000000-0005-0000-0000-0000780C0000}"/>
    <cellStyle name="Currency 2 4 3 4 4 3 2" xfId="3193" xr:uid="{00000000-0005-0000-0000-0000790C0000}"/>
    <cellStyle name="Currency 2 4 3 4 4 3 2 2" xfId="3194" xr:uid="{00000000-0005-0000-0000-00007A0C0000}"/>
    <cellStyle name="Currency 2 4 3 4 4 3 3" xfId="3195" xr:uid="{00000000-0005-0000-0000-00007B0C0000}"/>
    <cellStyle name="Currency 2 4 3 4 4 4" xfId="3196" xr:uid="{00000000-0005-0000-0000-00007C0C0000}"/>
    <cellStyle name="Currency 2 4 3 4 4 4 2" xfId="3197" xr:uid="{00000000-0005-0000-0000-00007D0C0000}"/>
    <cellStyle name="Currency 2 4 3 4 4 4 2 2" xfId="3198" xr:uid="{00000000-0005-0000-0000-00007E0C0000}"/>
    <cellStyle name="Currency 2 4 3 4 4 4 3" xfId="3199" xr:uid="{00000000-0005-0000-0000-00007F0C0000}"/>
    <cellStyle name="Currency 2 4 3 4 4 5" xfId="3200" xr:uid="{00000000-0005-0000-0000-0000800C0000}"/>
    <cellStyle name="Currency 2 4 3 4 4 5 2" xfId="3201" xr:uid="{00000000-0005-0000-0000-0000810C0000}"/>
    <cellStyle name="Currency 2 4 3 4 4 5 2 2" xfId="3202" xr:uid="{00000000-0005-0000-0000-0000820C0000}"/>
    <cellStyle name="Currency 2 4 3 4 4 5 3" xfId="3203" xr:uid="{00000000-0005-0000-0000-0000830C0000}"/>
    <cellStyle name="Currency 2 4 3 4 4 6" xfId="3204" xr:uid="{00000000-0005-0000-0000-0000840C0000}"/>
    <cellStyle name="Currency 2 4 3 4 4 6 2" xfId="3205" xr:uid="{00000000-0005-0000-0000-0000850C0000}"/>
    <cellStyle name="Currency 2 4 3 4 4 7" xfId="3206" xr:uid="{00000000-0005-0000-0000-0000860C0000}"/>
    <cellStyle name="Currency 2 4 3 4 4 7 2" xfId="3207" xr:uid="{00000000-0005-0000-0000-0000870C0000}"/>
    <cellStyle name="Currency 2 4 3 4 4 8" xfId="3208" xr:uid="{00000000-0005-0000-0000-0000880C0000}"/>
    <cellStyle name="Currency 2 4 3 4 4 9" xfId="3209" xr:uid="{00000000-0005-0000-0000-0000890C0000}"/>
    <cellStyle name="Currency 2 4 3 4 5" xfId="3210" xr:uid="{00000000-0005-0000-0000-00008A0C0000}"/>
    <cellStyle name="Currency 2 4 3 4 5 2" xfId="3211" xr:uid="{00000000-0005-0000-0000-00008B0C0000}"/>
    <cellStyle name="Currency 2 4 3 4 5 3" xfId="3212" xr:uid="{00000000-0005-0000-0000-00008C0C0000}"/>
    <cellStyle name="Currency 2 4 3 4 6" xfId="3213" xr:uid="{00000000-0005-0000-0000-00008D0C0000}"/>
    <cellStyle name="Currency 2 4 3 4 6 2" xfId="3214" xr:uid="{00000000-0005-0000-0000-00008E0C0000}"/>
    <cellStyle name="Currency 2 4 3 4 6 2 2" xfId="3215" xr:uid="{00000000-0005-0000-0000-00008F0C0000}"/>
    <cellStyle name="Currency 2 4 3 4 6 2 2 2" xfId="3216" xr:uid="{00000000-0005-0000-0000-0000900C0000}"/>
    <cellStyle name="Currency 2 4 3 4 6 2 3" xfId="3217" xr:uid="{00000000-0005-0000-0000-0000910C0000}"/>
    <cellStyle name="Currency 2 4 3 4 6 3" xfId="3218" xr:uid="{00000000-0005-0000-0000-0000920C0000}"/>
    <cellStyle name="Currency 2 4 3 4 6 3 2" xfId="3219" xr:uid="{00000000-0005-0000-0000-0000930C0000}"/>
    <cellStyle name="Currency 2 4 3 4 6 3 2 2" xfId="3220" xr:uid="{00000000-0005-0000-0000-0000940C0000}"/>
    <cellStyle name="Currency 2 4 3 4 6 3 3" xfId="3221" xr:uid="{00000000-0005-0000-0000-0000950C0000}"/>
    <cellStyle name="Currency 2 4 3 4 6 4" xfId="3222" xr:uid="{00000000-0005-0000-0000-0000960C0000}"/>
    <cellStyle name="Currency 2 4 3 4 6 4 2" xfId="3223" xr:uid="{00000000-0005-0000-0000-0000970C0000}"/>
    <cellStyle name="Currency 2 4 3 4 6 4 2 2" xfId="3224" xr:uid="{00000000-0005-0000-0000-0000980C0000}"/>
    <cellStyle name="Currency 2 4 3 4 6 4 3" xfId="3225" xr:uid="{00000000-0005-0000-0000-0000990C0000}"/>
    <cellStyle name="Currency 2 4 3 4 6 5" xfId="3226" xr:uid="{00000000-0005-0000-0000-00009A0C0000}"/>
    <cellStyle name="Currency 2 4 3 4 6 5 2" xfId="3227" xr:uid="{00000000-0005-0000-0000-00009B0C0000}"/>
    <cellStyle name="Currency 2 4 3 4 6 6" xfId="3228" xr:uid="{00000000-0005-0000-0000-00009C0C0000}"/>
    <cellStyle name="Currency 2 4 3 4 6 6 2" xfId="3229" xr:uid="{00000000-0005-0000-0000-00009D0C0000}"/>
    <cellStyle name="Currency 2 4 3 4 6 7" xfId="3230" xr:uid="{00000000-0005-0000-0000-00009E0C0000}"/>
    <cellStyle name="Currency 2 4 3 4 7" xfId="3231" xr:uid="{00000000-0005-0000-0000-00009F0C0000}"/>
    <cellStyle name="Currency 2 4 3 4 7 2" xfId="3232" xr:uid="{00000000-0005-0000-0000-0000A00C0000}"/>
    <cellStyle name="Currency 2 4 3 4 7 2 2" xfId="3233" xr:uid="{00000000-0005-0000-0000-0000A10C0000}"/>
    <cellStyle name="Currency 2 4 3 4 7 3" xfId="3234" xr:uid="{00000000-0005-0000-0000-0000A20C0000}"/>
    <cellStyle name="Currency 2 4 3 4 8" xfId="3235" xr:uid="{00000000-0005-0000-0000-0000A30C0000}"/>
    <cellStyle name="Currency 2 4 3 4 8 2" xfId="3236" xr:uid="{00000000-0005-0000-0000-0000A40C0000}"/>
    <cellStyle name="Currency 2 4 3 4 8 2 2" xfId="3237" xr:uid="{00000000-0005-0000-0000-0000A50C0000}"/>
    <cellStyle name="Currency 2 4 3 4 8 3" xfId="3238" xr:uid="{00000000-0005-0000-0000-0000A60C0000}"/>
    <cellStyle name="Currency 2 4 3 5" xfId="3239" xr:uid="{00000000-0005-0000-0000-0000A70C0000}"/>
    <cellStyle name="Currency 2 4 3 5 10" xfId="3240" xr:uid="{00000000-0005-0000-0000-0000A80C0000}"/>
    <cellStyle name="Currency 2 4 3 5 2" xfId="3241" xr:uid="{00000000-0005-0000-0000-0000A90C0000}"/>
    <cellStyle name="Currency 2 4 3 5 2 2" xfId="3242" xr:uid="{00000000-0005-0000-0000-0000AA0C0000}"/>
    <cellStyle name="Currency 2 4 3 5 2 3" xfId="3243" xr:uid="{00000000-0005-0000-0000-0000AB0C0000}"/>
    <cellStyle name="Currency 2 4 3 5 2 3 2" xfId="3244" xr:uid="{00000000-0005-0000-0000-0000AC0C0000}"/>
    <cellStyle name="Currency 2 4 3 5 2 3 3" xfId="3245" xr:uid="{00000000-0005-0000-0000-0000AD0C0000}"/>
    <cellStyle name="Currency 2 4 3 5 2 4" xfId="3246" xr:uid="{00000000-0005-0000-0000-0000AE0C0000}"/>
    <cellStyle name="Currency 2 4 3 5 2 4 2" xfId="3247" xr:uid="{00000000-0005-0000-0000-0000AF0C0000}"/>
    <cellStyle name="Currency 2 4 3 5 2 4 2 2" xfId="3248" xr:uid="{00000000-0005-0000-0000-0000B00C0000}"/>
    <cellStyle name="Currency 2 4 3 5 2 4 3" xfId="3249" xr:uid="{00000000-0005-0000-0000-0000B10C0000}"/>
    <cellStyle name="Currency 2 4 3 5 2 5" xfId="3250" xr:uid="{00000000-0005-0000-0000-0000B20C0000}"/>
    <cellStyle name="Currency 2 4 3 5 2 5 2" xfId="3251" xr:uid="{00000000-0005-0000-0000-0000B30C0000}"/>
    <cellStyle name="Currency 2 4 3 5 2 5 2 2" xfId="3252" xr:uid="{00000000-0005-0000-0000-0000B40C0000}"/>
    <cellStyle name="Currency 2 4 3 5 2 5 3" xfId="3253" xr:uid="{00000000-0005-0000-0000-0000B50C0000}"/>
    <cellStyle name="Currency 2 4 3 5 2 6" xfId="3254" xr:uid="{00000000-0005-0000-0000-0000B60C0000}"/>
    <cellStyle name="Currency 2 4 3 5 2 6 2" xfId="3255" xr:uid="{00000000-0005-0000-0000-0000B70C0000}"/>
    <cellStyle name="Currency 2 4 3 5 2 6 2 2" xfId="3256" xr:uid="{00000000-0005-0000-0000-0000B80C0000}"/>
    <cellStyle name="Currency 2 4 3 5 2 6 3" xfId="3257" xr:uid="{00000000-0005-0000-0000-0000B90C0000}"/>
    <cellStyle name="Currency 2 4 3 5 2 7" xfId="3258" xr:uid="{00000000-0005-0000-0000-0000BA0C0000}"/>
    <cellStyle name="Currency 2 4 3 5 2 7 2" xfId="3259" xr:uid="{00000000-0005-0000-0000-0000BB0C0000}"/>
    <cellStyle name="Currency 2 4 3 5 2 8" xfId="3260" xr:uid="{00000000-0005-0000-0000-0000BC0C0000}"/>
    <cellStyle name="Currency 2 4 3 5 2 8 2" xfId="3261" xr:uid="{00000000-0005-0000-0000-0000BD0C0000}"/>
    <cellStyle name="Currency 2 4 3 5 2 9" xfId="3262" xr:uid="{00000000-0005-0000-0000-0000BE0C0000}"/>
    <cellStyle name="Currency 2 4 3 5 3" xfId="3263" xr:uid="{00000000-0005-0000-0000-0000BF0C0000}"/>
    <cellStyle name="Currency 2 4 3 5 4" xfId="3264" xr:uid="{00000000-0005-0000-0000-0000C00C0000}"/>
    <cellStyle name="Currency 2 4 3 5 4 2" xfId="3265" xr:uid="{00000000-0005-0000-0000-0000C10C0000}"/>
    <cellStyle name="Currency 2 4 3 5 4 3" xfId="3266" xr:uid="{00000000-0005-0000-0000-0000C20C0000}"/>
    <cellStyle name="Currency 2 4 3 5 5" xfId="3267" xr:uid="{00000000-0005-0000-0000-0000C30C0000}"/>
    <cellStyle name="Currency 2 4 3 5 5 2" xfId="3268" xr:uid="{00000000-0005-0000-0000-0000C40C0000}"/>
    <cellStyle name="Currency 2 4 3 5 5 2 2" xfId="3269" xr:uid="{00000000-0005-0000-0000-0000C50C0000}"/>
    <cellStyle name="Currency 2 4 3 5 5 3" xfId="3270" xr:uid="{00000000-0005-0000-0000-0000C60C0000}"/>
    <cellStyle name="Currency 2 4 3 5 6" xfId="3271" xr:uid="{00000000-0005-0000-0000-0000C70C0000}"/>
    <cellStyle name="Currency 2 4 3 5 6 2" xfId="3272" xr:uid="{00000000-0005-0000-0000-0000C80C0000}"/>
    <cellStyle name="Currency 2 4 3 5 6 2 2" xfId="3273" xr:uid="{00000000-0005-0000-0000-0000C90C0000}"/>
    <cellStyle name="Currency 2 4 3 5 6 3" xfId="3274" xr:uid="{00000000-0005-0000-0000-0000CA0C0000}"/>
    <cellStyle name="Currency 2 4 3 5 7" xfId="3275" xr:uid="{00000000-0005-0000-0000-0000CB0C0000}"/>
    <cellStyle name="Currency 2 4 3 5 7 2" xfId="3276" xr:uid="{00000000-0005-0000-0000-0000CC0C0000}"/>
    <cellStyle name="Currency 2 4 3 5 7 2 2" xfId="3277" xr:uid="{00000000-0005-0000-0000-0000CD0C0000}"/>
    <cellStyle name="Currency 2 4 3 5 7 3" xfId="3278" xr:uid="{00000000-0005-0000-0000-0000CE0C0000}"/>
    <cellStyle name="Currency 2 4 3 5 8" xfId="3279" xr:uid="{00000000-0005-0000-0000-0000CF0C0000}"/>
    <cellStyle name="Currency 2 4 3 5 8 2" xfId="3280" xr:uid="{00000000-0005-0000-0000-0000D00C0000}"/>
    <cellStyle name="Currency 2 4 3 5 9" xfId="3281" xr:uid="{00000000-0005-0000-0000-0000D10C0000}"/>
    <cellStyle name="Currency 2 4 3 5 9 2" xfId="3282" xr:uid="{00000000-0005-0000-0000-0000D20C0000}"/>
    <cellStyle name="Currency 2 4 3 6" xfId="3283" xr:uid="{00000000-0005-0000-0000-0000D30C0000}"/>
    <cellStyle name="Currency 2 4 3 6 2" xfId="3284" xr:uid="{00000000-0005-0000-0000-0000D40C0000}"/>
    <cellStyle name="Currency 2 4 3 6 2 10" xfId="3285" xr:uid="{00000000-0005-0000-0000-0000D50C0000}"/>
    <cellStyle name="Currency 2 4 3 6 2 2" xfId="3286" xr:uid="{00000000-0005-0000-0000-0000D60C0000}"/>
    <cellStyle name="Currency 2 4 3 6 2 3" xfId="3287" xr:uid="{00000000-0005-0000-0000-0000D70C0000}"/>
    <cellStyle name="Currency 2 4 3 6 2 4" xfId="3288" xr:uid="{00000000-0005-0000-0000-0000D80C0000}"/>
    <cellStyle name="Currency 2 4 3 6 2 4 2" xfId="3289" xr:uid="{00000000-0005-0000-0000-0000D90C0000}"/>
    <cellStyle name="Currency 2 4 3 6 2 4 2 2" xfId="3290" xr:uid="{00000000-0005-0000-0000-0000DA0C0000}"/>
    <cellStyle name="Currency 2 4 3 6 2 4 3" xfId="3291" xr:uid="{00000000-0005-0000-0000-0000DB0C0000}"/>
    <cellStyle name="Currency 2 4 3 6 2 5" xfId="3292" xr:uid="{00000000-0005-0000-0000-0000DC0C0000}"/>
    <cellStyle name="Currency 2 4 3 6 2 5 2" xfId="3293" xr:uid="{00000000-0005-0000-0000-0000DD0C0000}"/>
    <cellStyle name="Currency 2 4 3 6 2 5 2 2" xfId="3294" xr:uid="{00000000-0005-0000-0000-0000DE0C0000}"/>
    <cellStyle name="Currency 2 4 3 6 2 5 3" xfId="3295" xr:uid="{00000000-0005-0000-0000-0000DF0C0000}"/>
    <cellStyle name="Currency 2 4 3 6 2 6" xfId="3296" xr:uid="{00000000-0005-0000-0000-0000E00C0000}"/>
    <cellStyle name="Currency 2 4 3 6 2 6 2" xfId="3297" xr:uid="{00000000-0005-0000-0000-0000E10C0000}"/>
    <cellStyle name="Currency 2 4 3 6 2 6 2 2" xfId="3298" xr:uid="{00000000-0005-0000-0000-0000E20C0000}"/>
    <cellStyle name="Currency 2 4 3 6 2 6 3" xfId="3299" xr:uid="{00000000-0005-0000-0000-0000E30C0000}"/>
    <cellStyle name="Currency 2 4 3 6 2 7" xfId="3300" xr:uid="{00000000-0005-0000-0000-0000E40C0000}"/>
    <cellStyle name="Currency 2 4 3 6 2 7 2" xfId="3301" xr:uid="{00000000-0005-0000-0000-0000E50C0000}"/>
    <cellStyle name="Currency 2 4 3 6 2 8" xfId="3302" xr:uid="{00000000-0005-0000-0000-0000E60C0000}"/>
    <cellStyle name="Currency 2 4 3 6 2 8 2" xfId="3303" xr:uid="{00000000-0005-0000-0000-0000E70C0000}"/>
    <cellStyle name="Currency 2 4 3 6 2 9" xfId="3304" xr:uid="{00000000-0005-0000-0000-0000E80C0000}"/>
    <cellStyle name="Currency 2 4 3 6 3" xfId="3305" xr:uid="{00000000-0005-0000-0000-0000E90C0000}"/>
    <cellStyle name="Currency 2 4 3 6 4" xfId="3306" xr:uid="{00000000-0005-0000-0000-0000EA0C0000}"/>
    <cellStyle name="Currency 2 4 3 6 4 2" xfId="3307" xr:uid="{00000000-0005-0000-0000-0000EB0C0000}"/>
    <cellStyle name="Currency 2 4 3 6 4 2 2" xfId="3308" xr:uid="{00000000-0005-0000-0000-0000EC0C0000}"/>
    <cellStyle name="Currency 2 4 3 6 4 3" xfId="3309" xr:uid="{00000000-0005-0000-0000-0000ED0C0000}"/>
    <cellStyle name="Currency 2 4 3 6 5" xfId="3310" xr:uid="{00000000-0005-0000-0000-0000EE0C0000}"/>
    <cellStyle name="Currency 2 4 3 6 5 2" xfId="3311" xr:uid="{00000000-0005-0000-0000-0000EF0C0000}"/>
    <cellStyle name="Currency 2 4 3 6 5 2 2" xfId="3312" xr:uid="{00000000-0005-0000-0000-0000F00C0000}"/>
    <cellStyle name="Currency 2 4 3 6 5 3" xfId="3313" xr:uid="{00000000-0005-0000-0000-0000F10C0000}"/>
    <cellStyle name="Currency 2 4 3 7" xfId="3314" xr:uid="{00000000-0005-0000-0000-0000F20C0000}"/>
    <cellStyle name="Currency 2 4 3 7 2" xfId="3315" xr:uid="{00000000-0005-0000-0000-0000F30C0000}"/>
    <cellStyle name="Currency 2 4 3 7 3" xfId="3316" xr:uid="{00000000-0005-0000-0000-0000F40C0000}"/>
    <cellStyle name="Currency 2 4 3 7 3 2" xfId="3317" xr:uid="{00000000-0005-0000-0000-0000F50C0000}"/>
    <cellStyle name="Currency 2 4 3 7 3 3" xfId="3318" xr:uid="{00000000-0005-0000-0000-0000F60C0000}"/>
    <cellStyle name="Currency 2 4 3 7 4" xfId="3319" xr:uid="{00000000-0005-0000-0000-0000F70C0000}"/>
    <cellStyle name="Currency 2 4 3 7 4 2" xfId="3320" xr:uid="{00000000-0005-0000-0000-0000F80C0000}"/>
    <cellStyle name="Currency 2 4 3 7 4 2 2" xfId="3321" xr:uid="{00000000-0005-0000-0000-0000F90C0000}"/>
    <cellStyle name="Currency 2 4 3 7 4 3" xfId="3322" xr:uid="{00000000-0005-0000-0000-0000FA0C0000}"/>
    <cellStyle name="Currency 2 4 3 7 5" xfId="3323" xr:uid="{00000000-0005-0000-0000-0000FB0C0000}"/>
    <cellStyle name="Currency 2 4 3 7 5 2" xfId="3324" xr:uid="{00000000-0005-0000-0000-0000FC0C0000}"/>
    <cellStyle name="Currency 2 4 3 7 5 2 2" xfId="3325" xr:uid="{00000000-0005-0000-0000-0000FD0C0000}"/>
    <cellStyle name="Currency 2 4 3 7 5 3" xfId="3326" xr:uid="{00000000-0005-0000-0000-0000FE0C0000}"/>
    <cellStyle name="Currency 2 4 3 7 6" xfId="3327" xr:uid="{00000000-0005-0000-0000-0000FF0C0000}"/>
    <cellStyle name="Currency 2 4 3 7 6 2" xfId="3328" xr:uid="{00000000-0005-0000-0000-0000000D0000}"/>
    <cellStyle name="Currency 2 4 3 7 6 2 2" xfId="3329" xr:uid="{00000000-0005-0000-0000-0000010D0000}"/>
    <cellStyle name="Currency 2 4 3 7 6 3" xfId="3330" xr:uid="{00000000-0005-0000-0000-0000020D0000}"/>
    <cellStyle name="Currency 2 4 3 7 7" xfId="3331" xr:uid="{00000000-0005-0000-0000-0000030D0000}"/>
    <cellStyle name="Currency 2 4 3 7 7 2" xfId="3332" xr:uid="{00000000-0005-0000-0000-0000040D0000}"/>
    <cellStyle name="Currency 2 4 3 7 8" xfId="3333" xr:uid="{00000000-0005-0000-0000-0000050D0000}"/>
    <cellStyle name="Currency 2 4 3 7 8 2" xfId="3334" xr:uid="{00000000-0005-0000-0000-0000060D0000}"/>
    <cellStyle name="Currency 2 4 3 7 9" xfId="3335" xr:uid="{00000000-0005-0000-0000-0000070D0000}"/>
    <cellStyle name="Currency 2 4 3 8" xfId="3336" xr:uid="{00000000-0005-0000-0000-0000080D0000}"/>
    <cellStyle name="Currency 2 4 3 8 2" xfId="3337" xr:uid="{00000000-0005-0000-0000-0000090D0000}"/>
    <cellStyle name="Currency 2 4 3 8 3" xfId="3338" xr:uid="{00000000-0005-0000-0000-00000A0D0000}"/>
    <cellStyle name="Currency 2 4 3 9" xfId="3339" xr:uid="{00000000-0005-0000-0000-00000B0D0000}"/>
    <cellStyle name="Currency 2 4 4" xfId="3340" xr:uid="{00000000-0005-0000-0000-00000C0D0000}"/>
    <cellStyle name="Currency 2 4 4 10" xfId="3341" xr:uid="{00000000-0005-0000-0000-00000D0D0000}"/>
    <cellStyle name="Currency 2 4 4 10 2" xfId="3342" xr:uid="{00000000-0005-0000-0000-00000E0D0000}"/>
    <cellStyle name="Currency 2 4 4 10 2 2" xfId="3343" xr:uid="{00000000-0005-0000-0000-00000F0D0000}"/>
    <cellStyle name="Currency 2 4 4 10 3" xfId="3344" xr:uid="{00000000-0005-0000-0000-0000100D0000}"/>
    <cellStyle name="Currency 2 4 4 11" xfId="3345" xr:uid="{00000000-0005-0000-0000-0000110D0000}"/>
    <cellStyle name="Currency 2 4 4 11 2" xfId="3346" xr:uid="{00000000-0005-0000-0000-0000120D0000}"/>
    <cellStyle name="Currency 2 4 4 12" xfId="3347" xr:uid="{00000000-0005-0000-0000-0000130D0000}"/>
    <cellStyle name="Currency 2 4 4 12 2" xfId="3348" xr:uid="{00000000-0005-0000-0000-0000140D0000}"/>
    <cellStyle name="Currency 2 4 4 13" xfId="3349" xr:uid="{00000000-0005-0000-0000-0000150D0000}"/>
    <cellStyle name="Currency 2 4 4 14" xfId="3350" xr:uid="{00000000-0005-0000-0000-0000160D0000}"/>
    <cellStyle name="Currency 2 4 4 15" xfId="3351" xr:uid="{00000000-0005-0000-0000-0000170D0000}"/>
    <cellStyle name="Currency 2 4 4 2" xfId="3352" xr:uid="{00000000-0005-0000-0000-0000180D0000}"/>
    <cellStyle name="Currency 2 4 4 2 2" xfId="3353" xr:uid="{00000000-0005-0000-0000-0000190D0000}"/>
    <cellStyle name="Currency 2 4 4 2 2 2" xfId="3354" xr:uid="{00000000-0005-0000-0000-00001A0D0000}"/>
    <cellStyle name="Currency 2 4 4 2 2 3" xfId="3355" xr:uid="{00000000-0005-0000-0000-00001B0D0000}"/>
    <cellStyle name="Currency 2 4 4 2 2 3 2" xfId="3356" xr:uid="{00000000-0005-0000-0000-00001C0D0000}"/>
    <cellStyle name="Currency 2 4 4 2 2 3 3" xfId="3357" xr:uid="{00000000-0005-0000-0000-00001D0D0000}"/>
    <cellStyle name="Currency 2 4 4 2 2 4" xfId="3358" xr:uid="{00000000-0005-0000-0000-00001E0D0000}"/>
    <cellStyle name="Currency 2 4 4 2 2 4 2" xfId="3359" xr:uid="{00000000-0005-0000-0000-00001F0D0000}"/>
    <cellStyle name="Currency 2 4 4 2 2 4 2 2" xfId="3360" xr:uid="{00000000-0005-0000-0000-0000200D0000}"/>
    <cellStyle name="Currency 2 4 4 2 2 4 3" xfId="3361" xr:uid="{00000000-0005-0000-0000-0000210D0000}"/>
    <cellStyle name="Currency 2 4 4 2 2 5" xfId="3362" xr:uid="{00000000-0005-0000-0000-0000220D0000}"/>
    <cellStyle name="Currency 2 4 4 2 2 5 2" xfId="3363" xr:uid="{00000000-0005-0000-0000-0000230D0000}"/>
    <cellStyle name="Currency 2 4 4 2 2 5 2 2" xfId="3364" xr:uid="{00000000-0005-0000-0000-0000240D0000}"/>
    <cellStyle name="Currency 2 4 4 2 2 5 3" xfId="3365" xr:uid="{00000000-0005-0000-0000-0000250D0000}"/>
    <cellStyle name="Currency 2 4 4 2 2 6" xfId="3366" xr:uid="{00000000-0005-0000-0000-0000260D0000}"/>
    <cellStyle name="Currency 2 4 4 2 2 6 2" xfId="3367" xr:uid="{00000000-0005-0000-0000-0000270D0000}"/>
    <cellStyle name="Currency 2 4 4 2 2 6 2 2" xfId="3368" xr:uid="{00000000-0005-0000-0000-0000280D0000}"/>
    <cellStyle name="Currency 2 4 4 2 2 6 3" xfId="3369" xr:uid="{00000000-0005-0000-0000-0000290D0000}"/>
    <cellStyle name="Currency 2 4 4 2 2 7" xfId="3370" xr:uid="{00000000-0005-0000-0000-00002A0D0000}"/>
    <cellStyle name="Currency 2 4 4 2 2 7 2" xfId="3371" xr:uid="{00000000-0005-0000-0000-00002B0D0000}"/>
    <cellStyle name="Currency 2 4 4 2 2 8" xfId="3372" xr:uid="{00000000-0005-0000-0000-00002C0D0000}"/>
    <cellStyle name="Currency 2 4 4 2 2 8 2" xfId="3373" xr:uid="{00000000-0005-0000-0000-00002D0D0000}"/>
    <cellStyle name="Currency 2 4 4 2 2 9" xfId="3374" xr:uid="{00000000-0005-0000-0000-00002E0D0000}"/>
    <cellStyle name="Currency 2 4 4 2 3" xfId="3375" xr:uid="{00000000-0005-0000-0000-00002F0D0000}"/>
    <cellStyle name="Currency 2 4 4 2 3 2" xfId="3376" xr:uid="{00000000-0005-0000-0000-0000300D0000}"/>
    <cellStyle name="Currency 2 4 4 2 3 3" xfId="3377" xr:uid="{00000000-0005-0000-0000-0000310D0000}"/>
    <cellStyle name="Currency 2 4 4 2 3 3 2" xfId="3378" xr:uid="{00000000-0005-0000-0000-0000320D0000}"/>
    <cellStyle name="Currency 2 4 4 2 3 3 3" xfId="3379" xr:uid="{00000000-0005-0000-0000-0000330D0000}"/>
    <cellStyle name="Currency 2 4 4 2 3 4" xfId="3380" xr:uid="{00000000-0005-0000-0000-0000340D0000}"/>
    <cellStyle name="Currency 2 4 4 2 3 4 2" xfId="3381" xr:uid="{00000000-0005-0000-0000-0000350D0000}"/>
    <cellStyle name="Currency 2 4 4 2 3 4 2 2" xfId="3382" xr:uid="{00000000-0005-0000-0000-0000360D0000}"/>
    <cellStyle name="Currency 2 4 4 2 3 4 3" xfId="3383" xr:uid="{00000000-0005-0000-0000-0000370D0000}"/>
    <cellStyle name="Currency 2 4 4 2 3 5" xfId="3384" xr:uid="{00000000-0005-0000-0000-0000380D0000}"/>
    <cellStyle name="Currency 2 4 4 2 3 5 2" xfId="3385" xr:uid="{00000000-0005-0000-0000-0000390D0000}"/>
    <cellStyle name="Currency 2 4 4 2 3 5 2 2" xfId="3386" xr:uid="{00000000-0005-0000-0000-00003A0D0000}"/>
    <cellStyle name="Currency 2 4 4 2 3 5 3" xfId="3387" xr:uid="{00000000-0005-0000-0000-00003B0D0000}"/>
    <cellStyle name="Currency 2 4 4 2 3 6" xfId="3388" xr:uid="{00000000-0005-0000-0000-00003C0D0000}"/>
    <cellStyle name="Currency 2 4 4 2 3 6 2" xfId="3389" xr:uid="{00000000-0005-0000-0000-00003D0D0000}"/>
    <cellStyle name="Currency 2 4 4 2 3 6 2 2" xfId="3390" xr:uid="{00000000-0005-0000-0000-00003E0D0000}"/>
    <cellStyle name="Currency 2 4 4 2 3 6 3" xfId="3391" xr:uid="{00000000-0005-0000-0000-00003F0D0000}"/>
    <cellStyle name="Currency 2 4 4 2 3 7" xfId="3392" xr:uid="{00000000-0005-0000-0000-0000400D0000}"/>
    <cellStyle name="Currency 2 4 4 2 3 7 2" xfId="3393" xr:uid="{00000000-0005-0000-0000-0000410D0000}"/>
    <cellStyle name="Currency 2 4 4 2 3 8" xfId="3394" xr:uid="{00000000-0005-0000-0000-0000420D0000}"/>
    <cellStyle name="Currency 2 4 4 2 3 8 2" xfId="3395" xr:uid="{00000000-0005-0000-0000-0000430D0000}"/>
    <cellStyle name="Currency 2 4 4 2 3 9" xfId="3396" xr:uid="{00000000-0005-0000-0000-0000440D0000}"/>
    <cellStyle name="Currency 2 4 4 2 4" xfId="3397" xr:uid="{00000000-0005-0000-0000-0000450D0000}"/>
    <cellStyle name="Currency 2 4 4 2 4 2" xfId="3398" xr:uid="{00000000-0005-0000-0000-0000460D0000}"/>
    <cellStyle name="Currency 2 4 4 2 4 3" xfId="3399" xr:uid="{00000000-0005-0000-0000-0000470D0000}"/>
    <cellStyle name="Currency 2 4 4 2 4 3 2" xfId="3400" xr:uid="{00000000-0005-0000-0000-0000480D0000}"/>
    <cellStyle name="Currency 2 4 4 2 4 3 2 2" xfId="3401" xr:uid="{00000000-0005-0000-0000-0000490D0000}"/>
    <cellStyle name="Currency 2 4 4 2 4 3 3" xfId="3402" xr:uid="{00000000-0005-0000-0000-00004A0D0000}"/>
    <cellStyle name="Currency 2 4 4 2 4 4" xfId="3403" xr:uid="{00000000-0005-0000-0000-00004B0D0000}"/>
    <cellStyle name="Currency 2 4 4 2 4 4 2" xfId="3404" xr:uid="{00000000-0005-0000-0000-00004C0D0000}"/>
    <cellStyle name="Currency 2 4 4 2 4 4 2 2" xfId="3405" xr:uid="{00000000-0005-0000-0000-00004D0D0000}"/>
    <cellStyle name="Currency 2 4 4 2 4 4 3" xfId="3406" xr:uid="{00000000-0005-0000-0000-00004E0D0000}"/>
    <cellStyle name="Currency 2 4 4 2 4 5" xfId="3407" xr:uid="{00000000-0005-0000-0000-00004F0D0000}"/>
    <cellStyle name="Currency 2 4 4 2 4 5 2" xfId="3408" xr:uid="{00000000-0005-0000-0000-0000500D0000}"/>
    <cellStyle name="Currency 2 4 4 2 4 5 2 2" xfId="3409" xr:uid="{00000000-0005-0000-0000-0000510D0000}"/>
    <cellStyle name="Currency 2 4 4 2 4 5 3" xfId="3410" xr:uid="{00000000-0005-0000-0000-0000520D0000}"/>
    <cellStyle name="Currency 2 4 4 2 4 6" xfId="3411" xr:uid="{00000000-0005-0000-0000-0000530D0000}"/>
    <cellStyle name="Currency 2 4 4 2 4 6 2" xfId="3412" xr:uid="{00000000-0005-0000-0000-0000540D0000}"/>
    <cellStyle name="Currency 2 4 4 2 4 7" xfId="3413" xr:uid="{00000000-0005-0000-0000-0000550D0000}"/>
    <cellStyle name="Currency 2 4 4 2 4 7 2" xfId="3414" xr:uid="{00000000-0005-0000-0000-0000560D0000}"/>
    <cellStyle name="Currency 2 4 4 2 4 8" xfId="3415" xr:uid="{00000000-0005-0000-0000-0000570D0000}"/>
    <cellStyle name="Currency 2 4 4 2 4 9" xfId="3416" xr:uid="{00000000-0005-0000-0000-0000580D0000}"/>
    <cellStyle name="Currency 2 4 4 2 5" xfId="3417" xr:uid="{00000000-0005-0000-0000-0000590D0000}"/>
    <cellStyle name="Currency 2 4 4 2 5 2" xfId="3418" xr:uid="{00000000-0005-0000-0000-00005A0D0000}"/>
    <cellStyle name="Currency 2 4 4 2 5 3" xfId="3419" xr:uid="{00000000-0005-0000-0000-00005B0D0000}"/>
    <cellStyle name="Currency 2 4 4 2 6" xfId="3420" xr:uid="{00000000-0005-0000-0000-00005C0D0000}"/>
    <cellStyle name="Currency 2 4 4 2 6 2" xfId="3421" xr:uid="{00000000-0005-0000-0000-00005D0D0000}"/>
    <cellStyle name="Currency 2 4 4 2 6 2 2" xfId="3422" xr:uid="{00000000-0005-0000-0000-00005E0D0000}"/>
    <cellStyle name="Currency 2 4 4 2 6 2 2 2" xfId="3423" xr:uid="{00000000-0005-0000-0000-00005F0D0000}"/>
    <cellStyle name="Currency 2 4 4 2 6 2 3" xfId="3424" xr:uid="{00000000-0005-0000-0000-0000600D0000}"/>
    <cellStyle name="Currency 2 4 4 2 6 3" xfId="3425" xr:uid="{00000000-0005-0000-0000-0000610D0000}"/>
    <cellStyle name="Currency 2 4 4 2 6 3 2" xfId="3426" xr:uid="{00000000-0005-0000-0000-0000620D0000}"/>
    <cellStyle name="Currency 2 4 4 2 6 3 2 2" xfId="3427" xr:uid="{00000000-0005-0000-0000-0000630D0000}"/>
    <cellStyle name="Currency 2 4 4 2 6 3 3" xfId="3428" xr:uid="{00000000-0005-0000-0000-0000640D0000}"/>
    <cellStyle name="Currency 2 4 4 2 6 4" xfId="3429" xr:uid="{00000000-0005-0000-0000-0000650D0000}"/>
    <cellStyle name="Currency 2 4 4 2 6 4 2" xfId="3430" xr:uid="{00000000-0005-0000-0000-0000660D0000}"/>
    <cellStyle name="Currency 2 4 4 2 6 4 2 2" xfId="3431" xr:uid="{00000000-0005-0000-0000-0000670D0000}"/>
    <cellStyle name="Currency 2 4 4 2 6 4 3" xfId="3432" xr:uid="{00000000-0005-0000-0000-0000680D0000}"/>
    <cellStyle name="Currency 2 4 4 2 6 5" xfId="3433" xr:uid="{00000000-0005-0000-0000-0000690D0000}"/>
    <cellStyle name="Currency 2 4 4 2 6 5 2" xfId="3434" xr:uid="{00000000-0005-0000-0000-00006A0D0000}"/>
    <cellStyle name="Currency 2 4 4 2 6 6" xfId="3435" xr:uid="{00000000-0005-0000-0000-00006B0D0000}"/>
    <cellStyle name="Currency 2 4 4 2 6 6 2" xfId="3436" xr:uid="{00000000-0005-0000-0000-00006C0D0000}"/>
    <cellStyle name="Currency 2 4 4 2 6 7" xfId="3437" xr:uid="{00000000-0005-0000-0000-00006D0D0000}"/>
    <cellStyle name="Currency 2 4 4 2 7" xfId="3438" xr:uid="{00000000-0005-0000-0000-00006E0D0000}"/>
    <cellStyle name="Currency 2 4 4 2 7 2" xfId="3439" xr:uid="{00000000-0005-0000-0000-00006F0D0000}"/>
    <cellStyle name="Currency 2 4 4 2 7 2 2" xfId="3440" xr:uid="{00000000-0005-0000-0000-0000700D0000}"/>
    <cellStyle name="Currency 2 4 4 2 7 3" xfId="3441" xr:uid="{00000000-0005-0000-0000-0000710D0000}"/>
    <cellStyle name="Currency 2 4 4 2 8" xfId="3442" xr:uid="{00000000-0005-0000-0000-0000720D0000}"/>
    <cellStyle name="Currency 2 4 4 2 8 2" xfId="3443" xr:uid="{00000000-0005-0000-0000-0000730D0000}"/>
    <cellStyle name="Currency 2 4 4 2 8 2 2" xfId="3444" xr:uid="{00000000-0005-0000-0000-0000740D0000}"/>
    <cellStyle name="Currency 2 4 4 2 8 3" xfId="3445" xr:uid="{00000000-0005-0000-0000-0000750D0000}"/>
    <cellStyle name="Currency 2 4 4 3" xfId="3446" xr:uid="{00000000-0005-0000-0000-0000760D0000}"/>
    <cellStyle name="Currency 2 4 4 3 10" xfId="3447" xr:uid="{00000000-0005-0000-0000-0000770D0000}"/>
    <cellStyle name="Currency 2 4 4 3 2" xfId="3448" xr:uid="{00000000-0005-0000-0000-0000780D0000}"/>
    <cellStyle name="Currency 2 4 4 3 2 2" xfId="3449" xr:uid="{00000000-0005-0000-0000-0000790D0000}"/>
    <cellStyle name="Currency 2 4 4 3 2 3" xfId="3450" xr:uid="{00000000-0005-0000-0000-00007A0D0000}"/>
    <cellStyle name="Currency 2 4 4 3 2 3 2" xfId="3451" xr:uid="{00000000-0005-0000-0000-00007B0D0000}"/>
    <cellStyle name="Currency 2 4 4 3 2 3 3" xfId="3452" xr:uid="{00000000-0005-0000-0000-00007C0D0000}"/>
    <cellStyle name="Currency 2 4 4 3 2 4" xfId="3453" xr:uid="{00000000-0005-0000-0000-00007D0D0000}"/>
    <cellStyle name="Currency 2 4 4 3 2 4 2" xfId="3454" xr:uid="{00000000-0005-0000-0000-00007E0D0000}"/>
    <cellStyle name="Currency 2 4 4 3 2 4 2 2" xfId="3455" xr:uid="{00000000-0005-0000-0000-00007F0D0000}"/>
    <cellStyle name="Currency 2 4 4 3 2 4 3" xfId="3456" xr:uid="{00000000-0005-0000-0000-0000800D0000}"/>
    <cellStyle name="Currency 2 4 4 3 2 5" xfId="3457" xr:uid="{00000000-0005-0000-0000-0000810D0000}"/>
    <cellStyle name="Currency 2 4 4 3 2 5 2" xfId="3458" xr:uid="{00000000-0005-0000-0000-0000820D0000}"/>
    <cellStyle name="Currency 2 4 4 3 2 5 2 2" xfId="3459" xr:uid="{00000000-0005-0000-0000-0000830D0000}"/>
    <cellStyle name="Currency 2 4 4 3 2 5 3" xfId="3460" xr:uid="{00000000-0005-0000-0000-0000840D0000}"/>
    <cellStyle name="Currency 2 4 4 3 2 6" xfId="3461" xr:uid="{00000000-0005-0000-0000-0000850D0000}"/>
    <cellStyle name="Currency 2 4 4 3 2 6 2" xfId="3462" xr:uid="{00000000-0005-0000-0000-0000860D0000}"/>
    <cellStyle name="Currency 2 4 4 3 2 6 2 2" xfId="3463" xr:uid="{00000000-0005-0000-0000-0000870D0000}"/>
    <cellStyle name="Currency 2 4 4 3 2 6 3" xfId="3464" xr:uid="{00000000-0005-0000-0000-0000880D0000}"/>
    <cellStyle name="Currency 2 4 4 3 2 7" xfId="3465" xr:uid="{00000000-0005-0000-0000-0000890D0000}"/>
    <cellStyle name="Currency 2 4 4 3 2 7 2" xfId="3466" xr:uid="{00000000-0005-0000-0000-00008A0D0000}"/>
    <cellStyle name="Currency 2 4 4 3 2 8" xfId="3467" xr:uid="{00000000-0005-0000-0000-00008B0D0000}"/>
    <cellStyle name="Currency 2 4 4 3 2 8 2" xfId="3468" xr:uid="{00000000-0005-0000-0000-00008C0D0000}"/>
    <cellStyle name="Currency 2 4 4 3 2 9" xfId="3469" xr:uid="{00000000-0005-0000-0000-00008D0D0000}"/>
    <cellStyle name="Currency 2 4 4 3 3" xfId="3470" xr:uid="{00000000-0005-0000-0000-00008E0D0000}"/>
    <cellStyle name="Currency 2 4 4 3 4" xfId="3471" xr:uid="{00000000-0005-0000-0000-00008F0D0000}"/>
    <cellStyle name="Currency 2 4 4 3 4 2" xfId="3472" xr:uid="{00000000-0005-0000-0000-0000900D0000}"/>
    <cellStyle name="Currency 2 4 4 3 4 3" xfId="3473" xr:uid="{00000000-0005-0000-0000-0000910D0000}"/>
    <cellStyle name="Currency 2 4 4 3 5" xfId="3474" xr:uid="{00000000-0005-0000-0000-0000920D0000}"/>
    <cellStyle name="Currency 2 4 4 3 5 2" xfId="3475" xr:uid="{00000000-0005-0000-0000-0000930D0000}"/>
    <cellStyle name="Currency 2 4 4 3 5 2 2" xfId="3476" xr:uid="{00000000-0005-0000-0000-0000940D0000}"/>
    <cellStyle name="Currency 2 4 4 3 5 3" xfId="3477" xr:uid="{00000000-0005-0000-0000-0000950D0000}"/>
    <cellStyle name="Currency 2 4 4 3 6" xfId="3478" xr:uid="{00000000-0005-0000-0000-0000960D0000}"/>
    <cellStyle name="Currency 2 4 4 3 6 2" xfId="3479" xr:uid="{00000000-0005-0000-0000-0000970D0000}"/>
    <cellStyle name="Currency 2 4 4 3 6 2 2" xfId="3480" xr:uid="{00000000-0005-0000-0000-0000980D0000}"/>
    <cellStyle name="Currency 2 4 4 3 6 3" xfId="3481" xr:uid="{00000000-0005-0000-0000-0000990D0000}"/>
    <cellStyle name="Currency 2 4 4 3 7" xfId="3482" xr:uid="{00000000-0005-0000-0000-00009A0D0000}"/>
    <cellStyle name="Currency 2 4 4 3 7 2" xfId="3483" xr:uid="{00000000-0005-0000-0000-00009B0D0000}"/>
    <cellStyle name="Currency 2 4 4 3 7 2 2" xfId="3484" xr:uid="{00000000-0005-0000-0000-00009C0D0000}"/>
    <cellStyle name="Currency 2 4 4 3 7 3" xfId="3485" xr:uid="{00000000-0005-0000-0000-00009D0D0000}"/>
    <cellStyle name="Currency 2 4 4 3 8" xfId="3486" xr:uid="{00000000-0005-0000-0000-00009E0D0000}"/>
    <cellStyle name="Currency 2 4 4 3 8 2" xfId="3487" xr:uid="{00000000-0005-0000-0000-00009F0D0000}"/>
    <cellStyle name="Currency 2 4 4 3 9" xfId="3488" xr:uid="{00000000-0005-0000-0000-0000A00D0000}"/>
    <cellStyle name="Currency 2 4 4 3 9 2" xfId="3489" xr:uid="{00000000-0005-0000-0000-0000A10D0000}"/>
    <cellStyle name="Currency 2 4 4 4" xfId="3490" xr:uid="{00000000-0005-0000-0000-0000A20D0000}"/>
    <cellStyle name="Currency 2 4 4 4 2" xfId="3491" xr:uid="{00000000-0005-0000-0000-0000A30D0000}"/>
    <cellStyle name="Currency 2 4 4 4 2 10" xfId="3492" xr:uid="{00000000-0005-0000-0000-0000A40D0000}"/>
    <cellStyle name="Currency 2 4 4 4 2 2" xfId="3493" xr:uid="{00000000-0005-0000-0000-0000A50D0000}"/>
    <cellStyle name="Currency 2 4 4 4 2 3" xfId="3494" xr:uid="{00000000-0005-0000-0000-0000A60D0000}"/>
    <cellStyle name="Currency 2 4 4 4 2 4" xfId="3495" xr:uid="{00000000-0005-0000-0000-0000A70D0000}"/>
    <cellStyle name="Currency 2 4 4 4 2 4 2" xfId="3496" xr:uid="{00000000-0005-0000-0000-0000A80D0000}"/>
    <cellStyle name="Currency 2 4 4 4 2 4 2 2" xfId="3497" xr:uid="{00000000-0005-0000-0000-0000A90D0000}"/>
    <cellStyle name="Currency 2 4 4 4 2 4 3" xfId="3498" xr:uid="{00000000-0005-0000-0000-0000AA0D0000}"/>
    <cellStyle name="Currency 2 4 4 4 2 5" xfId="3499" xr:uid="{00000000-0005-0000-0000-0000AB0D0000}"/>
    <cellStyle name="Currency 2 4 4 4 2 5 2" xfId="3500" xr:uid="{00000000-0005-0000-0000-0000AC0D0000}"/>
    <cellStyle name="Currency 2 4 4 4 2 5 2 2" xfId="3501" xr:uid="{00000000-0005-0000-0000-0000AD0D0000}"/>
    <cellStyle name="Currency 2 4 4 4 2 5 3" xfId="3502" xr:uid="{00000000-0005-0000-0000-0000AE0D0000}"/>
    <cellStyle name="Currency 2 4 4 4 2 6" xfId="3503" xr:uid="{00000000-0005-0000-0000-0000AF0D0000}"/>
    <cellStyle name="Currency 2 4 4 4 2 6 2" xfId="3504" xr:uid="{00000000-0005-0000-0000-0000B00D0000}"/>
    <cellStyle name="Currency 2 4 4 4 2 6 2 2" xfId="3505" xr:uid="{00000000-0005-0000-0000-0000B10D0000}"/>
    <cellStyle name="Currency 2 4 4 4 2 6 3" xfId="3506" xr:uid="{00000000-0005-0000-0000-0000B20D0000}"/>
    <cellStyle name="Currency 2 4 4 4 2 7" xfId="3507" xr:uid="{00000000-0005-0000-0000-0000B30D0000}"/>
    <cellStyle name="Currency 2 4 4 4 2 7 2" xfId="3508" xr:uid="{00000000-0005-0000-0000-0000B40D0000}"/>
    <cellStyle name="Currency 2 4 4 4 2 8" xfId="3509" xr:uid="{00000000-0005-0000-0000-0000B50D0000}"/>
    <cellStyle name="Currency 2 4 4 4 2 8 2" xfId="3510" xr:uid="{00000000-0005-0000-0000-0000B60D0000}"/>
    <cellStyle name="Currency 2 4 4 4 2 9" xfId="3511" xr:uid="{00000000-0005-0000-0000-0000B70D0000}"/>
    <cellStyle name="Currency 2 4 4 4 3" xfId="3512" xr:uid="{00000000-0005-0000-0000-0000B80D0000}"/>
    <cellStyle name="Currency 2 4 4 4 4" xfId="3513" xr:uid="{00000000-0005-0000-0000-0000B90D0000}"/>
    <cellStyle name="Currency 2 4 4 4 4 2" xfId="3514" xr:uid="{00000000-0005-0000-0000-0000BA0D0000}"/>
    <cellStyle name="Currency 2 4 4 4 4 2 2" xfId="3515" xr:uid="{00000000-0005-0000-0000-0000BB0D0000}"/>
    <cellStyle name="Currency 2 4 4 4 4 3" xfId="3516" xr:uid="{00000000-0005-0000-0000-0000BC0D0000}"/>
    <cellStyle name="Currency 2 4 4 4 5" xfId="3517" xr:uid="{00000000-0005-0000-0000-0000BD0D0000}"/>
    <cellStyle name="Currency 2 4 4 4 5 2" xfId="3518" xr:uid="{00000000-0005-0000-0000-0000BE0D0000}"/>
    <cellStyle name="Currency 2 4 4 4 5 2 2" xfId="3519" xr:uid="{00000000-0005-0000-0000-0000BF0D0000}"/>
    <cellStyle name="Currency 2 4 4 4 5 3" xfId="3520" xr:uid="{00000000-0005-0000-0000-0000C00D0000}"/>
    <cellStyle name="Currency 2 4 4 5" xfId="3521" xr:uid="{00000000-0005-0000-0000-0000C10D0000}"/>
    <cellStyle name="Currency 2 4 4 5 2" xfId="3522" xr:uid="{00000000-0005-0000-0000-0000C20D0000}"/>
    <cellStyle name="Currency 2 4 4 5 3" xfId="3523" xr:uid="{00000000-0005-0000-0000-0000C30D0000}"/>
    <cellStyle name="Currency 2 4 4 5 3 2" xfId="3524" xr:uid="{00000000-0005-0000-0000-0000C40D0000}"/>
    <cellStyle name="Currency 2 4 4 5 3 3" xfId="3525" xr:uid="{00000000-0005-0000-0000-0000C50D0000}"/>
    <cellStyle name="Currency 2 4 4 5 4" xfId="3526" xr:uid="{00000000-0005-0000-0000-0000C60D0000}"/>
    <cellStyle name="Currency 2 4 4 5 4 2" xfId="3527" xr:uid="{00000000-0005-0000-0000-0000C70D0000}"/>
    <cellStyle name="Currency 2 4 4 5 4 2 2" xfId="3528" xr:uid="{00000000-0005-0000-0000-0000C80D0000}"/>
    <cellStyle name="Currency 2 4 4 5 4 3" xfId="3529" xr:uid="{00000000-0005-0000-0000-0000C90D0000}"/>
    <cellStyle name="Currency 2 4 4 5 5" xfId="3530" xr:uid="{00000000-0005-0000-0000-0000CA0D0000}"/>
    <cellStyle name="Currency 2 4 4 5 5 2" xfId="3531" xr:uid="{00000000-0005-0000-0000-0000CB0D0000}"/>
    <cellStyle name="Currency 2 4 4 5 5 2 2" xfId="3532" xr:uid="{00000000-0005-0000-0000-0000CC0D0000}"/>
    <cellStyle name="Currency 2 4 4 5 5 3" xfId="3533" xr:uid="{00000000-0005-0000-0000-0000CD0D0000}"/>
    <cellStyle name="Currency 2 4 4 5 6" xfId="3534" xr:uid="{00000000-0005-0000-0000-0000CE0D0000}"/>
    <cellStyle name="Currency 2 4 4 5 6 2" xfId="3535" xr:uid="{00000000-0005-0000-0000-0000CF0D0000}"/>
    <cellStyle name="Currency 2 4 4 5 6 2 2" xfId="3536" xr:uid="{00000000-0005-0000-0000-0000D00D0000}"/>
    <cellStyle name="Currency 2 4 4 5 6 3" xfId="3537" xr:uid="{00000000-0005-0000-0000-0000D10D0000}"/>
    <cellStyle name="Currency 2 4 4 5 7" xfId="3538" xr:uid="{00000000-0005-0000-0000-0000D20D0000}"/>
    <cellStyle name="Currency 2 4 4 5 7 2" xfId="3539" xr:uid="{00000000-0005-0000-0000-0000D30D0000}"/>
    <cellStyle name="Currency 2 4 4 5 8" xfId="3540" xr:uid="{00000000-0005-0000-0000-0000D40D0000}"/>
    <cellStyle name="Currency 2 4 4 5 8 2" xfId="3541" xr:uid="{00000000-0005-0000-0000-0000D50D0000}"/>
    <cellStyle name="Currency 2 4 4 5 9" xfId="3542" xr:uid="{00000000-0005-0000-0000-0000D60D0000}"/>
    <cellStyle name="Currency 2 4 4 6" xfId="3543" xr:uid="{00000000-0005-0000-0000-0000D70D0000}"/>
    <cellStyle name="Currency 2 4 4 6 2" xfId="3544" xr:uid="{00000000-0005-0000-0000-0000D80D0000}"/>
    <cellStyle name="Currency 2 4 4 6 3" xfId="3545" xr:uid="{00000000-0005-0000-0000-0000D90D0000}"/>
    <cellStyle name="Currency 2 4 4 7" xfId="3546" xr:uid="{00000000-0005-0000-0000-0000DA0D0000}"/>
    <cellStyle name="Currency 2 4 4 8" xfId="3547" xr:uid="{00000000-0005-0000-0000-0000DB0D0000}"/>
    <cellStyle name="Currency 2 4 4 8 2" xfId="3548" xr:uid="{00000000-0005-0000-0000-0000DC0D0000}"/>
    <cellStyle name="Currency 2 4 4 8 2 2" xfId="3549" xr:uid="{00000000-0005-0000-0000-0000DD0D0000}"/>
    <cellStyle name="Currency 2 4 4 8 3" xfId="3550" xr:uid="{00000000-0005-0000-0000-0000DE0D0000}"/>
    <cellStyle name="Currency 2 4 4 8 4" xfId="3551" xr:uid="{00000000-0005-0000-0000-0000DF0D0000}"/>
    <cellStyle name="Currency 2 4 4 9" xfId="3552" xr:uid="{00000000-0005-0000-0000-0000E00D0000}"/>
    <cellStyle name="Currency 2 4 4 9 2" xfId="3553" xr:uid="{00000000-0005-0000-0000-0000E10D0000}"/>
    <cellStyle name="Currency 2 4 4 9 2 2" xfId="3554" xr:uid="{00000000-0005-0000-0000-0000E20D0000}"/>
    <cellStyle name="Currency 2 4 4 9 3" xfId="3555" xr:uid="{00000000-0005-0000-0000-0000E30D0000}"/>
    <cellStyle name="Currency 2 4 5" xfId="3556" xr:uid="{00000000-0005-0000-0000-0000E40D0000}"/>
    <cellStyle name="Currency 2 4 5 10" xfId="3557" xr:uid="{00000000-0005-0000-0000-0000E50D0000}"/>
    <cellStyle name="Currency 2 4 5 10 2" xfId="3558" xr:uid="{00000000-0005-0000-0000-0000E60D0000}"/>
    <cellStyle name="Currency 2 4 5 10 2 2" xfId="3559" xr:uid="{00000000-0005-0000-0000-0000E70D0000}"/>
    <cellStyle name="Currency 2 4 5 10 3" xfId="3560" xr:uid="{00000000-0005-0000-0000-0000E80D0000}"/>
    <cellStyle name="Currency 2 4 5 11" xfId="3561" xr:uid="{00000000-0005-0000-0000-0000E90D0000}"/>
    <cellStyle name="Currency 2 4 5 11 2" xfId="3562" xr:uid="{00000000-0005-0000-0000-0000EA0D0000}"/>
    <cellStyle name="Currency 2 4 5 12" xfId="3563" xr:uid="{00000000-0005-0000-0000-0000EB0D0000}"/>
    <cellStyle name="Currency 2 4 5 12 2" xfId="3564" xr:uid="{00000000-0005-0000-0000-0000EC0D0000}"/>
    <cellStyle name="Currency 2 4 5 13" xfId="3565" xr:uid="{00000000-0005-0000-0000-0000ED0D0000}"/>
    <cellStyle name="Currency 2 4 5 14" xfId="3566" xr:uid="{00000000-0005-0000-0000-0000EE0D0000}"/>
    <cellStyle name="Currency 2 4 5 15" xfId="3567" xr:uid="{00000000-0005-0000-0000-0000EF0D0000}"/>
    <cellStyle name="Currency 2 4 5 2" xfId="3568" xr:uid="{00000000-0005-0000-0000-0000F00D0000}"/>
    <cellStyle name="Currency 2 4 5 2 2" xfId="3569" xr:uid="{00000000-0005-0000-0000-0000F10D0000}"/>
    <cellStyle name="Currency 2 4 5 2 2 2" xfId="3570" xr:uid="{00000000-0005-0000-0000-0000F20D0000}"/>
    <cellStyle name="Currency 2 4 5 2 2 3" xfId="3571" xr:uid="{00000000-0005-0000-0000-0000F30D0000}"/>
    <cellStyle name="Currency 2 4 5 2 2 3 2" xfId="3572" xr:uid="{00000000-0005-0000-0000-0000F40D0000}"/>
    <cellStyle name="Currency 2 4 5 2 2 3 3" xfId="3573" xr:uid="{00000000-0005-0000-0000-0000F50D0000}"/>
    <cellStyle name="Currency 2 4 5 2 2 4" xfId="3574" xr:uid="{00000000-0005-0000-0000-0000F60D0000}"/>
    <cellStyle name="Currency 2 4 5 2 2 4 2" xfId="3575" xr:uid="{00000000-0005-0000-0000-0000F70D0000}"/>
    <cellStyle name="Currency 2 4 5 2 2 4 2 2" xfId="3576" xr:uid="{00000000-0005-0000-0000-0000F80D0000}"/>
    <cellStyle name="Currency 2 4 5 2 2 4 3" xfId="3577" xr:uid="{00000000-0005-0000-0000-0000F90D0000}"/>
    <cellStyle name="Currency 2 4 5 2 2 5" xfId="3578" xr:uid="{00000000-0005-0000-0000-0000FA0D0000}"/>
    <cellStyle name="Currency 2 4 5 2 2 5 2" xfId="3579" xr:uid="{00000000-0005-0000-0000-0000FB0D0000}"/>
    <cellStyle name="Currency 2 4 5 2 2 5 2 2" xfId="3580" xr:uid="{00000000-0005-0000-0000-0000FC0D0000}"/>
    <cellStyle name="Currency 2 4 5 2 2 5 3" xfId="3581" xr:uid="{00000000-0005-0000-0000-0000FD0D0000}"/>
    <cellStyle name="Currency 2 4 5 2 2 6" xfId="3582" xr:uid="{00000000-0005-0000-0000-0000FE0D0000}"/>
    <cellStyle name="Currency 2 4 5 2 2 6 2" xfId="3583" xr:uid="{00000000-0005-0000-0000-0000FF0D0000}"/>
    <cellStyle name="Currency 2 4 5 2 2 6 2 2" xfId="3584" xr:uid="{00000000-0005-0000-0000-0000000E0000}"/>
    <cellStyle name="Currency 2 4 5 2 2 6 3" xfId="3585" xr:uid="{00000000-0005-0000-0000-0000010E0000}"/>
    <cellStyle name="Currency 2 4 5 2 2 7" xfId="3586" xr:uid="{00000000-0005-0000-0000-0000020E0000}"/>
    <cellStyle name="Currency 2 4 5 2 2 7 2" xfId="3587" xr:uid="{00000000-0005-0000-0000-0000030E0000}"/>
    <cellStyle name="Currency 2 4 5 2 2 8" xfId="3588" xr:uid="{00000000-0005-0000-0000-0000040E0000}"/>
    <cellStyle name="Currency 2 4 5 2 2 8 2" xfId="3589" xr:uid="{00000000-0005-0000-0000-0000050E0000}"/>
    <cellStyle name="Currency 2 4 5 2 2 9" xfId="3590" xr:uid="{00000000-0005-0000-0000-0000060E0000}"/>
    <cellStyle name="Currency 2 4 5 2 3" xfId="3591" xr:uid="{00000000-0005-0000-0000-0000070E0000}"/>
    <cellStyle name="Currency 2 4 5 2 3 2" xfId="3592" xr:uid="{00000000-0005-0000-0000-0000080E0000}"/>
    <cellStyle name="Currency 2 4 5 2 3 3" xfId="3593" xr:uid="{00000000-0005-0000-0000-0000090E0000}"/>
    <cellStyle name="Currency 2 4 5 2 3 3 2" xfId="3594" xr:uid="{00000000-0005-0000-0000-00000A0E0000}"/>
    <cellStyle name="Currency 2 4 5 2 3 3 3" xfId="3595" xr:uid="{00000000-0005-0000-0000-00000B0E0000}"/>
    <cellStyle name="Currency 2 4 5 2 3 4" xfId="3596" xr:uid="{00000000-0005-0000-0000-00000C0E0000}"/>
    <cellStyle name="Currency 2 4 5 2 3 4 2" xfId="3597" xr:uid="{00000000-0005-0000-0000-00000D0E0000}"/>
    <cellStyle name="Currency 2 4 5 2 3 4 2 2" xfId="3598" xr:uid="{00000000-0005-0000-0000-00000E0E0000}"/>
    <cellStyle name="Currency 2 4 5 2 3 4 3" xfId="3599" xr:uid="{00000000-0005-0000-0000-00000F0E0000}"/>
    <cellStyle name="Currency 2 4 5 2 3 5" xfId="3600" xr:uid="{00000000-0005-0000-0000-0000100E0000}"/>
    <cellStyle name="Currency 2 4 5 2 3 5 2" xfId="3601" xr:uid="{00000000-0005-0000-0000-0000110E0000}"/>
    <cellStyle name="Currency 2 4 5 2 3 5 2 2" xfId="3602" xr:uid="{00000000-0005-0000-0000-0000120E0000}"/>
    <cellStyle name="Currency 2 4 5 2 3 5 3" xfId="3603" xr:uid="{00000000-0005-0000-0000-0000130E0000}"/>
    <cellStyle name="Currency 2 4 5 2 3 6" xfId="3604" xr:uid="{00000000-0005-0000-0000-0000140E0000}"/>
    <cellStyle name="Currency 2 4 5 2 3 6 2" xfId="3605" xr:uid="{00000000-0005-0000-0000-0000150E0000}"/>
    <cellStyle name="Currency 2 4 5 2 3 6 2 2" xfId="3606" xr:uid="{00000000-0005-0000-0000-0000160E0000}"/>
    <cellStyle name="Currency 2 4 5 2 3 6 3" xfId="3607" xr:uid="{00000000-0005-0000-0000-0000170E0000}"/>
    <cellStyle name="Currency 2 4 5 2 3 7" xfId="3608" xr:uid="{00000000-0005-0000-0000-0000180E0000}"/>
    <cellStyle name="Currency 2 4 5 2 3 7 2" xfId="3609" xr:uid="{00000000-0005-0000-0000-0000190E0000}"/>
    <cellStyle name="Currency 2 4 5 2 3 8" xfId="3610" xr:uid="{00000000-0005-0000-0000-00001A0E0000}"/>
    <cellStyle name="Currency 2 4 5 2 3 8 2" xfId="3611" xr:uid="{00000000-0005-0000-0000-00001B0E0000}"/>
    <cellStyle name="Currency 2 4 5 2 3 9" xfId="3612" xr:uid="{00000000-0005-0000-0000-00001C0E0000}"/>
    <cellStyle name="Currency 2 4 5 2 4" xfId="3613" xr:uid="{00000000-0005-0000-0000-00001D0E0000}"/>
    <cellStyle name="Currency 2 4 5 2 4 2" xfId="3614" xr:uid="{00000000-0005-0000-0000-00001E0E0000}"/>
    <cellStyle name="Currency 2 4 5 2 4 3" xfId="3615" xr:uid="{00000000-0005-0000-0000-00001F0E0000}"/>
    <cellStyle name="Currency 2 4 5 2 4 3 2" xfId="3616" xr:uid="{00000000-0005-0000-0000-0000200E0000}"/>
    <cellStyle name="Currency 2 4 5 2 4 3 2 2" xfId="3617" xr:uid="{00000000-0005-0000-0000-0000210E0000}"/>
    <cellStyle name="Currency 2 4 5 2 4 3 3" xfId="3618" xr:uid="{00000000-0005-0000-0000-0000220E0000}"/>
    <cellStyle name="Currency 2 4 5 2 4 4" xfId="3619" xr:uid="{00000000-0005-0000-0000-0000230E0000}"/>
    <cellStyle name="Currency 2 4 5 2 4 4 2" xfId="3620" xr:uid="{00000000-0005-0000-0000-0000240E0000}"/>
    <cellStyle name="Currency 2 4 5 2 4 4 2 2" xfId="3621" xr:uid="{00000000-0005-0000-0000-0000250E0000}"/>
    <cellStyle name="Currency 2 4 5 2 4 4 3" xfId="3622" xr:uid="{00000000-0005-0000-0000-0000260E0000}"/>
    <cellStyle name="Currency 2 4 5 2 4 5" xfId="3623" xr:uid="{00000000-0005-0000-0000-0000270E0000}"/>
    <cellStyle name="Currency 2 4 5 2 4 5 2" xfId="3624" xr:uid="{00000000-0005-0000-0000-0000280E0000}"/>
    <cellStyle name="Currency 2 4 5 2 4 5 2 2" xfId="3625" xr:uid="{00000000-0005-0000-0000-0000290E0000}"/>
    <cellStyle name="Currency 2 4 5 2 4 5 3" xfId="3626" xr:uid="{00000000-0005-0000-0000-00002A0E0000}"/>
    <cellStyle name="Currency 2 4 5 2 4 6" xfId="3627" xr:uid="{00000000-0005-0000-0000-00002B0E0000}"/>
    <cellStyle name="Currency 2 4 5 2 4 6 2" xfId="3628" xr:uid="{00000000-0005-0000-0000-00002C0E0000}"/>
    <cellStyle name="Currency 2 4 5 2 4 7" xfId="3629" xr:uid="{00000000-0005-0000-0000-00002D0E0000}"/>
    <cellStyle name="Currency 2 4 5 2 4 7 2" xfId="3630" xr:uid="{00000000-0005-0000-0000-00002E0E0000}"/>
    <cellStyle name="Currency 2 4 5 2 4 8" xfId="3631" xr:uid="{00000000-0005-0000-0000-00002F0E0000}"/>
    <cellStyle name="Currency 2 4 5 2 4 9" xfId="3632" xr:uid="{00000000-0005-0000-0000-0000300E0000}"/>
    <cellStyle name="Currency 2 4 5 2 5" xfId="3633" xr:uid="{00000000-0005-0000-0000-0000310E0000}"/>
    <cellStyle name="Currency 2 4 5 2 5 2" xfId="3634" xr:uid="{00000000-0005-0000-0000-0000320E0000}"/>
    <cellStyle name="Currency 2 4 5 2 5 3" xfId="3635" xr:uid="{00000000-0005-0000-0000-0000330E0000}"/>
    <cellStyle name="Currency 2 4 5 2 6" xfId="3636" xr:uid="{00000000-0005-0000-0000-0000340E0000}"/>
    <cellStyle name="Currency 2 4 5 2 6 2" xfId="3637" xr:uid="{00000000-0005-0000-0000-0000350E0000}"/>
    <cellStyle name="Currency 2 4 5 2 6 2 2" xfId="3638" xr:uid="{00000000-0005-0000-0000-0000360E0000}"/>
    <cellStyle name="Currency 2 4 5 2 6 2 2 2" xfId="3639" xr:uid="{00000000-0005-0000-0000-0000370E0000}"/>
    <cellStyle name="Currency 2 4 5 2 6 2 3" xfId="3640" xr:uid="{00000000-0005-0000-0000-0000380E0000}"/>
    <cellStyle name="Currency 2 4 5 2 6 3" xfId="3641" xr:uid="{00000000-0005-0000-0000-0000390E0000}"/>
    <cellStyle name="Currency 2 4 5 2 6 3 2" xfId="3642" xr:uid="{00000000-0005-0000-0000-00003A0E0000}"/>
    <cellStyle name="Currency 2 4 5 2 6 3 2 2" xfId="3643" xr:uid="{00000000-0005-0000-0000-00003B0E0000}"/>
    <cellStyle name="Currency 2 4 5 2 6 3 3" xfId="3644" xr:uid="{00000000-0005-0000-0000-00003C0E0000}"/>
    <cellStyle name="Currency 2 4 5 2 6 4" xfId="3645" xr:uid="{00000000-0005-0000-0000-00003D0E0000}"/>
    <cellStyle name="Currency 2 4 5 2 6 4 2" xfId="3646" xr:uid="{00000000-0005-0000-0000-00003E0E0000}"/>
    <cellStyle name="Currency 2 4 5 2 6 4 2 2" xfId="3647" xr:uid="{00000000-0005-0000-0000-00003F0E0000}"/>
    <cellStyle name="Currency 2 4 5 2 6 4 3" xfId="3648" xr:uid="{00000000-0005-0000-0000-0000400E0000}"/>
    <cellStyle name="Currency 2 4 5 2 6 5" xfId="3649" xr:uid="{00000000-0005-0000-0000-0000410E0000}"/>
    <cellStyle name="Currency 2 4 5 2 6 5 2" xfId="3650" xr:uid="{00000000-0005-0000-0000-0000420E0000}"/>
    <cellStyle name="Currency 2 4 5 2 6 6" xfId="3651" xr:uid="{00000000-0005-0000-0000-0000430E0000}"/>
    <cellStyle name="Currency 2 4 5 2 6 6 2" xfId="3652" xr:uid="{00000000-0005-0000-0000-0000440E0000}"/>
    <cellStyle name="Currency 2 4 5 2 6 7" xfId="3653" xr:uid="{00000000-0005-0000-0000-0000450E0000}"/>
    <cellStyle name="Currency 2 4 5 2 7" xfId="3654" xr:uid="{00000000-0005-0000-0000-0000460E0000}"/>
    <cellStyle name="Currency 2 4 5 2 7 2" xfId="3655" xr:uid="{00000000-0005-0000-0000-0000470E0000}"/>
    <cellStyle name="Currency 2 4 5 2 7 2 2" xfId="3656" xr:uid="{00000000-0005-0000-0000-0000480E0000}"/>
    <cellStyle name="Currency 2 4 5 2 7 3" xfId="3657" xr:uid="{00000000-0005-0000-0000-0000490E0000}"/>
    <cellStyle name="Currency 2 4 5 2 8" xfId="3658" xr:uid="{00000000-0005-0000-0000-00004A0E0000}"/>
    <cellStyle name="Currency 2 4 5 2 8 2" xfId="3659" xr:uid="{00000000-0005-0000-0000-00004B0E0000}"/>
    <cellStyle name="Currency 2 4 5 2 8 2 2" xfId="3660" xr:uid="{00000000-0005-0000-0000-00004C0E0000}"/>
    <cellStyle name="Currency 2 4 5 2 8 3" xfId="3661" xr:uid="{00000000-0005-0000-0000-00004D0E0000}"/>
    <cellStyle name="Currency 2 4 5 3" xfId="3662" xr:uid="{00000000-0005-0000-0000-00004E0E0000}"/>
    <cellStyle name="Currency 2 4 5 3 10" xfId="3663" xr:uid="{00000000-0005-0000-0000-00004F0E0000}"/>
    <cellStyle name="Currency 2 4 5 3 2" xfId="3664" xr:uid="{00000000-0005-0000-0000-0000500E0000}"/>
    <cellStyle name="Currency 2 4 5 3 2 2" xfId="3665" xr:uid="{00000000-0005-0000-0000-0000510E0000}"/>
    <cellStyle name="Currency 2 4 5 3 2 3" xfId="3666" xr:uid="{00000000-0005-0000-0000-0000520E0000}"/>
    <cellStyle name="Currency 2 4 5 3 2 3 2" xfId="3667" xr:uid="{00000000-0005-0000-0000-0000530E0000}"/>
    <cellStyle name="Currency 2 4 5 3 2 3 3" xfId="3668" xr:uid="{00000000-0005-0000-0000-0000540E0000}"/>
    <cellStyle name="Currency 2 4 5 3 2 4" xfId="3669" xr:uid="{00000000-0005-0000-0000-0000550E0000}"/>
    <cellStyle name="Currency 2 4 5 3 2 4 2" xfId="3670" xr:uid="{00000000-0005-0000-0000-0000560E0000}"/>
    <cellStyle name="Currency 2 4 5 3 2 4 2 2" xfId="3671" xr:uid="{00000000-0005-0000-0000-0000570E0000}"/>
    <cellStyle name="Currency 2 4 5 3 2 4 3" xfId="3672" xr:uid="{00000000-0005-0000-0000-0000580E0000}"/>
    <cellStyle name="Currency 2 4 5 3 2 5" xfId="3673" xr:uid="{00000000-0005-0000-0000-0000590E0000}"/>
    <cellStyle name="Currency 2 4 5 3 2 5 2" xfId="3674" xr:uid="{00000000-0005-0000-0000-00005A0E0000}"/>
    <cellStyle name="Currency 2 4 5 3 2 5 2 2" xfId="3675" xr:uid="{00000000-0005-0000-0000-00005B0E0000}"/>
    <cellStyle name="Currency 2 4 5 3 2 5 3" xfId="3676" xr:uid="{00000000-0005-0000-0000-00005C0E0000}"/>
    <cellStyle name="Currency 2 4 5 3 2 6" xfId="3677" xr:uid="{00000000-0005-0000-0000-00005D0E0000}"/>
    <cellStyle name="Currency 2 4 5 3 2 6 2" xfId="3678" xr:uid="{00000000-0005-0000-0000-00005E0E0000}"/>
    <cellStyle name="Currency 2 4 5 3 2 6 2 2" xfId="3679" xr:uid="{00000000-0005-0000-0000-00005F0E0000}"/>
    <cellStyle name="Currency 2 4 5 3 2 6 3" xfId="3680" xr:uid="{00000000-0005-0000-0000-0000600E0000}"/>
    <cellStyle name="Currency 2 4 5 3 2 7" xfId="3681" xr:uid="{00000000-0005-0000-0000-0000610E0000}"/>
    <cellStyle name="Currency 2 4 5 3 2 7 2" xfId="3682" xr:uid="{00000000-0005-0000-0000-0000620E0000}"/>
    <cellStyle name="Currency 2 4 5 3 2 8" xfId="3683" xr:uid="{00000000-0005-0000-0000-0000630E0000}"/>
    <cellStyle name="Currency 2 4 5 3 2 8 2" xfId="3684" xr:uid="{00000000-0005-0000-0000-0000640E0000}"/>
    <cellStyle name="Currency 2 4 5 3 2 9" xfId="3685" xr:uid="{00000000-0005-0000-0000-0000650E0000}"/>
    <cellStyle name="Currency 2 4 5 3 3" xfId="3686" xr:uid="{00000000-0005-0000-0000-0000660E0000}"/>
    <cellStyle name="Currency 2 4 5 3 4" xfId="3687" xr:uid="{00000000-0005-0000-0000-0000670E0000}"/>
    <cellStyle name="Currency 2 4 5 3 4 2" xfId="3688" xr:uid="{00000000-0005-0000-0000-0000680E0000}"/>
    <cellStyle name="Currency 2 4 5 3 4 3" xfId="3689" xr:uid="{00000000-0005-0000-0000-0000690E0000}"/>
    <cellStyle name="Currency 2 4 5 3 5" xfId="3690" xr:uid="{00000000-0005-0000-0000-00006A0E0000}"/>
    <cellStyle name="Currency 2 4 5 3 5 2" xfId="3691" xr:uid="{00000000-0005-0000-0000-00006B0E0000}"/>
    <cellStyle name="Currency 2 4 5 3 5 2 2" xfId="3692" xr:uid="{00000000-0005-0000-0000-00006C0E0000}"/>
    <cellStyle name="Currency 2 4 5 3 5 3" xfId="3693" xr:uid="{00000000-0005-0000-0000-00006D0E0000}"/>
    <cellStyle name="Currency 2 4 5 3 6" xfId="3694" xr:uid="{00000000-0005-0000-0000-00006E0E0000}"/>
    <cellStyle name="Currency 2 4 5 3 6 2" xfId="3695" xr:uid="{00000000-0005-0000-0000-00006F0E0000}"/>
    <cellStyle name="Currency 2 4 5 3 6 2 2" xfId="3696" xr:uid="{00000000-0005-0000-0000-0000700E0000}"/>
    <cellStyle name="Currency 2 4 5 3 6 3" xfId="3697" xr:uid="{00000000-0005-0000-0000-0000710E0000}"/>
    <cellStyle name="Currency 2 4 5 3 7" xfId="3698" xr:uid="{00000000-0005-0000-0000-0000720E0000}"/>
    <cellStyle name="Currency 2 4 5 3 7 2" xfId="3699" xr:uid="{00000000-0005-0000-0000-0000730E0000}"/>
    <cellStyle name="Currency 2 4 5 3 7 2 2" xfId="3700" xr:uid="{00000000-0005-0000-0000-0000740E0000}"/>
    <cellStyle name="Currency 2 4 5 3 7 3" xfId="3701" xr:uid="{00000000-0005-0000-0000-0000750E0000}"/>
    <cellStyle name="Currency 2 4 5 3 8" xfId="3702" xr:uid="{00000000-0005-0000-0000-0000760E0000}"/>
    <cellStyle name="Currency 2 4 5 3 8 2" xfId="3703" xr:uid="{00000000-0005-0000-0000-0000770E0000}"/>
    <cellStyle name="Currency 2 4 5 3 9" xfId="3704" xr:uid="{00000000-0005-0000-0000-0000780E0000}"/>
    <cellStyle name="Currency 2 4 5 3 9 2" xfId="3705" xr:uid="{00000000-0005-0000-0000-0000790E0000}"/>
    <cellStyle name="Currency 2 4 5 4" xfId="3706" xr:uid="{00000000-0005-0000-0000-00007A0E0000}"/>
    <cellStyle name="Currency 2 4 5 4 2" xfId="3707" xr:uid="{00000000-0005-0000-0000-00007B0E0000}"/>
    <cellStyle name="Currency 2 4 5 4 2 10" xfId="3708" xr:uid="{00000000-0005-0000-0000-00007C0E0000}"/>
    <cellStyle name="Currency 2 4 5 4 2 2" xfId="3709" xr:uid="{00000000-0005-0000-0000-00007D0E0000}"/>
    <cellStyle name="Currency 2 4 5 4 2 3" xfId="3710" xr:uid="{00000000-0005-0000-0000-00007E0E0000}"/>
    <cellStyle name="Currency 2 4 5 4 2 4" xfId="3711" xr:uid="{00000000-0005-0000-0000-00007F0E0000}"/>
    <cellStyle name="Currency 2 4 5 4 2 4 2" xfId="3712" xr:uid="{00000000-0005-0000-0000-0000800E0000}"/>
    <cellStyle name="Currency 2 4 5 4 2 4 2 2" xfId="3713" xr:uid="{00000000-0005-0000-0000-0000810E0000}"/>
    <cellStyle name="Currency 2 4 5 4 2 4 3" xfId="3714" xr:uid="{00000000-0005-0000-0000-0000820E0000}"/>
    <cellStyle name="Currency 2 4 5 4 2 5" xfId="3715" xr:uid="{00000000-0005-0000-0000-0000830E0000}"/>
    <cellStyle name="Currency 2 4 5 4 2 5 2" xfId="3716" xr:uid="{00000000-0005-0000-0000-0000840E0000}"/>
    <cellStyle name="Currency 2 4 5 4 2 5 2 2" xfId="3717" xr:uid="{00000000-0005-0000-0000-0000850E0000}"/>
    <cellStyle name="Currency 2 4 5 4 2 5 3" xfId="3718" xr:uid="{00000000-0005-0000-0000-0000860E0000}"/>
    <cellStyle name="Currency 2 4 5 4 2 6" xfId="3719" xr:uid="{00000000-0005-0000-0000-0000870E0000}"/>
    <cellStyle name="Currency 2 4 5 4 2 6 2" xfId="3720" xr:uid="{00000000-0005-0000-0000-0000880E0000}"/>
    <cellStyle name="Currency 2 4 5 4 2 6 2 2" xfId="3721" xr:uid="{00000000-0005-0000-0000-0000890E0000}"/>
    <cellStyle name="Currency 2 4 5 4 2 6 3" xfId="3722" xr:uid="{00000000-0005-0000-0000-00008A0E0000}"/>
    <cellStyle name="Currency 2 4 5 4 2 7" xfId="3723" xr:uid="{00000000-0005-0000-0000-00008B0E0000}"/>
    <cellStyle name="Currency 2 4 5 4 2 7 2" xfId="3724" xr:uid="{00000000-0005-0000-0000-00008C0E0000}"/>
    <cellStyle name="Currency 2 4 5 4 2 8" xfId="3725" xr:uid="{00000000-0005-0000-0000-00008D0E0000}"/>
    <cellStyle name="Currency 2 4 5 4 2 8 2" xfId="3726" xr:uid="{00000000-0005-0000-0000-00008E0E0000}"/>
    <cellStyle name="Currency 2 4 5 4 2 9" xfId="3727" xr:uid="{00000000-0005-0000-0000-00008F0E0000}"/>
    <cellStyle name="Currency 2 4 5 4 3" xfId="3728" xr:uid="{00000000-0005-0000-0000-0000900E0000}"/>
    <cellStyle name="Currency 2 4 5 4 4" xfId="3729" xr:uid="{00000000-0005-0000-0000-0000910E0000}"/>
    <cellStyle name="Currency 2 4 5 4 4 2" xfId="3730" xr:uid="{00000000-0005-0000-0000-0000920E0000}"/>
    <cellStyle name="Currency 2 4 5 4 4 2 2" xfId="3731" xr:uid="{00000000-0005-0000-0000-0000930E0000}"/>
    <cellStyle name="Currency 2 4 5 4 4 3" xfId="3732" xr:uid="{00000000-0005-0000-0000-0000940E0000}"/>
    <cellStyle name="Currency 2 4 5 4 5" xfId="3733" xr:uid="{00000000-0005-0000-0000-0000950E0000}"/>
    <cellStyle name="Currency 2 4 5 4 5 2" xfId="3734" xr:uid="{00000000-0005-0000-0000-0000960E0000}"/>
    <cellStyle name="Currency 2 4 5 4 5 2 2" xfId="3735" xr:uid="{00000000-0005-0000-0000-0000970E0000}"/>
    <cellStyle name="Currency 2 4 5 4 5 3" xfId="3736" xr:uid="{00000000-0005-0000-0000-0000980E0000}"/>
    <cellStyle name="Currency 2 4 5 5" xfId="3737" xr:uid="{00000000-0005-0000-0000-0000990E0000}"/>
    <cellStyle name="Currency 2 4 5 5 2" xfId="3738" xr:uid="{00000000-0005-0000-0000-00009A0E0000}"/>
    <cellStyle name="Currency 2 4 5 5 3" xfId="3739" xr:uid="{00000000-0005-0000-0000-00009B0E0000}"/>
    <cellStyle name="Currency 2 4 5 5 3 2" xfId="3740" xr:uid="{00000000-0005-0000-0000-00009C0E0000}"/>
    <cellStyle name="Currency 2 4 5 5 3 3" xfId="3741" xr:uid="{00000000-0005-0000-0000-00009D0E0000}"/>
    <cellStyle name="Currency 2 4 5 5 4" xfId="3742" xr:uid="{00000000-0005-0000-0000-00009E0E0000}"/>
    <cellStyle name="Currency 2 4 5 5 4 2" xfId="3743" xr:uid="{00000000-0005-0000-0000-00009F0E0000}"/>
    <cellStyle name="Currency 2 4 5 5 4 2 2" xfId="3744" xr:uid="{00000000-0005-0000-0000-0000A00E0000}"/>
    <cellStyle name="Currency 2 4 5 5 4 3" xfId="3745" xr:uid="{00000000-0005-0000-0000-0000A10E0000}"/>
    <cellStyle name="Currency 2 4 5 5 5" xfId="3746" xr:uid="{00000000-0005-0000-0000-0000A20E0000}"/>
    <cellStyle name="Currency 2 4 5 5 5 2" xfId="3747" xr:uid="{00000000-0005-0000-0000-0000A30E0000}"/>
    <cellStyle name="Currency 2 4 5 5 5 2 2" xfId="3748" xr:uid="{00000000-0005-0000-0000-0000A40E0000}"/>
    <cellStyle name="Currency 2 4 5 5 5 3" xfId="3749" xr:uid="{00000000-0005-0000-0000-0000A50E0000}"/>
    <cellStyle name="Currency 2 4 5 5 6" xfId="3750" xr:uid="{00000000-0005-0000-0000-0000A60E0000}"/>
    <cellStyle name="Currency 2 4 5 5 6 2" xfId="3751" xr:uid="{00000000-0005-0000-0000-0000A70E0000}"/>
    <cellStyle name="Currency 2 4 5 5 6 2 2" xfId="3752" xr:uid="{00000000-0005-0000-0000-0000A80E0000}"/>
    <cellStyle name="Currency 2 4 5 5 6 3" xfId="3753" xr:uid="{00000000-0005-0000-0000-0000A90E0000}"/>
    <cellStyle name="Currency 2 4 5 5 7" xfId="3754" xr:uid="{00000000-0005-0000-0000-0000AA0E0000}"/>
    <cellStyle name="Currency 2 4 5 5 7 2" xfId="3755" xr:uid="{00000000-0005-0000-0000-0000AB0E0000}"/>
    <cellStyle name="Currency 2 4 5 5 8" xfId="3756" xr:uid="{00000000-0005-0000-0000-0000AC0E0000}"/>
    <cellStyle name="Currency 2 4 5 5 8 2" xfId="3757" xr:uid="{00000000-0005-0000-0000-0000AD0E0000}"/>
    <cellStyle name="Currency 2 4 5 5 9" xfId="3758" xr:uid="{00000000-0005-0000-0000-0000AE0E0000}"/>
    <cellStyle name="Currency 2 4 5 6" xfId="3759" xr:uid="{00000000-0005-0000-0000-0000AF0E0000}"/>
    <cellStyle name="Currency 2 4 5 6 2" xfId="3760" xr:uid="{00000000-0005-0000-0000-0000B00E0000}"/>
    <cellStyle name="Currency 2 4 5 6 3" xfId="3761" xr:uid="{00000000-0005-0000-0000-0000B10E0000}"/>
    <cellStyle name="Currency 2 4 5 7" xfId="3762" xr:uid="{00000000-0005-0000-0000-0000B20E0000}"/>
    <cellStyle name="Currency 2 4 5 8" xfId="3763" xr:uid="{00000000-0005-0000-0000-0000B30E0000}"/>
    <cellStyle name="Currency 2 4 5 8 2" xfId="3764" xr:uid="{00000000-0005-0000-0000-0000B40E0000}"/>
    <cellStyle name="Currency 2 4 5 8 2 2" xfId="3765" xr:uid="{00000000-0005-0000-0000-0000B50E0000}"/>
    <cellStyle name="Currency 2 4 5 8 3" xfId="3766" xr:uid="{00000000-0005-0000-0000-0000B60E0000}"/>
    <cellStyle name="Currency 2 4 5 8 4" xfId="3767" xr:uid="{00000000-0005-0000-0000-0000B70E0000}"/>
    <cellStyle name="Currency 2 4 5 9" xfId="3768" xr:uid="{00000000-0005-0000-0000-0000B80E0000}"/>
    <cellStyle name="Currency 2 4 5 9 2" xfId="3769" xr:uid="{00000000-0005-0000-0000-0000B90E0000}"/>
    <cellStyle name="Currency 2 4 5 9 2 2" xfId="3770" xr:uid="{00000000-0005-0000-0000-0000BA0E0000}"/>
    <cellStyle name="Currency 2 4 5 9 3" xfId="3771" xr:uid="{00000000-0005-0000-0000-0000BB0E0000}"/>
    <cellStyle name="Currency 2 4 6" xfId="3772" xr:uid="{00000000-0005-0000-0000-0000BC0E0000}"/>
    <cellStyle name="Currency 2 4 6 2" xfId="3773" xr:uid="{00000000-0005-0000-0000-0000BD0E0000}"/>
    <cellStyle name="Currency 2 4 6 2 2" xfId="3774" xr:uid="{00000000-0005-0000-0000-0000BE0E0000}"/>
    <cellStyle name="Currency 2 4 6 2 3" xfId="3775" xr:uid="{00000000-0005-0000-0000-0000BF0E0000}"/>
    <cellStyle name="Currency 2 4 6 2 3 2" xfId="3776" xr:uid="{00000000-0005-0000-0000-0000C00E0000}"/>
    <cellStyle name="Currency 2 4 6 2 3 3" xfId="3777" xr:uid="{00000000-0005-0000-0000-0000C10E0000}"/>
    <cellStyle name="Currency 2 4 6 2 4" xfId="3778" xr:uid="{00000000-0005-0000-0000-0000C20E0000}"/>
    <cellStyle name="Currency 2 4 6 2 4 2" xfId="3779" xr:uid="{00000000-0005-0000-0000-0000C30E0000}"/>
    <cellStyle name="Currency 2 4 6 2 4 2 2" xfId="3780" xr:uid="{00000000-0005-0000-0000-0000C40E0000}"/>
    <cellStyle name="Currency 2 4 6 2 4 3" xfId="3781" xr:uid="{00000000-0005-0000-0000-0000C50E0000}"/>
    <cellStyle name="Currency 2 4 6 2 5" xfId="3782" xr:uid="{00000000-0005-0000-0000-0000C60E0000}"/>
    <cellStyle name="Currency 2 4 6 2 5 2" xfId="3783" xr:uid="{00000000-0005-0000-0000-0000C70E0000}"/>
    <cellStyle name="Currency 2 4 6 2 5 2 2" xfId="3784" xr:uid="{00000000-0005-0000-0000-0000C80E0000}"/>
    <cellStyle name="Currency 2 4 6 2 5 3" xfId="3785" xr:uid="{00000000-0005-0000-0000-0000C90E0000}"/>
    <cellStyle name="Currency 2 4 6 2 6" xfId="3786" xr:uid="{00000000-0005-0000-0000-0000CA0E0000}"/>
    <cellStyle name="Currency 2 4 6 2 6 2" xfId="3787" xr:uid="{00000000-0005-0000-0000-0000CB0E0000}"/>
    <cellStyle name="Currency 2 4 6 2 6 2 2" xfId="3788" xr:uid="{00000000-0005-0000-0000-0000CC0E0000}"/>
    <cellStyle name="Currency 2 4 6 2 6 3" xfId="3789" xr:uid="{00000000-0005-0000-0000-0000CD0E0000}"/>
    <cellStyle name="Currency 2 4 6 2 7" xfId="3790" xr:uid="{00000000-0005-0000-0000-0000CE0E0000}"/>
    <cellStyle name="Currency 2 4 6 2 7 2" xfId="3791" xr:uid="{00000000-0005-0000-0000-0000CF0E0000}"/>
    <cellStyle name="Currency 2 4 6 2 8" xfId="3792" xr:uid="{00000000-0005-0000-0000-0000D00E0000}"/>
    <cellStyle name="Currency 2 4 6 2 8 2" xfId="3793" xr:uid="{00000000-0005-0000-0000-0000D10E0000}"/>
    <cellStyle name="Currency 2 4 6 2 9" xfId="3794" xr:uid="{00000000-0005-0000-0000-0000D20E0000}"/>
    <cellStyle name="Currency 2 4 6 3" xfId="3795" xr:uid="{00000000-0005-0000-0000-0000D30E0000}"/>
    <cellStyle name="Currency 2 4 6 3 2" xfId="3796" xr:uid="{00000000-0005-0000-0000-0000D40E0000}"/>
    <cellStyle name="Currency 2 4 6 3 3" xfId="3797" xr:uid="{00000000-0005-0000-0000-0000D50E0000}"/>
    <cellStyle name="Currency 2 4 6 3 3 2" xfId="3798" xr:uid="{00000000-0005-0000-0000-0000D60E0000}"/>
    <cellStyle name="Currency 2 4 6 3 3 3" xfId="3799" xr:uid="{00000000-0005-0000-0000-0000D70E0000}"/>
    <cellStyle name="Currency 2 4 6 3 4" xfId="3800" xr:uid="{00000000-0005-0000-0000-0000D80E0000}"/>
    <cellStyle name="Currency 2 4 6 3 4 2" xfId="3801" xr:uid="{00000000-0005-0000-0000-0000D90E0000}"/>
    <cellStyle name="Currency 2 4 6 3 4 2 2" xfId="3802" xr:uid="{00000000-0005-0000-0000-0000DA0E0000}"/>
    <cellStyle name="Currency 2 4 6 3 4 3" xfId="3803" xr:uid="{00000000-0005-0000-0000-0000DB0E0000}"/>
    <cellStyle name="Currency 2 4 6 3 5" xfId="3804" xr:uid="{00000000-0005-0000-0000-0000DC0E0000}"/>
    <cellStyle name="Currency 2 4 6 3 5 2" xfId="3805" xr:uid="{00000000-0005-0000-0000-0000DD0E0000}"/>
    <cellStyle name="Currency 2 4 6 3 5 2 2" xfId="3806" xr:uid="{00000000-0005-0000-0000-0000DE0E0000}"/>
    <cellStyle name="Currency 2 4 6 3 5 3" xfId="3807" xr:uid="{00000000-0005-0000-0000-0000DF0E0000}"/>
    <cellStyle name="Currency 2 4 6 3 6" xfId="3808" xr:uid="{00000000-0005-0000-0000-0000E00E0000}"/>
    <cellStyle name="Currency 2 4 6 3 6 2" xfId="3809" xr:uid="{00000000-0005-0000-0000-0000E10E0000}"/>
    <cellStyle name="Currency 2 4 6 3 6 2 2" xfId="3810" xr:uid="{00000000-0005-0000-0000-0000E20E0000}"/>
    <cellStyle name="Currency 2 4 6 3 6 3" xfId="3811" xr:uid="{00000000-0005-0000-0000-0000E30E0000}"/>
    <cellStyle name="Currency 2 4 6 3 7" xfId="3812" xr:uid="{00000000-0005-0000-0000-0000E40E0000}"/>
    <cellStyle name="Currency 2 4 6 3 7 2" xfId="3813" xr:uid="{00000000-0005-0000-0000-0000E50E0000}"/>
    <cellStyle name="Currency 2 4 6 3 8" xfId="3814" xr:uid="{00000000-0005-0000-0000-0000E60E0000}"/>
    <cellStyle name="Currency 2 4 6 3 8 2" xfId="3815" xr:uid="{00000000-0005-0000-0000-0000E70E0000}"/>
    <cellStyle name="Currency 2 4 6 3 9" xfId="3816" xr:uid="{00000000-0005-0000-0000-0000E80E0000}"/>
    <cellStyle name="Currency 2 4 6 4" xfId="3817" xr:uid="{00000000-0005-0000-0000-0000E90E0000}"/>
    <cellStyle name="Currency 2 4 6 4 2" xfId="3818" xr:uid="{00000000-0005-0000-0000-0000EA0E0000}"/>
    <cellStyle name="Currency 2 4 6 4 3" xfId="3819" xr:uid="{00000000-0005-0000-0000-0000EB0E0000}"/>
    <cellStyle name="Currency 2 4 6 4 3 2" xfId="3820" xr:uid="{00000000-0005-0000-0000-0000EC0E0000}"/>
    <cellStyle name="Currency 2 4 6 4 3 2 2" xfId="3821" xr:uid="{00000000-0005-0000-0000-0000ED0E0000}"/>
    <cellStyle name="Currency 2 4 6 4 3 3" xfId="3822" xr:uid="{00000000-0005-0000-0000-0000EE0E0000}"/>
    <cellStyle name="Currency 2 4 6 4 4" xfId="3823" xr:uid="{00000000-0005-0000-0000-0000EF0E0000}"/>
    <cellStyle name="Currency 2 4 6 4 4 2" xfId="3824" xr:uid="{00000000-0005-0000-0000-0000F00E0000}"/>
    <cellStyle name="Currency 2 4 6 4 4 2 2" xfId="3825" xr:uid="{00000000-0005-0000-0000-0000F10E0000}"/>
    <cellStyle name="Currency 2 4 6 4 4 3" xfId="3826" xr:uid="{00000000-0005-0000-0000-0000F20E0000}"/>
    <cellStyle name="Currency 2 4 6 4 5" xfId="3827" xr:uid="{00000000-0005-0000-0000-0000F30E0000}"/>
    <cellStyle name="Currency 2 4 6 4 5 2" xfId="3828" xr:uid="{00000000-0005-0000-0000-0000F40E0000}"/>
    <cellStyle name="Currency 2 4 6 4 5 2 2" xfId="3829" xr:uid="{00000000-0005-0000-0000-0000F50E0000}"/>
    <cellStyle name="Currency 2 4 6 4 5 3" xfId="3830" xr:uid="{00000000-0005-0000-0000-0000F60E0000}"/>
    <cellStyle name="Currency 2 4 6 4 6" xfId="3831" xr:uid="{00000000-0005-0000-0000-0000F70E0000}"/>
    <cellStyle name="Currency 2 4 6 4 6 2" xfId="3832" xr:uid="{00000000-0005-0000-0000-0000F80E0000}"/>
    <cellStyle name="Currency 2 4 6 4 7" xfId="3833" xr:uid="{00000000-0005-0000-0000-0000F90E0000}"/>
    <cellStyle name="Currency 2 4 6 4 7 2" xfId="3834" xr:uid="{00000000-0005-0000-0000-0000FA0E0000}"/>
    <cellStyle name="Currency 2 4 6 4 8" xfId="3835" xr:uid="{00000000-0005-0000-0000-0000FB0E0000}"/>
    <cellStyle name="Currency 2 4 6 4 9" xfId="3836" xr:uid="{00000000-0005-0000-0000-0000FC0E0000}"/>
    <cellStyle name="Currency 2 4 6 5" xfId="3837" xr:uid="{00000000-0005-0000-0000-0000FD0E0000}"/>
    <cellStyle name="Currency 2 4 6 5 2" xfId="3838" xr:uid="{00000000-0005-0000-0000-0000FE0E0000}"/>
    <cellStyle name="Currency 2 4 6 5 3" xfId="3839" xr:uid="{00000000-0005-0000-0000-0000FF0E0000}"/>
    <cellStyle name="Currency 2 4 6 6" xfId="3840" xr:uid="{00000000-0005-0000-0000-0000000F0000}"/>
    <cellStyle name="Currency 2 4 6 6 2" xfId="3841" xr:uid="{00000000-0005-0000-0000-0000010F0000}"/>
    <cellStyle name="Currency 2 4 6 6 2 2" xfId="3842" xr:uid="{00000000-0005-0000-0000-0000020F0000}"/>
    <cellStyle name="Currency 2 4 6 6 2 2 2" xfId="3843" xr:uid="{00000000-0005-0000-0000-0000030F0000}"/>
    <cellStyle name="Currency 2 4 6 6 2 3" xfId="3844" xr:uid="{00000000-0005-0000-0000-0000040F0000}"/>
    <cellStyle name="Currency 2 4 6 6 3" xfId="3845" xr:uid="{00000000-0005-0000-0000-0000050F0000}"/>
    <cellStyle name="Currency 2 4 6 6 3 2" xfId="3846" xr:uid="{00000000-0005-0000-0000-0000060F0000}"/>
    <cellStyle name="Currency 2 4 6 6 3 2 2" xfId="3847" xr:uid="{00000000-0005-0000-0000-0000070F0000}"/>
    <cellStyle name="Currency 2 4 6 6 3 3" xfId="3848" xr:uid="{00000000-0005-0000-0000-0000080F0000}"/>
    <cellStyle name="Currency 2 4 6 6 4" xfId="3849" xr:uid="{00000000-0005-0000-0000-0000090F0000}"/>
    <cellStyle name="Currency 2 4 6 6 4 2" xfId="3850" xr:uid="{00000000-0005-0000-0000-00000A0F0000}"/>
    <cellStyle name="Currency 2 4 6 6 4 2 2" xfId="3851" xr:uid="{00000000-0005-0000-0000-00000B0F0000}"/>
    <cellStyle name="Currency 2 4 6 6 4 3" xfId="3852" xr:uid="{00000000-0005-0000-0000-00000C0F0000}"/>
    <cellStyle name="Currency 2 4 6 6 5" xfId="3853" xr:uid="{00000000-0005-0000-0000-00000D0F0000}"/>
    <cellStyle name="Currency 2 4 6 6 5 2" xfId="3854" xr:uid="{00000000-0005-0000-0000-00000E0F0000}"/>
    <cellStyle name="Currency 2 4 6 6 6" xfId="3855" xr:uid="{00000000-0005-0000-0000-00000F0F0000}"/>
    <cellStyle name="Currency 2 4 6 6 6 2" xfId="3856" xr:uid="{00000000-0005-0000-0000-0000100F0000}"/>
    <cellStyle name="Currency 2 4 6 6 7" xfId="3857" xr:uid="{00000000-0005-0000-0000-0000110F0000}"/>
    <cellStyle name="Currency 2 4 6 7" xfId="3858" xr:uid="{00000000-0005-0000-0000-0000120F0000}"/>
    <cellStyle name="Currency 2 4 6 7 2" xfId="3859" xr:uid="{00000000-0005-0000-0000-0000130F0000}"/>
    <cellStyle name="Currency 2 4 6 7 2 2" xfId="3860" xr:uid="{00000000-0005-0000-0000-0000140F0000}"/>
    <cellStyle name="Currency 2 4 6 7 3" xfId="3861" xr:uid="{00000000-0005-0000-0000-0000150F0000}"/>
    <cellStyle name="Currency 2 4 6 8" xfId="3862" xr:uid="{00000000-0005-0000-0000-0000160F0000}"/>
    <cellStyle name="Currency 2 4 6 8 2" xfId="3863" xr:uid="{00000000-0005-0000-0000-0000170F0000}"/>
    <cellStyle name="Currency 2 4 6 8 2 2" xfId="3864" xr:uid="{00000000-0005-0000-0000-0000180F0000}"/>
    <cellStyle name="Currency 2 4 6 8 3" xfId="3865" xr:uid="{00000000-0005-0000-0000-0000190F0000}"/>
    <cellStyle name="Currency 2 4 7" xfId="3866" xr:uid="{00000000-0005-0000-0000-00001A0F0000}"/>
    <cellStyle name="Currency 2 4 7 10" xfId="3867" xr:uid="{00000000-0005-0000-0000-00001B0F0000}"/>
    <cellStyle name="Currency 2 4 7 2" xfId="3868" xr:uid="{00000000-0005-0000-0000-00001C0F0000}"/>
    <cellStyle name="Currency 2 4 7 2 2" xfId="3869" xr:uid="{00000000-0005-0000-0000-00001D0F0000}"/>
    <cellStyle name="Currency 2 4 7 2 3" xfId="3870" xr:uid="{00000000-0005-0000-0000-00001E0F0000}"/>
    <cellStyle name="Currency 2 4 7 2 3 2" xfId="3871" xr:uid="{00000000-0005-0000-0000-00001F0F0000}"/>
    <cellStyle name="Currency 2 4 7 2 3 3" xfId="3872" xr:uid="{00000000-0005-0000-0000-0000200F0000}"/>
    <cellStyle name="Currency 2 4 7 2 4" xfId="3873" xr:uid="{00000000-0005-0000-0000-0000210F0000}"/>
    <cellStyle name="Currency 2 4 7 2 4 2" xfId="3874" xr:uid="{00000000-0005-0000-0000-0000220F0000}"/>
    <cellStyle name="Currency 2 4 7 2 4 2 2" xfId="3875" xr:uid="{00000000-0005-0000-0000-0000230F0000}"/>
    <cellStyle name="Currency 2 4 7 2 4 3" xfId="3876" xr:uid="{00000000-0005-0000-0000-0000240F0000}"/>
    <cellStyle name="Currency 2 4 7 2 5" xfId="3877" xr:uid="{00000000-0005-0000-0000-0000250F0000}"/>
    <cellStyle name="Currency 2 4 7 2 5 2" xfId="3878" xr:uid="{00000000-0005-0000-0000-0000260F0000}"/>
    <cellStyle name="Currency 2 4 7 2 5 2 2" xfId="3879" xr:uid="{00000000-0005-0000-0000-0000270F0000}"/>
    <cellStyle name="Currency 2 4 7 2 5 3" xfId="3880" xr:uid="{00000000-0005-0000-0000-0000280F0000}"/>
    <cellStyle name="Currency 2 4 7 2 6" xfId="3881" xr:uid="{00000000-0005-0000-0000-0000290F0000}"/>
    <cellStyle name="Currency 2 4 7 2 6 2" xfId="3882" xr:uid="{00000000-0005-0000-0000-00002A0F0000}"/>
    <cellStyle name="Currency 2 4 7 2 6 2 2" xfId="3883" xr:uid="{00000000-0005-0000-0000-00002B0F0000}"/>
    <cellStyle name="Currency 2 4 7 2 6 3" xfId="3884" xr:uid="{00000000-0005-0000-0000-00002C0F0000}"/>
    <cellStyle name="Currency 2 4 7 2 7" xfId="3885" xr:uid="{00000000-0005-0000-0000-00002D0F0000}"/>
    <cellStyle name="Currency 2 4 7 2 7 2" xfId="3886" xr:uid="{00000000-0005-0000-0000-00002E0F0000}"/>
    <cellStyle name="Currency 2 4 7 2 8" xfId="3887" xr:uid="{00000000-0005-0000-0000-00002F0F0000}"/>
    <cellStyle name="Currency 2 4 7 2 8 2" xfId="3888" xr:uid="{00000000-0005-0000-0000-0000300F0000}"/>
    <cellStyle name="Currency 2 4 7 2 9" xfId="3889" xr:uid="{00000000-0005-0000-0000-0000310F0000}"/>
    <cellStyle name="Currency 2 4 7 3" xfId="3890" xr:uid="{00000000-0005-0000-0000-0000320F0000}"/>
    <cellStyle name="Currency 2 4 7 4" xfId="3891" xr:uid="{00000000-0005-0000-0000-0000330F0000}"/>
    <cellStyle name="Currency 2 4 7 4 2" xfId="3892" xr:uid="{00000000-0005-0000-0000-0000340F0000}"/>
    <cellStyle name="Currency 2 4 7 4 3" xfId="3893" xr:uid="{00000000-0005-0000-0000-0000350F0000}"/>
    <cellStyle name="Currency 2 4 7 5" xfId="3894" xr:uid="{00000000-0005-0000-0000-0000360F0000}"/>
    <cellStyle name="Currency 2 4 7 5 2" xfId="3895" xr:uid="{00000000-0005-0000-0000-0000370F0000}"/>
    <cellStyle name="Currency 2 4 7 5 2 2" xfId="3896" xr:uid="{00000000-0005-0000-0000-0000380F0000}"/>
    <cellStyle name="Currency 2 4 7 5 3" xfId="3897" xr:uid="{00000000-0005-0000-0000-0000390F0000}"/>
    <cellStyle name="Currency 2 4 7 6" xfId="3898" xr:uid="{00000000-0005-0000-0000-00003A0F0000}"/>
    <cellStyle name="Currency 2 4 7 6 2" xfId="3899" xr:uid="{00000000-0005-0000-0000-00003B0F0000}"/>
    <cellStyle name="Currency 2 4 7 6 2 2" xfId="3900" xr:uid="{00000000-0005-0000-0000-00003C0F0000}"/>
    <cellStyle name="Currency 2 4 7 6 3" xfId="3901" xr:uid="{00000000-0005-0000-0000-00003D0F0000}"/>
    <cellStyle name="Currency 2 4 7 7" xfId="3902" xr:uid="{00000000-0005-0000-0000-00003E0F0000}"/>
    <cellStyle name="Currency 2 4 7 7 2" xfId="3903" xr:uid="{00000000-0005-0000-0000-00003F0F0000}"/>
    <cellStyle name="Currency 2 4 7 7 2 2" xfId="3904" xr:uid="{00000000-0005-0000-0000-0000400F0000}"/>
    <cellStyle name="Currency 2 4 7 7 3" xfId="3905" xr:uid="{00000000-0005-0000-0000-0000410F0000}"/>
    <cellStyle name="Currency 2 4 7 8" xfId="3906" xr:uid="{00000000-0005-0000-0000-0000420F0000}"/>
    <cellStyle name="Currency 2 4 7 8 2" xfId="3907" xr:uid="{00000000-0005-0000-0000-0000430F0000}"/>
    <cellStyle name="Currency 2 4 7 9" xfId="3908" xr:uid="{00000000-0005-0000-0000-0000440F0000}"/>
    <cellStyle name="Currency 2 4 7 9 2" xfId="3909" xr:uid="{00000000-0005-0000-0000-0000450F0000}"/>
    <cellStyle name="Currency 2 4 8" xfId="3910" xr:uid="{00000000-0005-0000-0000-0000460F0000}"/>
    <cellStyle name="Currency 2 4 8 2" xfId="3911" xr:uid="{00000000-0005-0000-0000-0000470F0000}"/>
    <cellStyle name="Currency 2 4 8 2 10" xfId="3912" xr:uid="{00000000-0005-0000-0000-0000480F0000}"/>
    <cellStyle name="Currency 2 4 8 2 2" xfId="3913" xr:uid="{00000000-0005-0000-0000-0000490F0000}"/>
    <cellStyle name="Currency 2 4 8 2 3" xfId="3914" xr:uid="{00000000-0005-0000-0000-00004A0F0000}"/>
    <cellStyle name="Currency 2 4 8 2 4" xfId="3915" xr:uid="{00000000-0005-0000-0000-00004B0F0000}"/>
    <cellStyle name="Currency 2 4 8 2 4 2" xfId="3916" xr:uid="{00000000-0005-0000-0000-00004C0F0000}"/>
    <cellStyle name="Currency 2 4 8 2 4 2 2" xfId="3917" xr:uid="{00000000-0005-0000-0000-00004D0F0000}"/>
    <cellStyle name="Currency 2 4 8 2 4 3" xfId="3918" xr:uid="{00000000-0005-0000-0000-00004E0F0000}"/>
    <cellStyle name="Currency 2 4 8 2 5" xfId="3919" xr:uid="{00000000-0005-0000-0000-00004F0F0000}"/>
    <cellStyle name="Currency 2 4 8 2 5 2" xfId="3920" xr:uid="{00000000-0005-0000-0000-0000500F0000}"/>
    <cellStyle name="Currency 2 4 8 2 5 2 2" xfId="3921" xr:uid="{00000000-0005-0000-0000-0000510F0000}"/>
    <cellStyle name="Currency 2 4 8 2 5 3" xfId="3922" xr:uid="{00000000-0005-0000-0000-0000520F0000}"/>
    <cellStyle name="Currency 2 4 8 2 6" xfId="3923" xr:uid="{00000000-0005-0000-0000-0000530F0000}"/>
    <cellStyle name="Currency 2 4 8 2 6 2" xfId="3924" xr:uid="{00000000-0005-0000-0000-0000540F0000}"/>
    <cellStyle name="Currency 2 4 8 2 6 2 2" xfId="3925" xr:uid="{00000000-0005-0000-0000-0000550F0000}"/>
    <cellStyle name="Currency 2 4 8 2 6 3" xfId="3926" xr:uid="{00000000-0005-0000-0000-0000560F0000}"/>
    <cellStyle name="Currency 2 4 8 2 7" xfId="3927" xr:uid="{00000000-0005-0000-0000-0000570F0000}"/>
    <cellStyle name="Currency 2 4 8 2 7 2" xfId="3928" xr:uid="{00000000-0005-0000-0000-0000580F0000}"/>
    <cellStyle name="Currency 2 4 8 2 8" xfId="3929" xr:uid="{00000000-0005-0000-0000-0000590F0000}"/>
    <cellStyle name="Currency 2 4 8 2 8 2" xfId="3930" xr:uid="{00000000-0005-0000-0000-00005A0F0000}"/>
    <cellStyle name="Currency 2 4 8 2 9" xfId="3931" xr:uid="{00000000-0005-0000-0000-00005B0F0000}"/>
    <cellStyle name="Currency 2 4 8 3" xfId="3932" xr:uid="{00000000-0005-0000-0000-00005C0F0000}"/>
    <cellStyle name="Currency 2 4 8 4" xfId="3933" xr:uid="{00000000-0005-0000-0000-00005D0F0000}"/>
    <cellStyle name="Currency 2 4 8 4 2" xfId="3934" xr:uid="{00000000-0005-0000-0000-00005E0F0000}"/>
    <cellStyle name="Currency 2 4 8 4 2 2" xfId="3935" xr:uid="{00000000-0005-0000-0000-00005F0F0000}"/>
    <cellStyle name="Currency 2 4 8 4 3" xfId="3936" xr:uid="{00000000-0005-0000-0000-0000600F0000}"/>
    <cellStyle name="Currency 2 4 8 5" xfId="3937" xr:uid="{00000000-0005-0000-0000-0000610F0000}"/>
    <cellStyle name="Currency 2 4 8 5 2" xfId="3938" xr:uid="{00000000-0005-0000-0000-0000620F0000}"/>
    <cellStyle name="Currency 2 4 8 5 2 2" xfId="3939" xr:uid="{00000000-0005-0000-0000-0000630F0000}"/>
    <cellStyle name="Currency 2 4 8 5 3" xfId="3940" xr:uid="{00000000-0005-0000-0000-0000640F0000}"/>
    <cellStyle name="Currency 2 4 9" xfId="3941" xr:uid="{00000000-0005-0000-0000-0000650F0000}"/>
    <cellStyle name="Currency 2 4 9 2" xfId="3942" xr:uid="{00000000-0005-0000-0000-0000660F0000}"/>
    <cellStyle name="Currency 2 4 9 3" xfId="3943" xr:uid="{00000000-0005-0000-0000-0000670F0000}"/>
    <cellStyle name="Currency 2 4 9 3 2" xfId="3944" xr:uid="{00000000-0005-0000-0000-0000680F0000}"/>
    <cellStyle name="Currency 2 4 9 3 3" xfId="3945" xr:uid="{00000000-0005-0000-0000-0000690F0000}"/>
    <cellStyle name="Currency 2 4 9 4" xfId="3946" xr:uid="{00000000-0005-0000-0000-00006A0F0000}"/>
    <cellStyle name="Currency 2 4 9 4 2" xfId="3947" xr:uid="{00000000-0005-0000-0000-00006B0F0000}"/>
    <cellStyle name="Currency 2 4 9 4 2 2" xfId="3948" xr:uid="{00000000-0005-0000-0000-00006C0F0000}"/>
    <cellStyle name="Currency 2 4 9 4 3" xfId="3949" xr:uid="{00000000-0005-0000-0000-00006D0F0000}"/>
    <cellStyle name="Currency 2 4 9 5" xfId="3950" xr:uid="{00000000-0005-0000-0000-00006E0F0000}"/>
    <cellStyle name="Currency 2 4 9 5 2" xfId="3951" xr:uid="{00000000-0005-0000-0000-00006F0F0000}"/>
    <cellStyle name="Currency 2 4 9 5 2 2" xfId="3952" xr:uid="{00000000-0005-0000-0000-0000700F0000}"/>
    <cellStyle name="Currency 2 4 9 5 3" xfId="3953" xr:uid="{00000000-0005-0000-0000-0000710F0000}"/>
    <cellStyle name="Currency 2 4 9 6" xfId="3954" xr:uid="{00000000-0005-0000-0000-0000720F0000}"/>
    <cellStyle name="Currency 2 4 9 6 2" xfId="3955" xr:uid="{00000000-0005-0000-0000-0000730F0000}"/>
    <cellStyle name="Currency 2 4 9 6 2 2" xfId="3956" xr:uid="{00000000-0005-0000-0000-0000740F0000}"/>
    <cellStyle name="Currency 2 4 9 6 3" xfId="3957" xr:uid="{00000000-0005-0000-0000-0000750F0000}"/>
    <cellStyle name="Currency 2 4 9 7" xfId="3958" xr:uid="{00000000-0005-0000-0000-0000760F0000}"/>
    <cellStyle name="Currency 2 4 9 7 2" xfId="3959" xr:uid="{00000000-0005-0000-0000-0000770F0000}"/>
    <cellStyle name="Currency 2 4 9 8" xfId="3960" xr:uid="{00000000-0005-0000-0000-0000780F0000}"/>
    <cellStyle name="Currency 2 4 9 8 2" xfId="3961" xr:uid="{00000000-0005-0000-0000-0000790F0000}"/>
    <cellStyle name="Currency 2 4 9 9" xfId="3962" xr:uid="{00000000-0005-0000-0000-00007A0F0000}"/>
    <cellStyle name="Currency 2 5" xfId="3963" xr:uid="{00000000-0005-0000-0000-00007B0F0000}"/>
    <cellStyle name="Currency 2 5 10" xfId="3964" xr:uid="{00000000-0005-0000-0000-00007C0F0000}"/>
    <cellStyle name="Currency 2 5 10 2" xfId="3965" xr:uid="{00000000-0005-0000-0000-00007D0F0000}"/>
    <cellStyle name="Currency 2 5 10 3" xfId="3966" xr:uid="{00000000-0005-0000-0000-00007E0F0000}"/>
    <cellStyle name="Currency 2 5 11" xfId="3967" xr:uid="{00000000-0005-0000-0000-00007F0F0000}"/>
    <cellStyle name="Currency 2 5 12" xfId="3968" xr:uid="{00000000-0005-0000-0000-0000800F0000}"/>
    <cellStyle name="Currency 2 5 12 2" xfId="3969" xr:uid="{00000000-0005-0000-0000-0000810F0000}"/>
    <cellStyle name="Currency 2 5 12 2 2" xfId="3970" xr:uid="{00000000-0005-0000-0000-0000820F0000}"/>
    <cellStyle name="Currency 2 5 12 3" xfId="3971" xr:uid="{00000000-0005-0000-0000-0000830F0000}"/>
    <cellStyle name="Currency 2 5 12 4" xfId="3972" xr:uid="{00000000-0005-0000-0000-0000840F0000}"/>
    <cellStyle name="Currency 2 5 13" xfId="3973" xr:uid="{00000000-0005-0000-0000-0000850F0000}"/>
    <cellStyle name="Currency 2 5 13 2" xfId="3974" xr:uid="{00000000-0005-0000-0000-0000860F0000}"/>
    <cellStyle name="Currency 2 5 13 2 2" xfId="3975" xr:uid="{00000000-0005-0000-0000-0000870F0000}"/>
    <cellStyle name="Currency 2 5 13 3" xfId="3976" xr:uid="{00000000-0005-0000-0000-0000880F0000}"/>
    <cellStyle name="Currency 2 5 14" xfId="3977" xr:uid="{00000000-0005-0000-0000-0000890F0000}"/>
    <cellStyle name="Currency 2 5 14 2" xfId="3978" xr:uid="{00000000-0005-0000-0000-00008A0F0000}"/>
    <cellStyle name="Currency 2 5 14 2 2" xfId="3979" xr:uid="{00000000-0005-0000-0000-00008B0F0000}"/>
    <cellStyle name="Currency 2 5 14 3" xfId="3980" xr:uid="{00000000-0005-0000-0000-00008C0F0000}"/>
    <cellStyle name="Currency 2 5 15" xfId="3981" xr:uid="{00000000-0005-0000-0000-00008D0F0000}"/>
    <cellStyle name="Currency 2 5 15 2" xfId="3982" xr:uid="{00000000-0005-0000-0000-00008E0F0000}"/>
    <cellStyle name="Currency 2 5 16" xfId="3983" xr:uid="{00000000-0005-0000-0000-00008F0F0000}"/>
    <cellStyle name="Currency 2 5 16 2" xfId="3984" xr:uid="{00000000-0005-0000-0000-0000900F0000}"/>
    <cellStyle name="Currency 2 5 17" xfId="3985" xr:uid="{00000000-0005-0000-0000-0000910F0000}"/>
    <cellStyle name="Currency 2 5 18" xfId="3986" xr:uid="{00000000-0005-0000-0000-0000920F0000}"/>
    <cellStyle name="Currency 2 5 19" xfId="3987" xr:uid="{00000000-0005-0000-0000-0000930F0000}"/>
    <cellStyle name="Currency 2 5 2" xfId="3988" xr:uid="{00000000-0005-0000-0000-0000940F0000}"/>
    <cellStyle name="Currency 2 5 2 10" xfId="3989" xr:uid="{00000000-0005-0000-0000-0000950F0000}"/>
    <cellStyle name="Currency 2 5 2 10 2" xfId="3990" xr:uid="{00000000-0005-0000-0000-0000960F0000}"/>
    <cellStyle name="Currency 2 5 2 10 2 2" xfId="3991" xr:uid="{00000000-0005-0000-0000-0000970F0000}"/>
    <cellStyle name="Currency 2 5 2 10 3" xfId="3992" xr:uid="{00000000-0005-0000-0000-0000980F0000}"/>
    <cellStyle name="Currency 2 5 2 10 4" xfId="3993" xr:uid="{00000000-0005-0000-0000-0000990F0000}"/>
    <cellStyle name="Currency 2 5 2 11" xfId="3994" xr:uid="{00000000-0005-0000-0000-00009A0F0000}"/>
    <cellStyle name="Currency 2 5 2 11 2" xfId="3995" xr:uid="{00000000-0005-0000-0000-00009B0F0000}"/>
    <cellStyle name="Currency 2 5 2 11 2 2" xfId="3996" xr:uid="{00000000-0005-0000-0000-00009C0F0000}"/>
    <cellStyle name="Currency 2 5 2 11 3" xfId="3997" xr:uid="{00000000-0005-0000-0000-00009D0F0000}"/>
    <cellStyle name="Currency 2 5 2 12" xfId="3998" xr:uid="{00000000-0005-0000-0000-00009E0F0000}"/>
    <cellStyle name="Currency 2 5 2 12 2" xfId="3999" xr:uid="{00000000-0005-0000-0000-00009F0F0000}"/>
    <cellStyle name="Currency 2 5 2 12 2 2" xfId="4000" xr:uid="{00000000-0005-0000-0000-0000A00F0000}"/>
    <cellStyle name="Currency 2 5 2 12 3" xfId="4001" xr:uid="{00000000-0005-0000-0000-0000A10F0000}"/>
    <cellStyle name="Currency 2 5 2 13" xfId="4002" xr:uid="{00000000-0005-0000-0000-0000A20F0000}"/>
    <cellStyle name="Currency 2 5 2 13 2" xfId="4003" xr:uid="{00000000-0005-0000-0000-0000A30F0000}"/>
    <cellStyle name="Currency 2 5 2 14" xfId="4004" xr:uid="{00000000-0005-0000-0000-0000A40F0000}"/>
    <cellStyle name="Currency 2 5 2 14 2" xfId="4005" xr:uid="{00000000-0005-0000-0000-0000A50F0000}"/>
    <cellStyle name="Currency 2 5 2 15" xfId="4006" xr:uid="{00000000-0005-0000-0000-0000A60F0000}"/>
    <cellStyle name="Currency 2 5 2 16" xfId="4007" xr:uid="{00000000-0005-0000-0000-0000A70F0000}"/>
    <cellStyle name="Currency 2 5 2 17" xfId="4008" xr:uid="{00000000-0005-0000-0000-0000A80F0000}"/>
    <cellStyle name="Currency 2 5 2 2" xfId="4009" xr:uid="{00000000-0005-0000-0000-0000A90F0000}"/>
    <cellStyle name="Currency 2 5 2 2 10" xfId="4010" xr:uid="{00000000-0005-0000-0000-0000AA0F0000}"/>
    <cellStyle name="Currency 2 5 2 2 10 2" xfId="4011" xr:uid="{00000000-0005-0000-0000-0000AB0F0000}"/>
    <cellStyle name="Currency 2 5 2 2 10 2 2" xfId="4012" xr:uid="{00000000-0005-0000-0000-0000AC0F0000}"/>
    <cellStyle name="Currency 2 5 2 2 10 3" xfId="4013" xr:uid="{00000000-0005-0000-0000-0000AD0F0000}"/>
    <cellStyle name="Currency 2 5 2 2 11" xfId="4014" xr:uid="{00000000-0005-0000-0000-0000AE0F0000}"/>
    <cellStyle name="Currency 2 5 2 2 11 2" xfId="4015" xr:uid="{00000000-0005-0000-0000-0000AF0F0000}"/>
    <cellStyle name="Currency 2 5 2 2 12" xfId="4016" xr:uid="{00000000-0005-0000-0000-0000B00F0000}"/>
    <cellStyle name="Currency 2 5 2 2 12 2" xfId="4017" xr:uid="{00000000-0005-0000-0000-0000B10F0000}"/>
    <cellStyle name="Currency 2 5 2 2 13" xfId="4018" xr:uid="{00000000-0005-0000-0000-0000B20F0000}"/>
    <cellStyle name="Currency 2 5 2 2 14" xfId="4019" xr:uid="{00000000-0005-0000-0000-0000B30F0000}"/>
    <cellStyle name="Currency 2 5 2 2 15" xfId="4020" xr:uid="{00000000-0005-0000-0000-0000B40F0000}"/>
    <cellStyle name="Currency 2 5 2 2 2" xfId="4021" xr:uid="{00000000-0005-0000-0000-0000B50F0000}"/>
    <cellStyle name="Currency 2 5 2 2 2 2" xfId="4022" xr:uid="{00000000-0005-0000-0000-0000B60F0000}"/>
    <cellStyle name="Currency 2 5 2 2 2 2 2" xfId="4023" xr:uid="{00000000-0005-0000-0000-0000B70F0000}"/>
    <cellStyle name="Currency 2 5 2 2 2 2 3" xfId="4024" xr:uid="{00000000-0005-0000-0000-0000B80F0000}"/>
    <cellStyle name="Currency 2 5 2 2 2 2 3 2" xfId="4025" xr:uid="{00000000-0005-0000-0000-0000B90F0000}"/>
    <cellStyle name="Currency 2 5 2 2 2 2 3 3" xfId="4026" xr:uid="{00000000-0005-0000-0000-0000BA0F0000}"/>
    <cellStyle name="Currency 2 5 2 2 2 2 4" xfId="4027" xr:uid="{00000000-0005-0000-0000-0000BB0F0000}"/>
    <cellStyle name="Currency 2 5 2 2 2 2 4 2" xfId="4028" xr:uid="{00000000-0005-0000-0000-0000BC0F0000}"/>
    <cellStyle name="Currency 2 5 2 2 2 2 4 2 2" xfId="4029" xr:uid="{00000000-0005-0000-0000-0000BD0F0000}"/>
    <cellStyle name="Currency 2 5 2 2 2 2 4 3" xfId="4030" xr:uid="{00000000-0005-0000-0000-0000BE0F0000}"/>
    <cellStyle name="Currency 2 5 2 2 2 2 5" xfId="4031" xr:uid="{00000000-0005-0000-0000-0000BF0F0000}"/>
    <cellStyle name="Currency 2 5 2 2 2 2 5 2" xfId="4032" xr:uid="{00000000-0005-0000-0000-0000C00F0000}"/>
    <cellStyle name="Currency 2 5 2 2 2 2 5 2 2" xfId="4033" xr:uid="{00000000-0005-0000-0000-0000C10F0000}"/>
    <cellStyle name="Currency 2 5 2 2 2 2 5 3" xfId="4034" xr:uid="{00000000-0005-0000-0000-0000C20F0000}"/>
    <cellStyle name="Currency 2 5 2 2 2 2 6" xfId="4035" xr:uid="{00000000-0005-0000-0000-0000C30F0000}"/>
    <cellStyle name="Currency 2 5 2 2 2 2 6 2" xfId="4036" xr:uid="{00000000-0005-0000-0000-0000C40F0000}"/>
    <cellStyle name="Currency 2 5 2 2 2 2 6 2 2" xfId="4037" xr:uid="{00000000-0005-0000-0000-0000C50F0000}"/>
    <cellStyle name="Currency 2 5 2 2 2 2 6 3" xfId="4038" xr:uid="{00000000-0005-0000-0000-0000C60F0000}"/>
    <cellStyle name="Currency 2 5 2 2 2 2 7" xfId="4039" xr:uid="{00000000-0005-0000-0000-0000C70F0000}"/>
    <cellStyle name="Currency 2 5 2 2 2 2 7 2" xfId="4040" xr:uid="{00000000-0005-0000-0000-0000C80F0000}"/>
    <cellStyle name="Currency 2 5 2 2 2 2 8" xfId="4041" xr:uid="{00000000-0005-0000-0000-0000C90F0000}"/>
    <cellStyle name="Currency 2 5 2 2 2 2 8 2" xfId="4042" xr:uid="{00000000-0005-0000-0000-0000CA0F0000}"/>
    <cellStyle name="Currency 2 5 2 2 2 2 9" xfId="4043" xr:uid="{00000000-0005-0000-0000-0000CB0F0000}"/>
    <cellStyle name="Currency 2 5 2 2 2 3" xfId="4044" xr:uid="{00000000-0005-0000-0000-0000CC0F0000}"/>
    <cellStyle name="Currency 2 5 2 2 2 3 2" xfId="4045" xr:uid="{00000000-0005-0000-0000-0000CD0F0000}"/>
    <cellStyle name="Currency 2 5 2 2 2 3 3" xfId="4046" xr:uid="{00000000-0005-0000-0000-0000CE0F0000}"/>
    <cellStyle name="Currency 2 5 2 2 2 3 3 2" xfId="4047" xr:uid="{00000000-0005-0000-0000-0000CF0F0000}"/>
    <cellStyle name="Currency 2 5 2 2 2 3 3 3" xfId="4048" xr:uid="{00000000-0005-0000-0000-0000D00F0000}"/>
    <cellStyle name="Currency 2 5 2 2 2 3 4" xfId="4049" xr:uid="{00000000-0005-0000-0000-0000D10F0000}"/>
    <cellStyle name="Currency 2 5 2 2 2 3 4 2" xfId="4050" xr:uid="{00000000-0005-0000-0000-0000D20F0000}"/>
    <cellStyle name="Currency 2 5 2 2 2 3 4 2 2" xfId="4051" xr:uid="{00000000-0005-0000-0000-0000D30F0000}"/>
    <cellStyle name="Currency 2 5 2 2 2 3 4 3" xfId="4052" xr:uid="{00000000-0005-0000-0000-0000D40F0000}"/>
    <cellStyle name="Currency 2 5 2 2 2 3 5" xfId="4053" xr:uid="{00000000-0005-0000-0000-0000D50F0000}"/>
    <cellStyle name="Currency 2 5 2 2 2 3 5 2" xfId="4054" xr:uid="{00000000-0005-0000-0000-0000D60F0000}"/>
    <cellStyle name="Currency 2 5 2 2 2 3 5 2 2" xfId="4055" xr:uid="{00000000-0005-0000-0000-0000D70F0000}"/>
    <cellStyle name="Currency 2 5 2 2 2 3 5 3" xfId="4056" xr:uid="{00000000-0005-0000-0000-0000D80F0000}"/>
    <cellStyle name="Currency 2 5 2 2 2 3 6" xfId="4057" xr:uid="{00000000-0005-0000-0000-0000D90F0000}"/>
    <cellStyle name="Currency 2 5 2 2 2 3 6 2" xfId="4058" xr:uid="{00000000-0005-0000-0000-0000DA0F0000}"/>
    <cellStyle name="Currency 2 5 2 2 2 3 6 2 2" xfId="4059" xr:uid="{00000000-0005-0000-0000-0000DB0F0000}"/>
    <cellStyle name="Currency 2 5 2 2 2 3 6 3" xfId="4060" xr:uid="{00000000-0005-0000-0000-0000DC0F0000}"/>
    <cellStyle name="Currency 2 5 2 2 2 3 7" xfId="4061" xr:uid="{00000000-0005-0000-0000-0000DD0F0000}"/>
    <cellStyle name="Currency 2 5 2 2 2 3 7 2" xfId="4062" xr:uid="{00000000-0005-0000-0000-0000DE0F0000}"/>
    <cellStyle name="Currency 2 5 2 2 2 3 8" xfId="4063" xr:uid="{00000000-0005-0000-0000-0000DF0F0000}"/>
    <cellStyle name="Currency 2 5 2 2 2 3 8 2" xfId="4064" xr:uid="{00000000-0005-0000-0000-0000E00F0000}"/>
    <cellStyle name="Currency 2 5 2 2 2 3 9" xfId="4065" xr:uid="{00000000-0005-0000-0000-0000E10F0000}"/>
    <cellStyle name="Currency 2 5 2 2 2 4" xfId="4066" xr:uid="{00000000-0005-0000-0000-0000E20F0000}"/>
    <cellStyle name="Currency 2 5 2 2 2 4 2" xfId="4067" xr:uid="{00000000-0005-0000-0000-0000E30F0000}"/>
    <cellStyle name="Currency 2 5 2 2 2 4 3" xfId="4068" xr:uid="{00000000-0005-0000-0000-0000E40F0000}"/>
    <cellStyle name="Currency 2 5 2 2 2 4 3 2" xfId="4069" xr:uid="{00000000-0005-0000-0000-0000E50F0000}"/>
    <cellStyle name="Currency 2 5 2 2 2 4 3 2 2" xfId="4070" xr:uid="{00000000-0005-0000-0000-0000E60F0000}"/>
    <cellStyle name="Currency 2 5 2 2 2 4 3 3" xfId="4071" xr:uid="{00000000-0005-0000-0000-0000E70F0000}"/>
    <cellStyle name="Currency 2 5 2 2 2 4 4" xfId="4072" xr:uid="{00000000-0005-0000-0000-0000E80F0000}"/>
    <cellStyle name="Currency 2 5 2 2 2 4 4 2" xfId="4073" xr:uid="{00000000-0005-0000-0000-0000E90F0000}"/>
    <cellStyle name="Currency 2 5 2 2 2 4 4 2 2" xfId="4074" xr:uid="{00000000-0005-0000-0000-0000EA0F0000}"/>
    <cellStyle name="Currency 2 5 2 2 2 4 4 3" xfId="4075" xr:uid="{00000000-0005-0000-0000-0000EB0F0000}"/>
    <cellStyle name="Currency 2 5 2 2 2 4 5" xfId="4076" xr:uid="{00000000-0005-0000-0000-0000EC0F0000}"/>
    <cellStyle name="Currency 2 5 2 2 2 4 5 2" xfId="4077" xr:uid="{00000000-0005-0000-0000-0000ED0F0000}"/>
    <cellStyle name="Currency 2 5 2 2 2 4 5 2 2" xfId="4078" xr:uid="{00000000-0005-0000-0000-0000EE0F0000}"/>
    <cellStyle name="Currency 2 5 2 2 2 4 5 3" xfId="4079" xr:uid="{00000000-0005-0000-0000-0000EF0F0000}"/>
    <cellStyle name="Currency 2 5 2 2 2 4 6" xfId="4080" xr:uid="{00000000-0005-0000-0000-0000F00F0000}"/>
    <cellStyle name="Currency 2 5 2 2 2 4 6 2" xfId="4081" xr:uid="{00000000-0005-0000-0000-0000F10F0000}"/>
    <cellStyle name="Currency 2 5 2 2 2 4 7" xfId="4082" xr:uid="{00000000-0005-0000-0000-0000F20F0000}"/>
    <cellStyle name="Currency 2 5 2 2 2 4 7 2" xfId="4083" xr:uid="{00000000-0005-0000-0000-0000F30F0000}"/>
    <cellStyle name="Currency 2 5 2 2 2 4 8" xfId="4084" xr:uid="{00000000-0005-0000-0000-0000F40F0000}"/>
    <cellStyle name="Currency 2 5 2 2 2 4 9" xfId="4085" xr:uid="{00000000-0005-0000-0000-0000F50F0000}"/>
    <cellStyle name="Currency 2 5 2 2 2 5" xfId="4086" xr:uid="{00000000-0005-0000-0000-0000F60F0000}"/>
    <cellStyle name="Currency 2 5 2 2 2 5 2" xfId="4087" xr:uid="{00000000-0005-0000-0000-0000F70F0000}"/>
    <cellStyle name="Currency 2 5 2 2 2 5 3" xfId="4088" xr:uid="{00000000-0005-0000-0000-0000F80F0000}"/>
    <cellStyle name="Currency 2 5 2 2 2 6" xfId="4089" xr:uid="{00000000-0005-0000-0000-0000F90F0000}"/>
    <cellStyle name="Currency 2 5 2 2 2 6 2" xfId="4090" xr:uid="{00000000-0005-0000-0000-0000FA0F0000}"/>
    <cellStyle name="Currency 2 5 2 2 2 6 2 2" xfId="4091" xr:uid="{00000000-0005-0000-0000-0000FB0F0000}"/>
    <cellStyle name="Currency 2 5 2 2 2 6 2 2 2" xfId="4092" xr:uid="{00000000-0005-0000-0000-0000FC0F0000}"/>
    <cellStyle name="Currency 2 5 2 2 2 6 2 3" xfId="4093" xr:uid="{00000000-0005-0000-0000-0000FD0F0000}"/>
    <cellStyle name="Currency 2 5 2 2 2 6 3" xfId="4094" xr:uid="{00000000-0005-0000-0000-0000FE0F0000}"/>
    <cellStyle name="Currency 2 5 2 2 2 6 3 2" xfId="4095" xr:uid="{00000000-0005-0000-0000-0000FF0F0000}"/>
    <cellStyle name="Currency 2 5 2 2 2 6 3 2 2" xfId="4096" xr:uid="{00000000-0005-0000-0000-000000100000}"/>
    <cellStyle name="Currency 2 5 2 2 2 6 3 3" xfId="4097" xr:uid="{00000000-0005-0000-0000-000001100000}"/>
    <cellStyle name="Currency 2 5 2 2 2 6 4" xfId="4098" xr:uid="{00000000-0005-0000-0000-000002100000}"/>
    <cellStyle name="Currency 2 5 2 2 2 6 4 2" xfId="4099" xr:uid="{00000000-0005-0000-0000-000003100000}"/>
    <cellStyle name="Currency 2 5 2 2 2 6 4 2 2" xfId="4100" xr:uid="{00000000-0005-0000-0000-000004100000}"/>
    <cellStyle name="Currency 2 5 2 2 2 6 4 3" xfId="4101" xr:uid="{00000000-0005-0000-0000-000005100000}"/>
    <cellStyle name="Currency 2 5 2 2 2 6 5" xfId="4102" xr:uid="{00000000-0005-0000-0000-000006100000}"/>
    <cellStyle name="Currency 2 5 2 2 2 6 5 2" xfId="4103" xr:uid="{00000000-0005-0000-0000-000007100000}"/>
    <cellStyle name="Currency 2 5 2 2 2 6 6" xfId="4104" xr:uid="{00000000-0005-0000-0000-000008100000}"/>
    <cellStyle name="Currency 2 5 2 2 2 6 6 2" xfId="4105" xr:uid="{00000000-0005-0000-0000-000009100000}"/>
    <cellStyle name="Currency 2 5 2 2 2 6 7" xfId="4106" xr:uid="{00000000-0005-0000-0000-00000A100000}"/>
    <cellStyle name="Currency 2 5 2 2 2 7" xfId="4107" xr:uid="{00000000-0005-0000-0000-00000B100000}"/>
    <cellStyle name="Currency 2 5 2 2 2 7 2" xfId="4108" xr:uid="{00000000-0005-0000-0000-00000C100000}"/>
    <cellStyle name="Currency 2 5 2 2 2 7 2 2" xfId="4109" xr:uid="{00000000-0005-0000-0000-00000D100000}"/>
    <cellStyle name="Currency 2 5 2 2 2 7 3" xfId="4110" xr:uid="{00000000-0005-0000-0000-00000E100000}"/>
    <cellStyle name="Currency 2 5 2 2 2 8" xfId="4111" xr:uid="{00000000-0005-0000-0000-00000F100000}"/>
    <cellStyle name="Currency 2 5 2 2 2 8 2" xfId="4112" xr:uid="{00000000-0005-0000-0000-000010100000}"/>
    <cellStyle name="Currency 2 5 2 2 2 8 2 2" xfId="4113" xr:uid="{00000000-0005-0000-0000-000011100000}"/>
    <cellStyle name="Currency 2 5 2 2 2 8 3" xfId="4114" xr:uid="{00000000-0005-0000-0000-000012100000}"/>
    <cellStyle name="Currency 2 5 2 2 3" xfId="4115" xr:uid="{00000000-0005-0000-0000-000013100000}"/>
    <cellStyle name="Currency 2 5 2 2 3 10" xfId="4116" xr:uid="{00000000-0005-0000-0000-000014100000}"/>
    <cellStyle name="Currency 2 5 2 2 3 2" xfId="4117" xr:uid="{00000000-0005-0000-0000-000015100000}"/>
    <cellStyle name="Currency 2 5 2 2 3 2 2" xfId="4118" xr:uid="{00000000-0005-0000-0000-000016100000}"/>
    <cellStyle name="Currency 2 5 2 2 3 2 3" xfId="4119" xr:uid="{00000000-0005-0000-0000-000017100000}"/>
    <cellStyle name="Currency 2 5 2 2 3 2 3 2" xfId="4120" xr:uid="{00000000-0005-0000-0000-000018100000}"/>
    <cellStyle name="Currency 2 5 2 2 3 2 3 3" xfId="4121" xr:uid="{00000000-0005-0000-0000-000019100000}"/>
    <cellStyle name="Currency 2 5 2 2 3 2 4" xfId="4122" xr:uid="{00000000-0005-0000-0000-00001A100000}"/>
    <cellStyle name="Currency 2 5 2 2 3 2 4 2" xfId="4123" xr:uid="{00000000-0005-0000-0000-00001B100000}"/>
    <cellStyle name="Currency 2 5 2 2 3 2 4 2 2" xfId="4124" xr:uid="{00000000-0005-0000-0000-00001C100000}"/>
    <cellStyle name="Currency 2 5 2 2 3 2 4 3" xfId="4125" xr:uid="{00000000-0005-0000-0000-00001D100000}"/>
    <cellStyle name="Currency 2 5 2 2 3 2 5" xfId="4126" xr:uid="{00000000-0005-0000-0000-00001E100000}"/>
    <cellStyle name="Currency 2 5 2 2 3 2 5 2" xfId="4127" xr:uid="{00000000-0005-0000-0000-00001F100000}"/>
    <cellStyle name="Currency 2 5 2 2 3 2 5 2 2" xfId="4128" xr:uid="{00000000-0005-0000-0000-000020100000}"/>
    <cellStyle name="Currency 2 5 2 2 3 2 5 3" xfId="4129" xr:uid="{00000000-0005-0000-0000-000021100000}"/>
    <cellStyle name="Currency 2 5 2 2 3 2 6" xfId="4130" xr:uid="{00000000-0005-0000-0000-000022100000}"/>
    <cellStyle name="Currency 2 5 2 2 3 2 6 2" xfId="4131" xr:uid="{00000000-0005-0000-0000-000023100000}"/>
    <cellStyle name="Currency 2 5 2 2 3 2 6 2 2" xfId="4132" xr:uid="{00000000-0005-0000-0000-000024100000}"/>
    <cellStyle name="Currency 2 5 2 2 3 2 6 3" xfId="4133" xr:uid="{00000000-0005-0000-0000-000025100000}"/>
    <cellStyle name="Currency 2 5 2 2 3 2 7" xfId="4134" xr:uid="{00000000-0005-0000-0000-000026100000}"/>
    <cellStyle name="Currency 2 5 2 2 3 2 7 2" xfId="4135" xr:uid="{00000000-0005-0000-0000-000027100000}"/>
    <cellStyle name="Currency 2 5 2 2 3 2 8" xfId="4136" xr:uid="{00000000-0005-0000-0000-000028100000}"/>
    <cellStyle name="Currency 2 5 2 2 3 2 8 2" xfId="4137" xr:uid="{00000000-0005-0000-0000-000029100000}"/>
    <cellStyle name="Currency 2 5 2 2 3 2 9" xfId="4138" xr:uid="{00000000-0005-0000-0000-00002A100000}"/>
    <cellStyle name="Currency 2 5 2 2 3 3" xfId="4139" xr:uid="{00000000-0005-0000-0000-00002B100000}"/>
    <cellStyle name="Currency 2 5 2 2 3 4" xfId="4140" xr:uid="{00000000-0005-0000-0000-00002C100000}"/>
    <cellStyle name="Currency 2 5 2 2 3 4 2" xfId="4141" xr:uid="{00000000-0005-0000-0000-00002D100000}"/>
    <cellStyle name="Currency 2 5 2 2 3 4 3" xfId="4142" xr:uid="{00000000-0005-0000-0000-00002E100000}"/>
    <cellStyle name="Currency 2 5 2 2 3 5" xfId="4143" xr:uid="{00000000-0005-0000-0000-00002F100000}"/>
    <cellStyle name="Currency 2 5 2 2 3 5 2" xfId="4144" xr:uid="{00000000-0005-0000-0000-000030100000}"/>
    <cellStyle name="Currency 2 5 2 2 3 5 2 2" xfId="4145" xr:uid="{00000000-0005-0000-0000-000031100000}"/>
    <cellStyle name="Currency 2 5 2 2 3 5 3" xfId="4146" xr:uid="{00000000-0005-0000-0000-000032100000}"/>
    <cellStyle name="Currency 2 5 2 2 3 6" xfId="4147" xr:uid="{00000000-0005-0000-0000-000033100000}"/>
    <cellStyle name="Currency 2 5 2 2 3 6 2" xfId="4148" xr:uid="{00000000-0005-0000-0000-000034100000}"/>
    <cellStyle name="Currency 2 5 2 2 3 6 2 2" xfId="4149" xr:uid="{00000000-0005-0000-0000-000035100000}"/>
    <cellStyle name="Currency 2 5 2 2 3 6 3" xfId="4150" xr:uid="{00000000-0005-0000-0000-000036100000}"/>
    <cellStyle name="Currency 2 5 2 2 3 7" xfId="4151" xr:uid="{00000000-0005-0000-0000-000037100000}"/>
    <cellStyle name="Currency 2 5 2 2 3 7 2" xfId="4152" xr:uid="{00000000-0005-0000-0000-000038100000}"/>
    <cellStyle name="Currency 2 5 2 2 3 7 2 2" xfId="4153" xr:uid="{00000000-0005-0000-0000-000039100000}"/>
    <cellStyle name="Currency 2 5 2 2 3 7 3" xfId="4154" xr:uid="{00000000-0005-0000-0000-00003A100000}"/>
    <cellStyle name="Currency 2 5 2 2 3 8" xfId="4155" xr:uid="{00000000-0005-0000-0000-00003B100000}"/>
    <cellStyle name="Currency 2 5 2 2 3 8 2" xfId="4156" xr:uid="{00000000-0005-0000-0000-00003C100000}"/>
    <cellStyle name="Currency 2 5 2 2 3 9" xfId="4157" xr:uid="{00000000-0005-0000-0000-00003D100000}"/>
    <cellStyle name="Currency 2 5 2 2 3 9 2" xfId="4158" xr:uid="{00000000-0005-0000-0000-00003E100000}"/>
    <cellStyle name="Currency 2 5 2 2 4" xfId="4159" xr:uid="{00000000-0005-0000-0000-00003F100000}"/>
    <cellStyle name="Currency 2 5 2 2 4 2" xfId="4160" xr:uid="{00000000-0005-0000-0000-000040100000}"/>
    <cellStyle name="Currency 2 5 2 2 4 2 10" xfId="4161" xr:uid="{00000000-0005-0000-0000-000041100000}"/>
    <cellStyle name="Currency 2 5 2 2 4 2 2" xfId="4162" xr:uid="{00000000-0005-0000-0000-000042100000}"/>
    <cellStyle name="Currency 2 5 2 2 4 2 3" xfId="4163" xr:uid="{00000000-0005-0000-0000-000043100000}"/>
    <cellStyle name="Currency 2 5 2 2 4 2 4" xfId="4164" xr:uid="{00000000-0005-0000-0000-000044100000}"/>
    <cellStyle name="Currency 2 5 2 2 4 2 4 2" xfId="4165" xr:uid="{00000000-0005-0000-0000-000045100000}"/>
    <cellStyle name="Currency 2 5 2 2 4 2 4 2 2" xfId="4166" xr:uid="{00000000-0005-0000-0000-000046100000}"/>
    <cellStyle name="Currency 2 5 2 2 4 2 4 3" xfId="4167" xr:uid="{00000000-0005-0000-0000-000047100000}"/>
    <cellStyle name="Currency 2 5 2 2 4 2 5" xfId="4168" xr:uid="{00000000-0005-0000-0000-000048100000}"/>
    <cellStyle name="Currency 2 5 2 2 4 2 5 2" xfId="4169" xr:uid="{00000000-0005-0000-0000-000049100000}"/>
    <cellStyle name="Currency 2 5 2 2 4 2 5 2 2" xfId="4170" xr:uid="{00000000-0005-0000-0000-00004A100000}"/>
    <cellStyle name="Currency 2 5 2 2 4 2 5 3" xfId="4171" xr:uid="{00000000-0005-0000-0000-00004B100000}"/>
    <cellStyle name="Currency 2 5 2 2 4 2 6" xfId="4172" xr:uid="{00000000-0005-0000-0000-00004C100000}"/>
    <cellStyle name="Currency 2 5 2 2 4 2 6 2" xfId="4173" xr:uid="{00000000-0005-0000-0000-00004D100000}"/>
    <cellStyle name="Currency 2 5 2 2 4 2 6 2 2" xfId="4174" xr:uid="{00000000-0005-0000-0000-00004E100000}"/>
    <cellStyle name="Currency 2 5 2 2 4 2 6 3" xfId="4175" xr:uid="{00000000-0005-0000-0000-00004F100000}"/>
    <cellStyle name="Currency 2 5 2 2 4 2 7" xfId="4176" xr:uid="{00000000-0005-0000-0000-000050100000}"/>
    <cellStyle name="Currency 2 5 2 2 4 2 7 2" xfId="4177" xr:uid="{00000000-0005-0000-0000-000051100000}"/>
    <cellStyle name="Currency 2 5 2 2 4 2 8" xfId="4178" xr:uid="{00000000-0005-0000-0000-000052100000}"/>
    <cellStyle name="Currency 2 5 2 2 4 2 8 2" xfId="4179" xr:uid="{00000000-0005-0000-0000-000053100000}"/>
    <cellStyle name="Currency 2 5 2 2 4 2 9" xfId="4180" xr:uid="{00000000-0005-0000-0000-000054100000}"/>
    <cellStyle name="Currency 2 5 2 2 4 3" xfId="4181" xr:uid="{00000000-0005-0000-0000-000055100000}"/>
    <cellStyle name="Currency 2 5 2 2 4 4" xfId="4182" xr:uid="{00000000-0005-0000-0000-000056100000}"/>
    <cellStyle name="Currency 2 5 2 2 4 4 2" xfId="4183" xr:uid="{00000000-0005-0000-0000-000057100000}"/>
    <cellStyle name="Currency 2 5 2 2 4 4 2 2" xfId="4184" xr:uid="{00000000-0005-0000-0000-000058100000}"/>
    <cellStyle name="Currency 2 5 2 2 4 4 3" xfId="4185" xr:uid="{00000000-0005-0000-0000-000059100000}"/>
    <cellStyle name="Currency 2 5 2 2 4 5" xfId="4186" xr:uid="{00000000-0005-0000-0000-00005A100000}"/>
    <cellStyle name="Currency 2 5 2 2 4 5 2" xfId="4187" xr:uid="{00000000-0005-0000-0000-00005B100000}"/>
    <cellStyle name="Currency 2 5 2 2 4 5 2 2" xfId="4188" xr:uid="{00000000-0005-0000-0000-00005C100000}"/>
    <cellStyle name="Currency 2 5 2 2 4 5 3" xfId="4189" xr:uid="{00000000-0005-0000-0000-00005D100000}"/>
    <cellStyle name="Currency 2 5 2 2 5" xfId="4190" xr:uid="{00000000-0005-0000-0000-00005E100000}"/>
    <cellStyle name="Currency 2 5 2 2 5 2" xfId="4191" xr:uid="{00000000-0005-0000-0000-00005F100000}"/>
    <cellStyle name="Currency 2 5 2 2 5 3" xfId="4192" xr:uid="{00000000-0005-0000-0000-000060100000}"/>
    <cellStyle name="Currency 2 5 2 2 5 3 2" xfId="4193" xr:uid="{00000000-0005-0000-0000-000061100000}"/>
    <cellStyle name="Currency 2 5 2 2 5 3 3" xfId="4194" xr:uid="{00000000-0005-0000-0000-000062100000}"/>
    <cellStyle name="Currency 2 5 2 2 5 4" xfId="4195" xr:uid="{00000000-0005-0000-0000-000063100000}"/>
    <cellStyle name="Currency 2 5 2 2 5 4 2" xfId="4196" xr:uid="{00000000-0005-0000-0000-000064100000}"/>
    <cellStyle name="Currency 2 5 2 2 5 4 2 2" xfId="4197" xr:uid="{00000000-0005-0000-0000-000065100000}"/>
    <cellStyle name="Currency 2 5 2 2 5 4 3" xfId="4198" xr:uid="{00000000-0005-0000-0000-000066100000}"/>
    <cellStyle name="Currency 2 5 2 2 5 5" xfId="4199" xr:uid="{00000000-0005-0000-0000-000067100000}"/>
    <cellStyle name="Currency 2 5 2 2 5 5 2" xfId="4200" xr:uid="{00000000-0005-0000-0000-000068100000}"/>
    <cellStyle name="Currency 2 5 2 2 5 5 2 2" xfId="4201" xr:uid="{00000000-0005-0000-0000-000069100000}"/>
    <cellStyle name="Currency 2 5 2 2 5 5 3" xfId="4202" xr:uid="{00000000-0005-0000-0000-00006A100000}"/>
    <cellStyle name="Currency 2 5 2 2 5 6" xfId="4203" xr:uid="{00000000-0005-0000-0000-00006B100000}"/>
    <cellStyle name="Currency 2 5 2 2 5 6 2" xfId="4204" xr:uid="{00000000-0005-0000-0000-00006C100000}"/>
    <cellStyle name="Currency 2 5 2 2 5 6 2 2" xfId="4205" xr:uid="{00000000-0005-0000-0000-00006D100000}"/>
    <cellStyle name="Currency 2 5 2 2 5 6 3" xfId="4206" xr:uid="{00000000-0005-0000-0000-00006E100000}"/>
    <cellStyle name="Currency 2 5 2 2 5 7" xfId="4207" xr:uid="{00000000-0005-0000-0000-00006F100000}"/>
    <cellStyle name="Currency 2 5 2 2 5 7 2" xfId="4208" xr:uid="{00000000-0005-0000-0000-000070100000}"/>
    <cellStyle name="Currency 2 5 2 2 5 8" xfId="4209" xr:uid="{00000000-0005-0000-0000-000071100000}"/>
    <cellStyle name="Currency 2 5 2 2 5 8 2" xfId="4210" xr:uid="{00000000-0005-0000-0000-000072100000}"/>
    <cellStyle name="Currency 2 5 2 2 5 9" xfId="4211" xr:uid="{00000000-0005-0000-0000-000073100000}"/>
    <cellStyle name="Currency 2 5 2 2 6" xfId="4212" xr:uid="{00000000-0005-0000-0000-000074100000}"/>
    <cellStyle name="Currency 2 5 2 2 6 2" xfId="4213" xr:uid="{00000000-0005-0000-0000-000075100000}"/>
    <cellStyle name="Currency 2 5 2 2 6 3" xfId="4214" xr:uid="{00000000-0005-0000-0000-000076100000}"/>
    <cellStyle name="Currency 2 5 2 2 7" xfId="4215" xr:uid="{00000000-0005-0000-0000-000077100000}"/>
    <cellStyle name="Currency 2 5 2 2 8" xfId="4216" xr:uid="{00000000-0005-0000-0000-000078100000}"/>
    <cellStyle name="Currency 2 5 2 2 8 2" xfId="4217" xr:uid="{00000000-0005-0000-0000-000079100000}"/>
    <cellStyle name="Currency 2 5 2 2 8 2 2" xfId="4218" xr:uid="{00000000-0005-0000-0000-00007A100000}"/>
    <cellStyle name="Currency 2 5 2 2 8 3" xfId="4219" xr:uid="{00000000-0005-0000-0000-00007B100000}"/>
    <cellStyle name="Currency 2 5 2 2 8 4" xfId="4220" xr:uid="{00000000-0005-0000-0000-00007C100000}"/>
    <cellStyle name="Currency 2 5 2 2 9" xfId="4221" xr:uid="{00000000-0005-0000-0000-00007D100000}"/>
    <cellStyle name="Currency 2 5 2 2 9 2" xfId="4222" xr:uid="{00000000-0005-0000-0000-00007E100000}"/>
    <cellStyle name="Currency 2 5 2 2 9 2 2" xfId="4223" xr:uid="{00000000-0005-0000-0000-00007F100000}"/>
    <cellStyle name="Currency 2 5 2 2 9 3" xfId="4224" xr:uid="{00000000-0005-0000-0000-000080100000}"/>
    <cellStyle name="Currency 2 5 2 3" xfId="4225" xr:uid="{00000000-0005-0000-0000-000081100000}"/>
    <cellStyle name="Currency 2 5 2 3 10" xfId="4226" xr:uid="{00000000-0005-0000-0000-000082100000}"/>
    <cellStyle name="Currency 2 5 2 3 10 2" xfId="4227" xr:uid="{00000000-0005-0000-0000-000083100000}"/>
    <cellStyle name="Currency 2 5 2 3 10 2 2" xfId="4228" xr:uid="{00000000-0005-0000-0000-000084100000}"/>
    <cellStyle name="Currency 2 5 2 3 10 3" xfId="4229" xr:uid="{00000000-0005-0000-0000-000085100000}"/>
    <cellStyle name="Currency 2 5 2 3 11" xfId="4230" xr:uid="{00000000-0005-0000-0000-000086100000}"/>
    <cellStyle name="Currency 2 5 2 3 11 2" xfId="4231" xr:uid="{00000000-0005-0000-0000-000087100000}"/>
    <cellStyle name="Currency 2 5 2 3 12" xfId="4232" xr:uid="{00000000-0005-0000-0000-000088100000}"/>
    <cellStyle name="Currency 2 5 2 3 12 2" xfId="4233" xr:uid="{00000000-0005-0000-0000-000089100000}"/>
    <cellStyle name="Currency 2 5 2 3 13" xfId="4234" xr:uid="{00000000-0005-0000-0000-00008A100000}"/>
    <cellStyle name="Currency 2 5 2 3 14" xfId="4235" xr:uid="{00000000-0005-0000-0000-00008B100000}"/>
    <cellStyle name="Currency 2 5 2 3 15" xfId="4236" xr:uid="{00000000-0005-0000-0000-00008C100000}"/>
    <cellStyle name="Currency 2 5 2 3 2" xfId="4237" xr:uid="{00000000-0005-0000-0000-00008D100000}"/>
    <cellStyle name="Currency 2 5 2 3 2 2" xfId="4238" xr:uid="{00000000-0005-0000-0000-00008E100000}"/>
    <cellStyle name="Currency 2 5 2 3 2 2 2" xfId="4239" xr:uid="{00000000-0005-0000-0000-00008F100000}"/>
    <cellStyle name="Currency 2 5 2 3 2 2 3" xfId="4240" xr:uid="{00000000-0005-0000-0000-000090100000}"/>
    <cellStyle name="Currency 2 5 2 3 2 2 3 2" xfId="4241" xr:uid="{00000000-0005-0000-0000-000091100000}"/>
    <cellStyle name="Currency 2 5 2 3 2 2 3 3" xfId="4242" xr:uid="{00000000-0005-0000-0000-000092100000}"/>
    <cellStyle name="Currency 2 5 2 3 2 2 4" xfId="4243" xr:uid="{00000000-0005-0000-0000-000093100000}"/>
    <cellStyle name="Currency 2 5 2 3 2 2 4 2" xfId="4244" xr:uid="{00000000-0005-0000-0000-000094100000}"/>
    <cellStyle name="Currency 2 5 2 3 2 2 4 2 2" xfId="4245" xr:uid="{00000000-0005-0000-0000-000095100000}"/>
    <cellStyle name="Currency 2 5 2 3 2 2 4 3" xfId="4246" xr:uid="{00000000-0005-0000-0000-000096100000}"/>
    <cellStyle name="Currency 2 5 2 3 2 2 5" xfId="4247" xr:uid="{00000000-0005-0000-0000-000097100000}"/>
    <cellStyle name="Currency 2 5 2 3 2 2 5 2" xfId="4248" xr:uid="{00000000-0005-0000-0000-000098100000}"/>
    <cellStyle name="Currency 2 5 2 3 2 2 5 2 2" xfId="4249" xr:uid="{00000000-0005-0000-0000-000099100000}"/>
    <cellStyle name="Currency 2 5 2 3 2 2 5 3" xfId="4250" xr:uid="{00000000-0005-0000-0000-00009A100000}"/>
    <cellStyle name="Currency 2 5 2 3 2 2 6" xfId="4251" xr:uid="{00000000-0005-0000-0000-00009B100000}"/>
    <cellStyle name="Currency 2 5 2 3 2 2 6 2" xfId="4252" xr:uid="{00000000-0005-0000-0000-00009C100000}"/>
    <cellStyle name="Currency 2 5 2 3 2 2 6 2 2" xfId="4253" xr:uid="{00000000-0005-0000-0000-00009D100000}"/>
    <cellStyle name="Currency 2 5 2 3 2 2 6 3" xfId="4254" xr:uid="{00000000-0005-0000-0000-00009E100000}"/>
    <cellStyle name="Currency 2 5 2 3 2 2 7" xfId="4255" xr:uid="{00000000-0005-0000-0000-00009F100000}"/>
    <cellStyle name="Currency 2 5 2 3 2 2 7 2" xfId="4256" xr:uid="{00000000-0005-0000-0000-0000A0100000}"/>
    <cellStyle name="Currency 2 5 2 3 2 2 8" xfId="4257" xr:uid="{00000000-0005-0000-0000-0000A1100000}"/>
    <cellStyle name="Currency 2 5 2 3 2 2 8 2" xfId="4258" xr:uid="{00000000-0005-0000-0000-0000A2100000}"/>
    <cellStyle name="Currency 2 5 2 3 2 2 9" xfId="4259" xr:uid="{00000000-0005-0000-0000-0000A3100000}"/>
    <cellStyle name="Currency 2 5 2 3 2 3" xfId="4260" xr:uid="{00000000-0005-0000-0000-0000A4100000}"/>
    <cellStyle name="Currency 2 5 2 3 2 3 2" xfId="4261" xr:uid="{00000000-0005-0000-0000-0000A5100000}"/>
    <cellStyle name="Currency 2 5 2 3 2 3 3" xfId="4262" xr:uid="{00000000-0005-0000-0000-0000A6100000}"/>
    <cellStyle name="Currency 2 5 2 3 2 3 3 2" xfId="4263" xr:uid="{00000000-0005-0000-0000-0000A7100000}"/>
    <cellStyle name="Currency 2 5 2 3 2 3 3 3" xfId="4264" xr:uid="{00000000-0005-0000-0000-0000A8100000}"/>
    <cellStyle name="Currency 2 5 2 3 2 3 4" xfId="4265" xr:uid="{00000000-0005-0000-0000-0000A9100000}"/>
    <cellStyle name="Currency 2 5 2 3 2 3 4 2" xfId="4266" xr:uid="{00000000-0005-0000-0000-0000AA100000}"/>
    <cellStyle name="Currency 2 5 2 3 2 3 4 2 2" xfId="4267" xr:uid="{00000000-0005-0000-0000-0000AB100000}"/>
    <cellStyle name="Currency 2 5 2 3 2 3 4 3" xfId="4268" xr:uid="{00000000-0005-0000-0000-0000AC100000}"/>
    <cellStyle name="Currency 2 5 2 3 2 3 5" xfId="4269" xr:uid="{00000000-0005-0000-0000-0000AD100000}"/>
    <cellStyle name="Currency 2 5 2 3 2 3 5 2" xfId="4270" xr:uid="{00000000-0005-0000-0000-0000AE100000}"/>
    <cellStyle name="Currency 2 5 2 3 2 3 5 2 2" xfId="4271" xr:uid="{00000000-0005-0000-0000-0000AF100000}"/>
    <cellStyle name="Currency 2 5 2 3 2 3 5 3" xfId="4272" xr:uid="{00000000-0005-0000-0000-0000B0100000}"/>
    <cellStyle name="Currency 2 5 2 3 2 3 6" xfId="4273" xr:uid="{00000000-0005-0000-0000-0000B1100000}"/>
    <cellStyle name="Currency 2 5 2 3 2 3 6 2" xfId="4274" xr:uid="{00000000-0005-0000-0000-0000B2100000}"/>
    <cellStyle name="Currency 2 5 2 3 2 3 6 2 2" xfId="4275" xr:uid="{00000000-0005-0000-0000-0000B3100000}"/>
    <cellStyle name="Currency 2 5 2 3 2 3 6 3" xfId="4276" xr:uid="{00000000-0005-0000-0000-0000B4100000}"/>
    <cellStyle name="Currency 2 5 2 3 2 3 7" xfId="4277" xr:uid="{00000000-0005-0000-0000-0000B5100000}"/>
    <cellStyle name="Currency 2 5 2 3 2 3 7 2" xfId="4278" xr:uid="{00000000-0005-0000-0000-0000B6100000}"/>
    <cellStyle name="Currency 2 5 2 3 2 3 8" xfId="4279" xr:uid="{00000000-0005-0000-0000-0000B7100000}"/>
    <cellStyle name="Currency 2 5 2 3 2 3 8 2" xfId="4280" xr:uid="{00000000-0005-0000-0000-0000B8100000}"/>
    <cellStyle name="Currency 2 5 2 3 2 3 9" xfId="4281" xr:uid="{00000000-0005-0000-0000-0000B9100000}"/>
    <cellStyle name="Currency 2 5 2 3 2 4" xfId="4282" xr:uid="{00000000-0005-0000-0000-0000BA100000}"/>
    <cellStyle name="Currency 2 5 2 3 2 4 2" xfId="4283" xr:uid="{00000000-0005-0000-0000-0000BB100000}"/>
    <cellStyle name="Currency 2 5 2 3 2 4 3" xfId="4284" xr:uid="{00000000-0005-0000-0000-0000BC100000}"/>
    <cellStyle name="Currency 2 5 2 3 2 4 3 2" xfId="4285" xr:uid="{00000000-0005-0000-0000-0000BD100000}"/>
    <cellStyle name="Currency 2 5 2 3 2 4 3 2 2" xfId="4286" xr:uid="{00000000-0005-0000-0000-0000BE100000}"/>
    <cellStyle name="Currency 2 5 2 3 2 4 3 3" xfId="4287" xr:uid="{00000000-0005-0000-0000-0000BF100000}"/>
    <cellStyle name="Currency 2 5 2 3 2 4 4" xfId="4288" xr:uid="{00000000-0005-0000-0000-0000C0100000}"/>
    <cellStyle name="Currency 2 5 2 3 2 4 4 2" xfId="4289" xr:uid="{00000000-0005-0000-0000-0000C1100000}"/>
    <cellStyle name="Currency 2 5 2 3 2 4 4 2 2" xfId="4290" xr:uid="{00000000-0005-0000-0000-0000C2100000}"/>
    <cellStyle name="Currency 2 5 2 3 2 4 4 3" xfId="4291" xr:uid="{00000000-0005-0000-0000-0000C3100000}"/>
    <cellStyle name="Currency 2 5 2 3 2 4 5" xfId="4292" xr:uid="{00000000-0005-0000-0000-0000C4100000}"/>
    <cellStyle name="Currency 2 5 2 3 2 4 5 2" xfId="4293" xr:uid="{00000000-0005-0000-0000-0000C5100000}"/>
    <cellStyle name="Currency 2 5 2 3 2 4 5 2 2" xfId="4294" xr:uid="{00000000-0005-0000-0000-0000C6100000}"/>
    <cellStyle name="Currency 2 5 2 3 2 4 5 3" xfId="4295" xr:uid="{00000000-0005-0000-0000-0000C7100000}"/>
    <cellStyle name="Currency 2 5 2 3 2 4 6" xfId="4296" xr:uid="{00000000-0005-0000-0000-0000C8100000}"/>
    <cellStyle name="Currency 2 5 2 3 2 4 6 2" xfId="4297" xr:uid="{00000000-0005-0000-0000-0000C9100000}"/>
    <cellStyle name="Currency 2 5 2 3 2 4 7" xfId="4298" xr:uid="{00000000-0005-0000-0000-0000CA100000}"/>
    <cellStyle name="Currency 2 5 2 3 2 4 7 2" xfId="4299" xr:uid="{00000000-0005-0000-0000-0000CB100000}"/>
    <cellStyle name="Currency 2 5 2 3 2 4 8" xfId="4300" xr:uid="{00000000-0005-0000-0000-0000CC100000}"/>
    <cellStyle name="Currency 2 5 2 3 2 4 9" xfId="4301" xr:uid="{00000000-0005-0000-0000-0000CD100000}"/>
    <cellStyle name="Currency 2 5 2 3 2 5" xfId="4302" xr:uid="{00000000-0005-0000-0000-0000CE100000}"/>
    <cellStyle name="Currency 2 5 2 3 2 5 2" xfId="4303" xr:uid="{00000000-0005-0000-0000-0000CF100000}"/>
    <cellStyle name="Currency 2 5 2 3 2 5 3" xfId="4304" xr:uid="{00000000-0005-0000-0000-0000D0100000}"/>
    <cellStyle name="Currency 2 5 2 3 2 6" xfId="4305" xr:uid="{00000000-0005-0000-0000-0000D1100000}"/>
    <cellStyle name="Currency 2 5 2 3 2 6 2" xfId="4306" xr:uid="{00000000-0005-0000-0000-0000D2100000}"/>
    <cellStyle name="Currency 2 5 2 3 2 6 2 2" xfId="4307" xr:uid="{00000000-0005-0000-0000-0000D3100000}"/>
    <cellStyle name="Currency 2 5 2 3 2 6 2 2 2" xfId="4308" xr:uid="{00000000-0005-0000-0000-0000D4100000}"/>
    <cellStyle name="Currency 2 5 2 3 2 6 2 3" xfId="4309" xr:uid="{00000000-0005-0000-0000-0000D5100000}"/>
    <cellStyle name="Currency 2 5 2 3 2 6 3" xfId="4310" xr:uid="{00000000-0005-0000-0000-0000D6100000}"/>
    <cellStyle name="Currency 2 5 2 3 2 6 3 2" xfId="4311" xr:uid="{00000000-0005-0000-0000-0000D7100000}"/>
    <cellStyle name="Currency 2 5 2 3 2 6 3 2 2" xfId="4312" xr:uid="{00000000-0005-0000-0000-0000D8100000}"/>
    <cellStyle name="Currency 2 5 2 3 2 6 3 3" xfId="4313" xr:uid="{00000000-0005-0000-0000-0000D9100000}"/>
    <cellStyle name="Currency 2 5 2 3 2 6 4" xfId="4314" xr:uid="{00000000-0005-0000-0000-0000DA100000}"/>
    <cellStyle name="Currency 2 5 2 3 2 6 4 2" xfId="4315" xr:uid="{00000000-0005-0000-0000-0000DB100000}"/>
    <cellStyle name="Currency 2 5 2 3 2 6 4 2 2" xfId="4316" xr:uid="{00000000-0005-0000-0000-0000DC100000}"/>
    <cellStyle name="Currency 2 5 2 3 2 6 4 3" xfId="4317" xr:uid="{00000000-0005-0000-0000-0000DD100000}"/>
    <cellStyle name="Currency 2 5 2 3 2 6 5" xfId="4318" xr:uid="{00000000-0005-0000-0000-0000DE100000}"/>
    <cellStyle name="Currency 2 5 2 3 2 6 5 2" xfId="4319" xr:uid="{00000000-0005-0000-0000-0000DF100000}"/>
    <cellStyle name="Currency 2 5 2 3 2 6 6" xfId="4320" xr:uid="{00000000-0005-0000-0000-0000E0100000}"/>
    <cellStyle name="Currency 2 5 2 3 2 6 6 2" xfId="4321" xr:uid="{00000000-0005-0000-0000-0000E1100000}"/>
    <cellStyle name="Currency 2 5 2 3 2 6 7" xfId="4322" xr:uid="{00000000-0005-0000-0000-0000E2100000}"/>
    <cellStyle name="Currency 2 5 2 3 2 7" xfId="4323" xr:uid="{00000000-0005-0000-0000-0000E3100000}"/>
    <cellStyle name="Currency 2 5 2 3 2 7 2" xfId="4324" xr:uid="{00000000-0005-0000-0000-0000E4100000}"/>
    <cellStyle name="Currency 2 5 2 3 2 7 2 2" xfId="4325" xr:uid="{00000000-0005-0000-0000-0000E5100000}"/>
    <cellStyle name="Currency 2 5 2 3 2 7 3" xfId="4326" xr:uid="{00000000-0005-0000-0000-0000E6100000}"/>
    <cellStyle name="Currency 2 5 2 3 2 8" xfId="4327" xr:uid="{00000000-0005-0000-0000-0000E7100000}"/>
    <cellStyle name="Currency 2 5 2 3 2 8 2" xfId="4328" xr:uid="{00000000-0005-0000-0000-0000E8100000}"/>
    <cellStyle name="Currency 2 5 2 3 2 8 2 2" xfId="4329" xr:uid="{00000000-0005-0000-0000-0000E9100000}"/>
    <cellStyle name="Currency 2 5 2 3 2 8 3" xfId="4330" xr:uid="{00000000-0005-0000-0000-0000EA100000}"/>
    <cellStyle name="Currency 2 5 2 3 3" xfId="4331" xr:uid="{00000000-0005-0000-0000-0000EB100000}"/>
    <cellStyle name="Currency 2 5 2 3 3 10" xfId="4332" xr:uid="{00000000-0005-0000-0000-0000EC100000}"/>
    <cellStyle name="Currency 2 5 2 3 3 2" xfId="4333" xr:uid="{00000000-0005-0000-0000-0000ED100000}"/>
    <cellStyle name="Currency 2 5 2 3 3 2 2" xfId="4334" xr:uid="{00000000-0005-0000-0000-0000EE100000}"/>
    <cellStyle name="Currency 2 5 2 3 3 2 3" xfId="4335" xr:uid="{00000000-0005-0000-0000-0000EF100000}"/>
    <cellStyle name="Currency 2 5 2 3 3 2 3 2" xfId="4336" xr:uid="{00000000-0005-0000-0000-0000F0100000}"/>
    <cellStyle name="Currency 2 5 2 3 3 2 3 3" xfId="4337" xr:uid="{00000000-0005-0000-0000-0000F1100000}"/>
    <cellStyle name="Currency 2 5 2 3 3 2 4" xfId="4338" xr:uid="{00000000-0005-0000-0000-0000F2100000}"/>
    <cellStyle name="Currency 2 5 2 3 3 2 4 2" xfId="4339" xr:uid="{00000000-0005-0000-0000-0000F3100000}"/>
    <cellStyle name="Currency 2 5 2 3 3 2 4 2 2" xfId="4340" xr:uid="{00000000-0005-0000-0000-0000F4100000}"/>
    <cellStyle name="Currency 2 5 2 3 3 2 4 3" xfId="4341" xr:uid="{00000000-0005-0000-0000-0000F5100000}"/>
    <cellStyle name="Currency 2 5 2 3 3 2 5" xfId="4342" xr:uid="{00000000-0005-0000-0000-0000F6100000}"/>
    <cellStyle name="Currency 2 5 2 3 3 2 5 2" xfId="4343" xr:uid="{00000000-0005-0000-0000-0000F7100000}"/>
    <cellStyle name="Currency 2 5 2 3 3 2 5 2 2" xfId="4344" xr:uid="{00000000-0005-0000-0000-0000F8100000}"/>
    <cellStyle name="Currency 2 5 2 3 3 2 5 3" xfId="4345" xr:uid="{00000000-0005-0000-0000-0000F9100000}"/>
    <cellStyle name="Currency 2 5 2 3 3 2 6" xfId="4346" xr:uid="{00000000-0005-0000-0000-0000FA100000}"/>
    <cellStyle name="Currency 2 5 2 3 3 2 6 2" xfId="4347" xr:uid="{00000000-0005-0000-0000-0000FB100000}"/>
    <cellStyle name="Currency 2 5 2 3 3 2 6 2 2" xfId="4348" xr:uid="{00000000-0005-0000-0000-0000FC100000}"/>
    <cellStyle name="Currency 2 5 2 3 3 2 6 3" xfId="4349" xr:uid="{00000000-0005-0000-0000-0000FD100000}"/>
    <cellStyle name="Currency 2 5 2 3 3 2 7" xfId="4350" xr:uid="{00000000-0005-0000-0000-0000FE100000}"/>
    <cellStyle name="Currency 2 5 2 3 3 2 7 2" xfId="4351" xr:uid="{00000000-0005-0000-0000-0000FF100000}"/>
    <cellStyle name="Currency 2 5 2 3 3 2 8" xfId="4352" xr:uid="{00000000-0005-0000-0000-000000110000}"/>
    <cellStyle name="Currency 2 5 2 3 3 2 8 2" xfId="4353" xr:uid="{00000000-0005-0000-0000-000001110000}"/>
    <cellStyle name="Currency 2 5 2 3 3 2 9" xfId="4354" xr:uid="{00000000-0005-0000-0000-000002110000}"/>
    <cellStyle name="Currency 2 5 2 3 3 3" xfId="4355" xr:uid="{00000000-0005-0000-0000-000003110000}"/>
    <cellStyle name="Currency 2 5 2 3 3 4" xfId="4356" xr:uid="{00000000-0005-0000-0000-000004110000}"/>
    <cellStyle name="Currency 2 5 2 3 3 4 2" xfId="4357" xr:uid="{00000000-0005-0000-0000-000005110000}"/>
    <cellStyle name="Currency 2 5 2 3 3 4 3" xfId="4358" xr:uid="{00000000-0005-0000-0000-000006110000}"/>
    <cellStyle name="Currency 2 5 2 3 3 5" xfId="4359" xr:uid="{00000000-0005-0000-0000-000007110000}"/>
    <cellStyle name="Currency 2 5 2 3 3 5 2" xfId="4360" xr:uid="{00000000-0005-0000-0000-000008110000}"/>
    <cellStyle name="Currency 2 5 2 3 3 5 2 2" xfId="4361" xr:uid="{00000000-0005-0000-0000-000009110000}"/>
    <cellStyle name="Currency 2 5 2 3 3 5 3" xfId="4362" xr:uid="{00000000-0005-0000-0000-00000A110000}"/>
    <cellStyle name="Currency 2 5 2 3 3 6" xfId="4363" xr:uid="{00000000-0005-0000-0000-00000B110000}"/>
    <cellStyle name="Currency 2 5 2 3 3 6 2" xfId="4364" xr:uid="{00000000-0005-0000-0000-00000C110000}"/>
    <cellStyle name="Currency 2 5 2 3 3 6 2 2" xfId="4365" xr:uid="{00000000-0005-0000-0000-00000D110000}"/>
    <cellStyle name="Currency 2 5 2 3 3 6 3" xfId="4366" xr:uid="{00000000-0005-0000-0000-00000E110000}"/>
    <cellStyle name="Currency 2 5 2 3 3 7" xfId="4367" xr:uid="{00000000-0005-0000-0000-00000F110000}"/>
    <cellStyle name="Currency 2 5 2 3 3 7 2" xfId="4368" xr:uid="{00000000-0005-0000-0000-000010110000}"/>
    <cellStyle name="Currency 2 5 2 3 3 7 2 2" xfId="4369" xr:uid="{00000000-0005-0000-0000-000011110000}"/>
    <cellStyle name="Currency 2 5 2 3 3 7 3" xfId="4370" xr:uid="{00000000-0005-0000-0000-000012110000}"/>
    <cellStyle name="Currency 2 5 2 3 3 8" xfId="4371" xr:uid="{00000000-0005-0000-0000-000013110000}"/>
    <cellStyle name="Currency 2 5 2 3 3 8 2" xfId="4372" xr:uid="{00000000-0005-0000-0000-000014110000}"/>
    <cellStyle name="Currency 2 5 2 3 3 9" xfId="4373" xr:uid="{00000000-0005-0000-0000-000015110000}"/>
    <cellStyle name="Currency 2 5 2 3 3 9 2" xfId="4374" xr:uid="{00000000-0005-0000-0000-000016110000}"/>
    <cellStyle name="Currency 2 5 2 3 4" xfId="4375" xr:uid="{00000000-0005-0000-0000-000017110000}"/>
    <cellStyle name="Currency 2 5 2 3 4 2" xfId="4376" xr:uid="{00000000-0005-0000-0000-000018110000}"/>
    <cellStyle name="Currency 2 5 2 3 4 2 10" xfId="4377" xr:uid="{00000000-0005-0000-0000-000019110000}"/>
    <cellStyle name="Currency 2 5 2 3 4 2 2" xfId="4378" xr:uid="{00000000-0005-0000-0000-00001A110000}"/>
    <cellStyle name="Currency 2 5 2 3 4 2 3" xfId="4379" xr:uid="{00000000-0005-0000-0000-00001B110000}"/>
    <cellStyle name="Currency 2 5 2 3 4 2 4" xfId="4380" xr:uid="{00000000-0005-0000-0000-00001C110000}"/>
    <cellStyle name="Currency 2 5 2 3 4 2 4 2" xfId="4381" xr:uid="{00000000-0005-0000-0000-00001D110000}"/>
    <cellStyle name="Currency 2 5 2 3 4 2 4 2 2" xfId="4382" xr:uid="{00000000-0005-0000-0000-00001E110000}"/>
    <cellStyle name="Currency 2 5 2 3 4 2 4 3" xfId="4383" xr:uid="{00000000-0005-0000-0000-00001F110000}"/>
    <cellStyle name="Currency 2 5 2 3 4 2 5" xfId="4384" xr:uid="{00000000-0005-0000-0000-000020110000}"/>
    <cellStyle name="Currency 2 5 2 3 4 2 5 2" xfId="4385" xr:uid="{00000000-0005-0000-0000-000021110000}"/>
    <cellStyle name="Currency 2 5 2 3 4 2 5 2 2" xfId="4386" xr:uid="{00000000-0005-0000-0000-000022110000}"/>
    <cellStyle name="Currency 2 5 2 3 4 2 5 3" xfId="4387" xr:uid="{00000000-0005-0000-0000-000023110000}"/>
    <cellStyle name="Currency 2 5 2 3 4 2 6" xfId="4388" xr:uid="{00000000-0005-0000-0000-000024110000}"/>
    <cellStyle name="Currency 2 5 2 3 4 2 6 2" xfId="4389" xr:uid="{00000000-0005-0000-0000-000025110000}"/>
    <cellStyle name="Currency 2 5 2 3 4 2 6 2 2" xfId="4390" xr:uid="{00000000-0005-0000-0000-000026110000}"/>
    <cellStyle name="Currency 2 5 2 3 4 2 6 3" xfId="4391" xr:uid="{00000000-0005-0000-0000-000027110000}"/>
    <cellStyle name="Currency 2 5 2 3 4 2 7" xfId="4392" xr:uid="{00000000-0005-0000-0000-000028110000}"/>
    <cellStyle name="Currency 2 5 2 3 4 2 7 2" xfId="4393" xr:uid="{00000000-0005-0000-0000-000029110000}"/>
    <cellStyle name="Currency 2 5 2 3 4 2 8" xfId="4394" xr:uid="{00000000-0005-0000-0000-00002A110000}"/>
    <cellStyle name="Currency 2 5 2 3 4 2 8 2" xfId="4395" xr:uid="{00000000-0005-0000-0000-00002B110000}"/>
    <cellStyle name="Currency 2 5 2 3 4 2 9" xfId="4396" xr:uid="{00000000-0005-0000-0000-00002C110000}"/>
    <cellStyle name="Currency 2 5 2 3 4 3" xfId="4397" xr:uid="{00000000-0005-0000-0000-00002D110000}"/>
    <cellStyle name="Currency 2 5 2 3 4 4" xfId="4398" xr:uid="{00000000-0005-0000-0000-00002E110000}"/>
    <cellStyle name="Currency 2 5 2 3 4 4 2" xfId="4399" xr:uid="{00000000-0005-0000-0000-00002F110000}"/>
    <cellStyle name="Currency 2 5 2 3 4 4 2 2" xfId="4400" xr:uid="{00000000-0005-0000-0000-000030110000}"/>
    <cellStyle name="Currency 2 5 2 3 4 4 3" xfId="4401" xr:uid="{00000000-0005-0000-0000-000031110000}"/>
    <cellStyle name="Currency 2 5 2 3 4 5" xfId="4402" xr:uid="{00000000-0005-0000-0000-000032110000}"/>
    <cellStyle name="Currency 2 5 2 3 4 5 2" xfId="4403" xr:uid="{00000000-0005-0000-0000-000033110000}"/>
    <cellStyle name="Currency 2 5 2 3 4 5 2 2" xfId="4404" xr:uid="{00000000-0005-0000-0000-000034110000}"/>
    <cellStyle name="Currency 2 5 2 3 4 5 3" xfId="4405" xr:uid="{00000000-0005-0000-0000-000035110000}"/>
    <cellStyle name="Currency 2 5 2 3 5" xfId="4406" xr:uid="{00000000-0005-0000-0000-000036110000}"/>
    <cellStyle name="Currency 2 5 2 3 5 2" xfId="4407" xr:uid="{00000000-0005-0000-0000-000037110000}"/>
    <cellStyle name="Currency 2 5 2 3 5 3" xfId="4408" xr:uid="{00000000-0005-0000-0000-000038110000}"/>
    <cellStyle name="Currency 2 5 2 3 5 3 2" xfId="4409" xr:uid="{00000000-0005-0000-0000-000039110000}"/>
    <cellStyle name="Currency 2 5 2 3 5 3 3" xfId="4410" xr:uid="{00000000-0005-0000-0000-00003A110000}"/>
    <cellStyle name="Currency 2 5 2 3 5 4" xfId="4411" xr:uid="{00000000-0005-0000-0000-00003B110000}"/>
    <cellStyle name="Currency 2 5 2 3 5 4 2" xfId="4412" xr:uid="{00000000-0005-0000-0000-00003C110000}"/>
    <cellStyle name="Currency 2 5 2 3 5 4 2 2" xfId="4413" xr:uid="{00000000-0005-0000-0000-00003D110000}"/>
    <cellStyle name="Currency 2 5 2 3 5 4 3" xfId="4414" xr:uid="{00000000-0005-0000-0000-00003E110000}"/>
    <cellStyle name="Currency 2 5 2 3 5 5" xfId="4415" xr:uid="{00000000-0005-0000-0000-00003F110000}"/>
    <cellStyle name="Currency 2 5 2 3 5 5 2" xfId="4416" xr:uid="{00000000-0005-0000-0000-000040110000}"/>
    <cellStyle name="Currency 2 5 2 3 5 5 2 2" xfId="4417" xr:uid="{00000000-0005-0000-0000-000041110000}"/>
    <cellStyle name="Currency 2 5 2 3 5 5 3" xfId="4418" xr:uid="{00000000-0005-0000-0000-000042110000}"/>
    <cellStyle name="Currency 2 5 2 3 5 6" xfId="4419" xr:uid="{00000000-0005-0000-0000-000043110000}"/>
    <cellStyle name="Currency 2 5 2 3 5 6 2" xfId="4420" xr:uid="{00000000-0005-0000-0000-000044110000}"/>
    <cellStyle name="Currency 2 5 2 3 5 6 2 2" xfId="4421" xr:uid="{00000000-0005-0000-0000-000045110000}"/>
    <cellStyle name="Currency 2 5 2 3 5 6 3" xfId="4422" xr:uid="{00000000-0005-0000-0000-000046110000}"/>
    <cellStyle name="Currency 2 5 2 3 5 7" xfId="4423" xr:uid="{00000000-0005-0000-0000-000047110000}"/>
    <cellStyle name="Currency 2 5 2 3 5 7 2" xfId="4424" xr:uid="{00000000-0005-0000-0000-000048110000}"/>
    <cellStyle name="Currency 2 5 2 3 5 8" xfId="4425" xr:uid="{00000000-0005-0000-0000-000049110000}"/>
    <cellStyle name="Currency 2 5 2 3 5 8 2" xfId="4426" xr:uid="{00000000-0005-0000-0000-00004A110000}"/>
    <cellStyle name="Currency 2 5 2 3 5 9" xfId="4427" xr:uid="{00000000-0005-0000-0000-00004B110000}"/>
    <cellStyle name="Currency 2 5 2 3 6" xfId="4428" xr:uid="{00000000-0005-0000-0000-00004C110000}"/>
    <cellStyle name="Currency 2 5 2 3 6 2" xfId="4429" xr:uid="{00000000-0005-0000-0000-00004D110000}"/>
    <cellStyle name="Currency 2 5 2 3 6 3" xfId="4430" xr:uid="{00000000-0005-0000-0000-00004E110000}"/>
    <cellStyle name="Currency 2 5 2 3 7" xfId="4431" xr:uid="{00000000-0005-0000-0000-00004F110000}"/>
    <cellStyle name="Currency 2 5 2 3 8" xfId="4432" xr:uid="{00000000-0005-0000-0000-000050110000}"/>
    <cellStyle name="Currency 2 5 2 3 8 2" xfId="4433" xr:uid="{00000000-0005-0000-0000-000051110000}"/>
    <cellStyle name="Currency 2 5 2 3 8 2 2" xfId="4434" xr:uid="{00000000-0005-0000-0000-000052110000}"/>
    <cellStyle name="Currency 2 5 2 3 8 3" xfId="4435" xr:uid="{00000000-0005-0000-0000-000053110000}"/>
    <cellStyle name="Currency 2 5 2 3 8 4" xfId="4436" xr:uid="{00000000-0005-0000-0000-000054110000}"/>
    <cellStyle name="Currency 2 5 2 3 9" xfId="4437" xr:uid="{00000000-0005-0000-0000-000055110000}"/>
    <cellStyle name="Currency 2 5 2 3 9 2" xfId="4438" xr:uid="{00000000-0005-0000-0000-000056110000}"/>
    <cellStyle name="Currency 2 5 2 3 9 2 2" xfId="4439" xr:uid="{00000000-0005-0000-0000-000057110000}"/>
    <cellStyle name="Currency 2 5 2 3 9 3" xfId="4440" xr:uid="{00000000-0005-0000-0000-000058110000}"/>
    <cellStyle name="Currency 2 5 2 4" xfId="4441" xr:uid="{00000000-0005-0000-0000-000059110000}"/>
    <cellStyle name="Currency 2 5 2 4 2" xfId="4442" xr:uid="{00000000-0005-0000-0000-00005A110000}"/>
    <cellStyle name="Currency 2 5 2 4 2 2" xfId="4443" xr:uid="{00000000-0005-0000-0000-00005B110000}"/>
    <cellStyle name="Currency 2 5 2 4 2 3" xfId="4444" xr:uid="{00000000-0005-0000-0000-00005C110000}"/>
    <cellStyle name="Currency 2 5 2 4 2 3 2" xfId="4445" xr:uid="{00000000-0005-0000-0000-00005D110000}"/>
    <cellStyle name="Currency 2 5 2 4 2 3 3" xfId="4446" xr:uid="{00000000-0005-0000-0000-00005E110000}"/>
    <cellStyle name="Currency 2 5 2 4 2 4" xfId="4447" xr:uid="{00000000-0005-0000-0000-00005F110000}"/>
    <cellStyle name="Currency 2 5 2 4 2 4 2" xfId="4448" xr:uid="{00000000-0005-0000-0000-000060110000}"/>
    <cellStyle name="Currency 2 5 2 4 2 4 2 2" xfId="4449" xr:uid="{00000000-0005-0000-0000-000061110000}"/>
    <cellStyle name="Currency 2 5 2 4 2 4 3" xfId="4450" xr:uid="{00000000-0005-0000-0000-000062110000}"/>
    <cellStyle name="Currency 2 5 2 4 2 5" xfId="4451" xr:uid="{00000000-0005-0000-0000-000063110000}"/>
    <cellStyle name="Currency 2 5 2 4 2 5 2" xfId="4452" xr:uid="{00000000-0005-0000-0000-000064110000}"/>
    <cellStyle name="Currency 2 5 2 4 2 5 2 2" xfId="4453" xr:uid="{00000000-0005-0000-0000-000065110000}"/>
    <cellStyle name="Currency 2 5 2 4 2 5 3" xfId="4454" xr:uid="{00000000-0005-0000-0000-000066110000}"/>
    <cellStyle name="Currency 2 5 2 4 2 6" xfId="4455" xr:uid="{00000000-0005-0000-0000-000067110000}"/>
    <cellStyle name="Currency 2 5 2 4 2 6 2" xfId="4456" xr:uid="{00000000-0005-0000-0000-000068110000}"/>
    <cellStyle name="Currency 2 5 2 4 2 6 2 2" xfId="4457" xr:uid="{00000000-0005-0000-0000-000069110000}"/>
    <cellStyle name="Currency 2 5 2 4 2 6 3" xfId="4458" xr:uid="{00000000-0005-0000-0000-00006A110000}"/>
    <cellStyle name="Currency 2 5 2 4 2 7" xfId="4459" xr:uid="{00000000-0005-0000-0000-00006B110000}"/>
    <cellStyle name="Currency 2 5 2 4 2 7 2" xfId="4460" xr:uid="{00000000-0005-0000-0000-00006C110000}"/>
    <cellStyle name="Currency 2 5 2 4 2 8" xfId="4461" xr:uid="{00000000-0005-0000-0000-00006D110000}"/>
    <cellStyle name="Currency 2 5 2 4 2 8 2" xfId="4462" xr:uid="{00000000-0005-0000-0000-00006E110000}"/>
    <cellStyle name="Currency 2 5 2 4 2 9" xfId="4463" xr:uid="{00000000-0005-0000-0000-00006F110000}"/>
    <cellStyle name="Currency 2 5 2 4 3" xfId="4464" xr:uid="{00000000-0005-0000-0000-000070110000}"/>
    <cellStyle name="Currency 2 5 2 4 3 2" xfId="4465" xr:uid="{00000000-0005-0000-0000-000071110000}"/>
    <cellStyle name="Currency 2 5 2 4 3 3" xfId="4466" xr:uid="{00000000-0005-0000-0000-000072110000}"/>
    <cellStyle name="Currency 2 5 2 4 3 3 2" xfId="4467" xr:uid="{00000000-0005-0000-0000-000073110000}"/>
    <cellStyle name="Currency 2 5 2 4 3 3 3" xfId="4468" xr:uid="{00000000-0005-0000-0000-000074110000}"/>
    <cellStyle name="Currency 2 5 2 4 3 4" xfId="4469" xr:uid="{00000000-0005-0000-0000-000075110000}"/>
    <cellStyle name="Currency 2 5 2 4 3 4 2" xfId="4470" xr:uid="{00000000-0005-0000-0000-000076110000}"/>
    <cellStyle name="Currency 2 5 2 4 3 4 2 2" xfId="4471" xr:uid="{00000000-0005-0000-0000-000077110000}"/>
    <cellStyle name="Currency 2 5 2 4 3 4 3" xfId="4472" xr:uid="{00000000-0005-0000-0000-000078110000}"/>
    <cellStyle name="Currency 2 5 2 4 3 5" xfId="4473" xr:uid="{00000000-0005-0000-0000-000079110000}"/>
    <cellStyle name="Currency 2 5 2 4 3 5 2" xfId="4474" xr:uid="{00000000-0005-0000-0000-00007A110000}"/>
    <cellStyle name="Currency 2 5 2 4 3 5 2 2" xfId="4475" xr:uid="{00000000-0005-0000-0000-00007B110000}"/>
    <cellStyle name="Currency 2 5 2 4 3 5 3" xfId="4476" xr:uid="{00000000-0005-0000-0000-00007C110000}"/>
    <cellStyle name="Currency 2 5 2 4 3 6" xfId="4477" xr:uid="{00000000-0005-0000-0000-00007D110000}"/>
    <cellStyle name="Currency 2 5 2 4 3 6 2" xfId="4478" xr:uid="{00000000-0005-0000-0000-00007E110000}"/>
    <cellStyle name="Currency 2 5 2 4 3 6 2 2" xfId="4479" xr:uid="{00000000-0005-0000-0000-00007F110000}"/>
    <cellStyle name="Currency 2 5 2 4 3 6 3" xfId="4480" xr:uid="{00000000-0005-0000-0000-000080110000}"/>
    <cellStyle name="Currency 2 5 2 4 3 7" xfId="4481" xr:uid="{00000000-0005-0000-0000-000081110000}"/>
    <cellStyle name="Currency 2 5 2 4 3 7 2" xfId="4482" xr:uid="{00000000-0005-0000-0000-000082110000}"/>
    <cellStyle name="Currency 2 5 2 4 3 8" xfId="4483" xr:uid="{00000000-0005-0000-0000-000083110000}"/>
    <cellStyle name="Currency 2 5 2 4 3 8 2" xfId="4484" xr:uid="{00000000-0005-0000-0000-000084110000}"/>
    <cellStyle name="Currency 2 5 2 4 3 9" xfId="4485" xr:uid="{00000000-0005-0000-0000-000085110000}"/>
    <cellStyle name="Currency 2 5 2 4 4" xfId="4486" xr:uid="{00000000-0005-0000-0000-000086110000}"/>
    <cellStyle name="Currency 2 5 2 4 4 2" xfId="4487" xr:uid="{00000000-0005-0000-0000-000087110000}"/>
    <cellStyle name="Currency 2 5 2 4 4 3" xfId="4488" xr:uid="{00000000-0005-0000-0000-000088110000}"/>
    <cellStyle name="Currency 2 5 2 4 4 3 2" xfId="4489" xr:uid="{00000000-0005-0000-0000-000089110000}"/>
    <cellStyle name="Currency 2 5 2 4 4 3 2 2" xfId="4490" xr:uid="{00000000-0005-0000-0000-00008A110000}"/>
    <cellStyle name="Currency 2 5 2 4 4 3 3" xfId="4491" xr:uid="{00000000-0005-0000-0000-00008B110000}"/>
    <cellStyle name="Currency 2 5 2 4 4 4" xfId="4492" xr:uid="{00000000-0005-0000-0000-00008C110000}"/>
    <cellStyle name="Currency 2 5 2 4 4 4 2" xfId="4493" xr:uid="{00000000-0005-0000-0000-00008D110000}"/>
    <cellStyle name="Currency 2 5 2 4 4 4 2 2" xfId="4494" xr:uid="{00000000-0005-0000-0000-00008E110000}"/>
    <cellStyle name="Currency 2 5 2 4 4 4 3" xfId="4495" xr:uid="{00000000-0005-0000-0000-00008F110000}"/>
    <cellStyle name="Currency 2 5 2 4 4 5" xfId="4496" xr:uid="{00000000-0005-0000-0000-000090110000}"/>
    <cellStyle name="Currency 2 5 2 4 4 5 2" xfId="4497" xr:uid="{00000000-0005-0000-0000-000091110000}"/>
    <cellStyle name="Currency 2 5 2 4 4 5 2 2" xfId="4498" xr:uid="{00000000-0005-0000-0000-000092110000}"/>
    <cellStyle name="Currency 2 5 2 4 4 5 3" xfId="4499" xr:uid="{00000000-0005-0000-0000-000093110000}"/>
    <cellStyle name="Currency 2 5 2 4 4 6" xfId="4500" xr:uid="{00000000-0005-0000-0000-000094110000}"/>
    <cellStyle name="Currency 2 5 2 4 4 6 2" xfId="4501" xr:uid="{00000000-0005-0000-0000-000095110000}"/>
    <cellStyle name="Currency 2 5 2 4 4 7" xfId="4502" xr:uid="{00000000-0005-0000-0000-000096110000}"/>
    <cellStyle name="Currency 2 5 2 4 4 7 2" xfId="4503" xr:uid="{00000000-0005-0000-0000-000097110000}"/>
    <cellStyle name="Currency 2 5 2 4 4 8" xfId="4504" xr:uid="{00000000-0005-0000-0000-000098110000}"/>
    <cellStyle name="Currency 2 5 2 4 4 9" xfId="4505" xr:uid="{00000000-0005-0000-0000-000099110000}"/>
    <cellStyle name="Currency 2 5 2 4 5" xfId="4506" xr:uid="{00000000-0005-0000-0000-00009A110000}"/>
    <cellStyle name="Currency 2 5 2 4 5 2" xfId="4507" xr:uid="{00000000-0005-0000-0000-00009B110000}"/>
    <cellStyle name="Currency 2 5 2 4 5 3" xfId="4508" xr:uid="{00000000-0005-0000-0000-00009C110000}"/>
    <cellStyle name="Currency 2 5 2 4 6" xfId="4509" xr:uid="{00000000-0005-0000-0000-00009D110000}"/>
    <cellStyle name="Currency 2 5 2 4 6 2" xfId="4510" xr:uid="{00000000-0005-0000-0000-00009E110000}"/>
    <cellStyle name="Currency 2 5 2 4 6 2 2" xfId="4511" xr:uid="{00000000-0005-0000-0000-00009F110000}"/>
    <cellStyle name="Currency 2 5 2 4 6 2 2 2" xfId="4512" xr:uid="{00000000-0005-0000-0000-0000A0110000}"/>
    <cellStyle name="Currency 2 5 2 4 6 2 3" xfId="4513" xr:uid="{00000000-0005-0000-0000-0000A1110000}"/>
    <cellStyle name="Currency 2 5 2 4 6 3" xfId="4514" xr:uid="{00000000-0005-0000-0000-0000A2110000}"/>
    <cellStyle name="Currency 2 5 2 4 6 3 2" xfId="4515" xr:uid="{00000000-0005-0000-0000-0000A3110000}"/>
    <cellStyle name="Currency 2 5 2 4 6 3 2 2" xfId="4516" xr:uid="{00000000-0005-0000-0000-0000A4110000}"/>
    <cellStyle name="Currency 2 5 2 4 6 3 3" xfId="4517" xr:uid="{00000000-0005-0000-0000-0000A5110000}"/>
    <cellStyle name="Currency 2 5 2 4 6 4" xfId="4518" xr:uid="{00000000-0005-0000-0000-0000A6110000}"/>
    <cellStyle name="Currency 2 5 2 4 6 4 2" xfId="4519" xr:uid="{00000000-0005-0000-0000-0000A7110000}"/>
    <cellStyle name="Currency 2 5 2 4 6 4 2 2" xfId="4520" xr:uid="{00000000-0005-0000-0000-0000A8110000}"/>
    <cellStyle name="Currency 2 5 2 4 6 4 3" xfId="4521" xr:uid="{00000000-0005-0000-0000-0000A9110000}"/>
    <cellStyle name="Currency 2 5 2 4 6 5" xfId="4522" xr:uid="{00000000-0005-0000-0000-0000AA110000}"/>
    <cellStyle name="Currency 2 5 2 4 6 5 2" xfId="4523" xr:uid="{00000000-0005-0000-0000-0000AB110000}"/>
    <cellStyle name="Currency 2 5 2 4 6 6" xfId="4524" xr:uid="{00000000-0005-0000-0000-0000AC110000}"/>
    <cellStyle name="Currency 2 5 2 4 6 6 2" xfId="4525" xr:uid="{00000000-0005-0000-0000-0000AD110000}"/>
    <cellStyle name="Currency 2 5 2 4 6 7" xfId="4526" xr:uid="{00000000-0005-0000-0000-0000AE110000}"/>
    <cellStyle name="Currency 2 5 2 4 7" xfId="4527" xr:uid="{00000000-0005-0000-0000-0000AF110000}"/>
    <cellStyle name="Currency 2 5 2 4 7 2" xfId="4528" xr:uid="{00000000-0005-0000-0000-0000B0110000}"/>
    <cellStyle name="Currency 2 5 2 4 7 2 2" xfId="4529" xr:uid="{00000000-0005-0000-0000-0000B1110000}"/>
    <cellStyle name="Currency 2 5 2 4 7 3" xfId="4530" xr:uid="{00000000-0005-0000-0000-0000B2110000}"/>
    <cellStyle name="Currency 2 5 2 4 8" xfId="4531" xr:uid="{00000000-0005-0000-0000-0000B3110000}"/>
    <cellStyle name="Currency 2 5 2 4 8 2" xfId="4532" xr:uid="{00000000-0005-0000-0000-0000B4110000}"/>
    <cellStyle name="Currency 2 5 2 4 8 2 2" xfId="4533" xr:uid="{00000000-0005-0000-0000-0000B5110000}"/>
    <cellStyle name="Currency 2 5 2 4 8 3" xfId="4534" xr:uid="{00000000-0005-0000-0000-0000B6110000}"/>
    <cellStyle name="Currency 2 5 2 5" xfId="4535" xr:uid="{00000000-0005-0000-0000-0000B7110000}"/>
    <cellStyle name="Currency 2 5 2 5 10" xfId="4536" xr:uid="{00000000-0005-0000-0000-0000B8110000}"/>
    <cellStyle name="Currency 2 5 2 5 2" xfId="4537" xr:uid="{00000000-0005-0000-0000-0000B9110000}"/>
    <cellStyle name="Currency 2 5 2 5 2 2" xfId="4538" xr:uid="{00000000-0005-0000-0000-0000BA110000}"/>
    <cellStyle name="Currency 2 5 2 5 2 3" xfId="4539" xr:uid="{00000000-0005-0000-0000-0000BB110000}"/>
    <cellStyle name="Currency 2 5 2 5 2 3 2" xfId="4540" xr:uid="{00000000-0005-0000-0000-0000BC110000}"/>
    <cellStyle name="Currency 2 5 2 5 2 3 3" xfId="4541" xr:uid="{00000000-0005-0000-0000-0000BD110000}"/>
    <cellStyle name="Currency 2 5 2 5 2 4" xfId="4542" xr:uid="{00000000-0005-0000-0000-0000BE110000}"/>
    <cellStyle name="Currency 2 5 2 5 2 4 2" xfId="4543" xr:uid="{00000000-0005-0000-0000-0000BF110000}"/>
    <cellStyle name="Currency 2 5 2 5 2 4 2 2" xfId="4544" xr:uid="{00000000-0005-0000-0000-0000C0110000}"/>
    <cellStyle name="Currency 2 5 2 5 2 4 3" xfId="4545" xr:uid="{00000000-0005-0000-0000-0000C1110000}"/>
    <cellStyle name="Currency 2 5 2 5 2 5" xfId="4546" xr:uid="{00000000-0005-0000-0000-0000C2110000}"/>
    <cellStyle name="Currency 2 5 2 5 2 5 2" xfId="4547" xr:uid="{00000000-0005-0000-0000-0000C3110000}"/>
    <cellStyle name="Currency 2 5 2 5 2 5 2 2" xfId="4548" xr:uid="{00000000-0005-0000-0000-0000C4110000}"/>
    <cellStyle name="Currency 2 5 2 5 2 5 3" xfId="4549" xr:uid="{00000000-0005-0000-0000-0000C5110000}"/>
    <cellStyle name="Currency 2 5 2 5 2 6" xfId="4550" xr:uid="{00000000-0005-0000-0000-0000C6110000}"/>
    <cellStyle name="Currency 2 5 2 5 2 6 2" xfId="4551" xr:uid="{00000000-0005-0000-0000-0000C7110000}"/>
    <cellStyle name="Currency 2 5 2 5 2 6 2 2" xfId="4552" xr:uid="{00000000-0005-0000-0000-0000C8110000}"/>
    <cellStyle name="Currency 2 5 2 5 2 6 3" xfId="4553" xr:uid="{00000000-0005-0000-0000-0000C9110000}"/>
    <cellStyle name="Currency 2 5 2 5 2 7" xfId="4554" xr:uid="{00000000-0005-0000-0000-0000CA110000}"/>
    <cellStyle name="Currency 2 5 2 5 2 7 2" xfId="4555" xr:uid="{00000000-0005-0000-0000-0000CB110000}"/>
    <cellStyle name="Currency 2 5 2 5 2 8" xfId="4556" xr:uid="{00000000-0005-0000-0000-0000CC110000}"/>
    <cellStyle name="Currency 2 5 2 5 2 8 2" xfId="4557" xr:uid="{00000000-0005-0000-0000-0000CD110000}"/>
    <cellStyle name="Currency 2 5 2 5 2 9" xfId="4558" xr:uid="{00000000-0005-0000-0000-0000CE110000}"/>
    <cellStyle name="Currency 2 5 2 5 3" xfId="4559" xr:uid="{00000000-0005-0000-0000-0000CF110000}"/>
    <cellStyle name="Currency 2 5 2 5 4" xfId="4560" xr:uid="{00000000-0005-0000-0000-0000D0110000}"/>
    <cellStyle name="Currency 2 5 2 5 4 2" xfId="4561" xr:uid="{00000000-0005-0000-0000-0000D1110000}"/>
    <cellStyle name="Currency 2 5 2 5 4 3" xfId="4562" xr:uid="{00000000-0005-0000-0000-0000D2110000}"/>
    <cellStyle name="Currency 2 5 2 5 5" xfId="4563" xr:uid="{00000000-0005-0000-0000-0000D3110000}"/>
    <cellStyle name="Currency 2 5 2 5 5 2" xfId="4564" xr:uid="{00000000-0005-0000-0000-0000D4110000}"/>
    <cellStyle name="Currency 2 5 2 5 5 2 2" xfId="4565" xr:uid="{00000000-0005-0000-0000-0000D5110000}"/>
    <cellStyle name="Currency 2 5 2 5 5 3" xfId="4566" xr:uid="{00000000-0005-0000-0000-0000D6110000}"/>
    <cellStyle name="Currency 2 5 2 5 6" xfId="4567" xr:uid="{00000000-0005-0000-0000-0000D7110000}"/>
    <cellStyle name="Currency 2 5 2 5 6 2" xfId="4568" xr:uid="{00000000-0005-0000-0000-0000D8110000}"/>
    <cellStyle name="Currency 2 5 2 5 6 2 2" xfId="4569" xr:uid="{00000000-0005-0000-0000-0000D9110000}"/>
    <cellStyle name="Currency 2 5 2 5 6 3" xfId="4570" xr:uid="{00000000-0005-0000-0000-0000DA110000}"/>
    <cellStyle name="Currency 2 5 2 5 7" xfId="4571" xr:uid="{00000000-0005-0000-0000-0000DB110000}"/>
    <cellStyle name="Currency 2 5 2 5 7 2" xfId="4572" xr:uid="{00000000-0005-0000-0000-0000DC110000}"/>
    <cellStyle name="Currency 2 5 2 5 7 2 2" xfId="4573" xr:uid="{00000000-0005-0000-0000-0000DD110000}"/>
    <cellStyle name="Currency 2 5 2 5 7 3" xfId="4574" xr:uid="{00000000-0005-0000-0000-0000DE110000}"/>
    <cellStyle name="Currency 2 5 2 5 8" xfId="4575" xr:uid="{00000000-0005-0000-0000-0000DF110000}"/>
    <cellStyle name="Currency 2 5 2 5 8 2" xfId="4576" xr:uid="{00000000-0005-0000-0000-0000E0110000}"/>
    <cellStyle name="Currency 2 5 2 5 9" xfId="4577" xr:uid="{00000000-0005-0000-0000-0000E1110000}"/>
    <cellStyle name="Currency 2 5 2 5 9 2" xfId="4578" xr:uid="{00000000-0005-0000-0000-0000E2110000}"/>
    <cellStyle name="Currency 2 5 2 6" xfId="4579" xr:uid="{00000000-0005-0000-0000-0000E3110000}"/>
    <cellStyle name="Currency 2 5 2 6 2" xfId="4580" xr:uid="{00000000-0005-0000-0000-0000E4110000}"/>
    <cellStyle name="Currency 2 5 2 6 2 10" xfId="4581" xr:uid="{00000000-0005-0000-0000-0000E5110000}"/>
    <cellStyle name="Currency 2 5 2 6 2 2" xfId="4582" xr:uid="{00000000-0005-0000-0000-0000E6110000}"/>
    <cellStyle name="Currency 2 5 2 6 2 3" xfId="4583" xr:uid="{00000000-0005-0000-0000-0000E7110000}"/>
    <cellStyle name="Currency 2 5 2 6 2 4" xfId="4584" xr:uid="{00000000-0005-0000-0000-0000E8110000}"/>
    <cellStyle name="Currency 2 5 2 6 2 4 2" xfId="4585" xr:uid="{00000000-0005-0000-0000-0000E9110000}"/>
    <cellStyle name="Currency 2 5 2 6 2 4 2 2" xfId="4586" xr:uid="{00000000-0005-0000-0000-0000EA110000}"/>
    <cellStyle name="Currency 2 5 2 6 2 4 3" xfId="4587" xr:uid="{00000000-0005-0000-0000-0000EB110000}"/>
    <cellStyle name="Currency 2 5 2 6 2 5" xfId="4588" xr:uid="{00000000-0005-0000-0000-0000EC110000}"/>
    <cellStyle name="Currency 2 5 2 6 2 5 2" xfId="4589" xr:uid="{00000000-0005-0000-0000-0000ED110000}"/>
    <cellStyle name="Currency 2 5 2 6 2 5 2 2" xfId="4590" xr:uid="{00000000-0005-0000-0000-0000EE110000}"/>
    <cellStyle name="Currency 2 5 2 6 2 5 3" xfId="4591" xr:uid="{00000000-0005-0000-0000-0000EF110000}"/>
    <cellStyle name="Currency 2 5 2 6 2 6" xfId="4592" xr:uid="{00000000-0005-0000-0000-0000F0110000}"/>
    <cellStyle name="Currency 2 5 2 6 2 6 2" xfId="4593" xr:uid="{00000000-0005-0000-0000-0000F1110000}"/>
    <cellStyle name="Currency 2 5 2 6 2 6 2 2" xfId="4594" xr:uid="{00000000-0005-0000-0000-0000F2110000}"/>
    <cellStyle name="Currency 2 5 2 6 2 6 3" xfId="4595" xr:uid="{00000000-0005-0000-0000-0000F3110000}"/>
    <cellStyle name="Currency 2 5 2 6 2 7" xfId="4596" xr:uid="{00000000-0005-0000-0000-0000F4110000}"/>
    <cellStyle name="Currency 2 5 2 6 2 7 2" xfId="4597" xr:uid="{00000000-0005-0000-0000-0000F5110000}"/>
    <cellStyle name="Currency 2 5 2 6 2 8" xfId="4598" xr:uid="{00000000-0005-0000-0000-0000F6110000}"/>
    <cellStyle name="Currency 2 5 2 6 2 8 2" xfId="4599" xr:uid="{00000000-0005-0000-0000-0000F7110000}"/>
    <cellStyle name="Currency 2 5 2 6 2 9" xfId="4600" xr:uid="{00000000-0005-0000-0000-0000F8110000}"/>
    <cellStyle name="Currency 2 5 2 6 3" xfId="4601" xr:uid="{00000000-0005-0000-0000-0000F9110000}"/>
    <cellStyle name="Currency 2 5 2 6 4" xfId="4602" xr:uid="{00000000-0005-0000-0000-0000FA110000}"/>
    <cellStyle name="Currency 2 5 2 6 4 2" xfId="4603" xr:uid="{00000000-0005-0000-0000-0000FB110000}"/>
    <cellStyle name="Currency 2 5 2 6 4 2 2" xfId="4604" xr:uid="{00000000-0005-0000-0000-0000FC110000}"/>
    <cellStyle name="Currency 2 5 2 6 4 3" xfId="4605" xr:uid="{00000000-0005-0000-0000-0000FD110000}"/>
    <cellStyle name="Currency 2 5 2 6 5" xfId="4606" xr:uid="{00000000-0005-0000-0000-0000FE110000}"/>
    <cellStyle name="Currency 2 5 2 6 5 2" xfId="4607" xr:uid="{00000000-0005-0000-0000-0000FF110000}"/>
    <cellStyle name="Currency 2 5 2 6 5 2 2" xfId="4608" xr:uid="{00000000-0005-0000-0000-000000120000}"/>
    <cellStyle name="Currency 2 5 2 6 5 3" xfId="4609" xr:uid="{00000000-0005-0000-0000-000001120000}"/>
    <cellStyle name="Currency 2 5 2 7" xfId="4610" xr:uid="{00000000-0005-0000-0000-000002120000}"/>
    <cellStyle name="Currency 2 5 2 7 2" xfId="4611" xr:uid="{00000000-0005-0000-0000-000003120000}"/>
    <cellStyle name="Currency 2 5 2 7 3" xfId="4612" xr:uid="{00000000-0005-0000-0000-000004120000}"/>
    <cellStyle name="Currency 2 5 2 7 3 2" xfId="4613" xr:uid="{00000000-0005-0000-0000-000005120000}"/>
    <cellStyle name="Currency 2 5 2 7 3 3" xfId="4614" xr:uid="{00000000-0005-0000-0000-000006120000}"/>
    <cellStyle name="Currency 2 5 2 7 4" xfId="4615" xr:uid="{00000000-0005-0000-0000-000007120000}"/>
    <cellStyle name="Currency 2 5 2 7 4 2" xfId="4616" xr:uid="{00000000-0005-0000-0000-000008120000}"/>
    <cellStyle name="Currency 2 5 2 7 4 2 2" xfId="4617" xr:uid="{00000000-0005-0000-0000-000009120000}"/>
    <cellStyle name="Currency 2 5 2 7 4 3" xfId="4618" xr:uid="{00000000-0005-0000-0000-00000A120000}"/>
    <cellStyle name="Currency 2 5 2 7 5" xfId="4619" xr:uid="{00000000-0005-0000-0000-00000B120000}"/>
    <cellStyle name="Currency 2 5 2 7 5 2" xfId="4620" xr:uid="{00000000-0005-0000-0000-00000C120000}"/>
    <cellStyle name="Currency 2 5 2 7 5 2 2" xfId="4621" xr:uid="{00000000-0005-0000-0000-00000D120000}"/>
    <cellStyle name="Currency 2 5 2 7 5 3" xfId="4622" xr:uid="{00000000-0005-0000-0000-00000E120000}"/>
    <cellStyle name="Currency 2 5 2 7 6" xfId="4623" xr:uid="{00000000-0005-0000-0000-00000F120000}"/>
    <cellStyle name="Currency 2 5 2 7 6 2" xfId="4624" xr:uid="{00000000-0005-0000-0000-000010120000}"/>
    <cellStyle name="Currency 2 5 2 7 6 2 2" xfId="4625" xr:uid="{00000000-0005-0000-0000-000011120000}"/>
    <cellStyle name="Currency 2 5 2 7 6 3" xfId="4626" xr:uid="{00000000-0005-0000-0000-000012120000}"/>
    <cellStyle name="Currency 2 5 2 7 7" xfId="4627" xr:uid="{00000000-0005-0000-0000-000013120000}"/>
    <cellStyle name="Currency 2 5 2 7 7 2" xfId="4628" xr:uid="{00000000-0005-0000-0000-000014120000}"/>
    <cellStyle name="Currency 2 5 2 7 8" xfId="4629" xr:uid="{00000000-0005-0000-0000-000015120000}"/>
    <cellStyle name="Currency 2 5 2 7 8 2" xfId="4630" xr:uid="{00000000-0005-0000-0000-000016120000}"/>
    <cellStyle name="Currency 2 5 2 7 9" xfId="4631" xr:uid="{00000000-0005-0000-0000-000017120000}"/>
    <cellStyle name="Currency 2 5 2 8" xfId="4632" xr:uid="{00000000-0005-0000-0000-000018120000}"/>
    <cellStyle name="Currency 2 5 2 8 2" xfId="4633" xr:uid="{00000000-0005-0000-0000-000019120000}"/>
    <cellStyle name="Currency 2 5 2 8 3" xfId="4634" xr:uid="{00000000-0005-0000-0000-00001A120000}"/>
    <cellStyle name="Currency 2 5 2 9" xfId="4635" xr:uid="{00000000-0005-0000-0000-00001B120000}"/>
    <cellStyle name="Currency 2 5 3" xfId="4636" xr:uid="{00000000-0005-0000-0000-00001C120000}"/>
    <cellStyle name="Currency 2 5 3 10" xfId="4637" xr:uid="{00000000-0005-0000-0000-00001D120000}"/>
    <cellStyle name="Currency 2 5 3 10 2" xfId="4638" xr:uid="{00000000-0005-0000-0000-00001E120000}"/>
    <cellStyle name="Currency 2 5 3 10 2 2" xfId="4639" xr:uid="{00000000-0005-0000-0000-00001F120000}"/>
    <cellStyle name="Currency 2 5 3 10 3" xfId="4640" xr:uid="{00000000-0005-0000-0000-000020120000}"/>
    <cellStyle name="Currency 2 5 3 10 4" xfId="4641" xr:uid="{00000000-0005-0000-0000-000021120000}"/>
    <cellStyle name="Currency 2 5 3 11" xfId="4642" xr:uid="{00000000-0005-0000-0000-000022120000}"/>
    <cellStyle name="Currency 2 5 3 11 2" xfId="4643" xr:uid="{00000000-0005-0000-0000-000023120000}"/>
    <cellStyle name="Currency 2 5 3 11 2 2" xfId="4644" xr:uid="{00000000-0005-0000-0000-000024120000}"/>
    <cellStyle name="Currency 2 5 3 11 3" xfId="4645" xr:uid="{00000000-0005-0000-0000-000025120000}"/>
    <cellStyle name="Currency 2 5 3 12" xfId="4646" xr:uid="{00000000-0005-0000-0000-000026120000}"/>
    <cellStyle name="Currency 2 5 3 12 2" xfId="4647" xr:uid="{00000000-0005-0000-0000-000027120000}"/>
    <cellStyle name="Currency 2 5 3 12 2 2" xfId="4648" xr:uid="{00000000-0005-0000-0000-000028120000}"/>
    <cellStyle name="Currency 2 5 3 12 3" xfId="4649" xr:uid="{00000000-0005-0000-0000-000029120000}"/>
    <cellStyle name="Currency 2 5 3 13" xfId="4650" xr:uid="{00000000-0005-0000-0000-00002A120000}"/>
    <cellStyle name="Currency 2 5 3 13 2" xfId="4651" xr:uid="{00000000-0005-0000-0000-00002B120000}"/>
    <cellStyle name="Currency 2 5 3 14" xfId="4652" xr:uid="{00000000-0005-0000-0000-00002C120000}"/>
    <cellStyle name="Currency 2 5 3 14 2" xfId="4653" xr:uid="{00000000-0005-0000-0000-00002D120000}"/>
    <cellStyle name="Currency 2 5 3 15" xfId="4654" xr:uid="{00000000-0005-0000-0000-00002E120000}"/>
    <cellStyle name="Currency 2 5 3 16" xfId="4655" xr:uid="{00000000-0005-0000-0000-00002F120000}"/>
    <cellStyle name="Currency 2 5 3 17" xfId="4656" xr:uid="{00000000-0005-0000-0000-000030120000}"/>
    <cellStyle name="Currency 2 5 3 2" xfId="4657" xr:uid="{00000000-0005-0000-0000-000031120000}"/>
    <cellStyle name="Currency 2 5 3 2 10" xfId="4658" xr:uid="{00000000-0005-0000-0000-000032120000}"/>
    <cellStyle name="Currency 2 5 3 2 10 2" xfId="4659" xr:uid="{00000000-0005-0000-0000-000033120000}"/>
    <cellStyle name="Currency 2 5 3 2 10 2 2" xfId="4660" xr:uid="{00000000-0005-0000-0000-000034120000}"/>
    <cellStyle name="Currency 2 5 3 2 10 3" xfId="4661" xr:uid="{00000000-0005-0000-0000-000035120000}"/>
    <cellStyle name="Currency 2 5 3 2 11" xfId="4662" xr:uid="{00000000-0005-0000-0000-000036120000}"/>
    <cellStyle name="Currency 2 5 3 2 11 2" xfId="4663" xr:uid="{00000000-0005-0000-0000-000037120000}"/>
    <cellStyle name="Currency 2 5 3 2 12" xfId="4664" xr:uid="{00000000-0005-0000-0000-000038120000}"/>
    <cellStyle name="Currency 2 5 3 2 12 2" xfId="4665" xr:uid="{00000000-0005-0000-0000-000039120000}"/>
    <cellStyle name="Currency 2 5 3 2 13" xfId="4666" xr:uid="{00000000-0005-0000-0000-00003A120000}"/>
    <cellStyle name="Currency 2 5 3 2 14" xfId="4667" xr:uid="{00000000-0005-0000-0000-00003B120000}"/>
    <cellStyle name="Currency 2 5 3 2 15" xfId="4668" xr:uid="{00000000-0005-0000-0000-00003C120000}"/>
    <cellStyle name="Currency 2 5 3 2 2" xfId="4669" xr:uid="{00000000-0005-0000-0000-00003D120000}"/>
    <cellStyle name="Currency 2 5 3 2 2 2" xfId="4670" xr:uid="{00000000-0005-0000-0000-00003E120000}"/>
    <cellStyle name="Currency 2 5 3 2 2 2 2" xfId="4671" xr:uid="{00000000-0005-0000-0000-00003F120000}"/>
    <cellStyle name="Currency 2 5 3 2 2 2 3" xfId="4672" xr:uid="{00000000-0005-0000-0000-000040120000}"/>
    <cellStyle name="Currency 2 5 3 2 2 2 3 2" xfId="4673" xr:uid="{00000000-0005-0000-0000-000041120000}"/>
    <cellStyle name="Currency 2 5 3 2 2 2 3 3" xfId="4674" xr:uid="{00000000-0005-0000-0000-000042120000}"/>
    <cellStyle name="Currency 2 5 3 2 2 2 4" xfId="4675" xr:uid="{00000000-0005-0000-0000-000043120000}"/>
    <cellStyle name="Currency 2 5 3 2 2 2 4 2" xfId="4676" xr:uid="{00000000-0005-0000-0000-000044120000}"/>
    <cellStyle name="Currency 2 5 3 2 2 2 4 2 2" xfId="4677" xr:uid="{00000000-0005-0000-0000-000045120000}"/>
    <cellStyle name="Currency 2 5 3 2 2 2 4 3" xfId="4678" xr:uid="{00000000-0005-0000-0000-000046120000}"/>
    <cellStyle name="Currency 2 5 3 2 2 2 5" xfId="4679" xr:uid="{00000000-0005-0000-0000-000047120000}"/>
    <cellStyle name="Currency 2 5 3 2 2 2 5 2" xfId="4680" xr:uid="{00000000-0005-0000-0000-000048120000}"/>
    <cellStyle name="Currency 2 5 3 2 2 2 5 2 2" xfId="4681" xr:uid="{00000000-0005-0000-0000-000049120000}"/>
    <cellStyle name="Currency 2 5 3 2 2 2 5 3" xfId="4682" xr:uid="{00000000-0005-0000-0000-00004A120000}"/>
    <cellStyle name="Currency 2 5 3 2 2 2 6" xfId="4683" xr:uid="{00000000-0005-0000-0000-00004B120000}"/>
    <cellStyle name="Currency 2 5 3 2 2 2 6 2" xfId="4684" xr:uid="{00000000-0005-0000-0000-00004C120000}"/>
    <cellStyle name="Currency 2 5 3 2 2 2 6 2 2" xfId="4685" xr:uid="{00000000-0005-0000-0000-00004D120000}"/>
    <cellStyle name="Currency 2 5 3 2 2 2 6 3" xfId="4686" xr:uid="{00000000-0005-0000-0000-00004E120000}"/>
    <cellStyle name="Currency 2 5 3 2 2 2 7" xfId="4687" xr:uid="{00000000-0005-0000-0000-00004F120000}"/>
    <cellStyle name="Currency 2 5 3 2 2 2 7 2" xfId="4688" xr:uid="{00000000-0005-0000-0000-000050120000}"/>
    <cellStyle name="Currency 2 5 3 2 2 2 8" xfId="4689" xr:uid="{00000000-0005-0000-0000-000051120000}"/>
    <cellStyle name="Currency 2 5 3 2 2 2 8 2" xfId="4690" xr:uid="{00000000-0005-0000-0000-000052120000}"/>
    <cellStyle name="Currency 2 5 3 2 2 2 9" xfId="4691" xr:uid="{00000000-0005-0000-0000-000053120000}"/>
    <cellStyle name="Currency 2 5 3 2 2 3" xfId="4692" xr:uid="{00000000-0005-0000-0000-000054120000}"/>
    <cellStyle name="Currency 2 5 3 2 2 3 2" xfId="4693" xr:uid="{00000000-0005-0000-0000-000055120000}"/>
    <cellStyle name="Currency 2 5 3 2 2 3 3" xfId="4694" xr:uid="{00000000-0005-0000-0000-000056120000}"/>
    <cellStyle name="Currency 2 5 3 2 2 3 3 2" xfId="4695" xr:uid="{00000000-0005-0000-0000-000057120000}"/>
    <cellStyle name="Currency 2 5 3 2 2 3 3 3" xfId="4696" xr:uid="{00000000-0005-0000-0000-000058120000}"/>
    <cellStyle name="Currency 2 5 3 2 2 3 4" xfId="4697" xr:uid="{00000000-0005-0000-0000-000059120000}"/>
    <cellStyle name="Currency 2 5 3 2 2 3 4 2" xfId="4698" xr:uid="{00000000-0005-0000-0000-00005A120000}"/>
    <cellStyle name="Currency 2 5 3 2 2 3 4 2 2" xfId="4699" xr:uid="{00000000-0005-0000-0000-00005B120000}"/>
    <cellStyle name="Currency 2 5 3 2 2 3 4 3" xfId="4700" xr:uid="{00000000-0005-0000-0000-00005C120000}"/>
    <cellStyle name="Currency 2 5 3 2 2 3 5" xfId="4701" xr:uid="{00000000-0005-0000-0000-00005D120000}"/>
    <cellStyle name="Currency 2 5 3 2 2 3 5 2" xfId="4702" xr:uid="{00000000-0005-0000-0000-00005E120000}"/>
    <cellStyle name="Currency 2 5 3 2 2 3 5 2 2" xfId="4703" xr:uid="{00000000-0005-0000-0000-00005F120000}"/>
    <cellStyle name="Currency 2 5 3 2 2 3 5 3" xfId="4704" xr:uid="{00000000-0005-0000-0000-000060120000}"/>
    <cellStyle name="Currency 2 5 3 2 2 3 6" xfId="4705" xr:uid="{00000000-0005-0000-0000-000061120000}"/>
    <cellStyle name="Currency 2 5 3 2 2 3 6 2" xfId="4706" xr:uid="{00000000-0005-0000-0000-000062120000}"/>
    <cellStyle name="Currency 2 5 3 2 2 3 6 2 2" xfId="4707" xr:uid="{00000000-0005-0000-0000-000063120000}"/>
    <cellStyle name="Currency 2 5 3 2 2 3 6 3" xfId="4708" xr:uid="{00000000-0005-0000-0000-000064120000}"/>
    <cellStyle name="Currency 2 5 3 2 2 3 7" xfId="4709" xr:uid="{00000000-0005-0000-0000-000065120000}"/>
    <cellStyle name="Currency 2 5 3 2 2 3 7 2" xfId="4710" xr:uid="{00000000-0005-0000-0000-000066120000}"/>
    <cellStyle name="Currency 2 5 3 2 2 3 8" xfId="4711" xr:uid="{00000000-0005-0000-0000-000067120000}"/>
    <cellStyle name="Currency 2 5 3 2 2 3 8 2" xfId="4712" xr:uid="{00000000-0005-0000-0000-000068120000}"/>
    <cellStyle name="Currency 2 5 3 2 2 3 9" xfId="4713" xr:uid="{00000000-0005-0000-0000-000069120000}"/>
    <cellStyle name="Currency 2 5 3 2 2 4" xfId="4714" xr:uid="{00000000-0005-0000-0000-00006A120000}"/>
    <cellStyle name="Currency 2 5 3 2 2 4 2" xfId="4715" xr:uid="{00000000-0005-0000-0000-00006B120000}"/>
    <cellStyle name="Currency 2 5 3 2 2 4 3" xfId="4716" xr:uid="{00000000-0005-0000-0000-00006C120000}"/>
    <cellStyle name="Currency 2 5 3 2 2 4 3 2" xfId="4717" xr:uid="{00000000-0005-0000-0000-00006D120000}"/>
    <cellStyle name="Currency 2 5 3 2 2 4 3 2 2" xfId="4718" xr:uid="{00000000-0005-0000-0000-00006E120000}"/>
    <cellStyle name="Currency 2 5 3 2 2 4 3 3" xfId="4719" xr:uid="{00000000-0005-0000-0000-00006F120000}"/>
    <cellStyle name="Currency 2 5 3 2 2 4 4" xfId="4720" xr:uid="{00000000-0005-0000-0000-000070120000}"/>
    <cellStyle name="Currency 2 5 3 2 2 4 4 2" xfId="4721" xr:uid="{00000000-0005-0000-0000-000071120000}"/>
    <cellStyle name="Currency 2 5 3 2 2 4 4 2 2" xfId="4722" xr:uid="{00000000-0005-0000-0000-000072120000}"/>
    <cellStyle name="Currency 2 5 3 2 2 4 4 3" xfId="4723" xr:uid="{00000000-0005-0000-0000-000073120000}"/>
    <cellStyle name="Currency 2 5 3 2 2 4 5" xfId="4724" xr:uid="{00000000-0005-0000-0000-000074120000}"/>
    <cellStyle name="Currency 2 5 3 2 2 4 5 2" xfId="4725" xr:uid="{00000000-0005-0000-0000-000075120000}"/>
    <cellStyle name="Currency 2 5 3 2 2 4 5 2 2" xfId="4726" xr:uid="{00000000-0005-0000-0000-000076120000}"/>
    <cellStyle name="Currency 2 5 3 2 2 4 5 3" xfId="4727" xr:uid="{00000000-0005-0000-0000-000077120000}"/>
    <cellStyle name="Currency 2 5 3 2 2 4 6" xfId="4728" xr:uid="{00000000-0005-0000-0000-000078120000}"/>
    <cellStyle name="Currency 2 5 3 2 2 4 6 2" xfId="4729" xr:uid="{00000000-0005-0000-0000-000079120000}"/>
    <cellStyle name="Currency 2 5 3 2 2 4 7" xfId="4730" xr:uid="{00000000-0005-0000-0000-00007A120000}"/>
    <cellStyle name="Currency 2 5 3 2 2 4 7 2" xfId="4731" xr:uid="{00000000-0005-0000-0000-00007B120000}"/>
    <cellStyle name="Currency 2 5 3 2 2 4 8" xfId="4732" xr:uid="{00000000-0005-0000-0000-00007C120000}"/>
    <cellStyle name="Currency 2 5 3 2 2 4 9" xfId="4733" xr:uid="{00000000-0005-0000-0000-00007D120000}"/>
    <cellStyle name="Currency 2 5 3 2 2 5" xfId="4734" xr:uid="{00000000-0005-0000-0000-00007E120000}"/>
    <cellStyle name="Currency 2 5 3 2 2 5 2" xfId="4735" xr:uid="{00000000-0005-0000-0000-00007F120000}"/>
    <cellStyle name="Currency 2 5 3 2 2 5 3" xfId="4736" xr:uid="{00000000-0005-0000-0000-000080120000}"/>
    <cellStyle name="Currency 2 5 3 2 2 6" xfId="4737" xr:uid="{00000000-0005-0000-0000-000081120000}"/>
    <cellStyle name="Currency 2 5 3 2 2 6 2" xfId="4738" xr:uid="{00000000-0005-0000-0000-000082120000}"/>
    <cellStyle name="Currency 2 5 3 2 2 6 2 2" xfId="4739" xr:uid="{00000000-0005-0000-0000-000083120000}"/>
    <cellStyle name="Currency 2 5 3 2 2 6 2 2 2" xfId="4740" xr:uid="{00000000-0005-0000-0000-000084120000}"/>
    <cellStyle name="Currency 2 5 3 2 2 6 2 3" xfId="4741" xr:uid="{00000000-0005-0000-0000-000085120000}"/>
    <cellStyle name="Currency 2 5 3 2 2 6 3" xfId="4742" xr:uid="{00000000-0005-0000-0000-000086120000}"/>
    <cellStyle name="Currency 2 5 3 2 2 6 3 2" xfId="4743" xr:uid="{00000000-0005-0000-0000-000087120000}"/>
    <cellStyle name="Currency 2 5 3 2 2 6 3 2 2" xfId="4744" xr:uid="{00000000-0005-0000-0000-000088120000}"/>
    <cellStyle name="Currency 2 5 3 2 2 6 3 3" xfId="4745" xr:uid="{00000000-0005-0000-0000-000089120000}"/>
    <cellStyle name="Currency 2 5 3 2 2 6 4" xfId="4746" xr:uid="{00000000-0005-0000-0000-00008A120000}"/>
    <cellStyle name="Currency 2 5 3 2 2 6 4 2" xfId="4747" xr:uid="{00000000-0005-0000-0000-00008B120000}"/>
    <cellStyle name="Currency 2 5 3 2 2 6 4 2 2" xfId="4748" xr:uid="{00000000-0005-0000-0000-00008C120000}"/>
    <cellStyle name="Currency 2 5 3 2 2 6 4 3" xfId="4749" xr:uid="{00000000-0005-0000-0000-00008D120000}"/>
    <cellStyle name="Currency 2 5 3 2 2 6 5" xfId="4750" xr:uid="{00000000-0005-0000-0000-00008E120000}"/>
    <cellStyle name="Currency 2 5 3 2 2 6 5 2" xfId="4751" xr:uid="{00000000-0005-0000-0000-00008F120000}"/>
    <cellStyle name="Currency 2 5 3 2 2 6 6" xfId="4752" xr:uid="{00000000-0005-0000-0000-000090120000}"/>
    <cellStyle name="Currency 2 5 3 2 2 6 6 2" xfId="4753" xr:uid="{00000000-0005-0000-0000-000091120000}"/>
    <cellStyle name="Currency 2 5 3 2 2 6 7" xfId="4754" xr:uid="{00000000-0005-0000-0000-000092120000}"/>
    <cellStyle name="Currency 2 5 3 2 2 7" xfId="4755" xr:uid="{00000000-0005-0000-0000-000093120000}"/>
    <cellStyle name="Currency 2 5 3 2 2 7 2" xfId="4756" xr:uid="{00000000-0005-0000-0000-000094120000}"/>
    <cellStyle name="Currency 2 5 3 2 2 7 2 2" xfId="4757" xr:uid="{00000000-0005-0000-0000-000095120000}"/>
    <cellStyle name="Currency 2 5 3 2 2 7 3" xfId="4758" xr:uid="{00000000-0005-0000-0000-000096120000}"/>
    <cellStyle name="Currency 2 5 3 2 2 8" xfId="4759" xr:uid="{00000000-0005-0000-0000-000097120000}"/>
    <cellStyle name="Currency 2 5 3 2 2 8 2" xfId="4760" xr:uid="{00000000-0005-0000-0000-000098120000}"/>
    <cellStyle name="Currency 2 5 3 2 2 8 2 2" xfId="4761" xr:uid="{00000000-0005-0000-0000-000099120000}"/>
    <cellStyle name="Currency 2 5 3 2 2 8 3" xfId="4762" xr:uid="{00000000-0005-0000-0000-00009A120000}"/>
    <cellStyle name="Currency 2 5 3 2 3" xfId="4763" xr:uid="{00000000-0005-0000-0000-00009B120000}"/>
    <cellStyle name="Currency 2 5 3 2 3 10" xfId="4764" xr:uid="{00000000-0005-0000-0000-00009C120000}"/>
    <cellStyle name="Currency 2 5 3 2 3 2" xfId="4765" xr:uid="{00000000-0005-0000-0000-00009D120000}"/>
    <cellStyle name="Currency 2 5 3 2 3 2 2" xfId="4766" xr:uid="{00000000-0005-0000-0000-00009E120000}"/>
    <cellStyle name="Currency 2 5 3 2 3 2 3" xfId="4767" xr:uid="{00000000-0005-0000-0000-00009F120000}"/>
    <cellStyle name="Currency 2 5 3 2 3 2 3 2" xfId="4768" xr:uid="{00000000-0005-0000-0000-0000A0120000}"/>
    <cellStyle name="Currency 2 5 3 2 3 2 3 3" xfId="4769" xr:uid="{00000000-0005-0000-0000-0000A1120000}"/>
    <cellStyle name="Currency 2 5 3 2 3 2 4" xfId="4770" xr:uid="{00000000-0005-0000-0000-0000A2120000}"/>
    <cellStyle name="Currency 2 5 3 2 3 2 4 2" xfId="4771" xr:uid="{00000000-0005-0000-0000-0000A3120000}"/>
    <cellStyle name="Currency 2 5 3 2 3 2 4 2 2" xfId="4772" xr:uid="{00000000-0005-0000-0000-0000A4120000}"/>
    <cellStyle name="Currency 2 5 3 2 3 2 4 3" xfId="4773" xr:uid="{00000000-0005-0000-0000-0000A5120000}"/>
    <cellStyle name="Currency 2 5 3 2 3 2 5" xfId="4774" xr:uid="{00000000-0005-0000-0000-0000A6120000}"/>
    <cellStyle name="Currency 2 5 3 2 3 2 5 2" xfId="4775" xr:uid="{00000000-0005-0000-0000-0000A7120000}"/>
    <cellStyle name="Currency 2 5 3 2 3 2 5 2 2" xfId="4776" xr:uid="{00000000-0005-0000-0000-0000A8120000}"/>
    <cellStyle name="Currency 2 5 3 2 3 2 5 3" xfId="4777" xr:uid="{00000000-0005-0000-0000-0000A9120000}"/>
    <cellStyle name="Currency 2 5 3 2 3 2 6" xfId="4778" xr:uid="{00000000-0005-0000-0000-0000AA120000}"/>
    <cellStyle name="Currency 2 5 3 2 3 2 6 2" xfId="4779" xr:uid="{00000000-0005-0000-0000-0000AB120000}"/>
    <cellStyle name="Currency 2 5 3 2 3 2 6 2 2" xfId="4780" xr:uid="{00000000-0005-0000-0000-0000AC120000}"/>
    <cellStyle name="Currency 2 5 3 2 3 2 6 3" xfId="4781" xr:uid="{00000000-0005-0000-0000-0000AD120000}"/>
    <cellStyle name="Currency 2 5 3 2 3 2 7" xfId="4782" xr:uid="{00000000-0005-0000-0000-0000AE120000}"/>
    <cellStyle name="Currency 2 5 3 2 3 2 7 2" xfId="4783" xr:uid="{00000000-0005-0000-0000-0000AF120000}"/>
    <cellStyle name="Currency 2 5 3 2 3 2 8" xfId="4784" xr:uid="{00000000-0005-0000-0000-0000B0120000}"/>
    <cellStyle name="Currency 2 5 3 2 3 2 8 2" xfId="4785" xr:uid="{00000000-0005-0000-0000-0000B1120000}"/>
    <cellStyle name="Currency 2 5 3 2 3 2 9" xfId="4786" xr:uid="{00000000-0005-0000-0000-0000B2120000}"/>
    <cellStyle name="Currency 2 5 3 2 3 3" xfId="4787" xr:uid="{00000000-0005-0000-0000-0000B3120000}"/>
    <cellStyle name="Currency 2 5 3 2 3 4" xfId="4788" xr:uid="{00000000-0005-0000-0000-0000B4120000}"/>
    <cellStyle name="Currency 2 5 3 2 3 4 2" xfId="4789" xr:uid="{00000000-0005-0000-0000-0000B5120000}"/>
    <cellStyle name="Currency 2 5 3 2 3 4 3" xfId="4790" xr:uid="{00000000-0005-0000-0000-0000B6120000}"/>
    <cellStyle name="Currency 2 5 3 2 3 5" xfId="4791" xr:uid="{00000000-0005-0000-0000-0000B7120000}"/>
    <cellStyle name="Currency 2 5 3 2 3 5 2" xfId="4792" xr:uid="{00000000-0005-0000-0000-0000B8120000}"/>
    <cellStyle name="Currency 2 5 3 2 3 5 2 2" xfId="4793" xr:uid="{00000000-0005-0000-0000-0000B9120000}"/>
    <cellStyle name="Currency 2 5 3 2 3 5 3" xfId="4794" xr:uid="{00000000-0005-0000-0000-0000BA120000}"/>
    <cellStyle name="Currency 2 5 3 2 3 6" xfId="4795" xr:uid="{00000000-0005-0000-0000-0000BB120000}"/>
    <cellStyle name="Currency 2 5 3 2 3 6 2" xfId="4796" xr:uid="{00000000-0005-0000-0000-0000BC120000}"/>
    <cellStyle name="Currency 2 5 3 2 3 6 2 2" xfId="4797" xr:uid="{00000000-0005-0000-0000-0000BD120000}"/>
    <cellStyle name="Currency 2 5 3 2 3 6 3" xfId="4798" xr:uid="{00000000-0005-0000-0000-0000BE120000}"/>
    <cellStyle name="Currency 2 5 3 2 3 7" xfId="4799" xr:uid="{00000000-0005-0000-0000-0000BF120000}"/>
    <cellStyle name="Currency 2 5 3 2 3 7 2" xfId="4800" xr:uid="{00000000-0005-0000-0000-0000C0120000}"/>
    <cellStyle name="Currency 2 5 3 2 3 7 2 2" xfId="4801" xr:uid="{00000000-0005-0000-0000-0000C1120000}"/>
    <cellStyle name="Currency 2 5 3 2 3 7 3" xfId="4802" xr:uid="{00000000-0005-0000-0000-0000C2120000}"/>
    <cellStyle name="Currency 2 5 3 2 3 8" xfId="4803" xr:uid="{00000000-0005-0000-0000-0000C3120000}"/>
    <cellStyle name="Currency 2 5 3 2 3 8 2" xfId="4804" xr:uid="{00000000-0005-0000-0000-0000C4120000}"/>
    <cellStyle name="Currency 2 5 3 2 3 9" xfId="4805" xr:uid="{00000000-0005-0000-0000-0000C5120000}"/>
    <cellStyle name="Currency 2 5 3 2 3 9 2" xfId="4806" xr:uid="{00000000-0005-0000-0000-0000C6120000}"/>
    <cellStyle name="Currency 2 5 3 2 4" xfId="4807" xr:uid="{00000000-0005-0000-0000-0000C7120000}"/>
    <cellStyle name="Currency 2 5 3 2 4 2" xfId="4808" xr:uid="{00000000-0005-0000-0000-0000C8120000}"/>
    <cellStyle name="Currency 2 5 3 2 4 2 10" xfId="4809" xr:uid="{00000000-0005-0000-0000-0000C9120000}"/>
    <cellStyle name="Currency 2 5 3 2 4 2 2" xfId="4810" xr:uid="{00000000-0005-0000-0000-0000CA120000}"/>
    <cellStyle name="Currency 2 5 3 2 4 2 3" xfId="4811" xr:uid="{00000000-0005-0000-0000-0000CB120000}"/>
    <cellStyle name="Currency 2 5 3 2 4 2 4" xfId="4812" xr:uid="{00000000-0005-0000-0000-0000CC120000}"/>
    <cellStyle name="Currency 2 5 3 2 4 2 4 2" xfId="4813" xr:uid="{00000000-0005-0000-0000-0000CD120000}"/>
    <cellStyle name="Currency 2 5 3 2 4 2 4 2 2" xfId="4814" xr:uid="{00000000-0005-0000-0000-0000CE120000}"/>
    <cellStyle name="Currency 2 5 3 2 4 2 4 3" xfId="4815" xr:uid="{00000000-0005-0000-0000-0000CF120000}"/>
    <cellStyle name="Currency 2 5 3 2 4 2 5" xfId="4816" xr:uid="{00000000-0005-0000-0000-0000D0120000}"/>
    <cellStyle name="Currency 2 5 3 2 4 2 5 2" xfId="4817" xr:uid="{00000000-0005-0000-0000-0000D1120000}"/>
    <cellStyle name="Currency 2 5 3 2 4 2 5 2 2" xfId="4818" xr:uid="{00000000-0005-0000-0000-0000D2120000}"/>
    <cellStyle name="Currency 2 5 3 2 4 2 5 3" xfId="4819" xr:uid="{00000000-0005-0000-0000-0000D3120000}"/>
    <cellStyle name="Currency 2 5 3 2 4 2 6" xfId="4820" xr:uid="{00000000-0005-0000-0000-0000D4120000}"/>
    <cellStyle name="Currency 2 5 3 2 4 2 6 2" xfId="4821" xr:uid="{00000000-0005-0000-0000-0000D5120000}"/>
    <cellStyle name="Currency 2 5 3 2 4 2 6 2 2" xfId="4822" xr:uid="{00000000-0005-0000-0000-0000D6120000}"/>
    <cellStyle name="Currency 2 5 3 2 4 2 6 3" xfId="4823" xr:uid="{00000000-0005-0000-0000-0000D7120000}"/>
    <cellStyle name="Currency 2 5 3 2 4 2 7" xfId="4824" xr:uid="{00000000-0005-0000-0000-0000D8120000}"/>
    <cellStyle name="Currency 2 5 3 2 4 2 7 2" xfId="4825" xr:uid="{00000000-0005-0000-0000-0000D9120000}"/>
    <cellStyle name="Currency 2 5 3 2 4 2 8" xfId="4826" xr:uid="{00000000-0005-0000-0000-0000DA120000}"/>
    <cellStyle name="Currency 2 5 3 2 4 2 8 2" xfId="4827" xr:uid="{00000000-0005-0000-0000-0000DB120000}"/>
    <cellStyle name="Currency 2 5 3 2 4 2 9" xfId="4828" xr:uid="{00000000-0005-0000-0000-0000DC120000}"/>
    <cellStyle name="Currency 2 5 3 2 4 3" xfId="4829" xr:uid="{00000000-0005-0000-0000-0000DD120000}"/>
    <cellStyle name="Currency 2 5 3 2 4 4" xfId="4830" xr:uid="{00000000-0005-0000-0000-0000DE120000}"/>
    <cellStyle name="Currency 2 5 3 2 4 4 2" xfId="4831" xr:uid="{00000000-0005-0000-0000-0000DF120000}"/>
    <cellStyle name="Currency 2 5 3 2 4 4 2 2" xfId="4832" xr:uid="{00000000-0005-0000-0000-0000E0120000}"/>
    <cellStyle name="Currency 2 5 3 2 4 4 3" xfId="4833" xr:uid="{00000000-0005-0000-0000-0000E1120000}"/>
    <cellStyle name="Currency 2 5 3 2 4 5" xfId="4834" xr:uid="{00000000-0005-0000-0000-0000E2120000}"/>
    <cellStyle name="Currency 2 5 3 2 4 5 2" xfId="4835" xr:uid="{00000000-0005-0000-0000-0000E3120000}"/>
    <cellStyle name="Currency 2 5 3 2 4 5 2 2" xfId="4836" xr:uid="{00000000-0005-0000-0000-0000E4120000}"/>
    <cellStyle name="Currency 2 5 3 2 4 5 3" xfId="4837" xr:uid="{00000000-0005-0000-0000-0000E5120000}"/>
    <cellStyle name="Currency 2 5 3 2 5" xfId="4838" xr:uid="{00000000-0005-0000-0000-0000E6120000}"/>
    <cellStyle name="Currency 2 5 3 2 5 2" xfId="4839" xr:uid="{00000000-0005-0000-0000-0000E7120000}"/>
    <cellStyle name="Currency 2 5 3 2 5 3" xfId="4840" xr:uid="{00000000-0005-0000-0000-0000E8120000}"/>
    <cellStyle name="Currency 2 5 3 2 5 3 2" xfId="4841" xr:uid="{00000000-0005-0000-0000-0000E9120000}"/>
    <cellStyle name="Currency 2 5 3 2 5 3 3" xfId="4842" xr:uid="{00000000-0005-0000-0000-0000EA120000}"/>
    <cellStyle name="Currency 2 5 3 2 5 4" xfId="4843" xr:uid="{00000000-0005-0000-0000-0000EB120000}"/>
    <cellStyle name="Currency 2 5 3 2 5 4 2" xfId="4844" xr:uid="{00000000-0005-0000-0000-0000EC120000}"/>
    <cellStyle name="Currency 2 5 3 2 5 4 2 2" xfId="4845" xr:uid="{00000000-0005-0000-0000-0000ED120000}"/>
    <cellStyle name="Currency 2 5 3 2 5 4 3" xfId="4846" xr:uid="{00000000-0005-0000-0000-0000EE120000}"/>
    <cellStyle name="Currency 2 5 3 2 5 5" xfId="4847" xr:uid="{00000000-0005-0000-0000-0000EF120000}"/>
    <cellStyle name="Currency 2 5 3 2 5 5 2" xfId="4848" xr:uid="{00000000-0005-0000-0000-0000F0120000}"/>
    <cellStyle name="Currency 2 5 3 2 5 5 2 2" xfId="4849" xr:uid="{00000000-0005-0000-0000-0000F1120000}"/>
    <cellStyle name="Currency 2 5 3 2 5 5 3" xfId="4850" xr:uid="{00000000-0005-0000-0000-0000F2120000}"/>
    <cellStyle name="Currency 2 5 3 2 5 6" xfId="4851" xr:uid="{00000000-0005-0000-0000-0000F3120000}"/>
    <cellStyle name="Currency 2 5 3 2 5 6 2" xfId="4852" xr:uid="{00000000-0005-0000-0000-0000F4120000}"/>
    <cellStyle name="Currency 2 5 3 2 5 6 2 2" xfId="4853" xr:uid="{00000000-0005-0000-0000-0000F5120000}"/>
    <cellStyle name="Currency 2 5 3 2 5 6 3" xfId="4854" xr:uid="{00000000-0005-0000-0000-0000F6120000}"/>
    <cellStyle name="Currency 2 5 3 2 5 7" xfId="4855" xr:uid="{00000000-0005-0000-0000-0000F7120000}"/>
    <cellStyle name="Currency 2 5 3 2 5 7 2" xfId="4856" xr:uid="{00000000-0005-0000-0000-0000F8120000}"/>
    <cellStyle name="Currency 2 5 3 2 5 8" xfId="4857" xr:uid="{00000000-0005-0000-0000-0000F9120000}"/>
    <cellStyle name="Currency 2 5 3 2 5 8 2" xfId="4858" xr:uid="{00000000-0005-0000-0000-0000FA120000}"/>
    <cellStyle name="Currency 2 5 3 2 5 9" xfId="4859" xr:uid="{00000000-0005-0000-0000-0000FB120000}"/>
    <cellStyle name="Currency 2 5 3 2 6" xfId="4860" xr:uid="{00000000-0005-0000-0000-0000FC120000}"/>
    <cellStyle name="Currency 2 5 3 2 6 2" xfId="4861" xr:uid="{00000000-0005-0000-0000-0000FD120000}"/>
    <cellStyle name="Currency 2 5 3 2 6 3" xfId="4862" xr:uid="{00000000-0005-0000-0000-0000FE120000}"/>
    <cellStyle name="Currency 2 5 3 2 7" xfId="4863" xr:uid="{00000000-0005-0000-0000-0000FF120000}"/>
    <cellStyle name="Currency 2 5 3 2 8" xfId="4864" xr:uid="{00000000-0005-0000-0000-000000130000}"/>
    <cellStyle name="Currency 2 5 3 2 8 2" xfId="4865" xr:uid="{00000000-0005-0000-0000-000001130000}"/>
    <cellStyle name="Currency 2 5 3 2 8 2 2" xfId="4866" xr:uid="{00000000-0005-0000-0000-000002130000}"/>
    <cellStyle name="Currency 2 5 3 2 8 3" xfId="4867" xr:uid="{00000000-0005-0000-0000-000003130000}"/>
    <cellStyle name="Currency 2 5 3 2 8 4" xfId="4868" xr:uid="{00000000-0005-0000-0000-000004130000}"/>
    <cellStyle name="Currency 2 5 3 2 9" xfId="4869" xr:uid="{00000000-0005-0000-0000-000005130000}"/>
    <cellStyle name="Currency 2 5 3 2 9 2" xfId="4870" xr:uid="{00000000-0005-0000-0000-000006130000}"/>
    <cellStyle name="Currency 2 5 3 2 9 2 2" xfId="4871" xr:uid="{00000000-0005-0000-0000-000007130000}"/>
    <cellStyle name="Currency 2 5 3 2 9 3" xfId="4872" xr:uid="{00000000-0005-0000-0000-000008130000}"/>
    <cellStyle name="Currency 2 5 3 3" xfId="4873" xr:uid="{00000000-0005-0000-0000-000009130000}"/>
    <cellStyle name="Currency 2 5 3 3 10" xfId="4874" xr:uid="{00000000-0005-0000-0000-00000A130000}"/>
    <cellStyle name="Currency 2 5 3 3 10 2" xfId="4875" xr:uid="{00000000-0005-0000-0000-00000B130000}"/>
    <cellStyle name="Currency 2 5 3 3 10 2 2" xfId="4876" xr:uid="{00000000-0005-0000-0000-00000C130000}"/>
    <cellStyle name="Currency 2 5 3 3 10 3" xfId="4877" xr:uid="{00000000-0005-0000-0000-00000D130000}"/>
    <cellStyle name="Currency 2 5 3 3 11" xfId="4878" xr:uid="{00000000-0005-0000-0000-00000E130000}"/>
    <cellStyle name="Currency 2 5 3 3 11 2" xfId="4879" xr:uid="{00000000-0005-0000-0000-00000F130000}"/>
    <cellStyle name="Currency 2 5 3 3 12" xfId="4880" xr:uid="{00000000-0005-0000-0000-000010130000}"/>
    <cellStyle name="Currency 2 5 3 3 12 2" xfId="4881" xr:uid="{00000000-0005-0000-0000-000011130000}"/>
    <cellStyle name="Currency 2 5 3 3 13" xfId="4882" xr:uid="{00000000-0005-0000-0000-000012130000}"/>
    <cellStyle name="Currency 2 5 3 3 14" xfId="4883" xr:uid="{00000000-0005-0000-0000-000013130000}"/>
    <cellStyle name="Currency 2 5 3 3 15" xfId="4884" xr:uid="{00000000-0005-0000-0000-000014130000}"/>
    <cellStyle name="Currency 2 5 3 3 2" xfId="4885" xr:uid="{00000000-0005-0000-0000-000015130000}"/>
    <cellStyle name="Currency 2 5 3 3 2 2" xfId="4886" xr:uid="{00000000-0005-0000-0000-000016130000}"/>
    <cellStyle name="Currency 2 5 3 3 2 2 2" xfId="4887" xr:uid="{00000000-0005-0000-0000-000017130000}"/>
    <cellStyle name="Currency 2 5 3 3 2 2 3" xfId="4888" xr:uid="{00000000-0005-0000-0000-000018130000}"/>
    <cellStyle name="Currency 2 5 3 3 2 2 3 2" xfId="4889" xr:uid="{00000000-0005-0000-0000-000019130000}"/>
    <cellStyle name="Currency 2 5 3 3 2 2 3 3" xfId="4890" xr:uid="{00000000-0005-0000-0000-00001A130000}"/>
    <cellStyle name="Currency 2 5 3 3 2 2 4" xfId="4891" xr:uid="{00000000-0005-0000-0000-00001B130000}"/>
    <cellStyle name="Currency 2 5 3 3 2 2 4 2" xfId="4892" xr:uid="{00000000-0005-0000-0000-00001C130000}"/>
    <cellStyle name="Currency 2 5 3 3 2 2 4 2 2" xfId="4893" xr:uid="{00000000-0005-0000-0000-00001D130000}"/>
    <cellStyle name="Currency 2 5 3 3 2 2 4 3" xfId="4894" xr:uid="{00000000-0005-0000-0000-00001E130000}"/>
    <cellStyle name="Currency 2 5 3 3 2 2 5" xfId="4895" xr:uid="{00000000-0005-0000-0000-00001F130000}"/>
    <cellStyle name="Currency 2 5 3 3 2 2 5 2" xfId="4896" xr:uid="{00000000-0005-0000-0000-000020130000}"/>
    <cellStyle name="Currency 2 5 3 3 2 2 5 2 2" xfId="4897" xr:uid="{00000000-0005-0000-0000-000021130000}"/>
    <cellStyle name="Currency 2 5 3 3 2 2 5 3" xfId="4898" xr:uid="{00000000-0005-0000-0000-000022130000}"/>
    <cellStyle name="Currency 2 5 3 3 2 2 6" xfId="4899" xr:uid="{00000000-0005-0000-0000-000023130000}"/>
    <cellStyle name="Currency 2 5 3 3 2 2 6 2" xfId="4900" xr:uid="{00000000-0005-0000-0000-000024130000}"/>
    <cellStyle name="Currency 2 5 3 3 2 2 6 2 2" xfId="4901" xr:uid="{00000000-0005-0000-0000-000025130000}"/>
    <cellStyle name="Currency 2 5 3 3 2 2 6 3" xfId="4902" xr:uid="{00000000-0005-0000-0000-000026130000}"/>
    <cellStyle name="Currency 2 5 3 3 2 2 7" xfId="4903" xr:uid="{00000000-0005-0000-0000-000027130000}"/>
    <cellStyle name="Currency 2 5 3 3 2 2 7 2" xfId="4904" xr:uid="{00000000-0005-0000-0000-000028130000}"/>
    <cellStyle name="Currency 2 5 3 3 2 2 8" xfId="4905" xr:uid="{00000000-0005-0000-0000-000029130000}"/>
    <cellStyle name="Currency 2 5 3 3 2 2 8 2" xfId="4906" xr:uid="{00000000-0005-0000-0000-00002A130000}"/>
    <cellStyle name="Currency 2 5 3 3 2 2 9" xfId="4907" xr:uid="{00000000-0005-0000-0000-00002B130000}"/>
    <cellStyle name="Currency 2 5 3 3 2 3" xfId="4908" xr:uid="{00000000-0005-0000-0000-00002C130000}"/>
    <cellStyle name="Currency 2 5 3 3 2 3 2" xfId="4909" xr:uid="{00000000-0005-0000-0000-00002D130000}"/>
    <cellStyle name="Currency 2 5 3 3 2 3 3" xfId="4910" xr:uid="{00000000-0005-0000-0000-00002E130000}"/>
    <cellStyle name="Currency 2 5 3 3 2 3 3 2" xfId="4911" xr:uid="{00000000-0005-0000-0000-00002F130000}"/>
    <cellStyle name="Currency 2 5 3 3 2 3 3 3" xfId="4912" xr:uid="{00000000-0005-0000-0000-000030130000}"/>
    <cellStyle name="Currency 2 5 3 3 2 3 4" xfId="4913" xr:uid="{00000000-0005-0000-0000-000031130000}"/>
    <cellStyle name="Currency 2 5 3 3 2 3 4 2" xfId="4914" xr:uid="{00000000-0005-0000-0000-000032130000}"/>
    <cellStyle name="Currency 2 5 3 3 2 3 4 2 2" xfId="4915" xr:uid="{00000000-0005-0000-0000-000033130000}"/>
    <cellStyle name="Currency 2 5 3 3 2 3 4 3" xfId="4916" xr:uid="{00000000-0005-0000-0000-000034130000}"/>
    <cellStyle name="Currency 2 5 3 3 2 3 5" xfId="4917" xr:uid="{00000000-0005-0000-0000-000035130000}"/>
    <cellStyle name="Currency 2 5 3 3 2 3 5 2" xfId="4918" xr:uid="{00000000-0005-0000-0000-000036130000}"/>
    <cellStyle name="Currency 2 5 3 3 2 3 5 2 2" xfId="4919" xr:uid="{00000000-0005-0000-0000-000037130000}"/>
    <cellStyle name="Currency 2 5 3 3 2 3 5 3" xfId="4920" xr:uid="{00000000-0005-0000-0000-000038130000}"/>
    <cellStyle name="Currency 2 5 3 3 2 3 6" xfId="4921" xr:uid="{00000000-0005-0000-0000-000039130000}"/>
    <cellStyle name="Currency 2 5 3 3 2 3 6 2" xfId="4922" xr:uid="{00000000-0005-0000-0000-00003A130000}"/>
    <cellStyle name="Currency 2 5 3 3 2 3 6 2 2" xfId="4923" xr:uid="{00000000-0005-0000-0000-00003B130000}"/>
    <cellStyle name="Currency 2 5 3 3 2 3 6 3" xfId="4924" xr:uid="{00000000-0005-0000-0000-00003C130000}"/>
    <cellStyle name="Currency 2 5 3 3 2 3 7" xfId="4925" xr:uid="{00000000-0005-0000-0000-00003D130000}"/>
    <cellStyle name="Currency 2 5 3 3 2 3 7 2" xfId="4926" xr:uid="{00000000-0005-0000-0000-00003E130000}"/>
    <cellStyle name="Currency 2 5 3 3 2 3 8" xfId="4927" xr:uid="{00000000-0005-0000-0000-00003F130000}"/>
    <cellStyle name="Currency 2 5 3 3 2 3 8 2" xfId="4928" xr:uid="{00000000-0005-0000-0000-000040130000}"/>
    <cellStyle name="Currency 2 5 3 3 2 3 9" xfId="4929" xr:uid="{00000000-0005-0000-0000-000041130000}"/>
    <cellStyle name="Currency 2 5 3 3 2 4" xfId="4930" xr:uid="{00000000-0005-0000-0000-000042130000}"/>
    <cellStyle name="Currency 2 5 3 3 2 4 2" xfId="4931" xr:uid="{00000000-0005-0000-0000-000043130000}"/>
    <cellStyle name="Currency 2 5 3 3 2 4 3" xfId="4932" xr:uid="{00000000-0005-0000-0000-000044130000}"/>
    <cellStyle name="Currency 2 5 3 3 2 4 3 2" xfId="4933" xr:uid="{00000000-0005-0000-0000-000045130000}"/>
    <cellStyle name="Currency 2 5 3 3 2 4 3 2 2" xfId="4934" xr:uid="{00000000-0005-0000-0000-000046130000}"/>
    <cellStyle name="Currency 2 5 3 3 2 4 3 3" xfId="4935" xr:uid="{00000000-0005-0000-0000-000047130000}"/>
    <cellStyle name="Currency 2 5 3 3 2 4 4" xfId="4936" xr:uid="{00000000-0005-0000-0000-000048130000}"/>
    <cellStyle name="Currency 2 5 3 3 2 4 4 2" xfId="4937" xr:uid="{00000000-0005-0000-0000-000049130000}"/>
    <cellStyle name="Currency 2 5 3 3 2 4 4 2 2" xfId="4938" xr:uid="{00000000-0005-0000-0000-00004A130000}"/>
    <cellStyle name="Currency 2 5 3 3 2 4 4 3" xfId="4939" xr:uid="{00000000-0005-0000-0000-00004B130000}"/>
    <cellStyle name="Currency 2 5 3 3 2 4 5" xfId="4940" xr:uid="{00000000-0005-0000-0000-00004C130000}"/>
    <cellStyle name="Currency 2 5 3 3 2 4 5 2" xfId="4941" xr:uid="{00000000-0005-0000-0000-00004D130000}"/>
    <cellStyle name="Currency 2 5 3 3 2 4 5 2 2" xfId="4942" xr:uid="{00000000-0005-0000-0000-00004E130000}"/>
    <cellStyle name="Currency 2 5 3 3 2 4 5 3" xfId="4943" xr:uid="{00000000-0005-0000-0000-00004F130000}"/>
    <cellStyle name="Currency 2 5 3 3 2 4 6" xfId="4944" xr:uid="{00000000-0005-0000-0000-000050130000}"/>
    <cellStyle name="Currency 2 5 3 3 2 4 6 2" xfId="4945" xr:uid="{00000000-0005-0000-0000-000051130000}"/>
    <cellStyle name="Currency 2 5 3 3 2 4 7" xfId="4946" xr:uid="{00000000-0005-0000-0000-000052130000}"/>
    <cellStyle name="Currency 2 5 3 3 2 4 7 2" xfId="4947" xr:uid="{00000000-0005-0000-0000-000053130000}"/>
    <cellStyle name="Currency 2 5 3 3 2 4 8" xfId="4948" xr:uid="{00000000-0005-0000-0000-000054130000}"/>
    <cellStyle name="Currency 2 5 3 3 2 4 9" xfId="4949" xr:uid="{00000000-0005-0000-0000-000055130000}"/>
    <cellStyle name="Currency 2 5 3 3 2 5" xfId="4950" xr:uid="{00000000-0005-0000-0000-000056130000}"/>
    <cellStyle name="Currency 2 5 3 3 2 5 2" xfId="4951" xr:uid="{00000000-0005-0000-0000-000057130000}"/>
    <cellStyle name="Currency 2 5 3 3 2 5 3" xfId="4952" xr:uid="{00000000-0005-0000-0000-000058130000}"/>
    <cellStyle name="Currency 2 5 3 3 2 6" xfId="4953" xr:uid="{00000000-0005-0000-0000-000059130000}"/>
    <cellStyle name="Currency 2 5 3 3 2 6 2" xfId="4954" xr:uid="{00000000-0005-0000-0000-00005A130000}"/>
    <cellStyle name="Currency 2 5 3 3 2 6 2 2" xfId="4955" xr:uid="{00000000-0005-0000-0000-00005B130000}"/>
    <cellStyle name="Currency 2 5 3 3 2 6 2 2 2" xfId="4956" xr:uid="{00000000-0005-0000-0000-00005C130000}"/>
    <cellStyle name="Currency 2 5 3 3 2 6 2 3" xfId="4957" xr:uid="{00000000-0005-0000-0000-00005D130000}"/>
    <cellStyle name="Currency 2 5 3 3 2 6 3" xfId="4958" xr:uid="{00000000-0005-0000-0000-00005E130000}"/>
    <cellStyle name="Currency 2 5 3 3 2 6 3 2" xfId="4959" xr:uid="{00000000-0005-0000-0000-00005F130000}"/>
    <cellStyle name="Currency 2 5 3 3 2 6 3 2 2" xfId="4960" xr:uid="{00000000-0005-0000-0000-000060130000}"/>
    <cellStyle name="Currency 2 5 3 3 2 6 3 3" xfId="4961" xr:uid="{00000000-0005-0000-0000-000061130000}"/>
    <cellStyle name="Currency 2 5 3 3 2 6 4" xfId="4962" xr:uid="{00000000-0005-0000-0000-000062130000}"/>
    <cellStyle name="Currency 2 5 3 3 2 6 4 2" xfId="4963" xr:uid="{00000000-0005-0000-0000-000063130000}"/>
    <cellStyle name="Currency 2 5 3 3 2 6 4 2 2" xfId="4964" xr:uid="{00000000-0005-0000-0000-000064130000}"/>
    <cellStyle name="Currency 2 5 3 3 2 6 4 3" xfId="4965" xr:uid="{00000000-0005-0000-0000-000065130000}"/>
    <cellStyle name="Currency 2 5 3 3 2 6 5" xfId="4966" xr:uid="{00000000-0005-0000-0000-000066130000}"/>
    <cellStyle name="Currency 2 5 3 3 2 6 5 2" xfId="4967" xr:uid="{00000000-0005-0000-0000-000067130000}"/>
    <cellStyle name="Currency 2 5 3 3 2 6 6" xfId="4968" xr:uid="{00000000-0005-0000-0000-000068130000}"/>
    <cellStyle name="Currency 2 5 3 3 2 6 6 2" xfId="4969" xr:uid="{00000000-0005-0000-0000-000069130000}"/>
    <cellStyle name="Currency 2 5 3 3 2 6 7" xfId="4970" xr:uid="{00000000-0005-0000-0000-00006A130000}"/>
    <cellStyle name="Currency 2 5 3 3 2 7" xfId="4971" xr:uid="{00000000-0005-0000-0000-00006B130000}"/>
    <cellStyle name="Currency 2 5 3 3 2 7 2" xfId="4972" xr:uid="{00000000-0005-0000-0000-00006C130000}"/>
    <cellStyle name="Currency 2 5 3 3 2 7 2 2" xfId="4973" xr:uid="{00000000-0005-0000-0000-00006D130000}"/>
    <cellStyle name="Currency 2 5 3 3 2 7 3" xfId="4974" xr:uid="{00000000-0005-0000-0000-00006E130000}"/>
    <cellStyle name="Currency 2 5 3 3 2 8" xfId="4975" xr:uid="{00000000-0005-0000-0000-00006F130000}"/>
    <cellStyle name="Currency 2 5 3 3 2 8 2" xfId="4976" xr:uid="{00000000-0005-0000-0000-000070130000}"/>
    <cellStyle name="Currency 2 5 3 3 2 8 2 2" xfId="4977" xr:uid="{00000000-0005-0000-0000-000071130000}"/>
    <cellStyle name="Currency 2 5 3 3 2 8 3" xfId="4978" xr:uid="{00000000-0005-0000-0000-000072130000}"/>
    <cellStyle name="Currency 2 5 3 3 3" xfId="4979" xr:uid="{00000000-0005-0000-0000-000073130000}"/>
    <cellStyle name="Currency 2 5 3 3 3 10" xfId="4980" xr:uid="{00000000-0005-0000-0000-000074130000}"/>
    <cellStyle name="Currency 2 5 3 3 3 2" xfId="4981" xr:uid="{00000000-0005-0000-0000-000075130000}"/>
    <cellStyle name="Currency 2 5 3 3 3 2 2" xfId="4982" xr:uid="{00000000-0005-0000-0000-000076130000}"/>
    <cellStyle name="Currency 2 5 3 3 3 2 3" xfId="4983" xr:uid="{00000000-0005-0000-0000-000077130000}"/>
    <cellStyle name="Currency 2 5 3 3 3 2 3 2" xfId="4984" xr:uid="{00000000-0005-0000-0000-000078130000}"/>
    <cellStyle name="Currency 2 5 3 3 3 2 3 3" xfId="4985" xr:uid="{00000000-0005-0000-0000-000079130000}"/>
    <cellStyle name="Currency 2 5 3 3 3 2 4" xfId="4986" xr:uid="{00000000-0005-0000-0000-00007A130000}"/>
    <cellStyle name="Currency 2 5 3 3 3 2 4 2" xfId="4987" xr:uid="{00000000-0005-0000-0000-00007B130000}"/>
    <cellStyle name="Currency 2 5 3 3 3 2 4 2 2" xfId="4988" xr:uid="{00000000-0005-0000-0000-00007C130000}"/>
    <cellStyle name="Currency 2 5 3 3 3 2 4 3" xfId="4989" xr:uid="{00000000-0005-0000-0000-00007D130000}"/>
    <cellStyle name="Currency 2 5 3 3 3 2 5" xfId="4990" xr:uid="{00000000-0005-0000-0000-00007E130000}"/>
    <cellStyle name="Currency 2 5 3 3 3 2 5 2" xfId="4991" xr:uid="{00000000-0005-0000-0000-00007F130000}"/>
    <cellStyle name="Currency 2 5 3 3 3 2 5 2 2" xfId="4992" xr:uid="{00000000-0005-0000-0000-000080130000}"/>
    <cellStyle name="Currency 2 5 3 3 3 2 5 3" xfId="4993" xr:uid="{00000000-0005-0000-0000-000081130000}"/>
    <cellStyle name="Currency 2 5 3 3 3 2 6" xfId="4994" xr:uid="{00000000-0005-0000-0000-000082130000}"/>
    <cellStyle name="Currency 2 5 3 3 3 2 6 2" xfId="4995" xr:uid="{00000000-0005-0000-0000-000083130000}"/>
    <cellStyle name="Currency 2 5 3 3 3 2 6 2 2" xfId="4996" xr:uid="{00000000-0005-0000-0000-000084130000}"/>
    <cellStyle name="Currency 2 5 3 3 3 2 6 3" xfId="4997" xr:uid="{00000000-0005-0000-0000-000085130000}"/>
    <cellStyle name="Currency 2 5 3 3 3 2 7" xfId="4998" xr:uid="{00000000-0005-0000-0000-000086130000}"/>
    <cellStyle name="Currency 2 5 3 3 3 2 7 2" xfId="4999" xr:uid="{00000000-0005-0000-0000-000087130000}"/>
    <cellStyle name="Currency 2 5 3 3 3 2 8" xfId="5000" xr:uid="{00000000-0005-0000-0000-000088130000}"/>
    <cellStyle name="Currency 2 5 3 3 3 2 8 2" xfId="5001" xr:uid="{00000000-0005-0000-0000-000089130000}"/>
    <cellStyle name="Currency 2 5 3 3 3 2 9" xfId="5002" xr:uid="{00000000-0005-0000-0000-00008A130000}"/>
    <cellStyle name="Currency 2 5 3 3 3 3" xfId="5003" xr:uid="{00000000-0005-0000-0000-00008B130000}"/>
    <cellStyle name="Currency 2 5 3 3 3 4" xfId="5004" xr:uid="{00000000-0005-0000-0000-00008C130000}"/>
    <cellStyle name="Currency 2 5 3 3 3 4 2" xfId="5005" xr:uid="{00000000-0005-0000-0000-00008D130000}"/>
    <cellStyle name="Currency 2 5 3 3 3 4 3" xfId="5006" xr:uid="{00000000-0005-0000-0000-00008E130000}"/>
    <cellStyle name="Currency 2 5 3 3 3 5" xfId="5007" xr:uid="{00000000-0005-0000-0000-00008F130000}"/>
    <cellStyle name="Currency 2 5 3 3 3 5 2" xfId="5008" xr:uid="{00000000-0005-0000-0000-000090130000}"/>
    <cellStyle name="Currency 2 5 3 3 3 5 2 2" xfId="5009" xr:uid="{00000000-0005-0000-0000-000091130000}"/>
    <cellStyle name="Currency 2 5 3 3 3 5 3" xfId="5010" xr:uid="{00000000-0005-0000-0000-000092130000}"/>
    <cellStyle name="Currency 2 5 3 3 3 6" xfId="5011" xr:uid="{00000000-0005-0000-0000-000093130000}"/>
    <cellStyle name="Currency 2 5 3 3 3 6 2" xfId="5012" xr:uid="{00000000-0005-0000-0000-000094130000}"/>
    <cellStyle name="Currency 2 5 3 3 3 6 2 2" xfId="5013" xr:uid="{00000000-0005-0000-0000-000095130000}"/>
    <cellStyle name="Currency 2 5 3 3 3 6 3" xfId="5014" xr:uid="{00000000-0005-0000-0000-000096130000}"/>
    <cellStyle name="Currency 2 5 3 3 3 7" xfId="5015" xr:uid="{00000000-0005-0000-0000-000097130000}"/>
    <cellStyle name="Currency 2 5 3 3 3 7 2" xfId="5016" xr:uid="{00000000-0005-0000-0000-000098130000}"/>
    <cellStyle name="Currency 2 5 3 3 3 7 2 2" xfId="5017" xr:uid="{00000000-0005-0000-0000-000099130000}"/>
    <cellStyle name="Currency 2 5 3 3 3 7 3" xfId="5018" xr:uid="{00000000-0005-0000-0000-00009A130000}"/>
    <cellStyle name="Currency 2 5 3 3 3 8" xfId="5019" xr:uid="{00000000-0005-0000-0000-00009B130000}"/>
    <cellStyle name="Currency 2 5 3 3 3 8 2" xfId="5020" xr:uid="{00000000-0005-0000-0000-00009C130000}"/>
    <cellStyle name="Currency 2 5 3 3 3 9" xfId="5021" xr:uid="{00000000-0005-0000-0000-00009D130000}"/>
    <cellStyle name="Currency 2 5 3 3 3 9 2" xfId="5022" xr:uid="{00000000-0005-0000-0000-00009E130000}"/>
    <cellStyle name="Currency 2 5 3 3 4" xfId="5023" xr:uid="{00000000-0005-0000-0000-00009F130000}"/>
    <cellStyle name="Currency 2 5 3 3 4 2" xfId="5024" xr:uid="{00000000-0005-0000-0000-0000A0130000}"/>
    <cellStyle name="Currency 2 5 3 3 4 2 10" xfId="5025" xr:uid="{00000000-0005-0000-0000-0000A1130000}"/>
    <cellStyle name="Currency 2 5 3 3 4 2 2" xfId="5026" xr:uid="{00000000-0005-0000-0000-0000A2130000}"/>
    <cellStyle name="Currency 2 5 3 3 4 2 3" xfId="5027" xr:uid="{00000000-0005-0000-0000-0000A3130000}"/>
    <cellStyle name="Currency 2 5 3 3 4 2 4" xfId="5028" xr:uid="{00000000-0005-0000-0000-0000A4130000}"/>
    <cellStyle name="Currency 2 5 3 3 4 2 4 2" xfId="5029" xr:uid="{00000000-0005-0000-0000-0000A5130000}"/>
    <cellStyle name="Currency 2 5 3 3 4 2 4 2 2" xfId="5030" xr:uid="{00000000-0005-0000-0000-0000A6130000}"/>
    <cellStyle name="Currency 2 5 3 3 4 2 4 3" xfId="5031" xr:uid="{00000000-0005-0000-0000-0000A7130000}"/>
    <cellStyle name="Currency 2 5 3 3 4 2 5" xfId="5032" xr:uid="{00000000-0005-0000-0000-0000A8130000}"/>
    <cellStyle name="Currency 2 5 3 3 4 2 5 2" xfId="5033" xr:uid="{00000000-0005-0000-0000-0000A9130000}"/>
    <cellStyle name="Currency 2 5 3 3 4 2 5 2 2" xfId="5034" xr:uid="{00000000-0005-0000-0000-0000AA130000}"/>
    <cellStyle name="Currency 2 5 3 3 4 2 5 3" xfId="5035" xr:uid="{00000000-0005-0000-0000-0000AB130000}"/>
    <cellStyle name="Currency 2 5 3 3 4 2 6" xfId="5036" xr:uid="{00000000-0005-0000-0000-0000AC130000}"/>
    <cellStyle name="Currency 2 5 3 3 4 2 6 2" xfId="5037" xr:uid="{00000000-0005-0000-0000-0000AD130000}"/>
    <cellStyle name="Currency 2 5 3 3 4 2 6 2 2" xfId="5038" xr:uid="{00000000-0005-0000-0000-0000AE130000}"/>
    <cellStyle name="Currency 2 5 3 3 4 2 6 3" xfId="5039" xr:uid="{00000000-0005-0000-0000-0000AF130000}"/>
    <cellStyle name="Currency 2 5 3 3 4 2 7" xfId="5040" xr:uid="{00000000-0005-0000-0000-0000B0130000}"/>
    <cellStyle name="Currency 2 5 3 3 4 2 7 2" xfId="5041" xr:uid="{00000000-0005-0000-0000-0000B1130000}"/>
    <cellStyle name="Currency 2 5 3 3 4 2 8" xfId="5042" xr:uid="{00000000-0005-0000-0000-0000B2130000}"/>
    <cellStyle name="Currency 2 5 3 3 4 2 8 2" xfId="5043" xr:uid="{00000000-0005-0000-0000-0000B3130000}"/>
    <cellStyle name="Currency 2 5 3 3 4 2 9" xfId="5044" xr:uid="{00000000-0005-0000-0000-0000B4130000}"/>
    <cellStyle name="Currency 2 5 3 3 4 3" xfId="5045" xr:uid="{00000000-0005-0000-0000-0000B5130000}"/>
    <cellStyle name="Currency 2 5 3 3 4 4" xfId="5046" xr:uid="{00000000-0005-0000-0000-0000B6130000}"/>
    <cellStyle name="Currency 2 5 3 3 4 4 2" xfId="5047" xr:uid="{00000000-0005-0000-0000-0000B7130000}"/>
    <cellStyle name="Currency 2 5 3 3 4 4 2 2" xfId="5048" xr:uid="{00000000-0005-0000-0000-0000B8130000}"/>
    <cellStyle name="Currency 2 5 3 3 4 4 3" xfId="5049" xr:uid="{00000000-0005-0000-0000-0000B9130000}"/>
    <cellStyle name="Currency 2 5 3 3 4 5" xfId="5050" xr:uid="{00000000-0005-0000-0000-0000BA130000}"/>
    <cellStyle name="Currency 2 5 3 3 4 5 2" xfId="5051" xr:uid="{00000000-0005-0000-0000-0000BB130000}"/>
    <cellStyle name="Currency 2 5 3 3 4 5 2 2" xfId="5052" xr:uid="{00000000-0005-0000-0000-0000BC130000}"/>
    <cellStyle name="Currency 2 5 3 3 4 5 3" xfId="5053" xr:uid="{00000000-0005-0000-0000-0000BD130000}"/>
    <cellStyle name="Currency 2 5 3 3 5" xfId="5054" xr:uid="{00000000-0005-0000-0000-0000BE130000}"/>
    <cellStyle name="Currency 2 5 3 3 5 2" xfId="5055" xr:uid="{00000000-0005-0000-0000-0000BF130000}"/>
    <cellStyle name="Currency 2 5 3 3 5 3" xfId="5056" xr:uid="{00000000-0005-0000-0000-0000C0130000}"/>
    <cellStyle name="Currency 2 5 3 3 5 3 2" xfId="5057" xr:uid="{00000000-0005-0000-0000-0000C1130000}"/>
    <cellStyle name="Currency 2 5 3 3 5 3 3" xfId="5058" xr:uid="{00000000-0005-0000-0000-0000C2130000}"/>
    <cellStyle name="Currency 2 5 3 3 5 4" xfId="5059" xr:uid="{00000000-0005-0000-0000-0000C3130000}"/>
    <cellStyle name="Currency 2 5 3 3 5 4 2" xfId="5060" xr:uid="{00000000-0005-0000-0000-0000C4130000}"/>
    <cellStyle name="Currency 2 5 3 3 5 4 2 2" xfId="5061" xr:uid="{00000000-0005-0000-0000-0000C5130000}"/>
    <cellStyle name="Currency 2 5 3 3 5 4 3" xfId="5062" xr:uid="{00000000-0005-0000-0000-0000C6130000}"/>
    <cellStyle name="Currency 2 5 3 3 5 5" xfId="5063" xr:uid="{00000000-0005-0000-0000-0000C7130000}"/>
    <cellStyle name="Currency 2 5 3 3 5 5 2" xfId="5064" xr:uid="{00000000-0005-0000-0000-0000C8130000}"/>
    <cellStyle name="Currency 2 5 3 3 5 5 2 2" xfId="5065" xr:uid="{00000000-0005-0000-0000-0000C9130000}"/>
    <cellStyle name="Currency 2 5 3 3 5 5 3" xfId="5066" xr:uid="{00000000-0005-0000-0000-0000CA130000}"/>
    <cellStyle name="Currency 2 5 3 3 5 6" xfId="5067" xr:uid="{00000000-0005-0000-0000-0000CB130000}"/>
    <cellStyle name="Currency 2 5 3 3 5 6 2" xfId="5068" xr:uid="{00000000-0005-0000-0000-0000CC130000}"/>
    <cellStyle name="Currency 2 5 3 3 5 6 2 2" xfId="5069" xr:uid="{00000000-0005-0000-0000-0000CD130000}"/>
    <cellStyle name="Currency 2 5 3 3 5 6 3" xfId="5070" xr:uid="{00000000-0005-0000-0000-0000CE130000}"/>
    <cellStyle name="Currency 2 5 3 3 5 7" xfId="5071" xr:uid="{00000000-0005-0000-0000-0000CF130000}"/>
    <cellStyle name="Currency 2 5 3 3 5 7 2" xfId="5072" xr:uid="{00000000-0005-0000-0000-0000D0130000}"/>
    <cellStyle name="Currency 2 5 3 3 5 8" xfId="5073" xr:uid="{00000000-0005-0000-0000-0000D1130000}"/>
    <cellStyle name="Currency 2 5 3 3 5 8 2" xfId="5074" xr:uid="{00000000-0005-0000-0000-0000D2130000}"/>
    <cellStyle name="Currency 2 5 3 3 5 9" xfId="5075" xr:uid="{00000000-0005-0000-0000-0000D3130000}"/>
    <cellStyle name="Currency 2 5 3 3 6" xfId="5076" xr:uid="{00000000-0005-0000-0000-0000D4130000}"/>
    <cellStyle name="Currency 2 5 3 3 6 2" xfId="5077" xr:uid="{00000000-0005-0000-0000-0000D5130000}"/>
    <cellStyle name="Currency 2 5 3 3 6 3" xfId="5078" xr:uid="{00000000-0005-0000-0000-0000D6130000}"/>
    <cellStyle name="Currency 2 5 3 3 7" xfId="5079" xr:uid="{00000000-0005-0000-0000-0000D7130000}"/>
    <cellStyle name="Currency 2 5 3 3 8" xfId="5080" xr:uid="{00000000-0005-0000-0000-0000D8130000}"/>
    <cellStyle name="Currency 2 5 3 3 8 2" xfId="5081" xr:uid="{00000000-0005-0000-0000-0000D9130000}"/>
    <cellStyle name="Currency 2 5 3 3 8 2 2" xfId="5082" xr:uid="{00000000-0005-0000-0000-0000DA130000}"/>
    <cellStyle name="Currency 2 5 3 3 8 3" xfId="5083" xr:uid="{00000000-0005-0000-0000-0000DB130000}"/>
    <cellStyle name="Currency 2 5 3 3 8 4" xfId="5084" xr:uid="{00000000-0005-0000-0000-0000DC130000}"/>
    <cellStyle name="Currency 2 5 3 3 9" xfId="5085" xr:uid="{00000000-0005-0000-0000-0000DD130000}"/>
    <cellStyle name="Currency 2 5 3 3 9 2" xfId="5086" xr:uid="{00000000-0005-0000-0000-0000DE130000}"/>
    <cellStyle name="Currency 2 5 3 3 9 2 2" xfId="5087" xr:uid="{00000000-0005-0000-0000-0000DF130000}"/>
    <cellStyle name="Currency 2 5 3 3 9 3" xfId="5088" xr:uid="{00000000-0005-0000-0000-0000E0130000}"/>
    <cellStyle name="Currency 2 5 3 4" xfId="5089" xr:uid="{00000000-0005-0000-0000-0000E1130000}"/>
    <cellStyle name="Currency 2 5 3 4 2" xfId="5090" xr:uid="{00000000-0005-0000-0000-0000E2130000}"/>
    <cellStyle name="Currency 2 5 3 4 2 2" xfId="5091" xr:uid="{00000000-0005-0000-0000-0000E3130000}"/>
    <cellStyle name="Currency 2 5 3 4 2 3" xfId="5092" xr:uid="{00000000-0005-0000-0000-0000E4130000}"/>
    <cellStyle name="Currency 2 5 3 4 2 3 2" xfId="5093" xr:uid="{00000000-0005-0000-0000-0000E5130000}"/>
    <cellStyle name="Currency 2 5 3 4 2 3 3" xfId="5094" xr:uid="{00000000-0005-0000-0000-0000E6130000}"/>
    <cellStyle name="Currency 2 5 3 4 2 4" xfId="5095" xr:uid="{00000000-0005-0000-0000-0000E7130000}"/>
    <cellStyle name="Currency 2 5 3 4 2 4 2" xfId="5096" xr:uid="{00000000-0005-0000-0000-0000E8130000}"/>
    <cellStyle name="Currency 2 5 3 4 2 4 2 2" xfId="5097" xr:uid="{00000000-0005-0000-0000-0000E9130000}"/>
    <cellStyle name="Currency 2 5 3 4 2 4 3" xfId="5098" xr:uid="{00000000-0005-0000-0000-0000EA130000}"/>
    <cellStyle name="Currency 2 5 3 4 2 5" xfId="5099" xr:uid="{00000000-0005-0000-0000-0000EB130000}"/>
    <cellStyle name="Currency 2 5 3 4 2 5 2" xfId="5100" xr:uid="{00000000-0005-0000-0000-0000EC130000}"/>
    <cellStyle name="Currency 2 5 3 4 2 5 2 2" xfId="5101" xr:uid="{00000000-0005-0000-0000-0000ED130000}"/>
    <cellStyle name="Currency 2 5 3 4 2 5 3" xfId="5102" xr:uid="{00000000-0005-0000-0000-0000EE130000}"/>
    <cellStyle name="Currency 2 5 3 4 2 6" xfId="5103" xr:uid="{00000000-0005-0000-0000-0000EF130000}"/>
    <cellStyle name="Currency 2 5 3 4 2 6 2" xfId="5104" xr:uid="{00000000-0005-0000-0000-0000F0130000}"/>
    <cellStyle name="Currency 2 5 3 4 2 6 2 2" xfId="5105" xr:uid="{00000000-0005-0000-0000-0000F1130000}"/>
    <cellStyle name="Currency 2 5 3 4 2 6 3" xfId="5106" xr:uid="{00000000-0005-0000-0000-0000F2130000}"/>
    <cellStyle name="Currency 2 5 3 4 2 7" xfId="5107" xr:uid="{00000000-0005-0000-0000-0000F3130000}"/>
    <cellStyle name="Currency 2 5 3 4 2 7 2" xfId="5108" xr:uid="{00000000-0005-0000-0000-0000F4130000}"/>
    <cellStyle name="Currency 2 5 3 4 2 8" xfId="5109" xr:uid="{00000000-0005-0000-0000-0000F5130000}"/>
    <cellStyle name="Currency 2 5 3 4 2 8 2" xfId="5110" xr:uid="{00000000-0005-0000-0000-0000F6130000}"/>
    <cellStyle name="Currency 2 5 3 4 2 9" xfId="5111" xr:uid="{00000000-0005-0000-0000-0000F7130000}"/>
    <cellStyle name="Currency 2 5 3 4 3" xfId="5112" xr:uid="{00000000-0005-0000-0000-0000F8130000}"/>
    <cellStyle name="Currency 2 5 3 4 3 2" xfId="5113" xr:uid="{00000000-0005-0000-0000-0000F9130000}"/>
    <cellStyle name="Currency 2 5 3 4 3 3" xfId="5114" xr:uid="{00000000-0005-0000-0000-0000FA130000}"/>
    <cellStyle name="Currency 2 5 3 4 3 3 2" xfId="5115" xr:uid="{00000000-0005-0000-0000-0000FB130000}"/>
    <cellStyle name="Currency 2 5 3 4 3 3 3" xfId="5116" xr:uid="{00000000-0005-0000-0000-0000FC130000}"/>
    <cellStyle name="Currency 2 5 3 4 3 4" xfId="5117" xr:uid="{00000000-0005-0000-0000-0000FD130000}"/>
    <cellStyle name="Currency 2 5 3 4 3 4 2" xfId="5118" xr:uid="{00000000-0005-0000-0000-0000FE130000}"/>
    <cellStyle name="Currency 2 5 3 4 3 4 2 2" xfId="5119" xr:uid="{00000000-0005-0000-0000-0000FF130000}"/>
    <cellStyle name="Currency 2 5 3 4 3 4 3" xfId="5120" xr:uid="{00000000-0005-0000-0000-000000140000}"/>
    <cellStyle name="Currency 2 5 3 4 3 5" xfId="5121" xr:uid="{00000000-0005-0000-0000-000001140000}"/>
    <cellStyle name="Currency 2 5 3 4 3 5 2" xfId="5122" xr:uid="{00000000-0005-0000-0000-000002140000}"/>
    <cellStyle name="Currency 2 5 3 4 3 5 2 2" xfId="5123" xr:uid="{00000000-0005-0000-0000-000003140000}"/>
    <cellStyle name="Currency 2 5 3 4 3 5 3" xfId="5124" xr:uid="{00000000-0005-0000-0000-000004140000}"/>
    <cellStyle name="Currency 2 5 3 4 3 6" xfId="5125" xr:uid="{00000000-0005-0000-0000-000005140000}"/>
    <cellStyle name="Currency 2 5 3 4 3 6 2" xfId="5126" xr:uid="{00000000-0005-0000-0000-000006140000}"/>
    <cellStyle name="Currency 2 5 3 4 3 6 2 2" xfId="5127" xr:uid="{00000000-0005-0000-0000-000007140000}"/>
    <cellStyle name="Currency 2 5 3 4 3 6 3" xfId="5128" xr:uid="{00000000-0005-0000-0000-000008140000}"/>
    <cellStyle name="Currency 2 5 3 4 3 7" xfId="5129" xr:uid="{00000000-0005-0000-0000-000009140000}"/>
    <cellStyle name="Currency 2 5 3 4 3 7 2" xfId="5130" xr:uid="{00000000-0005-0000-0000-00000A140000}"/>
    <cellStyle name="Currency 2 5 3 4 3 8" xfId="5131" xr:uid="{00000000-0005-0000-0000-00000B140000}"/>
    <cellStyle name="Currency 2 5 3 4 3 8 2" xfId="5132" xr:uid="{00000000-0005-0000-0000-00000C140000}"/>
    <cellStyle name="Currency 2 5 3 4 3 9" xfId="5133" xr:uid="{00000000-0005-0000-0000-00000D140000}"/>
    <cellStyle name="Currency 2 5 3 4 4" xfId="5134" xr:uid="{00000000-0005-0000-0000-00000E140000}"/>
    <cellStyle name="Currency 2 5 3 4 4 2" xfId="5135" xr:uid="{00000000-0005-0000-0000-00000F140000}"/>
    <cellStyle name="Currency 2 5 3 4 4 3" xfId="5136" xr:uid="{00000000-0005-0000-0000-000010140000}"/>
    <cellStyle name="Currency 2 5 3 4 4 3 2" xfId="5137" xr:uid="{00000000-0005-0000-0000-000011140000}"/>
    <cellStyle name="Currency 2 5 3 4 4 3 2 2" xfId="5138" xr:uid="{00000000-0005-0000-0000-000012140000}"/>
    <cellStyle name="Currency 2 5 3 4 4 3 3" xfId="5139" xr:uid="{00000000-0005-0000-0000-000013140000}"/>
    <cellStyle name="Currency 2 5 3 4 4 4" xfId="5140" xr:uid="{00000000-0005-0000-0000-000014140000}"/>
    <cellStyle name="Currency 2 5 3 4 4 4 2" xfId="5141" xr:uid="{00000000-0005-0000-0000-000015140000}"/>
    <cellStyle name="Currency 2 5 3 4 4 4 2 2" xfId="5142" xr:uid="{00000000-0005-0000-0000-000016140000}"/>
    <cellStyle name="Currency 2 5 3 4 4 4 3" xfId="5143" xr:uid="{00000000-0005-0000-0000-000017140000}"/>
    <cellStyle name="Currency 2 5 3 4 4 5" xfId="5144" xr:uid="{00000000-0005-0000-0000-000018140000}"/>
    <cellStyle name="Currency 2 5 3 4 4 5 2" xfId="5145" xr:uid="{00000000-0005-0000-0000-000019140000}"/>
    <cellStyle name="Currency 2 5 3 4 4 5 2 2" xfId="5146" xr:uid="{00000000-0005-0000-0000-00001A140000}"/>
    <cellStyle name="Currency 2 5 3 4 4 5 3" xfId="5147" xr:uid="{00000000-0005-0000-0000-00001B140000}"/>
    <cellStyle name="Currency 2 5 3 4 4 6" xfId="5148" xr:uid="{00000000-0005-0000-0000-00001C140000}"/>
    <cellStyle name="Currency 2 5 3 4 4 6 2" xfId="5149" xr:uid="{00000000-0005-0000-0000-00001D140000}"/>
    <cellStyle name="Currency 2 5 3 4 4 7" xfId="5150" xr:uid="{00000000-0005-0000-0000-00001E140000}"/>
    <cellStyle name="Currency 2 5 3 4 4 7 2" xfId="5151" xr:uid="{00000000-0005-0000-0000-00001F140000}"/>
    <cellStyle name="Currency 2 5 3 4 4 8" xfId="5152" xr:uid="{00000000-0005-0000-0000-000020140000}"/>
    <cellStyle name="Currency 2 5 3 4 4 9" xfId="5153" xr:uid="{00000000-0005-0000-0000-000021140000}"/>
    <cellStyle name="Currency 2 5 3 4 5" xfId="5154" xr:uid="{00000000-0005-0000-0000-000022140000}"/>
    <cellStyle name="Currency 2 5 3 4 5 2" xfId="5155" xr:uid="{00000000-0005-0000-0000-000023140000}"/>
    <cellStyle name="Currency 2 5 3 4 5 3" xfId="5156" xr:uid="{00000000-0005-0000-0000-000024140000}"/>
    <cellStyle name="Currency 2 5 3 4 6" xfId="5157" xr:uid="{00000000-0005-0000-0000-000025140000}"/>
    <cellStyle name="Currency 2 5 3 4 6 2" xfId="5158" xr:uid="{00000000-0005-0000-0000-000026140000}"/>
    <cellStyle name="Currency 2 5 3 4 6 2 2" xfId="5159" xr:uid="{00000000-0005-0000-0000-000027140000}"/>
    <cellStyle name="Currency 2 5 3 4 6 2 2 2" xfId="5160" xr:uid="{00000000-0005-0000-0000-000028140000}"/>
    <cellStyle name="Currency 2 5 3 4 6 2 3" xfId="5161" xr:uid="{00000000-0005-0000-0000-000029140000}"/>
    <cellStyle name="Currency 2 5 3 4 6 3" xfId="5162" xr:uid="{00000000-0005-0000-0000-00002A140000}"/>
    <cellStyle name="Currency 2 5 3 4 6 3 2" xfId="5163" xr:uid="{00000000-0005-0000-0000-00002B140000}"/>
    <cellStyle name="Currency 2 5 3 4 6 3 2 2" xfId="5164" xr:uid="{00000000-0005-0000-0000-00002C140000}"/>
    <cellStyle name="Currency 2 5 3 4 6 3 3" xfId="5165" xr:uid="{00000000-0005-0000-0000-00002D140000}"/>
    <cellStyle name="Currency 2 5 3 4 6 4" xfId="5166" xr:uid="{00000000-0005-0000-0000-00002E140000}"/>
    <cellStyle name="Currency 2 5 3 4 6 4 2" xfId="5167" xr:uid="{00000000-0005-0000-0000-00002F140000}"/>
    <cellStyle name="Currency 2 5 3 4 6 4 2 2" xfId="5168" xr:uid="{00000000-0005-0000-0000-000030140000}"/>
    <cellStyle name="Currency 2 5 3 4 6 4 3" xfId="5169" xr:uid="{00000000-0005-0000-0000-000031140000}"/>
    <cellStyle name="Currency 2 5 3 4 6 5" xfId="5170" xr:uid="{00000000-0005-0000-0000-000032140000}"/>
    <cellStyle name="Currency 2 5 3 4 6 5 2" xfId="5171" xr:uid="{00000000-0005-0000-0000-000033140000}"/>
    <cellStyle name="Currency 2 5 3 4 6 6" xfId="5172" xr:uid="{00000000-0005-0000-0000-000034140000}"/>
    <cellStyle name="Currency 2 5 3 4 6 6 2" xfId="5173" xr:uid="{00000000-0005-0000-0000-000035140000}"/>
    <cellStyle name="Currency 2 5 3 4 6 7" xfId="5174" xr:uid="{00000000-0005-0000-0000-000036140000}"/>
    <cellStyle name="Currency 2 5 3 4 7" xfId="5175" xr:uid="{00000000-0005-0000-0000-000037140000}"/>
    <cellStyle name="Currency 2 5 3 4 7 2" xfId="5176" xr:uid="{00000000-0005-0000-0000-000038140000}"/>
    <cellStyle name="Currency 2 5 3 4 7 2 2" xfId="5177" xr:uid="{00000000-0005-0000-0000-000039140000}"/>
    <cellStyle name="Currency 2 5 3 4 7 3" xfId="5178" xr:uid="{00000000-0005-0000-0000-00003A140000}"/>
    <cellStyle name="Currency 2 5 3 4 8" xfId="5179" xr:uid="{00000000-0005-0000-0000-00003B140000}"/>
    <cellStyle name="Currency 2 5 3 4 8 2" xfId="5180" xr:uid="{00000000-0005-0000-0000-00003C140000}"/>
    <cellStyle name="Currency 2 5 3 4 8 2 2" xfId="5181" xr:uid="{00000000-0005-0000-0000-00003D140000}"/>
    <cellStyle name="Currency 2 5 3 4 8 3" xfId="5182" xr:uid="{00000000-0005-0000-0000-00003E140000}"/>
    <cellStyle name="Currency 2 5 3 5" xfId="5183" xr:uid="{00000000-0005-0000-0000-00003F140000}"/>
    <cellStyle name="Currency 2 5 3 5 10" xfId="5184" xr:uid="{00000000-0005-0000-0000-000040140000}"/>
    <cellStyle name="Currency 2 5 3 5 2" xfId="5185" xr:uid="{00000000-0005-0000-0000-000041140000}"/>
    <cellStyle name="Currency 2 5 3 5 2 2" xfId="5186" xr:uid="{00000000-0005-0000-0000-000042140000}"/>
    <cellStyle name="Currency 2 5 3 5 2 3" xfId="5187" xr:uid="{00000000-0005-0000-0000-000043140000}"/>
    <cellStyle name="Currency 2 5 3 5 2 3 2" xfId="5188" xr:uid="{00000000-0005-0000-0000-000044140000}"/>
    <cellStyle name="Currency 2 5 3 5 2 3 3" xfId="5189" xr:uid="{00000000-0005-0000-0000-000045140000}"/>
    <cellStyle name="Currency 2 5 3 5 2 4" xfId="5190" xr:uid="{00000000-0005-0000-0000-000046140000}"/>
    <cellStyle name="Currency 2 5 3 5 2 4 2" xfId="5191" xr:uid="{00000000-0005-0000-0000-000047140000}"/>
    <cellStyle name="Currency 2 5 3 5 2 4 2 2" xfId="5192" xr:uid="{00000000-0005-0000-0000-000048140000}"/>
    <cellStyle name="Currency 2 5 3 5 2 4 3" xfId="5193" xr:uid="{00000000-0005-0000-0000-000049140000}"/>
    <cellStyle name="Currency 2 5 3 5 2 5" xfId="5194" xr:uid="{00000000-0005-0000-0000-00004A140000}"/>
    <cellStyle name="Currency 2 5 3 5 2 5 2" xfId="5195" xr:uid="{00000000-0005-0000-0000-00004B140000}"/>
    <cellStyle name="Currency 2 5 3 5 2 5 2 2" xfId="5196" xr:uid="{00000000-0005-0000-0000-00004C140000}"/>
    <cellStyle name="Currency 2 5 3 5 2 5 3" xfId="5197" xr:uid="{00000000-0005-0000-0000-00004D140000}"/>
    <cellStyle name="Currency 2 5 3 5 2 6" xfId="5198" xr:uid="{00000000-0005-0000-0000-00004E140000}"/>
    <cellStyle name="Currency 2 5 3 5 2 6 2" xfId="5199" xr:uid="{00000000-0005-0000-0000-00004F140000}"/>
    <cellStyle name="Currency 2 5 3 5 2 6 2 2" xfId="5200" xr:uid="{00000000-0005-0000-0000-000050140000}"/>
    <cellStyle name="Currency 2 5 3 5 2 6 3" xfId="5201" xr:uid="{00000000-0005-0000-0000-000051140000}"/>
    <cellStyle name="Currency 2 5 3 5 2 7" xfId="5202" xr:uid="{00000000-0005-0000-0000-000052140000}"/>
    <cellStyle name="Currency 2 5 3 5 2 7 2" xfId="5203" xr:uid="{00000000-0005-0000-0000-000053140000}"/>
    <cellStyle name="Currency 2 5 3 5 2 8" xfId="5204" xr:uid="{00000000-0005-0000-0000-000054140000}"/>
    <cellStyle name="Currency 2 5 3 5 2 8 2" xfId="5205" xr:uid="{00000000-0005-0000-0000-000055140000}"/>
    <cellStyle name="Currency 2 5 3 5 2 9" xfId="5206" xr:uid="{00000000-0005-0000-0000-000056140000}"/>
    <cellStyle name="Currency 2 5 3 5 3" xfId="5207" xr:uid="{00000000-0005-0000-0000-000057140000}"/>
    <cellStyle name="Currency 2 5 3 5 4" xfId="5208" xr:uid="{00000000-0005-0000-0000-000058140000}"/>
    <cellStyle name="Currency 2 5 3 5 4 2" xfId="5209" xr:uid="{00000000-0005-0000-0000-000059140000}"/>
    <cellStyle name="Currency 2 5 3 5 4 3" xfId="5210" xr:uid="{00000000-0005-0000-0000-00005A140000}"/>
    <cellStyle name="Currency 2 5 3 5 5" xfId="5211" xr:uid="{00000000-0005-0000-0000-00005B140000}"/>
    <cellStyle name="Currency 2 5 3 5 5 2" xfId="5212" xr:uid="{00000000-0005-0000-0000-00005C140000}"/>
    <cellStyle name="Currency 2 5 3 5 5 2 2" xfId="5213" xr:uid="{00000000-0005-0000-0000-00005D140000}"/>
    <cellStyle name="Currency 2 5 3 5 5 3" xfId="5214" xr:uid="{00000000-0005-0000-0000-00005E140000}"/>
    <cellStyle name="Currency 2 5 3 5 6" xfId="5215" xr:uid="{00000000-0005-0000-0000-00005F140000}"/>
    <cellStyle name="Currency 2 5 3 5 6 2" xfId="5216" xr:uid="{00000000-0005-0000-0000-000060140000}"/>
    <cellStyle name="Currency 2 5 3 5 6 2 2" xfId="5217" xr:uid="{00000000-0005-0000-0000-000061140000}"/>
    <cellStyle name="Currency 2 5 3 5 6 3" xfId="5218" xr:uid="{00000000-0005-0000-0000-000062140000}"/>
    <cellStyle name="Currency 2 5 3 5 7" xfId="5219" xr:uid="{00000000-0005-0000-0000-000063140000}"/>
    <cellStyle name="Currency 2 5 3 5 7 2" xfId="5220" xr:uid="{00000000-0005-0000-0000-000064140000}"/>
    <cellStyle name="Currency 2 5 3 5 7 2 2" xfId="5221" xr:uid="{00000000-0005-0000-0000-000065140000}"/>
    <cellStyle name="Currency 2 5 3 5 7 3" xfId="5222" xr:uid="{00000000-0005-0000-0000-000066140000}"/>
    <cellStyle name="Currency 2 5 3 5 8" xfId="5223" xr:uid="{00000000-0005-0000-0000-000067140000}"/>
    <cellStyle name="Currency 2 5 3 5 8 2" xfId="5224" xr:uid="{00000000-0005-0000-0000-000068140000}"/>
    <cellStyle name="Currency 2 5 3 5 9" xfId="5225" xr:uid="{00000000-0005-0000-0000-000069140000}"/>
    <cellStyle name="Currency 2 5 3 5 9 2" xfId="5226" xr:uid="{00000000-0005-0000-0000-00006A140000}"/>
    <cellStyle name="Currency 2 5 3 6" xfId="5227" xr:uid="{00000000-0005-0000-0000-00006B140000}"/>
    <cellStyle name="Currency 2 5 3 6 2" xfId="5228" xr:uid="{00000000-0005-0000-0000-00006C140000}"/>
    <cellStyle name="Currency 2 5 3 6 2 10" xfId="5229" xr:uid="{00000000-0005-0000-0000-00006D140000}"/>
    <cellStyle name="Currency 2 5 3 6 2 2" xfId="5230" xr:uid="{00000000-0005-0000-0000-00006E140000}"/>
    <cellStyle name="Currency 2 5 3 6 2 3" xfId="5231" xr:uid="{00000000-0005-0000-0000-00006F140000}"/>
    <cellStyle name="Currency 2 5 3 6 2 4" xfId="5232" xr:uid="{00000000-0005-0000-0000-000070140000}"/>
    <cellStyle name="Currency 2 5 3 6 2 4 2" xfId="5233" xr:uid="{00000000-0005-0000-0000-000071140000}"/>
    <cellStyle name="Currency 2 5 3 6 2 4 2 2" xfId="5234" xr:uid="{00000000-0005-0000-0000-000072140000}"/>
    <cellStyle name="Currency 2 5 3 6 2 4 3" xfId="5235" xr:uid="{00000000-0005-0000-0000-000073140000}"/>
    <cellStyle name="Currency 2 5 3 6 2 5" xfId="5236" xr:uid="{00000000-0005-0000-0000-000074140000}"/>
    <cellStyle name="Currency 2 5 3 6 2 5 2" xfId="5237" xr:uid="{00000000-0005-0000-0000-000075140000}"/>
    <cellStyle name="Currency 2 5 3 6 2 5 2 2" xfId="5238" xr:uid="{00000000-0005-0000-0000-000076140000}"/>
    <cellStyle name="Currency 2 5 3 6 2 5 3" xfId="5239" xr:uid="{00000000-0005-0000-0000-000077140000}"/>
    <cellStyle name="Currency 2 5 3 6 2 6" xfId="5240" xr:uid="{00000000-0005-0000-0000-000078140000}"/>
    <cellStyle name="Currency 2 5 3 6 2 6 2" xfId="5241" xr:uid="{00000000-0005-0000-0000-000079140000}"/>
    <cellStyle name="Currency 2 5 3 6 2 6 2 2" xfId="5242" xr:uid="{00000000-0005-0000-0000-00007A140000}"/>
    <cellStyle name="Currency 2 5 3 6 2 6 3" xfId="5243" xr:uid="{00000000-0005-0000-0000-00007B140000}"/>
    <cellStyle name="Currency 2 5 3 6 2 7" xfId="5244" xr:uid="{00000000-0005-0000-0000-00007C140000}"/>
    <cellStyle name="Currency 2 5 3 6 2 7 2" xfId="5245" xr:uid="{00000000-0005-0000-0000-00007D140000}"/>
    <cellStyle name="Currency 2 5 3 6 2 8" xfId="5246" xr:uid="{00000000-0005-0000-0000-00007E140000}"/>
    <cellStyle name="Currency 2 5 3 6 2 8 2" xfId="5247" xr:uid="{00000000-0005-0000-0000-00007F140000}"/>
    <cellStyle name="Currency 2 5 3 6 2 9" xfId="5248" xr:uid="{00000000-0005-0000-0000-000080140000}"/>
    <cellStyle name="Currency 2 5 3 6 3" xfId="5249" xr:uid="{00000000-0005-0000-0000-000081140000}"/>
    <cellStyle name="Currency 2 5 3 6 4" xfId="5250" xr:uid="{00000000-0005-0000-0000-000082140000}"/>
    <cellStyle name="Currency 2 5 3 6 4 2" xfId="5251" xr:uid="{00000000-0005-0000-0000-000083140000}"/>
    <cellStyle name="Currency 2 5 3 6 4 2 2" xfId="5252" xr:uid="{00000000-0005-0000-0000-000084140000}"/>
    <cellStyle name="Currency 2 5 3 6 4 3" xfId="5253" xr:uid="{00000000-0005-0000-0000-000085140000}"/>
    <cellStyle name="Currency 2 5 3 6 5" xfId="5254" xr:uid="{00000000-0005-0000-0000-000086140000}"/>
    <cellStyle name="Currency 2 5 3 6 5 2" xfId="5255" xr:uid="{00000000-0005-0000-0000-000087140000}"/>
    <cellStyle name="Currency 2 5 3 6 5 2 2" xfId="5256" xr:uid="{00000000-0005-0000-0000-000088140000}"/>
    <cellStyle name="Currency 2 5 3 6 5 3" xfId="5257" xr:uid="{00000000-0005-0000-0000-000089140000}"/>
    <cellStyle name="Currency 2 5 3 7" xfId="5258" xr:uid="{00000000-0005-0000-0000-00008A140000}"/>
    <cellStyle name="Currency 2 5 3 7 2" xfId="5259" xr:uid="{00000000-0005-0000-0000-00008B140000}"/>
    <cellStyle name="Currency 2 5 3 7 3" xfId="5260" xr:uid="{00000000-0005-0000-0000-00008C140000}"/>
    <cellStyle name="Currency 2 5 3 7 3 2" xfId="5261" xr:uid="{00000000-0005-0000-0000-00008D140000}"/>
    <cellStyle name="Currency 2 5 3 7 3 3" xfId="5262" xr:uid="{00000000-0005-0000-0000-00008E140000}"/>
    <cellStyle name="Currency 2 5 3 7 4" xfId="5263" xr:uid="{00000000-0005-0000-0000-00008F140000}"/>
    <cellStyle name="Currency 2 5 3 7 4 2" xfId="5264" xr:uid="{00000000-0005-0000-0000-000090140000}"/>
    <cellStyle name="Currency 2 5 3 7 4 2 2" xfId="5265" xr:uid="{00000000-0005-0000-0000-000091140000}"/>
    <cellStyle name="Currency 2 5 3 7 4 3" xfId="5266" xr:uid="{00000000-0005-0000-0000-000092140000}"/>
    <cellStyle name="Currency 2 5 3 7 5" xfId="5267" xr:uid="{00000000-0005-0000-0000-000093140000}"/>
    <cellStyle name="Currency 2 5 3 7 5 2" xfId="5268" xr:uid="{00000000-0005-0000-0000-000094140000}"/>
    <cellStyle name="Currency 2 5 3 7 5 2 2" xfId="5269" xr:uid="{00000000-0005-0000-0000-000095140000}"/>
    <cellStyle name="Currency 2 5 3 7 5 3" xfId="5270" xr:uid="{00000000-0005-0000-0000-000096140000}"/>
    <cellStyle name="Currency 2 5 3 7 6" xfId="5271" xr:uid="{00000000-0005-0000-0000-000097140000}"/>
    <cellStyle name="Currency 2 5 3 7 6 2" xfId="5272" xr:uid="{00000000-0005-0000-0000-000098140000}"/>
    <cellStyle name="Currency 2 5 3 7 6 2 2" xfId="5273" xr:uid="{00000000-0005-0000-0000-000099140000}"/>
    <cellStyle name="Currency 2 5 3 7 6 3" xfId="5274" xr:uid="{00000000-0005-0000-0000-00009A140000}"/>
    <cellStyle name="Currency 2 5 3 7 7" xfId="5275" xr:uid="{00000000-0005-0000-0000-00009B140000}"/>
    <cellStyle name="Currency 2 5 3 7 7 2" xfId="5276" xr:uid="{00000000-0005-0000-0000-00009C140000}"/>
    <cellStyle name="Currency 2 5 3 7 8" xfId="5277" xr:uid="{00000000-0005-0000-0000-00009D140000}"/>
    <cellStyle name="Currency 2 5 3 7 8 2" xfId="5278" xr:uid="{00000000-0005-0000-0000-00009E140000}"/>
    <cellStyle name="Currency 2 5 3 7 9" xfId="5279" xr:uid="{00000000-0005-0000-0000-00009F140000}"/>
    <cellStyle name="Currency 2 5 3 8" xfId="5280" xr:uid="{00000000-0005-0000-0000-0000A0140000}"/>
    <cellStyle name="Currency 2 5 3 8 2" xfId="5281" xr:uid="{00000000-0005-0000-0000-0000A1140000}"/>
    <cellStyle name="Currency 2 5 3 8 3" xfId="5282" xr:uid="{00000000-0005-0000-0000-0000A2140000}"/>
    <cellStyle name="Currency 2 5 3 9" xfId="5283" xr:uid="{00000000-0005-0000-0000-0000A3140000}"/>
    <cellStyle name="Currency 2 5 4" xfId="5284" xr:uid="{00000000-0005-0000-0000-0000A4140000}"/>
    <cellStyle name="Currency 2 5 4 10" xfId="5285" xr:uid="{00000000-0005-0000-0000-0000A5140000}"/>
    <cellStyle name="Currency 2 5 4 10 2" xfId="5286" xr:uid="{00000000-0005-0000-0000-0000A6140000}"/>
    <cellStyle name="Currency 2 5 4 10 2 2" xfId="5287" xr:uid="{00000000-0005-0000-0000-0000A7140000}"/>
    <cellStyle name="Currency 2 5 4 10 3" xfId="5288" xr:uid="{00000000-0005-0000-0000-0000A8140000}"/>
    <cellStyle name="Currency 2 5 4 11" xfId="5289" xr:uid="{00000000-0005-0000-0000-0000A9140000}"/>
    <cellStyle name="Currency 2 5 4 11 2" xfId="5290" xr:uid="{00000000-0005-0000-0000-0000AA140000}"/>
    <cellStyle name="Currency 2 5 4 12" xfId="5291" xr:uid="{00000000-0005-0000-0000-0000AB140000}"/>
    <cellStyle name="Currency 2 5 4 12 2" xfId="5292" xr:uid="{00000000-0005-0000-0000-0000AC140000}"/>
    <cellStyle name="Currency 2 5 4 13" xfId="5293" xr:uid="{00000000-0005-0000-0000-0000AD140000}"/>
    <cellStyle name="Currency 2 5 4 14" xfId="5294" xr:uid="{00000000-0005-0000-0000-0000AE140000}"/>
    <cellStyle name="Currency 2 5 4 15" xfId="5295" xr:uid="{00000000-0005-0000-0000-0000AF140000}"/>
    <cellStyle name="Currency 2 5 4 2" xfId="5296" xr:uid="{00000000-0005-0000-0000-0000B0140000}"/>
    <cellStyle name="Currency 2 5 4 2 2" xfId="5297" xr:uid="{00000000-0005-0000-0000-0000B1140000}"/>
    <cellStyle name="Currency 2 5 4 2 2 2" xfId="5298" xr:uid="{00000000-0005-0000-0000-0000B2140000}"/>
    <cellStyle name="Currency 2 5 4 2 2 3" xfId="5299" xr:uid="{00000000-0005-0000-0000-0000B3140000}"/>
    <cellStyle name="Currency 2 5 4 2 2 3 2" xfId="5300" xr:uid="{00000000-0005-0000-0000-0000B4140000}"/>
    <cellStyle name="Currency 2 5 4 2 2 3 3" xfId="5301" xr:uid="{00000000-0005-0000-0000-0000B5140000}"/>
    <cellStyle name="Currency 2 5 4 2 2 4" xfId="5302" xr:uid="{00000000-0005-0000-0000-0000B6140000}"/>
    <cellStyle name="Currency 2 5 4 2 2 4 2" xfId="5303" xr:uid="{00000000-0005-0000-0000-0000B7140000}"/>
    <cellStyle name="Currency 2 5 4 2 2 4 2 2" xfId="5304" xr:uid="{00000000-0005-0000-0000-0000B8140000}"/>
    <cellStyle name="Currency 2 5 4 2 2 4 3" xfId="5305" xr:uid="{00000000-0005-0000-0000-0000B9140000}"/>
    <cellStyle name="Currency 2 5 4 2 2 5" xfId="5306" xr:uid="{00000000-0005-0000-0000-0000BA140000}"/>
    <cellStyle name="Currency 2 5 4 2 2 5 2" xfId="5307" xr:uid="{00000000-0005-0000-0000-0000BB140000}"/>
    <cellStyle name="Currency 2 5 4 2 2 5 2 2" xfId="5308" xr:uid="{00000000-0005-0000-0000-0000BC140000}"/>
    <cellStyle name="Currency 2 5 4 2 2 5 3" xfId="5309" xr:uid="{00000000-0005-0000-0000-0000BD140000}"/>
    <cellStyle name="Currency 2 5 4 2 2 6" xfId="5310" xr:uid="{00000000-0005-0000-0000-0000BE140000}"/>
    <cellStyle name="Currency 2 5 4 2 2 6 2" xfId="5311" xr:uid="{00000000-0005-0000-0000-0000BF140000}"/>
    <cellStyle name="Currency 2 5 4 2 2 6 2 2" xfId="5312" xr:uid="{00000000-0005-0000-0000-0000C0140000}"/>
    <cellStyle name="Currency 2 5 4 2 2 6 3" xfId="5313" xr:uid="{00000000-0005-0000-0000-0000C1140000}"/>
    <cellStyle name="Currency 2 5 4 2 2 7" xfId="5314" xr:uid="{00000000-0005-0000-0000-0000C2140000}"/>
    <cellStyle name="Currency 2 5 4 2 2 7 2" xfId="5315" xr:uid="{00000000-0005-0000-0000-0000C3140000}"/>
    <cellStyle name="Currency 2 5 4 2 2 8" xfId="5316" xr:uid="{00000000-0005-0000-0000-0000C4140000}"/>
    <cellStyle name="Currency 2 5 4 2 2 8 2" xfId="5317" xr:uid="{00000000-0005-0000-0000-0000C5140000}"/>
    <cellStyle name="Currency 2 5 4 2 2 9" xfId="5318" xr:uid="{00000000-0005-0000-0000-0000C6140000}"/>
    <cellStyle name="Currency 2 5 4 2 3" xfId="5319" xr:uid="{00000000-0005-0000-0000-0000C7140000}"/>
    <cellStyle name="Currency 2 5 4 2 3 2" xfId="5320" xr:uid="{00000000-0005-0000-0000-0000C8140000}"/>
    <cellStyle name="Currency 2 5 4 2 3 3" xfId="5321" xr:uid="{00000000-0005-0000-0000-0000C9140000}"/>
    <cellStyle name="Currency 2 5 4 2 3 3 2" xfId="5322" xr:uid="{00000000-0005-0000-0000-0000CA140000}"/>
    <cellStyle name="Currency 2 5 4 2 3 3 3" xfId="5323" xr:uid="{00000000-0005-0000-0000-0000CB140000}"/>
    <cellStyle name="Currency 2 5 4 2 3 4" xfId="5324" xr:uid="{00000000-0005-0000-0000-0000CC140000}"/>
    <cellStyle name="Currency 2 5 4 2 3 4 2" xfId="5325" xr:uid="{00000000-0005-0000-0000-0000CD140000}"/>
    <cellStyle name="Currency 2 5 4 2 3 4 2 2" xfId="5326" xr:uid="{00000000-0005-0000-0000-0000CE140000}"/>
    <cellStyle name="Currency 2 5 4 2 3 4 3" xfId="5327" xr:uid="{00000000-0005-0000-0000-0000CF140000}"/>
    <cellStyle name="Currency 2 5 4 2 3 5" xfId="5328" xr:uid="{00000000-0005-0000-0000-0000D0140000}"/>
    <cellStyle name="Currency 2 5 4 2 3 5 2" xfId="5329" xr:uid="{00000000-0005-0000-0000-0000D1140000}"/>
    <cellStyle name="Currency 2 5 4 2 3 5 2 2" xfId="5330" xr:uid="{00000000-0005-0000-0000-0000D2140000}"/>
    <cellStyle name="Currency 2 5 4 2 3 5 3" xfId="5331" xr:uid="{00000000-0005-0000-0000-0000D3140000}"/>
    <cellStyle name="Currency 2 5 4 2 3 6" xfId="5332" xr:uid="{00000000-0005-0000-0000-0000D4140000}"/>
    <cellStyle name="Currency 2 5 4 2 3 6 2" xfId="5333" xr:uid="{00000000-0005-0000-0000-0000D5140000}"/>
    <cellStyle name="Currency 2 5 4 2 3 6 2 2" xfId="5334" xr:uid="{00000000-0005-0000-0000-0000D6140000}"/>
    <cellStyle name="Currency 2 5 4 2 3 6 3" xfId="5335" xr:uid="{00000000-0005-0000-0000-0000D7140000}"/>
    <cellStyle name="Currency 2 5 4 2 3 7" xfId="5336" xr:uid="{00000000-0005-0000-0000-0000D8140000}"/>
    <cellStyle name="Currency 2 5 4 2 3 7 2" xfId="5337" xr:uid="{00000000-0005-0000-0000-0000D9140000}"/>
    <cellStyle name="Currency 2 5 4 2 3 8" xfId="5338" xr:uid="{00000000-0005-0000-0000-0000DA140000}"/>
    <cellStyle name="Currency 2 5 4 2 3 8 2" xfId="5339" xr:uid="{00000000-0005-0000-0000-0000DB140000}"/>
    <cellStyle name="Currency 2 5 4 2 3 9" xfId="5340" xr:uid="{00000000-0005-0000-0000-0000DC140000}"/>
    <cellStyle name="Currency 2 5 4 2 4" xfId="5341" xr:uid="{00000000-0005-0000-0000-0000DD140000}"/>
    <cellStyle name="Currency 2 5 4 2 4 2" xfId="5342" xr:uid="{00000000-0005-0000-0000-0000DE140000}"/>
    <cellStyle name="Currency 2 5 4 2 4 3" xfId="5343" xr:uid="{00000000-0005-0000-0000-0000DF140000}"/>
    <cellStyle name="Currency 2 5 4 2 4 3 2" xfId="5344" xr:uid="{00000000-0005-0000-0000-0000E0140000}"/>
    <cellStyle name="Currency 2 5 4 2 4 3 2 2" xfId="5345" xr:uid="{00000000-0005-0000-0000-0000E1140000}"/>
    <cellStyle name="Currency 2 5 4 2 4 3 3" xfId="5346" xr:uid="{00000000-0005-0000-0000-0000E2140000}"/>
    <cellStyle name="Currency 2 5 4 2 4 4" xfId="5347" xr:uid="{00000000-0005-0000-0000-0000E3140000}"/>
    <cellStyle name="Currency 2 5 4 2 4 4 2" xfId="5348" xr:uid="{00000000-0005-0000-0000-0000E4140000}"/>
    <cellStyle name="Currency 2 5 4 2 4 4 2 2" xfId="5349" xr:uid="{00000000-0005-0000-0000-0000E5140000}"/>
    <cellStyle name="Currency 2 5 4 2 4 4 3" xfId="5350" xr:uid="{00000000-0005-0000-0000-0000E6140000}"/>
    <cellStyle name="Currency 2 5 4 2 4 5" xfId="5351" xr:uid="{00000000-0005-0000-0000-0000E7140000}"/>
    <cellStyle name="Currency 2 5 4 2 4 5 2" xfId="5352" xr:uid="{00000000-0005-0000-0000-0000E8140000}"/>
    <cellStyle name="Currency 2 5 4 2 4 5 2 2" xfId="5353" xr:uid="{00000000-0005-0000-0000-0000E9140000}"/>
    <cellStyle name="Currency 2 5 4 2 4 5 3" xfId="5354" xr:uid="{00000000-0005-0000-0000-0000EA140000}"/>
    <cellStyle name="Currency 2 5 4 2 4 6" xfId="5355" xr:uid="{00000000-0005-0000-0000-0000EB140000}"/>
    <cellStyle name="Currency 2 5 4 2 4 6 2" xfId="5356" xr:uid="{00000000-0005-0000-0000-0000EC140000}"/>
    <cellStyle name="Currency 2 5 4 2 4 7" xfId="5357" xr:uid="{00000000-0005-0000-0000-0000ED140000}"/>
    <cellStyle name="Currency 2 5 4 2 4 7 2" xfId="5358" xr:uid="{00000000-0005-0000-0000-0000EE140000}"/>
    <cellStyle name="Currency 2 5 4 2 4 8" xfId="5359" xr:uid="{00000000-0005-0000-0000-0000EF140000}"/>
    <cellStyle name="Currency 2 5 4 2 4 9" xfId="5360" xr:uid="{00000000-0005-0000-0000-0000F0140000}"/>
    <cellStyle name="Currency 2 5 4 2 5" xfId="5361" xr:uid="{00000000-0005-0000-0000-0000F1140000}"/>
    <cellStyle name="Currency 2 5 4 2 5 2" xfId="5362" xr:uid="{00000000-0005-0000-0000-0000F2140000}"/>
    <cellStyle name="Currency 2 5 4 2 5 3" xfId="5363" xr:uid="{00000000-0005-0000-0000-0000F3140000}"/>
    <cellStyle name="Currency 2 5 4 2 6" xfId="5364" xr:uid="{00000000-0005-0000-0000-0000F4140000}"/>
    <cellStyle name="Currency 2 5 4 2 6 2" xfId="5365" xr:uid="{00000000-0005-0000-0000-0000F5140000}"/>
    <cellStyle name="Currency 2 5 4 2 6 2 2" xfId="5366" xr:uid="{00000000-0005-0000-0000-0000F6140000}"/>
    <cellStyle name="Currency 2 5 4 2 6 2 2 2" xfId="5367" xr:uid="{00000000-0005-0000-0000-0000F7140000}"/>
    <cellStyle name="Currency 2 5 4 2 6 2 3" xfId="5368" xr:uid="{00000000-0005-0000-0000-0000F8140000}"/>
    <cellStyle name="Currency 2 5 4 2 6 3" xfId="5369" xr:uid="{00000000-0005-0000-0000-0000F9140000}"/>
    <cellStyle name="Currency 2 5 4 2 6 3 2" xfId="5370" xr:uid="{00000000-0005-0000-0000-0000FA140000}"/>
    <cellStyle name="Currency 2 5 4 2 6 3 2 2" xfId="5371" xr:uid="{00000000-0005-0000-0000-0000FB140000}"/>
    <cellStyle name="Currency 2 5 4 2 6 3 3" xfId="5372" xr:uid="{00000000-0005-0000-0000-0000FC140000}"/>
    <cellStyle name="Currency 2 5 4 2 6 4" xfId="5373" xr:uid="{00000000-0005-0000-0000-0000FD140000}"/>
    <cellStyle name="Currency 2 5 4 2 6 4 2" xfId="5374" xr:uid="{00000000-0005-0000-0000-0000FE140000}"/>
    <cellStyle name="Currency 2 5 4 2 6 4 2 2" xfId="5375" xr:uid="{00000000-0005-0000-0000-0000FF140000}"/>
    <cellStyle name="Currency 2 5 4 2 6 4 3" xfId="5376" xr:uid="{00000000-0005-0000-0000-000000150000}"/>
    <cellStyle name="Currency 2 5 4 2 6 5" xfId="5377" xr:uid="{00000000-0005-0000-0000-000001150000}"/>
    <cellStyle name="Currency 2 5 4 2 6 5 2" xfId="5378" xr:uid="{00000000-0005-0000-0000-000002150000}"/>
    <cellStyle name="Currency 2 5 4 2 6 6" xfId="5379" xr:uid="{00000000-0005-0000-0000-000003150000}"/>
    <cellStyle name="Currency 2 5 4 2 6 6 2" xfId="5380" xr:uid="{00000000-0005-0000-0000-000004150000}"/>
    <cellStyle name="Currency 2 5 4 2 6 7" xfId="5381" xr:uid="{00000000-0005-0000-0000-000005150000}"/>
    <cellStyle name="Currency 2 5 4 2 7" xfId="5382" xr:uid="{00000000-0005-0000-0000-000006150000}"/>
    <cellStyle name="Currency 2 5 4 2 7 2" xfId="5383" xr:uid="{00000000-0005-0000-0000-000007150000}"/>
    <cellStyle name="Currency 2 5 4 2 7 2 2" xfId="5384" xr:uid="{00000000-0005-0000-0000-000008150000}"/>
    <cellStyle name="Currency 2 5 4 2 7 3" xfId="5385" xr:uid="{00000000-0005-0000-0000-000009150000}"/>
    <cellStyle name="Currency 2 5 4 2 8" xfId="5386" xr:uid="{00000000-0005-0000-0000-00000A150000}"/>
    <cellStyle name="Currency 2 5 4 2 8 2" xfId="5387" xr:uid="{00000000-0005-0000-0000-00000B150000}"/>
    <cellStyle name="Currency 2 5 4 2 8 2 2" xfId="5388" xr:uid="{00000000-0005-0000-0000-00000C150000}"/>
    <cellStyle name="Currency 2 5 4 2 8 3" xfId="5389" xr:uid="{00000000-0005-0000-0000-00000D150000}"/>
    <cellStyle name="Currency 2 5 4 3" xfId="5390" xr:uid="{00000000-0005-0000-0000-00000E150000}"/>
    <cellStyle name="Currency 2 5 4 3 10" xfId="5391" xr:uid="{00000000-0005-0000-0000-00000F150000}"/>
    <cellStyle name="Currency 2 5 4 3 2" xfId="5392" xr:uid="{00000000-0005-0000-0000-000010150000}"/>
    <cellStyle name="Currency 2 5 4 3 2 2" xfId="5393" xr:uid="{00000000-0005-0000-0000-000011150000}"/>
    <cellStyle name="Currency 2 5 4 3 2 3" xfId="5394" xr:uid="{00000000-0005-0000-0000-000012150000}"/>
    <cellStyle name="Currency 2 5 4 3 2 3 2" xfId="5395" xr:uid="{00000000-0005-0000-0000-000013150000}"/>
    <cellStyle name="Currency 2 5 4 3 2 3 3" xfId="5396" xr:uid="{00000000-0005-0000-0000-000014150000}"/>
    <cellStyle name="Currency 2 5 4 3 2 4" xfId="5397" xr:uid="{00000000-0005-0000-0000-000015150000}"/>
    <cellStyle name="Currency 2 5 4 3 2 4 2" xfId="5398" xr:uid="{00000000-0005-0000-0000-000016150000}"/>
    <cellStyle name="Currency 2 5 4 3 2 4 2 2" xfId="5399" xr:uid="{00000000-0005-0000-0000-000017150000}"/>
    <cellStyle name="Currency 2 5 4 3 2 4 3" xfId="5400" xr:uid="{00000000-0005-0000-0000-000018150000}"/>
    <cellStyle name="Currency 2 5 4 3 2 5" xfId="5401" xr:uid="{00000000-0005-0000-0000-000019150000}"/>
    <cellStyle name="Currency 2 5 4 3 2 5 2" xfId="5402" xr:uid="{00000000-0005-0000-0000-00001A150000}"/>
    <cellStyle name="Currency 2 5 4 3 2 5 2 2" xfId="5403" xr:uid="{00000000-0005-0000-0000-00001B150000}"/>
    <cellStyle name="Currency 2 5 4 3 2 5 3" xfId="5404" xr:uid="{00000000-0005-0000-0000-00001C150000}"/>
    <cellStyle name="Currency 2 5 4 3 2 6" xfId="5405" xr:uid="{00000000-0005-0000-0000-00001D150000}"/>
    <cellStyle name="Currency 2 5 4 3 2 6 2" xfId="5406" xr:uid="{00000000-0005-0000-0000-00001E150000}"/>
    <cellStyle name="Currency 2 5 4 3 2 6 2 2" xfId="5407" xr:uid="{00000000-0005-0000-0000-00001F150000}"/>
    <cellStyle name="Currency 2 5 4 3 2 6 3" xfId="5408" xr:uid="{00000000-0005-0000-0000-000020150000}"/>
    <cellStyle name="Currency 2 5 4 3 2 7" xfId="5409" xr:uid="{00000000-0005-0000-0000-000021150000}"/>
    <cellStyle name="Currency 2 5 4 3 2 7 2" xfId="5410" xr:uid="{00000000-0005-0000-0000-000022150000}"/>
    <cellStyle name="Currency 2 5 4 3 2 8" xfId="5411" xr:uid="{00000000-0005-0000-0000-000023150000}"/>
    <cellStyle name="Currency 2 5 4 3 2 8 2" xfId="5412" xr:uid="{00000000-0005-0000-0000-000024150000}"/>
    <cellStyle name="Currency 2 5 4 3 2 9" xfId="5413" xr:uid="{00000000-0005-0000-0000-000025150000}"/>
    <cellStyle name="Currency 2 5 4 3 3" xfId="5414" xr:uid="{00000000-0005-0000-0000-000026150000}"/>
    <cellStyle name="Currency 2 5 4 3 4" xfId="5415" xr:uid="{00000000-0005-0000-0000-000027150000}"/>
    <cellStyle name="Currency 2 5 4 3 4 2" xfId="5416" xr:uid="{00000000-0005-0000-0000-000028150000}"/>
    <cellStyle name="Currency 2 5 4 3 4 3" xfId="5417" xr:uid="{00000000-0005-0000-0000-000029150000}"/>
    <cellStyle name="Currency 2 5 4 3 5" xfId="5418" xr:uid="{00000000-0005-0000-0000-00002A150000}"/>
    <cellStyle name="Currency 2 5 4 3 5 2" xfId="5419" xr:uid="{00000000-0005-0000-0000-00002B150000}"/>
    <cellStyle name="Currency 2 5 4 3 5 2 2" xfId="5420" xr:uid="{00000000-0005-0000-0000-00002C150000}"/>
    <cellStyle name="Currency 2 5 4 3 5 3" xfId="5421" xr:uid="{00000000-0005-0000-0000-00002D150000}"/>
    <cellStyle name="Currency 2 5 4 3 6" xfId="5422" xr:uid="{00000000-0005-0000-0000-00002E150000}"/>
    <cellStyle name="Currency 2 5 4 3 6 2" xfId="5423" xr:uid="{00000000-0005-0000-0000-00002F150000}"/>
    <cellStyle name="Currency 2 5 4 3 6 2 2" xfId="5424" xr:uid="{00000000-0005-0000-0000-000030150000}"/>
    <cellStyle name="Currency 2 5 4 3 6 3" xfId="5425" xr:uid="{00000000-0005-0000-0000-000031150000}"/>
    <cellStyle name="Currency 2 5 4 3 7" xfId="5426" xr:uid="{00000000-0005-0000-0000-000032150000}"/>
    <cellStyle name="Currency 2 5 4 3 7 2" xfId="5427" xr:uid="{00000000-0005-0000-0000-000033150000}"/>
    <cellStyle name="Currency 2 5 4 3 7 2 2" xfId="5428" xr:uid="{00000000-0005-0000-0000-000034150000}"/>
    <cellStyle name="Currency 2 5 4 3 7 3" xfId="5429" xr:uid="{00000000-0005-0000-0000-000035150000}"/>
    <cellStyle name="Currency 2 5 4 3 8" xfId="5430" xr:uid="{00000000-0005-0000-0000-000036150000}"/>
    <cellStyle name="Currency 2 5 4 3 8 2" xfId="5431" xr:uid="{00000000-0005-0000-0000-000037150000}"/>
    <cellStyle name="Currency 2 5 4 3 9" xfId="5432" xr:uid="{00000000-0005-0000-0000-000038150000}"/>
    <cellStyle name="Currency 2 5 4 3 9 2" xfId="5433" xr:uid="{00000000-0005-0000-0000-000039150000}"/>
    <cellStyle name="Currency 2 5 4 4" xfId="5434" xr:uid="{00000000-0005-0000-0000-00003A150000}"/>
    <cellStyle name="Currency 2 5 4 4 2" xfId="5435" xr:uid="{00000000-0005-0000-0000-00003B150000}"/>
    <cellStyle name="Currency 2 5 4 4 2 10" xfId="5436" xr:uid="{00000000-0005-0000-0000-00003C150000}"/>
    <cellStyle name="Currency 2 5 4 4 2 2" xfId="5437" xr:uid="{00000000-0005-0000-0000-00003D150000}"/>
    <cellStyle name="Currency 2 5 4 4 2 3" xfId="5438" xr:uid="{00000000-0005-0000-0000-00003E150000}"/>
    <cellStyle name="Currency 2 5 4 4 2 4" xfId="5439" xr:uid="{00000000-0005-0000-0000-00003F150000}"/>
    <cellStyle name="Currency 2 5 4 4 2 4 2" xfId="5440" xr:uid="{00000000-0005-0000-0000-000040150000}"/>
    <cellStyle name="Currency 2 5 4 4 2 4 2 2" xfId="5441" xr:uid="{00000000-0005-0000-0000-000041150000}"/>
    <cellStyle name="Currency 2 5 4 4 2 4 3" xfId="5442" xr:uid="{00000000-0005-0000-0000-000042150000}"/>
    <cellStyle name="Currency 2 5 4 4 2 5" xfId="5443" xr:uid="{00000000-0005-0000-0000-000043150000}"/>
    <cellStyle name="Currency 2 5 4 4 2 5 2" xfId="5444" xr:uid="{00000000-0005-0000-0000-000044150000}"/>
    <cellStyle name="Currency 2 5 4 4 2 5 2 2" xfId="5445" xr:uid="{00000000-0005-0000-0000-000045150000}"/>
    <cellStyle name="Currency 2 5 4 4 2 5 3" xfId="5446" xr:uid="{00000000-0005-0000-0000-000046150000}"/>
    <cellStyle name="Currency 2 5 4 4 2 6" xfId="5447" xr:uid="{00000000-0005-0000-0000-000047150000}"/>
    <cellStyle name="Currency 2 5 4 4 2 6 2" xfId="5448" xr:uid="{00000000-0005-0000-0000-000048150000}"/>
    <cellStyle name="Currency 2 5 4 4 2 6 2 2" xfId="5449" xr:uid="{00000000-0005-0000-0000-000049150000}"/>
    <cellStyle name="Currency 2 5 4 4 2 6 3" xfId="5450" xr:uid="{00000000-0005-0000-0000-00004A150000}"/>
    <cellStyle name="Currency 2 5 4 4 2 7" xfId="5451" xr:uid="{00000000-0005-0000-0000-00004B150000}"/>
    <cellStyle name="Currency 2 5 4 4 2 7 2" xfId="5452" xr:uid="{00000000-0005-0000-0000-00004C150000}"/>
    <cellStyle name="Currency 2 5 4 4 2 8" xfId="5453" xr:uid="{00000000-0005-0000-0000-00004D150000}"/>
    <cellStyle name="Currency 2 5 4 4 2 8 2" xfId="5454" xr:uid="{00000000-0005-0000-0000-00004E150000}"/>
    <cellStyle name="Currency 2 5 4 4 2 9" xfId="5455" xr:uid="{00000000-0005-0000-0000-00004F150000}"/>
    <cellStyle name="Currency 2 5 4 4 3" xfId="5456" xr:uid="{00000000-0005-0000-0000-000050150000}"/>
    <cellStyle name="Currency 2 5 4 4 4" xfId="5457" xr:uid="{00000000-0005-0000-0000-000051150000}"/>
    <cellStyle name="Currency 2 5 4 4 4 2" xfId="5458" xr:uid="{00000000-0005-0000-0000-000052150000}"/>
    <cellStyle name="Currency 2 5 4 4 4 2 2" xfId="5459" xr:uid="{00000000-0005-0000-0000-000053150000}"/>
    <cellStyle name="Currency 2 5 4 4 4 3" xfId="5460" xr:uid="{00000000-0005-0000-0000-000054150000}"/>
    <cellStyle name="Currency 2 5 4 4 5" xfId="5461" xr:uid="{00000000-0005-0000-0000-000055150000}"/>
    <cellStyle name="Currency 2 5 4 4 5 2" xfId="5462" xr:uid="{00000000-0005-0000-0000-000056150000}"/>
    <cellStyle name="Currency 2 5 4 4 5 2 2" xfId="5463" xr:uid="{00000000-0005-0000-0000-000057150000}"/>
    <cellStyle name="Currency 2 5 4 4 5 3" xfId="5464" xr:uid="{00000000-0005-0000-0000-000058150000}"/>
    <cellStyle name="Currency 2 5 4 5" xfId="5465" xr:uid="{00000000-0005-0000-0000-000059150000}"/>
    <cellStyle name="Currency 2 5 4 5 2" xfId="5466" xr:uid="{00000000-0005-0000-0000-00005A150000}"/>
    <cellStyle name="Currency 2 5 4 5 3" xfId="5467" xr:uid="{00000000-0005-0000-0000-00005B150000}"/>
    <cellStyle name="Currency 2 5 4 5 3 2" xfId="5468" xr:uid="{00000000-0005-0000-0000-00005C150000}"/>
    <cellStyle name="Currency 2 5 4 5 3 3" xfId="5469" xr:uid="{00000000-0005-0000-0000-00005D150000}"/>
    <cellStyle name="Currency 2 5 4 5 4" xfId="5470" xr:uid="{00000000-0005-0000-0000-00005E150000}"/>
    <cellStyle name="Currency 2 5 4 5 4 2" xfId="5471" xr:uid="{00000000-0005-0000-0000-00005F150000}"/>
    <cellStyle name="Currency 2 5 4 5 4 2 2" xfId="5472" xr:uid="{00000000-0005-0000-0000-000060150000}"/>
    <cellStyle name="Currency 2 5 4 5 4 3" xfId="5473" xr:uid="{00000000-0005-0000-0000-000061150000}"/>
    <cellStyle name="Currency 2 5 4 5 5" xfId="5474" xr:uid="{00000000-0005-0000-0000-000062150000}"/>
    <cellStyle name="Currency 2 5 4 5 5 2" xfId="5475" xr:uid="{00000000-0005-0000-0000-000063150000}"/>
    <cellStyle name="Currency 2 5 4 5 5 2 2" xfId="5476" xr:uid="{00000000-0005-0000-0000-000064150000}"/>
    <cellStyle name="Currency 2 5 4 5 5 3" xfId="5477" xr:uid="{00000000-0005-0000-0000-000065150000}"/>
    <cellStyle name="Currency 2 5 4 5 6" xfId="5478" xr:uid="{00000000-0005-0000-0000-000066150000}"/>
    <cellStyle name="Currency 2 5 4 5 6 2" xfId="5479" xr:uid="{00000000-0005-0000-0000-000067150000}"/>
    <cellStyle name="Currency 2 5 4 5 6 2 2" xfId="5480" xr:uid="{00000000-0005-0000-0000-000068150000}"/>
    <cellStyle name="Currency 2 5 4 5 6 3" xfId="5481" xr:uid="{00000000-0005-0000-0000-000069150000}"/>
    <cellStyle name="Currency 2 5 4 5 7" xfId="5482" xr:uid="{00000000-0005-0000-0000-00006A150000}"/>
    <cellStyle name="Currency 2 5 4 5 7 2" xfId="5483" xr:uid="{00000000-0005-0000-0000-00006B150000}"/>
    <cellStyle name="Currency 2 5 4 5 8" xfId="5484" xr:uid="{00000000-0005-0000-0000-00006C150000}"/>
    <cellStyle name="Currency 2 5 4 5 8 2" xfId="5485" xr:uid="{00000000-0005-0000-0000-00006D150000}"/>
    <cellStyle name="Currency 2 5 4 5 9" xfId="5486" xr:uid="{00000000-0005-0000-0000-00006E150000}"/>
    <cellStyle name="Currency 2 5 4 6" xfId="5487" xr:uid="{00000000-0005-0000-0000-00006F150000}"/>
    <cellStyle name="Currency 2 5 4 6 2" xfId="5488" xr:uid="{00000000-0005-0000-0000-000070150000}"/>
    <cellStyle name="Currency 2 5 4 6 3" xfId="5489" xr:uid="{00000000-0005-0000-0000-000071150000}"/>
    <cellStyle name="Currency 2 5 4 7" xfId="5490" xr:uid="{00000000-0005-0000-0000-000072150000}"/>
    <cellStyle name="Currency 2 5 4 8" xfId="5491" xr:uid="{00000000-0005-0000-0000-000073150000}"/>
    <cellStyle name="Currency 2 5 4 8 2" xfId="5492" xr:uid="{00000000-0005-0000-0000-000074150000}"/>
    <cellStyle name="Currency 2 5 4 8 2 2" xfId="5493" xr:uid="{00000000-0005-0000-0000-000075150000}"/>
    <cellStyle name="Currency 2 5 4 8 3" xfId="5494" xr:uid="{00000000-0005-0000-0000-000076150000}"/>
    <cellStyle name="Currency 2 5 4 8 4" xfId="5495" xr:uid="{00000000-0005-0000-0000-000077150000}"/>
    <cellStyle name="Currency 2 5 4 9" xfId="5496" xr:uid="{00000000-0005-0000-0000-000078150000}"/>
    <cellStyle name="Currency 2 5 4 9 2" xfId="5497" xr:uid="{00000000-0005-0000-0000-000079150000}"/>
    <cellStyle name="Currency 2 5 4 9 2 2" xfId="5498" xr:uid="{00000000-0005-0000-0000-00007A150000}"/>
    <cellStyle name="Currency 2 5 4 9 3" xfId="5499" xr:uid="{00000000-0005-0000-0000-00007B150000}"/>
    <cellStyle name="Currency 2 5 5" xfId="5500" xr:uid="{00000000-0005-0000-0000-00007C150000}"/>
    <cellStyle name="Currency 2 5 5 10" xfId="5501" xr:uid="{00000000-0005-0000-0000-00007D150000}"/>
    <cellStyle name="Currency 2 5 5 10 2" xfId="5502" xr:uid="{00000000-0005-0000-0000-00007E150000}"/>
    <cellStyle name="Currency 2 5 5 10 2 2" xfId="5503" xr:uid="{00000000-0005-0000-0000-00007F150000}"/>
    <cellStyle name="Currency 2 5 5 10 3" xfId="5504" xr:uid="{00000000-0005-0000-0000-000080150000}"/>
    <cellStyle name="Currency 2 5 5 11" xfId="5505" xr:uid="{00000000-0005-0000-0000-000081150000}"/>
    <cellStyle name="Currency 2 5 5 11 2" xfId="5506" xr:uid="{00000000-0005-0000-0000-000082150000}"/>
    <cellStyle name="Currency 2 5 5 12" xfId="5507" xr:uid="{00000000-0005-0000-0000-000083150000}"/>
    <cellStyle name="Currency 2 5 5 12 2" xfId="5508" xr:uid="{00000000-0005-0000-0000-000084150000}"/>
    <cellStyle name="Currency 2 5 5 13" xfId="5509" xr:uid="{00000000-0005-0000-0000-000085150000}"/>
    <cellStyle name="Currency 2 5 5 14" xfId="5510" xr:uid="{00000000-0005-0000-0000-000086150000}"/>
    <cellStyle name="Currency 2 5 5 15" xfId="5511" xr:uid="{00000000-0005-0000-0000-000087150000}"/>
    <cellStyle name="Currency 2 5 5 2" xfId="5512" xr:uid="{00000000-0005-0000-0000-000088150000}"/>
    <cellStyle name="Currency 2 5 5 2 2" xfId="5513" xr:uid="{00000000-0005-0000-0000-000089150000}"/>
    <cellStyle name="Currency 2 5 5 2 2 2" xfId="5514" xr:uid="{00000000-0005-0000-0000-00008A150000}"/>
    <cellStyle name="Currency 2 5 5 2 2 3" xfId="5515" xr:uid="{00000000-0005-0000-0000-00008B150000}"/>
    <cellStyle name="Currency 2 5 5 2 2 3 2" xfId="5516" xr:uid="{00000000-0005-0000-0000-00008C150000}"/>
    <cellStyle name="Currency 2 5 5 2 2 3 3" xfId="5517" xr:uid="{00000000-0005-0000-0000-00008D150000}"/>
    <cellStyle name="Currency 2 5 5 2 2 4" xfId="5518" xr:uid="{00000000-0005-0000-0000-00008E150000}"/>
    <cellStyle name="Currency 2 5 5 2 2 4 2" xfId="5519" xr:uid="{00000000-0005-0000-0000-00008F150000}"/>
    <cellStyle name="Currency 2 5 5 2 2 4 2 2" xfId="5520" xr:uid="{00000000-0005-0000-0000-000090150000}"/>
    <cellStyle name="Currency 2 5 5 2 2 4 3" xfId="5521" xr:uid="{00000000-0005-0000-0000-000091150000}"/>
    <cellStyle name="Currency 2 5 5 2 2 5" xfId="5522" xr:uid="{00000000-0005-0000-0000-000092150000}"/>
    <cellStyle name="Currency 2 5 5 2 2 5 2" xfId="5523" xr:uid="{00000000-0005-0000-0000-000093150000}"/>
    <cellStyle name="Currency 2 5 5 2 2 5 2 2" xfId="5524" xr:uid="{00000000-0005-0000-0000-000094150000}"/>
    <cellStyle name="Currency 2 5 5 2 2 5 3" xfId="5525" xr:uid="{00000000-0005-0000-0000-000095150000}"/>
    <cellStyle name="Currency 2 5 5 2 2 6" xfId="5526" xr:uid="{00000000-0005-0000-0000-000096150000}"/>
    <cellStyle name="Currency 2 5 5 2 2 6 2" xfId="5527" xr:uid="{00000000-0005-0000-0000-000097150000}"/>
    <cellStyle name="Currency 2 5 5 2 2 6 2 2" xfId="5528" xr:uid="{00000000-0005-0000-0000-000098150000}"/>
    <cellStyle name="Currency 2 5 5 2 2 6 3" xfId="5529" xr:uid="{00000000-0005-0000-0000-000099150000}"/>
    <cellStyle name="Currency 2 5 5 2 2 7" xfId="5530" xr:uid="{00000000-0005-0000-0000-00009A150000}"/>
    <cellStyle name="Currency 2 5 5 2 2 7 2" xfId="5531" xr:uid="{00000000-0005-0000-0000-00009B150000}"/>
    <cellStyle name="Currency 2 5 5 2 2 8" xfId="5532" xr:uid="{00000000-0005-0000-0000-00009C150000}"/>
    <cellStyle name="Currency 2 5 5 2 2 8 2" xfId="5533" xr:uid="{00000000-0005-0000-0000-00009D150000}"/>
    <cellStyle name="Currency 2 5 5 2 2 9" xfId="5534" xr:uid="{00000000-0005-0000-0000-00009E150000}"/>
    <cellStyle name="Currency 2 5 5 2 3" xfId="5535" xr:uid="{00000000-0005-0000-0000-00009F150000}"/>
    <cellStyle name="Currency 2 5 5 2 3 2" xfId="5536" xr:uid="{00000000-0005-0000-0000-0000A0150000}"/>
    <cellStyle name="Currency 2 5 5 2 3 3" xfId="5537" xr:uid="{00000000-0005-0000-0000-0000A1150000}"/>
    <cellStyle name="Currency 2 5 5 2 3 3 2" xfId="5538" xr:uid="{00000000-0005-0000-0000-0000A2150000}"/>
    <cellStyle name="Currency 2 5 5 2 3 3 3" xfId="5539" xr:uid="{00000000-0005-0000-0000-0000A3150000}"/>
    <cellStyle name="Currency 2 5 5 2 3 4" xfId="5540" xr:uid="{00000000-0005-0000-0000-0000A4150000}"/>
    <cellStyle name="Currency 2 5 5 2 3 4 2" xfId="5541" xr:uid="{00000000-0005-0000-0000-0000A5150000}"/>
    <cellStyle name="Currency 2 5 5 2 3 4 2 2" xfId="5542" xr:uid="{00000000-0005-0000-0000-0000A6150000}"/>
    <cellStyle name="Currency 2 5 5 2 3 4 3" xfId="5543" xr:uid="{00000000-0005-0000-0000-0000A7150000}"/>
    <cellStyle name="Currency 2 5 5 2 3 5" xfId="5544" xr:uid="{00000000-0005-0000-0000-0000A8150000}"/>
    <cellStyle name="Currency 2 5 5 2 3 5 2" xfId="5545" xr:uid="{00000000-0005-0000-0000-0000A9150000}"/>
    <cellStyle name="Currency 2 5 5 2 3 5 2 2" xfId="5546" xr:uid="{00000000-0005-0000-0000-0000AA150000}"/>
    <cellStyle name="Currency 2 5 5 2 3 5 3" xfId="5547" xr:uid="{00000000-0005-0000-0000-0000AB150000}"/>
    <cellStyle name="Currency 2 5 5 2 3 6" xfId="5548" xr:uid="{00000000-0005-0000-0000-0000AC150000}"/>
    <cellStyle name="Currency 2 5 5 2 3 6 2" xfId="5549" xr:uid="{00000000-0005-0000-0000-0000AD150000}"/>
    <cellStyle name="Currency 2 5 5 2 3 6 2 2" xfId="5550" xr:uid="{00000000-0005-0000-0000-0000AE150000}"/>
    <cellStyle name="Currency 2 5 5 2 3 6 3" xfId="5551" xr:uid="{00000000-0005-0000-0000-0000AF150000}"/>
    <cellStyle name="Currency 2 5 5 2 3 7" xfId="5552" xr:uid="{00000000-0005-0000-0000-0000B0150000}"/>
    <cellStyle name="Currency 2 5 5 2 3 7 2" xfId="5553" xr:uid="{00000000-0005-0000-0000-0000B1150000}"/>
    <cellStyle name="Currency 2 5 5 2 3 8" xfId="5554" xr:uid="{00000000-0005-0000-0000-0000B2150000}"/>
    <cellStyle name="Currency 2 5 5 2 3 8 2" xfId="5555" xr:uid="{00000000-0005-0000-0000-0000B3150000}"/>
    <cellStyle name="Currency 2 5 5 2 3 9" xfId="5556" xr:uid="{00000000-0005-0000-0000-0000B4150000}"/>
    <cellStyle name="Currency 2 5 5 2 4" xfId="5557" xr:uid="{00000000-0005-0000-0000-0000B5150000}"/>
    <cellStyle name="Currency 2 5 5 2 4 2" xfId="5558" xr:uid="{00000000-0005-0000-0000-0000B6150000}"/>
    <cellStyle name="Currency 2 5 5 2 4 3" xfId="5559" xr:uid="{00000000-0005-0000-0000-0000B7150000}"/>
    <cellStyle name="Currency 2 5 5 2 4 3 2" xfId="5560" xr:uid="{00000000-0005-0000-0000-0000B8150000}"/>
    <cellStyle name="Currency 2 5 5 2 4 3 2 2" xfId="5561" xr:uid="{00000000-0005-0000-0000-0000B9150000}"/>
    <cellStyle name="Currency 2 5 5 2 4 3 3" xfId="5562" xr:uid="{00000000-0005-0000-0000-0000BA150000}"/>
    <cellStyle name="Currency 2 5 5 2 4 4" xfId="5563" xr:uid="{00000000-0005-0000-0000-0000BB150000}"/>
    <cellStyle name="Currency 2 5 5 2 4 4 2" xfId="5564" xr:uid="{00000000-0005-0000-0000-0000BC150000}"/>
    <cellStyle name="Currency 2 5 5 2 4 4 2 2" xfId="5565" xr:uid="{00000000-0005-0000-0000-0000BD150000}"/>
    <cellStyle name="Currency 2 5 5 2 4 4 3" xfId="5566" xr:uid="{00000000-0005-0000-0000-0000BE150000}"/>
    <cellStyle name="Currency 2 5 5 2 4 5" xfId="5567" xr:uid="{00000000-0005-0000-0000-0000BF150000}"/>
    <cellStyle name="Currency 2 5 5 2 4 5 2" xfId="5568" xr:uid="{00000000-0005-0000-0000-0000C0150000}"/>
    <cellStyle name="Currency 2 5 5 2 4 5 2 2" xfId="5569" xr:uid="{00000000-0005-0000-0000-0000C1150000}"/>
    <cellStyle name="Currency 2 5 5 2 4 5 3" xfId="5570" xr:uid="{00000000-0005-0000-0000-0000C2150000}"/>
    <cellStyle name="Currency 2 5 5 2 4 6" xfId="5571" xr:uid="{00000000-0005-0000-0000-0000C3150000}"/>
    <cellStyle name="Currency 2 5 5 2 4 6 2" xfId="5572" xr:uid="{00000000-0005-0000-0000-0000C4150000}"/>
    <cellStyle name="Currency 2 5 5 2 4 7" xfId="5573" xr:uid="{00000000-0005-0000-0000-0000C5150000}"/>
    <cellStyle name="Currency 2 5 5 2 4 7 2" xfId="5574" xr:uid="{00000000-0005-0000-0000-0000C6150000}"/>
    <cellStyle name="Currency 2 5 5 2 4 8" xfId="5575" xr:uid="{00000000-0005-0000-0000-0000C7150000}"/>
    <cellStyle name="Currency 2 5 5 2 4 9" xfId="5576" xr:uid="{00000000-0005-0000-0000-0000C8150000}"/>
    <cellStyle name="Currency 2 5 5 2 5" xfId="5577" xr:uid="{00000000-0005-0000-0000-0000C9150000}"/>
    <cellStyle name="Currency 2 5 5 2 5 2" xfId="5578" xr:uid="{00000000-0005-0000-0000-0000CA150000}"/>
    <cellStyle name="Currency 2 5 5 2 5 3" xfId="5579" xr:uid="{00000000-0005-0000-0000-0000CB150000}"/>
    <cellStyle name="Currency 2 5 5 2 6" xfId="5580" xr:uid="{00000000-0005-0000-0000-0000CC150000}"/>
    <cellStyle name="Currency 2 5 5 2 6 2" xfId="5581" xr:uid="{00000000-0005-0000-0000-0000CD150000}"/>
    <cellStyle name="Currency 2 5 5 2 6 2 2" xfId="5582" xr:uid="{00000000-0005-0000-0000-0000CE150000}"/>
    <cellStyle name="Currency 2 5 5 2 6 2 2 2" xfId="5583" xr:uid="{00000000-0005-0000-0000-0000CF150000}"/>
    <cellStyle name="Currency 2 5 5 2 6 2 3" xfId="5584" xr:uid="{00000000-0005-0000-0000-0000D0150000}"/>
    <cellStyle name="Currency 2 5 5 2 6 3" xfId="5585" xr:uid="{00000000-0005-0000-0000-0000D1150000}"/>
    <cellStyle name="Currency 2 5 5 2 6 3 2" xfId="5586" xr:uid="{00000000-0005-0000-0000-0000D2150000}"/>
    <cellStyle name="Currency 2 5 5 2 6 3 2 2" xfId="5587" xr:uid="{00000000-0005-0000-0000-0000D3150000}"/>
    <cellStyle name="Currency 2 5 5 2 6 3 3" xfId="5588" xr:uid="{00000000-0005-0000-0000-0000D4150000}"/>
    <cellStyle name="Currency 2 5 5 2 6 4" xfId="5589" xr:uid="{00000000-0005-0000-0000-0000D5150000}"/>
    <cellStyle name="Currency 2 5 5 2 6 4 2" xfId="5590" xr:uid="{00000000-0005-0000-0000-0000D6150000}"/>
    <cellStyle name="Currency 2 5 5 2 6 4 2 2" xfId="5591" xr:uid="{00000000-0005-0000-0000-0000D7150000}"/>
    <cellStyle name="Currency 2 5 5 2 6 4 3" xfId="5592" xr:uid="{00000000-0005-0000-0000-0000D8150000}"/>
    <cellStyle name="Currency 2 5 5 2 6 5" xfId="5593" xr:uid="{00000000-0005-0000-0000-0000D9150000}"/>
    <cellStyle name="Currency 2 5 5 2 6 5 2" xfId="5594" xr:uid="{00000000-0005-0000-0000-0000DA150000}"/>
    <cellStyle name="Currency 2 5 5 2 6 6" xfId="5595" xr:uid="{00000000-0005-0000-0000-0000DB150000}"/>
    <cellStyle name="Currency 2 5 5 2 6 6 2" xfId="5596" xr:uid="{00000000-0005-0000-0000-0000DC150000}"/>
    <cellStyle name="Currency 2 5 5 2 6 7" xfId="5597" xr:uid="{00000000-0005-0000-0000-0000DD150000}"/>
    <cellStyle name="Currency 2 5 5 2 7" xfId="5598" xr:uid="{00000000-0005-0000-0000-0000DE150000}"/>
    <cellStyle name="Currency 2 5 5 2 7 2" xfId="5599" xr:uid="{00000000-0005-0000-0000-0000DF150000}"/>
    <cellStyle name="Currency 2 5 5 2 7 2 2" xfId="5600" xr:uid="{00000000-0005-0000-0000-0000E0150000}"/>
    <cellStyle name="Currency 2 5 5 2 7 3" xfId="5601" xr:uid="{00000000-0005-0000-0000-0000E1150000}"/>
    <cellStyle name="Currency 2 5 5 2 8" xfId="5602" xr:uid="{00000000-0005-0000-0000-0000E2150000}"/>
    <cellStyle name="Currency 2 5 5 2 8 2" xfId="5603" xr:uid="{00000000-0005-0000-0000-0000E3150000}"/>
    <cellStyle name="Currency 2 5 5 2 8 2 2" xfId="5604" xr:uid="{00000000-0005-0000-0000-0000E4150000}"/>
    <cellStyle name="Currency 2 5 5 2 8 3" xfId="5605" xr:uid="{00000000-0005-0000-0000-0000E5150000}"/>
    <cellStyle name="Currency 2 5 5 3" xfId="5606" xr:uid="{00000000-0005-0000-0000-0000E6150000}"/>
    <cellStyle name="Currency 2 5 5 3 10" xfId="5607" xr:uid="{00000000-0005-0000-0000-0000E7150000}"/>
    <cellStyle name="Currency 2 5 5 3 2" xfId="5608" xr:uid="{00000000-0005-0000-0000-0000E8150000}"/>
    <cellStyle name="Currency 2 5 5 3 2 2" xfId="5609" xr:uid="{00000000-0005-0000-0000-0000E9150000}"/>
    <cellStyle name="Currency 2 5 5 3 2 3" xfId="5610" xr:uid="{00000000-0005-0000-0000-0000EA150000}"/>
    <cellStyle name="Currency 2 5 5 3 2 3 2" xfId="5611" xr:uid="{00000000-0005-0000-0000-0000EB150000}"/>
    <cellStyle name="Currency 2 5 5 3 2 3 3" xfId="5612" xr:uid="{00000000-0005-0000-0000-0000EC150000}"/>
    <cellStyle name="Currency 2 5 5 3 2 4" xfId="5613" xr:uid="{00000000-0005-0000-0000-0000ED150000}"/>
    <cellStyle name="Currency 2 5 5 3 2 4 2" xfId="5614" xr:uid="{00000000-0005-0000-0000-0000EE150000}"/>
    <cellStyle name="Currency 2 5 5 3 2 4 2 2" xfId="5615" xr:uid="{00000000-0005-0000-0000-0000EF150000}"/>
    <cellStyle name="Currency 2 5 5 3 2 4 3" xfId="5616" xr:uid="{00000000-0005-0000-0000-0000F0150000}"/>
    <cellStyle name="Currency 2 5 5 3 2 5" xfId="5617" xr:uid="{00000000-0005-0000-0000-0000F1150000}"/>
    <cellStyle name="Currency 2 5 5 3 2 5 2" xfId="5618" xr:uid="{00000000-0005-0000-0000-0000F2150000}"/>
    <cellStyle name="Currency 2 5 5 3 2 5 2 2" xfId="5619" xr:uid="{00000000-0005-0000-0000-0000F3150000}"/>
    <cellStyle name="Currency 2 5 5 3 2 5 3" xfId="5620" xr:uid="{00000000-0005-0000-0000-0000F4150000}"/>
    <cellStyle name="Currency 2 5 5 3 2 6" xfId="5621" xr:uid="{00000000-0005-0000-0000-0000F5150000}"/>
    <cellStyle name="Currency 2 5 5 3 2 6 2" xfId="5622" xr:uid="{00000000-0005-0000-0000-0000F6150000}"/>
    <cellStyle name="Currency 2 5 5 3 2 6 2 2" xfId="5623" xr:uid="{00000000-0005-0000-0000-0000F7150000}"/>
    <cellStyle name="Currency 2 5 5 3 2 6 3" xfId="5624" xr:uid="{00000000-0005-0000-0000-0000F8150000}"/>
    <cellStyle name="Currency 2 5 5 3 2 7" xfId="5625" xr:uid="{00000000-0005-0000-0000-0000F9150000}"/>
    <cellStyle name="Currency 2 5 5 3 2 7 2" xfId="5626" xr:uid="{00000000-0005-0000-0000-0000FA150000}"/>
    <cellStyle name="Currency 2 5 5 3 2 8" xfId="5627" xr:uid="{00000000-0005-0000-0000-0000FB150000}"/>
    <cellStyle name="Currency 2 5 5 3 2 8 2" xfId="5628" xr:uid="{00000000-0005-0000-0000-0000FC150000}"/>
    <cellStyle name="Currency 2 5 5 3 2 9" xfId="5629" xr:uid="{00000000-0005-0000-0000-0000FD150000}"/>
    <cellStyle name="Currency 2 5 5 3 3" xfId="5630" xr:uid="{00000000-0005-0000-0000-0000FE150000}"/>
    <cellStyle name="Currency 2 5 5 3 4" xfId="5631" xr:uid="{00000000-0005-0000-0000-0000FF150000}"/>
    <cellStyle name="Currency 2 5 5 3 4 2" xfId="5632" xr:uid="{00000000-0005-0000-0000-000000160000}"/>
    <cellStyle name="Currency 2 5 5 3 4 3" xfId="5633" xr:uid="{00000000-0005-0000-0000-000001160000}"/>
    <cellStyle name="Currency 2 5 5 3 5" xfId="5634" xr:uid="{00000000-0005-0000-0000-000002160000}"/>
    <cellStyle name="Currency 2 5 5 3 5 2" xfId="5635" xr:uid="{00000000-0005-0000-0000-000003160000}"/>
    <cellStyle name="Currency 2 5 5 3 5 2 2" xfId="5636" xr:uid="{00000000-0005-0000-0000-000004160000}"/>
    <cellStyle name="Currency 2 5 5 3 5 3" xfId="5637" xr:uid="{00000000-0005-0000-0000-000005160000}"/>
    <cellStyle name="Currency 2 5 5 3 6" xfId="5638" xr:uid="{00000000-0005-0000-0000-000006160000}"/>
    <cellStyle name="Currency 2 5 5 3 6 2" xfId="5639" xr:uid="{00000000-0005-0000-0000-000007160000}"/>
    <cellStyle name="Currency 2 5 5 3 6 2 2" xfId="5640" xr:uid="{00000000-0005-0000-0000-000008160000}"/>
    <cellStyle name="Currency 2 5 5 3 6 3" xfId="5641" xr:uid="{00000000-0005-0000-0000-000009160000}"/>
    <cellStyle name="Currency 2 5 5 3 7" xfId="5642" xr:uid="{00000000-0005-0000-0000-00000A160000}"/>
    <cellStyle name="Currency 2 5 5 3 7 2" xfId="5643" xr:uid="{00000000-0005-0000-0000-00000B160000}"/>
    <cellStyle name="Currency 2 5 5 3 7 2 2" xfId="5644" xr:uid="{00000000-0005-0000-0000-00000C160000}"/>
    <cellStyle name="Currency 2 5 5 3 7 3" xfId="5645" xr:uid="{00000000-0005-0000-0000-00000D160000}"/>
    <cellStyle name="Currency 2 5 5 3 8" xfId="5646" xr:uid="{00000000-0005-0000-0000-00000E160000}"/>
    <cellStyle name="Currency 2 5 5 3 8 2" xfId="5647" xr:uid="{00000000-0005-0000-0000-00000F160000}"/>
    <cellStyle name="Currency 2 5 5 3 9" xfId="5648" xr:uid="{00000000-0005-0000-0000-000010160000}"/>
    <cellStyle name="Currency 2 5 5 3 9 2" xfId="5649" xr:uid="{00000000-0005-0000-0000-000011160000}"/>
    <cellStyle name="Currency 2 5 5 4" xfId="5650" xr:uid="{00000000-0005-0000-0000-000012160000}"/>
    <cellStyle name="Currency 2 5 5 4 2" xfId="5651" xr:uid="{00000000-0005-0000-0000-000013160000}"/>
    <cellStyle name="Currency 2 5 5 4 2 10" xfId="5652" xr:uid="{00000000-0005-0000-0000-000014160000}"/>
    <cellStyle name="Currency 2 5 5 4 2 2" xfId="5653" xr:uid="{00000000-0005-0000-0000-000015160000}"/>
    <cellStyle name="Currency 2 5 5 4 2 3" xfId="5654" xr:uid="{00000000-0005-0000-0000-000016160000}"/>
    <cellStyle name="Currency 2 5 5 4 2 4" xfId="5655" xr:uid="{00000000-0005-0000-0000-000017160000}"/>
    <cellStyle name="Currency 2 5 5 4 2 4 2" xfId="5656" xr:uid="{00000000-0005-0000-0000-000018160000}"/>
    <cellStyle name="Currency 2 5 5 4 2 4 2 2" xfId="5657" xr:uid="{00000000-0005-0000-0000-000019160000}"/>
    <cellStyle name="Currency 2 5 5 4 2 4 3" xfId="5658" xr:uid="{00000000-0005-0000-0000-00001A160000}"/>
    <cellStyle name="Currency 2 5 5 4 2 5" xfId="5659" xr:uid="{00000000-0005-0000-0000-00001B160000}"/>
    <cellStyle name="Currency 2 5 5 4 2 5 2" xfId="5660" xr:uid="{00000000-0005-0000-0000-00001C160000}"/>
    <cellStyle name="Currency 2 5 5 4 2 5 2 2" xfId="5661" xr:uid="{00000000-0005-0000-0000-00001D160000}"/>
    <cellStyle name="Currency 2 5 5 4 2 5 3" xfId="5662" xr:uid="{00000000-0005-0000-0000-00001E160000}"/>
    <cellStyle name="Currency 2 5 5 4 2 6" xfId="5663" xr:uid="{00000000-0005-0000-0000-00001F160000}"/>
    <cellStyle name="Currency 2 5 5 4 2 6 2" xfId="5664" xr:uid="{00000000-0005-0000-0000-000020160000}"/>
    <cellStyle name="Currency 2 5 5 4 2 6 2 2" xfId="5665" xr:uid="{00000000-0005-0000-0000-000021160000}"/>
    <cellStyle name="Currency 2 5 5 4 2 6 3" xfId="5666" xr:uid="{00000000-0005-0000-0000-000022160000}"/>
    <cellStyle name="Currency 2 5 5 4 2 7" xfId="5667" xr:uid="{00000000-0005-0000-0000-000023160000}"/>
    <cellStyle name="Currency 2 5 5 4 2 7 2" xfId="5668" xr:uid="{00000000-0005-0000-0000-000024160000}"/>
    <cellStyle name="Currency 2 5 5 4 2 8" xfId="5669" xr:uid="{00000000-0005-0000-0000-000025160000}"/>
    <cellStyle name="Currency 2 5 5 4 2 8 2" xfId="5670" xr:uid="{00000000-0005-0000-0000-000026160000}"/>
    <cellStyle name="Currency 2 5 5 4 2 9" xfId="5671" xr:uid="{00000000-0005-0000-0000-000027160000}"/>
    <cellStyle name="Currency 2 5 5 4 3" xfId="5672" xr:uid="{00000000-0005-0000-0000-000028160000}"/>
    <cellStyle name="Currency 2 5 5 4 4" xfId="5673" xr:uid="{00000000-0005-0000-0000-000029160000}"/>
    <cellStyle name="Currency 2 5 5 4 4 2" xfId="5674" xr:uid="{00000000-0005-0000-0000-00002A160000}"/>
    <cellStyle name="Currency 2 5 5 4 4 2 2" xfId="5675" xr:uid="{00000000-0005-0000-0000-00002B160000}"/>
    <cellStyle name="Currency 2 5 5 4 4 3" xfId="5676" xr:uid="{00000000-0005-0000-0000-00002C160000}"/>
    <cellStyle name="Currency 2 5 5 4 5" xfId="5677" xr:uid="{00000000-0005-0000-0000-00002D160000}"/>
    <cellStyle name="Currency 2 5 5 4 5 2" xfId="5678" xr:uid="{00000000-0005-0000-0000-00002E160000}"/>
    <cellStyle name="Currency 2 5 5 4 5 2 2" xfId="5679" xr:uid="{00000000-0005-0000-0000-00002F160000}"/>
    <cellStyle name="Currency 2 5 5 4 5 3" xfId="5680" xr:uid="{00000000-0005-0000-0000-000030160000}"/>
    <cellStyle name="Currency 2 5 5 5" xfId="5681" xr:uid="{00000000-0005-0000-0000-000031160000}"/>
    <cellStyle name="Currency 2 5 5 5 2" xfId="5682" xr:uid="{00000000-0005-0000-0000-000032160000}"/>
    <cellStyle name="Currency 2 5 5 5 3" xfId="5683" xr:uid="{00000000-0005-0000-0000-000033160000}"/>
    <cellStyle name="Currency 2 5 5 5 3 2" xfId="5684" xr:uid="{00000000-0005-0000-0000-000034160000}"/>
    <cellStyle name="Currency 2 5 5 5 3 3" xfId="5685" xr:uid="{00000000-0005-0000-0000-000035160000}"/>
    <cellStyle name="Currency 2 5 5 5 4" xfId="5686" xr:uid="{00000000-0005-0000-0000-000036160000}"/>
    <cellStyle name="Currency 2 5 5 5 4 2" xfId="5687" xr:uid="{00000000-0005-0000-0000-000037160000}"/>
    <cellStyle name="Currency 2 5 5 5 4 2 2" xfId="5688" xr:uid="{00000000-0005-0000-0000-000038160000}"/>
    <cellStyle name="Currency 2 5 5 5 4 3" xfId="5689" xr:uid="{00000000-0005-0000-0000-000039160000}"/>
    <cellStyle name="Currency 2 5 5 5 5" xfId="5690" xr:uid="{00000000-0005-0000-0000-00003A160000}"/>
    <cellStyle name="Currency 2 5 5 5 5 2" xfId="5691" xr:uid="{00000000-0005-0000-0000-00003B160000}"/>
    <cellStyle name="Currency 2 5 5 5 5 2 2" xfId="5692" xr:uid="{00000000-0005-0000-0000-00003C160000}"/>
    <cellStyle name="Currency 2 5 5 5 5 3" xfId="5693" xr:uid="{00000000-0005-0000-0000-00003D160000}"/>
    <cellStyle name="Currency 2 5 5 5 6" xfId="5694" xr:uid="{00000000-0005-0000-0000-00003E160000}"/>
    <cellStyle name="Currency 2 5 5 5 6 2" xfId="5695" xr:uid="{00000000-0005-0000-0000-00003F160000}"/>
    <cellStyle name="Currency 2 5 5 5 6 2 2" xfId="5696" xr:uid="{00000000-0005-0000-0000-000040160000}"/>
    <cellStyle name="Currency 2 5 5 5 6 3" xfId="5697" xr:uid="{00000000-0005-0000-0000-000041160000}"/>
    <cellStyle name="Currency 2 5 5 5 7" xfId="5698" xr:uid="{00000000-0005-0000-0000-000042160000}"/>
    <cellStyle name="Currency 2 5 5 5 7 2" xfId="5699" xr:uid="{00000000-0005-0000-0000-000043160000}"/>
    <cellStyle name="Currency 2 5 5 5 8" xfId="5700" xr:uid="{00000000-0005-0000-0000-000044160000}"/>
    <cellStyle name="Currency 2 5 5 5 8 2" xfId="5701" xr:uid="{00000000-0005-0000-0000-000045160000}"/>
    <cellStyle name="Currency 2 5 5 5 9" xfId="5702" xr:uid="{00000000-0005-0000-0000-000046160000}"/>
    <cellStyle name="Currency 2 5 5 6" xfId="5703" xr:uid="{00000000-0005-0000-0000-000047160000}"/>
    <cellStyle name="Currency 2 5 5 6 2" xfId="5704" xr:uid="{00000000-0005-0000-0000-000048160000}"/>
    <cellStyle name="Currency 2 5 5 6 3" xfId="5705" xr:uid="{00000000-0005-0000-0000-000049160000}"/>
    <cellStyle name="Currency 2 5 5 7" xfId="5706" xr:uid="{00000000-0005-0000-0000-00004A160000}"/>
    <cellStyle name="Currency 2 5 5 8" xfId="5707" xr:uid="{00000000-0005-0000-0000-00004B160000}"/>
    <cellStyle name="Currency 2 5 5 8 2" xfId="5708" xr:uid="{00000000-0005-0000-0000-00004C160000}"/>
    <cellStyle name="Currency 2 5 5 8 2 2" xfId="5709" xr:uid="{00000000-0005-0000-0000-00004D160000}"/>
    <cellStyle name="Currency 2 5 5 8 3" xfId="5710" xr:uid="{00000000-0005-0000-0000-00004E160000}"/>
    <cellStyle name="Currency 2 5 5 8 4" xfId="5711" xr:uid="{00000000-0005-0000-0000-00004F160000}"/>
    <cellStyle name="Currency 2 5 5 9" xfId="5712" xr:uid="{00000000-0005-0000-0000-000050160000}"/>
    <cellStyle name="Currency 2 5 5 9 2" xfId="5713" xr:uid="{00000000-0005-0000-0000-000051160000}"/>
    <cellStyle name="Currency 2 5 5 9 2 2" xfId="5714" xr:uid="{00000000-0005-0000-0000-000052160000}"/>
    <cellStyle name="Currency 2 5 5 9 3" xfId="5715" xr:uid="{00000000-0005-0000-0000-000053160000}"/>
    <cellStyle name="Currency 2 5 6" xfId="5716" xr:uid="{00000000-0005-0000-0000-000054160000}"/>
    <cellStyle name="Currency 2 5 6 2" xfId="5717" xr:uid="{00000000-0005-0000-0000-000055160000}"/>
    <cellStyle name="Currency 2 5 6 2 2" xfId="5718" xr:uid="{00000000-0005-0000-0000-000056160000}"/>
    <cellStyle name="Currency 2 5 6 2 3" xfId="5719" xr:uid="{00000000-0005-0000-0000-000057160000}"/>
    <cellStyle name="Currency 2 5 6 2 3 2" xfId="5720" xr:uid="{00000000-0005-0000-0000-000058160000}"/>
    <cellStyle name="Currency 2 5 6 2 3 3" xfId="5721" xr:uid="{00000000-0005-0000-0000-000059160000}"/>
    <cellStyle name="Currency 2 5 6 2 4" xfId="5722" xr:uid="{00000000-0005-0000-0000-00005A160000}"/>
    <cellStyle name="Currency 2 5 6 2 4 2" xfId="5723" xr:uid="{00000000-0005-0000-0000-00005B160000}"/>
    <cellStyle name="Currency 2 5 6 2 4 2 2" xfId="5724" xr:uid="{00000000-0005-0000-0000-00005C160000}"/>
    <cellStyle name="Currency 2 5 6 2 4 3" xfId="5725" xr:uid="{00000000-0005-0000-0000-00005D160000}"/>
    <cellStyle name="Currency 2 5 6 2 5" xfId="5726" xr:uid="{00000000-0005-0000-0000-00005E160000}"/>
    <cellStyle name="Currency 2 5 6 2 5 2" xfId="5727" xr:uid="{00000000-0005-0000-0000-00005F160000}"/>
    <cellStyle name="Currency 2 5 6 2 5 2 2" xfId="5728" xr:uid="{00000000-0005-0000-0000-000060160000}"/>
    <cellStyle name="Currency 2 5 6 2 5 3" xfId="5729" xr:uid="{00000000-0005-0000-0000-000061160000}"/>
    <cellStyle name="Currency 2 5 6 2 6" xfId="5730" xr:uid="{00000000-0005-0000-0000-000062160000}"/>
    <cellStyle name="Currency 2 5 6 2 6 2" xfId="5731" xr:uid="{00000000-0005-0000-0000-000063160000}"/>
    <cellStyle name="Currency 2 5 6 2 6 2 2" xfId="5732" xr:uid="{00000000-0005-0000-0000-000064160000}"/>
    <cellStyle name="Currency 2 5 6 2 6 3" xfId="5733" xr:uid="{00000000-0005-0000-0000-000065160000}"/>
    <cellStyle name="Currency 2 5 6 2 7" xfId="5734" xr:uid="{00000000-0005-0000-0000-000066160000}"/>
    <cellStyle name="Currency 2 5 6 2 7 2" xfId="5735" xr:uid="{00000000-0005-0000-0000-000067160000}"/>
    <cellStyle name="Currency 2 5 6 2 8" xfId="5736" xr:uid="{00000000-0005-0000-0000-000068160000}"/>
    <cellStyle name="Currency 2 5 6 2 8 2" xfId="5737" xr:uid="{00000000-0005-0000-0000-000069160000}"/>
    <cellStyle name="Currency 2 5 6 2 9" xfId="5738" xr:uid="{00000000-0005-0000-0000-00006A160000}"/>
    <cellStyle name="Currency 2 5 6 3" xfId="5739" xr:uid="{00000000-0005-0000-0000-00006B160000}"/>
    <cellStyle name="Currency 2 5 6 3 2" xfId="5740" xr:uid="{00000000-0005-0000-0000-00006C160000}"/>
    <cellStyle name="Currency 2 5 6 3 3" xfId="5741" xr:uid="{00000000-0005-0000-0000-00006D160000}"/>
    <cellStyle name="Currency 2 5 6 3 3 2" xfId="5742" xr:uid="{00000000-0005-0000-0000-00006E160000}"/>
    <cellStyle name="Currency 2 5 6 3 3 3" xfId="5743" xr:uid="{00000000-0005-0000-0000-00006F160000}"/>
    <cellStyle name="Currency 2 5 6 3 4" xfId="5744" xr:uid="{00000000-0005-0000-0000-000070160000}"/>
    <cellStyle name="Currency 2 5 6 3 4 2" xfId="5745" xr:uid="{00000000-0005-0000-0000-000071160000}"/>
    <cellStyle name="Currency 2 5 6 3 4 2 2" xfId="5746" xr:uid="{00000000-0005-0000-0000-000072160000}"/>
    <cellStyle name="Currency 2 5 6 3 4 3" xfId="5747" xr:uid="{00000000-0005-0000-0000-000073160000}"/>
    <cellStyle name="Currency 2 5 6 3 5" xfId="5748" xr:uid="{00000000-0005-0000-0000-000074160000}"/>
    <cellStyle name="Currency 2 5 6 3 5 2" xfId="5749" xr:uid="{00000000-0005-0000-0000-000075160000}"/>
    <cellStyle name="Currency 2 5 6 3 5 2 2" xfId="5750" xr:uid="{00000000-0005-0000-0000-000076160000}"/>
    <cellStyle name="Currency 2 5 6 3 5 3" xfId="5751" xr:uid="{00000000-0005-0000-0000-000077160000}"/>
    <cellStyle name="Currency 2 5 6 3 6" xfId="5752" xr:uid="{00000000-0005-0000-0000-000078160000}"/>
    <cellStyle name="Currency 2 5 6 3 6 2" xfId="5753" xr:uid="{00000000-0005-0000-0000-000079160000}"/>
    <cellStyle name="Currency 2 5 6 3 6 2 2" xfId="5754" xr:uid="{00000000-0005-0000-0000-00007A160000}"/>
    <cellStyle name="Currency 2 5 6 3 6 3" xfId="5755" xr:uid="{00000000-0005-0000-0000-00007B160000}"/>
    <cellStyle name="Currency 2 5 6 3 7" xfId="5756" xr:uid="{00000000-0005-0000-0000-00007C160000}"/>
    <cellStyle name="Currency 2 5 6 3 7 2" xfId="5757" xr:uid="{00000000-0005-0000-0000-00007D160000}"/>
    <cellStyle name="Currency 2 5 6 3 8" xfId="5758" xr:uid="{00000000-0005-0000-0000-00007E160000}"/>
    <cellStyle name="Currency 2 5 6 3 8 2" xfId="5759" xr:uid="{00000000-0005-0000-0000-00007F160000}"/>
    <cellStyle name="Currency 2 5 6 3 9" xfId="5760" xr:uid="{00000000-0005-0000-0000-000080160000}"/>
    <cellStyle name="Currency 2 5 6 4" xfId="5761" xr:uid="{00000000-0005-0000-0000-000081160000}"/>
    <cellStyle name="Currency 2 5 6 4 2" xfId="5762" xr:uid="{00000000-0005-0000-0000-000082160000}"/>
    <cellStyle name="Currency 2 5 6 4 3" xfId="5763" xr:uid="{00000000-0005-0000-0000-000083160000}"/>
    <cellStyle name="Currency 2 5 6 4 3 2" xfId="5764" xr:uid="{00000000-0005-0000-0000-000084160000}"/>
    <cellStyle name="Currency 2 5 6 4 3 2 2" xfId="5765" xr:uid="{00000000-0005-0000-0000-000085160000}"/>
    <cellStyle name="Currency 2 5 6 4 3 3" xfId="5766" xr:uid="{00000000-0005-0000-0000-000086160000}"/>
    <cellStyle name="Currency 2 5 6 4 4" xfId="5767" xr:uid="{00000000-0005-0000-0000-000087160000}"/>
    <cellStyle name="Currency 2 5 6 4 4 2" xfId="5768" xr:uid="{00000000-0005-0000-0000-000088160000}"/>
    <cellStyle name="Currency 2 5 6 4 4 2 2" xfId="5769" xr:uid="{00000000-0005-0000-0000-000089160000}"/>
    <cellStyle name="Currency 2 5 6 4 4 3" xfId="5770" xr:uid="{00000000-0005-0000-0000-00008A160000}"/>
    <cellStyle name="Currency 2 5 6 4 5" xfId="5771" xr:uid="{00000000-0005-0000-0000-00008B160000}"/>
    <cellStyle name="Currency 2 5 6 4 5 2" xfId="5772" xr:uid="{00000000-0005-0000-0000-00008C160000}"/>
    <cellStyle name="Currency 2 5 6 4 5 2 2" xfId="5773" xr:uid="{00000000-0005-0000-0000-00008D160000}"/>
    <cellStyle name="Currency 2 5 6 4 5 3" xfId="5774" xr:uid="{00000000-0005-0000-0000-00008E160000}"/>
    <cellStyle name="Currency 2 5 6 4 6" xfId="5775" xr:uid="{00000000-0005-0000-0000-00008F160000}"/>
    <cellStyle name="Currency 2 5 6 4 6 2" xfId="5776" xr:uid="{00000000-0005-0000-0000-000090160000}"/>
    <cellStyle name="Currency 2 5 6 4 7" xfId="5777" xr:uid="{00000000-0005-0000-0000-000091160000}"/>
    <cellStyle name="Currency 2 5 6 4 7 2" xfId="5778" xr:uid="{00000000-0005-0000-0000-000092160000}"/>
    <cellStyle name="Currency 2 5 6 4 8" xfId="5779" xr:uid="{00000000-0005-0000-0000-000093160000}"/>
    <cellStyle name="Currency 2 5 6 4 9" xfId="5780" xr:uid="{00000000-0005-0000-0000-000094160000}"/>
    <cellStyle name="Currency 2 5 6 5" xfId="5781" xr:uid="{00000000-0005-0000-0000-000095160000}"/>
    <cellStyle name="Currency 2 5 6 5 2" xfId="5782" xr:uid="{00000000-0005-0000-0000-000096160000}"/>
    <cellStyle name="Currency 2 5 6 5 3" xfId="5783" xr:uid="{00000000-0005-0000-0000-000097160000}"/>
    <cellStyle name="Currency 2 5 6 6" xfId="5784" xr:uid="{00000000-0005-0000-0000-000098160000}"/>
    <cellStyle name="Currency 2 5 6 6 2" xfId="5785" xr:uid="{00000000-0005-0000-0000-000099160000}"/>
    <cellStyle name="Currency 2 5 6 6 2 2" xfId="5786" xr:uid="{00000000-0005-0000-0000-00009A160000}"/>
    <cellStyle name="Currency 2 5 6 6 2 2 2" xfId="5787" xr:uid="{00000000-0005-0000-0000-00009B160000}"/>
    <cellStyle name="Currency 2 5 6 6 2 3" xfId="5788" xr:uid="{00000000-0005-0000-0000-00009C160000}"/>
    <cellStyle name="Currency 2 5 6 6 3" xfId="5789" xr:uid="{00000000-0005-0000-0000-00009D160000}"/>
    <cellStyle name="Currency 2 5 6 6 3 2" xfId="5790" xr:uid="{00000000-0005-0000-0000-00009E160000}"/>
    <cellStyle name="Currency 2 5 6 6 3 2 2" xfId="5791" xr:uid="{00000000-0005-0000-0000-00009F160000}"/>
    <cellStyle name="Currency 2 5 6 6 3 3" xfId="5792" xr:uid="{00000000-0005-0000-0000-0000A0160000}"/>
    <cellStyle name="Currency 2 5 6 6 4" xfId="5793" xr:uid="{00000000-0005-0000-0000-0000A1160000}"/>
    <cellStyle name="Currency 2 5 6 6 4 2" xfId="5794" xr:uid="{00000000-0005-0000-0000-0000A2160000}"/>
    <cellStyle name="Currency 2 5 6 6 4 2 2" xfId="5795" xr:uid="{00000000-0005-0000-0000-0000A3160000}"/>
    <cellStyle name="Currency 2 5 6 6 4 3" xfId="5796" xr:uid="{00000000-0005-0000-0000-0000A4160000}"/>
    <cellStyle name="Currency 2 5 6 6 5" xfId="5797" xr:uid="{00000000-0005-0000-0000-0000A5160000}"/>
    <cellStyle name="Currency 2 5 6 6 5 2" xfId="5798" xr:uid="{00000000-0005-0000-0000-0000A6160000}"/>
    <cellStyle name="Currency 2 5 6 6 6" xfId="5799" xr:uid="{00000000-0005-0000-0000-0000A7160000}"/>
    <cellStyle name="Currency 2 5 6 6 6 2" xfId="5800" xr:uid="{00000000-0005-0000-0000-0000A8160000}"/>
    <cellStyle name="Currency 2 5 6 6 7" xfId="5801" xr:uid="{00000000-0005-0000-0000-0000A9160000}"/>
    <cellStyle name="Currency 2 5 6 7" xfId="5802" xr:uid="{00000000-0005-0000-0000-0000AA160000}"/>
    <cellStyle name="Currency 2 5 6 7 2" xfId="5803" xr:uid="{00000000-0005-0000-0000-0000AB160000}"/>
    <cellStyle name="Currency 2 5 6 7 2 2" xfId="5804" xr:uid="{00000000-0005-0000-0000-0000AC160000}"/>
    <cellStyle name="Currency 2 5 6 7 3" xfId="5805" xr:uid="{00000000-0005-0000-0000-0000AD160000}"/>
    <cellStyle name="Currency 2 5 6 8" xfId="5806" xr:uid="{00000000-0005-0000-0000-0000AE160000}"/>
    <cellStyle name="Currency 2 5 6 8 2" xfId="5807" xr:uid="{00000000-0005-0000-0000-0000AF160000}"/>
    <cellStyle name="Currency 2 5 6 8 2 2" xfId="5808" xr:uid="{00000000-0005-0000-0000-0000B0160000}"/>
    <cellStyle name="Currency 2 5 6 8 3" xfId="5809" xr:uid="{00000000-0005-0000-0000-0000B1160000}"/>
    <cellStyle name="Currency 2 5 7" xfId="5810" xr:uid="{00000000-0005-0000-0000-0000B2160000}"/>
    <cellStyle name="Currency 2 5 7 10" xfId="5811" xr:uid="{00000000-0005-0000-0000-0000B3160000}"/>
    <cellStyle name="Currency 2 5 7 2" xfId="5812" xr:uid="{00000000-0005-0000-0000-0000B4160000}"/>
    <cellStyle name="Currency 2 5 7 2 2" xfId="5813" xr:uid="{00000000-0005-0000-0000-0000B5160000}"/>
    <cellStyle name="Currency 2 5 7 2 3" xfId="5814" xr:uid="{00000000-0005-0000-0000-0000B6160000}"/>
    <cellStyle name="Currency 2 5 7 2 3 2" xfId="5815" xr:uid="{00000000-0005-0000-0000-0000B7160000}"/>
    <cellStyle name="Currency 2 5 7 2 3 3" xfId="5816" xr:uid="{00000000-0005-0000-0000-0000B8160000}"/>
    <cellStyle name="Currency 2 5 7 2 4" xfId="5817" xr:uid="{00000000-0005-0000-0000-0000B9160000}"/>
    <cellStyle name="Currency 2 5 7 2 4 2" xfId="5818" xr:uid="{00000000-0005-0000-0000-0000BA160000}"/>
    <cellStyle name="Currency 2 5 7 2 4 2 2" xfId="5819" xr:uid="{00000000-0005-0000-0000-0000BB160000}"/>
    <cellStyle name="Currency 2 5 7 2 4 3" xfId="5820" xr:uid="{00000000-0005-0000-0000-0000BC160000}"/>
    <cellStyle name="Currency 2 5 7 2 5" xfId="5821" xr:uid="{00000000-0005-0000-0000-0000BD160000}"/>
    <cellStyle name="Currency 2 5 7 2 5 2" xfId="5822" xr:uid="{00000000-0005-0000-0000-0000BE160000}"/>
    <cellStyle name="Currency 2 5 7 2 5 2 2" xfId="5823" xr:uid="{00000000-0005-0000-0000-0000BF160000}"/>
    <cellStyle name="Currency 2 5 7 2 5 3" xfId="5824" xr:uid="{00000000-0005-0000-0000-0000C0160000}"/>
    <cellStyle name="Currency 2 5 7 2 6" xfId="5825" xr:uid="{00000000-0005-0000-0000-0000C1160000}"/>
    <cellStyle name="Currency 2 5 7 2 6 2" xfId="5826" xr:uid="{00000000-0005-0000-0000-0000C2160000}"/>
    <cellStyle name="Currency 2 5 7 2 6 2 2" xfId="5827" xr:uid="{00000000-0005-0000-0000-0000C3160000}"/>
    <cellStyle name="Currency 2 5 7 2 6 3" xfId="5828" xr:uid="{00000000-0005-0000-0000-0000C4160000}"/>
    <cellStyle name="Currency 2 5 7 2 7" xfId="5829" xr:uid="{00000000-0005-0000-0000-0000C5160000}"/>
    <cellStyle name="Currency 2 5 7 2 7 2" xfId="5830" xr:uid="{00000000-0005-0000-0000-0000C6160000}"/>
    <cellStyle name="Currency 2 5 7 2 8" xfId="5831" xr:uid="{00000000-0005-0000-0000-0000C7160000}"/>
    <cellStyle name="Currency 2 5 7 2 8 2" xfId="5832" xr:uid="{00000000-0005-0000-0000-0000C8160000}"/>
    <cellStyle name="Currency 2 5 7 2 9" xfId="5833" xr:uid="{00000000-0005-0000-0000-0000C9160000}"/>
    <cellStyle name="Currency 2 5 7 3" xfId="5834" xr:uid="{00000000-0005-0000-0000-0000CA160000}"/>
    <cellStyle name="Currency 2 5 7 4" xfId="5835" xr:uid="{00000000-0005-0000-0000-0000CB160000}"/>
    <cellStyle name="Currency 2 5 7 4 2" xfId="5836" xr:uid="{00000000-0005-0000-0000-0000CC160000}"/>
    <cellStyle name="Currency 2 5 7 4 3" xfId="5837" xr:uid="{00000000-0005-0000-0000-0000CD160000}"/>
    <cellStyle name="Currency 2 5 7 5" xfId="5838" xr:uid="{00000000-0005-0000-0000-0000CE160000}"/>
    <cellStyle name="Currency 2 5 7 5 2" xfId="5839" xr:uid="{00000000-0005-0000-0000-0000CF160000}"/>
    <cellStyle name="Currency 2 5 7 5 2 2" xfId="5840" xr:uid="{00000000-0005-0000-0000-0000D0160000}"/>
    <cellStyle name="Currency 2 5 7 5 3" xfId="5841" xr:uid="{00000000-0005-0000-0000-0000D1160000}"/>
    <cellStyle name="Currency 2 5 7 6" xfId="5842" xr:uid="{00000000-0005-0000-0000-0000D2160000}"/>
    <cellStyle name="Currency 2 5 7 6 2" xfId="5843" xr:uid="{00000000-0005-0000-0000-0000D3160000}"/>
    <cellStyle name="Currency 2 5 7 6 2 2" xfId="5844" xr:uid="{00000000-0005-0000-0000-0000D4160000}"/>
    <cellStyle name="Currency 2 5 7 6 3" xfId="5845" xr:uid="{00000000-0005-0000-0000-0000D5160000}"/>
    <cellStyle name="Currency 2 5 7 7" xfId="5846" xr:uid="{00000000-0005-0000-0000-0000D6160000}"/>
    <cellStyle name="Currency 2 5 7 7 2" xfId="5847" xr:uid="{00000000-0005-0000-0000-0000D7160000}"/>
    <cellStyle name="Currency 2 5 7 7 2 2" xfId="5848" xr:uid="{00000000-0005-0000-0000-0000D8160000}"/>
    <cellStyle name="Currency 2 5 7 7 3" xfId="5849" xr:uid="{00000000-0005-0000-0000-0000D9160000}"/>
    <cellStyle name="Currency 2 5 7 8" xfId="5850" xr:uid="{00000000-0005-0000-0000-0000DA160000}"/>
    <cellStyle name="Currency 2 5 7 8 2" xfId="5851" xr:uid="{00000000-0005-0000-0000-0000DB160000}"/>
    <cellStyle name="Currency 2 5 7 9" xfId="5852" xr:uid="{00000000-0005-0000-0000-0000DC160000}"/>
    <cellStyle name="Currency 2 5 7 9 2" xfId="5853" xr:uid="{00000000-0005-0000-0000-0000DD160000}"/>
    <cellStyle name="Currency 2 5 8" xfId="5854" xr:uid="{00000000-0005-0000-0000-0000DE160000}"/>
    <cellStyle name="Currency 2 5 8 2" xfId="5855" xr:uid="{00000000-0005-0000-0000-0000DF160000}"/>
    <cellStyle name="Currency 2 5 8 2 10" xfId="5856" xr:uid="{00000000-0005-0000-0000-0000E0160000}"/>
    <cellStyle name="Currency 2 5 8 2 2" xfId="5857" xr:uid="{00000000-0005-0000-0000-0000E1160000}"/>
    <cellStyle name="Currency 2 5 8 2 3" xfId="5858" xr:uid="{00000000-0005-0000-0000-0000E2160000}"/>
    <cellStyle name="Currency 2 5 8 2 4" xfId="5859" xr:uid="{00000000-0005-0000-0000-0000E3160000}"/>
    <cellStyle name="Currency 2 5 8 2 4 2" xfId="5860" xr:uid="{00000000-0005-0000-0000-0000E4160000}"/>
    <cellStyle name="Currency 2 5 8 2 4 2 2" xfId="5861" xr:uid="{00000000-0005-0000-0000-0000E5160000}"/>
    <cellStyle name="Currency 2 5 8 2 4 3" xfId="5862" xr:uid="{00000000-0005-0000-0000-0000E6160000}"/>
    <cellStyle name="Currency 2 5 8 2 5" xfId="5863" xr:uid="{00000000-0005-0000-0000-0000E7160000}"/>
    <cellStyle name="Currency 2 5 8 2 5 2" xfId="5864" xr:uid="{00000000-0005-0000-0000-0000E8160000}"/>
    <cellStyle name="Currency 2 5 8 2 5 2 2" xfId="5865" xr:uid="{00000000-0005-0000-0000-0000E9160000}"/>
    <cellStyle name="Currency 2 5 8 2 5 3" xfId="5866" xr:uid="{00000000-0005-0000-0000-0000EA160000}"/>
    <cellStyle name="Currency 2 5 8 2 6" xfId="5867" xr:uid="{00000000-0005-0000-0000-0000EB160000}"/>
    <cellStyle name="Currency 2 5 8 2 6 2" xfId="5868" xr:uid="{00000000-0005-0000-0000-0000EC160000}"/>
    <cellStyle name="Currency 2 5 8 2 6 2 2" xfId="5869" xr:uid="{00000000-0005-0000-0000-0000ED160000}"/>
    <cellStyle name="Currency 2 5 8 2 6 3" xfId="5870" xr:uid="{00000000-0005-0000-0000-0000EE160000}"/>
    <cellStyle name="Currency 2 5 8 2 7" xfId="5871" xr:uid="{00000000-0005-0000-0000-0000EF160000}"/>
    <cellStyle name="Currency 2 5 8 2 7 2" xfId="5872" xr:uid="{00000000-0005-0000-0000-0000F0160000}"/>
    <cellStyle name="Currency 2 5 8 2 8" xfId="5873" xr:uid="{00000000-0005-0000-0000-0000F1160000}"/>
    <cellStyle name="Currency 2 5 8 2 8 2" xfId="5874" xr:uid="{00000000-0005-0000-0000-0000F2160000}"/>
    <cellStyle name="Currency 2 5 8 2 9" xfId="5875" xr:uid="{00000000-0005-0000-0000-0000F3160000}"/>
    <cellStyle name="Currency 2 5 8 3" xfId="5876" xr:uid="{00000000-0005-0000-0000-0000F4160000}"/>
    <cellStyle name="Currency 2 5 8 4" xfId="5877" xr:uid="{00000000-0005-0000-0000-0000F5160000}"/>
    <cellStyle name="Currency 2 5 8 4 2" xfId="5878" xr:uid="{00000000-0005-0000-0000-0000F6160000}"/>
    <cellStyle name="Currency 2 5 8 4 2 2" xfId="5879" xr:uid="{00000000-0005-0000-0000-0000F7160000}"/>
    <cellStyle name="Currency 2 5 8 4 3" xfId="5880" xr:uid="{00000000-0005-0000-0000-0000F8160000}"/>
    <cellStyle name="Currency 2 5 8 5" xfId="5881" xr:uid="{00000000-0005-0000-0000-0000F9160000}"/>
    <cellStyle name="Currency 2 5 8 5 2" xfId="5882" xr:uid="{00000000-0005-0000-0000-0000FA160000}"/>
    <cellStyle name="Currency 2 5 8 5 2 2" xfId="5883" xr:uid="{00000000-0005-0000-0000-0000FB160000}"/>
    <cellStyle name="Currency 2 5 8 5 3" xfId="5884" xr:uid="{00000000-0005-0000-0000-0000FC160000}"/>
    <cellStyle name="Currency 2 5 9" xfId="5885" xr:uid="{00000000-0005-0000-0000-0000FD160000}"/>
    <cellStyle name="Currency 2 5 9 2" xfId="5886" xr:uid="{00000000-0005-0000-0000-0000FE160000}"/>
    <cellStyle name="Currency 2 5 9 3" xfId="5887" xr:uid="{00000000-0005-0000-0000-0000FF160000}"/>
    <cellStyle name="Currency 2 5 9 3 2" xfId="5888" xr:uid="{00000000-0005-0000-0000-000000170000}"/>
    <cellStyle name="Currency 2 5 9 3 3" xfId="5889" xr:uid="{00000000-0005-0000-0000-000001170000}"/>
    <cellStyle name="Currency 2 5 9 4" xfId="5890" xr:uid="{00000000-0005-0000-0000-000002170000}"/>
    <cellStyle name="Currency 2 5 9 4 2" xfId="5891" xr:uid="{00000000-0005-0000-0000-000003170000}"/>
    <cellStyle name="Currency 2 5 9 4 2 2" xfId="5892" xr:uid="{00000000-0005-0000-0000-000004170000}"/>
    <cellStyle name="Currency 2 5 9 4 3" xfId="5893" xr:uid="{00000000-0005-0000-0000-000005170000}"/>
    <cellStyle name="Currency 2 5 9 5" xfId="5894" xr:uid="{00000000-0005-0000-0000-000006170000}"/>
    <cellStyle name="Currency 2 5 9 5 2" xfId="5895" xr:uid="{00000000-0005-0000-0000-000007170000}"/>
    <cellStyle name="Currency 2 5 9 5 2 2" xfId="5896" xr:uid="{00000000-0005-0000-0000-000008170000}"/>
    <cellStyle name="Currency 2 5 9 5 3" xfId="5897" xr:uid="{00000000-0005-0000-0000-000009170000}"/>
    <cellStyle name="Currency 2 5 9 6" xfId="5898" xr:uid="{00000000-0005-0000-0000-00000A170000}"/>
    <cellStyle name="Currency 2 5 9 6 2" xfId="5899" xr:uid="{00000000-0005-0000-0000-00000B170000}"/>
    <cellStyle name="Currency 2 5 9 6 2 2" xfId="5900" xr:uid="{00000000-0005-0000-0000-00000C170000}"/>
    <cellStyle name="Currency 2 5 9 6 3" xfId="5901" xr:uid="{00000000-0005-0000-0000-00000D170000}"/>
    <cellStyle name="Currency 2 5 9 7" xfId="5902" xr:uid="{00000000-0005-0000-0000-00000E170000}"/>
    <cellStyle name="Currency 2 5 9 7 2" xfId="5903" xr:uid="{00000000-0005-0000-0000-00000F170000}"/>
    <cellStyle name="Currency 2 5 9 8" xfId="5904" xr:uid="{00000000-0005-0000-0000-000010170000}"/>
    <cellStyle name="Currency 2 5 9 8 2" xfId="5905" xr:uid="{00000000-0005-0000-0000-000011170000}"/>
    <cellStyle name="Currency 2 5 9 9" xfId="5906" xr:uid="{00000000-0005-0000-0000-000012170000}"/>
    <cellStyle name="Currency 2 6" xfId="5907" xr:uid="{00000000-0005-0000-0000-000013170000}"/>
    <cellStyle name="Currency 2 6 10" xfId="5908" xr:uid="{00000000-0005-0000-0000-000014170000}"/>
    <cellStyle name="Currency 2 6 10 10" xfId="5909" xr:uid="{00000000-0005-0000-0000-000015170000}"/>
    <cellStyle name="Currency 2 6 10 11" xfId="5910" xr:uid="{00000000-0005-0000-0000-000016170000}"/>
    <cellStyle name="Currency 2 6 10 12" xfId="5911" xr:uid="{00000000-0005-0000-0000-000017170000}"/>
    <cellStyle name="Currency 2 6 10 2" xfId="5912" xr:uid="{00000000-0005-0000-0000-000018170000}"/>
    <cellStyle name="Currency 2 6 10 2 2" xfId="5913" xr:uid="{00000000-0005-0000-0000-000019170000}"/>
    <cellStyle name="Currency 2 6 10 2 3" xfId="5914" xr:uid="{00000000-0005-0000-0000-00001A170000}"/>
    <cellStyle name="Currency 2 6 10 3" xfId="5915" xr:uid="{00000000-0005-0000-0000-00001B170000}"/>
    <cellStyle name="Currency 2 6 10 3 2" xfId="5916" xr:uid="{00000000-0005-0000-0000-00001C170000}"/>
    <cellStyle name="Currency 2 6 10 3 3" xfId="5917" xr:uid="{00000000-0005-0000-0000-00001D170000}"/>
    <cellStyle name="Currency 2 6 10 4" xfId="5918" xr:uid="{00000000-0005-0000-0000-00001E170000}"/>
    <cellStyle name="Currency 2 6 10 5" xfId="5919" xr:uid="{00000000-0005-0000-0000-00001F170000}"/>
    <cellStyle name="Currency 2 6 10 5 2" xfId="5920" xr:uid="{00000000-0005-0000-0000-000020170000}"/>
    <cellStyle name="Currency 2 6 10 5 2 2" xfId="5921" xr:uid="{00000000-0005-0000-0000-000021170000}"/>
    <cellStyle name="Currency 2 6 10 5 3" xfId="5922" xr:uid="{00000000-0005-0000-0000-000022170000}"/>
    <cellStyle name="Currency 2 6 10 6" xfId="5923" xr:uid="{00000000-0005-0000-0000-000023170000}"/>
    <cellStyle name="Currency 2 6 10 6 2" xfId="5924" xr:uid="{00000000-0005-0000-0000-000024170000}"/>
    <cellStyle name="Currency 2 6 10 6 2 2" xfId="5925" xr:uid="{00000000-0005-0000-0000-000025170000}"/>
    <cellStyle name="Currency 2 6 10 6 3" xfId="5926" xr:uid="{00000000-0005-0000-0000-000026170000}"/>
    <cellStyle name="Currency 2 6 10 7" xfId="5927" xr:uid="{00000000-0005-0000-0000-000027170000}"/>
    <cellStyle name="Currency 2 6 10 7 2" xfId="5928" xr:uid="{00000000-0005-0000-0000-000028170000}"/>
    <cellStyle name="Currency 2 6 10 7 2 2" xfId="5929" xr:uid="{00000000-0005-0000-0000-000029170000}"/>
    <cellStyle name="Currency 2 6 10 7 3" xfId="5930" xr:uid="{00000000-0005-0000-0000-00002A170000}"/>
    <cellStyle name="Currency 2 6 10 8" xfId="5931" xr:uid="{00000000-0005-0000-0000-00002B170000}"/>
    <cellStyle name="Currency 2 6 10 8 2" xfId="5932" xr:uid="{00000000-0005-0000-0000-00002C170000}"/>
    <cellStyle name="Currency 2 6 10 9" xfId="5933" xr:uid="{00000000-0005-0000-0000-00002D170000}"/>
    <cellStyle name="Currency 2 6 10 9 2" xfId="5934" xr:uid="{00000000-0005-0000-0000-00002E170000}"/>
    <cellStyle name="Currency 2 6 11" xfId="5935" xr:uid="{00000000-0005-0000-0000-00002F170000}"/>
    <cellStyle name="Currency 2 6 11 2" xfId="5936" xr:uid="{00000000-0005-0000-0000-000030170000}"/>
    <cellStyle name="Currency 2 6 11 3" xfId="5937" xr:uid="{00000000-0005-0000-0000-000031170000}"/>
    <cellStyle name="Currency 2 6 12" xfId="5938" xr:uid="{00000000-0005-0000-0000-000032170000}"/>
    <cellStyle name="Currency 2 6 12 2" xfId="5939" xr:uid="{00000000-0005-0000-0000-000033170000}"/>
    <cellStyle name="Currency 2 6 12 2 2" xfId="5940" xr:uid="{00000000-0005-0000-0000-000034170000}"/>
    <cellStyle name="Currency 2 6 12 3" xfId="5941" xr:uid="{00000000-0005-0000-0000-000035170000}"/>
    <cellStyle name="Currency 2 6 12 4" xfId="5942" xr:uid="{00000000-0005-0000-0000-000036170000}"/>
    <cellStyle name="Currency 2 6 13" xfId="5943" xr:uid="{00000000-0005-0000-0000-000037170000}"/>
    <cellStyle name="Currency 2 6 13 2" xfId="5944" xr:uid="{00000000-0005-0000-0000-000038170000}"/>
    <cellStyle name="Currency 2 6 13 2 2" xfId="5945" xr:uid="{00000000-0005-0000-0000-000039170000}"/>
    <cellStyle name="Currency 2 6 13 3" xfId="5946" xr:uid="{00000000-0005-0000-0000-00003A170000}"/>
    <cellStyle name="Currency 2 6 14" xfId="5947" xr:uid="{00000000-0005-0000-0000-00003B170000}"/>
    <cellStyle name="Currency 2 6 14 2" xfId="5948" xr:uid="{00000000-0005-0000-0000-00003C170000}"/>
    <cellStyle name="Currency 2 6 14 2 2" xfId="5949" xr:uid="{00000000-0005-0000-0000-00003D170000}"/>
    <cellStyle name="Currency 2 6 14 3" xfId="5950" xr:uid="{00000000-0005-0000-0000-00003E170000}"/>
    <cellStyle name="Currency 2 6 15" xfId="5951" xr:uid="{00000000-0005-0000-0000-00003F170000}"/>
    <cellStyle name="Currency 2 6 15 2" xfId="5952" xr:uid="{00000000-0005-0000-0000-000040170000}"/>
    <cellStyle name="Currency 2 6 16" xfId="5953" xr:uid="{00000000-0005-0000-0000-000041170000}"/>
    <cellStyle name="Currency 2 6 16 2" xfId="5954" xr:uid="{00000000-0005-0000-0000-000042170000}"/>
    <cellStyle name="Currency 2 6 17" xfId="5955" xr:uid="{00000000-0005-0000-0000-000043170000}"/>
    <cellStyle name="Currency 2 6 18" xfId="5956" xr:uid="{00000000-0005-0000-0000-000044170000}"/>
    <cellStyle name="Currency 2 6 19" xfId="5957" xr:uid="{00000000-0005-0000-0000-000045170000}"/>
    <cellStyle name="Currency 2 6 2" xfId="5958" xr:uid="{00000000-0005-0000-0000-000046170000}"/>
    <cellStyle name="Currency 2 6 2 10" xfId="5959" xr:uid="{00000000-0005-0000-0000-000047170000}"/>
    <cellStyle name="Currency 2 6 2 10 2" xfId="5960" xr:uid="{00000000-0005-0000-0000-000048170000}"/>
    <cellStyle name="Currency 2 6 2 10 2 2" xfId="5961" xr:uid="{00000000-0005-0000-0000-000049170000}"/>
    <cellStyle name="Currency 2 6 2 10 3" xfId="5962" xr:uid="{00000000-0005-0000-0000-00004A170000}"/>
    <cellStyle name="Currency 2 6 2 10 4" xfId="5963" xr:uid="{00000000-0005-0000-0000-00004B170000}"/>
    <cellStyle name="Currency 2 6 2 11" xfId="5964" xr:uid="{00000000-0005-0000-0000-00004C170000}"/>
    <cellStyle name="Currency 2 6 2 11 2" xfId="5965" xr:uid="{00000000-0005-0000-0000-00004D170000}"/>
    <cellStyle name="Currency 2 6 2 11 2 2" xfId="5966" xr:uid="{00000000-0005-0000-0000-00004E170000}"/>
    <cellStyle name="Currency 2 6 2 11 3" xfId="5967" xr:uid="{00000000-0005-0000-0000-00004F170000}"/>
    <cellStyle name="Currency 2 6 2 12" xfId="5968" xr:uid="{00000000-0005-0000-0000-000050170000}"/>
    <cellStyle name="Currency 2 6 2 12 2" xfId="5969" xr:uid="{00000000-0005-0000-0000-000051170000}"/>
    <cellStyle name="Currency 2 6 2 12 2 2" xfId="5970" xr:uid="{00000000-0005-0000-0000-000052170000}"/>
    <cellStyle name="Currency 2 6 2 12 3" xfId="5971" xr:uid="{00000000-0005-0000-0000-000053170000}"/>
    <cellStyle name="Currency 2 6 2 13" xfId="5972" xr:uid="{00000000-0005-0000-0000-000054170000}"/>
    <cellStyle name="Currency 2 6 2 13 2" xfId="5973" xr:uid="{00000000-0005-0000-0000-000055170000}"/>
    <cellStyle name="Currency 2 6 2 14" xfId="5974" xr:uid="{00000000-0005-0000-0000-000056170000}"/>
    <cellStyle name="Currency 2 6 2 14 2" xfId="5975" xr:uid="{00000000-0005-0000-0000-000057170000}"/>
    <cellStyle name="Currency 2 6 2 15" xfId="5976" xr:uid="{00000000-0005-0000-0000-000058170000}"/>
    <cellStyle name="Currency 2 6 2 16" xfId="5977" xr:uid="{00000000-0005-0000-0000-000059170000}"/>
    <cellStyle name="Currency 2 6 2 17" xfId="5978" xr:uid="{00000000-0005-0000-0000-00005A170000}"/>
    <cellStyle name="Currency 2 6 2 18" xfId="5979" xr:uid="{00000000-0005-0000-0000-00005B170000}"/>
    <cellStyle name="Currency 2 6 2 2" xfId="5980" xr:uid="{00000000-0005-0000-0000-00005C170000}"/>
    <cellStyle name="Currency 2 6 2 2 10" xfId="5981" xr:uid="{00000000-0005-0000-0000-00005D170000}"/>
    <cellStyle name="Currency 2 6 2 2 10 2" xfId="5982" xr:uid="{00000000-0005-0000-0000-00005E170000}"/>
    <cellStyle name="Currency 2 6 2 2 10 2 2" xfId="5983" xr:uid="{00000000-0005-0000-0000-00005F170000}"/>
    <cellStyle name="Currency 2 6 2 2 10 3" xfId="5984" xr:uid="{00000000-0005-0000-0000-000060170000}"/>
    <cellStyle name="Currency 2 6 2 2 11" xfId="5985" xr:uid="{00000000-0005-0000-0000-000061170000}"/>
    <cellStyle name="Currency 2 6 2 2 11 2" xfId="5986" xr:uid="{00000000-0005-0000-0000-000062170000}"/>
    <cellStyle name="Currency 2 6 2 2 12" xfId="5987" xr:uid="{00000000-0005-0000-0000-000063170000}"/>
    <cellStyle name="Currency 2 6 2 2 12 2" xfId="5988" xr:uid="{00000000-0005-0000-0000-000064170000}"/>
    <cellStyle name="Currency 2 6 2 2 13" xfId="5989" xr:uid="{00000000-0005-0000-0000-000065170000}"/>
    <cellStyle name="Currency 2 6 2 2 14" xfId="5990" xr:uid="{00000000-0005-0000-0000-000066170000}"/>
    <cellStyle name="Currency 2 6 2 2 15" xfId="5991" xr:uid="{00000000-0005-0000-0000-000067170000}"/>
    <cellStyle name="Currency 2 6 2 2 16" xfId="5992" xr:uid="{00000000-0005-0000-0000-000068170000}"/>
    <cellStyle name="Currency 2 6 2 2 2" xfId="5993" xr:uid="{00000000-0005-0000-0000-000069170000}"/>
    <cellStyle name="Currency 2 6 2 2 2 2" xfId="5994" xr:uid="{00000000-0005-0000-0000-00006A170000}"/>
    <cellStyle name="Currency 2 6 2 2 2 2 10" xfId="5995" xr:uid="{00000000-0005-0000-0000-00006B170000}"/>
    <cellStyle name="Currency 2 6 2 2 2 2 2" xfId="5996" xr:uid="{00000000-0005-0000-0000-00006C170000}"/>
    <cellStyle name="Currency 2 6 2 2 2 2 2 2" xfId="5997" xr:uid="{00000000-0005-0000-0000-00006D170000}"/>
    <cellStyle name="Currency 2 6 2 2 2 2 2 3" xfId="5998" xr:uid="{00000000-0005-0000-0000-00006E170000}"/>
    <cellStyle name="Currency 2 6 2 2 2 2 3" xfId="5999" xr:uid="{00000000-0005-0000-0000-00006F170000}"/>
    <cellStyle name="Currency 2 6 2 2 2 2 3 2" xfId="6000" xr:uid="{00000000-0005-0000-0000-000070170000}"/>
    <cellStyle name="Currency 2 6 2 2 2 2 3 3" xfId="6001" xr:uid="{00000000-0005-0000-0000-000071170000}"/>
    <cellStyle name="Currency 2 6 2 2 2 2 4" xfId="6002" xr:uid="{00000000-0005-0000-0000-000072170000}"/>
    <cellStyle name="Currency 2 6 2 2 2 2 4 2" xfId="6003" xr:uid="{00000000-0005-0000-0000-000073170000}"/>
    <cellStyle name="Currency 2 6 2 2 2 2 4 2 2" xfId="6004" xr:uid="{00000000-0005-0000-0000-000074170000}"/>
    <cellStyle name="Currency 2 6 2 2 2 2 4 3" xfId="6005" xr:uid="{00000000-0005-0000-0000-000075170000}"/>
    <cellStyle name="Currency 2 6 2 2 2 2 5" xfId="6006" xr:uid="{00000000-0005-0000-0000-000076170000}"/>
    <cellStyle name="Currency 2 6 2 2 2 2 5 2" xfId="6007" xr:uid="{00000000-0005-0000-0000-000077170000}"/>
    <cellStyle name="Currency 2 6 2 2 2 2 5 2 2" xfId="6008" xr:uid="{00000000-0005-0000-0000-000078170000}"/>
    <cellStyle name="Currency 2 6 2 2 2 2 5 3" xfId="6009" xr:uid="{00000000-0005-0000-0000-000079170000}"/>
    <cellStyle name="Currency 2 6 2 2 2 2 6" xfId="6010" xr:uid="{00000000-0005-0000-0000-00007A170000}"/>
    <cellStyle name="Currency 2 6 2 2 2 2 6 2" xfId="6011" xr:uid="{00000000-0005-0000-0000-00007B170000}"/>
    <cellStyle name="Currency 2 6 2 2 2 2 6 2 2" xfId="6012" xr:uid="{00000000-0005-0000-0000-00007C170000}"/>
    <cellStyle name="Currency 2 6 2 2 2 2 6 3" xfId="6013" xr:uid="{00000000-0005-0000-0000-00007D170000}"/>
    <cellStyle name="Currency 2 6 2 2 2 2 7" xfId="6014" xr:uid="{00000000-0005-0000-0000-00007E170000}"/>
    <cellStyle name="Currency 2 6 2 2 2 2 7 2" xfId="6015" xr:uid="{00000000-0005-0000-0000-00007F170000}"/>
    <cellStyle name="Currency 2 6 2 2 2 2 8" xfId="6016" xr:uid="{00000000-0005-0000-0000-000080170000}"/>
    <cellStyle name="Currency 2 6 2 2 2 2 8 2" xfId="6017" xr:uid="{00000000-0005-0000-0000-000081170000}"/>
    <cellStyle name="Currency 2 6 2 2 2 2 9" xfId="6018" xr:uid="{00000000-0005-0000-0000-000082170000}"/>
    <cellStyle name="Currency 2 6 2 2 2 3" xfId="6019" xr:uid="{00000000-0005-0000-0000-000083170000}"/>
    <cellStyle name="Currency 2 6 2 2 2 3 10" xfId="6020" xr:uid="{00000000-0005-0000-0000-000084170000}"/>
    <cellStyle name="Currency 2 6 2 2 2 3 2" xfId="6021" xr:uid="{00000000-0005-0000-0000-000085170000}"/>
    <cellStyle name="Currency 2 6 2 2 2 3 2 2" xfId="6022" xr:uid="{00000000-0005-0000-0000-000086170000}"/>
    <cellStyle name="Currency 2 6 2 2 2 3 2 3" xfId="6023" xr:uid="{00000000-0005-0000-0000-000087170000}"/>
    <cellStyle name="Currency 2 6 2 2 2 3 3" xfId="6024" xr:uid="{00000000-0005-0000-0000-000088170000}"/>
    <cellStyle name="Currency 2 6 2 2 2 3 3 2" xfId="6025" xr:uid="{00000000-0005-0000-0000-000089170000}"/>
    <cellStyle name="Currency 2 6 2 2 2 3 3 3" xfId="6026" xr:uid="{00000000-0005-0000-0000-00008A170000}"/>
    <cellStyle name="Currency 2 6 2 2 2 3 4" xfId="6027" xr:uid="{00000000-0005-0000-0000-00008B170000}"/>
    <cellStyle name="Currency 2 6 2 2 2 3 4 2" xfId="6028" xr:uid="{00000000-0005-0000-0000-00008C170000}"/>
    <cellStyle name="Currency 2 6 2 2 2 3 4 2 2" xfId="6029" xr:uid="{00000000-0005-0000-0000-00008D170000}"/>
    <cellStyle name="Currency 2 6 2 2 2 3 4 3" xfId="6030" xr:uid="{00000000-0005-0000-0000-00008E170000}"/>
    <cellStyle name="Currency 2 6 2 2 2 3 5" xfId="6031" xr:uid="{00000000-0005-0000-0000-00008F170000}"/>
    <cellStyle name="Currency 2 6 2 2 2 3 5 2" xfId="6032" xr:uid="{00000000-0005-0000-0000-000090170000}"/>
    <cellStyle name="Currency 2 6 2 2 2 3 5 2 2" xfId="6033" xr:uid="{00000000-0005-0000-0000-000091170000}"/>
    <cellStyle name="Currency 2 6 2 2 2 3 5 3" xfId="6034" xr:uid="{00000000-0005-0000-0000-000092170000}"/>
    <cellStyle name="Currency 2 6 2 2 2 3 6" xfId="6035" xr:uid="{00000000-0005-0000-0000-000093170000}"/>
    <cellStyle name="Currency 2 6 2 2 2 3 6 2" xfId="6036" xr:uid="{00000000-0005-0000-0000-000094170000}"/>
    <cellStyle name="Currency 2 6 2 2 2 3 6 2 2" xfId="6037" xr:uid="{00000000-0005-0000-0000-000095170000}"/>
    <cellStyle name="Currency 2 6 2 2 2 3 6 3" xfId="6038" xr:uid="{00000000-0005-0000-0000-000096170000}"/>
    <cellStyle name="Currency 2 6 2 2 2 3 7" xfId="6039" xr:uid="{00000000-0005-0000-0000-000097170000}"/>
    <cellStyle name="Currency 2 6 2 2 2 3 7 2" xfId="6040" xr:uid="{00000000-0005-0000-0000-000098170000}"/>
    <cellStyle name="Currency 2 6 2 2 2 3 8" xfId="6041" xr:uid="{00000000-0005-0000-0000-000099170000}"/>
    <cellStyle name="Currency 2 6 2 2 2 3 8 2" xfId="6042" xr:uid="{00000000-0005-0000-0000-00009A170000}"/>
    <cellStyle name="Currency 2 6 2 2 2 3 9" xfId="6043" xr:uid="{00000000-0005-0000-0000-00009B170000}"/>
    <cellStyle name="Currency 2 6 2 2 2 4" xfId="6044" xr:uid="{00000000-0005-0000-0000-00009C170000}"/>
    <cellStyle name="Currency 2 6 2 2 2 4 10" xfId="6045" xr:uid="{00000000-0005-0000-0000-00009D170000}"/>
    <cellStyle name="Currency 2 6 2 2 2 4 2" xfId="6046" xr:uid="{00000000-0005-0000-0000-00009E170000}"/>
    <cellStyle name="Currency 2 6 2 2 2 4 3" xfId="6047" xr:uid="{00000000-0005-0000-0000-00009F170000}"/>
    <cellStyle name="Currency 2 6 2 2 2 4 3 2" xfId="6048" xr:uid="{00000000-0005-0000-0000-0000A0170000}"/>
    <cellStyle name="Currency 2 6 2 2 2 4 3 2 2" xfId="6049" xr:uid="{00000000-0005-0000-0000-0000A1170000}"/>
    <cellStyle name="Currency 2 6 2 2 2 4 3 3" xfId="6050" xr:uid="{00000000-0005-0000-0000-0000A2170000}"/>
    <cellStyle name="Currency 2 6 2 2 2 4 4" xfId="6051" xr:uid="{00000000-0005-0000-0000-0000A3170000}"/>
    <cellStyle name="Currency 2 6 2 2 2 4 4 2" xfId="6052" xr:uid="{00000000-0005-0000-0000-0000A4170000}"/>
    <cellStyle name="Currency 2 6 2 2 2 4 4 2 2" xfId="6053" xr:uid="{00000000-0005-0000-0000-0000A5170000}"/>
    <cellStyle name="Currency 2 6 2 2 2 4 4 3" xfId="6054" xr:uid="{00000000-0005-0000-0000-0000A6170000}"/>
    <cellStyle name="Currency 2 6 2 2 2 4 5" xfId="6055" xr:uid="{00000000-0005-0000-0000-0000A7170000}"/>
    <cellStyle name="Currency 2 6 2 2 2 4 5 2" xfId="6056" xr:uid="{00000000-0005-0000-0000-0000A8170000}"/>
    <cellStyle name="Currency 2 6 2 2 2 4 5 2 2" xfId="6057" xr:uid="{00000000-0005-0000-0000-0000A9170000}"/>
    <cellStyle name="Currency 2 6 2 2 2 4 5 3" xfId="6058" xr:uid="{00000000-0005-0000-0000-0000AA170000}"/>
    <cellStyle name="Currency 2 6 2 2 2 4 6" xfId="6059" xr:uid="{00000000-0005-0000-0000-0000AB170000}"/>
    <cellStyle name="Currency 2 6 2 2 2 4 6 2" xfId="6060" xr:uid="{00000000-0005-0000-0000-0000AC170000}"/>
    <cellStyle name="Currency 2 6 2 2 2 4 7" xfId="6061" xr:uid="{00000000-0005-0000-0000-0000AD170000}"/>
    <cellStyle name="Currency 2 6 2 2 2 4 7 2" xfId="6062" xr:uid="{00000000-0005-0000-0000-0000AE170000}"/>
    <cellStyle name="Currency 2 6 2 2 2 4 8" xfId="6063" xr:uid="{00000000-0005-0000-0000-0000AF170000}"/>
    <cellStyle name="Currency 2 6 2 2 2 4 9" xfId="6064" xr:uid="{00000000-0005-0000-0000-0000B0170000}"/>
    <cellStyle name="Currency 2 6 2 2 2 5" xfId="6065" xr:uid="{00000000-0005-0000-0000-0000B1170000}"/>
    <cellStyle name="Currency 2 6 2 2 2 5 2" xfId="6066" xr:uid="{00000000-0005-0000-0000-0000B2170000}"/>
    <cellStyle name="Currency 2 6 2 2 2 5 3" xfId="6067" xr:uid="{00000000-0005-0000-0000-0000B3170000}"/>
    <cellStyle name="Currency 2 6 2 2 2 5 4" xfId="6068" xr:uid="{00000000-0005-0000-0000-0000B4170000}"/>
    <cellStyle name="Currency 2 6 2 2 2 6" xfId="6069" xr:uid="{00000000-0005-0000-0000-0000B5170000}"/>
    <cellStyle name="Currency 2 6 2 2 2 6 2" xfId="6070" xr:uid="{00000000-0005-0000-0000-0000B6170000}"/>
    <cellStyle name="Currency 2 6 2 2 2 6 2 2" xfId="6071" xr:uid="{00000000-0005-0000-0000-0000B7170000}"/>
    <cellStyle name="Currency 2 6 2 2 2 6 2 2 2" xfId="6072" xr:uid="{00000000-0005-0000-0000-0000B8170000}"/>
    <cellStyle name="Currency 2 6 2 2 2 6 2 3" xfId="6073" xr:uid="{00000000-0005-0000-0000-0000B9170000}"/>
    <cellStyle name="Currency 2 6 2 2 2 6 3" xfId="6074" xr:uid="{00000000-0005-0000-0000-0000BA170000}"/>
    <cellStyle name="Currency 2 6 2 2 2 6 3 2" xfId="6075" xr:uid="{00000000-0005-0000-0000-0000BB170000}"/>
    <cellStyle name="Currency 2 6 2 2 2 6 3 2 2" xfId="6076" xr:uid="{00000000-0005-0000-0000-0000BC170000}"/>
    <cellStyle name="Currency 2 6 2 2 2 6 3 3" xfId="6077" xr:uid="{00000000-0005-0000-0000-0000BD170000}"/>
    <cellStyle name="Currency 2 6 2 2 2 6 4" xfId="6078" xr:uid="{00000000-0005-0000-0000-0000BE170000}"/>
    <cellStyle name="Currency 2 6 2 2 2 6 4 2" xfId="6079" xr:uid="{00000000-0005-0000-0000-0000BF170000}"/>
    <cellStyle name="Currency 2 6 2 2 2 6 4 2 2" xfId="6080" xr:uid="{00000000-0005-0000-0000-0000C0170000}"/>
    <cellStyle name="Currency 2 6 2 2 2 6 4 3" xfId="6081" xr:uid="{00000000-0005-0000-0000-0000C1170000}"/>
    <cellStyle name="Currency 2 6 2 2 2 6 5" xfId="6082" xr:uid="{00000000-0005-0000-0000-0000C2170000}"/>
    <cellStyle name="Currency 2 6 2 2 2 6 5 2" xfId="6083" xr:uid="{00000000-0005-0000-0000-0000C3170000}"/>
    <cellStyle name="Currency 2 6 2 2 2 6 6" xfId="6084" xr:uid="{00000000-0005-0000-0000-0000C4170000}"/>
    <cellStyle name="Currency 2 6 2 2 2 6 6 2" xfId="6085" xr:uid="{00000000-0005-0000-0000-0000C5170000}"/>
    <cellStyle name="Currency 2 6 2 2 2 6 7" xfId="6086" xr:uid="{00000000-0005-0000-0000-0000C6170000}"/>
    <cellStyle name="Currency 2 6 2 2 2 7" xfId="6087" xr:uid="{00000000-0005-0000-0000-0000C7170000}"/>
    <cellStyle name="Currency 2 6 2 2 2 7 2" xfId="6088" xr:uid="{00000000-0005-0000-0000-0000C8170000}"/>
    <cellStyle name="Currency 2 6 2 2 2 7 2 2" xfId="6089" xr:uid="{00000000-0005-0000-0000-0000C9170000}"/>
    <cellStyle name="Currency 2 6 2 2 2 7 3" xfId="6090" xr:uid="{00000000-0005-0000-0000-0000CA170000}"/>
    <cellStyle name="Currency 2 6 2 2 2 8" xfId="6091" xr:uid="{00000000-0005-0000-0000-0000CB170000}"/>
    <cellStyle name="Currency 2 6 2 2 2 8 2" xfId="6092" xr:uid="{00000000-0005-0000-0000-0000CC170000}"/>
    <cellStyle name="Currency 2 6 2 2 2 8 2 2" xfId="6093" xr:uid="{00000000-0005-0000-0000-0000CD170000}"/>
    <cellStyle name="Currency 2 6 2 2 2 8 3" xfId="6094" xr:uid="{00000000-0005-0000-0000-0000CE170000}"/>
    <cellStyle name="Currency 2 6 2 2 2 9" xfId="6095" xr:uid="{00000000-0005-0000-0000-0000CF170000}"/>
    <cellStyle name="Currency 2 6 2 2 3" xfId="6096" xr:uid="{00000000-0005-0000-0000-0000D0170000}"/>
    <cellStyle name="Currency 2 6 2 2 3 10" xfId="6097" xr:uid="{00000000-0005-0000-0000-0000D1170000}"/>
    <cellStyle name="Currency 2 6 2 2 3 11" xfId="6098" xr:uid="{00000000-0005-0000-0000-0000D2170000}"/>
    <cellStyle name="Currency 2 6 2 2 3 12" xfId="6099" xr:uid="{00000000-0005-0000-0000-0000D3170000}"/>
    <cellStyle name="Currency 2 6 2 2 3 13" xfId="6100" xr:uid="{00000000-0005-0000-0000-0000D4170000}"/>
    <cellStyle name="Currency 2 6 2 2 3 2" xfId="6101" xr:uid="{00000000-0005-0000-0000-0000D5170000}"/>
    <cellStyle name="Currency 2 6 2 2 3 2 10" xfId="6102" xr:uid="{00000000-0005-0000-0000-0000D6170000}"/>
    <cellStyle name="Currency 2 6 2 2 3 2 2" xfId="6103" xr:uid="{00000000-0005-0000-0000-0000D7170000}"/>
    <cellStyle name="Currency 2 6 2 2 3 2 2 2" xfId="6104" xr:uid="{00000000-0005-0000-0000-0000D8170000}"/>
    <cellStyle name="Currency 2 6 2 2 3 2 2 3" xfId="6105" xr:uid="{00000000-0005-0000-0000-0000D9170000}"/>
    <cellStyle name="Currency 2 6 2 2 3 2 3" xfId="6106" xr:uid="{00000000-0005-0000-0000-0000DA170000}"/>
    <cellStyle name="Currency 2 6 2 2 3 2 3 2" xfId="6107" xr:uid="{00000000-0005-0000-0000-0000DB170000}"/>
    <cellStyle name="Currency 2 6 2 2 3 2 3 3" xfId="6108" xr:uid="{00000000-0005-0000-0000-0000DC170000}"/>
    <cellStyle name="Currency 2 6 2 2 3 2 3 4" xfId="6109" xr:uid="{00000000-0005-0000-0000-0000DD170000}"/>
    <cellStyle name="Currency 2 6 2 2 3 2 4" xfId="6110" xr:uid="{00000000-0005-0000-0000-0000DE170000}"/>
    <cellStyle name="Currency 2 6 2 2 3 2 4 2" xfId="6111" xr:uid="{00000000-0005-0000-0000-0000DF170000}"/>
    <cellStyle name="Currency 2 6 2 2 3 2 4 2 2" xfId="6112" xr:uid="{00000000-0005-0000-0000-0000E0170000}"/>
    <cellStyle name="Currency 2 6 2 2 3 2 4 3" xfId="6113" xr:uid="{00000000-0005-0000-0000-0000E1170000}"/>
    <cellStyle name="Currency 2 6 2 2 3 2 5" xfId="6114" xr:uid="{00000000-0005-0000-0000-0000E2170000}"/>
    <cellStyle name="Currency 2 6 2 2 3 2 5 2" xfId="6115" xr:uid="{00000000-0005-0000-0000-0000E3170000}"/>
    <cellStyle name="Currency 2 6 2 2 3 2 5 2 2" xfId="6116" xr:uid="{00000000-0005-0000-0000-0000E4170000}"/>
    <cellStyle name="Currency 2 6 2 2 3 2 5 3" xfId="6117" xr:uid="{00000000-0005-0000-0000-0000E5170000}"/>
    <cellStyle name="Currency 2 6 2 2 3 2 6" xfId="6118" xr:uid="{00000000-0005-0000-0000-0000E6170000}"/>
    <cellStyle name="Currency 2 6 2 2 3 2 6 2" xfId="6119" xr:uid="{00000000-0005-0000-0000-0000E7170000}"/>
    <cellStyle name="Currency 2 6 2 2 3 2 6 2 2" xfId="6120" xr:uid="{00000000-0005-0000-0000-0000E8170000}"/>
    <cellStyle name="Currency 2 6 2 2 3 2 6 3" xfId="6121" xr:uid="{00000000-0005-0000-0000-0000E9170000}"/>
    <cellStyle name="Currency 2 6 2 2 3 2 7" xfId="6122" xr:uid="{00000000-0005-0000-0000-0000EA170000}"/>
    <cellStyle name="Currency 2 6 2 2 3 2 7 2" xfId="6123" xr:uid="{00000000-0005-0000-0000-0000EB170000}"/>
    <cellStyle name="Currency 2 6 2 2 3 2 8" xfId="6124" xr:uid="{00000000-0005-0000-0000-0000EC170000}"/>
    <cellStyle name="Currency 2 6 2 2 3 2 8 2" xfId="6125" xr:uid="{00000000-0005-0000-0000-0000ED170000}"/>
    <cellStyle name="Currency 2 6 2 2 3 2 9" xfId="6126" xr:uid="{00000000-0005-0000-0000-0000EE170000}"/>
    <cellStyle name="Currency 2 6 2 2 3 3" xfId="6127" xr:uid="{00000000-0005-0000-0000-0000EF170000}"/>
    <cellStyle name="Currency 2 6 2 2 3 3 2" xfId="6128" xr:uid="{00000000-0005-0000-0000-0000F0170000}"/>
    <cellStyle name="Currency 2 6 2 2 3 3 2 2" xfId="6129" xr:uid="{00000000-0005-0000-0000-0000F1170000}"/>
    <cellStyle name="Currency 2 6 2 2 3 3 2 3" xfId="6130" xr:uid="{00000000-0005-0000-0000-0000F2170000}"/>
    <cellStyle name="Currency 2 6 2 2 3 3 3" xfId="6131" xr:uid="{00000000-0005-0000-0000-0000F3170000}"/>
    <cellStyle name="Currency 2 6 2 2 3 4" xfId="6132" xr:uid="{00000000-0005-0000-0000-0000F4170000}"/>
    <cellStyle name="Currency 2 6 2 2 3 4 2" xfId="6133" xr:uid="{00000000-0005-0000-0000-0000F5170000}"/>
    <cellStyle name="Currency 2 6 2 2 3 4 3" xfId="6134" xr:uid="{00000000-0005-0000-0000-0000F6170000}"/>
    <cellStyle name="Currency 2 6 2 2 3 4 4" xfId="6135" xr:uid="{00000000-0005-0000-0000-0000F7170000}"/>
    <cellStyle name="Currency 2 6 2 2 3 5" xfId="6136" xr:uid="{00000000-0005-0000-0000-0000F8170000}"/>
    <cellStyle name="Currency 2 6 2 2 3 5 2" xfId="6137" xr:uid="{00000000-0005-0000-0000-0000F9170000}"/>
    <cellStyle name="Currency 2 6 2 2 3 5 2 2" xfId="6138" xr:uid="{00000000-0005-0000-0000-0000FA170000}"/>
    <cellStyle name="Currency 2 6 2 2 3 5 3" xfId="6139" xr:uid="{00000000-0005-0000-0000-0000FB170000}"/>
    <cellStyle name="Currency 2 6 2 2 3 6" xfId="6140" xr:uid="{00000000-0005-0000-0000-0000FC170000}"/>
    <cellStyle name="Currency 2 6 2 2 3 6 2" xfId="6141" xr:uid="{00000000-0005-0000-0000-0000FD170000}"/>
    <cellStyle name="Currency 2 6 2 2 3 6 2 2" xfId="6142" xr:uid="{00000000-0005-0000-0000-0000FE170000}"/>
    <cellStyle name="Currency 2 6 2 2 3 6 3" xfId="6143" xr:uid="{00000000-0005-0000-0000-0000FF170000}"/>
    <cellStyle name="Currency 2 6 2 2 3 7" xfId="6144" xr:uid="{00000000-0005-0000-0000-000000180000}"/>
    <cellStyle name="Currency 2 6 2 2 3 7 2" xfId="6145" xr:uid="{00000000-0005-0000-0000-000001180000}"/>
    <cellStyle name="Currency 2 6 2 2 3 7 2 2" xfId="6146" xr:uid="{00000000-0005-0000-0000-000002180000}"/>
    <cellStyle name="Currency 2 6 2 2 3 7 3" xfId="6147" xr:uid="{00000000-0005-0000-0000-000003180000}"/>
    <cellStyle name="Currency 2 6 2 2 3 8" xfId="6148" xr:uid="{00000000-0005-0000-0000-000004180000}"/>
    <cellStyle name="Currency 2 6 2 2 3 8 2" xfId="6149" xr:uid="{00000000-0005-0000-0000-000005180000}"/>
    <cellStyle name="Currency 2 6 2 2 3 9" xfId="6150" xr:uid="{00000000-0005-0000-0000-000006180000}"/>
    <cellStyle name="Currency 2 6 2 2 3 9 2" xfId="6151" xr:uid="{00000000-0005-0000-0000-000007180000}"/>
    <cellStyle name="Currency 2 6 2 2 4" xfId="6152" xr:uid="{00000000-0005-0000-0000-000008180000}"/>
    <cellStyle name="Currency 2 6 2 2 4 2" xfId="6153" xr:uid="{00000000-0005-0000-0000-000009180000}"/>
    <cellStyle name="Currency 2 6 2 2 4 2 10" xfId="6154" xr:uid="{00000000-0005-0000-0000-00000A180000}"/>
    <cellStyle name="Currency 2 6 2 2 4 2 11" xfId="6155" xr:uid="{00000000-0005-0000-0000-00000B180000}"/>
    <cellStyle name="Currency 2 6 2 2 4 2 2" xfId="6156" xr:uid="{00000000-0005-0000-0000-00000C180000}"/>
    <cellStyle name="Currency 2 6 2 2 4 2 2 2" xfId="6157" xr:uid="{00000000-0005-0000-0000-00000D180000}"/>
    <cellStyle name="Currency 2 6 2 2 4 2 2 3" xfId="6158" xr:uid="{00000000-0005-0000-0000-00000E180000}"/>
    <cellStyle name="Currency 2 6 2 2 4 2 3" xfId="6159" xr:uid="{00000000-0005-0000-0000-00000F180000}"/>
    <cellStyle name="Currency 2 6 2 2 4 2 3 2" xfId="6160" xr:uid="{00000000-0005-0000-0000-000010180000}"/>
    <cellStyle name="Currency 2 6 2 2 4 2 3 3" xfId="6161" xr:uid="{00000000-0005-0000-0000-000011180000}"/>
    <cellStyle name="Currency 2 6 2 2 4 2 4" xfId="6162" xr:uid="{00000000-0005-0000-0000-000012180000}"/>
    <cellStyle name="Currency 2 6 2 2 4 2 4 2" xfId="6163" xr:uid="{00000000-0005-0000-0000-000013180000}"/>
    <cellStyle name="Currency 2 6 2 2 4 2 4 2 2" xfId="6164" xr:uid="{00000000-0005-0000-0000-000014180000}"/>
    <cellStyle name="Currency 2 6 2 2 4 2 4 3" xfId="6165" xr:uid="{00000000-0005-0000-0000-000015180000}"/>
    <cellStyle name="Currency 2 6 2 2 4 2 5" xfId="6166" xr:uid="{00000000-0005-0000-0000-000016180000}"/>
    <cellStyle name="Currency 2 6 2 2 4 2 5 2" xfId="6167" xr:uid="{00000000-0005-0000-0000-000017180000}"/>
    <cellStyle name="Currency 2 6 2 2 4 2 5 2 2" xfId="6168" xr:uid="{00000000-0005-0000-0000-000018180000}"/>
    <cellStyle name="Currency 2 6 2 2 4 2 5 3" xfId="6169" xr:uid="{00000000-0005-0000-0000-000019180000}"/>
    <cellStyle name="Currency 2 6 2 2 4 2 6" xfId="6170" xr:uid="{00000000-0005-0000-0000-00001A180000}"/>
    <cellStyle name="Currency 2 6 2 2 4 2 6 2" xfId="6171" xr:uid="{00000000-0005-0000-0000-00001B180000}"/>
    <cellStyle name="Currency 2 6 2 2 4 2 6 2 2" xfId="6172" xr:uid="{00000000-0005-0000-0000-00001C180000}"/>
    <cellStyle name="Currency 2 6 2 2 4 2 6 3" xfId="6173" xr:uid="{00000000-0005-0000-0000-00001D180000}"/>
    <cellStyle name="Currency 2 6 2 2 4 2 7" xfId="6174" xr:uid="{00000000-0005-0000-0000-00001E180000}"/>
    <cellStyle name="Currency 2 6 2 2 4 2 7 2" xfId="6175" xr:uid="{00000000-0005-0000-0000-00001F180000}"/>
    <cellStyle name="Currency 2 6 2 2 4 2 8" xfId="6176" xr:uid="{00000000-0005-0000-0000-000020180000}"/>
    <cellStyle name="Currency 2 6 2 2 4 2 8 2" xfId="6177" xr:uid="{00000000-0005-0000-0000-000021180000}"/>
    <cellStyle name="Currency 2 6 2 2 4 2 9" xfId="6178" xr:uid="{00000000-0005-0000-0000-000022180000}"/>
    <cellStyle name="Currency 2 6 2 2 4 3" xfId="6179" xr:uid="{00000000-0005-0000-0000-000023180000}"/>
    <cellStyle name="Currency 2 6 2 2 4 3 2" xfId="6180" xr:uid="{00000000-0005-0000-0000-000024180000}"/>
    <cellStyle name="Currency 2 6 2 2 4 3 2 2" xfId="6181" xr:uid="{00000000-0005-0000-0000-000025180000}"/>
    <cellStyle name="Currency 2 6 2 2 4 3 2 3" xfId="6182" xr:uid="{00000000-0005-0000-0000-000026180000}"/>
    <cellStyle name="Currency 2 6 2 2 4 3 3" xfId="6183" xr:uid="{00000000-0005-0000-0000-000027180000}"/>
    <cellStyle name="Currency 2 6 2 2 4 4" xfId="6184" xr:uid="{00000000-0005-0000-0000-000028180000}"/>
    <cellStyle name="Currency 2 6 2 2 4 4 2" xfId="6185" xr:uid="{00000000-0005-0000-0000-000029180000}"/>
    <cellStyle name="Currency 2 6 2 2 4 4 2 2" xfId="6186" xr:uid="{00000000-0005-0000-0000-00002A180000}"/>
    <cellStyle name="Currency 2 6 2 2 4 4 3" xfId="6187" xr:uid="{00000000-0005-0000-0000-00002B180000}"/>
    <cellStyle name="Currency 2 6 2 2 4 4 4" xfId="6188" xr:uid="{00000000-0005-0000-0000-00002C180000}"/>
    <cellStyle name="Currency 2 6 2 2 4 5" xfId="6189" xr:uid="{00000000-0005-0000-0000-00002D180000}"/>
    <cellStyle name="Currency 2 6 2 2 4 5 2" xfId="6190" xr:uid="{00000000-0005-0000-0000-00002E180000}"/>
    <cellStyle name="Currency 2 6 2 2 4 5 2 2" xfId="6191" xr:uid="{00000000-0005-0000-0000-00002F180000}"/>
    <cellStyle name="Currency 2 6 2 2 4 5 3" xfId="6192" xr:uid="{00000000-0005-0000-0000-000030180000}"/>
    <cellStyle name="Currency 2 6 2 2 4 6" xfId="6193" xr:uid="{00000000-0005-0000-0000-000031180000}"/>
    <cellStyle name="Currency 2 6 2 2 4 7" xfId="6194" xr:uid="{00000000-0005-0000-0000-000032180000}"/>
    <cellStyle name="Currency 2 6 2 2 5" xfId="6195" xr:uid="{00000000-0005-0000-0000-000033180000}"/>
    <cellStyle name="Currency 2 6 2 2 5 10" xfId="6196" xr:uid="{00000000-0005-0000-0000-000034180000}"/>
    <cellStyle name="Currency 2 6 2 2 5 2" xfId="6197" xr:uid="{00000000-0005-0000-0000-000035180000}"/>
    <cellStyle name="Currency 2 6 2 2 5 2 2" xfId="6198" xr:uid="{00000000-0005-0000-0000-000036180000}"/>
    <cellStyle name="Currency 2 6 2 2 5 2 3" xfId="6199" xr:uid="{00000000-0005-0000-0000-000037180000}"/>
    <cellStyle name="Currency 2 6 2 2 5 3" xfId="6200" xr:uid="{00000000-0005-0000-0000-000038180000}"/>
    <cellStyle name="Currency 2 6 2 2 5 3 2" xfId="6201" xr:uid="{00000000-0005-0000-0000-000039180000}"/>
    <cellStyle name="Currency 2 6 2 2 5 3 3" xfId="6202" xr:uid="{00000000-0005-0000-0000-00003A180000}"/>
    <cellStyle name="Currency 2 6 2 2 5 4" xfId="6203" xr:uid="{00000000-0005-0000-0000-00003B180000}"/>
    <cellStyle name="Currency 2 6 2 2 5 4 2" xfId="6204" xr:uid="{00000000-0005-0000-0000-00003C180000}"/>
    <cellStyle name="Currency 2 6 2 2 5 4 2 2" xfId="6205" xr:uid="{00000000-0005-0000-0000-00003D180000}"/>
    <cellStyle name="Currency 2 6 2 2 5 4 3" xfId="6206" xr:uid="{00000000-0005-0000-0000-00003E180000}"/>
    <cellStyle name="Currency 2 6 2 2 5 5" xfId="6207" xr:uid="{00000000-0005-0000-0000-00003F180000}"/>
    <cellStyle name="Currency 2 6 2 2 5 5 2" xfId="6208" xr:uid="{00000000-0005-0000-0000-000040180000}"/>
    <cellStyle name="Currency 2 6 2 2 5 5 2 2" xfId="6209" xr:uid="{00000000-0005-0000-0000-000041180000}"/>
    <cellStyle name="Currency 2 6 2 2 5 5 3" xfId="6210" xr:uid="{00000000-0005-0000-0000-000042180000}"/>
    <cellStyle name="Currency 2 6 2 2 5 6" xfId="6211" xr:uid="{00000000-0005-0000-0000-000043180000}"/>
    <cellStyle name="Currency 2 6 2 2 5 6 2" xfId="6212" xr:uid="{00000000-0005-0000-0000-000044180000}"/>
    <cellStyle name="Currency 2 6 2 2 5 6 2 2" xfId="6213" xr:uid="{00000000-0005-0000-0000-000045180000}"/>
    <cellStyle name="Currency 2 6 2 2 5 6 3" xfId="6214" xr:uid="{00000000-0005-0000-0000-000046180000}"/>
    <cellStyle name="Currency 2 6 2 2 5 7" xfId="6215" xr:uid="{00000000-0005-0000-0000-000047180000}"/>
    <cellStyle name="Currency 2 6 2 2 5 7 2" xfId="6216" xr:uid="{00000000-0005-0000-0000-000048180000}"/>
    <cellStyle name="Currency 2 6 2 2 5 8" xfId="6217" xr:uid="{00000000-0005-0000-0000-000049180000}"/>
    <cellStyle name="Currency 2 6 2 2 5 8 2" xfId="6218" xr:uid="{00000000-0005-0000-0000-00004A180000}"/>
    <cellStyle name="Currency 2 6 2 2 5 9" xfId="6219" xr:uid="{00000000-0005-0000-0000-00004B180000}"/>
    <cellStyle name="Currency 2 6 2 2 6" xfId="6220" xr:uid="{00000000-0005-0000-0000-00004C180000}"/>
    <cellStyle name="Currency 2 6 2 2 6 10" xfId="6221" xr:uid="{00000000-0005-0000-0000-00004D180000}"/>
    <cellStyle name="Currency 2 6 2 2 6 11" xfId="6222" xr:uid="{00000000-0005-0000-0000-00004E180000}"/>
    <cellStyle name="Currency 2 6 2 2 6 12" xfId="6223" xr:uid="{00000000-0005-0000-0000-00004F180000}"/>
    <cellStyle name="Currency 2 6 2 2 6 2" xfId="6224" xr:uid="{00000000-0005-0000-0000-000050180000}"/>
    <cellStyle name="Currency 2 6 2 2 6 2 2" xfId="6225" xr:uid="{00000000-0005-0000-0000-000051180000}"/>
    <cellStyle name="Currency 2 6 2 2 6 2 3" xfId="6226" xr:uid="{00000000-0005-0000-0000-000052180000}"/>
    <cellStyle name="Currency 2 6 2 2 6 3" xfId="6227" xr:uid="{00000000-0005-0000-0000-000053180000}"/>
    <cellStyle name="Currency 2 6 2 2 6 3 2" xfId="6228" xr:uid="{00000000-0005-0000-0000-000054180000}"/>
    <cellStyle name="Currency 2 6 2 2 6 3 3" xfId="6229" xr:uid="{00000000-0005-0000-0000-000055180000}"/>
    <cellStyle name="Currency 2 6 2 2 6 4" xfId="6230" xr:uid="{00000000-0005-0000-0000-000056180000}"/>
    <cellStyle name="Currency 2 6 2 2 6 5" xfId="6231" xr:uid="{00000000-0005-0000-0000-000057180000}"/>
    <cellStyle name="Currency 2 6 2 2 6 5 2" xfId="6232" xr:uid="{00000000-0005-0000-0000-000058180000}"/>
    <cellStyle name="Currency 2 6 2 2 6 5 2 2" xfId="6233" xr:uid="{00000000-0005-0000-0000-000059180000}"/>
    <cellStyle name="Currency 2 6 2 2 6 5 3" xfId="6234" xr:uid="{00000000-0005-0000-0000-00005A180000}"/>
    <cellStyle name="Currency 2 6 2 2 6 6" xfId="6235" xr:uid="{00000000-0005-0000-0000-00005B180000}"/>
    <cellStyle name="Currency 2 6 2 2 6 6 2" xfId="6236" xr:uid="{00000000-0005-0000-0000-00005C180000}"/>
    <cellStyle name="Currency 2 6 2 2 6 6 2 2" xfId="6237" xr:uid="{00000000-0005-0000-0000-00005D180000}"/>
    <cellStyle name="Currency 2 6 2 2 6 6 3" xfId="6238" xr:uid="{00000000-0005-0000-0000-00005E180000}"/>
    <cellStyle name="Currency 2 6 2 2 6 7" xfId="6239" xr:uid="{00000000-0005-0000-0000-00005F180000}"/>
    <cellStyle name="Currency 2 6 2 2 6 7 2" xfId="6240" xr:uid="{00000000-0005-0000-0000-000060180000}"/>
    <cellStyle name="Currency 2 6 2 2 6 7 2 2" xfId="6241" xr:uid="{00000000-0005-0000-0000-000061180000}"/>
    <cellStyle name="Currency 2 6 2 2 6 7 3" xfId="6242" xr:uid="{00000000-0005-0000-0000-000062180000}"/>
    <cellStyle name="Currency 2 6 2 2 6 8" xfId="6243" xr:uid="{00000000-0005-0000-0000-000063180000}"/>
    <cellStyle name="Currency 2 6 2 2 6 8 2" xfId="6244" xr:uid="{00000000-0005-0000-0000-000064180000}"/>
    <cellStyle name="Currency 2 6 2 2 6 9" xfId="6245" xr:uid="{00000000-0005-0000-0000-000065180000}"/>
    <cellStyle name="Currency 2 6 2 2 6 9 2" xfId="6246" xr:uid="{00000000-0005-0000-0000-000066180000}"/>
    <cellStyle name="Currency 2 6 2 2 7" xfId="6247" xr:uid="{00000000-0005-0000-0000-000067180000}"/>
    <cellStyle name="Currency 2 6 2 2 7 2" xfId="6248" xr:uid="{00000000-0005-0000-0000-000068180000}"/>
    <cellStyle name="Currency 2 6 2 2 7 3" xfId="6249" xr:uid="{00000000-0005-0000-0000-000069180000}"/>
    <cellStyle name="Currency 2 6 2 2 8" xfId="6250" xr:uid="{00000000-0005-0000-0000-00006A180000}"/>
    <cellStyle name="Currency 2 6 2 2 8 2" xfId="6251" xr:uid="{00000000-0005-0000-0000-00006B180000}"/>
    <cellStyle name="Currency 2 6 2 2 8 2 2" xfId="6252" xr:uid="{00000000-0005-0000-0000-00006C180000}"/>
    <cellStyle name="Currency 2 6 2 2 8 3" xfId="6253" xr:uid="{00000000-0005-0000-0000-00006D180000}"/>
    <cellStyle name="Currency 2 6 2 2 8 4" xfId="6254" xr:uid="{00000000-0005-0000-0000-00006E180000}"/>
    <cellStyle name="Currency 2 6 2 2 9" xfId="6255" xr:uid="{00000000-0005-0000-0000-00006F180000}"/>
    <cellStyle name="Currency 2 6 2 2 9 2" xfId="6256" xr:uid="{00000000-0005-0000-0000-000070180000}"/>
    <cellStyle name="Currency 2 6 2 2 9 2 2" xfId="6257" xr:uid="{00000000-0005-0000-0000-000071180000}"/>
    <cellStyle name="Currency 2 6 2 2 9 3" xfId="6258" xr:uid="{00000000-0005-0000-0000-000072180000}"/>
    <cellStyle name="Currency 2 6 2 3" xfId="6259" xr:uid="{00000000-0005-0000-0000-000073180000}"/>
    <cellStyle name="Currency 2 6 2 3 10" xfId="6260" xr:uid="{00000000-0005-0000-0000-000074180000}"/>
    <cellStyle name="Currency 2 6 2 3 10 2" xfId="6261" xr:uid="{00000000-0005-0000-0000-000075180000}"/>
    <cellStyle name="Currency 2 6 2 3 10 2 2" xfId="6262" xr:uid="{00000000-0005-0000-0000-000076180000}"/>
    <cellStyle name="Currency 2 6 2 3 10 3" xfId="6263" xr:uid="{00000000-0005-0000-0000-000077180000}"/>
    <cellStyle name="Currency 2 6 2 3 11" xfId="6264" xr:uid="{00000000-0005-0000-0000-000078180000}"/>
    <cellStyle name="Currency 2 6 2 3 11 2" xfId="6265" xr:uid="{00000000-0005-0000-0000-000079180000}"/>
    <cellStyle name="Currency 2 6 2 3 12" xfId="6266" xr:uid="{00000000-0005-0000-0000-00007A180000}"/>
    <cellStyle name="Currency 2 6 2 3 12 2" xfId="6267" xr:uid="{00000000-0005-0000-0000-00007B180000}"/>
    <cellStyle name="Currency 2 6 2 3 13" xfId="6268" xr:uid="{00000000-0005-0000-0000-00007C180000}"/>
    <cellStyle name="Currency 2 6 2 3 14" xfId="6269" xr:uid="{00000000-0005-0000-0000-00007D180000}"/>
    <cellStyle name="Currency 2 6 2 3 15" xfId="6270" xr:uid="{00000000-0005-0000-0000-00007E180000}"/>
    <cellStyle name="Currency 2 6 2 3 16" xfId="6271" xr:uid="{00000000-0005-0000-0000-00007F180000}"/>
    <cellStyle name="Currency 2 6 2 3 2" xfId="6272" xr:uid="{00000000-0005-0000-0000-000080180000}"/>
    <cellStyle name="Currency 2 6 2 3 2 2" xfId="6273" xr:uid="{00000000-0005-0000-0000-000081180000}"/>
    <cellStyle name="Currency 2 6 2 3 2 2 10" xfId="6274" xr:uid="{00000000-0005-0000-0000-000082180000}"/>
    <cellStyle name="Currency 2 6 2 3 2 2 2" xfId="6275" xr:uid="{00000000-0005-0000-0000-000083180000}"/>
    <cellStyle name="Currency 2 6 2 3 2 2 2 2" xfId="6276" xr:uid="{00000000-0005-0000-0000-000084180000}"/>
    <cellStyle name="Currency 2 6 2 3 2 2 2 3" xfId="6277" xr:uid="{00000000-0005-0000-0000-000085180000}"/>
    <cellStyle name="Currency 2 6 2 3 2 2 3" xfId="6278" xr:uid="{00000000-0005-0000-0000-000086180000}"/>
    <cellStyle name="Currency 2 6 2 3 2 2 3 2" xfId="6279" xr:uid="{00000000-0005-0000-0000-000087180000}"/>
    <cellStyle name="Currency 2 6 2 3 2 2 3 3" xfId="6280" xr:uid="{00000000-0005-0000-0000-000088180000}"/>
    <cellStyle name="Currency 2 6 2 3 2 2 4" xfId="6281" xr:uid="{00000000-0005-0000-0000-000089180000}"/>
    <cellStyle name="Currency 2 6 2 3 2 2 4 2" xfId="6282" xr:uid="{00000000-0005-0000-0000-00008A180000}"/>
    <cellStyle name="Currency 2 6 2 3 2 2 4 2 2" xfId="6283" xr:uid="{00000000-0005-0000-0000-00008B180000}"/>
    <cellStyle name="Currency 2 6 2 3 2 2 4 3" xfId="6284" xr:uid="{00000000-0005-0000-0000-00008C180000}"/>
    <cellStyle name="Currency 2 6 2 3 2 2 5" xfId="6285" xr:uid="{00000000-0005-0000-0000-00008D180000}"/>
    <cellStyle name="Currency 2 6 2 3 2 2 5 2" xfId="6286" xr:uid="{00000000-0005-0000-0000-00008E180000}"/>
    <cellStyle name="Currency 2 6 2 3 2 2 5 2 2" xfId="6287" xr:uid="{00000000-0005-0000-0000-00008F180000}"/>
    <cellStyle name="Currency 2 6 2 3 2 2 5 3" xfId="6288" xr:uid="{00000000-0005-0000-0000-000090180000}"/>
    <cellStyle name="Currency 2 6 2 3 2 2 6" xfId="6289" xr:uid="{00000000-0005-0000-0000-000091180000}"/>
    <cellStyle name="Currency 2 6 2 3 2 2 6 2" xfId="6290" xr:uid="{00000000-0005-0000-0000-000092180000}"/>
    <cellStyle name="Currency 2 6 2 3 2 2 6 2 2" xfId="6291" xr:uid="{00000000-0005-0000-0000-000093180000}"/>
    <cellStyle name="Currency 2 6 2 3 2 2 6 3" xfId="6292" xr:uid="{00000000-0005-0000-0000-000094180000}"/>
    <cellStyle name="Currency 2 6 2 3 2 2 7" xfId="6293" xr:uid="{00000000-0005-0000-0000-000095180000}"/>
    <cellStyle name="Currency 2 6 2 3 2 2 7 2" xfId="6294" xr:uid="{00000000-0005-0000-0000-000096180000}"/>
    <cellStyle name="Currency 2 6 2 3 2 2 8" xfId="6295" xr:uid="{00000000-0005-0000-0000-000097180000}"/>
    <cellStyle name="Currency 2 6 2 3 2 2 8 2" xfId="6296" xr:uid="{00000000-0005-0000-0000-000098180000}"/>
    <cellStyle name="Currency 2 6 2 3 2 2 9" xfId="6297" xr:uid="{00000000-0005-0000-0000-000099180000}"/>
    <cellStyle name="Currency 2 6 2 3 2 3" xfId="6298" xr:uid="{00000000-0005-0000-0000-00009A180000}"/>
    <cellStyle name="Currency 2 6 2 3 2 3 10" xfId="6299" xr:uid="{00000000-0005-0000-0000-00009B180000}"/>
    <cellStyle name="Currency 2 6 2 3 2 3 2" xfId="6300" xr:uid="{00000000-0005-0000-0000-00009C180000}"/>
    <cellStyle name="Currency 2 6 2 3 2 3 2 2" xfId="6301" xr:uid="{00000000-0005-0000-0000-00009D180000}"/>
    <cellStyle name="Currency 2 6 2 3 2 3 2 3" xfId="6302" xr:uid="{00000000-0005-0000-0000-00009E180000}"/>
    <cellStyle name="Currency 2 6 2 3 2 3 3" xfId="6303" xr:uid="{00000000-0005-0000-0000-00009F180000}"/>
    <cellStyle name="Currency 2 6 2 3 2 3 3 2" xfId="6304" xr:uid="{00000000-0005-0000-0000-0000A0180000}"/>
    <cellStyle name="Currency 2 6 2 3 2 3 3 3" xfId="6305" xr:uid="{00000000-0005-0000-0000-0000A1180000}"/>
    <cellStyle name="Currency 2 6 2 3 2 3 4" xfId="6306" xr:uid="{00000000-0005-0000-0000-0000A2180000}"/>
    <cellStyle name="Currency 2 6 2 3 2 3 4 2" xfId="6307" xr:uid="{00000000-0005-0000-0000-0000A3180000}"/>
    <cellStyle name="Currency 2 6 2 3 2 3 4 2 2" xfId="6308" xr:uid="{00000000-0005-0000-0000-0000A4180000}"/>
    <cellStyle name="Currency 2 6 2 3 2 3 4 3" xfId="6309" xr:uid="{00000000-0005-0000-0000-0000A5180000}"/>
    <cellStyle name="Currency 2 6 2 3 2 3 5" xfId="6310" xr:uid="{00000000-0005-0000-0000-0000A6180000}"/>
    <cellStyle name="Currency 2 6 2 3 2 3 5 2" xfId="6311" xr:uid="{00000000-0005-0000-0000-0000A7180000}"/>
    <cellStyle name="Currency 2 6 2 3 2 3 5 2 2" xfId="6312" xr:uid="{00000000-0005-0000-0000-0000A8180000}"/>
    <cellStyle name="Currency 2 6 2 3 2 3 5 3" xfId="6313" xr:uid="{00000000-0005-0000-0000-0000A9180000}"/>
    <cellStyle name="Currency 2 6 2 3 2 3 6" xfId="6314" xr:uid="{00000000-0005-0000-0000-0000AA180000}"/>
    <cellStyle name="Currency 2 6 2 3 2 3 6 2" xfId="6315" xr:uid="{00000000-0005-0000-0000-0000AB180000}"/>
    <cellStyle name="Currency 2 6 2 3 2 3 6 2 2" xfId="6316" xr:uid="{00000000-0005-0000-0000-0000AC180000}"/>
    <cellStyle name="Currency 2 6 2 3 2 3 6 3" xfId="6317" xr:uid="{00000000-0005-0000-0000-0000AD180000}"/>
    <cellStyle name="Currency 2 6 2 3 2 3 7" xfId="6318" xr:uid="{00000000-0005-0000-0000-0000AE180000}"/>
    <cellStyle name="Currency 2 6 2 3 2 3 7 2" xfId="6319" xr:uid="{00000000-0005-0000-0000-0000AF180000}"/>
    <cellStyle name="Currency 2 6 2 3 2 3 8" xfId="6320" xr:uid="{00000000-0005-0000-0000-0000B0180000}"/>
    <cellStyle name="Currency 2 6 2 3 2 3 8 2" xfId="6321" xr:uid="{00000000-0005-0000-0000-0000B1180000}"/>
    <cellStyle name="Currency 2 6 2 3 2 3 9" xfId="6322" xr:uid="{00000000-0005-0000-0000-0000B2180000}"/>
    <cellStyle name="Currency 2 6 2 3 2 4" xfId="6323" xr:uid="{00000000-0005-0000-0000-0000B3180000}"/>
    <cellStyle name="Currency 2 6 2 3 2 4 10" xfId="6324" xr:uid="{00000000-0005-0000-0000-0000B4180000}"/>
    <cellStyle name="Currency 2 6 2 3 2 4 2" xfId="6325" xr:uid="{00000000-0005-0000-0000-0000B5180000}"/>
    <cellStyle name="Currency 2 6 2 3 2 4 3" xfId="6326" xr:uid="{00000000-0005-0000-0000-0000B6180000}"/>
    <cellStyle name="Currency 2 6 2 3 2 4 3 2" xfId="6327" xr:uid="{00000000-0005-0000-0000-0000B7180000}"/>
    <cellStyle name="Currency 2 6 2 3 2 4 3 2 2" xfId="6328" xr:uid="{00000000-0005-0000-0000-0000B8180000}"/>
    <cellStyle name="Currency 2 6 2 3 2 4 3 3" xfId="6329" xr:uid="{00000000-0005-0000-0000-0000B9180000}"/>
    <cellStyle name="Currency 2 6 2 3 2 4 4" xfId="6330" xr:uid="{00000000-0005-0000-0000-0000BA180000}"/>
    <cellStyle name="Currency 2 6 2 3 2 4 4 2" xfId="6331" xr:uid="{00000000-0005-0000-0000-0000BB180000}"/>
    <cellStyle name="Currency 2 6 2 3 2 4 4 2 2" xfId="6332" xr:uid="{00000000-0005-0000-0000-0000BC180000}"/>
    <cellStyle name="Currency 2 6 2 3 2 4 4 3" xfId="6333" xr:uid="{00000000-0005-0000-0000-0000BD180000}"/>
    <cellStyle name="Currency 2 6 2 3 2 4 5" xfId="6334" xr:uid="{00000000-0005-0000-0000-0000BE180000}"/>
    <cellStyle name="Currency 2 6 2 3 2 4 5 2" xfId="6335" xr:uid="{00000000-0005-0000-0000-0000BF180000}"/>
    <cellStyle name="Currency 2 6 2 3 2 4 5 2 2" xfId="6336" xr:uid="{00000000-0005-0000-0000-0000C0180000}"/>
    <cellStyle name="Currency 2 6 2 3 2 4 5 3" xfId="6337" xr:uid="{00000000-0005-0000-0000-0000C1180000}"/>
    <cellStyle name="Currency 2 6 2 3 2 4 6" xfId="6338" xr:uid="{00000000-0005-0000-0000-0000C2180000}"/>
    <cellStyle name="Currency 2 6 2 3 2 4 6 2" xfId="6339" xr:uid="{00000000-0005-0000-0000-0000C3180000}"/>
    <cellStyle name="Currency 2 6 2 3 2 4 7" xfId="6340" xr:uid="{00000000-0005-0000-0000-0000C4180000}"/>
    <cellStyle name="Currency 2 6 2 3 2 4 7 2" xfId="6341" xr:uid="{00000000-0005-0000-0000-0000C5180000}"/>
    <cellStyle name="Currency 2 6 2 3 2 4 8" xfId="6342" xr:uid="{00000000-0005-0000-0000-0000C6180000}"/>
    <cellStyle name="Currency 2 6 2 3 2 4 9" xfId="6343" xr:uid="{00000000-0005-0000-0000-0000C7180000}"/>
    <cellStyle name="Currency 2 6 2 3 2 5" xfId="6344" xr:uid="{00000000-0005-0000-0000-0000C8180000}"/>
    <cellStyle name="Currency 2 6 2 3 2 5 2" xfId="6345" xr:uid="{00000000-0005-0000-0000-0000C9180000}"/>
    <cellStyle name="Currency 2 6 2 3 2 5 3" xfId="6346" xr:uid="{00000000-0005-0000-0000-0000CA180000}"/>
    <cellStyle name="Currency 2 6 2 3 2 5 4" xfId="6347" xr:uid="{00000000-0005-0000-0000-0000CB180000}"/>
    <cellStyle name="Currency 2 6 2 3 2 6" xfId="6348" xr:uid="{00000000-0005-0000-0000-0000CC180000}"/>
    <cellStyle name="Currency 2 6 2 3 2 6 2" xfId="6349" xr:uid="{00000000-0005-0000-0000-0000CD180000}"/>
    <cellStyle name="Currency 2 6 2 3 2 6 2 2" xfId="6350" xr:uid="{00000000-0005-0000-0000-0000CE180000}"/>
    <cellStyle name="Currency 2 6 2 3 2 6 2 2 2" xfId="6351" xr:uid="{00000000-0005-0000-0000-0000CF180000}"/>
    <cellStyle name="Currency 2 6 2 3 2 6 2 3" xfId="6352" xr:uid="{00000000-0005-0000-0000-0000D0180000}"/>
    <cellStyle name="Currency 2 6 2 3 2 6 3" xfId="6353" xr:uid="{00000000-0005-0000-0000-0000D1180000}"/>
    <cellStyle name="Currency 2 6 2 3 2 6 3 2" xfId="6354" xr:uid="{00000000-0005-0000-0000-0000D2180000}"/>
    <cellStyle name="Currency 2 6 2 3 2 6 3 2 2" xfId="6355" xr:uid="{00000000-0005-0000-0000-0000D3180000}"/>
    <cellStyle name="Currency 2 6 2 3 2 6 3 3" xfId="6356" xr:uid="{00000000-0005-0000-0000-0000D4180000}"/>
    <cellStyle name="Currency 2 6 2 3 2 6 4" xfId="6357" xr:uid="{00000000-0005-0000-0000-0000D5180000}"/>
    <cellStyle name="Currency 2 6 2 3 2 6 4 2" xfId="6358" xr:uid="{00000000-0005-0000-0000-0000D6180000}"/>
    <cellStyle name="Currency 2 6 2 3 2 6 4 2 2" xfId="6359" xr:uid="{00000000-0005-0000-0000-0000D7180000}"/>
    <cellStyle name="Currency 2 6 2 3 2 6 4 3" xfId="6360" xr:uid="{00000000-0005-0000-0000-0000D8180000}"/>
    <cellStyle name="Currency 2 6 2 3 2 6 5" xfId="6361" xr:uid="{00000000-0005-0000-0000-0000D9180000}"/>
    <cellStyle name="Currency 2 6 2 3 2 6 5 2" xfId="6362" xr:uid="{00000000-0005-0000-0000-0000DA180000}"/>
    <cellStyle name="Currency 2 6 2 3 2 6 6" xfId="6363" xr:uid="{00000000-0005-0000-0000-0000DB180000}"/>
    <cellStyle name="Currency 2 6 2 3 2 6 6 2" xfId="6364" xr:uid="{00000000-0005-0000-0000-0000DC180000}"/>
    <cellStyle name="Currency 2 6 2 3 2 6 7" xfId="6365" xr:uid="{00000000-0005-0000-0000-0000DD180000}"/>
    <cellStyle name="Currency 2 6 2 3 2 7" xfId="6366" xr:uid="{00000000-0005-0000-0000-0000DE180000}"/>
    <cellStyle name="Currency 2 6 2 3 2 7 2" xfId="6367" xr:uid="{00000000-0005-0000-0000-0000DF180000}"/>
    <cellStyle name="Currency 2 6 2 3 2 7 2 2" xfId="6368" xr:uid="{00000000-0005-0000-0000-0000E0180000}"/>
    <cellStyle name="Currency 2 6 2 3 2 7 3" xfId="6369" xr:uid="{00000000-0005-0000-0000-0000E1180000}"/>
    <cellStyle name="Currency 2 6 2 3 2 8" xfId="6370" xr:uid="{00000000-0005-0000-0000-0000E2180000}"/>
    <cellStyle name="Currency 2 6 2 3 2 8 2" xfId="6371" xr:uid="{00000000-0005-0000-0000-0000E3180000}"/>
    <cellStyle name="Currency 2 6 2 3 2 8 2 2" xfId="6372" xr:uid="{00000000-0005-0000-0000-0000E4180000}"/>
    <cellStyle name="Currency 2 6 2 3 2 8 3" xfId="6373" xr:uid="{00000000-0005-0000-0000-0000E5180000}"/>
    <cellStyle name="Currency 2 6 2 3 2 9" xfId="6374" xr:uid="{00000000-0005-0000-0000-0000E6180000}"/>
    <cellStyle name="Currency 2 6 2 3 3" xfId="6375" xr:uid="{00000000-0005-0000-0000-0000E7180000}"/>
    <cellStyle name="Currency 2 6 2 3 3 10" xfId="6376" xr:uid="{00000000-0005-0000-0000-0000E8180000}"/>
    <cellStyle name="Currency 2 6 2 3 3 11" xfId="6377" xr:uid="{00000000-0005-0000-0000-0000E9180000}"/>
    <cellStyle name="Currency 2 6 2 3 3 12" xfId="6378" xr:uid="{00000000-0005-0000-0000-0000EA180000}"/>
    <cellStyle name="Currency 2 6 2 3 3 13" xfId="6379" xr:uid="{00000000-0005-0000-0000-0000EB180000}"/>
    <cellStyle name="Currency 2 6 2 3 3 2" xfId="6380" xr:uid="{00000000-0005-0000-0000-0000EC180000}"/>
    <cellStyle name="Currency 2 6 2 3 3 2 10" xfId="6381" xr:uid="{00000000-0005-0000-0000-0000ED180000}"/>
    <cellStyle name="Currency 2 6 2 3 3 2 2" xfId="6382" xr:uid="{00000000-0005-0000-0000-0000EE180000}"/>
    <cellStyle name="Currency 2 6 2 3 3 2 2 2" xfId="6383" xr:uid="{00000000-0005-0000-0000-0000EF180000}"/>
    <cellStyle name="Currency 2 6 2 3 3 2 2 3" xfId="6384" xr:uid="{00000000-0005-0000-0000-0000F0180000}"/>
    <cellStyle name="Currency 2 6 2 3 3 2 3" xfId="6385" xr:uid="{00000000-0005-0000-0000-0000F1180000}"/>
    <cellStyle name="Currency 2 6 2 3 3 2 3 2" xfId="6386" xr:uid="{00000000-0005-0000-0000-0000F2180000}"/>
    <cellStyle name="Currency 2 6 2 3 3 2 3 3" xfId="6387" xr:uid="{00000000-0005-0000-0000-0000F3180000}"/>
    <cellStyle name="Currency 2 6 2 3 3 2 3 4" xfId="6388" xr:uid="{00000000-0005-0000-0000-0000F4180000}"/>
    <cellStyle name="Currency 2 6 2 3 3 2 4" xfId="6389" xr:uid="{00000000-0005-0000-0000-0000F5180000}"/>
    <cellStyle name="Currency 2 6 2 3 3 2 4 2" xfId="6390" xr:uid="{00000000-0005-0000-0000-0000F6180000}"/>
    <cellStyle name="Currency 2 6 2 3 3 2 4 2 2" xfId="6391" xr:uid="{00000000-0005-0000-0000-0000F7180000}"/>
    <cellStyle name="Currency 2 6 2 3 3 2 4 3" xfId="6392" xr:uid="{00000000-0005-0000-0000-0000F8180000}"/>
    <cellStyle name="Currency 2 6 2 3 3 2 5" xfId="6393" xr:uid="{00000000-0005-0000-0000-0000F9180000}"/>
    <cellStyle name="Currency 2 6 2 3 3 2 5 2" xfId="6394" xr:uid="{00000000-0005-0000-0000-0000FA180000}"/>
    <cellStyle name="Currency 2 6 2 3 3 2 5 2 2" xfId="6395" xr:uid="{00000000-0005-0000-0000-0000FB180000}"/>
    <cellStyle name="Currency 2 6 2 3 3 2 5 3" xfId="6396" xr:uid="{00000000-0005-0000-0000-0000FC180000}"/>
    <cellStyle name="Currency 2 6 2 3 3 2 6" xfId="6397" xr:uid="{00000000-0005-0000-0000-0000FD180000}"/>
    <cellStyle name="Currency 2 6 2 3 3 2 6 2" xfId="6398" xr:uid="{00000000-0005-0000-0000-0000FE180000}"/>
    <cellStyle name="Currency 2 6 2 3 3 2 6 2 2" xfId="6399" xr:uid="{00000000-0005-0000-0000-0000FF180000}"/>
    <cellStyle name="Currency 2 6 2 3 3 2 6 3" xfId="6400" xr:uid="{00000000-0005-0000-0000-000000190000}"/>
    <cellStyle name="Currency 2 6 2 3 3 2 7" xfId="6401" xr:uid="{00000000-0005-0000-0000-000001190000}"/>
    <cellStyle name="Currency 2 6 2 3 3 2 7 2" xfId="6402" xr:uid="{00000000-0005-0000-0000-000002190000}"/>
    <cellStyle name="Currency 2 6 2 3 3 2 8" xfId="6403" xr:uid="{00000000-0005-0000-0000-000003190000}"/>
    <cellStyle name="Currency 2 6 2 3 3 2 8 2" xfId="6404" xr:uid="{00000000-0005-0000-0000-000004190000}"/>
    <cellStyle name="Currency 2 6 2 3 3 2 9" xfId="6405" xr:uid="{00000000-0005-0000-0000-000005190000}"/>
    <cellStyle name="Currency 2 6 2 3 3 3" xfId="6406" xr:uid="{00000000-0005-0000-0000-000006190000}"/>
    <cellStyle name="Currency 2 6 2 3 3 3 2" xfId="6407" xr:uid="{00000000-0005-0000-0000-000007190000}"/>
    <cellStyle name="Currency 2 6 2 3 3 3 2 2" xfId="6408" xr:uid="{00000000-0005-0000-0000-000008190000}"/>
    <cellStyle name="Currency 2 6 2 3 3 3 2 3" xfId="6409" xr:uid="{00000000-0005-0000-0000-000009190000}"/>
    <cellStyle name="Currency 2 6 2 3 3 3 3" xfId="6410" xr:uid="{00000000-0005-0000-0000-00000A190000}"/>
    <cellStyle name="Currency 2 6 2 3 3 4" xfId="6411" xr:uid="{00000000-0005-0000-0000-00000B190000}"/>
    <cellStyle name="Currency 2 6 2 3 3 4 2" xfId="6412" xr:uid="{00000000-0005-0000-0000-00000C190000}"/>
    <cellStyle name="Currency 2 6 2 3 3 4 3" xfId="6413" xr:uid="{00000000-0005-0000-0000-00000D190000}"/>
    <cellStyle name="Currency 2 6 2 3 3 4 4" xfId="6414" xr:uid="{00000000-0005-0000-0000-00000E190000}"/>
    <cellStyle name="Currency 2 6 2 3 3 5" xfId="6415" xr:uid="{00000000-0005-0000-0000-00000F190000}"/>
    <cellStyle name="Currency 2 6 2 3 3 5 2" xfId="6416" xr:uid="{00000000-0005-0000-0000-000010190000}"/>
    <cellStyle name="Currency 2 6 2 3 3 5 2 2" xfId="6417" xr:uid="{00000000-0005-0000-0000-000011190000}"/>
    <cellStyle name="Currency 2 6 2 3 3 5 3" xfId="6418" xr:uid="{00000000-0005-0000-0000-000012190000}"/>
    <cellStyle name="Currency 2 6 2 3 3 6" xfId="6419" xr:uid="{00000000-0005-0000-0000-000013190000}"/>
    <cellStyle name="Currency 2 6 2 3 3 6 2" xfId="6420" xr:uid="{00000000-0005-0000-0000-000014190000}"/>
    <cellStyle name="Currency 2 6 2 3 3 6 2 2" xfId="6421" xr:uid="{00000000-0005-0000-0000-000015190000}"/>
    <cellStyle name="Currency 2 6 2 3 3 6 3" xfId="6422" xr:uid="{00000000-0005-0000-0000-000016190000}"/>
    <cellStyle name="Currency 2 6 2 3 3 7" xfId="6423" xr:uid="{00000000-0005-0000-0000-000017190000}"/>
    <cellStyle name="Currency 2 6 2 3 3 7 2" xfId="6424" xr:uid="{00000000-0005-0000-0000-000018190000}"/>
    <cellStyle name="Currency 2 6 2 3 3 7 2 2" xfId="6425" xr:uid="{00000000-0005-0000-0000-000019190000}"/>
    <cellStyle name="Currency 2 6 2 3 3 7 3" xfId="6426" xr:uid="{00000000-0005-0000-0000-00001A190000}"/>
    <cellStyle name="Currency 2 6 2 3 3 8" xfId="6427" xr:uid="{00000000-0005-0000-0000-00001B190000}"/>
    <cellStyle name="Currency 2 6 2 3 3 8 2" xfId="6428" xr:uid="{00000000-0005-0000-0000-00001C190000}"/>
    <cellStyle name="Currency 2 6 2 3 3 9" xfId="6429" xr:uid="{00000000-0005-0000-0000-00001D190000}"/>
    <cellStyle name="Currency 2 6 2 3 3 9 2" xfId="6430" xr:uid="{00000000-0005-0000-0000-00001E190000}"/>
    <cellStyle name="Currency 2 6 2 3 4" xfId="6431" xr:uid="{00000000-0005-0000-0000-00001F190000}"/>
    <cellStyle name="Currency 2 6 2 3 4 2" xfId="6432" xr:uid="{00000000-0005-0000-0000-000020190000}"/>
    <cellStyle name="Currency 2 6 2 3 4 2 10" xfId="6433" xr:uid="{00000000-0005-0000-0000-000021190000}"/>
    <cellStyle name="Currency 2 6 2 3 4 2 11" xfId="6434" xr:uid="{00000000-0005-0000-0000-000022190000}"/>
    <cellStyle name="Currency 2 6 2 3 4 2 2" xfId="6435" xr:uid="{00000000-0005-0000-0000-000023190000}"/>
    <cellStyle name="Currency 2 6 2 3 4 2 2 2" xfId="6436" xr:uid="{00000000-0005-0000-0000-000024190000}"/>
    <cellStyle name="Currency 2 6 2 3 4 2 2 3" xfId="6437" xr:uid="{00000000-0005-0000-0000-000025190000}"/>
    <cellStyle name="Currency 2 6 2 3 4 2 3" xfId="6438" xr:uid="{00000000-0005-0000-0000-000026190000}"/>
    <cellStyle name="Currency 2 6 2 3 4 2 3 2" xfId="6439" xr:uid="{00000000-0005-0000-0000-000027190000}"/>
    <cellStyle name="Currency 2 6 2 3 4 2 3 3" xfId="6440" xr:uid="{00000000-0005-0000-0000-000028190000}"/>
    <cellStyle name="Currency 2 6 2 3 4 2 4" xfId="6441" xr:uid="{00000000-0005-0000-0000-000029190000}"/>
    <cellStyle name="Currency 2 6 2 3 4 2 4 2" xfId="6442" xr:uid="{00000000-0005-0000-0000-00002A190000}"/>
    <cellStyle name="Currency 2 6 2 3 4 2 4 2 2" xfId="6443" xr:uid="{00000000-0005-0000-0000-00002B190000}"/>
    <cellStyle name="Currency 2 6 2 3 4 2 4 3" xfId="6444" xr:uid="{00000000-0005-0000-0000-00002C190000}"/>
    <cellStyle name="Currency 2 6 2 3 4 2 5" xfId="6445" xr:uid="{00000000-0005-0000-0000-00002D190000}"/>
    <cellStyle name="Currency 2 6 2 3 4 2 5 2" xfId="6446" xr:uid="{00000000-0005-0000-0000-00002E190000}"/>
    <cellStyle name="Currency 2 6 2 3 4 2 5 2 2" xfId="6447" xr:uid="{00000000-0005-0000-0000-00002F190000}"/>
    <cellStyle name="Currency 2 6 2 3 4 2 5 3" xfId="6448" xr:uid="{00000000-0005-0000-0000-000030190000}"/>
    <cellStyle name="Currency 2 6 2 3 4 2 6" xfId="6449" xr:uid="{00000000-0005-0000-0000-000031190000}"/>
    <cellStyle name="Currency 2 6 2 3 4 2 6 2" xfId="6450" xr:uid="{00000000-0005-0000-0000-000032190000}"/>
    <cellStyle name="Currency 2 6 2 3 4 2 6 2 2" xfId="6451" xr:uid="{00000000-0005-0000-0000-000033190000}"/>
    <cellStyle name="Currency 2 6 2 3 4 2 6 3" xfId="6452" xr:uid="{00000000-0005-0000-0000-000034190000}"/>
    <cellStyle name="Currency 2 6 2 3 4 2 7" xfId="6453" xr:uid="{00000000-0005-0000-0000-000035190000}"/>
    <cellStyle name="Currency 2 6 2 3 4 2 7 2" xfId="6454" xr:uid="{00000000-0005-0000-0000-000036190000}"/>
    <cellStyle name="Currency 2 6 2 3 4 2 8" xfId="6455" xr:uid="{00000000-0005-0000-0000-000037190000}"/>
    <cellStyle name="Currency 2 6 2 3 4 2 8 2" xfId="6456" xr:uid="{00000000-0005-0000-0000-000038190000}"/>
    <cellStyle name="Currency 2 6 2 3 4 2 9" xfId="6457" xr:uid="{00000000-0005-0000-0000-000039190000}"/>
    <cellStyle name="Currency 2 6 2 3 4 3" xfId="6458" xr:uid="{00000000-0005-0000-0000-00003A190000}"/>
    <cellStyle name="Currency 2 6 2 3 4 3 2" xfId="6459" xr:uid="{00000000-0005-0000-0000-00003B190000}"/>
    <cellStyle name="Currency 2 6 2 3 4 3 2 2" xfId="6460" xr:uid="{00000000-0005-0000-0000-00003C190000}"/>
    <cellStyle name="Currency 2 6 2 3 4 3 2 3" xfId="6461" xr:uid="{00000000-0005-0000-0000-00003D190000}"/>
    <cellStyle name="Currency 2 6 2 3 4 3 3" xfId="6462" xr:uid="{00000000-0005-0000-0000-00003E190000}"/>
    <cellStyle name="Currency 2 6 2 3 4 4" xfId="6463" xr:uid="{00000000-0005-0000-0000-00003F190000}"/>
    <cellStyle name="Currency 2 6 2 3 4 4 2" xfId="6464" xr:uid="{00000000-0005-0000-0000-000040190000}"/>
    <cellStyle name="Currency 2 6 2 3 4 4 2 2" xfId="6465" xr:uid="{00000000-0005-0000-0000-000041190000}"/>
    <cellStyle name="Currency 2 6 2 3 4 4 3" xfId="6466" xr:uid="{00000000-0005-0000-0000-000042190000}"/>
    <cellStyle name="Currency 2 6 2 3 4 4 4" xfId="6467" xr:uid="{00000000-0005-0000-0000-000043190000}"/>
    <cellStyle name="Currency 2 6 2 3 4 5" xfId="6468" xr:uid="{00000000-0005-0000-0000-000044190000}"/>
    <cellStyle name="Currency 2 6 2 3 4 5 2" xfId="6469" xr:uid="{00000000-0005-0000-0000-000045190000}"/>
    <cellStyle name="Currency 2 6 2 3 4 5 2 2" xfId="6470" xr:uid="{00000000-0005-0000-0000-000046190000}"/>
    <cellStyle name="Currency 2 6 2 3 4 5 3" xfId="6471" xr:uid="{00000000-0005-0000-0000-000047190000}"/>
    <cellStyle name="Currency 2 6 2 3 4 6" xfId="6472" xr:uid="{00000000-0005-0000-0000-000048190000}"/>
    <cellStyle name="Currency 2 6 2 3 4 7" xfId="6473" xr:uid="{00000000-0005-0000-0000-000049190000}"/>
    <cellStyle name="Currency 2 6 2 3 5" xfId="6474" xr:uid="{00000000-0005-0000-0000-00004A190000}"/>
    <cellStyle name="Currency 2 6 2 3 5 10" xfId="6475" xr:uid="{00000000-0005-0000-0000-00004B190000}"/>
    <cellStyle name="Currency 2 6 2 3 5 2" xfId="6476" xr:uid="{00000000-0005-0000-0000-00004C190000}"/>
    <cellStyle name="Currency 2 6 2 3 5 2 2" xfId="6477" xr:uid="{00000000-0005-0000-0000-00004D190000}"/>
    <cellStyle name="Currency 2 6 2 3 5 2 3" xfId="6478" xr:uid="{00000000-0005-0000-0000-00004E190000}"/>
    <cellStyle name="Currency 2 6 2 3 5 3" xfId="6479" xr:uid="{00000000-0005-0000-0000-00004F190000}"/>
    <cellStyle name="Currency 2 6 2 3 5 3 2" xfId="6480" xr:uid="{00000000-0005-0000-0000-000050190000}"/>
    <cellStyle name="Currency 2 6 2 3 5 3 3" xfId="6481" xr:uid="{00000000-0005-0000-0000-000051190000}"/>
    <cellStyle name="Currency 2 6 2 3 5 4" xfId="6482" xr:uid="{00000000-0005-0000-0000-000052190000}"/>
    <cellStyle name="Currency 2 6 2 3 5 4 2" xfId="6483" xr:uid="{00000000-0005-0000-0000-000053190000}"/>
    <cellStyle name="Currency 2 6 2 3 5 4 2 2" xfId="6484" xr:uid="{00000000-0005-0000-0000-000054190000}"/>
    <cellStyle name="Currency 2 6 2 3 5 4 3" xfId="6485" xr:uid="{00000000-0005-0000-0000-000055190000}"/>
    <cellStyle name="Currency 2 6 2 3 5 5" xfId="6486" xr:uid="{00000000-0005-0000-0000-000056190000}"/>
    <cellStyle name="Currency 2 6 2 3 5 5 2" xfId="6487" xr:uid="{00000000-0005-0000-0000-000057190000}"/>
    <cellStyle name="Currency 2 6 2 3 5 5 2 2" xfId="6488" xr:uid="{00000000-0005-0000-0000-000058190000}"/>
    <cellStyle name="Currency 2 6 2 3 5 5 3" xfId="6489" xr:uid="{00000000-0005-0000-0000-000059190000}"/>
    <cellStyle name="Currency 2 6 2 3 5 6" xfId="6490" xr:uid="{00000000-0005-0000-0000-00005A190000}"/>
    <cellStyle name="Currency 2 6 2 3 5 6 2" xfId="6491" xr:uid="{00000000-0005-0000-0000-00005B190000}"/>
    <cellStyle name="Currency 2 6 2 3 5 6 2 2" xfId="6492" xr:uid="{00000000-0005-0000-0000-00005C190000}"/>
    <cellStyle name="Currency 2 6 2 3 5 6 3" xfId="6493" xr:uid="{00000000-0005-0000-0000-00005D190000}"/>
    <cellStyle name="Currency 2 6 2 3 5 7" xfId="6494" xr:uid="{00000000-0005-0000-0000-00005E190000}"/>
    <cellStyle name="Currency 2 6 2 3 5 7 2" xfId="6495" xr:uid="{00000000-0005-0000-0000-00005F190000}"/>
    <cellStyle name="Currency 2 6 2 3 5 8" xfId="6496" xr:uid="{00000000-0005-0000-0000-000060190000}"/>
    <cellStyle name="Currency 2 6 2 3 5 8 2" xfId="6497" xr:uid="{00000000-0005-0000-0000-000061190000}"/>
    <cellStyle name="Currency 2 6 2 3 5 9" xfId="6498" xr:uid="{00000000-0005-0000-0000-000062190000}"/>
    <cellStyle name="Currency 2 6 2 3 6" xfId="6499" xr:uid="{00000000-0005-0000-0000-000063190000}"/>
    <cellStyle name="Currency 2 6 2 3 6 10" xfId="6500" xr:uid="{00000000-0005-0000-0000-000064190000}"/>
    <cellStyle name="Currency 2 6 2 3 6 11" xfId="6501" xr:uid="{00000000-0005-0000-0000-000065190000}"/>
    <cellStyle name="Currency 2 6 2 3 6 12" xfId="6502" xr:uid="{00000000-0005-0000-0000-000066190000}"/>
    <cellStyle name="Currency 2 6 2 3 6 2" xfId="6503" xr:uid="{00000000-0005-0000-0000-000067190000}"/>
    <cellStyle name="Currency 2 6 2 3 6 2 2" xfId="6504" xr:uid="{00000000-0005-0000-0000-000068190000}"/>
    <cellStyle name="Currency 2 6 2 3 6 2 3" xfId="6505" xr:uid="{00000000-0005-0000-0000-000069190000}"/>
    <cellStyle name="Currency 2 6 2 3 6 3" xfId="6506" xr:uid="{00000000-0005-0000-0000-00006A190000}"/>
    <cellStyle name="Currency 2 6 2 3 6 3 2" xfId="6507" xr:uid="{00000000-0005-0000-0000-00006B190000}"/>
    <cellStyle name="Currency 2 6 2 3 6 3 3" xfId="6508" xr:uid="{00000000-0005-0000-0000-00006C190000}"/>
    <cellStyle name="Currency 2 6 2 3 6 4" xfId="6509" xr:uid="{00000000-0005-0000-0000-00006D190000}"/>
    <cellStyle name="Currency 2 6 2 3 6 5" xfId="6510" xr:uid="{00000000-0005-0000-0000-00006E190000}"/>
    <cellStyle name="Currency 2 6 2 3 6 5 2" xfId="6511" xr:uid="{00000000-0005-0000-0000-00006F190000}"/>
    <cellStyle name="Currency 2 6 2 3 6 5 2 2" xfId="6512" xr:uid="{00000000-0005-0000-0000-000070190000}"/>
    <cellStyle name="Currency 2 6 2 3 6 5 3" xfId="6513" xr:uid="{00000000-0005-0000-0000-000071190000}"/>
    <cellStyle name="Currency 2 6 2 3 6 6" xfId="6514" xr:uid="{00000000-0005-0000-0000-000072190000}"/>
    <cellStyle name="Currency 2 6 2 3 6 6 2" xfId="6515" xr:uid="{00000000-0005-0000-0000-000073190000}"/>
    <cellStyle name="Currency 2 6 2 3 6 6 2 2" xfId="6516" xr:uid="{00000000-0005-0000-0000-000074190000}"/>
    <cellStyle name="Currency 2 6 2 3 6 6 3" xfId="6517" xr:uid="{00000000-0005-0000-0000-000075190000}"/>
    <cellStyle name="Currency 2 6 2 3 6 7" xfId="6518" xr:uid="{00000000-0005-0000-0000-000076190000}"/>
    <cellStyle name="Currency 2 6 2 3 6 7 2" xfId="6519" xr:uid="{00000000-0005-0000-0000-000077190000}"/>
    <cellStyle name="Currency 2 6 2 3 6 7 2 2" xfId="6520" xr:uid="{00000000-0005-0000-0000-000078190000}"/>
    <cellStyle name="Currency 2 6 2 3 6 7 3" xfId="6521" xr:uid="{00000000-0005-0000-0000-000079190000}"/>
    <cellStyle name="Currency 2 6 2 3 6 8" xfId="6522" xr:uid="{00000000-0005-0000-0000-00007A190000}"/>
    <cellStyle name="Currency 2 6 2 3 6 8 2" xfId="6523" xr:uid="{00000000-0005-0000-0000-00007B190000}"/>
    <cellStyle name="Currency 2 6 2 3 6 9" xfId="6524" xr:uid="{00000000-0005-0000-0000-00007C190000}"/>
    <cellStyle name="Currency 2 6 2 3 6 9 2" xfId="6525" xr:uid="{00000000-0005-0000-0000-00007D190000}"/>
    <cellStyle name="Currency 2 6 2 3 7" xfId="6526" xr:uid="{00000000-0005-0000-0000-00007E190000}"/>
    <cellStyle name="Currency 2 6 2 3 7 2" xfId="6527" xr:uid="{00000000-0005-0000-0000-00007F190000}"/>
    <cellStyle name="Currency 2 6 2 3 7 3" xfId="6528" xr:uid="{00000000-0005-0000-0000-000080190000}"/>
    <cellStyle name="Currency 2 6 2 3 8" xfId="6529" xr:uid="{00000000-0005-0000-0000-000081190000}"/>
    <cellStyle name="Currency 2 6 2 3 8 2" xfId="6530" xr:uid="{00000000-0005-0000-0000-000082190000}"/>
    <cellStyle name="Currency 2 6 2 3 8 2 2" xfId="6531" xr:uid="{00000000-0005-0000-0000-000083190000}"/>
    <cellStyle name="Currency 2 6 2 3 8 3" xfId="6532" xr:uid="{00000000-0005-0000-0000-000084190000}"/>
    <cellStyle name="Currency 2 6 2 3 8 4" xfId="6533" xr:uid="{00000000-0005-0000-0000-000085190000}"/>
    <cellStyle name="Currency 2 6 2 3 9" xfId="6534" xr:uid="{00000000-0005-0000-0000-000086190000}"/>
    <cellStyle name="Currency 2 6 2 3 9 2" xfId="6535" xr:uid="{00000000-0005-0000-0000-000087190000}"/>
    <cellStyle name="Currency 2 6 2 3 9 2 2" xfId="6536" xr:uid="{00000000-0005-0000-0000-000088190000}"/>
    <cellStyle name="Currency 2 6 2 3 9 3" xfId="6537" xr:uid="{00000000-0005-0000-0000-000089190000}"/>
    <cellStyle name="Currency 2 6 2 4" xfId="6538" xr:uid="{00000000-0005-0000-0000-00008A190000}"/>
    <cellStyle name="Currency 2 6 2 4 2" xfId="6539" xr:uid="{00000000-0005-0000-0000-00008B190000}"/>
    <cellStyle name="Currency 2 6 2 4 2 10" xfId="6540" xr:uid="{00000000-0005-0000-0000-00008C190000}"/>
    <cellStyle name="Currency 2 6 2 4 2 2" xfId="6541" xr:uid="{00000000-0005-0000-0000-00008D190000}"/>
    <cellStyle name="Currency 2 6 2 4 2 2 2" xfId="6542" xr:uid="{00000000-0005-0000-0000-00008E190000}"/>
    <cellStyle name="Currency 2 6 2 4 2 2 3" xfId="6543" xr:uid="{00000000-0005-0000-0000-00008F190000}"/>
    <cellStyle name="Currency 2 6 2 4 2 3" xfId="6544" xr:uid="{00000000-0005-0000-0000-000090190000}"/>
    <cellStyle name="Currency 2 6 2 4 2 3 2" xfId="6545" xr:uid="{00000000-0005-0000-0000-000091190000}"/>
    <cellStyle name="Currency 2 6 2 4 2 3 3" xfId="6546" xr:uid="{00000000-0005-0000-0000-000092190000}"/>
    <cellStyle name="Currency 2 6 2 4 2 4" xfId="6547" xr:uid="{00000000-0005-0000-0000-000093190000}"/>
    <cellStyle name="Currency 2 6 2 4 2 4 2" xfId="6548" xr:uid="{00000000-0005-0000-0000-000094190000}"/>
    <cellStyle name="Currency 2 6 2 4 2 4 2 2" xfId="6549" xr:uid="{00000000-0005-0000-0000-000095190000}"/>
    <cellStyle name="Currency 2 6 2 4 2 4 3" xfId="6550" xr:uid="{00000000-0005-0000-0000-000096190000}"/>
    <cellStyle name="Currency 2 6 2 4 2 5" xfId="6551" xr:uid="{00000000-0005-0000-0000-000097190000}"/>
    <cellStyle name="Currency 2 6 2 4 2 5 2" xfId="6552" xr:uid="{00000000-0005-0000-0000-000098190000}"/>
    <cellStyle name="Currency 2 6 2 4 2 5 2 2" xfId="6553" xr:uid="{00000000-0005-0000-0000-000099190000}"/>
    <cellStyle name="Currency 2 6 2 4 2 5 3" xfId="6554" xr:uid="{00000000-0005-0000-0000-00009A190000}"/>
    <cellStyle name="Currency 2 6 2 4 2 6" xfId="6555" xr:uid="{00000000-0005-0000-0000-00009B190000}"/>
    <cellStyle name="Currency 2 6 2 4 2 6 2" xfId="6556" xr:uid="{00000000-0005-0000-0000-00009C190000}"/>
    <cellStyle name="Currency 2 6 2 4 2 6 2 2" xfId="6557" xr:uid="{00000000-0005-0000-0000-00009D190000}"/>
    <cellStyle name="Currency 2 6 2 4 2 6 3" xfId="6558" xr:uid="{00000000-0005-0000-0000-00009E190000}"/>
    <cellStyle name="Currency 2 6 2 4 2 7" xfId="6559" xr:uid="{00000000-0005-0000-0000-00009F190000}"/>
    <cellStyle name="Currency 2 6 2 4 2 7 2" xfId="6560" xr:uid="{00000000-0005-0000-0000-0000A0190000}"/>
    <cellStyle name="Currency 2 6 2 4 2 8" xfId="6561" xr:uid="{00000000-0005-0000-0000-0000A1190000}"/>
    <cellStyle name="Currency 2 6 2 4 2 8 2" xfId="6562" xr:uid="{00000000-0005-0000-0000-0000A2190000}"/>
    <cellStyle name="Currency 2 6 2 4 2 9" xfId="6563" xr:uid="{00000000-0005-0000-0000-0000A3190000}"/>
    <cellStyle name="Currency 2 6 2 4 3" xfId="6564" xr:uid="{00000000-0005-0000-0000-0000A4190000}"/>
    <cellStyle name="Currency 2 6 2 4 3 10" xfId="6565" xr:uid="{00000000-0005-0000-0000-0000A5190000}"/>
    <cellStyle name="Currency 2 6 2 4 3 2" xfId="6566" xr:uid="{00000000-0005-0000-0000-0000A6190000}"/>
    <cellStyle name="Currency 2 6 2 4 3 2 2" xfId="6567" xr:uid="{00000000-0005-0000-0000-0000A7190000}"/>
    <cellStyle name="Currency 2 6 2 4 3 2 3" xfId="6568" xr:uid="{00000000-0005-0000-0000-0000A8190000}"/>
    <cellStyle name="Currency 2 6 2 4 3 3" xfId="6569" xr:uid="{00000000-0005-0000-0000-0000A9190000}"/>
    <cellStyle name="Currency 2 6 2 4 3 3 2" xfId="6570" xr:uid="{00000000-0005-0000-0000-0000AA190000}"/>
    <cellStyle name="Currency 2 6 2 4 3 3 3" xfId="6571" xr:uid="{00000000-0005-0000-0000-0000AB190000}"/>
    <cellStyle name="Currency 2 6 2 4 3 4" xfId="6572" xr:uid="{00000000-0005-0000-0000-0000AC190000}"/>
    <cellStyle name="Currency 2 6 2 4 3 4 2" xfId="6573" xr:uid="{00000000-0005-0000-0000-0000AD190000}"/>
    <cellStyle name="Currency 2 6 2 4 3 4 2 2" xfId="6574" xr:uid="{00000000-0005-0000-0000-0000AE190000}"/>
    <cellStyle name="Currency 2 6 2 4 3 4 3" xfId="6575" xr:uid="{00000000-0005-0000-0000-0000AF190000}"/>
    <cellStyle name="Currency 2 6 2 4 3 5" xfId="6576" xr:uid="{00000000-0005-0000-0000-0000B0190000}"/>
    <cellStyle name="Currency 2 6 2 4 3 5 2" xfId="6577" xr:uid="{00000000-0005-0000-0000-0000B1190000}"/>
    <cellStyle name="Currency 2 6 2 4 3 5 2 2" xfId="6578" xr:uid="{00000000-0005-0000-0000-0000B2190000}"/>
    <cellStyle name="Currency 2 6 2 4 3 5 3" xfId="6579" xr:uid="{00000000-0005-0000-0000-0000B3190000}"/>
    <cellStyle name="Currency 2 6 2 4 3 6" xfId="6580" xr:uid="{00000000-0005-0000-0000-0000B4190000}"/>
    <cellStyle name="Currency 2 6 2 4 3 6 2" xfId="6581" xr:uid="{00000000-0005-0000-0000-0000B5190000}"/>
    <cellStyle name="Currency 2 6 2 4 3 6 2 2" xfId="6582" xr:uid="{00000000-0005-0000-0000-0000B6190000}"/>
    <cellStyle name="Currency 2 6 2 4 3 6 3" xfId="6583" xr:uid="{00000000-0005-0000-0000-0000B7190000}"/>
    <cellStyle name="Currency 2 6 2 4 3 7" xfId="6584" xr:uid="{00000000-0005-0000-0000-0000B8190000}"/>
    <cellStyle name="Currency 2 6 2 4 3 7 2" xfId="6585" xr:uid="{00000000-0005-0000-0000-0000B9190000}"/>
    <cellStyle name="Currency 2 6 2 4 3 8" xfId="6586" xr:uid="{00000000-0005-0000-0000-0000BA190000}"/>
    <cellStyle name="Currency 2 6 2 4 3 8 2" xfId="6587" xr:uid="{00000000-0005-0000-0000-0000BB190000}"/>
    <cellStyle name="Currency 2 6 2 4 3 9" xfId="6588" xr:uid="{00000000-0005-0000-0000-0000BC190000}"/>
    <cellStyle name="Currency 2 6 2 4 4" xfId="6589" xr:uid="{00000000-0005-0000-0000-0000BD190000}"/>
    <cellStyle name="Currency 2 6 2 4 4 10" xfId="6590" xr:uid="{00000000-0005-0000-0000-0000BE190000}"/>
    <cellStyle name="Currency 2 6 2 4 4 2" xfId="6591" xr:uid="{00000000-0005-0000-0000-0000BF190000}"/>
    <cellStyle name="Currency 2 6 2 4 4 3" xfId="6592" xr:uid="{00000000-0005-0000-0000-0000C0190000}"/>
    <cellStyle name="Currency 2 6 2 4 4 3 2" xfId="6593" xr:uid="{00000000-0005-0000-0000-0000C1190000}"/>
    <cellStyle name="Currency 2 6 2 4 4 3 2 2" xfId="6594" xr:uid="{00000000-0005-0000-0000-0000C2190000}"/>
    <cellStyle name="Currency 2 6 2 4 4 3 3" xfId="6595" xr:uid="{00000000-0005-0000-0000-0000C3190000}"/>
    <cellStyle name="Currency 2 6 2 4 4 4" xfId="6596" xr:uid="{00000000-0005-0000-0000-0000C4190000}"/>
    <cellStyle name="Currency 2 6 2 4 4 4 2" xfId="6597" xr:uid="{00000000-0005-0000-0000-0000C5190000}"/>
    <cellStyle name="Currency 2 6 2 4 4 4 2 2" xfId="6598" xr:uid="{00000000-0005-0000-0000-0000C6190000}"/>
    <cellStyle name="Currency 2 6 2 4 4 4 3" xfId="6599" xr:uid="{00000000-0005-0000-0000-0000C7190000}"/>
    <cellStyle name="Currency 2 6 2 4 4 5" xfId="6600" xr:uid="{00000000-0005-0000-0000-0000C8190000}"/>
    <cellStyle name="Currency 2 6 2 4 4 5 2" xfId="6601" xr:uid="{00000000-0005-0000-0000-0000C9190000}"/>
    <cellStyle name="Currency 2 6 2 4 4 5 2 2" xfId="6602" xr:uid="{00000000-0005-0000-0000-0000CA190000}"/>
    <cellStyle name="Currency 2 6 2 4 4 5 3" xfId="6603" xr:uid="{00000000-0005-0000-0000-0000CB190000}"/>
    <cellStyle name="Currency 2 6 2 4 4 6" xfId="6604" xr:uid="{00000000-0005-0000-0000-0000CC190000}"/>
    <cellStyle name="Currency 2 6 2 4 4 6 2" xfId="6605" xr:uid="{00000000-0005-0000-0000-0000CD190000}"/>
    <cellStyle name="Currency 2 6 2 4 4 7" xfId="6606" xr:uid="{00000000-0005-0000-0000-0000CE190000}"/>
    <cellStyle name="Currency 2 6 2 4 4 7 2" xfId="6607" xr:uid="{00000000-0005-0000-0000-0000CF190000}"/>
    <cellStyle name="Currency 2 6 2 4 4 8" xfId="6608" xr:uid="{00000000-0005-0000-0000-0000D0190000}"/>
    <cellStyle name="Currency 2 6 2 4 4 9" xfId="6609" xr:uid="{00000000-0005-0000-0000-0000D1190000}"/>
    <cellStyle name="Currency 2 6 2 4 5" xfId="6610" xr:uid="{00000000-0005-0000-0000-0000D2190000}"/>
    <cellStyle name="Currency 2 6 2 4 5 2" xfId="6611" xr:uid="{00000000-0005-0000-0000-0000D3190000}"/>
    <cellStyle name="Currency 2 6 2 4 5 3" xfId="6612" xr:uid="{00000000-0005-0000-0000-0000D4190000}"/>
    <cellStyle name="Currency 2 6 2 4 5 4" xfId="6613" xr:uid="{00000000-0005-0000-0000-0000D5190000}"/>
    <cellStyle name="Currency 2 6 2 4 6" xfId="6614" xr:uid="{00000000-0005-0000-0000-0000D6190000}"/>
    <cellStyle name="Currency 2 6 2 4 6 2" xfId="6615" xr:uid="{00000000-0005-0000-0000-0000D7190000}"/>
    <cellStyle name="Currency 2 6 2 4 6 2 2" xfId="6616" xr:uid="{00000000-0005-0000-0000-0000D8190000}"/>
    <cellStyle name="Currency 2 6 2 4 6 2 2 2" xfId="6617" xr:uid="{00000000-0005-0000-0000-0000D9190000}"/>
    <cellStyle name="Currency 2 6 2 4 6 2 3" xfId="6618" xr:uid="{00000000-0005-0000-0000-0000DA190000}"/>
    <cellStyle name="Currency 2 6 2 4 6 3" xfId="6619" xr:uid="{00000000-0005-0000-0000-0000DB190000}"/>
    <cellStyle name="Currency 2 6 2 4 6 3 2" xfId="6620" xr:uid="{00000000-0005-0000-0000-0000DC190000}"/>
    <cellStyle name="Currency 2 6 2 4 6 3 2 2" xfId="6621" xr:uid="{00000000-0005-0000-0000-0000DD190000}"/>
    <cellStyle name="Currency 2 6 2 4 6 3 3" xfId="6622" xr:uid="{00000000-0005-0000-0000-0000DE190000}"/>
    <cellStyle name="Currency 2 6 2 4 6 4" xfId="6623" xr:uid="{00000000-0005-0000-0000-0000DF190000}"/>
    <cellStyle name="Currency 2 6 2 4 6 4 2" xfId="6624" xr:uid="{00000000-0005-0000-0000-0000E0190000}"/>
    <cellStyle name="Currency 2 6 2 4 6 4 2 2" xfId="6625" xr:uid="{00000000-0005-0000-0000-0000E1190000}"/>
    <cellStyle name="Currency 2 6 2 4 6 4 3" xfId="6626" xr:uid="{00000000-0005-0000-0000-0000E2190000}"/>
    <cellStyle name="Currency 2 6 2 4 6 5" xfId="6627" xr:uid="{00000000-0005-0000-0000-0000E3190000}"/>
    <cellStyle name="Currency 2 6 2 4 6 5 2" xfId="6628" xr:uid="{00000000-0005-0000-0000-0000E4190000}"/>
    <cellStyle name="Currency 2 6 2 4 6 6" xfId="6629" xr:uid="{00000000-0005-0000-0000-0000E5190000}"/>
    <cellStyle name="Currency 2 6 2 4 6 6 2" xfId="6630" xr:uid="{00000000-0005-0000-0000-0000E6190000}"/>
    <cellStyle name="Currency 2 6 2 4 6 7" xfId="6631" xr:uid="{00000000-0005-0000-0000-0000E7190000}"/>
    <cellStyle name="Currency 2 6 2 4 7" xfId="6632" xr:uid="{00000000-0005-0000-0000-0000E8190000}"/>
    <cellStyle name="Currency 2 6 2 4 7 2" xfId="6633" xr:uid="{00000000-0005-0000-0000-0000E9190000}"/>
    <cellStyle name="Currency 2 6 2 4 7 2 2" xfId="6634" xr:uid="{00000000-0005-0000-0000-0000EA190000}"/>
    <cellStyle name="Currency 2 6 2 4 7 3" xfId="6635" xr:uid="{00000000-0005-0000-0000-0000EB190000}"/>
    <cellStyle name="Currency 2 6 2 4 8" xfId="6636" xr:uid="{00000000-0005-0000-0000-0000EC190000}"/>
    <cellStyle name="Currency 2 6 2 4 8 2" xfId="6637" xr:uid="{00000000-0005-0000-0000-0000ED190000}"/>
    <cellStyle name="Currency 2 6 2 4 8 2 2" xfId="6638" xr:uid="{00000000-0005-0000-0000-0000EE190000}"/>
    <cellStyle name="Currency 2 6 2 4 8 3" xfId="6639" xr:uid="{00000000-0005-0000-0000-0000EF190000}"/>
    <cellStyle name="Currency 2 6 2 4 9" xfId="6640" xr:uid="{00000000-0005-0000-0000-0000F0190000}"/>
    <cellStyle name="Currency 2 6 2 5" xfId="6641" xr:uid="{00000000-0005-0000-0000-0000F1190000}"/>
    <cellStyle name="Currency 2 6 2 5 10" xfId="6642" xr:uid="{00000000-0005-0000-0000-0000F2190000}"/>
    <cellStyle name="Currency 2 6 2 5 11" xfId="6643" xr:uid="{00000000-0005-0000-0000-0000F3190000}"/>
    <cellStyle name="Currency 2 6 2 5 12" xfId="6644" xr:uid="{00000000-0005-0000-0000-0000F4190000}"/>
    <cellStyle name="Currency 2 6 2 5 13" xfId="6645" xr:uid="{00000000-0005-0000-0000-0000F5190000}"/>
    <cellStyle name="Currency 2 6 2 5 2" xfId="6646" xr:uid="{00000000-0005-0000-0000-0000F6190000}"/>
    <cellStyle name="Currency 2 6 2 5 2 10" xfId="6647" xr:uid="{00000000-0005-0000-0000-0000F7190000}"/>
    <cellStyle name="Currency 2 6 2 5 2 2" xfId="6648" xr:uid="{00000000-0005-0000-0000-0000F8190000}"/>
    <cellStyle name="Currency 2 6 2 5 2 2 2" xfId="6649" xr:uid="{00000000-0005-0000-0000-0000F9190000}"/>
    <cellStyle name="Currency 2 6 2 5 2 2 3" xfId="6650" xr:uid="{00000000-0005-0000-0000-0000FA190000}"/>
    <cellStyle name="Currency 2 6 2 5 2 3" xfId="6651" xr:uid="{00000000-0005-0000-0000-0000FB190000}"/>
    <cellStyle name="Currency 2 6 2 5 2 3 2" xfId="6652" xr:uid="{00000000-0005-0000-0000-0000FC190000}"/>
    <cellStyle name="Currency 2 6 2 5 2 3 3" xfId="6653" xr:uid="{00000000-0005-0000-0000-0000FD190000}"/>
    <cellStyle name="Currency 2 6 2 5 2 3 4" xfId="6654" xr:uid="{00000000-0005-0000-0000-0000FE190000}"/>
    <cellStyle name="Currency 2 6 2 5 2 4" xfId="6655" xr:uid="{00000000-0005-0000-0000-0000FF190000}"/>
    <cellStyle name="Currency 2 6 2 5 2 4 2" xfId="6656" xr:uid="{00000000-0005-0000-0000-0000001A0000}"/>
    <cellStyle name="Currency 2 6 2 5 2 4 2 2" xfId="6657" xr:uid="{00000000-0005-0000-0000-0000011A0000}"/>
    <cellStyle name="Currency 2 6 2 5 2 4 3" xfId="6658" xr:uid="{00000000-0005-0000-0000-0000021A0000}"/>
    <cellStyle name="Currency 2 6 2 5 2 5" xfId="6659" xr:uid="{00000000-0005-0000-0000-0000031A0000}"/>
    <cellStyle name="Currency 2 6 2 5 2 5 2" xfId="6660" xr:uid="{00000000-0005-0000-0000-0000041A0000}"/>
    <cellStyle name="Currency 2 6 2 5 2 5 2 2" xfId="6661" xr:uid="{00000000-0005-0000-0000-0000051A0000}"/>
    <cellStyle name="Currency 2 6 2 5 2 5 3" xfId="6662" xr:uid="{00000000-0005-0000-0000-0000061A0000}"/>
    <cellStyle name="Currency 2 6 2 5 2 6" xfId="6663" xr:uid="{00000000-0005-0000-0000-0000071A0000}"/>
    <cellStyle name="Currency 2 6 2 5 2 6 2" xfId="6664" xr:uid="{00000000-0005-0000-0000-0000081A0000}"/>
    <cellStyle name="Currency 2 6 2 5 2 6 2 2" xfId="6665" xr:uid="{00000000-0005-0000-0000-0000091A0000}"/>
    <cellStyle name="Currency 2 6 2 5 2 6 3" xfId="6666" xr:uid="{00000000-0005-0000-0000-00000A1A0000}"/>
    <cellStyle name="Currency 2 6 2 5 2 7" xfId="6667" xr:uid="{00000000-0005-0000-0000-00000B1A0000}"/>
    <cellStyle name="Currency 2 6 2 5 2 7 2" xfId="6668" xr:uid="{00000000-0005-0000-0000-00000C1A0000}"/>
    <cellStyle name="Currency 2 6 2 5 2 8" xfId="6669" xr:uid="{00000000-0005-0000-0000-00000D1A0000}"/>
    <cellStyle name="Currency 2 6 2 5 2 8 2" xfId="6670" xr:uid="{00000000-0005-0000-0000-00000E1A0000}"/>
    <cellStyle name="Currency 2 6 2 5 2 9" xfId="6671" xr:uid="{00000000-0005-0000-0000-00000F1A0000}"/>
    <cellStyle name="Currency 2 6 2 5 3" xfId="6672" xr:uid="{00000000-0005-0000-0000-0000101A0000}"/>
    <cellStyle name="Currency 2 6 2 5 3 2" xfId="6673" xr:uid="{00000000-0005-0000-0000-0000111A0000}"/>
    <cellStyle name="Currency 2 6 2 5 3 2 2" xfId="6674" xr:uid="{00000000-0005-0000-0000-0000121A0000}"/>
    <cellStyle name="Currency 2 6 2 5 3 2 3" xfId="6675" xr:uid="{00000000-0005-0000-0000-0000131A0000}"/>
    <cellStyle name="Currency 2 6 2 5 3 3" xfId="6676" xr:uid="{00000000-0005-0000-0000-0000141A0000}"/>
    <cellStyle name="Currency 2 6 2 5 4" xfId="6677" xr:uid="{00000000-0005-0000-0000-0000151A0000}"/>
    <cellStyle name="Currency 2 6 2 5 4 2" xfId="6678" xr:uid="{00000000-0005-0000-0000-0000161A0000}"/>
    <cellStyle name="Currency 2 6 2 5 4 3" xfId="6679" xr:uid="{00000000-0005-0000-0000-0000171A0000}"/>
    <cellStyle name="Currency 2 6 2 5 4 4" xfId="6680" xr:uid="{00000000-0005-0000-0000-0000181A0000}"/>
    <cellStyle name="Currency 2 6 2 5 5" xfId="6681" xr:uid="{00000000-0005-0000-0000-0000191A0000}"/>
    <cellStyle name="Currency 2 6 2 5 5 2" xfId="6682" xr:uid="{00000000-0005-0000-0000-00001A1A0000}"/>
    <cellStyle name="Currency 2 6 2 5 5 2 2" xfId="6683" xr:uid="{00000000-0005-0000-0000-00001B1A0000}"/>
    <cellStyle name="Currency 2 6 2 5 5 3" xfId="6684" xr:uid="{00000000-0005-0000-0000-00001C1A0000}"/>
    <cellStyle name="Currency 2 6 2 5 6" xfId="6685" xr:uid="{00000000-0005-0000-0000-00001D1A0000}"/>
    <cellStyle name="Currency 2 6 2 5 6 2" xfId="6686" xr:uid="{00000000-0005-0000-0000-00001E1A0000}"/>
    <cellStyle name="Currency 2 6 2 5 6 2 2" xfId="6687" xr:uid="{00000000-0005-0000-0000-00001F1A0000}"/>
    <cellStyle name="Currency 2 6 2 5 6 3" xfId="6688" xr:uid="{00000000-0005-0000-0000-0000201A0000}"/>
    <cellStyle name="Currency 2 6 2 5 7" xfId="6689" xr:uid="{00000000-0005-0000-0000-0000211A0000}"/>
    <cellStyle name="Currency 2 6 2 5 7 2" xfId="6690" xr:uid="{00000000-0005-0000-0000-0000221A0000}"/>
    <cellStyle name="Currency 2 6 2 5 7 2 2" xfId="6691" xr:uid="{00000000-0005-0000-0000-0000231A0000}"/>
    <cellStyle name="Currency 2 6 2 5 7 3" xfId="6692" xr:uid="{00000000-0005-0000-0000-0000241A0000}"/>
    <cellStyle name="Currency 2 6 2 5 8" xfId="6693" xr:uid="{00000000-0005-0000-0000-0000251A0000}"/>
    <cellStyle name="Currency 2 6 2 5 8 2" xfId="6694" xr:uid="{00000000-0005-0000-0000-0000261A0000}"/>
    <cellStyle name="Currency 2 6 2 5 9" xfId="6695" xr:uid="{00000000-0005-0000-0000-0000271A0000}"/>
    <cellStyle name="Currency 2 6 2 5 9 2" xfId="6696" xr:uid="{00000000-0005-0000-0000-0000281A0000}"/>
    <cellStyle name="Currency 2 6 2 6" xfId="6697" xr:uid="{00000000-0005-0000-0000-0000291A0000}"/>
    <cellStyle name="Currency 2 6 2 6 2" xfId="6698" xr:uid="{00000000-0005-0000-0000-00002A1A0000}"/>
    <cellStyle name="Currency 2 6 2 6 2 10" xfId="6699" xr:uid="{00000000-0005-0000-0000-00002B1A0000}"/>
    <cellStyle name="Currency 2 6 2 6 2 11" xfId="6700" xr:uid="{00000000-0005-0000-0000-00002C1A0000}"/>
    <cellStyle name="Currency 2 6 2 6 2 2" xfId="6701" xr:uid="{00000000-0005-0000-0000-00002D1A0000}"/>
    <cellStyle name="Currency 2 6 2 6 2 2 2" xfId="6702" xr:uid="{00000000-0005-0000-0000-00002E1A0000}"/>
    <cellStyle name="Currency 2 6 2 6 2 2 3" xfId="6703" xr:uid="{00000000-0005-0000-0000-00002F1A0000}"/>
    <cellStyle name="Currency 2 6 2 6 2 3" xfId="6704" xr:uid="{00000000-0005-0000-0000-0000301A0000}"/>
    <cellStyle name="Currency 2 6 2 6 2 3 2" xfId="6705" xr:uid="{00000000-0005-0000-0000-0000311A0000}"/>
    <cellStyle name="Currency 2 6 2 6 2 3 3" xfId="6706" xr:uid="{00000000-0005-0000-0000-0000321A0000}"/>
    <cellStyle name="Currency 2 6 2 6 2 4" xfId="6707" xr:uid="{00000000-0005-0000-0000-0000331A0000}"/>
    <cellStyle name="Currency 2 6 2 6 2 4 2" xfId="6708" xr:uid="{00000000-0005-0000-0000-0000341A0000}"/>
    <cellStyle name="Currency 2 6 2 6 2 4 2 2" xfId="6709" xr:uid="{00000000-0005-0000-0000-0000351A0000}"/>
    <cellStyle name="Currency 2 6 2 6 2 4 3" xfId="6710" xr:uid="{00000000-0005-0000-0000-0000361A0000}"/>
    <cellStyle name="Currency 2 6 2 6 2 5" xfId="6711" xr:uid="{00000000-0005-0000-0000-0000371A0000}"/>
    <cellStyle name="Currency 2 6 2 6 2 5 2" xfId="6712" xr:uid="{00000000-0005-0000-0000-0000381A0000}"/>
    <cellStyle name="Currency 2 6 2 6 2 5 2 2" xfId="6713" xr:uid="{00000000-0005-0000-0000-0000391A0000}"/>
    <cellStyle name="Currency 2 6 2 6 2 5 3" xfId="6714" xr:uid="{00000000-0005-0000-0000-00003A1A0000}"/>
    <cellStyle name="Currency 2 6 2 6 2 6" xfId="6715" xr:uid="{00000000-0005-0000-0000-00003B1A0000}"/>
    <cellStyle name="Currency 2 6 2 6 2 6 2" xfId="6716" xr:uid="{00000000-0005-0000-0000-00003C1A0000}"/>
    <cellStyle name="Currency 2 6 2 6 2 6 2 2" xfId="6717" xr:uid="{00000000-0005-0000-0000-00003D1A0000}"/>
    <cellStyle name="Currency 2 6 2 6 2 6 3" xfId="6718" xr:uid="{00000000-0005-0000-0000-00003E1A0000}"/>
    <cellStyle name="Currency 2 6 2 6 2 7" xfId="6719" xr:uid="{00000000-0005-0000-0000-00003F1A0000}"/>
    <cellStyle name="Currency 2 6 2 6 2 7 2" xfId="6720" xr:uid="{00000000-0005-0000-0000-0000401A0000}"/>
    <cellStyle name="Currency 2 6 2 6 2 8" xfId="6721" xr:uid="{00000000-0005-0000-0000-0000411A0000}"/>
    <cellStyle name="Currency 2 6 2 6 2 8 2" xfId="6722" xr:uid="{00000000-0005-0000-0000-0000421A0000}"/>
    <cellStyle name="Currency 2 6 2 6 2 9" xfId="6723" xr:uid="{00000000-0005-0000-0000-0000431A0000}"/>
    <cellStyle name="Currency 2 6 2 6 3" xfId="6724" xr:uid="{00000000-0005-0000-0000-0000441A0000}"/>
    <cellStyle name="Currency 2 6 2 6 3 2" xfId="6725" xr:uid="{00000000-0005-0000-0000-0000451A0000}"/>
    <cellStyle name="Currency 2 6 2 6 3 2 2" xfId="6726" xr:uid="{00000000-0005-0000-0000-0000461A0000}"/>
    <cellStyle name="Currency 2 6 2 6 3 2 3" xfId="6727" xr:uid="{00000000-0005-0000-0000-0000471A0000}"/>
    <cellStyle name="Currency 2 6 2 6 3 3" xfId="6728" xr:uid="{00000000-0005-0000-0000-0000481A0000}"/>
    <cellStyle name="Currency 2 6 2 6 4" xfId="6729" xr:uid="{00000000-0005-0000-0000-0000491A0000}"/>
    <cellStyle name="Currency 2 6 2 6 4 2" xfId="6730" xr:uid="{00000000-0005-0000-0000-00004A1A0000}"/>
    <cellStyle name="Currency 2 6 2 6 4 2 2" xfId="6731" xr:uid="{00000000-0005-0000-0000-00004B1A0000}"/>
    <cellStyle name="Currency 2 6 2 6 4 3" xfId="6732" xr:uid="{00000000-0005-0000-0000-00004C1A0000}"/>
    <cellStyle name="Currency 2 6 2 6 4 4" xfId="6733" xr:uid="{00000000-0005-0000-0000-00004D1A0000}"/>
    <cellStyle name="Currency 2 6 2 6 5" xfId="6734" xr:uid="{00000000-0005-0000-0000-00004E1A0000}"/>
    <cellStyle name="Currency 2 6 2 6 5 2" xfId="6735" xr:uid="{00000000-0005-0000-0000-00004F1A0000}"/>
    <cellStyle name="Currency 2 6 2 6 5 2 2" xfId="6736" xr:uid="{00000000-0005-0000-0000-0000501A0000}"/>
    <cellStyle name="Currency 2 6 2 6 5 3" xfId="6737" xr:uid="{00000000-0005-0000-0000-0000511A0000}"/>
    <cellStyle name="Currency 2 6 2 6 6" xfId="6738" xr:uid="{00000000-0005-0000-0000-0000521A0000}"/>
    <cellStyle name="Currency 2 6 2 6 7" xfId="6739" xr:uid="{00000000-0005-0000-0000-0000531A0000}"/>
    <cellStyle name="Currency 2 6 2 7" xfId="6740" xr:uid="{00000000-0005-0000-0000-0000541A0000}"/>
    <cellStyle name="Currency 2 6 2 7 10" xfId="6741" xr:uid="{00000000-0005-0000-0000-0000551A0000}"/>
    <cellStyle name="Currency 2 6 2 7 2" xfId="6742" xr:uid="{00000000-0005-0000-0000-0000561A0000}"/>
    <cellStyle name="Currency 2 6 2 7 2 2" xfId="6743" xr:uid="{00000000-0005-0000-0000-0000571A0000}"/>
    <cellStyle name="Currency 2 6 2 7 2 3" xfId="6744" xr:uid="{00000000-0005-0000-0000-0000581A0000}"/>
    <cellStyle name="Currency 2 6 2 7 3" xfId="6745" xr:uid="{00000000-0005-0000-0000-0000591A0000}"/>
    <cellStyle name="Currency 2 6 2 7 3 2" xfId="6746" xr:uid="{00000000-0005-0000-0000-00005A1A0000}"/>
    <cellStyle name="Currency 2 6 2 7 3 3" xfId="6747" xr:uid="{00000000-0005-0000-0000-00005B1A0000}"/>
    <cellStyle name="Currency 2 6 2 7 4" xfId="6748" xr:uid="{00000000-0005-0000-0000-00005C1A0000}"/>
    <cellStyle name="Currency 2 6 2 7 4 2" xfId="6749" xr:uid="{00000000-0005-0000-0000-00005D1A0000}"/>
    <cellStyle name="Currency 2 6 2 7 4 2 2" xfId="6750" xr:uid="{00000000-0005-0000-0000-00005E1A0000}"/>
    <cellStyle name="Currency 2 6 2 7 4 3" xfId="6751" xr:uid="{00000000-0005-0000-0000-00005F1A0000}"/>
    <cellStyle name="Currency 2 6 2 7 5" xfId="6752" xr:uid="{00000000-0005-0000-0000-0000601A0000}"/>
    <cellStyle name="Currency 2 6 2 7 5 2" xfId="6753" xr:uid="{00000000-0005-0000-0000-0000611A0000}"/>
    <cellStyle name="Currency 2 6 2 7 5 2 2" xfId="6754" xr:uid="{00000000-0005-0000-0000-0000621A0000}"/>
    <cellStyle name="Currency 2 6 2 7 5 3" xfId="6755" xr:uid="{00000000-0005-0000-0000-0000631A0000}"/>
    <cellStyle name="Currency 2 6 2 7 6" xfId="6756" xr:uid="{00000000-0005-0000-0000-0000641A0000}"/>
    <cellStyle name="Currency 2 6 2 7 6 2" xfId="6757" xr:uid="{00000000-0005-0000-0000-0000651A0000}"/>
    <cellStyle name="Currency 2 6 2 7 6 2 2" xfId="6758" xr:uid="{00000000-0005-0000-0000-0000661A0000}"/>
    <cellStyle name="Currency 2 6 2 7 6 3" xfId="6759" xr:uid="{00000000-0005-0000-0000-0000671A0000}"/>
    <cellStyle name="Currency 2 6 2 7 7" xfId="6760" xr:uid="{00000000-0005-0000-0000-0000681A0000}"/>
    <cellStyle name="Currency 2 6 2 7 7 2" xfId="6761" xr:uid="{00000000-0005-0000-0000-0000691A0000}"/>
    <cellStyle name="Currency 2 6 2 7 8" xfId="6762" xr:uid="{00000000-0005-0000-0000-00006A1A0000}"/>
    <cellStyle name="Currency 2 6 2 7 8 2" xfId="6763" xr:uid="{00000000-0005-0000-0000-00006B1A0000}"/>
    <cellStyle name="Currency 2 6 2 7 9" xfId="6764" xr:uid="{00000000-0005-0000-0000-00006C1A0000}"/>
    <cellStyle name="Currency 2 6 2 8" xfId="6765" xr:uid="{00000000-0005-0000-0000-00006D1A0000}"/>
    <cellStyle name="Currency 2 6 2 8 10" xfId="6766" xr:uid="{00000000-0005-0000-0000-00006E1A0000}"/>
    <cellStyle name="Currency 2 6 2 8 11" xfId="6767" xr:uid="{00000000-0005-0000-0000-00006F1A0000}"/>
    <cellStyle name="Currency 2 6 2 8 12" xfId="6768" xr:uid="{00000000-0005-0000-0000-0000701A0000}"/>
    <cellStyle name="Currency 2 6 2 8 2" xfId="6769" xr:uid="{00000000-0005-0000-0000-0000711A0000}"/>
    <cellStyle name="Currency 2 6 2 8 2 2" xfId="6770" xr:uid="{00000000-0005-0000-0000-0000721A0000}"/>
    <cellStyle name="Currency 2 6 2 8 2 3" xfId="6771" xr:uid="{00000000-0005-0000-0000-0000731A0000}"/>
    <cellStyle name="Currency 2 6 2 8 3" xfId="6772" xr:uid="{00000000-0005-0000-0000-0000741A0000}"/>
    <cellStyle name="Currency 2 6 2 8 3 2" xfId="6773" xr:uid="{00000000-0005-0000-0000-0000751A0000}"/>
    <cellStyle name="Currency 2 6 2 8 3 3" xfId="6774" xr:uid="{00000000-0005-0000-0000-0000761A0000}"/>
    <cellStyle name="Currency 2 6 2 8 4" xfId="6775" xr:uid="{00000000-0005-0000-0000-0000771A0000}"/>
    <cellStyle name="Currency 2 6 2 8 5" xfId="6776" xr:uid="{00000000-0005-0000-0000-0000781A0000}"/>
    <cellStyle name="Currency 2 6 2 8 5 2" xfId="6777" xr:uid="{00000000-0005-0000-0000-0000791A0000}"/>
    <cellStyle name="Currency 2 6 2 8 5 2 2" xfId="6778" xr:uid="{00000000-0005-0000-0000-00007A1A0000}"/>
    <cellStyle name="Currency 2 6 2 8 5 3" xfId="6779" xr:uid="{00000000-0005-0000-0000-00007B1A0000}"/>
    <cellStyle name="Currency 2 6 2 8 6" xfId="6780" xr:uid="{00000000-0005-0000-0000-00007C1A0000}"/>
    <cellStyle name="Currency 2 6 2 8 6 2" xfId="6781" xr:uid="{00000000-0005-0000-0000-00007D1A0000}"/>
    <cellStyle name="Currency 2 6 2 8 6 2 2" xfId="6782" xr:uid="{00000000-0005-0000-0000-00007E1A0000}"/>
    <cellStyle name="Currency 2 6 2 8 6 3" xfId="6783" xr:uid="{00000000-0005-0000-0000-00007F1A0000}"/>
    <cellStyle name="Currency 2 6 2 8 7" xfId="6784" xr:uid="{00000000-0005-0000-0000-0000801A0000}"/>
    <cellStyle name="Currency 2 6 2 8 7 2" xfId="6785" xr:uid="{00000000-0005-0000-0000-0000811A0000}"/>
    <cellStyle name="Currency 2 6 2 8 7 2 2" xfId="6786" xr:uid="{00000000-0005-0000-0000-0000821A0000}"/>
    <cellStyle name="Currency 2 6 2 8 7 3" xfId="6787" xr:uid="{00000000-0005-0000-0000-0000831A0000}"/>
    <cellStyle name="Currency 2 6 2 8 8" xfId="6788" xr:uid="{00000000-0005-0000-0000-0000841A0000}"/>
    <cellStyle name="Currency 2 6 2 8 8 2" xfId="6789" xr:uid="{00000000-0005-0000-0000-0000851A0000}"/>
    <cellStyle name="Currency 2 6 2 8 9" xfId="6790" xr:uid="{00000000-0005-0000-0000-0000861A0000}"/>
    <cellStyle name="Currency 2 6 2 8 9 2" xfId="6791" xr:uid="{00000000-0005-0000-0000-0000871A0000}"/>
    <cellStyle name="Currency 2 6 2 9" xfId="6792" xr:uid="{00000000-0005-0000-0000-0000881A0000}"/>
    <cellStyle name="Currency 2 6 2 9 2" xfId="6793" xr:uid="{00000000-0005-0000-0000-0000891A0000}"/>
    <cellStyle name="Currency 2 6 2 9 3" xfId="6794" xr:uid="{00000000-0005-0000-0000-00008A1A0000}"/>
    <cellStyle name="Currency 2 6 20" xfId="6795" xr:uid="{00000000-0005-0000-0000-00008B1A0000}"/>
    <cellStyle name="Currency 2 6 3" xfId="6796" xr:uid="{00000000-0005-0000-0000-00008C1A0000}"/>
    <cellStyle name="Currency 2 6 3 10" xfId="6797" xr:uid="{00000000-0005-0000-0000-00008D1A0000}"/>
    <cellStyle name="Currency 2 6 3 10 2" xfId="6798" xr:uid="{00000000-0005-0000-0000-00008E1A0000}"/>
    <cellStyle name="Currency 2 6 3 10 2 2" xfId="6799" xr:uid="{00000000-0005-0000-0000-00008F1A0000}"/>
    <cellStyle name="Currency 2 6 3 10 3" xfId="6800" xr:uid="{00000000-0005-0000-0000-0000901A0000}"/>
    <cellStyle name="Currency 2 6 3 10 4" xfId="6801" xr:uid="{00000000-0005-0000-0000-0000911A0000}"/>
    <cellStyle name="Currency 2 6 3 11" xfId="6802" xr:uid="{00000000-0005-0000-0000-0000921A0000}"/>
    <cellStyle name="Currency 2 6 3 11 2" xfId="6803" xr:uid="{00000000-0005-0000-0000-0000931A0000}"/>
    <cellStyle name="Currency 2 6 3 11 2 2" xfId="6804" xr:uid="{00000000-0005-0000-0000-0000941A0000}"/>
    <cellStyle name="Currency 2 6 3 11 3" xfId="6805" xr:uid="{00000000-0005-0000-0000-0000951A0000}"/>
    <cellStyle name="Currency 2 6 3 12" xfId="6806" xr:uid="{00000000-0005-0000-0000-0000961A0000}"/>
    <cellStyle name="Currency 2 6 3 12 2" xfId="6807" xr:uid="{00000000-0005-0000-0000-0000971A0000}"/>
    <cellStyle name="Currency 2 6 3 12 2 2" xfId="6808" xr:uid="{00000000-0005-0000-0000-0000981A0000}"/>
    <cellStyle name="Currency 2 6 3 12 3" xfId="6809" xr:uid="{00000000-0005-0000-0000-0000991A0000}"/>
    <cellStyle name="Currency 2 6 3 13" xfId="6810" xr:uid="{00000000-0005-0000-0000-00009A1A0000}"/>
    <cellStyle name="Currency 2 6 3 13 2" xfId="6811" xr:uid="{00000000-0005-0000-0000-00009B1A0000}"/>
    <cellStyle name="Currency 2 6 3 14" xfId="6812" xr:uid="{00000000-0005-0000-0000-00009C1A0000}"/>
    <cellStyle name="Currency 2 6 3 14 2" xfId="6813" xr:uid="{00000000-0005-0000-0000-00009D1A0000}"/>
    <cellStyle name="Currency 2 6 3 15" xfId="6814" xr:uid="{00000000-0005-0000-0000-00009E1A0000}"/>
    <cellStyle name="Currency 2 6 3 16" xfId="6815" xr:uid="{00000000-0005-0000-0000-00009F1A0000}"/>
    <cellStyle name="Currency 2 6 3 17" xfId="6816" xr:uid="{00000000-0005-0000-0000-0000A01A0000}"/>
    <cellStyle name="Currency 2 6 3 18" xfId="6817" xr:uid="{00000000-0005-0000-0000-0000A11A0000}"/>
    <cellStyle name="Currency 2 6 3 2" xfId="6818" xr:uid="{00000000-0005-0000-0000-0000A21A0000}"/>
    <cellStyle name="Currency 2 6 3 2 10" xfId="6819" xr:uid="{00000000-0005-0000-0000-0000A31A0000}"/>
    <cellStyle name="Currency 2 6 3 2 10 2" xfId="6820" xr:uid="{00000000-0005-0000-0000-0000A41A0000}"/>
    <cellStyle name="Currency 2 6 3 2 10 2 2" xfId="6821" xr:uid="{00000000-0005-0000-0000-0000A51A0000}"/>
    <cellStyle name="Currency 2 6 3 2 10 3" xfId="6822" xr:uid="{00000000-0005-0000-0000-0000A61A0000}"/>
    <cellStyle name="Currency 2 6 3 2 11" xfId="6823" xr:uid="{00000000-0005-0000-0000-0000A71A0000}"/>
    <cellStyle name="Currency 2 6 3 2 11 2" xfId="6824" xr:uid="{00000000-0005-0000-0000-0000A81A0000}"/>
    <cellStyle name="Currency 2 6 3 2 12" xfId="6825" xr:uid="{00000000-0005-0000-0000-0000A91A0000}"/>
    <cellStyle name="Currency 2 6 3 2 12 2" xfId="6826" xr:uid="{00000000-0005-0000-0000-0000AA1A0000}"/>
    <cellStyle name="Currency 2 6 3 2 13" xfId="6827" xr:uid="{00000000-0005-0000-0000-0000AB1A0000}"/>
    <cellStyle name="Currency 2 6 3 2 14" xfId="6828" xr:uid="{00000000-0005-0000-0000-0000AC1A0000}"/>
    <cellStyle name="Currency 2 6 3 2 15" xfId="6829" xr:uid="{00000000-0005-0000-0000-0000AD1A0000}"/>
    <cellStyle name="Currency 2 6 3 2 16" xfId="6830" xr:uid="{00000000-0005-0000-0000-0000AE1A0000}"/>
    <cellStyle name="Currency 2 6 3 2 2" xfId="6831" xr:uid="{00000000-0005-0000-0000-0000AF1A0000}"/>
    <cellStyle name="Currency 2 6 3 2 2 2" xfId="6832" xr:uid="{00000000-0005-0000-0000-0000B01A0000}"/>
    <cellStyle name="Currency 2 6 3 2 2 2 10" xfId="6833" xr:uid="{00000000-0005-0000-0000-0000B11A0000}"/>
    <cellStyle name="Currency 2 6 3 2 2 2 2" xfId="6834" xr:uid="{00000000-0005-0000-0000-0000B21A0000}"/>
    <cellStyle name="Currency 2 6 3 2 2 2 2 2" xfId="6835" xr:uid="{00000000-0005-0000-0000-0000B31A0000}"/>
    <cellStyle name="Currency 2 6 3 2 2 2 2 3" xfId="6836" xr:uid="{00000000-0005-0000-0000-0000B41A0000}"/>
    <cellStyle name="Currency 2 6 3 2 2 2 3" xfId="6837" xr:uid="{00000000-0005-0000-0000-0000B51A0000}"/>
    <cellStyle name="Currency 2 6 3 2 2 2 3 2" xfId="6838" xr:uid="{00000000-0005-0000-0000-0000B61A0000}"/>
    <cellStyle name="Currency 2 6 3 2 2 2 3 3" xfId="6839" xr:uid="{00000000-0005-0000-0000-0000B71A0000}"/>
    <cellStyle name="Currency 2 6 3 2 2 2 4" xfId="6840" xr:uid="{00000000-0005-0000-0000-0000B81A0000}"/>
    <cellStyle name="Currency 2 6 3 2 2 2 4 2" xfId="6841" xr:uid="{00000000-0005-0000-0000-0000B91A0000}"/>
    <cellStyle name="Currency 2 6 3 2 2 2 4 2 2" xfId="6842" xr:uid="{00000000-0005-0000-0000-0000BA1A0000}"/>
    <cellStyle name="Currency 2 6 3 2 2 2 4 3" xfId="6843" xr:uid="{00000000-0005-0000-0000-0000BB1A0000}"/>
    <cellStyle name="Currency 2 6 3 2 2 2 5" xfId="6844" xr:uid="{00000000-0005-0000-0000-0000BC1A0000}"/>
    <cellStyle name="Currency 2 6 3 2 2 2 5 2" xfId="6845" xr:uid="{00000000-0005-0000-0000-0000BD1A0000}"/>
    <cellStyle name="Currency 2 6 3 2 2 2 5 2 2" xfId="6846" xr:uid="{00000000-0005-0000-0000-0000BE1A0000}"/>
    <cellStyle name="Currency 2 6 3 2 2 2 5 3" xfId="6847" xr:uid="{00000000-0005-0000-0000-0000BF1A0000}"/>
    <cellStyle name="Currency 2 6 3 2 2 2 6" xfId="6848" xr:uid="{00000000-0005-0000-0000-0000C01A0000}"/>
    <cellStyle name="Currency 2 6 3 2 2 2 6 2" xfId="6849" xr:uid="{00000000-0005-0000-0000-0000C11A0000}"/>
    <cellStyle name="Currency 2 6 3 2 2 2 6 2 2" xfId="6850" xr:uid="{00000000-0005-0000-0000-0000C21A0000}"/>
    <cellStyle name="Currency 2 6 3 2 2 2 6 3" xfId="6851" xr:uid="{00000000-0005-0000-0000-0000C31A0000}"/>
    <cellStyle name="Currency 2 6 3 2 2 2 7" xfId="6852" xr:uid="{00000000-0005-0000-0000-0000C41A0000}"/>
    <cellStyle name="Currency 2 6 3 2 2 2 7 2" xfId="6853" xr:uid="{00000000-0005-0000-0000-0000C51A0000}"/>
    <cellStyle name="Currency 2 6 3 2 2 2 8" xfId="6854" xr:uid="{00000000-0005-0000-0000-0000C61A0000}"/>
    <cellStyle name="Currency 2 6 3 2 2 2 8 2" xfId="6855" xr:uid="{00000000-0005-0000-0000-0000C71A0000}"/>
    <cellStyle name="Currency 2 6 3 2 2 2 9" xfId="6856" xr:uid="{00000000-0005-0000-0000-0000C81A0000}"/>
    <cellStyle name="Currency 2 6 3 2 2 3" xfId="6857" xr:uid="{00000000-0005-0000-0000-0000C91A0000}"/>
    <cellStyle name="Currency 2 6 3 2 2 3 10" xfId="6858" xr:uid="{00000000-0005-0000-0000-0000CA1A0000}"/>
    <cellStyle name="Currency 2 6 3 2 2 3 2" xfId="6859" xr:uid="{00000000-0005-0000-0000-0000CB1A0000}"/>
    <cellStyle name="Currency 2 6 3 2 2 3 2 2" xfId="6860" xr:uid="{00000000-0005-0000-0000-0000CC1A0000}"/>
    <cellStyle name="Currency 2 6 3 2 2 3 2 3" xfId="6861" xr:uid="{00000000-0005-0000-0000-0000CD1A0000}"/>
    <cellStyle name="Currency 2 6 3 2 2 3 3" xfId="6862" xr:uid="{00000000-0005-0000-0000-0000CE1A0000}"/>
    <cellStyle name="Currency 2 6 3 2 2 3 3 2" xfId="6863" xr:uid="{00000000-0005-0000-0000-0000CF1A0000}"/>
    <cellStyle name="Currency 2 6 3 2 2 3 3 3" xfId="6864" xr:uid="{00000000-0005-0000-0000-0000D01A0000}"/>
    <cellStyle name="Currency 2 6 3 2 2 3 4" xfId="6865" xr:uid="{00000000-0005-0000-0000-0000D11A0000}"/>
    <cellStyle name="Currency 2 6 3 2 2 3 4 2" xfId="6866" xr:uid="{00000000-0005-0000-0000-0000D21A0000}"/>
    <cellStyle name="Currency 2 6 3 2 2 3 4 2 2" xfId="6867" xr:uid="{00000000-0005-0000-0000-0000D31A0000}"/>
    <cellStyle name="Currency 2 6 3 2 2 3 4 3" xfId="6868" xr:uid="{00000000-0005-0000-0000-0000D41A0000}"/>
    <cellStyle name="Currency 2 6 3 2 2 3 5" xfId="6869" xr:uid="{00000000-0005-0000-0000-0000D51A0000}"/>
    <cellStyle name="Currency 2 6 3 2 2 3 5 2" xfId="6870" xr:uid="{00000000-0005-0000-0000-0000D61A0000}"/>
    <cellStyle name="Currency 2 6 3 2 2 3 5 2 2" xfId="6871" xr:uid="{00000000-0005-0000-0000-0000D71A0000}"/>
    <cellStyle name="Currency 2 6 3 2 2 3 5 3" xfId="6872" xr:uid="{00000000-0005-0000-0000-0000D81A0000}"/>
    <cellStyle name="Currency 2 6 3 2 2 3 6" xfId="6873" xr:uid="{00000000-0005-0000-0000-0000D91A0000}"/>
    <cellStyle name="Currency 2 6 3 2 2 3 6 2" xfId="6874" xr:uid="{00000000-0005-0000-0000-0000DA1A0000}"/>
    <cellStyle name="Currency 2 6 3 2 2 3 6 2 2" xfId="6875" xr:uid="{00000000-0005-0000-0000-0000DB1A0000}"/>
    <cellStyle name="Currency 2 6 3 2 2 3 6 3" xfId="6876" xr:uid="{00000000-0005-0000-0000-0000DC1A0000}"/>
    <cellStyle name="Currency 2 6 3 2 2 3 7" xfId="6877" xr:uid="{00000000-0005-0000-0000-0000DD1A0000}"/>
    <cellStyle name="Currency 2 6 3 2 2 3 7 2" xfId="6878" xr:uid="{00000000-0005-0000-0000-0000DE1A0000}"/>
    <cellStyle name="Currency 2 6 3 2 2 3 8" xfId="6879" xr:uid="{00000000-0005-0000-0000-0000DF1A0000}"/>
    <cellStyle name="Currency 2 6 3 2 2 3 8 2" xfId="6880" xr:uid="{00000000-0005-0000-0000-0000E01A0000}"/>
    <cellStyle name="Currency 2 6 3 2 2 3 9" xfId="6881" xr:uid="{00000000-0005-0000-0000-0000E11A0000}"/>
    <cellStyle name="Currency 2 6 3 2 2 4" xfId="6882" xr:uid="{00000000-0005-0000-0000-0000E21A0000}"/>
    <cellStyle name="Currency 2 6 3 2 2 4 10" xfId="6883" xr:uid="{00000000-0005-0000-0000-0000E31A0000}"/>
    <cellStyle name="Currency 2 6 3 2 2 4 2" xfId="6884" xr:uid="{00000000-0005-0000-0000-0000E41A0000}"/>
    <cellStyle name="Currency 2 6 3 2 2 4 3" xfId="6885" xr:uid="{00000000-0005-0000-0000-0000E51A0000}"/>
    <cellStyle name="Currency 2 6 3 2 2 4 3 2" xfId="6886" xr:uid="{00000000-0005-0000-0000-0000E61A0000}"/>
    <cellStyle name="Currency 2 6 3 2 2 4 3 2 2" xfId="6887" xr:uid="{00000000-0005-0000-0000-0000E71A0000}"/>
    <cellStyle name="Currency 2 6 3 2 2 4 3 3" xfId="6888" xr:uid="{00000000-0005-0000-0000-0000E81A0000}"/>
    <cellStyle name="Currency 2 6 3 2 2 4 4" xfId="6889" xr:uid="{00000000-0005-0000-0000-0000E91A0000}"/>
    <cellStyle name="Currency 2 6 3 2 2 4 4 2" xfId="6890" xr:uid="{00000000-0005-0000-0000-0000EA1A0000}"/>
    <cellStyle name="Currency 2 6 3 2 2 4 4 2 2" xfId="6891" xr:uid="{00000000-0005-0000-0000-0000EB1A0000}"/>
    <cellStyle name="Currency 2 6 3 2 2 4 4 3" xfId="6892" xr:uid="{00000000-0005-0000-0000-0000EC1A0000}"/>
    <cellStyle name="Currency 2 6 3 2 2 4 5" xfId="6893" xr:uid="{00000000-0005-0000-0000-0000ED1A0000}"/>
    <cellStyle name="Currency 2 6 3 2 2 4 5 2" xfId="6894" xr:uid="{00000000-0005-0000-0000-0000EE1A0000}"/>
    <cellStyle name="Currency 2 6 3 2 2 4 5 2 2" xfId="6895" xr:uid="{00000000-0005-0000-0000-0000EF1A0000}"/>
    <cellStyle name="Currency 2 6 3 2 2 4 5 3" xfId="6896" xr:uid="{00000000-0005-0000-0000-0000F01A0000}"/>
    <cellStyle name="Currency 2 6 3 2 2 4 6" xfId="6897" xr:uid="{00000000-0005-0000-0000-0000F11A0000}"/>
    <cellStyle name="Currency 2 6 3 2 2 4 6 2" xfId="6898" xr:uid="{00000000-0005-0000-0000-0000F21A0000}"/>
    <cellStyle name="Currency 2 6 3 2 2 4 7" xfId="6899" xr:uid="{00000000-0005-0000-0000-0000F31A0000}"/>
    <cellStyle name="Currency 2 6 3 2 2 4 7 2" xfId="6900" xr:uid="{00000000-0005-0000-0000-0000F41A0000}"/>
    <cellStyle name="Currency 2 6 3 2 2 4 8" xfId="6901" xr:uid="{00000000-0005-0000-0000-0000F51A0000}"/>
    <cellStyle name="Currency 2 6 3 2 2 4 9" xfId="6902" xr:uid="{00000000-0005-0000-0000-0000F61A0000}"/>
    <cellStyle name="Currency 2 6 3 2 2 5" xfId="6903" xr:uid="{00000000-0005-0000-0000-0000F71A0000}"/>
    <cellStyle name="Currency 2 6 3 2 2 5 2" xfId="6904" xr:uid="{00000000-0005-0000-0000-0000F81A0000}"/>
    <cellStyle name="Currency 2 6 3 2 2 5 3" xfId="6905" xr:uid="{00000000-0005-0000-0000-0000F91A0000}"/>
    <cellStyle name="Currency 2 6 3 2 2 5 4" xfId="6906" xr:uid="{00000000-0005-0000-0000-0000FA1A0000}"/>
    <cellStyle name="Currency 2 6 3 2 2 6" xfId="6907" xr:uid="{00000000-0005-0000-0000-0000FB1A0000}"/>
    <cellStyle name="Currency 2 6 3 2 2 6 2" xfId="6908" xr:uid="{00000000-0005-0000-0000-0000FC1A0000}"/>
    <cellStyle name="Currency 2 6 3 2 2 6 2 2" xfId="6909" xr:uid="{00000000-0005-0000-0000-0000FD1A0000}"/>
    <cellStyle name="Currency 2 6 3 2 2 6 2 2 2" xfId="6910" xr:uid="{00000000-0005-0000-0000-0000FE1A0000}"/>
    <cellStyle name="Currency 2 6 3 2 2 6 2 3" xfId="6911" xr:uid="{00000000-0005-0000-0000-0000FF1A0000}"/>
    <cellStyle name="Currency 2 6 3 2 2 6 3" xfId="6912" xr:uid="{00000000-0005-0000-0000-0000001B0000}"/>
    <cellStyle name="Currency 2 6 3 2 2 6 3 2" xfId="6913" xr:uid="{00000000-0005-0000-0000-0000011B0000}"/>
    <cellStyle name="Currency 2 6 3 2 2 6 3 2 2" xfId="6914" xr:uid="{00000000-0005-0000-0000-0000021B0000}"/>
    <cellStyle name="Currency 2 6 3 2 2 6 3 3" xfId="6915" xr:uid="{00000000-0005-0000-0000-0000031B0000}"/>
    <cellStyle name="Currency 2 6 3 2 2 6 4" xfId="6916" xr:uid="{00000000-0005-0000-0000-0000041B0000}"/>
    <cellStyle name="Currency 2 6 3 2 2 6 4 2" xfId="6917" xr:uid="{00000000-0005-0000-0000-0000051B0000}"/>
    <cellStyle name="Currency 2 6 3 2 2 6 4 2 2" xfId="6918" xr:uid="{00000000-0005-0000-0000-0000061B0000}"/>
    <cellStyle name="Currency 2 6 3 2 2 6 4 3" xfId="6919" xr:uid="{00000000-0005-0000-0000-0000071B0000}"/>
    <cellStyle name="Currency 2 6 3 2 2 6 5" xfId="6920" xr:uid="{00000000-0005-0000-0000-0000081B0000}"/>
    <cellStyle name="Currency 2 6 3 2 2 6 5 2" xfId="6921" xr:uid="{00000000-0005-0000-0000-0000091B0000}"/>
    <cellStyle name="Currency 2 6 3 2 2 6 6" xfId="6922" xr:uid="{00000000-0005-0000-0000-00000A1B0000}"/>
    <cellStyle name="Currency 2 6 3 2 2 6 6 2" xfId="6923" xr:uid="{00000000-0005-0000-0000-00000B1B0000}"/>
    <cellStyle name="Currency 2 6 3 2 2 6 7" xfId="6924" xr:uid="{00000000-0005-0000-0000-00000C1B0000}"/>
    <cellStyle name="Currency 2 6 3 2 2 7" xfId="6925" xr:uid="{00000000-0005-0000-0000-00000D1B0000}"/>
    <cellStyle name="Currency 2 6 3 2 2 7 2" xfId="6926" xr:uid="{00000000-0005-0000-0000-00000E1B0000}"/>
    <cellStyle name="Currency 2 6 3 2 2 7 2 2" xfId="6927" xr:uid="{00000000-0005-0000-0000-00000F1B0000}"/>
    <cellStyle name="Currency 2 6 3 2 2 7 3" xfId="6928" xr:uid="{00000000-0005-0000-0000-0000101B0000}"/>
    <cellStyle name="Currency 2 6 3 2 2 8" xfId="6929" xr:uid="{00000000-0005-0000-0000-0000111B0000}"/>
    <cellStyle name="Currency 2 6 3 2 2 8 2" xfId="6930" xr:uid="{00000000-0005-0000-0000-0000121B0000}"/>
    <cellStyle name="Currency 2 6 3 2 2 8 2 2" xfId="6931" xr:uid="{00000000-0005-0000-0000-0000131B0000}"/>
    <cellStyle name="Currency 2 6 3 2 2 8 3" xfId="6932" xr:uid="{00000000-0005-0000-0000-0000141B0000}"/>
    <cellStyle name="Currency 2 6 3 2 2 9" xfId="6933" xr:uid="{00000000-0005-0000-0000-0000151B0000}"/>
    <cellStyle name="Currency 2 6 3 2 3" xfId="6934" xr:uid="{00000000-0005-0000-0000-0000161B0000}"/>
    <cellStyle name="Currency 2 6 3 2 3 10" xfId="6935" xr:uid="{00000000-0005-0000-0000-0000171B0000}"/>
    <cellStyle name="Currency 2 6 3 2 3 11" xfId="6936" xr:uid="{00000000-0005-0000-0000-0000181B0000}"/>
    <cellStyle name="Currency 2 6 3 2 3 12" xfId="6937" xr:uid="{00000000-0005-0000-0000-0000191B0000}"/>
    <cellStyle name="Currency 2 6 3 2 3 13" xfId="6938" xr:uid="{00000000-0005-0000-0000-00001A1B0000}"/>
    <cellStyle name="Currency 2 6 3 2 3 2" xfId="6939" xr:uid="{00000000-0005-0000-0000-00001B1B0000}"/>
    <cellStyle name="Currency 2 6 3 2 3 2 10" xfId="6940" xr:uid="{00000000-0005-0000-0000-00001C1B0000}"/>
    <cellStyle name="Currency 2 6 3 2 3 2 2" xfId="6941" xr:uid="{00000000-0005-0000-0000-00001D1B0000}"/>
    <cellStyle name="Currency 2 6 3 2 3 2 2 2" xfId="6942" xr:uid="{00000000-0005-0000-0000-00001E1B0000}"/>
    <cellStyle name="Currency 2 6 3 2 3 2 2 3" xfId="6943" xr:uid="{00000000-0005-0000-0000-00001F1B0000}"/>
    <cellStyle name="Currency 2 6 3 2 3 2 3" xfId="6944" xr:uid="{00000000-0005-0000-0000-0000201B0000}"/>
    <cellStyle name="Currency 2 6 3 2 3 2 3 2" xfId="6945" xr:uid="{00000000-0005-0000-0000-0000211B0000}"/>
    <cellStyle name="Currency 2 6 3 2 3 2 3 3" xfId="6946" xr:uid="{00000000-0005-0000-0000-0000221B0000}"/>
    <cellStyle name="Currency 2 6 3 2 3 2 3 4" xfId="6947" xr:uid="{00000000-0005-0000-0000-0000231B0000}"/>
    <cellStyle name="Currency 2 6 3 2 3 2 4" xfId="6948" xr:uid="{00000000-0005-0000-0000-0000241B0000}"/>
    <cellStyle name="Currency 2 6 3 2 3 2 4 2" xfId="6949" xr:uid="{00000000-0005-0000-0000-0000251B0000}"/>
    <cellStyle name="Currency 2 6 3 2 3 2 4 2 2" xfId="6950" xr:uid="{00000000-0005-0000-0000-0000261B0000}"/>
    <cellStyle name="Currency 2 6 3 2 3 2 4 3" xfId="6951" xr:uid="{00000000-0005-0000-0000-0000271B0000}"/>
    <cellStyle name="Currency 2 6 3 2 3 2 5" xfId="6952" xr:uid="{00000000-0005-0000-0000-0000281B0000}"/>
    <cellStyle name="Currency 2 6 3 2 3 2 5 2" xfId="6953" xr:uid="{00000000-0005-0000-0000-0000291B0000}"/>
    <cellStyle name="Currency 2 6 3 2 3 2 5 2 2" xfId="6954" xr:uid="{00000000-0005-0000-0000-00002A1B0000}"/>
    <cellStyle name="Currency 2 6 3 2 3 2 5 3" xfId="6955" xr:uid="{00000000-0005-0000-0000-00002B1B0000}"/>
    <cellStyle name="Currency 2 6 3 2 3 2 6" xfId="6956" xr:uid="{00000000-0005-0000-0000-00002C1B0000}"/>
    <cellStyle name="Currency 2 6 3 2 3 2 6 2" xfId="6957" xr:uid="{00000000-0005-0000-0000-00002D1B0000}"/>
    <cellStyle name="Currency 2 6 3 2 3 2 6 2 2" xfId="6958" xr:uid="{00000000-0005-0000-0000-00002E1B0000}"/>
    <cellStyle name="Currency 2 6 3 2 3 2 6 3" xfId="6959" xr:uid="{00000000-0005-0000-0000-00002F1B0000}"/>
    <cellStyle name="Currency 2 6 3 2 3 2 7" xfId="6960" xr:uid="{00000000-0005-0000-0000-0000301B0000}"/>
    <cellStyle name="Currency 2 6 3 2 3 2 7 2" xfId="6961" xr:uid="{00000000-0005-0000-0000-0000311B0000}"/>
    <cellStyle name="Currency 2 6 3 2 3 2 8" xfId="6962" xr:uid="{00000000-0005-0000-0000-0000321B0000}"/>
    <cellStyle name="Currency 2 6 3 2 3 2 8 2" xfId="6963" xr:uid="{00000000-0005-0000-0000-0000331B0000}"/>
    <cellStyle name="Currency 2 6 3 2 3 2 9" xfId="6964" xr:uid="{00000000-0005-0000-0000-0000341B0000}"/>
    <cellStyle name="Currency 2 6 3 2 3 3" xfId="6965" xr:uid="{00000000-0005-0000-0000-0000351B0000}"/>
    <cellStyle name="Currency 2 6 3 2 3 3 2" xfId="6966" xr:uid="{00000000-0005-0000-0000-0000361B0000}"/>
    <cellStyle name="Currency 2 6 3 2 3 3 2 2" xfId="6967" xr:uid="{00000000-0005-0000-0000-0000371B0000}"/>
    <cellStyle name="Currency 2 6 3 2 3 3 2 3" xfId="6968" xr:uid="{00000000-0005-0000-0000-0000381B0000}"/>
    <cellStyle name="Currency 2 6 3 2 3 3 3" xfId="6969" xr:uid="{00000000-0005-0000-0000-0000391B0000}"/>
    <cellStyle name="Currency 2 6 3 2 3 4" xfId="6970" xr:uid="{00000000-0005-0000-0000-00003A1B0000}"/>
    <cellStyle name="Currency 2 6 3 2 3 4 2" xfId="6971" xr:uid="{00000000-0005-0000-0000-00003B1B0000}"/>
    <cellStyle name="Currency 2 6 3 2 3 4 3" xfId="6972" xr:uid="{00000000-0005-0000-0000-00003C1B0000}"/>
    <cellStyle name="Currency 2 6 3 2 3 4 4" xfId="6973" xr:uid="{00000000-0005-0000-0000-00003D1B0000}"/>
    <cellStyle name="Currency 2 6 3 2 3 5" xfId="6974" xr:uid="{00000000-0005-0000-0000-00003E1B0000}"/>
    <cellStyle name="Currency 2 6 3 2 3 5 2" xfId="6975" xr:uid="{00000000-0005-0000-0000-00003F1B0000}"/>
    <cellStyle name="Currency 2 6 3 2 3 5 2 2" xfId="6976" xr:uid="{00000000-0005-0000-0000-0000401B0000}"/>
    <cellStyle name="Currency 2 6 3 2 3 5 3" xfId="6977" xr:uid="{00000000-0005-0000-0000-0000411B0000}"/>
    <cellStyle name="Currency 2 6 3 2 3 6" xfId="6978" xr:uid="{00000000-0005-0000-0000-0000421B0000}"/>
    <cellStyle name="Currency 2 6 3 2 3 6 2" xfId="6979" xr:uid="{00000000-0005-0000-0000-0000431B0000}"/>
    <cellStyle name="Currency 2 6 3 2 3 6 2 2" xfId="6980" xr:uid="{00000000-0005-0000-0000-0000441B0000}"/>
    <cellStyle name="Currency 2 6 3 2 3 6 3" xfId="6981" xr:uid="{00000000-0005-0000-0000-0000451B0000}"/>
    <cellStyle name="Currency 2 6 3 2 3 7" xfId="6982" xr:uid="{00000000-0005-0000-0000-0000461B0000}"/>
    <cellStyle name="Currency 2 6 3 2 3 7 2" xfId="6983" xr:uid="{00000000-0005-0000-0000-0000471B0000}"/>
    <cellStyle name="Currency 2 6 3 2 3 7 2 2" xfId="6984" xr:uid="{00000000-0005-0000-0000-0000481B0000}"/>
    <cellStyle name="Currency 2 6 3 2 3 7 3" xfId="6985" xr:uid="{00000000-0005-0000-0000-0000491B0000}"/>
    <cellStyle name="Currency 2 6 3 2 3 8" xfId="6986" xr:uid="{00000000-0005-0000-0000-00004A1B0000}"/>
    <cellStyle name="Currency 2 6 3 2 3 8 2" xfId="6987" xr:uid="{00000000-0005-0000-0000-00004B1B0000}"/>
    <cellStyle name="Currency 2 6 3 2 3 9" xfId="6988" xr:uid="{00000000-0005-0000-0000-00004C1B0000}"/>
    <cellStyle name="Currency 2 6 3 2 3 9 2" xfId="6989" xr:uid="{00000000-0005-0000-0000-00004D1B0000}"/>
    <cellStyle name="Currency 2 6 3 2 4" xfId="6990" xr:uid="{00000000-0005-0000-0000-00004E1B0000}"/>
    <cellStyle name="Currency 2 6 3 2 4 2" xfId="6991" xr:uid="{00000000-0005-0000-0000-00004F1B0000}"/>
    <cellStyle name="Currency 2 6 3 2 4 2 10" xfId="6992" xr:uid="{00000000-0005-0000-0000-0000501B0000}"/>
    <cellStyle name="Currency 2 6 3 2 4 2 11" xfId="6993" xr:uid="{00000000-0005-0000-0000-0000511B0000}"/>
    <cellStyle name="Currency 2 6 3 2 4 2 2" xfId="6994" xr:uid="{00000000-0005-0000-0000-0000521B0000}"/>
    <cellStyle name="Currency 2 6 3 2 4 2 2 2" xfId="6995" xr:uid="{00000000-0005-0000-0000-0000531B0000}"/>
    <cellStyle name="Currency 2 6 3 2 4 2 2 3" xfId="6996" xr:uid="{00000000-0005-0000-0000-0000541B0000}"/>
    <cellStyle name="Currency 2 6 3 2 4 2 3" xfId="6997" xr:uid="{00000000-0005-0000-0000-0000551B0000}"/>
    <cellStyle name="Currency 2 6 3 2 4 2 3 2" xfId="6998" xr:uid="{00000000-0005-0000-0000-0000561B0000}"/>
    <cellStyle name="Currency 2 6 3 2 4 2 3 3" xfId="6999" xr:uid="{00000000-0005-0000-0000-0000571B0000}"/>
    <cellStyle name="Currency 2 6 3 2 4 2 4" xfId="7000" xr:uid="{00000000-0005-0000-0000-0000581B0000}"/>
    <cellStyle name="Currency 2 6 3 2 4 2 4 2" xfId="7001" xr:uid="{00000000-0005-0000-0000-0000591B0000}"/>
    <cellStyle name="Currency 2 6 3 2 4 2 4 2 2" xfId="7002" xr:uid="{00000000-0005-0000-0000-00005A1B0000}"/>
    <cellStyle name="Currency 2 6 3 2 4 2 4 3" xfId="7003" xr:uid="{00000000-0005-0000-0000-00005B1B0000}"/>
    <cellStyle name="Currency 2 6 3 2 4 2 5" xfId="7004" xr:uid="{00000000-0005-0000-0000-00005C1B0000}"/>
    <cellStyle name="Currency 2 6 3 2 4 2 5 2" xfId="7005" xr:uid="{00000000-0005-0000-0000-00005D1B0000}"/>
    <cellStyle name="Currency 2 6 3 2 4 2 5 2 2" xfId="7006" xr:uid="{00000000-0005-0000-0000-00005E1B0000}"/>
    <cellStyle name="Currency 2 6 3 2 4 2 5 3" xfId="7007" xr:uid="{00000000-0005-0000-0000-00005F1B0000}"/>
    <cellStyle name="Currency 2 6 3 2 4 2 6" xfId="7008" xr:uid="{00000000-0005-0000-0000-0000601B0000}"/>
    <cellStyle name="Currency 2 6 3 2 4 2 6 2" xfId="7009" xr:uid="{00000000-0005-0000-0000-0000611B0000}"/>
    <cellStyle name="Currency 2 6 3 2 4 2 6 2 2" xfId="7010" xr:uid="{00000000-0005-0000-0000-0000621B0000}"/>
    <cellStyle name="Currency 2 6 3 2 4 2 6 3" xfId="7011" xr:uid="{00000000-0005-0000-0000-0000631B0000}"/>
    <cellStyle name="Currency 2 6 3 2 4 2 7" xfId="7012" xr:uid="{00000000-0005-0000-0000-0000641B0000}"/>
    <cellStyle name="Currency 2 6 3 2 4 2 7 2" xfId="7013" xr:uid="{00000000-0005-0000-0000-0000651B0000}"/>
    <cellStyle name="Currency 2 6 3 2 4 2 8" xfId="7014" xr:uid="{00000000-0005-0000-0000-0000661B0000}"/>
    <cellStyle name="Currency 2 6 3 2 4 2 8 2" xfId="7015" xr:uid="{00000000-0005-0000-0000-0000671B0000}"/>
    <cellStyle name="Currency 2 6 3 2 4 2 9" xfId="7016" xr:uid="{00000000-0005-0000-0000-0000681B0000}"/>
    <cellStyle name="Currency 2 6 3 2 4 3" xfId="7017" xr:uid="{00000000-0005-0000-0000-0000691B0000}"/>
    <cellStyle name="Currency 2 6 3 2 4 3 2" xfId="7018" xr:uid="{00000000-0005-0000-0000-00006A1B0000}"/>
    <cellStyle name="Currency 2 6 3 2 4 3 2 2" xfId="7019" xr:uid="{00000000-0005-0000-0000-00006B1B0000}"/>
    <cellStyle name="Currency 2 6 3 2 4 3 2 3" xfId="7020" xr:uid="{00000000-0005-0000-0000-00006C1B0000}"/>
    <cellStyle name="Currency 2 6 3 2 4 3 3" xfId="7021" xr:uid="{00000000-0005-0000-0000-00006D1B0000}"/>
    <cellStyle name="Currency 2 6 3 2 4 4" xfId="7022" xr:uid="{00000000-0005-0000-0000-00006E1B0000}"/>
    <cellStyle name="Currency 2 6 3 2 4 4 2" xfId="7023" xr:uid="{00000000-0005-0000-0000-00006F1B0000}"/>
    <cellStyle name="Currency 2 6 3 2 4 4 2 2" xfId="7024" xr:uid="{00000000-0005-0000-0000-0000701B0000}"/>
    <cellStyle name="Currency 2 6 3 2 4 4 3" xfId="7025" xr:uid="{00000000-0005-0000-0000-0000711B0000}"/>
    <cellStyle name="Currency 2 6 3 2 4 4 4" xfId="7026" xr:uid="{00000000-0005-0000-0000-0000721B0000}"/>
    <cellStyle name="Currency 2 6 3 2 4 5" xfId="7027" xr:uid="{00000000-0005-0000-0000-0000731B0000}"/>
    <cellStyle name="Currency 2 6 3 2 4 5 2" xfId="7028" xr:uid="{00000000-0005-0000-0000-0000741B0000}"/>
    <cellStyle name="Currency 2 6 3 2 4 5 2 2" xfId="7029" xr:uid="{00000000-0005-0000-0000-0000751B0000}"/>
    <cellStyle name="Currency 2 6 3 2 4 5 3" xfId="7030" xr:uid="{00000000-0005-0000-0000-0000761B0000}"/>
    <cellStyle name="Currency 2 6 3 2 4 6" xfId="7031" xr:uid="{00000000-0005-0000-0000-0000771B0000}"/>
    <cellStyle name="Currency 2 6 3 2 4 7" xfId="7032" xr:uid="{00000000-0005-0000-0000-0000781B0000}"/>
    <cellStyle name="Currency 2 6 3 2 5" xfId="7033" xr:uid="{00000000-0005-0000-0000-0000791B0000}"/>
    <cellStyle name="Currency 2 6 3 2 5 10" xfId="7034" xr:uid="{00000000-0005-0000-0000-00007A1B0000}"/>
    <cellStyle name="Currency 2 6 3 2 5 2" xfId="7035" xr:uid="{00000000-0005-0000-0000-00007B1B0000}"/>
    <cellStyle name="Currency 2 6 3 2 5 2 2" xfId="7036" xr:uid="{00000000-0005-0000-0000-00007C1B0000}"/>
    <cellStyle name="Currency 2 6 3 2 5 2 3" xfId="7037" xr:uid="{00000000-0005-0000-0000-00007D1B0000}"/>
    <cellStyle name="Currency 2 6 3 2 5 3" xfId="7038" xr:uid="{00000000-0005-0000-0000-00007E1B0000}"/>
    <cellStyle name="Currency 2 6 3 2 5 3 2" xfId="7039" xr:uid="{00000000-0005-0000-0000-00007F1B0000}"/>
    <cellStyle name="Currency 2 6 3 2 5 3 3" xfId="7040" xr:uid="{00000000-0005-0000-0000-0000801B0000}"/>
    <cellStyle name="Currency 2 6 3 2 5 4" xfId="7041" xr:uid="{00000000-0005-0000-0000-0000811B0000}"/>
    <cellStyle name="Currency 2 6 3 2 5 4 2" xfId="7042" xr:uid="{00000000-0005-0000-0000-0000821B0000}"/>
    <cellStyle name="Currency 2 6 3 2 5 4 2 2" xfId="7043" xr:uid="{00000000-0005-0000-0000-0000831B0000}"/>
    <cellStyle name="Currency 2 6 3 2 5 4 3" xfId="7044" xr:uid="{00000000-0005-0000-0000-0000841B0000}"/>
    <cellStyle name="Currency 2 6 3 2 5 5" xfId="7045" xr:uid="{00000000-0005-0000-0000-0000851B0000}"/>
    <cellStyle name="Currency 2 6 3 2 5 5 2" xfId="7046" xr:uid="{00000000-0005-0000-0000-0000861B0000}"/>
    <cellStyle name="Currency 2 6 3 2 5 5 2 2" xfId="7047" xr:uid="{00000000-0005-0000-0000-0000871B0000}"/>
    <cellStyle name="Currency 2 6 3 2 5 5 3" xfId="7048" xr:uid="{00000000-0005-0000-0000-0000881B0000}"/>
    <cellStyle name="Currency 2 6 3 2 5 6" xfId="7049" xr:uid="{00000000-0005-0000-0000-0000891B0000}"/>
    <cellStyle name="Currency 2 6 3 2 5 6 2" xfId="7050" xr:uid="{00000000-0005-0000-0000-00008A1B0000}"/>
    <cellStyle name="Currency 2 6 3 2 5 6 2 2" xfId="7051" xr:uid="{00000000-0005-0000-0000-00008B1B0000}"/>
    <cellStyle name="Currency 2 6 3 2 5 6 3" xfId="7052" xr:uid="{00000000-0005-0000-0000-00008C1B0000}"/>
    <cellStyle name="Currency 2 6 3 2 5 7" xfId="7053" xr:uid="{00000000-0005-0000-0000-00008D1B0000}"/>
    <cellStyle name="Currency 2 6 3 2 5 7 2" xfId="7054" xr:uid="{00000000-0005-0000-0000-00008E1B0000}"/>
    <cellStyle name="Currency 2 6 3 2 5 8" xfId="7055" xr:uid="{00000000-0005-0000-0000-00008F1B0000}"/>
    <cellStyle name="Currency 2 6 3 2 5 8 2" xfId="7056" xr:uid="{00000000-0005-0000-0000-0000901B0000}"/>
    <cellStyle name="Currency 2 6 3 2 5 9" xfId="7057" xr:uid="{00000000-0005-0000-0000-0000911B0000}"/>
    <cellStyle name="Currency 2 6 3 2 6" xfId="7058" xr:uid="{00000000-0005-0000-0000-0000921B0000}"/>
    <cellStyle name="Currency 2 6 3 2 6 10" xfId="7059" xr:uid="{00000000-0005-0000-0000-0000931B0000}"/>
    <cellStyle name="Currency 2 6 3 2 6 11" xfId="7060" xr:uid="{00000000-0005-0000-0000-0000941B0000}"/>
    <cellStyle name="Currency 2 6 3 2 6 12" xfId="7061" xr:uid="{00000000-0005-0000-0000-0000951B0000}"/>
    <cellStyle name="Currency 2 6 3 2 6 2" xfId="7062" xr:uid="{00000000-0005-0000-0000-0000961B0000}"/>
    <cellStyle name="Currency 2 6 3 2 6 2 2" xfId="7063" xr:uid="{00000000-0005-0000-0000-0000971B0000}"/>
    <cellStyle name="Currency 2 6 3 2 6 2 3" xfId="7064" xr:uid="{00000000-0005-0000-0000-0000981B0000}"/>
    <cellStyle name="Currency 2 6 3 2 6 3" xfId="7065" xr:uid="{00000000-0005-0000-0000-0000991B0000}"/>
    <cellStyle name="Currency 2 6 3 2 6 3 2" xfId="7066" xr:uid="{00000000-0005-0000-0000-00009A1B0000}"/>
    <cellStyle name="Currency 2 6 3 2 6 3 3" xfId="7067" xr:uid="{00000000-0005-0000-0000-00009B1B0000}"/>
    <cellStyle name="Currency 2 6 3 2 6 4" xfId="7068" xr:uid="{00000000-0005-0000-0000-00009C1B0000}"/>
    <cellStyle name="Currency 2 6 3 2 6 5" xfId="7069" xr:uid="{00000000-0005-0000-0000-00009D1B0000}"/>
    <cellStyle name="Currency 2 6 3 2 6 5 2" xfId="7070" xr:uid="{00000000-0005-0000-0000-00009E1B0000}"/>
    <cellStyle name="Currency 2 6 3 2 6 5 2 2" xfId="7071" xr:uid="{00000000-0005-0000-0000-00009F1B0000}"/>
    <cellStyle name="Currency 2 6 3 2 6 5 3" xfId="7072" xr:uid="{00000000-0005-0000-0000-0000A01B0000}"/>
    <cellStyle name="Currency 2 6 3 2 6 6" xfId="7073" xr:uid="{00000000-0005-0000-0000-0000A11B0000}"/>
    <cellStyle name="Currency 2 6 3 2 6 6 2" xfId="7074" xr:uid="{00000000-0005-0000-0000-0000A21B0000}"/>
    <cellStyle name="Currency 2 6 3 2 6 6 2 2" xfId="7075" xr:uid="{00000000-0005-0000-0000-0000A31B0000}"/>
    <cellStyle name="Currency 2 6 3 2 6 6 3" xfId="7076" xr:uid="{00000000-0005-0000-0000-0000A41B0000}"/>
    <cellStyle name="Currency 2 6 3 2 6 7" xfId="7077" xr:uid="{00000000-0005-0000-0000-0000A51B0000}"/>
    <cellStyle name="Currency 2 6 3 2 6 7 2" xfId="7078" xr:uid="{00000000-0005-0000-0000-0000A61B0000}"/>
    <cellStyle name="Currency 2 6 3 2 6 7 2 2" xfId="7079" xr:uid="{00000000-0005-0000-0000-0000A71B0000}"/>
    <cellStyle name="Currency 2 6 3 2 6 7 3" xfId="7080" xr:uid="{00000000-0005-0000-0000-0000A81B0000}"/>
    <cellStyle name="Currency 2 6 3 2 6 8" xfId="7081" xr:uid="{00000000-0005-0000-0000-0000A91B0000}"/>
    <cellStyle name="Currency 2 6 3 2 6 8 2" xfId="7082" xr:uid="{00000000-0005-0000-0000-0000AA1B0000}"/>
    <cellStyle name="Currency 2 6 3 2 6 9" xfId="7083" xr:uid="{00000000-0005-0000-0000-0000AB1B0000}"/>
    <cellStyle name="Currency 2 6 3 2 6 9 2" xfId="7084" xr:uid="{00000000-0005-0000-0000-0000AC1B0000}"/>
    <cellStyle name="Currency 2 6 3 2 7" xfId="7085" xr:uid="{00000000-0005-0000-0000-0000AD1B0000}"/>
    <cellStyle name="Currency 2 6 3 2 7 2" xfId="7086" xr:uid="{00000000-0005-0000-0000-0000AE1B0000}"/>
    <cellStyle name="Currency 2 6 3 2 7 3" xfId="7087" xr:uid="{00000000-0005-0000-0000-0000AF1B0000}"/>
    <cellStyle name="Currency 2 6 3 2 8" xfId="7088" xr:uid="{00000000-0005-0000-0000-0000B01B0000}"/>
    <cellStyle name="Currency 2 6 3 2 8 2" xfId="7089" xr:uid="{00000000-0005-0000-0000-0000B11B0000}"/>
    <cellStyle name="Currency 2 6 3 2 8 2 2" xfId="7090" xr:uid="{00000000-0005-0000-0000-0000B21B0000}"/>
    <cellStyle name="Currency 2 6 3 2 8 3" xfId="7091" xr:uid="{00000000-0005-0000-0000-0000B31B0000}"/>
    <cellStyle name="Currency 2 6 3 2 8 4" xfId="7092" xr:uid="{00000000-0005-0000-0000-0000B41B0000}"/>
    <cellStyle name="Currency 2 6 3 2 9" xfId="7093" xr:uid="{00000000-0005-0000-0000-0000B51B0000}"/>
    <cellStyle name="Currency 2 6 3 2 9 2" xfId="7094" xr:uid="{00000000-0005-0000-0000-0000B61B0000}"/>
    <cellStyle name="Currency 2 6 3 2 9 2 2" xfId="7095" xr:uid="{00000000-0005-0000-0000-0000B71B0000}"/>
    <cellStyle name="Currency 2 6 3 2 9 3" xfId="7096" xr:uid="{00000000-0005-0000-0000-0000B81B0000}"/>
    <cellStyle name="Currency 2 6 3 3" xfId="7097" xr:uid="{00000000-0005-0000-0000-0000B91B0000}"/>
    <cellStyle name="Currency 2 6 3 3 10" xfId="7098" xr:uid="{00000000-0005-0000-0000-0000BA1B0000}"/>
    <cellStyle name="Currency 2 6 3 3 10 2" xfId="7099" xr:uid="{00000000-0005-0000-0000-0000BB1B0000}"/>
    <cellStyle name="Currency 2 6 3 3 10 2 2" xfId="7100" xr:uid="{00000000-0005-0000-0000-0000BC1B0000}"/>
    <cellStyle name="Currency 2 6 3 3 10 3" xfId="7101" xr:uid="{00000000-0005-0000-0000-0000BD1B0000}"/>
    <cellStyle name="Currency 2 6 3 3 11" xfId="7102" xr:uid="{00000000-0005-0000-0000-0000BE1B0000}"/>
    <cellStyle name="Currency 2 6 3 3 11 2" xfId="7103" xr:uid="{00000000-0005-0000-0000-0000BF1B0000}"/>
    <cellStyle name="Currency 2 6 3 3 12" xfId="7104" xr:uid="{00000000-0005-0000-0000-0000C01B0000}"/>
    <cellStyle name="Currency 2 6 3 3 12 2" xfId="7105" xr:uid="{00000000-0005-0000-0000-0000C11B0000}"/>
    <cellStyle name="Currency 2 6 3 3 13" xfId="7106" xr:uid="{00000000-0005-0000-0000-0000C21B0000}"/>
    <cellStyle name="Currency 2 6 3 3 14" xfId="7107" xr:uid="{00000000-0005-0000-0000-0000C31B0000}"/>
    <cellStyle name="Currency 2 6 3 3 15" xfId="7108" xr:uid="{00000000-0005-0000-0000-0000C41B0000}"/>
    <cellStyle name="Currency 2 6 3 3 16" xfId="7109" xr:uid="{00000000-0005-0000-0000-0000C51B0000}"/>
    <cellStyle name="Currency 2 6 3 3 2" xfId="7110" xr:uid="{00000000-0005-0000-0000-0000C61B0000}"/>
    <cellStyle name="Currency 2 6 3 3 2 2" xfId="7111" xr:uid="{00000000-0005-0000-0000-0000C71B0000}"/>
    <cellStyle name="Currency 2 6 3 3 2 2 10" xfId="7112" xr:uid="{00000000-0005-0000-0000-0000C81B0000}"/>
    <cellStyle name="Currency 2 6 3 3 2 2 2" xfId="7113" xr:uid="{00000000-0005-0000-0000-0000C91B0000}"/>
    <cellStyle name="Currency 2 6 3 3 2 2 2 2" xfId="7114" xr:uid="{00000000-0005-0000-0000-0000CA1B0000}"/>
    <cellStyle name="Currency 2 6 3 3 2 2 2 3" xfId="7115" xr:uid="{00000000-0005-0000-0000-0000CB1B0000}"/>
    <cellStyle name="Currency 2 6 3 3 2 2 3" xfId="7116" xr:uid="{00000000-0005-0000-0000-0000CC1B0000}"/>
    <cellStyle name="Currency 2 6 3 3 2 2 3 2" xfId="7117" xr:uid="{00000000-0005-0000-0000-0000CD1B0000}"/>
    <cellStyle name="Currency 2 6 3 3 2 2 3 3" xfId="7118" xr:uid="{00000000-0005-0000-0000-0000CE1B0000}"/>
    <cellStyle name="Currency 2 6 3 3 2 2 4" xfId="7119" xr:uid="{00000000-0005-0000-0000-0000CF1B0000}"/>
    <cellStyle name="Currency 2 6 3 3 2 2 4 2" xfId="7120" xr:uid="{00000000-0005-0000-0000-0000D01B0000}"/>
    <cellStyle name="Currency 2 6 3 3 2 2 4 2 2" xfId="7121" xr:uid="{00000000-0005-0000-0000-0000D11B0000}"/>
    <cellStyle name="Currency 2 6 3 3 2 2 4 3" xfId="7122" xr:uid="{00000000-0005-0000-0000-0000D21B0000}"/>
    <cellStyle name="Currency 2 6 3 3 2 2 5" xfId="7123" xr:uid="{00000000-0005-0000-0000-0000D31B0000}"/>
    <cellStyle name="Currency 2 6 3 3 2 2 5 2" xfId="7124" xr:uid="{00000000-0005-0000-0000-0000D41B0000}"/>
    <cellStyle name="Currency 2 6 3 3 2 2 5 2 2" xfId="7125" xr:uid="{00000000-0005-0000-0000-0000D51B0000}"/>
    <cellStyle name="Currency 2 6 3 3 2 2 5 3" xfId="7126" xr:uid="{00000000-0005-0000-0000-0000D61B0000}"/>
    <cellStyle name="Currency 2 6 3 3 2 2 6" xfId="7127" xr:uid="{00000000-0005-0000-0000-0000D71B0000}"/>
    <cellStyle name="Currency 2 6 3 3 2 2 6 2" xfId="7128" xr:uid="{00000000-0005-0000-0000-0000D81B0000}"/>
    <cellStyle name="Currency 2 6 3 3 2 2 6 2 2" xfId="7129" xr:uid="{00000000-0005-0000-0000-0000D91B0000}"/>
    <cellStyle name="Currency 2 6 3 3 2 2 6 3" xfId="7130" xr:uid="{00000000-0005-0000-0000-0000DA1B0000}"/>
    <cellStyle name="Currency 2 6 3 3 2 2 7" xfId="7131" xr:uid="{00000000-0005-0000-0000-0000DB1B0000}"/>
    <cellStyle name="Currency 2 6 3 3 2 2 7 2" xfId="7132" xr:uid="{00000000-0005-0000-0000-0000DC1B0000}"/>
    <cellStyle name="Currency 2 6 3 3 2 2 8" xfId="7133" xr:uid="{00000000-0005-0000-0000-0000DD1B0000}"/>
    <cellStyle name="Currency 2 6 3 3 2 2 8 2" xfId="7134" xr:uid="{00000000-0005-0000-0000-0000DE1B0000}"/>
    <cellStyle name="Currency 2 6 3 3 2 2 9" xfId="7135" xr:uid="{00000000-0005-0000-0000-0000DF1B0000}"/>
    <cellStyle name="Currency 2 6 3 3 2 3" xfId="7136" xr:uid="{00000000-0005-0000-0000-0000E01B0000}"/>
    <cellStyle name="Currency 2 6 3 3 2 3 10" xfId="7137" xr:uid="{00000000-0005-0000-0000-0000E11B0000}"/>
    <cellStyle name="Currency 2 6 3 3 2 3 2" xfId="7138" xr:uid="{00000000-0005-0000-0000-0000E21B0000}"/>
    <cellStyle name="Currency 2 6 3 3 2 3 2 2" xfId="7139" xr:uid="{00000000-0005-0000-0000-0000E31B0000}"/>
    <cellStyle name="Currency 2 6 3 3 2 3 2 3" xfId="7140" xr:uid="{00000000-0005-0000-0000-0000E41B0000}"/>
    <cellStyle name="Currency 2 6 3 3 2 3 3" xfId="7141" xr:uid="{00000000-0005-0000-0000-0000E51B0000}"/>
    <cellStyle name="Currency 2 6 3 3 2 3 3 2" xfId="7142" xr:uid="{00000000-0005-0000-0000-0000E61B0000}"/>
    <cellStyle name="Currency 2 6 3 3 2 3 3 3" xfId="7143" xr:uid="{00000000-0005-0000-0000-0000E71B0000}"/>
    <cellStyle name="Currency 2 6 3 3 2 3 4" xfId="7144" xr:uid="{00000000-0005-0000-0000-0000E81B0000}"/>
    <cellStyle name="Currency 2 6 3 3 2 3 4 2" xfId="7145" xr:uid="{00000000-0005-0000-0000-0000E91B0000}"/>
    <cellStyle name="Currency 2 6 3 3 2 3 4 2 2" xfId="7146" xr:uid="{00000000-0005-0000-0000-0000EA1B0000}"/>
    <cellStyle name="Currency 2 6 3 3 2 3 4 3" xfId="7147" xr:uid="{00000000-0005-0000-0000-0000EB1B0000}"/>
    <cellStyle name="Currency 2 6 3 3 2 3 5" xfId="7148" xr:uid="{00000000-0005-0000-0000-0000EC1B0000}"/>
    <cellStyle name="Currency 2 6 3 3 2 3 5 2" xfId="7149" xr:uid="{00000000-0005-0000-0000-0000ED1B0000}"/>
    <cellStyle name="Currency 2 6 3 3 2 3 5 2 2" xfId="7150" xr:uid="{00000000-0005-0000-0000-0000EE1B0000}"/>
    <cellStyle name="Currency 2 6 3 3 2 3 5 3" xfId="7151" xr:uid="{00000000-0005-0000-0000-0000EF1B0000}"/>
    <cellStyle name="Currency 2 6 3 3 2 3 6" xfId="7152" xr:uid="{00000000-0005-0000-0000-0000F01B0000}"/>
    <cellStyle name="Currency 2 6 3 3 2 3 6 2" xfId="7153" xr:uid="{00000000-0005-0000-0000-0000F11B0000}"/>
    <cellStyle name="Currency 2 6 3 3 2 3 6 2 2" xfId="7154" xr:uid="{00000000-0005-0000-0000-0000F21B0000}"/>
    <cellStyle name="Currency 2 6 3 3 2 3 6 3" xfId="7155" xr:uid="{00000000-0005-0000-0000-0000F31B0000}"/>
    <cellStyle name="Currency 2 6 3 3 2 3 7" xfId="7156" xr:uid="{00000000-0005-0000-0000-0000F41B0000}"/>
    <cellStyle name="Currency 2 6 3 3 2 3 7 2" xfId="7157" xr:uid="{00000000-0005-0000-0000-0000F51B0000}"/>
    <cellStyle name="Currency 2 6 3 3 2 3 8" xfId="7158" xr:uid="{00000000-0005-0000-0000-0000F61B0000}"/>
    <cellStyle name="Currency 2 6 3 3 2 3 8 2" xfId="7159" xr:uid="{00000000-0005-0000-0000-0000F71B0000}"/>
    <cellStyle name="Currency 2 6 3 3 2 3 9" xfId="7160" xr:uid="{00000000-0005-0000-0000-0000F81B0000}"/>
    <cellStyle name="Currency 2 6 3 3 2 4" xfId="7161" xr:uid="{00000000-0005-0000-0000-0000F91B0000}"/>
    <cellStyle name="Currency 2 6 3 3 2 4 10" xfId="7162" xr:uid="{00000000-0005-0000-0000-0000FA1B0000}"/>
    <cellStyle name="Currency 2 6 3 3 2 4 2" xfId="7163" xr:uid="{00000000-0005-0000-0000-0000FB1B0000}"/>
    <cellStyle name="Currency 2 6 3 3 2 4 3" xfId="7164" xr:uid="{00000000-0005-0000-0000-0000FC1B0000}"/>
    <cellStyle name="Currency 2 6 3 3 2 4 3 2" xfId="7165" xr:uid="{00000000-0005-0000-0000-0000FD1B0000}"/>
    <cellStyle name="Currency 2 6 3 3 2 4 3 2 2" xfId="7166" xr:uid="{00000000-0005-0000-0000-0000FE1B0000}"/>
    <cellStyle name="Currency 2 6 3 3 2 4 3 3" xfId="7167" xr:uid="{00000000-0005-0000-0000-0000FF1B0000}"/>
    <cellStyle name="Currency 2 6 3 3 2 4 4" xfId="7168" xr:uid="{00000000-0005-0000-0000-0000001C0000}"/>
    <cellStyle name="Currency 2 6 3 3 2 4 4 2" xfId="7169" xr:uid="{00000000-0005-0000-0000-0000011C0000}"/>
    <cellStyle name="Currency 2 6 3 3 2 4 4 2 2" xfId="7170" xr:uid="{00000000-0005-0000-0000-0000021C0000}"/>
    <cellStyle name="Currency 2 6 3 3 2 4 4 3" xfId="7171" xr:uid="{00000000-0005-0000-0000-0000031C0000}"/>
    <cellStyle name="Currency 2 6 3 3 2 4 5" xfId="7172" xr:uid="{00000000-0005-0000-0000-0000041C0000}"/>
    <cellStyle name="Currency 2 6 3 3 2 4 5 2" xfId="7173" xr:uid="{00000000-0005-0000-0000-0000051C0000}"/>
    <cellStyle name="Currency 2 6 3 3 2 4 5 2 2" xfId="7174" xr:uid="{00000000-0005-0000-0000-0000061C0000}"/>
    <cellStyle name="Currency 2 6 3 3 2 4 5 3" xfId="7175" xr:uid="{00000000-0005-0000-0000-0000071C0000}"/>
    <cellStyle name="Currency 2 6 3 3 2 4 6" xfId="7176" xr:uid="{00000000-0005-0000-0000-0000081C0000}"/>
    <cellStyle name="Currency 2 6 3 3 2 4 6 2" xfId="7177" xr:uid="{00000000-0005-0000-0000-0000091C0000}"/>
    <cellStyle name="Currency 2 6 3 3 2 4 7" xfId="7178" xr:uid="{00000000-0005-0000-0000-00000A1C0000}"/>
    <cellStyle name="Currency 2 6 3 3 2 4 7 2" xfId="7179" xr:uid="{00000000-0005-0000-0000-00000B1C0000}"/>
    <cellStyle name="Currency 2 6 3 3 2 4 8" xfId="7180" xr:uid="{00000000-0005-0000-0000-00000C1C0000}"/>
    <cellStyle name="Currency 2 6 3 3 2 4 9" xfId="7181" xr:uid="{00000000-0005-0000-0000-00000D1C0000}"/>
    <cellStyle name="Currency 2 6 3 3 2 5" xfId="7182" xr:uid="{00000000-0005-0000-0000-00000E1C0000}"/>
    <cellStyle name="Currency 2 6 3 3 2 5 2" xfId="7183" xr:uid="{00000000-0005-0000-0000-00000F1C0000}"/>
    <cellStyle name="Currency 2 6 3 3 2 5 3" xfId="7184" xr:uid="{00000000-0005-0000-0000-0000101C0000}"/>
    <cellStyle name="Currency 2 6 3 3 2 5 4" xfId="7185" xr:uid="{00000000-0005-0000-0000-0000111C0000}"/>
    <cellStyle name="Currency 2 6 3 3 2 6" xfId="7186" xr:uid="{00000000-0005-0000-0000-0000121C0000}"/>
    <cellStyle name="Currency 2 6 3 3 2 6 2" xfId="7187" xr:uid="{00000000-0005-0000-0000-0000131C0000}"/>
    <cellStyle name="Currency 2 6 3 3 2 6 2 2" xfId="7188" xr:uid="{00000000-0005-0000-0000-0000141C0000}"/>
    <cellStyle name="Currency 2 6 3 3 2 6 2 2 2" xfId="7189" xr:uid="{00000000-0005-0000-0000-0000151C0000}"/>
    <cellStyle name="Currency 2 6 3 3 2 6 2 3" xfId="7190" xr:uid="{00000000-0005-0000-0000-0000161C0000}"/>
    <cellStyle name="Currency 2 6 3 3 2 6 3" xfId="7191" xr:uid="{00000000-0005-0000-0000-0000171C0000}"/>
    <cellStyle name="Currency 2 6 3 3 2 6 3 2" xfId="7192" xr:uid="{00000000-0005-0000-0000-0000181C0000}"/>
    <cellStyle name="Currency 2 6 3 3 2 6 3 2 2" xfId="7193" xr:uid="{00000000-0005-0000-0000-0000191C0000}"/>
    <cellStyle name="Currency 2 6 3 3 2 6 3 3" xfId="7194" xr:uid="{00000000-0005-0000-0000-00001A1C0000}"/>
    <cellStyle name="Currency 2 6 3 3 2 6 4" xfId="7195" xr:uid="{00000000-0005-0000-0000-00001B1C0000}"/>
    <cellStyle name="Currency 2 6 3 3 2 6 4 2" xfId="7196" xr:uid="{00000000-0005-0000-0000-00001C1C0000}"/>
    <cellStyle name="Currency 2 6 3 3 2 6 4 2 2" xfId="7197" xr:uid="{00000000-0005-0000-0000-00001D1C0000}"/>
    <cellStyle name="Currency 2 6 3 3 2 6 4 3" xfId="7198" xr:uid="{00000000-0005-0000-0000-00001E1C0000}"/>
    <cellStyle name="Currency 2 6 3 3 2 6 5" xfId="7199" xr:uid="{00000000-0005-0000-0000-00001F1C0000}"/>
    <cellStyle name="Currency 2 6 3 3 2 6 5 2" xfId="7200" xr:uid="{00000000-0005-0000-0000-0000201C0000}"/>
    <cellStyle name="Currency 2 6 3 3 2 6 6" xfId="7201" xr:uid="{00000000-0005-0000-0000-0000211C0000}"/>
    <cellStyle name="Currency 2 6 3 3 2 6 6 2" xfId="7202" xr:uid="{00000000-0005-0000-0000-0000221C0000}"/>
    <cellStyle name="Currency 2 6 3 3 2 6 7" xfId="7203" xr:uid="{00000000-0005-0000-0000-0000231C0000}"/>
    <cellStyle name="Currency 2 6 3 3 2 7" xfId="7204" xr:uid="{00000000-0005-0000-0000-0000241C0000}"/>
    <cellStyle name="Currency 2 6 3 3 2 7 2" xfId="7205" xr:uid="{00000000-0005-0000-0000-0000251C0000}"/>
    <cellStyle name="Currency 2 6 3 3 2 7 2 2" xfId="7206" xr:uid="{00000000-0005-0000-0000-0000261C0000}"/>
    <cellStyle name="Currency 2 6 3 3 2 7 3" xfId="7207" xr:uid="{00000000-0005-0000-0000-0000271C0000}"/>
    <cellStyle name="Currency 2 6 3 3 2 8" xfId="7208" xr:uid="{00000000-0005-0000-0000-0000281C0000}"/>
    <cellStyle name="Currency 2 6 3 3 2 8 2" xfId="7209" xr:uid="{00000000-0005-0000-0000-0000291C0000}"/>
    <cellStyle name="Currency 2 6 3 3 2 8 2 2" xfId="7210" xr:uid="{00000000-0005-0000-0000-00002A1C0000}"/>
    <cellStyle name="Currency 2 6 3 3 2 8 3" xfId="7211" xr:uid="{00000000-0005-0000-0000-00002B1C0000}"/>
    <cellStyle name="Currency 2 6 3 3 2 9" xfId="7212" xr:uid="{00000000-0005-0000-0000-00002C1C0000}"/>
    <cellStyle name="Currency 2 6 3 3 3" xfId="7213" xr:uid="{00000000-0005-0000-0000-00002D1C0000}"/>
    <cellStyle name="Currency 2 6 3 3 3 10" xfId="7214" xr:uid="{00000000-0005-0000-0000-00002E1C0000}"/>
    <cellStyle name="Currency 2 6 3 3 3 11" xfId="7215" xr:uid="{00000000-0005-0000-0000-00002F1C0000}"/>
    <cellStyle name="Currency 2 6 3 3 3 12" xfId="7216" xr:uid="{00000000-0005-0000-0000-0000301C0000}"/>
    <cellStyle name="Currency 2 6 3 3 3 13" xfId="7217" xr:uid="{00000000-0005-0000-0000-0000311C0000}"/>
    <cellStyle name="Currency 2 6 3 3 3 2" xfId="7218" xr:uid="{00000000-0005-0000-0000-0000321C0000}"/>
    <cellStyle name="Currency 2 6 3 3 3 2 10" xfId="7219" xr:uid="{00000000-0005-0000-0000-0000331C0000}"/>
    <cellStyle name="Currency 2 6 3 3 3 2 2" xfId="7220" xr:uid="{00000000-0005-0000-0000-0000341C0000}"/>
    <cellStyle name="Currency 2 6 3 3 3 2 2 2" xfId="7221" xr:uid="{00000000-0005-0000-0000-0000351C0000}"/>
    <cellStyle name="Currency 2 6 3 3 3 2 2 3" xfId="7222" xr:uid="{00000000-0005-0000-0000-0000361C0000}"/>
    <cellStyle name="Currency 2 6 3 3 3 2 3" xfId="7223" xr:uid="{00000000-0005-0000-0000-0000371C0000}"/>
    <cellStyle name="Currency 2 6 3 3 3 2 3 2" xfId="7224" xr:uid="{00000000-0005-0000-0000-0000381C0000}"/>
    <cellStyle name="Currency 2 6 3 3 3 2 3 3" xfId="7225" xr:uid="{00000000-0005-0000-0000-0000391C0000}"/>
    <cellStyle name="Currency 2 6 3 3 3 2 3 4" xfId="7226" xr:uid="{00000000-0005-0000-0000-00003A1C0000}"/>
    <cellStyle name="Currency 2 6 3 3 3 2 4" xfId="7227" xr:uid="{00000000-0005-0000-0000-00003B1C0000}"/>
    <cellStyle name="Currency 2 6 3 3 3 2 4 2" xfId="7228" xr:uid="{00000000-0005-0000-0000-00003C1C0000}"/>
    <cellStyle name="Currency 2 6 3 3 3 2 4 2 2" xfId="7229" xr:uid="{00000000-0005-0000-0000-00003D1C0000}"/>
    <cellStyle name="Currency 2 6 3 3 3 2 4 3" xfId="7230" xr:uid="{00000000-0005-0000-0000-00003E1C0000}"/>
    <cellStyle name="Currency 2 6 3 3 3 2 5" xfId="7231" xr:uid="{00000000-0005-0000-0000-00003F1C0000}"/>
    <cellStyle name="Currency 2 6 3 3 3 2 5 2" xfId="7232" xr:uid="{00000000-0005-0000-0000-0000401C0000}"/>
    <cellStyle name="Currency 2 6 3 3 3 2 5 2 2" xfId="7233" xr:uid="{00000000-0005-0000-0000-0000411C0000}"/>
    <cellStyle name="Currency 2 6 3 3 3 2 5 3" xfId="7234" xr:uid="{00000000-0005-0000-0000-0000421C0000}"/>
    <cellStyle name="Currency 2 6 3 3 3 2 6" xfId="7235" xr:uid="{00000000-0005-0000-0000-0000431C0000}"/>
    <cellStyle name="Currency 2 6 3 3 3 2 6 2" xfId="7236" xr:uid="{00000000-0005-0000-0000-0000441C0000}"/>
    <cellStyle name="Currency 2 6 3 3 3 2 6 2 2" xfId="7237" xr:uid="{00000000-0005-0000-0000-0000451C0000}"/>
    <cellStyle name="Currency 2 6 3 3 3 2 6 3" xfId="7238" xr:uid="{00000000-0005-0000-0000-0000461C0000}"/>
    <cellStyle name="Currency 2 6 3 3 3 2 7" xfId="7239" xr:uid="{00000000-0005-0000-0000-0000471C0000}"/>
    <cellStyle name="Currency 2 6 3 3 3 2 7 2" xfId="7240" xr:uid="{00000000-0005-0000-0000-0000481C0000}"/>
    <cellStyle name="Currency 2 6 3 3 3 2 8" xfId="7241" xr:uid="{00000000-0005-0000-0000-0000491C0000}"/>
    <cellStyle name="Currency 2 6 3 3 3 2 8 2" xfId="7242" xr:uid="{00000000-0005-0000-0000-00004A1C0000}"/>
    <cellStyle name="Currency 2 6 3 3 3 2 9" xfId="7243" xr:uid="{00000000-0005-0000-0000-00004B1C0000}"/>
    <cellStyle name="Currency 2 6 3 3 3 3" xfId="7244" xr:uid="{00000000-0005-0000-0000-00004C1C0000}"/>
    <cellStyle name="Currency 2 6 3 3 3 3 2" xfId="7245" xr:uid="{00000000-0005-0000-0000-00004D1C0000}"/>
    <cellStyle name="Currency 2 6 3 3 3 3 2 2" xfId="7246" xr:uid="{00000000-0005-0000-0000-00004E1C0000}"/>
    <cellStyle name="Currency 2 6 3 3 3 3 2 3" xfId="7247" xr:uid="{00000000-0005-0000-0000-00004F1C0000}"/>
    <cellStyle name="Currency 2 6 3 3 3 3 3" xfId="7248" xr:uid="{00000000-0005-0000-0000-0000501C0000}"/>
    <cellStyle name="Currency 2 6 3 3 3 4" xfId="7249" xr:uid="{00000000-0005-0000-0000-0000511C0000}"/>
    <cellStyle name="Currency 2 6 3 3 3 4 2" xfId="7250" xr:uid="{00000000-0005-0000-0000-0000521C0000}"/>
    <cellStyle name="Currency 2 6 3 3 3 4 3" xfId="7251" xr:uid="{00000000-0005-0000-0000-0000531C0000}"/>
    <cellStyle name="Currency 2 6 3 3 3 4 4" xfId="7252" xr:uid="{00000000-0005-0000-0000-0000541C0000}"/>
    <cellStyle name="Currency 2 6 3 3 3 5" xfId="7253" xr:uid="{00000000-0005-0000-0000-0000551C0000}"/>
    <cellStyle name="Currency 2 6 3 3 3 5 2" xfId="7254" xr:uid="{00000000-0005-0000-0000-0000561C0000}"/>
    <cellStyle name="Currency 2 6 3 3 3 5 2 2" xfId="7255" xr:uid="{00000000-0005-0000-0000-0000571C0000}"/>
    <cellStyle name="Currency 2 6 3 3 3 5 3" xfId="7256" xr:uid="{00000000-0005-0000-0000-0000581C0000}"/>
    <cellStyle name="Currency 2 6 3 3 3 6" xfId="7257" xr:uid="{00000000-0005-0000-0000-0000591C0000}"/>
    <cellStyle name="Currency 2 6 3 3 3 6 2" xfId="7258" xr:uid="{00000000-0005-0000-0000-00005A1C0000}"/>
    <cellStyle name="Currency 2 6 3 3 3 6 2 2" xfId="7259" xr:uid="{00000000-0005-0000-0000-00005B1C0000}"/>
    <cellStyle name="Currency 2 6 3 3 3 6 3" xfId="7260" xr:uid="{00000000-0005-0000-0000-00005C1C0000}"/>
    <cellStyle name="Currency 2 6 3 3 3 7" xfId="7261" xr:uid="{00000000-0005-0000-0000-00005D1C0000}"/>
    <cellStyle name="Currency 2 6 3 3 3 7 2" xfId="7262" xr:uid="{00000000-0005-0000-0000-00005E1C0000}"/>
    <cellStyle name="Currency 2 6 3 3 3 7 2 2" xfId="7263" xr:uid="{00000000-0005-0000-0000-00005F1C0000}"/>
    <cellStyle name="Currency 2 6 3 3 3 7 3" xfId="7264" xr:uid="{00000000-0005-0000-0000-0000601C0000}"/>
    <cellStyle name="Currency 2 6 3 3 3 8" xfId="7265" xr:uid="{00000000-0005-0000-0000-0000611C0000}"/>
    <cellStyle name="Currency 2 6 3 3 3 8 2" xfId="7266" xr:uid="{00000000-0005-0000-0000-0000621C0000}"/>
    <cellStyle name="Currency 2 6 3 3 3 9" xfId="7267" xr:uid="{00000000-0005-0000-0000-0000631C0000}"/>
    <cellStyle name="Currency 2 6 3 3 3 9 2" xfId="7268" xr:uid="{00000000-0005-0000-0000-0000641C0000}"/>
    <cellStyle name="Currency 2 6 3 3 4" xfId="7269" xr:uid="{00000000-0005-0000-0000-0000651C0000}"/>
    <cellStyle name="Currency 2 6 3 3 4 2" xfId="7270" xr:uid="{00000000-0005-0000-0000-0000661C0000}"/>
    <cellStyle name="Currency 2 6 3 3 4 2 10" xfId="7271" xr:uid="{00000000-0005-0000-0000-0000671C0000}"/>
    <cellStyle name="Currency 2 6 3 3 4 2 11" xfId="7272" xr:uid="{00000000-0005-0000-0000-0000681C0000}"/>
    <cellStyle name="Currency 2 6 3 3 4 2 2" xfId="7273" xr:uid="{00000000-0005-0000-0000-0000691C0000}"/>
    <cellStyle name="Currency 2 6 3 3 4 2 2 2" xfId="7274" xr:uid="{00000000-0005-0000-0000-00006A1C0000}"/>
    <cellStyle name="Currency 2 6 3 3 4 2 2 3" xfId="7275" xr:uid="{00000000-0005-0000-0000-00006B1C0000}"/>
    <cellStyle name="Currency 2 6 3 3 4 2 3" xfId="7276" xr:uid="{00000000-0005-0000-0000-00006C1C0000}"/>
    <cellStyle name="Currency 2 6 3 3 4 2 3 2" xfId="7277" xr:uid="{00000000-0005-0000-0000-00006D1C0000}"/>
    <cellStyle name="Currency 2 6 3 3 4 2 3 3" xfId="7278" xr:uid="{00000000-0005-0000-0000-00006E1C0000}"/>
    <cellStyle name="Currency 2 6 3 3 4 2 4" xfId="7279" xr:uid="{00000000-0005-0000-0000-00006F1C0000}"/>
    <cellStyle name="Currency 2 6 3 3 4 2 4 2" xfId="7280" xr:uid="{00000000-0005-0000-0000-0000701C0000}"/>
    <cellStyle name="Currency 2 6 3 3 4 2 4 2 2" xfId="7281" xr:uid="{00000000-0005-0000-0000-0000711C0000}"/>
    <cellStyle name="Currency 2 6 3 3 4 2 4 3" xfId="7282" xr:uid="{00000000-0005-0000-0000-0000721C0000}"/>
    <cellStyle name="Currency 2 6 3 3 4 2 5" xfId="7283" xr:uid="{00000000-0005-0000-0000-0000731C0000}"/>
    <cellStyle name="Currency 2 6 3 3 4 2 5 2" xfId="7284" xr:uid="{00000000-0005-0000-0000-0000741C0000}"/>
    <cellStyle name="Currency 2 6 3 3 4 2 5 2 2" xfId="7285" xr:uid="{00000000-0005-0000-0000-0000751C0000}"/>
    <cellStyle name="Currency 2 6 3 3 4 2 5 3" xfId="7286" xr:uid="{00000000-0005-0000-0000-0000761C0000}"/>
    <cellStyle name="Currency 2 6 3 3 4 2 6" xfId="7287" xr:uid="{00000000-0005-0000-0000-0000771C0000}"/>
    <cellStyle name="Currency 2 6 3 3 4 2 6 2" xfId="7288" xr:uid="{00000000-0005-0000-0000-0000781C0000}"/>
    <cellStyle name="Currency 2 6 3 3 4 2 6 2 2" xfId="7289" xr:uid="{00000000-0005-0000-0000-0000791C0000}"/>
    <cellStyle name="Currency 2 6 3 3 4 2 6 3" xfId="7290" xr:uid="{00000000-0005-0000-0000-00007A1C0000}"/>
    <cellStyle name="Currency 2 6 3 3 4 2 7" xfId="7291" xr:uid="{00000000-0005-0000-0000-00007B1C0000}"/>
    <cellStyle name="Currency 2 6 3 3 4 2 7 2" xfId="7292" xr:uid="{00000000-0005-0000-0000-00007C1C0000}"/>
    <cellStyle name="Currency 2 6 3 3 4 2 8" xfId="7293" xr:uid="{00000000-0005-0000-0000-00007D1C0000}"/>
    <cellStyle name="Currency 2 6 3 3 4 2 8 2" xfId="7294" xr:uid="{00000000-0005-0000-0000-00007E1C0000}"/>
    <cellStyle name="Currency 2 6 3 3 4 2 9" xfId="7295" xr:uid="{00000000-0005-0000-0000-00007F1C0000}"/>
    <cellStyle name="Currency 2 6 3 3 4 3" xfId="7296" xr:uid="{00000000-0005-0000-0000-0000801C0000}"/>
    <cellStyle name="Currency 2 6 3 3 4 3 2" xfId="7297" xr:uid="{00000000-0005-0000-0000-0000811C0000}"/>
    <cellStyle name="Currency 2 6 3 3 4 3 2 2" xfId="7298" xr:uid="{00000000-0005-0000-0000-0000821C0000}"/>
    <cellStyle name="Currency 2 6 3 3 4 3 2 3" xfId="7299" xr:uid="{00000000-0005-0000-0000-0000831C0000}"/>
    <cellStyle name="Currency 2 6 3 3 4 3 3" xfId="7300" xr:uid="{00000000-0005-0000-0000-0000841C0000}"/>
    <cellStyle name="Currency 2 6 3 3 4 4" xfId="7301" xr:uid="{00000000-0005-0000-0000-0000851C0000}"/>
    <cellStyle name="Currency 2 6 3 3 4 4 2" xfId="7302" xr:uid="{00000000-0005-0000-0000-0000861C0000}"/>
    <cellStyle name="Currency 2 6 3 3 4 4 2 2" xfId="7303" xr:uid="{00000000-0005-0000-0000-0000871C0000}"/>
    <cellStyle name="Currency 2 6 3 3 4 4 3" xfId="7304" xr:uid="{00000000-0005-0000-0000-0000881C0000}"/>
    <cellStyle name="Currency 2 6 3 3 4 4 4" xfId="7305" xr:uid="{00000000-0005-0000-0000-0000891C0000}"/>
    <cellStyle name="Currency 2 6 3 3 4 5" xfId="7306" xr:uid="{00000000-0005-0000-0000-00008A1C0000}"/>
    <cellStyle name="Currency 2 6 3 3 4 5 2" xfId="7307" xr:uid="{00000000-0005-0000-0000-00008B1C0000}"/>
    <cellStyle name="Currency 2 6 3 3 4 5 2 2" xfId="7308" xr:uid="{00000000-0005-0000-0000-00008C1C0000}"/>
    <cellStyle name="Currency 2 6 3 3 4 5 3" xfId="7309" xr:uid="{00000000-0005-0000-0000-00008D1C0000}"/>
    <cellStyle name="Currency 2 6 3 3 4 6" xfId="7310" xr:uid="{00000000-0005-0000-0000-00008E1C0000}"/>
    <cellStyle name="Currency 2 6 3 3 4 7" xfId="7311" xr:uid="{00000000-0005-0000-0000-00008F1C0000}"/>
    <cellStyle name="Currency 2 6 3 3 5" xfId="7312" xr:uid="{00000000-0005-0000-0000-0000901C0000}"/>
    <cellStyle name="Currency 2 6 3 3 5 10" xfId="7313" xr:uid="{00000000-0005-0000-0000-0000911C0000}"/>
    <cellStyle name="Currency 2 6 3 3 5 2" xfId="7314" xr:uid="{00000000-0005-0000-0000-0000921C0000}"/>
    <cellStyle name="Currency 2 6 3 3 5 2 2" xfId="7315" xr:uid="{00000000-0005-0000-0000-0000931C0000}"/>
    <cellStyle name="Currency 2 6 3 3 5 2 3" xfId="7316" xr:uid="{00000000-0005-0000-0000-0000941C0000}"/>
    <cellStyle name="Currency 2 6 3 3 5 3" xfId="7317" xr:uid="{00000000-0005-0000-0000-0000951C0000}"/>
    <cellStyle name="Currency 2 6 3 3 5 3 2" xfId="7318" xr:uid="{00000000-0005-0000-0000-0000961C0000}"/>
    <cellStyle name="Currency 2 6 3 3 5 3 3" xfId="7319" xr:uid="{00000000-0005-0000-0000-0000971C0000}"/>
    <cellStyle name="Currency 2 6 3 3 5 4" xfId="7320" xr:uid="{00000000-0005-0000-0000-0000981C0000}"/>
    <cellStyle name="Currency 2 6 3 3 5 4 2" xfId="7321" xr:uid="{00000000-0005-0000-0000-0000991C0000}"/>
    <cellStyle name="Currency 2 6 3 3 5 4 2 2" xfId="7322" xr:uid="{00000000-0005-0000-0000-00009A1C0000}"/>
    <cellStyle name="Currency 2 6 3 3 5 4 3" xfId="7323" xr:uid="{00000000-0005-0000-0000-00009B1C0000}"/>
    <cellStyle name="Currency 2 6 3 3 5 5" xfId="7324" xr:uid="{00000000-0005-0000-0000-00009C1C0000}"/>
    <cellStyle name="Currency 2 6 3 3 5 5 2" xfId="7325" xr:uid="{00000000-0005-0000-0000-00009D1C0000}"/>
    <cellStyle name="Currency 2 6 3 3 5 5 2 2" xfId="7326" xr:uid="{00000000-0005-0000-0000-00009E1C0000}"/>
    <cellStyle name="Currency 2 6 3 3 5 5 3" xfId="7327" xr:uid="{00000000-0005-0000-0000-00009F1C0000}"/>
    <cellStyle name="Currency 2 6 3 3 5 6" xfId="7328" xr:uid="{00000000-0005-0000-0000-0000A01C0000}"/>
    <cellStyle name="Currency 2 6 3 3 5 6 2" xfId="7329" xr:uid="{00000000-0005-0000-0000-0000A11C0000}"/>
    <cellStyle name="Currency 2 6 3 3 5 6 2 2" xfId="7330" xr:uid="{00000000-0005-0000-0000-0000A21C0000}"/>
    <cellStyle name="Currency 2 6 3 3 5 6 3" xfId="7331" xr:uid="{00000000-0005-0000-0000-0000A31C0000}"/>
    <cellStyle name="Currency 2 6 3 3 5 7" xfId="7332" xr:uid="{00000000-0005-0000-0000-0000A41C0000}"/>
    <cellStyle name="Currency 2 6 3 3 5 7 2" xfId="7333" xr:uid="{00000000-0005-0000-0000-0000A51C0000}"/>
    <cellStyle name="Currency 2 6 3 3 5 8" xfId="7334" xr:uid="{00000000-0005-0000-0000-0000A61C0000}"/>
    <cellStyle name="Currency 2 6 3 3 5 8 2" xfId="7335" xr:uid="{00000000-0005-0000-0000-0000A71C0000}"/>
    <cellStyle name="Currency 2 6 3 3 5 9" xfId="7336" xr:uid="{00000000-0005-0000-0000-0000A81C0000}"/>
    <cellStyle name="Currency 2 6 3 3 6" xfId="7337" xr:uid="{00000000-0005-0000-0000-0000A91C0000}"/>
    <cellStyle name="Currency 2 6 3 3 6 10" xfId="7338" xr:uid="{00000000-0005-0000-0000-0000AA1C0000}"/>
    <cellStyle name="Currency 2 6 3 3 6 11" xfId="7339" xr:uid="{00000000-0005-0000-0000-0000AB1C0000}"/>
    <cellStyle name="Currency 2 6 3 3 6 12" xfId="7340" xr:uid="{00000000-0005-0000-0000-0000AC1C0000}"/>
    <cellStyle name="Currency 2 6 3 3 6 2" xfId="7341" xr:uid="{00000000-0005-0000-0000-0000AD1C0000}"/>
    <cellStyle name="Currency 2 6 3 3 6 2 2" xfId="7342" xr:uid="{00000000-0005-0000-0000-0000AE1C0000}"/>
    <cellStyle name="Currency 2 6 3 3 6 2 3" xfId="7343" xr:uid="{00000000-0005-0000-0000-0000AF1C0000}"/>
    <cellStyle name="Currency 2 6 3 3 6 3" xfId="7344" xr:uid="{00000000-0005-0000-0000-0000B01C0000}"/>
    <cellStyle name="Currency 2 6 3 3 6 3 2" xfId="7345" xr:uid="{00000000-0005-0000-0000-0000B11C0000}"/>
    <cellStyle name="Currency 2 6 3 3 6 3 3" xfId="7346" xr:uid="{00000000-0005-0000-0000-0000B21C0000}"/>
    <cellStyle name="Currency 2 6 3 3 6 4" xfId="7347" xr:uid="{00000000-0005-0000-0000-0000B31C0000}"/>
    <cellStyle name="Currency 2 6 3 3 6 5" xfId="7348" xr:uid="{00000000-0005-0000-0000-0000B41C0000}"/>
    <cellStyle name="Currency 2 6 3 3 6 5 2" xfId="7349" xr:uid="{00000000-0005-0000-0000-0000B51C0000}"/>
    <cellStyle name="Currency 2 6 3 3 6 5 2 2" xfId="7350" xr:uid="{00000000-0005-0000-0000-0000B61C0000}"/>
    <cellStyle name="Currency 2 6 3 3 6 5 3" xfId="7351" xr:uid="{00000000-0005-0000-0000-0000B71C0000}"/>
    <cellStyle name="Currency 2 6 3 3 6 6" xfId="7352" xr:uid="{00000000-0005-0000-0000-0000B81C0000}"/>
    <cellStyle name="Currency 2 6 3 3 6 6 2" xfId="7353" xr:uid="{00000000-0005-0000-0000-0000B91C0000}"/>
    <cellStyle name="Currency 2 6 3 3 6 6 2 2" xfId="7354" xr:uid="{00000000-0005-0000-0000-0000BA1C0000}"/>
    <cellStyle name="Currency 2 6 3 3 6 6 3" xfId="7355" xr:uid="{00000000-0005-0000-0000-0000BB1C0000}"/>
    <cellStyle name="Currency 2 6 3 3 6 7" xfId="7356" xr:uid="{00000000-0005-0000-0000-0000BC1C0000}"/>
    <cellStyle name="Currency 2 6 3 3 6 7 2" xfId="7357" xr:uid="{00000000-0005-0000-0000-0000BD1C0000}"/>
    <cellStyle name="Currency 2 6 3 3 6 7 2 2" xfId="7358" xr:uid="{00000000-0005-0000-0000-0000BE1C0000}"/>
    <cellStyle name="Currency 2 6 3 3 6 7 3" xfId="7359" xr:uid="{00000000-0005-0000-0000-0000BF1C0000}"/>
    <cellStyle name="Currency 2 6 3 3 6 8" xfId="7360" xr:uid="{00000000-0005-0000-0000-0000C01C0000}"/>
    <cellStyle name="Currency 2 6 3 3 6 8 2" xfId="7361" xr:uid="{00000000-0005-0000-0000-0000C11C0000}"/>
    <cellStyle name="Currency 2 6 3 3 6 9" xfId="7362" xr:uid="{00000000-0005-0000-0000-0000C21C0000}"/>
    <cellStyle name="Currency 2 6 3 3 6 9 2" xfId="7363" xr:uid="{00000000-0005-0000-0000-0000C31C0000}"/>
    <cellStyle name="Currency 2 6 3 3 7" xfId="7364" xr:uid="{00000000-0005-0000-0000-0000C41C0000}"/>
    <cellStyle name="Currency 2 6 3 3 7 2" xfId="7365" xr:uid="{00000000-0005-0000-0000-0000C51C0000}"/>
    <cellStyle name="Currency 2 6 3 3 7 3" xfId="7366" xr:uid="{00000000-0005-0000-0000-0000C61C0000}"/>
    <cellStyle name="Currency 2 6 3 3 8" xfId="7367" xr:uid="{00000000-0005-0000-0000-0000C71C0000}"/>
    <cellStyle name="Currency 2 6 3 3 8 2" xfId="7368" xr:uid="{00000000-0005-0000-0000-0000C81C0000}"/>
    <cellStyle name="Currency 2 6 3 3 8 2 2" xfId="7369" xr:uid="{00000000-0005-0000-0000-0000C91C0000}"/>
    <cellStyle name="Currency 2 6 3 3 8 3" xfId="7370" xr:uid="{00000000-0005-0000-0000-0000CA1C0000}"/>
    <cellStyle name="Currency 2 6 3 3 8 4" xfId="7371" xr:uid="{00000000-0005-0000-0000-0000CB1C0000}"/>
    <cellStyle name="Currency 2 6 3 3 9" xfId="7372" xr:uid="{00000000-0005-0000-0000-0000CC1C0000}"/>
    <cellStyle name="Currency 2 6 3 3 9 2" xfId="7373" xr:uid="{00000000-0005-0000-0000-0000CD1C0000}"/>
    <cellStyle name="Currency 2 6 3 3 9 2 2" xfId="7374" xr:uid="{00000000-0005-0000-0000-0000CE1C0000}"/>
    <cellStyle name="Currency 2 6 3 3 9 3" xfId="7375" xr:uid="{00000000-0005-0000-0000-0000CF1C0000}"/>
    <cellStyle name="Currency 2 6 3 4" xfId="7376" xr:uid="{00000000-0005-0000-0000-0000D01C0000}"/>
    <cellStyle name="Currency 2 6 3 4 2" xfId="7377" xr:uid="{00000000-0005-0000-0000-0000D11C0000}"/>
    <cellStyle name="Currency 2 6 3 4 2 10" xfId="7378" xr:uid="{00000000-0005-0000-0000-0000D21C0000}"/>
    <cellStyle name="Currency 2 6 3 4 2 2" xfId="7379" xr:uid="{00000000-0005-0000-0000-0000D31C0000}"/>
    <cellStyle name="Currency 2 6 3 4 2 2 2" xfId="7380" xr:uid="{00000000-0005-0000-0000-0000D41C0000}"/>
    <cellStyle name="Currency 2 6 3 4 2 2 3" xfId="7381" xr:uid="{00000000-0005-0000-0000-0000D51C0000}"/>
    <cellStyle name="Currency 2 6 3 4 2 3" xfId="7382" xr:uid="{00000000-0005-0000-0000-0000D61C0000}"/>
    <cellStyle name="Currency 2 6 3 4 2 3 2" xfId="7383" xr:uid="{00000000-0005-0000-0000-0000D71C0000}"/>
    <cellStyle name="Currency 2 6 3 4 2 3 3" xfId="7384" xr:uid="{00000000-0005-0000-0000-0000D81C0000}"/>
    <cellStyle name="Currency 2 6 3 4 2 4" xfId="7385" xr:uid="{00000000-0005-0000-0000-0000D91C0000}"/>
    <cellStyle name="Currency 2 6 3 4 2 4 2" xfId="7386" xr:uid="{00000000-0005-0000-0000-0000DA1C0000}"/>
    <cellStyle name="Currency 2 6 3 4 2 4 2 2" xfId="7387" xr:uid="{00000000-0005-0000-0000-0000DB1C0000}"/>
    <cellStyle name="Currency 2 6 3 4 2 4 3" xfId="7388" xr:uid="{00000000-0005-0000-0000-0000DC1C0000}"/>
    <cellStyle name="Currency 2 6 3 4 2 5" xfId="7389" xr:uid="{00000000-0005-0000-0000-0000DD1C0000}"/>
    <cellStyle name="Currency 2 6 3 4 2 5 2" xfId="7390" xr:uid="{00000000-0005-0000-0000-0000DE1C0000}"/>
    <cellStyle name="Currency 2 6 3 4 2 5 2 2" xfId="7391" xr:uid="{00000000-0005-0000-0000-0000DF1C0000}"/>
    <cellStyle name="Currency 2 6 3 4 2 5 3" xfId="7392" xr:uid="{00000000-0005-0000-0000-0000E01C0000}"/>
    <cellStyle name="Currency 2 6 3 4 2 6" xfId="7393" xr:uid="{00000000-0005-0000-0000-0000E11C0000}"/>
    <cellStyle name="Currency 2 6 3 4 2 6 2" xfId="7394" xr:uid="{00000000-0005-0000-0000-0000E21C0000}"/>
    <cellStyle name="Currency 2 6 3 4 2 6 2 2" xfId="7395" xr:uid="{00000000-0005-0000-0000-0000E31C0000}"/>
    <cellStyle name="Currency 2 6 3 4 2 6 3" xfId="7396" xr:uid="{00000000-0005-0000-0000-0000E41C0000}"/>
    <cellStyle name="Currency 2 6 3 4 2 7" xfId="7397" xr:uid="{00000000-0005-0000-0000-0000E51C0000}"/>
    <cellStyle name="Currency 2 6 3 4 2 7 2" xfId="7398" xr:uid="{00000000-0005-0000-0000-0000E61C0000}"/>
    <cellStyle name="Currency 2 6 3 4 2 8" xfId="7399" xr:uid="{00000000-0005-0000-0000-0000E71C0000}"/>
    <cellStyle name="Currency 2 6 3 4 2 8 2" xfId="7400" xr:uid="{00000000-0005-0000-0000-0000E81C0000}"/>
    <cellStyle name="Currency 2 6 3 4 2 9" xfId="7401" xr:uid="{00000000-0005-0000-0000-0000E91C0000}"/>
    <cellStyle name="Currency 2 6 3 4 3" xfId="7402" xr:uid="{00000000-0005-0000-0000-0000EA1C0000}"/>
    <cellStyle name="Currency 2 6 3 4 3 10" xfId="7403" xr:uid="{00000000-0005-0000-0000-0000EB1C0000}"/>
    <cellStyle name="Currency 2 6 3 4 3 2" xfId="7404" xr:uid="{00000000-0005-0000-0000-0000EC1C0000}"/>
    <cellStyle name="Currency 2 6 3 4 3 2 2" xfId="7405" xr:uid="{00000000-0005-0000-0000-0000ED1C0000}"/>
    <cellStyle name="Currency 2 6 3 4 3 2 3" xfId="7406" xr:uid="{00000000-0005-0000-0000-0000EE1C0000}"/>
    <cellStyle name="Currency 2 6 3 4 3 3" xfId="7407" xr:uid="{00000000-0005-0000-0000-0000EF1C0000}"/>
    <cellStyle name="Currency 2 6 3 4 3 3 2" xfId="7408" xr:uid="{00000000-0005-0000-0000-0000F01C0000}"/>
    <cellStyle name="Currency 2 6 3 4 3 3 3" xfId="7409" xr:uid="{00000000-0005-0000-0000-0000F11C0000}"/>
    <cellStyle name="Currency 2 6 3 4 3 4" xfId="7410" xr:uid="{00000000-0005-0000-0000-0000F21C0000}"/>
    <cellStyle name="Currency 2 6 3 4 3 4 2" xfId="7411" xr:uid="{00000000-0005-0000-0000-0000F31C0000}"/>
    <cellStyle name="Currency 2 6 3 4 3 4 2 2" xfId="7412" xr:uid="{00000000-0005-0000-0000-0000F41C0000}"/>
    <cellStyle name="Currency 2 6 3 4 3 4 3" xfId="7413" xr:uid="{00000000-0005-0000-0000-0000F51C0000}"/>
    <cellStyle name="Currency 2 6 3 4 3 5" xfId="7414" xr:uid="{00000000-0005-0000-0000-0000F61C0000}"/>
    <cellStyle name="Currency 2 6 3 4 3 5 2" xfId="7415" xr:uid="{00000000-0005-0000-0000-0000F71C0000}"/>
    <cellStyle name="Currency 2 6 3 4 3 5 2 2" xfId="7416" xr:uid="{00000000-0005-0000-0000-0000F81C0000}"/>
    <cellStyle name="Currency 2 6 3 4 3 5 3" xfId="7417" xr:uid="{00000000-0005-0000-0000-0000F91C0000}"/>
    <cellStyle name="Currency 2 6 3 4 3 6" xfId="7418" xr:uid="{00000000-0005-0000-0000-0000FA1C0000}"/>
    <cellStyle name="Currency 2 6 3 4 3 6 2" xfId="7419" xr:uid="{00000000-0005-0000-0000-0000FB1C0000}"/>
    <cellStyle name="Currency 2 6 3 4 3 6 2 2" xfId="7420" xr:uid="{00000000-0005-0000-0000-0000FC1C0000}"/>
    <cellStyle name="Currency 2 6 3 4 3 6 3" xfId="7421" xr:uid="{00000000-0005-0000-0000-0000FD1C0000}"/>
    <cellStyle name="Currency 2 6 3 4 3 7" xfId="7422" xr:uid="{00000000-0005-0000-0000-0000FE1C0000}"/>
    <cellStyle name="Currency 2 6 3 4 3 7 2" xfId="7423" xr:uid="{00000000-0005-0000-0000-0000FF1C0000}"/>
    <cellStyle name="Currency 2 6 3 4 3 8" xfId="7424" xr:uid="{00000000-0005-0000-0000-0000001D0000}"/>
    <cellStyle name="Currency 2 6 3 4 3 8 2" xfId="7425" xr:uid="{00000000-0005-0000-0000-0000011D0000}"/>
    <cellStyle name="Currency 2 6 3 4 3 9" xfId="7426" xr:uid="{00000000-0005-0000-0000-0000021D0000}"/>
    <cellStyle name="Currency 2 6 3 4 4" xfId="7427" xr:uid="{00000000-0005-0000-0000-0000031D0000}"/>
    <cellStyle name="Currency 2 6 3 4 4 10" xfId="7428" xr:uid="{00000000-0005-0000-0000-0000041D0000}"/>
    <cellStyle name="Currency 2 6 3 4 4 2" xfId="7429" xr:uid="{00000000-0005-0000-0000-0000051D0000}"/>
    <cellStyle name="Currency 2 6 3 4 4 3" xfId="7430" xr:uid="{00000000-0005-0000-0000-0000061D0000}"/>
    <cellStyle name="Currency 2 6 3 4 4 3 2" xfId="7431" xr:uid="{00000000-0005-0000-0000-0000071D0000}"/>
    <cellStyle name="Currency 2 6 3 4 4 3 2 2" xfId="7432" xr:uid="{00000000-0005-0000-0000-0000081D0000}"/>
    <cellStyle name="Currency 2 6 3 4 4 3 3" xfId="7433" xr:uid="{00000000-0005-0000-0000-0000091D0000}"/>
    <cellStyle name="Currency 2 6 3 4 4 4" xfId="7434" xr:uid="{00000000-0005-0000-0000-00000A1D0000}"/>
    <cellStyle name="Currency 2 6 3 4 4 4 2" xfId="7435" xr:uid="{00000000-0005-0000-0000-00000B1D0000}"/>
    <cellStyle name="Currency 2 6 3 4 4 4 2 2" xfId="7436" xr:uid="{00000000-0005-0000-0000-00000C1D0000}"/>
    <cellStyle name="Currency 2 6 3 4 4 4 3" xfId="7437" xr:uid="{00000000-0005-0000-0000-00000D1D0000}"/>
    <cellStyle name="Currency 2 6 3 4 4 5" xfId="7438" xr:uid="{00000000-0005-0000-0000-00000E1D0000}"/>
    <cellStyle name="Currency 2 6 3 4 4 5 2" xfId="7439" xr:uid="{00000000-0005-0000-0000-00000F1D0000}"/>
    <cellStyle name="Currency 2 6 3 4 4 5 2 2" xfId="7440" xr:uid="{00000000-0005-0000-0000-0000101D0000}"/>
    <cellStyle name="Currency 2 6 3 4 4 5 3" xfId="7441" xr:uid="{00000000-0005-0000-0000-0000111D0000}"/>
    <cellStyle name="Currency 2 6 3 4 4 6" xfId="7442" xr:uid="{00000000-0005-0000-0000-0000121D0000}"/>
    <cellStyle name="Currency 2 6 3 4 4 6 2" xfId="7443" xr:uid="{00000000-0005-0000-0000-0000131D0000}"/>
    <cellStyle name="Currency 2 6 3 4 4 7" xfId="7444" xr:uid="{00000000-0005-0000-0000-0000141D0000}"/>
    <cellStyle name="Currency 2 6 3 4 4 7 2" xfId="7445" xr:uid="{00000000-0005-0000-0000-0000151D0000}"/>
    <cellStyle name="Currency 2 6 3 4 4 8" xfId="7446" xr:uid="{00000000-0005-0000-0000-0000161D0000}"/>
    <cellStyle name="Currency 2 6 3 4 4 9" xfId="7447" xr:uid="{00000000-0005-0000-0000-0000171D0000}"/>
    <cellStyle name="Currency 2 6 3 4 5" xfId="7448" xr:uid="{00000000-0005-0000-0000-0000181D0000}"/>
    <cellStyle name="Currency 2 6 3 4 5 2" xfId="7449" xr:uid="{00000000-0005-0000-0000-0000191D0000}"/>
    <cellStyle name="Currency 2 6 3 4 5 3" xfId="7450" xr:uid="{00000000-0005-0000-0000-00001A1D0000}"/>
    <cellStyle name="Currency 2 6 3 4 5 4" xfId="7451" xr:uid="{00000000-0005-0000-0000-00001B1D0000}"/>
    <cellStyle name="Currency 2 6 3 4 6" xfId="7452" xr:uid="{00000000-0005-0000-0000-00001C1D0000}"/>
    <cellStyle name="Currency 2 6 3 4 6 2" xfId="7453" xr:uid="{00000000-0005-0000-0000-00001D1D0000}"/>
    <cellStyle name="Currency 2 6 3 4 6 2 2" xfId="7454" xr:uid="{00000000-0005-0000-0000-00001E1D0000}"/>
    <cellStyle name="Currency 2 6 3 4 6 2 2 2" xfId="7455" xr:uid="{00000000-0005-0000-0000-00001F1D0000}"/>
    <cellStyle name="Currency 2 6 3 4 6 2 3" xfId="7456" xr:uid="{00000000-0005-0000-0000-0000201D0000}"/>
    <cellStyle name="Currency 2 6 3 4 6 3" xfId="7457" xr:uid="{00000000-0005-0000-0000-0000211D0000}"/>
    <cellStyle name="Currency 2 6 3 4 6 3 2" xfId="7458" xr:uid="{00000000-0005-0000-0000-0000221D0000}"/>
    <cellStyle name="Currency 2 6 3 4 6 3 2 2" xfId="7459" xr:uid="{00000000-0005-0000-0000-0000231D0000}"/>
    <cellStyle name="Currency 2 6 3 4 6 3 3" xfId="7460" xr:uid="{00000000-0005-0000-0000-0000241D0000}"/>
    <cellStyle name="Currency 2 6 3 4 6 4" xfId="7461" xr:uid="{00000000-0005-0000-0000-0000251D0000}"/>
    <cellStyle name="Currency 2 6 3 4 6 4 2" xfId="7462" xr:uid="{00000000-0005-0000-0000-0000261D0000}"/>
    <cellStyle name="Currency 2 6 3 4 6 4 2 2" xfId="7463" xr:uid="{00000000-0005-0000-0000-0000271D0000}"/>
    <cellStyle name="Currency 2 6 3 4 6 4 3" xfId="7464" xr:uid="{00000000-0005-0000-0000-0000281D0000}"/>
    <cellStyle name="Currency 2 6 3 4 6 5" xfId="7465" xr:uid="{00000000-0005-0000-0000-0000291D0000}"/>
    <cellStyle name="Currency 2 6 3 4 6 5 2" xfId="7466" xr:uid="{00000000-0005-0000-0000-00002A1D0000}"/>
    <cellStyle name="Currency 2 6 3 4 6 6" xfId="7467" xr:uid="{00000000-0005-0000-0000-00002B1D0000}"/>
    <cellStyle name="Currency 2 6 3 4 6 6 2" xfId="7468" xr:uid="{00000000-0005-0000-0000-00002C1D0000}"/>
    <cellStyle name="Currency 2 6 3 4 6 7" xfId="7469" xr:uid="{00000000-0005-0000-0000-00002D1D0000}"/>
    <cellStyle name="Currency 2 6 3 4 7" xfId="7470" xr:uid="{00000000-0005-0000-0000-00002E1D0000}"/>
    <cellStyle name="Currency 2 6 3 4 7 2" xfId="7471" xr:uid="{00000000-0005-0000-0000-00002F1D0000}"/>
    <cellStyle name="Currency 2 6 3 4 7 2 2" xfId="7472" xr:uid="{00000000-0005-0000-0000-0000301D0000}"/>
    <cellStyle name="Currency 2 6 3 4 7 3" xfId="7473" xr:uid="{00000000-0005-0000-0000-0000311D0000}"/>
    <cellStyle name="Currency 2 6 3 4 8" xfId="7474" xr:uid="{00000000-0005-0000-0000-0000321D0000}"/>
    <cellStyle name="Currency 2 6 3 4 8 2" xfId="7475" xr:uid="{00000000-0005-0000-0000-0000331D0000}"/>
    <cellStyle name="Currency 2 6 3 4 8 2 2" xfId="7476" xr:uid="{00000000-0005-0000-0000-0000341D0000}"/>
    <cellStyle name="Currency 2 6 3 4 8 3" xfId="7477" xr:uid="{00000000-0005-0000-0000-0000351D0000}"/>
    <cellStyle name="Currency 2 6 3 4 9" xfId="7478" xr:uid="{00000000-0005-0000-0000-0000361D0000}"/>
    <cellStyle name="Currency 2 6 3 5" xfId="7479" xr:uid="{00000000-0005-0000-0000-0000371D0000}"/>
    <cellStyle name="Currency 2 6 3 5 10" xfId="7480" xr:uid="{00000000-0005-0000-0000-0000381D0000}"/>
    <cellStyle name="Currency 2 6 3 5 11" xfId="7481" xr:uid="{00000000-0005-0000-0000-0000391D0000}"/>
    <cellStyle name="Currency 2 6 3 5 12" xfId="7482" xr:uid="{00000000-0005-0000-0000-00003A1D0000}"/>
    <cellStyle name="Currency 2 6 3 5 13" xfId="7483" xr:uid="{00000000-0005-0000-0000-00003B1D0000}"/>
    <cellStyle name="Currency 2 6 3 5 2" xfId="7484" xr:uid="{00000000-0005-0000-0000-00003C1D0000}"/>
    <cellStyle name="Currency 2 6 3 5 2 10" xfId="7485" xr:uid="{00000000-0005-0000-0000-00003D1D0000}"/>
    <cellStyle name="Currency 2 6 3 5 2 2" xfId="7486" xr:uid="{00000000-0005-0000-0000-00003E1D0000}"/>
    <cellStyle name="Currency 2 6 3 5 2 2 2" xfId="7487" xr:uid="{00000000-0005-0000-0000-00003F1D0000}"/>
    <cellStyle name="Currency 2 6 3 5 2 2 3" xfId="7488" xr:uid="{00000000-0005-0000-0000-0000401D0000}"/>
    <cellStyle name="Currency 2 6 3 5 2 3" xfId="7489" xr:uid="{00000000-0005-0000-0000-0000411D0000}"/>
    <cellStyle name="Currency 2 6 3 5 2 3 2" xfId="7490" xr:uid="{00000000-0005-0000-0000-0000421D0000}"/>
    <cellStyle name="Currency 2 6 3 5 2 3 3" xfId="7491" xr:uid="{00000000-0005-0000-0000-0000431D0000}"/>
    <cellStyle name="Currency 2 6 3 5 2 3 4" xfId="7492" xr:uid="{00000000-0005-0000-0000-0000441D0000}"/>
    <cellStyle name="Currency 2 6 3 5 2 4" xfId="7493" xr:uid="{00000000-0005-0000-0000-0000451D0000}"/>
    <cellStyle name="Currency 2 6 3 5 2 4 2" xfId="7494" xr:uid="{00000000-0005-0000-0000-0000461D0000}"/>
    <cellStyle name="Currency 2 6 3 5 2 4 2 2" xfId="7495" xr:uid="{00000000-0005-0000-0000-0000471D0000}"/>
    <cellStyle name="Currency 2 6 3 5 2 4 3" xfId="7496" xr:uid="{00000000-0005-0000-0000-0000481D0000}"/>
    <cellStyle name="Currency 2 6 3 5 2 5" xfId="7497" xr:uid="{00000000-0005-0000-0000-0000491D0000}"/>
    <cellStyle name="Currency 2 6 3 5 2 5 2" xfId="7498" xr:uid="{00000000-0005-0000-0000-00004A1D0000}"/>
    <cellStyle name="Currency 2 6 3 5 2 5 2 2" xfId="7499" xr:uid="{00000000-0005-0000-0000-00004B1D0000}"/>
    <cellStyle name="Currency 2 6 3 5 2 5 3" xfId="7500" xr:uid="{00000000-0005-0000-0000-00004C1D0000}"/>
    <cellStyle name="Currency 2 6 3 5 2 6" xfId="7501" xr:uid="{00000000-0005-0000-0000-00004D1D0000}"/>
    <cellStyle name="Currency 2 6 3 5 2 6 2" xfId="7502" xr:uid="{00000000-0005-0000-0000-00004E1D0000}"/>
    <cellStyle name="Currency 2 6 3 5 2 6 2 2" xfId="7503" xr:uid="{00000000-0005-0000-0000-00004F1D0000}"/>
    <cellStyle name="Currency 2 6 3 5 2 6 3" xfId="7504" xr:uid="{00000000-0005-0000-0000-0000501D0000}"/>
    <cellStyle name="Currency 2 6 3 5 2 7" xfId="7505" xr:uid="{00000000-0005-0000-0000-0000511D0000}"/>
    <cellStyle name="Currency 2 6 3 5 2 7 2" xfId="7506" xr:uid="{00000000-0005-0000-0000-0000521D0000}"/>
    <cellStyle name="Currency 2 6 3 5 2 8" xfId="7507" xr:uid="{00000000-0005-0000-0000-0000531D0000}"/>
    <cellStyle name="Currency 2 6 3 5 2 8 2" xfId="7508" xr:uid="{00000000-0005-0000-0000-0000541D0000}"/>
    <cellStyle name="Currency 2 6 3 5 2 9" xfId="7509" xr:uid="{00000000-0005-0000-0000-0000551D0000}"/>
    <cellStyle name="Currency 2 6 3 5 3" xfId="7510" xr:uid="{00000000-0005-0000-0000-0000561D0000}"/>
    <cellStyle name="Currency 2 6 3 5 3 2" xfId="7511" xr:uid="{00000000-0005-0000-0000-0000571D0000}"/>
    <cellStyle name="Currency 2 6 3 5 3 2 2" xfId="7512" xr:uid="{00000000-0005-0000-0000-0000581D0000}"/>
    <cellStyle name="Currency 2 6 3 5 3 2 3" xfId="7513" xr:uid="{00000000-0005-0000-0000-0000591D0000}"/>
    <cellStyle name="Currency 2 6 3 5 3 3" xfId="7514" xr:uid="{00000000-0005-0000-0000-00005A1D0000}"/>
    <cellStyle name="Currency 2 6 3 5 4" xfId="7515" xr:uid="{00000000-0005-0000-0000-00005B1D0000}"/>
    <cellStyle name="Currency 2 6 3 5 4 2" xfId="7516" xr:uid="{00000000-0005-0000-0000-00005C1D0000}"/>
    <cellStyle name="Currency 2 6 3 5 4 3" xfId="7517" xr:uid="{00000000-0005-0000-0000-00005D1D0000}"/>
    <cellStyle name="Currency 2 6 3 5 4 4" xfId="7518" xr:uid="{00000000-0005-0000-0000-00005E1D0000}"/>
    <cellStyle name="Currency 2 6 3 5 5" xfId="7519" xr:uid="{00000000-0005-0000-0000-00005F1D0000}"/>
    <cellStyle name="Currency 2 6 3 5 5 2" xfId="7520" xr:uid="{00000000-0005-0000-0000-0000601D0000}"/>
    <cellStyle name="Currency 2 6 3 5 5 2 2" xfId="7521" xr:uid="{00000000-0005-0000-0000-0000611D0000}"/>
    <cellStyle name="Currency 2 6 3 5 5 3" xfId="7522" xr:uid="{00000000-0005-0000-0000-0000621D0000}"/>
    <cellStyle name="Currency 2 6 3 5 6" xfId="7523" xr:uid="{00000000-0005-0000-0000-0000631D0000}"/>
    <cellStyle name="Currency 2 6 3 5 6 2" xfId="7524" xr:uid="{00000000-0005-0000-0000-0000641D0000}"/>
    <cellStyle name="Currency 2 6 3 5 6 2 2" xfId="7525" xr:uid="{00000000-0005-0000-0000-0000651D0000}"/>
    <cellStyle name="Currency 2 6 3 5 6 3" xfId="7526" xr:uid="{00000000-0005-0000-0000-0000661D0000}"/>
    <cellStyle name="Currency 2 6 3 5 7" xfId="7527" xr:uid="{00000000-0005-0000-0000-0000671D0000}"/>
    <cellStyle name="Currency 2 6 3 5 7 2" xfId="7528" xr:uid="{00000000-0005-0000-0000-0000681D0000}"/>
    <cellStyle name="Currency 2 6 3 5 7 2 2" xfId="7529" xr:uid="{00000000-0005-0000-0000-0000691D0000}"/>
    <cellStyle name="Currency 2 6 3 5 7 3" xfId="7530" xr:uid="{00000000-0005-0000-0000-00006A1D0000}"/>
    <cellStyle name="Currency 2 6 3 5 8" xfId="7531" xr:uid="{00000000-0005-0000-0000-00006B1D0000}"/>
    <cellStyle name="Currency 2 6 3 5 8 2" xfId="7532" xr:uid="{00000000-0005-0000-0000-00006C1D0000}"/>
    <cellStyle name="Currency 2 6 3 5 9" xfId="7533" xr:uid="{00000000-0005-0000-0000-00006D1D0000}"/>
    <cellStyle name="Currency 2 6 3 5 9 2" xfId="7534" xr:uid="{00000000-0005-0000-0000-00006E1D0000}"/>
    <cellStyle name="Currency 2 6 3 6" xfId="7535" xr:uid="{00000000-0005-0000-0000-00006F1D0000}"/>
    <cellStyle name="Currency 2 6 3 6 2" xfId="7536" xr:uid="{00000000-0005-0000-0000-0000701D0000}"/>
    <cellStyle name="Currency 2 6 3 6 2 10" xfId="7537" xr:uid="{00000000-0005-0000-0000-0000711D0000}"/>
    <cellStyle name="Currency 2 6 3 6 2 11" xfId="7538" xr:uid="{00000000-0005-0000-0000-0000721D0000}"/>
    <cellStyle name="Currency 2 6 3 6 2 2" xfId="7539" xr:uid="{00000000-0005-0000-0000-0000731D0000}"/>
    <cellStyle name="Currency 2 6 3 6 2 2 2" xfId="7540" xr:uid="{00000000-0005-0000-0000-0000741D0000}"/>
    <cellStyle name="Currency 2 6 3 6 2 2 3" xfId="7541" xr:uid="{00000000-0005-0000-0000-0000751D0000}"/>
    <cellStyle name="Currency 2 6 3 6 2 3" xfId="7542" xr:uid="{00000000-0005-0000-0000-0000761D0000}"/>
    <cellStyle name="Currency 2 6 3 6 2 3 2" xfId="7543" xr:uid="{00000000-0005-0000-0000-0000771D0000}"/>
    <cellStyle name="Currency 2 6 3 6 2 3 3" xfId="7544" xr:uid="{00000000-0005-0000-0000-0000781D0000}"/>
    <cellStyle name="Currency 2 6 3 6 2 4" xfId="7545" xr:uid="{00000000-0005-0000-0000-0000791D0000}"/>
    <cellStyle name="Currency 2 6 3 6 2 4 2" xfId="7546" xr:uid="{00000000-0005-0000-0000-00007A1D0000}"/>
    <cellStyle name="Currency 2 6 3 6 2 4 2 2" xfId="7547" xr:uid="{00000000-0005-0000-0000-00007B1D0000}"/>
    <cellStyle name="Currency 2 6 3 6 2 4 3" xfId="7548" xr:uid="{00000000-0005-0000-0000-00007C1D0000}"/>
    <cellStyle name="Currency 2 6 3 6 2 5" xfId="7549" xr:uid="{00000000-0005-0000-0000-00007D1D0000}"/>
    <cellStyle name="Currency 2 6 3 6 2 5 2" xfId="7550" xr:uid="{00000000-0005-0000-0000-00007E1D0000}"/>
    <cellStyle name="Currency 2 6 3 6 2 5 2 2" xfId="7551" xr:uid="{00000000-0005-0000-0000-00007F1D0000}"/>
    <cellStyle name="Currency 2 6 3 6 2 5 3" xfId="7552" xr:uid="{00000000-0005-0000-0000-0000801D0000}"/>
    <cellStyle name="Currency 2 6 3 6 2 6" xfId="7553" xr:uid="{00000000-0005-0000-0000-0000811D0000}"/>
    <cellStyle name="Currency 2 6 3 6 2 6 2" xfId="7554" xr:uid="{00000000-0005-0000-0000-0000821D0000}"/>
    <cellStyle name="Currency 2 6 3 6 2 6 2 2" xfId="7555" xr:uid="{00000000-0005-0000-0000-0000831D0000}"/>
    <cellStyle name="Currency 2 6 3 6 2 6 3" xfId="7556" xr:uid="{00000000-0005-0000-0000-0000841D0000}"/>
    <cellStyle name="Currency 2 6 3 6 2 7" xfId="7557" xr:uid="{00000000-0005-0000-0000-0000851D0000}"/>
    <cellStyle name="Currency 2 6 3 6 2 7 2" xfId="7558" xr:uid="{00000000-0005-0000-0000-0000861D0000}"/>
    <cellStyle name="Currency 2 6 3 6 2 8" xfId="7559" xr:uid="{00000000-0005-0000-0000-0000871D0000}"/>
    <cellStyle name="Currency 2 6 3 6 2 8 2" xfId="7560" xr:uid="{00000000-0005-0000-0000-0000881D0000}"/>
    <cellStyle name="Currency 2 6 3 6 2 9" xfId="7561" xr:uid="{00000000-0005-0000-0000-0000891D0000}"/>
    <cellStyle name="Currency 2 6 3 6 3" xfId="7562" xr:uid="{00000000-0005-0000-0000-00008A1D0000}"/>
    <cellStyle name="Currency 2 6 3 6 3 2" xfId="7563" xr:uid="{00000000-0005-0000-0000-00008B1D0000}"/>
    <cellStyle name="Currency 2 6 3 6 3 2 2" xfId="7564" xr:uid="{00000000-0005-0000-0000-00008C1D0000}"/>
    <cellStyle name="Currency 2 6 3 6 3 2 3" xfId="7565" xr:uid="{00000000-0005-0000-0000-00008D1D0000}"/>
    <cellStyle name="Currency 2 6 3 6 3 3" xfId="7566" xr:uid="{00000000-0005-0000-0000-00008E1D0000}"/>
    <cellStyle name="Currency 2 6 3 6 4" xfId="7567" xr:uid="{00000000-0005-0000-0000-00008F1D0000}"/>
    <cellStyle name="Currency 2 6 3 6 4 2" xfId="7568" xr:uid="{00000000-0005-0000-0000-0000901D0000}"/>
    <cellStyle name="Currency 2 6 3 6 4 2 2" xfId="7569" xr:uid="{00000000-0005-0000-0000-0000911D0000}"/>
    <cellStyle name="Currency 2 6 3 6 4 3" xfId="7570" xr:uid="{00000000-0005-0000-0000-0000921D0000}"/>
    <cellStyle name="Currency 2 6 3 6 4 4" xfId="7571" xr:uid="{00000000-0005-0000-0000-0000931D0000}"/>
    <cellStyle name="Currency 2 6 3 6 5" xfId="7572" xr:uid="{00000000-0005-0000-0000-0000941D0000}"/>
    <cellStyle name="Currency 2 6 3 6 5 2" xfId="7573" xr:uid="{00000000-0005-0000-0000-0000951D0000}"/>
    <cellStyle name="Currency 2 6 3 6 5 2 2" xfId="7574" xr:uid="{00000000-0005-0000-0000-0000961D0000}"/>
    <cellStyle name="Currency 2 6 3 6 5 3" xfId="7575" xr:uid="{00000000-0005-0000-0000-0000971D0000}"/>
    <cellStyle name="Currency 2 6 3 6 6" xfId="7576" xr:uid="{00000000-0005-0000-0000-0000981D0000}"/>
    <cellStyle name="Currency 2 6 3 6 7" xfId="7577" xr:uid="{00000000-0005-0000-0000-0000991D0000}"/>
    <cellStyle name="Currency 2 6 3 7" xfId="7578" xr:uid="{00000000-0005-0000-0000-00009A1D0000}"/>
    <cellStyle name="Currency 2 6 3 7 10" xfId="7579" xr:uid="{00000000-0005-0000-0000-00009B1D0000}"/>
    <cellStyle name="Currency 2 6 3 7 2" xfId="7580" xr:uid="{00000000-0005-0000-0000-00009C1D0000}"/>
    <cellStyle name="Currency 2 6 3 7 2 2" xfId="7581" xr:uid="{00000000-0005-0000-0000-00009D1D0000}"/>
    <cellStyle name="Currency 2 6 3 7 2 3" xfId="7582" xr:uid="{00000000-0005-0000-0000-00009E1D0000}"/>
    <cellStyle name="Currency 2 6 3 7 3" xfId="7583" xr:uid="{00000000-0005-0000-0000-00009F1D0000}"/>
    <cellStyle name="Currency 2 6 3 7 3 2" xfId="7584" xr:uid="{00000000-0005-0000-0000-0000A01D0000}"/>
    <cellStyle name="Currency 2 6 3 7 3 3" xfId="7585" xr:uid="{00000000-0005-0000-0000-0000A11D0000}"/>
    <cellStyle name="Currency 2 6 3 7 4" xfId="7586" xr:uid="{00000000-0005-0000-0000-0000A21D0000}"/>
    <cellStyle name="Currency 2 6 3 7 4 2" xfId="7587" xr:uid="{00000000-0005-0000-0000-0000A31D0000}"/>
    <cellStyle name="Currency 2 6 3 7 4 2 2" xfId="7588" xr:uid="{00000000-0005-0000-0000-0000A41D0000}"/>
    <cellStyle name="Currency 2 6 3 7 4 3" xfId="7589" xr:uid="{00000000-0005-0000-0000-0000A51D0000}"/>
    <cellStyle name="Currency 2 6 3 7 5" xfId="7590" xr:uid="{00000000-0005-0000-0000-0000A61D0000}"/>
    <cellStyle name="Currency 2 6 3 7 5 2" xfId="7591" xr:uid="{00000000-0005-0000-0000-0000A71D0000}"/>
    <cellStyle name="Currency 2 6 3 7 5 2 2" xfId="7592" xr:uid="{00000000-0005-0000-0000-0000A81D0000}"/>
    <cellStyle name="Currency 2 6 3 7 5 3" xfId="7593" xr:uid="{00000000-0005-0000-0000-0000A91D0000}"/>
    <cellStyle name="Currency 2 6 3 7 6" xfId="7594" xr:uid="{00000000-0005-0000-0000-0000AA1D0000}"/>
    <cellStyle name="Currency 2 6 3 7 6 2" xfId="7595" xr:uid="{00000000-0005-0000-0000-0000AB1D0000}"/>
    <cellStyle name="Currency 2 6 3 7 6 2 2" xfId="7596" xr:uid="{00000000-0005-0000-0000-0000AC1D0000}"/>
    <cellStyle name="Currency 2 6 3 7 6 3" xfId="7597" xr:uid="{00000000-0005-0000-0000-0000AD1D0000}"/>
    <cellStyle name="Currency 2 6 3 7 7" xfId="7598" xr:uid="{00000000-0005-0000-0000-0000AE1D0000}"/>
    <cellStyle name="Currency 2 6 3 7 7 2" xfId="7599" xr:uid="{00000000-0005-0000-0000-0000AF1D0000}"/>
    <cellStyle name="Currency 2 6 3 7 8" xfId="7600" xr:uid="{00000000-0005-0000-0000-0000B01D0000}"/>
    <cellStyle name="Currency 2 6 3 7 8 2" xfId="7601" xr:uid="{00000000-0005-0000-0000-0000B11D0000}"/>
    <cellStyle name="Currency 2 6 3 7 9" xfId="7602" xr:uid="{00000000-0005-0000-0000-0000B21D0000}"/>
    <cellStyle name="Currency 2 6 3 8" xfId="7603" xr:uid="{00000000-0005-0000-0000-0000B31D0000}"/>
    <cellStyle name="Currency 2 6 3 8 10" xfId="7604" xr:uid="{00000000-0005-0000-0000-0000B41D0000}"/>
    <cellStyle name="Currency 2 6 3 8 11" xfId="7605" xr:uid="{00000000-0005-0000-0000-0000B51D0000}"/>
    <cellStyle name="Currency 2 6 3 8 12" xfId="7606" xr:uid="{00000000-0005-0000-0000-0000B61D0000}"/>
    <cellStyle name="Currency 2 6 3 8 2" xfId="7607" xr:uid="{00000000-0005-0000-0000-0000B71D0000}"/>
    <cellStyle name="Currency 2 6 3 8 2 2" xfId="7608" xr:uid="{00000000-0005-0000-0000-0000B81D0000}"/>
    <cellStyle name="Currency 2 6 3 8 2 3" xfId="7609" xr:uid="{00000000-0005-0000-0000-0000B91D0000}"/>
    <cellStyle name="Currency 2 6 3 8 3" xfId="7610" xr:uid="{00000000-0005-0000-0000-0000BA1D0000}"/>
    <cellStyle name="Currency 2 6 3 8 3 2" xfId="7611" xr:uid="{00000000-0005-0000-0000-0000BB1D0000}"/>
    <cellStyle name="Currency 2 6 3 8 3 3" xfId="7612" xr:uid="{00000000-0005-0000-0000-0000BC1D0000}"/>
    <cellStyle name="Currency 2 6 3 8 4" xfId="7613" xr:uid="{00000000-0005-0000-0000-0000BD1D0000}"/>
    <cellStyle name="Currency 2 6 3 8 5" xfId="7614" xr:uid="{00000000-0005-0000-0000-0000BE1D0000}"/>
    <cellStyle name="Currency 2 6 3 8 5 2" xfId="7615" xr:uid="{00000000-0005-0000-0000-0000BF1D0000}"/>
    <cellStyle name="Currency 2 6 3 8 5 2 2" xfId="7616" xr:uid="{00000000-0005-0000-0000-0000C01D0000}"/>
    <cellStyle name="Currency 2 6 3 8 5 3" xfId="7617" xr:uid="{00000000-0005-0000-0000-0000C11D0000}"/>
    <cellStyle name="Currency 2 6 3 8 6" xfId="7618" xr:uid="{00000000-0005-0000-0000-0000C21D0000}"/>
    <cellStyle name="Currency 2 6 3 8 6 2" xfId="7619" xr:uid="{00000000-0005-0000-0000-0000C31D0000}"/>
    <cellStyle name="Currency 2 6 3 8 6 2 2" xfId="7620" xr:uid="{00000000-0005-0000-0000-0000C41D0000}"/>
    <cellStyle name="Currency 2 6 3 8 6 3" xfId="7621" xr:uid="{00000000-0005-0000-0000-0000C51D0000}"/>
    <cellStyle name="Currency 2 6 3 8 7" xfId="7622" xr:uid="{00000000-0005-0000-0000-0000C61D0000}"/>
    <cellStyle name="Currency 2 6 3 8 7 2" xfId="7623" xr:uid="{00000000-0005-0000-0000-0000C71D0000}"/>
    <cellStyle name="Currency 2 6 3 8 7 2 2" xfId="7624" xr:uid="{00000000-0005-0000-0000-0000C81D0000}"/>
    <cellStyle name="Currency 2 6 3 8 7 3" xfId="7625" xr:uid="{00000000-0005-0000-0000-0000C91D0000}"/>
    <cellStyle name="Currency 2 6 3 8 8" xfId="7626" xr:uid="{00000000-0005-0000-0000-0000CA1D0000}"/>
    <cellStyle name="Currency 2 6 3 8 8 2" xfId="7627" xr:uid="{00000000-0005-0000-0000-0000CB1D0000}"/>
    <cellStyle name="Currency 2 6 3 8 9" xfId="7628" xr:uid="{00000000-0005-0000-0000-0000CC1D0000}"/>
    <cellStyle name="Currency 2 6 3 8 9 2" xfId="7629" xr:uid="{00000000-0005-0000-0000-0000CD1D0000}"/>
    <cellStyle name="Currency 2 6 3 9" xfId="7630" xr:uid="{00000000-0005-0000-0000-0000CE1D0000}"/>
    <cellStyle name="Currency 2 6 3 9 2" xfId="7631" xr:uid="{00000000-0005-0000-0000-0000CF1D0000}"/>
    <cellStyle name="Currency 2 6 3 9 3" xfId="7632" xr:uid="{00000000-0005-0000-0000-0000D01D0000}"/>
    <cellStyle name="Currency 2 6 4" xfId="7633" xr:uid="{00000000-0005-0000-0000-0000D11D0000}"/>
    <cellStyle name="Currency 2 6 4 10" xfId="7634" xr:uid="{00000000-0005-0000-0000-0000D21D0000}"/>
    <cellStyle name="Currency 2 6 4 10 2" xfId="7635" xr:uid="{00000000-0005-0000-0000-0000D31D0000}"/>
    <cellStyle name="Currency 2 6 4 10 2 2" xfId="7636" xr:uid="{00000000-0005-0000-0000-0000D41D0000}"/>
    <cellStyle name="Currency 2 6 4 10 3" xfId="7637" xr:uid="{00000000-0005-0000-0000-0000D51D0000}"/>
    <cellStyle name="Currency 2 6 4 11" xfId="7638" xr:uid="{00000000-0005-0000-0000-0000D61D0000}"/>
    <cellStyle name="Currency 2 6 4 11 2" xfId="7639" xr:uid="{00000000-0005-0000-0000-0000D71D0000}"/>
    <cellStyle name="Currency 2 6 4 12" xfId="7640" xr:uid="{00000000-0005-0000-0000-0000D81D0000}"/>
    <cellStyle name="Currency 2 6 4 12 2" xfId="7641" xr:uid="{00000000-0005-0000-0000-0000D91D0000}"/>
    <cellStyle name="Currency 2 6 4 13" xfId="7642" xr:uid="{00000000-0005-0000-0000-0000DA1D0000}"/>
    <cellStyle name="Currency 2 6 4 14" xfId="7643" xr:uid="{00000000-0005-0000-0000-0000DB1D0000}"/>
    <cellStyle name="Currency 2 6 4 15" xfId="7644" xr:uid="{00000000-0005-0000-0000-0000DC1D0000}"/>
    <cellStyle name="Currency 2 6 4 16" xfId="7645" xr:uid="{00000000-0005-0000-0000-0000DD1D0000}"/>
    <cellStyle name="Currency 2 6 4 2" xfId="7646" xr:uid="{00000000-0005-0000-0000-0000DE1D0000}"/>
    <cellStyle name="Currency 2 6 4 2 2" xfId="7647" xr:uid="{00000000-0005-0000-0000-0000DF1D0000}"/>
    <cellStyle name="Currency 2 6 4 2 2 10" xfId="7648" xr:uid="{00000000-0005-0000-0000-0000E01D0000}"/>
    <cellStyle name="Currency 2 6 4 2 2 2" xfId="7649" xr:uid="{00000000-0005-0000-0000-0000E11D0000}"/>
    <cellStyle name="Currency 2 6 4 2 2 2 2" xfId="7650" xr:uid="{00000000-0005-0000-0000-0000E21D0000}"/>
    <cellStyle name="Currency 2 6 4 2 2 2 3" xfId="7651" xr:uid="{00000000-0005-0000-0000-0000E31D0000}"/>
    <cellStyle name="Currency 2 6 4 2 2 3" xfId="7652" xr:uid="{00000000-0005-0000-0000-0000E41D0000}"/>
    <cellStyle name="Currency 2 6 4 2 2 3 2" xfId="7653" xr:uid="{00000000-0005-0000-0000-0000E51D0000}"/>
    <cellStyle name="Currency 2 6 4 2 2 3 3" xfId="7654" xr:uid="{00000000-0005-0000-0000-0000E61D0000}"/>
    <cellStyle name="Currency 2 6 4 2 2 4" xfId="7655" xr:uid="{00000000-0005-0000-0000-0000E71D0000}"/>
    <cellStyle name="Currency 2 6 4 2 2 4 2" xfId="7656" xr:uid="{00000000-0005-0000-0000-0000E81D0000}"/>
    <cellStyle name="Currency 2 6 4 2 2 4 2 2" xfId="7657" xr:uid="{00000000-0005-0000-0000-0000E91D0000}"/>
    <cellStyle name="Currency 2 6 4 2 2 4 3" xfId="7658" xr:uid="{00000000-0005-0000-0000-0000EA1D0000}"/>
    <cellStyle name="Currency 2 6 4 2 2 5" xfId="7659" xr:uid="{00000000-0005-0000-0000-0000EB1D0000}"/>
    <cellStyle name="Currency 2 6 4 2 2 5 2" xfId="7660" xr:uid="{00000000-0005-0000-0000-0000EC1D0000}"/>
    <cellStyle name="Currency 2 6 4 2 2 5 2 2" xfId="7661" xr:uid="{00000000-0005-0000-0000-0000ED1D0000}"/>
    <cellStyle name="Currency 2 6 4 2 2 5 3" xfId="7662" xr:uid="{00000000-0005-0000-0000-0000EE1D0000}"/>
    <cellStyle name="Currency 2 6 4 2 2 6" xfId="7663" xr:uid="{00000000-0005-0000-0000-0000EF1D0000}"/>
    <cellStyle name="Currency 2 6 4 2 2 6 2" xfId="7664" xr:uid="{00000000-0005-0000-0000-0000F01D0000}"/>
    <cellStyle name="Currency 2 6 4 2 2 6 2 2" xfId="7665" xr:uid="{00000000-0005-0000-0000-0000F11D0000}"/>
    <cellStyle name="Currency 2 6 4 2 2 6 3" xfId="7666" xr:uid="{00000000-0005-0000-0000-0000F21D0000}"/>
    <cellStyle name="Currency 2 6 4 2 2 7" xfId="7667" xr:uid="{00000000-0005-0000-0000-0000F31D0000}"/>
    <cellStyle name="Currency 2 6 4 2 2 7 2" xfId="7668" xr:uid="{00000000-0005-0000-0000-0000F41D0000}"/>
    <cellStyle name="Currency 2 6 4 2 2 8" xfId="7669" xr:uid="{00000000-0005-0000-0000-0000F51D0000}"/>
    <cellStyle name="Currency 2 6 4 2 2 8 2" xfId="7670" xr:uid="{00000000-0005-0000-0000-0000F61D0000}"/>
    <cellStyle name="Currency 2 6 4 2 2 9" xfId="7671" xr:uid="{00000000-0005-0000-0000-0000F71D0000}"/>
    <cellStyle name="Currency 2 6 4 2 3" xfId="7672" xr:uid="{00000000-0005-0000-0000-0000F81D0000}"/>
    <cellStyle name="Currency 2 6 4 2 3 10" xfId="7673" xr:uid="{00000000-0005-0000-0000-0000F91D0000}"/>
    <cellStyle name="Currency 2 6 4 2 3 2" xfId="7674" xr:uid="{00000000-0005-0000-0000-0000FA1D0000}"/>
    <cellStyle name="Currency 2 6 4 2 3 2 2" xfId="7675" xr:uid="{00000000-0005-0000-0000-0000FB1D0000}"/>
    <cellStyle name="Currency 2 6 4 2 3 2 3" xfId="7676" xr:uid="{00000000-0005-0000-0000-0000FC1D0000}"/>
    <cellStyle name="Currency 2 6 4 2 3 3" xfId="7677" xr:uid="{00000000-0005-0000-0000-0000FD1D0000}"/>
    <cellStyle name="Currency 2 6 4 2 3 3 2" xfId="7678" xr:uid="{00000000-0005-0000-0000-0000FE1D0000}"/>
    <cellStyle name="Currency 2 6 4 2 3 3 3" xfId="7679" xr:uid="{00000000-0005-0000-0000-0000FF1D0000}"/>
    <cellStyle name="Currency 2 6 4 2 3 4" xfId="7680" xr:uid="{00000000-0005-0000-0000-0000001E0000}"/>
    <cellStyle name="Currency 2 6 4 2 3 4 2" xfId="7681" xr:uid="{00000000-0005-0000-0000-0000011E0000}"/>
    <cellStyle name="Currency 2 6 4 2 3 4 2 2" xfId="7682" xr:uid="{00000000-0005-0000-0000-0000021E0000}"/>
    <cellStyle name="Currency 2 6 4 2 3 4 3" xfId="7683" xr:uid="{00000000-0005-0000-0000-0000031E0000}"/>
    <cellStyle name="Currency 2 6 4 2 3 5" xfId="7684" xr:uid="{00000000-0005-0000-0000-0000041E0000}"/>
    <cellStyle name="Currency 2 6 4 2 3 5 2" xfId="7685" xr:uid="{00000000-0005-0000-0000-0000051E0000}"/>
    <cellStyle name="Currency 2 6 4 2 3 5 2 2" xfId="7686" xr:uid="{00000000-0005-0000-0000-0000061E0000}"/>
    <cellStyle name="Currency 2 6 4 2 3 5 3" xfId="7687" xr:uid="{00000000-0005-0000-0000-0000071E0000}"/>
    <cellStyle name="Currency 2 6 4 2 3 6" xfId="7688" xr:uid="{00000000-0005-0000-0000-0000081E0000}"/>
    <cellStyle name="Currency 2 6 4 2 3 6 2" xfId="7689" xr:uid="{00000000-0005-0000-0000-0000091E0000}"/>
    <cellStyle name="Currency 2 6 4 2 3 6 2 2" xfId="7690" xr:uid="{00000000-0005-0000-0000-00000A1E0000}"/>
    <cellStyle name="Currency 2 6 4 2 3 6 3" xfId="7691" xr:uid="{00000000-0005-0000-0000-00000B1E0000}"/>
    <cellStyle name="Currency 2 6 4 2 3 7" xfId="7692" xr:uid="{00000000-0005-0000-0000-00000C1E0000}"/>
    <cellStyle name="Currency 2 6 4 2 3 7 2" xfId="7693" xr:uid="{00000000-0005-0000-0000-00000D1E0000}"/>
    <cellStyle name="Currency 2 6 4 2 3 8" xfId="7694" xr:uid="{00000000-0005-0000-0000-00000E1E0000}"/>
    <cellStyle name="Currency 2 6 4 2 3 8 2" xfId="7695" xr:uid="{00000000-0005-0000-0000-00000F1E0000}"/>
    <cellStyle name="Currency 2 6 4 2 3 9" xfId="7696" xr:uid="{00000000-0005-0000-0000-0000101E0000}"/>
    <cellStyle name="Currency 2 6 4 2 4" xfId="7697" xr:uid="{00000000-0005-0000-0000-0000111E0000}"/>
    <cellStyle name="Currency 2 6 4 2 4 10" xfId="7698" xr:uid="{00000000-0005-0000-0000-0000121E0000}"/>
    <cellStyle name="Currency 2 6 4 2 4 2" xfId="7699" xr:uid="{00000000-0005-0000-0000-0000131E0000}"/>
    <cellStyle name="Currency 2 6 4 2 4 3" xfId="7700" xr:uid="{00000000-0005-0000-0000-0000141E0000}"/>
    <cellStyle name="Currency 2 6 4 2 4 3 2" xfId="7701" xr:uid="{00000000-0005-0000-0000-0000151E0000}"/>
    <cellStyle name="Currency 2 6 4 2 4 3 2 2" xfId="7702" xr:uid="{00000000-0005-0000-0000-0000161E0000}"/>
    <cellStyle name="Currency 2 6 4 2 4 3 3" xfId="7703" xr:uid="{00000000-0005-0000-0000-0000171E0000}"/>
    <cellStyle name="Currency 2 6 4 2 4 4" xfId="7704" xr:uid="{00000000-0005-0000-0000-0000181E0000}"/>
    <cellStyle name="Currency 2 6 4 2 4 4 2" xfId="7705" xr:uid="{00000000-0005-0000-0000-0000191E0000}"/>
    <cellStyle name="Currency 2 6 4 2 4 4 2 2" xfId="7706" xr:uid="{00000000-0005-0000-0000-00001A1E0000}"/>
    <cellStyle name="Currency 2 6 4 2 4 4 3" xfId="7707" xr:uid="{00000000-0005-0000-0000-00001B1E0000}"/>
    <cellStyle name="Currency 2 6 4 2 4 5" xfId="7708" xr:uid="{00000000-0005-0000-0000-00001C1E0000}"/>
    <cellStyle name="Currency 2 6 4 2 4 5 2" xfId="7709" xr:uid="{00000000-0005-0000-0000-00001D1E0000}"/>
    <cellStyle name="Currency 2 6 4 2 4 5 2 2" xfId="7710" xr:uid="{00000000-0005-0000-0000-00001E1E0000}"/>
    <cellStyle name="Currency 2 6 4 2 4 5 3" xfId="7711" xr:uid="{00000000-0005-0000-0000-00001F1E0000}"/>
    <cellStyle name="Currency 2 6 4 2 4 6" xfId="7712" xr:uid="{00000000-0005-0000-0000-0000201E0000}"/>
    <cellStyle name="Currency 2 6 4 2 4 6 2" xfId="7713" xr:uid="{00000000-0005-0000-0000-0000211E0000}"/>
    <cellStyle name="Currency 2 6 4 2 4 7" xfId="7714" xr:uid="{00000000-0005-0000-0000-0000221E0000}"/>
    <cellStyle name="Currency 2 6 4 2 4 7 2" xfId="7715" xr:uid="{00000000-0005-0000-0000-0000231E0000}"/>
    <cellStyle name="Currency 2 6 4 2 4 8" xfId="7716" xr:uid="{00000000-0005-0000-0000-0000241E0000}"/>
    <cellStyle name="Currency 2 6 4 2 4 9" xfId="7717" xr:uid="{00000000-0005-0000-0000-0000251E0000}"/>
    <cellStyle name="Currency 2 6 4 2 5" xfId="7718" xr:uid="{00000000-0005-0000-0000-0000261E0000}"/>
    <cellStyle name="Currency 2 6 4 2 5 2" xfId="7719" xr:uid="{00000000-0005-0000-0000-0000271E0000}"/>
    <cellStyle name="Currency 2 6 4 2 5 3" xfId="7720" xr:uid="{00000000-0005-0000-0000-0000281E0000}"/>
    <cellStyle name="Currency 2 6 4 2 5 4" xfId="7721" xr:uid="{00000000-0005-0000-0000-0000291E0000}"/>
    <cellStyle name="Currency 2 6 4 2 6" xfId="7722" xr:uid="{00000000-0005-0000-0000-00002A1E0000}"/>
    <cellStyle name="Currency 2 6 4 2 6 2" xfId="7723" xr:uid="{00000000-0005-0000-0000-00002B1E0000}"/>
    <cellStyle name="Currency 2 6 4 2 6 2 2" xfId="7724" xr:uid="{00000000-0005-0000-0000-00002C1E0000}"/>
    <cellStyle name="Currency 2 6 4 2 6 2 2 2" xfId="7725" xr:uid="{00000000-0005-0000-0000-00002D1E0000}"/>
    <cellStyle name="Currency 2 6 4 2 6 2 3" xfId="7726" xr:uid="{00000000-0005-0000-0000-00002E1E0000}"/>
    <cellStyle name="Currency 2 6 4 2 6 3" xfId="7727" xr:uid="{00000000-0005-0000-0000-00002F1E0000}"/>
    <cellStyle name="Currency 2 6 4 2 6 3 2" xfId="7728" xr:uid="{00000000-0005-0000-0000-0000301E0000}"/>
    <cellStyle name="Currency 2 6 4 2 6 3 2 2" xfId="7729" xr:uid="{00000000-0005-0000-0000-0000311E0000}"/>
    <cellStyle name="Currency 2 6 4 2 6 3 3" xfId="7730" xr:uid="{00000000-0005-0000-0000-0000321E0000}"/>
    <cellStyle name="Currency 2 6 4 2 6 4" xfId="7731" xr:uid="{00000000-0005-0000-0000-0000331E0000}"/>
    <cellStyle name="Currency 2 6 4 2 6 4 2" xfId="7732" xr:uid="{00000000-0005-0000-0000-0000341E0000}"/>
    <cellStyle name="Currency 2 6 4 2 6 4 2 2" xfId="7733" xr:uid="{00000000-0005-0000-0000-0000351E0000}"/>
    <cellStyle name="Currency 2 6 4 2 6 4 3" xfId="7734" xr:uid="{00000000-0005-0000-0000-0000361E0000}"/>
    <cellStyle name="Currency 2 6 4 2 6 5" xfId="7735" xr:uid="{00000000-0005-0000-0000-0000371E0000}"/>
    <cellStyle name="Currency 2 6 4 2 6 5 2" xfId="7736" xr:uid="{00000000-0005-0000-0000-0000381E0000}"/>
    <cellStyle name="Currency 2 6 4 2 6 6" xfId="7737" xr:uid="{00000000-0005-0000-0000-0000391E0000}"/>
    <cellStyle name="Currency 2 6 4 2 6 6 2" xfId="7738" xr:uid="{00000000-0005-0000-0000-00003A1E0000}"/>
    <cellStyle name="Currency 2 6 4 2 6 7" xfId="7739" xr:uid="{00000000-0005-0000-0000-00003B1E0000}"/>
    <cellStyle name="Currency 2 6 4 2 7" xfId="7740" xr:uid="{00000000-0005-0000-0000-00003C1E0000}"/>
    <cellStyle name="Currency 2 6 4 2 7 2" xfId="7741" xr:uid="{00000000-0005-0000-0000-00003D1E0000}"/>
    <cellStyle name="Currency 2 6 4 2 7 2 2" xfId="7742" xr:uid="{00000000-0005-0000-0000-00003E1E0000}"/>
    <cellStyle name="Currency 2 6 4 2 7 3" xfId="7743" xr:uid="{00000000-0005-0000-0000-00003F1E0000}"/>
    <cellStyle name="Currency 2 6 4 2 8" xfId="7744" xr:uid="{00000000-0005-0000-0000-0000401E0000}"/>
    <cellStyle name="Currency 2 6 4 2 8 2" xfId="7745" xr:uid="{00000000-0005-0000-0000-0000411E0000}"/>
    <cellStyle name="Currency 2 6 4 2 8 2 2" xfId="7746" xr:uid="{00000000-0005-0000-0000-0000421E0000}"/>
    <cellStyle name="Currency 2 6 4 2 8 3" xfId="7747" xr:uid="{00000000-0005-0000-0000-0000431E0000}"/>
    <cellStyle name="Currency 2 6 4 2 9" xfId="7748" xr:uid="{00000000-0005-0000-0000-0000441E0000}"/>
    <cellStyle name="Currency 2 6 4 3" xfId="7749" xr:uid="{00000000-0005-0000-0000-0000451E0000}"/>
    <cellStyle name="Currency 2 6 4 3 10" xfId="7750" xr:uid="{00000000-0005-0000-0000-0000461E0000}"/>
    <cellStyle name="Currency 2 6 4 3 11" xfId="7751" xr:uid="{00000000-0005-0000-0000-0000471E0000}"/>
    <cellStyle name="Currency 2 6 4 3 12" xfId="7752" xr:uid="{00000000-0005-0000-0000-0000481E0000}"/>
    <cellStyle name="Currency 2 6 4 3 13" xfId="7753" xr:uid="{00000000-0005-0000-0000-0000491E0000}"/>
    <cellStyle name="Currency 2 6 4 3 2" xfId="7754" xr:uid="{00000000-0005-0000-0000-00004A1E0000}"/>
    <cellStyle name="Currency 2 6 4 3 2 10" xfId="7755" xr:uid="{00000000-0005-0000-0000-00004B1E0000}"/>
    <cellStyle name="Currency 2 6 4 3 2 2" xfId="7756" xr:uid="{00000000-0005-0000-0000-00004C1E0000}"/>
    <cellStyle name="Currency 2 6 4 3 2 2 2" xfId="7757" xr:uid="{00000000-0005-0000-0000-00004D1E0000}"/>
    <cellStyle name="Currency 2 6 4 3 2 2 3" xfId="7758" xr:uid="{00000000-0005-0000-0000-00004E1E0000}"/>
    <cellStyle name="Currency 2 6 4 3 2 3" xfId="7759" xr:uid="{00000000-0005-0000-0000-00004F1E0000}"/>
    <cellStyle name="Currency 2 6 4 3 2 3 2" xfId="7760" xr:uid="{00000000-0005-0000-0000-0000501E0000}"/>
    <cellStyle name="Currency 2 6 4 3 2 3 3" xfId="7761" xr:uid="{00000000-0005-0000-0000-0000511E0000}"/>
    <cellStyle name="Currency 2 6 4 3 2 3 4" xfId="7762" xr:uid="{00000000-0005-0000-0000-0000521E0000}"/>
    <cellStyle name="Currency 2 6 4 3 2 4" xfId="7763" xr:uid="{00000000-0005-0000-0000-0000531E0000}"/>
    <cellStyle name="Currency 2 6 4 3 2 4 2" xfId="7764" xr:uid="{00000000-0005-0000-0000-0000541E0000}"/>
    <cellStyle name="Currency 2 6 4 3 2 4 2 2" xfId="7765" xr:uid="{00000000-0005-0000-0000-0000551E0000}"/>
    <cellStyle name="Currency 2 6 4 3 2 4 3" xfId="7766" xr:uid="{00000000-0005-0000-0000-0000561E0000}"/>
    <cellStyle name="Currency 2 6 4 3 2 5" xfId="7767" xr:uid="{00000000-0005-0000-0000-0000571E0000}"/>
    <cellStyle name="Currency 2 6 4 3 2 5 2" xfId="7768" xr:uid="{00000000-0005-0000-0000-0000581E0000}"/>
    <cellStyle name="Currency 2 6 4 3 2 5 2 2" xfId="7769" xr:uid="{00000000-0005-0000-0000-0000591E0000}"/>
    <cellStyle name="Currency 2 6 4 3 2 5 3" xfId="7770" xr:uid="{00000000-0005-0000-0000-00005A1E0000}"/>
    <cellStyle name="Currency 2 6 4 3 2 6" xfId="7771" xr:uid="{00000000-0005-0000-0000-00005B1E0000}"/>
    <cellStyle name="Currency 2 6 4 3 2 6 2" xfId="7772" xr:uid="{00000000-0005-0000-0000-00005C1E0000}"/>
    <cellStyle name="Currency 2 6 4 3 2 6 2 2" xfId="7773" xr:uid="{00000000-0005-0000-0000-00005D1E0000}"/>
    <cellStyle name="Currency 2 6 4 3 2 6 3" xfId="7774" xr:uid="{00000000-0005-0000-0000-00005E1E0000}"/>
    <cellStyle name="Currency 2 6 4 3 2 7" xfId="7775" xr:uid="{00000000-0005-0000-0000-00005F1E0000}"/>
    <cellStyle name="Currency 2 6 4 3 2 7 2" xfId="7776" xr:uid="{00000000-0005-0000-0000-0000601E0000}"/>
    <cellStyle name="Currency 2 6 4 3 2 8" xfId="7777" xr:uid="{00000000-0005-0000-0000-0000611E0000}"/>
    <cellStyle name="Currency 2 6 4 3 2 8 2" xfId="7778" xr:uid="{00000000-0005-0000-0000-0000621E0000}"/>
    <cellStyle name="Currency 2 6 4 3 2 9" xfId="7779" xr:uid="{00000000-0005-0000-0000-0000631E0000}"/>
    <cellStyle name="Currency 2 6 4 3 3" xfId="7780" xr:uid="{00000000-0005-0000-0000-0000641E0000}"/>
    <cellStyle name="Currency 2 6 4 3 3 2" xfId="7781" xr:uid="{00000000-0005-0000-0000-0000651E0000}"/>
    <cellStyle name="Currency 2 6 4 3 3 2 2" xfId="7782" xr:uid="{00000000-0005-0000-0000-0000661E0000}"/>
    <cellStyle name="Currency 2 6 4 3 3 2 3" xfId="7783" xr:uid="{00000000-0005-0000-0000-0000671E0000}"/>
    <cellStyle name="Currency 2 6 4 3 3 3" xfId="7784" xr:uid="{00000000-0005-0000-0000-0000681E0000}"/>
    <cellStyle name="Currency 2 6 4 3 4" xfId="7785" xr:uid="{00000000-0005-0000-0000-0000691E0000}"/>
    <cellStyle name="Currency 2 6 4 3 4 2" xfId="7786" xr:uid="{00000000-0005-0000-0000-00006A1E0000}"/>
    <cellStyle name="Currency 2 6 4 3 4 3" xfId="7787" xr:uid="{00000000-0005-0000-0000-00006B1E0000}"/>
    <cellStyle name="Currency 2 6 4 3 4 4" xfId="7788" xr:uid="{00000000-0005-0000-0000-00006C1E0000}"/>
    <cellStyle name="Currency 2 6 4 3 5" xfId="7789" xr:uid="{00000000-0005-0000-0000-00006D1E0000}"/>
    <cellStyle name="Currency 2 6 4 3 5 2" xfId="7790" xr:uid="{00000000-0005-0000-0000-00006E1E0000}"/>
    <cellStyle name="Currency 2 6 4 3 5 2 2" xfId="7791" xr:uid="{00000000-0005-0000-0000-00006F1E0000}"/>
    <cellStyle name="Currency 2 6 4 3 5 3" xfId="7792" xr:uid="{00000000-0005-0000-0000-0000701E0000}"/>
    <cellStyle name="Currency 2 6 4 3 6" xfId="7793" xr:uid="{00000000-0005-0000-0000-0000711E0000}"/>
    <cellStyle name="Currency 2 6 4 3 6 2" xfId="7794" xr:uid="{00000000-0005-0000-0000-0000721E0000}"/>
    <cellStyle name="Currency 2 6 4 3 6 2 2" xfId="7795" xr:uid="{00000000-0005-0000-0000-0000731E0000}"/>
    <cellStyle name="Currency 2 6 4 3 6 3" xfId="7796" xr:uid="{00000000-0005-0000-0000-0000741E0000}"/>
    <cellStyle name="Currency 2 6 4 3 7" xfId="7797" xr:uid="{00000000-0005-0000-0000-0000751E0000}"/>
    <cellStyle name="Currency 2 6 4 3 7 2" xfId="7798" xr:uid="{00000000-0005-0000-0000-0000761E0000}"/>
    <cellStyle name="Currency 2 6 4 3 7 2 2" xfId="7799" xr:uid="{00000000-0005-0000-0000-0000771E0000}"/>
    <cellStyle name="Currency 2 6 4 3 7 3" xfId="7800" xr:uid="{00000000-0005-0000-0000-0000781E0000}"/>
    <cellStyle name="Currency 2 6 4 3 8" xfId="7801" xr:uid="{00000000-0005-0000-0000-0000791E0000}"/>
    <cellStyle name="Currency 2 6 4 3 8 2" xfId="7802" xr:uid="{00000000-0005-0000-0000-00007A1E0000}"/>
    <cellStyle name="Currency 2 6 4 3 9" xfId="7803" xr:uid="{00000000-0005-0000-0000-00007B1E0000}"/>
    <cellStyle name="Currency 2 6 4 3 9 2" xfId="7804" xr:uid="{00000000-0005-0000-0000-00007C1E0000}"/>
    <cellStyle name="Currency 2 6 4 4" xfId="7805" xr:uid="{00000000-0005-0000-0000-00007D1E0000}"/>
    <cellStyle name="Currency 2 6 4 4 2" xfId="7806" xr:uid="{00000000-0005-0000-0000-00007E1E0000}"/>
    <cellStyle name="Currency 2 6 4 4 2 10" xfId="7807" xr:uid="{00000000-0005-0000-0000-00007F1E0000}"/>
    <cellStyle name="Currency 2 6 4 4 2 11" xfId="7808" xr:uid="{00000000-0005-0000-0000-0000801E0000}"/>
    <cellStyle name="Currency 2 6 4 4 2 2" xfId="7809" xr:uid="{00000000-0005-0000-0000-0000811E0000}"/>
    <cellStyle name="Currency 2 6 4 4 2 2 2" xfId="7810" xr:uid="{00000000-0005-0000-0000-0000821E0000}"/>
    <cellStyle name="Currency 2 6 4 4 2 2 3" xfId="7811" xr:uid="{00000000-0005-0000-0000-0000831E0000}"/>
    <cellStyle name="Currency 2 6 4 4 2 3" xfId="7812" xr:uid="{00000000-0005-0000-0000-0000841E0000}"/>
    <cellStyle name="Currency 2 6 4 4 2 3 2" xfId="7813" xr:uid="{00000000-0005-0000-0000-0000851E0000}"/>
    <cellStyle name="Currency 2 6 4 4 2 3 3" xfId="7814" xr:uid="{00000000-0005-0000-0000-0000861E0000}"/>
    <cellStyle name="Currency 2 6 4 4 2 4" xfId="7815" xr:uid="{00000000-0005-0000-0000-0000871E0000}"/>
    <cellStyle name="Currency 2 6 4 4 2 4 2" xfId="7816" xr:uid="{00000000-0005-0000-0000-0000881E0000}"/>
    <cellStyle name="Currency 2 6 4 4 2 4 2 2" xfId="7817" xr:uid="{00000000-0005-0000-0000-0000891E0000}"/>
    <cellStyle name="Currency 2 6 4 4 2 4 3" xfId="7818" xr:uid="{00000000-0005-0000-0000-00008A1E0000}"/>
    <cellStyle name="Currency 2 6 4 4 2 5" xfId="7819" xr:uid="{00000000-0005-0000-0000-00008B1E0000}"/>
    <cellStyle name="Currency 2 6 4 4 2 5 2" xfId="7820" xr:uid="{00000000-0005-0000-0000-00008C1E0000}"/>
    <cellStyle name="Currency 2 6 4 4 2 5 2 2" xfId="7821" xr:uid="{00000000-0005-0000-0000-00008D1E0000}"/>
    <cellStyle name="Currency 2 6 4 4 2 5 3" xfId="7822" xr:uid="{00000000-0005-0000-0000-00008E1E0000}"/>
    <cellStyle name="Currency 2 6 4 4 2 6" xfId="7823" xr:uid="{00000000-0005-0000-0000-00008F1E0000}"/>
    <cellStyle name="Currency 2 6 4 4 2 6 2" xfId="7824" xr:uid="{00000000-0005-0000-0000-0000901E0000}"/>
    <cellStyle name="Currency 2 6 4 4 2 6 2 2" xfId="7825" xr:uid="{00000000-0005-0000-0000-0000911E0000}"/>
    <cellStyle name="Currency 2 6 4 4 2 6 3" xfId="7826" xr:uid="{00000000-0005-0000-0000-0000921E0000}"/>
    <cellStyle name="Currency 2 6 4 4 2 7" xfId="7827" xr:uid="{00000000-0005-0000-0000-0000931E0000}"/>
    <cellStyle name="Currency 2 6 4 4 2 7 2" xfId="7828" xr:uid="{00000000-0005-0000-0000-0000941E0000}"/>
    <cellStyle name="Currency 2 6 4 4 2 8" xfId="7829" xr:uid="{00000000-0005-0000-0000-0000951E0000}"/>
    <cellStyle name="Currency 2 6 4 4 2 8 2" xfId="7830" xr:uid="{00000000-0005-0000-0000-0000961E0000}"/>
    <cellStyle name="Currency 2 6 4 4 2 9" xfId="7831" xr:uid="{00000000-0005-0000-0000-0000971E0000}"/>
    <cellStyle name="Currency 2 6 4 4 3" xfId="7832" xr:uid="{00000000-0005-0000-0000-0000981E0000}"/>
    <cellStyle name="Currency 2 6 4 4 3 2" xfId="7833" xr:uid="{00000000-0005-0000-0000-0000991E0000}"/>
    <cellStyle name="Currency 2 6 4 4 3 2 2" xfId="7834" xr:uid="{00000000-0005-0000-0000-00009A1E0000}"/>
    <cellStyle name="Currency 2 6 4 4 3 2 3" xfId="7835" xr:uid="{00000000-0005-0000-0000-00009B1E0000}"/>
    <cellStyle name="Currency 2 6 4 4 3 3" xfId="7836" xr:uid="{00000000-0005-0000-0000-00009C1E0000}"/>
    <cellStyle name="Currency 2 6 4 4 4" xfId="7837" xr:uid="{00000000-0005-0000-0000-00009D1E0000}"/>
    <cellStyle name="Currency 2 6 4 4 4 2" xfId="7838" xr:uid="{00000000-0005-0000-0000-00009E1E0000}"/>
    <cellStyle name="Currency 2 6 4 4 4 2 2" xfId="7839" xr:uid="{00000000-0005-0000-0000-00009F1E0000}"/>
    <cellStyle name="Currency 2 6 4 4 4 3" xfId="7840" xr:uid="{00000000-0005-0000-0000-0000A01E0000}"/>
    <cellStyle name="Currency 2 6 4 4 4 4" xfId="7841" xr:uid="{00000000-0005-0000-0000-0000A11E0000}"/>
    <cellStyle name="Currency 2 6 4 4 5" xfId="7842" xr:uid="{00000000-0005-0000-0000-0000A21E0000}"/>
    <cellStyle name="Currency 2 6 4 4 5 2" xfId="7843" xr:uid="{00000000-0005-0000-0000-0000A31E0000}"/>
    <cellStyle name="Currency 2 6 4 4 5 2 2" xfId="7844" xr:uid="{00000000-0005-0000-0000-0000A41E0000}"/>
    <cellStyle name="Currency 2 6 4 4 5 3" xfId="7845" xr:uid="{00000000-0005-0000-0000-0000A51E0000}"/>
    <cellStyle name="Currency 2 6 4 4 6" xfId="7846" xr:uid="{00000000-0005-0000-0000-0000A61E0000}"/>
    <cellStyle name="Currency 2 6 4 4 7" xfId="7847" xr:uid="{00000000-0005-0000-0000-0000A71E0000}"/>
    <cellStyle name="Currency 2 6 4 5" xfId="7848" xr:uid="{00000000-0005-0000-0000-0000A81E0000}"/>
    <cellStyle name="Currency 2 6 4 5 10" xfId="7849" xr:uid="{00000000-0005-0000-0000-0000A91E0000}"/>
    <cellStyle name="Currency 2 6 4 5 2" xfId="7850" xr:uid="{00000000-0005-0000-0000-0000AA1E0000}"/>
    <cellStyle name="Currency 2 6 4 5 2 2" xfId="7851" xr:uid="{00000000-0005-0000-0000-0000AB1E0000}"/>
    <cellStyle name="Currency 2 6 4 5 2 3" xfId="7852" xr:uid="{00000000-0005-0000-0000-0000AC1E0000}"/>
    <cellStyle name="Currency 2 6 4 5 3" xfId="7853" xr:uid="{00000000-0005-0000-0000-0000AD1E0000}"/>
    <cellStyle name="Currency 2 6 4 5 3 2" xfId="7854" xr:uid="{00000000-0005-0000-0000-0000AE1E0000}"/>
    <cellStyle name="Currency 2 6 4 5 3 3" xfId="7855" xr:uid="{00000000-0005-0000-0000-0000AF1E0000}"/>
    <cellStyle name="Currency 2 6 4 5 4" xfId="7856" xr:uid="{00000000-0005-0000-0000-0000B01E0000}"/>
    <cellStyle name="Currency 2 6 4 5 4 2" xfId="7857" xr:uid="{00000000-0005-0000-0000-0000B11E0000}"/>
    <cellStyle name="Currency 2 6 4 5 4 2 2" xfId="7858" xr:uid="{00000000-0005-0000-0000-0000B21E0000}"/>
    <cellStyle name="Currency 2 6 4 5 4 3" xfId="7859" xr:uid="{00000000-0005-0000-0000-0000B31E0000}"/>
    <cellStyle name="Currency 2 6 4 5 5" xfId="7860" xr:uid="{00000000-0005-0000-0000-0000B41E0000}"/>
    <cellStyle name="Currency 2 6 4 5 5 2" xfId="7861" xr:uid="{00000000-0005-0000-0000-0000B51E0000}"/>
    <cellStyle name="Currency 2 6 4 5 5 2 2" xfId="7862" xr:uid="{00000000-0005-0000-0000-0000B61E0000}"/>
    <cellStyle name="Currency 2 6 4 5 5 3" xfId="7863" xr:uid="{00000000-0005-0000-0000-0000B71E0000}"/>
    <cellStyle name="Currency 2 6 4 5 6" xfId="7864" xr:uid="{00000000-0005-0000-0000-0000B81E0000}"/>
    <cellStyle name="Currency 2 6 4 5 6 2" xfId="7865" xr:uid="{00000000-0005-0000-0000-0000B91E0000}"/>
    <cellStyle name="Currency 2 6 4 5 6 2 2" xfId="7866" xr:uid="{00000000-0005-0000-0000-0000BA1E0000}"/>
    <cellStyle name="Currency 2 6 4 5 6 3" xfId="7867" xr:uid="{00000000-0005-0000-0000-0000BB1E0000}"/>
    <cellStyle name="Currency 2 6 4 5 7" xfId="7868" xr:uid="{00000000-0005-0000-0000-0000BC1E0000}"/>
    <cellStyle name="Currency 2 6 4 5 7 2" xfId="7869" xr:uid="{00000000-0005-0000-0000-0000BD1E0000}"/>
    <cellStyle name="Currency 2 6 4 5 8" xfId="7870" xr:uid="{00000000-0005-0000-0000-0000BE1E0000}"/>
    <cellStyle name="Currency 2 6 4 5 8 2" xfId="7871" xr:uid="{00000000-0005-0000-0000-0000BF1E0000}"/>
    <cellStyle name="Currency 2 6 4 5 9" xfId="7872" xr:uid="{00000000-0005-0000-0000-0000C01E0000}"/>
    <cellStyle name="Currency 2 6 4 6" xfId="7873" xr:uid="{00000000-0005-0000-0000-0000C11E0000}"/>
    <cellStyle name="Currency 2 6 4 6 10" xfId="7874" xr:uid="{00000000-0005-0000-0000-0000C21E0000}"/>
    <cellStyle name="Currency 2 6 4 6 11" xfId="7875" xr:uid="{00000000-0005-0000-0000-0000C31E0000}"/>
    <cellStyle name="Currency 2 6 4 6 12" xfId="7876" xr:uid="{00000000-0005-0000-0000-0000C41E0000}"/>
    <cellStyle name="Currency 2 6 4 6 2" xfId="7877" xr:uid="{00000000-0005-0000-0000-0000C51E0000}"/>
    <cellStyle name="Currency 2 6 4 6 2 2" xfId="7878" xr:uid="{00000000-0005-0000-0000-0000C61E0000}"/>
    <cellStyle name="Currency 2 6 4 6 2 3" xfId="7879" xr:uid="{00000000-0005-0000-0000-0000C71E0000}"/>
    <cellStyle name="Currency 2 6 4 6 3" xfId="7880" xr:uid="{00000000-0005-0000-0000-0000C81E0000}"/>
    <cellStyle name="Currency 2 6 4 6 3 2" xfId="7881" xr:uid="{00000000-0005-0000-0000-0000C91E0000}"/>
    <cellStyle name="Currency 2 6 4 6 3 3" xfId="7882" xr:uid="{00000000-0005-0000-0000-0000CA1E0000}"/>
    <cellStyle name="Currency 2 6 4 6 4" xfId="7883" xr:uid="{00000000-0005-0000-0000-0000CB1E0000}"/>
    <cellStyle name="Currency 2 6 4 6 5" xfId="7884" xr:uid="{00000000-0005-0000-0000-0000CC1E0000}"/>
    <cellStyle name="Currency 2 6 4 6 5 2" xfId="7885" xr:uid="{00000000-0005-0000-0000-0000CD1E0000}"/>
    <cellStyle name="Currency 2 6 4 6 5 2 2" xfId="7886" xr:uid="{00000000-0005-0000-0000-0000CE1E0000}"/>
    <cellStyle name="Currency 2 6 4 6 5 3" xfId="7887" xr:uid="{00000000-0005-0000-0000-0000CF1E0000}"/>
    <cellStyle name="Currency 2 6 4 6 6" xfId="7888" xr:uid="{00000000-0005-0000-0000-0000D01E0000}"/>
    <cellStyle name="Currency 2 6 4 6 6 2" xfId="7889" xr:uid="{00000000-0005-0000-0000-0000D11E0000}"/>
    <cellStyle name="Currency 2 6 4 6 6 2 2" xfId="7890" xr:uid="{00000000-0005-0000-0000-0000D21E0000}"/>
    <cellStyle name="Currency 2 6 4 6 6 3" xfId="7891" xr:uid="{00000000-0005-0000-0000-0000D31E0000}"/>
    <cellStyle name="Currency 2 6 4 6 7" xfId="7892" xr:uid="{00000000-0005-0000-0000-0000D41E0000}"/>
    <cellStyle name="Currency 2 6 4 6 7 2" xfId="7893" xr:uid="{00000000-0005-0000-0000-0000D51E0000}"/>
    <cellStyle name="Currency 2 6 4 6 7 2 2" xfId="7894" xr:uid="{00000000-0005-0000-0000-0000D61E0000}"/>
    <cellStyle name="Currency 2 6 4 6 7 3" xfId="7895" xr:uid="{00000000-0005-0000-0000-0000D71E0000}"/>
    <cellStyle name="Currency 2 6 4 6 8" xfId="7896" xr:uid="{00000000-0005-0000-0000-0000D81E0000}"/>
    <cellStyle name="Currency 2 6 4 6 8 2" xfId="7897" xr:uid="{00000000-0005-0000-0000-0000D91E0000}"/>
    <cellStyle name="Currency 2 6 4 6 9" xfId="7898" xr:uid="{00000000-0005-0000-0000-0000DA1E0000}"/>
    <cellStyle name="Currency 2 6 4 6 9 2" xfId="7899" xr:uid="{00000000-0005-0000-0000-0000DB1E0000}"/>
    <cellStyle name="Currency 2 6 4 7" xfId="7900" xr:uid="{00000000-0005-0000-0000-0000DC1E0000}"/>
    <cellStyle name="Currency 2 6 4 7 2" xfId="7901" xr:uid="{00000000-0005-0000-0000-0000DD1E0000}"/>
    <cellStyle name="Currency 2 6 4 7 3" xfId="7902" xr:uid="{00000000-0005-0000-0000-0000DE1E0000}"/>
    <cellStyle name="Currency 2 6 4 8" xfId="7903" xr:uid="{00000000-0005-0000-0000-0000DF1E0000}"/>
    <cellStyle name="Currency 2 6 4 8 2" xfId="7904" xr:uid="{00000000-0005-0000-0000-0000E01E0000}"/>
    <cellStyle name="Currency 2 6 4 8 2 2" xfId="7905" xr:uid="{00000000-0005-0000-0000-0000E11E0000}"/>
    <cellStyle name="Currency 2 6 4 8 3" xfId="7906" xr:uid="{00000000-0005-0000-0000-0000E21E0000}"/>
    <cellStyle name="Currency 2 6 4 8 4" xfId="7907" xr:uid="{00000000-0005-0000-0000-0000E31E0000}"/>
    <cellStyle name="Currency 2 6 4 9" xfId="7908" xr:uid="{00000000-0005-0000-0000-0000E41E0000}"/>
    <cellStyle name="Currency 2 6 4 9 2" xfId="7909" xr:uid="{00000000-0005-0000-0000-0000E51E0000}"/>
    <cellStyle name="Currency 2 6 4 9 2 2" xfId="7910" xr:uid="{00000000-0005-0000-0000-0000E61E0000}"/>
    <cellStyle name="Currency 2 6 4 9 3" xfId="7911" xr:uid="{00000000-0005-0000-0000-0000E71E0000}"/>
    <cellStyle name="Currency 2 6 5" xfId="7912" xr:uid="{00000000-0005-0000-0000-0000E81E0000}"/>
    <cellStyle name="Currency 2 6 5 10" xfId="7913" xr:uid="{00000000-0005-0000-0000-0000E91E0000}"/>
    <cellStyle name="Currency 2 6 5 10 2" xfId="7914" xr:uid="{00000000-0005-0000-0000-0000EA1E0000}"/>
    <cellStyle name="Currency 2 6 5 10 2 2" xfId="7915" xr:uid="{00000000-0005-0000-0000-0000EB1E0000}"/>
    <cellStyle name="Currency 2 6 5 10 3" xfId="7916" xr:uid="{00000000-0005-0000-0000-0000EC1E0000}"/>
    <cellStyle name="Currency 2 6 5 11" xfId="7917" xr:uid="{00000000-0005-0000-0000-0000ED1E0000}"/>
    <cellStyle name="Currency 2 6 5 11 2" xfId="7918" xr:uid="{00000000-0005-0000-0000-0000EE1E0000}"/>
    <cellStyle name="Currency 2 6 5 12" xfId="7919" xr:uid="{00000000-0005-0000-0000-0000EF1E0000}"/>
    <cellStyle name="Currency 2 6 5 12 2" xfId="7920" xr:uid="{00000000-0005-0000-0000-0000F01E0000}"/>
    <cellStyle name="Currency 2 6 5 13" xfId="7921" xr:uid="{00000000-0005-0000-0000-0000F11E0000}"/>
    <cellStyle name="Currency 2 6 5 14" xfId="7922" xr:uid="{00000000-0005-0000-0000-0000F21E0000}"/>
    <cellStyle name="Currency 2 6 5 15" xfId="7923" xr:uid="{00000000-0005-0000-0000-0000F31E0000}"/>
    <cellStyle name="Currency 2 6 5 16" xfId="7924" xr:uid="{00000000-0005-0000-0000-0000F41E0000}"/>
    <cellStyle name="Currency 2 6 5 2" xfId="7925" xr:uid="{00000000-0005-0000-0000-0000F51E0000}"/>
    <cellStyle name="Currency 2 6 5 2 2" xfId="7926" xr:uid="{00000000-0005-0000-0000-0000F61E0000}"/>
    <cellStyle name="Currency 2 6 5 2 2 10" xfId="7927" xr:uid="{00000000-0005-0000-0000-0000F71E0000}"/>
    <cellStyle name="Currency 2 6 5 2 2 2" xfId="7928" xr:uid="{00000000-0005-0000-0000-0000F81E0000}"/>
    <cellStyle name="Currency 2 6 5 2 2 2 2" xfId="7929" xr:uid="{00000000-0005-0000-0000-0000F91E0000}"/>
    <cellStyle name="Currency 2 6 5 2 2 2 3" xfId="7930" xr:uid="{00000000-0005-0000-0000-0000FA1E0000}"/>
    <cellStyle name="Currency 2 6 5 2 2 3" xfId="7931" xr:uid="{00000000-0005-0000-0000-0000FB1E0000}"/>
    <cellStyle name="Currency 2 6 5 2 2 3 2" xfId="7932" xr:uid="{00000000-0005-0000-0000-0000FC1E0000}"/>
    <cellStyle name="Currency 2 6 5 2 2 3 3" xfId="7933" xr:uid="{00000000-0005-0000-0000-0000FD1E0000}"/>
    <cellStyle name="Currency 2 6 5 2 2 4" xfId="7934" xr:uid="{00000000-0005-0000-0000-0000FE1E0000}"/>
    <cellStyle name="Currency 2 6 5 2 2 4 2" xfId="7935" xr:uid="{00000000-0005-0000-0000-0000FF1E0000}"/>
    <cellStyle name="Currency 2 6 5 2 2 4 2 2" xfId="7936" xr:uid="{00000000-0005-0000-0000-0000001F0000}"/>
    <cellStyle name="Currency 2 6 5 2 2 4 3" xfId="7937" xr:uid="{00000000-0005-0000-0000-0000011F0000}"/>
    <cellStyle name="Currency 2 6 5 2 2 5" xfId="7938" xr:uid="{00000000-0005-0000-0000-0000021F0000}"/>
    <cellStyle name="Currency 2 6 5 2 2 5 2" xfId="7939" xr:uid="{00000000-0005-0000-0000-0000031F0000}"/>
    <cellStyle name="Currency 2 6 5 2 2 5 2 2" xfId="7940" xr:uid="{00000000-0005-0000-0000-0000041F0000}"/>
    <cellStyle name="Currency 2 6 5 2 2 5 3" xfId="7941" xr:uid="{00000000-0005-0000-0000-0000051F0000}"/>
    <cellStyle name="Currency 2 6 5 2 2 6" xfId="7942" xr:uid="{00000000-0005-0000-0000-0000061F0000}"/>
    <cellStyle name="Currency 2 6 5 2 2 6 2" xfId="7943" xr:uid="{00000000-0005-0000-0000-0000071F0000}"/>
    <cellStyle name="Currency 2 6 5 2 2 6 2 2" xfId="7944" xr:uid="{00000000-0005-0000-0000-0000081F0000}"/>
    <cellStyle name="Currency 2 6 5 2 2 6 3" xfId="7945" xr:uid="{00000000-0005-0000-0000-0000091F0000}"/>
    <cellStyle name="Currency 2 6 5 2 2 7" xfId="7946" xr:uid="{00000000-0005-0000-0000-00000A1F0000}"/>
    <cellStyle name="Currency 2 6 5 2 2 7 2" xfId="7947" xr:uid="{00000000-0005-0000-0000-00000B1F0000}"/>
    <cellStyle name="Currency 2 6 5 2 2 8" xfId="7948" xr:uid="{00000000-0005-0000-0000-00000C1F0000}"/>
    <cellStyle name="Currency 2 6 5 2 2 8 2" xfId="7949" xr:uid="{00000000-0005-0000-0000-00000D1F0000}"/>
    <cellStyle name="Currency 2 6 5 2 2 9" xfId="7950" xr:uid="{00000000-0005-0000-0000-00000E1F0000}"/>
    <cellStyle name="Currency 2 6 5 2 3" xfId="7951" xr:uid="{00000000-0005-0000-0000-00000F1F0000}"/>
    <cellStyle name="Currency 2 6 5 2 3 10" xfId="7952" xr:uid="{00000000-0005-0000-0000-0000101F0000}"/>
    <cellStyle name="Currency 2 6 5 2 3 2" xfId="7953" xr:uid="{00000000-0005-0000-0000-0000111F0000}"/>
    <cellStyle name="Currency 2 6 5 2 3 2 2" xfId="7954" xr:uid="{00000000-0005-0000-0000-0000121F0000}"/>
    <cellStyle name="Currency 2 6 5 2 3 2 3" xfId="7955" xr:uid="{00000000-0005-0000-0000-0000131F0000}"/>
    <cellStyle name="Currency 2 6 5 2 3 3" xfId="7956" xr:uid="{00000000-0005-0000-0000-0000141F0000}"/>
    <cellStyle name="Currency 2 6 5 2 3 3 2" xfId="7957" xr:uid="{00000000-0005-0000-0000-0000151F0000}"/>
    <cellStyle name="Currency 2 6 5 2 3 3 3" xfId="7958" xr:uid="{00000000-0005-0000-0000-0000161F0000}"/>
    <cellStyle name="Currency 2 6 5 2 3 4" xfId="7959" xr:uid="{00000000-0005-0000-0000-0000171F0000}"/>
    <cellStyle name="Currency 2 6 5 2 3 4 2" xfId="7960" xr:uid="{00000000-0005-0000-0000-0000181F0000}"/>
    <cellStyle name="Currency 2 6 5 2 3 4 2 2" xfId="7961" xr:uid="{00000000-0005-0000-0000-0000191F0000}"/>
    <cellStyle name="Currency 2 6 5 2 3 4 3" xfId="7962" xr:uid="{00000000-0005-0000-0000-00001A1F0000}"/>
    <cellStyle name="Currency 2 6 5 2 3 5" xfId="7963" xr:uid="{00000000-0005-0000-0000-00001B1F0000}"/>
    <cellStyle name="Currency 2 6 5 2 3 5 2" xfId="7964" xr:uid="{00000000-0005-0000-0000-00001C1F0000}"/>
    <cellStyle name="Currency 2 6 5 2 3 5 2 2" xfId="7965" xr:uid="{00000000-0005-0000-0000-00001D1F0000}"/>
    <cellStyle name="Currency 2 6 5 2 3 5 3" xfId="7966" xr:uid="{00000000-0005-0000-0000-00001E1F0000}"/>
    <cellStyle name="Currency 2 6 5 2 3 6" xfId="7967" xr:uid="{00000000-0005-0000-0000-00001F1F0000}"/>
    <cellStyle name="Currency 2 6 5 2 3 6 2" xfId="7968" xr:uid="{00000000-0005-0000-0000-0000201F0000}"/>
    <cellStyle name="Currency 2 6 5 2 3 6 2 2" xfId="7969" xr:uid="{00000000-0005-0000-0000-0000211F0000}"/>
    <cellStyle name="Currency 2 6 5 2 3 6 3" xfId="7970" xr:uid="{00000000-0005-0000-0000-0000221F0000}"/>
    <cellStyle name="Currency 2 6 5 2 3 7" xfId="7971" xr:uid="{00000000-0005-0000-0000-0000231F0000}"/>
    <cellStyle name="Currency 2 6 5 2 3 7 2" xfId="7972" xr:uid="{00000000-0005-0000-0000-0000241F0000}"/>
    <cellStyle name="Currency 2 6 5 2 3 8" xfId="7973" xr:uid="{00000000-0005-0000-0000-0000251F0000}"/>
    <cellStyle name="Currency 2 6 5 2 3 8 2" xfId="7974" xr:uid="{00000000-0005-0000-0000-0000261F0000}"/>
    <cellStyle name="Currency 2 6 5 2 3 9" xfId="7975" xr:uid="{00000000-0005-0000-0000-0000271F0000}"/>
    <cellStyle name="Currency 2 6 5 2 4" xfId="7976" xr:uid="{00000000-0005-0000-0000-0000281F0000}"/>
    <cellStyle name="Currency 2 6 5 2 4 10" xfId="7977" xr:uid="{00000000-0005-0000-0000-0000291F0000}"/>
    <cellStyle name="Currency 2 6 5 2 4 2" xfId="7978" xr:uid="{00000000-0005-0000-0000-00002A1F0000}"/>
    <cellStyle name="Currency 2 6 5 2 4 3" xfId="7979" xr:uid="{00000000-0005-0000-0000-00002B1F0000}"/>
    <cellStyle name="Currency 2 6 5 2 4 3 2" xfId="7980" xr:uid="{00000000-0005-0000-0000-00002C1F0000}"/>
    <cellStyle name="Currency 2 6 5 2 4 3 2 2" xfId="7981" xr:uid="{00000000-0005-0000-0000-00002D1F0000}"/>
    <cellStyle name="Currency 2 6 5 2 4 3 3" xfId="7982" xr:uid="{00000000-0005-0000-0000-00002E1F0000}"/>
    <cellStyle name="Currency 2 6 5 2 4 4" xfId="7983" xr:uid="{00000000-0005-0000-0000-00002F1F0000}"/>
    <cellStyle name="Currency 2 6 5 2 4 4 2" xfId="7984" xr:uid="{00000000-0005-0000-0000-0000301F0000}"/>
    <cellStyle name="Currency 2 6 5 2 4 4 2 2" xfId="7985" xr:uid="{00000000-0005-0000-0000-0000311F0000}"/>
    <cellStyle name="Currency 2 6 5 2 4 4 3" xfId="7986" xr:uid="{00000000-0005-0000-0000-0000321F0000}"/>
    <cellStyle name="Currency 2 6 5 2 4 5" xfId="7987" xr:uid="{00000000-0005-0000-0000-0000331F0000}"/>
    <cellStyle name="Currency 2 6 5 2 4 5 2" xfId="7988" xr:uid="{00000000-0005-0000-0000-0000341F0000}"/>
    <cellStyle name="Currency 2 6 5 2 4 5 2 2" xfId="7989" xr:uid="{00000000-0005-0000-0000-0000351F0000}"/>
    <cellStyle name="Currency 2 6 5 2 4 5 3" xfId="7990" xr:uid="{00000000-0005-0000-0000-0000361F0000}"/>
    <cellStyle name="Currency 2 6 5 2 4 6" xfId="7991" xr:uid="{00000000-0005-0000-0000-0000371F0000}"/>
    <cellStyle name="Currency 2 6 5 2 4 6 2" xfId="7992" xr:uid="{00000000-0005-0000-0000-0000381F0000}"/>
    <cellStyle name="Currency 2 6 5 2 4 7" xfId="7993" xr:uid="{00000000-0005-0000-0000-0000391F0000}"/>
    <cellStyle name="Currency 2 6 5 2 4 7 2" xfId="7994" xr:uid="{00000000-0005-0000-0000-00003A1F0000}"/>
    <cellStyle name="Currency 2 6 5 2 4 8" xfId="7995" xr:uid="{00000000-0005-0000-0000-00003B1F0000}"/>
    <cellStyle name="Currency 2 6 5 2 4 9" xfId="7996" xr:uid="{00000000-0005-0000-0000-00003C1F0000}"/>
    <cellStyle name="Currency 2 6 5 2 5" xfId="7997" xr:uid="{00000000-0005-0000-0000-00003D1F0000}"/>
    <cellStyle name="Currency 2 6 5 2 5 2" xfId="7998" xr:uid="{00000000-0005-0000-0000-00003E1F0000}"/>
    <cellStyle name="Currency 2 6 5 2 5 3" xfId="7999" xr:uid="{00000000-0005-0000-0000-00003F1F0000}"/>
    <cellStyle name="Currency 2 6 5 2 5 4" xfId="8000" xr:uid="{00000000-0005-0000-0000-0000401F0000}"/>
    <cellStyle name="Currency 2 6 5 2 6" xfId="8001" xr:uid="{00000000-0005-0000-0000-0000411F0000}"/>
    <cellStyle name="Currency 2 6 5 2 6 2" xfId="8002" xr:uid="{00000000-0005-0000-0000-0000421F0000}"/>
    <cellStyle name="Currency 2 6 5 2 6 2 2" xfId="8003" xr:uid="{00000000-0005-0000-0000-0000431F0000}"/>
    <cellStyle name="Currency 2 6 5 2 6 2 2 2" xfId="8004" xr:uid="{00000000-0005-0000-0000-0000441F0000}"/>
    <cellStyle name="Currency 2 6 5 2 6 2 3" xfId="8005" xr:uid="{00000000-0005-0000-0000-0000451F0000}"/>
    <cellStyle name="Currency 2 6 5 2 6 3" xfId="8006" xr:uid="{00000000-0005-0000-0000-0000461F0000}"/>
    <cellStyle name="Currency 2 6 5 2 6 3 2" xfId="8007" xr:uid="{00000000-0005-0000-0000-0000471F0000}"/>
    <cellStyle name="Currency 2 6 5 2 6 3 2 2" xfId="8008" xr:uid="{00000000-0005-0000-0000-0000481F0000}"/>
    <cellStyle name="Currency 2 6 5 2 6 3 3" xfId="8009" xr:uid="{00000000-0005-0000-0000-0000491F0000}"/>
    <cellStyle name="Currency 2 6 5 2 6 4" xfId="8010" xr:uid="{00000000-0005-0000-0000-00004A1F0000}"/>
    <cellStyle name="Currency 2 6 5 2 6 4 2" xfId="8011" xr:uid="{00000000-0005-0000-0000-00004B1F0000}"/>
    <cellStyle name="Currency 2 6 5 2 6 4 2 2" xfId="8012" xr:uid="{00000000-0005-0000-0000-00004C1F0000}"/>
    <cellStyle name="Currency 2 6 5 2 6 4 3" xfId="8013" xr:uid="{00000000-0005-0000-0000-00004D1F0000}"/>
    <cellStyle name="Currency 2 6 5 2 6 5" xfId="8014" xr:uid="{00000000-0005-0000-0000-00004E1F0000}"/>
    <cellStyle name="Currency 2 6 5 2 6 5 2" xfId="8015" xr:uid="{00000000-0005-0000-0000-00004F1F0000}"/>
    <cellStyle name="Currency 2 6 5 2 6 6" xfId="8016" xr:uid="{00000000-0005-0000-0000-0000501F0000}"/>
    <cellStyle name="Currency 2 6 5 2 6 6 2" xfId="8017" xr:uid="{00000000-0005-0000-0000-0000511F0000}"/>
    <cellStyle name="Currency 2 6 5 2 6 7" xfId="8018" xr:uid="{00000000-0005-0000-0000-0000521F0000}"/>
    <cellStyle name="Currency 2 6 5 2 7" xfId="8019" xr:uid="{00000000-0005-0000-0000-0000531F0000}"/>
    <cellStyle name="Currency 2 6 5 2 7 2" xfId="8020" xr:uid="{00000000-0005-0000-0000-0000541F0000}"/>
    <cellStyle name="Currency 2 6 5 2 7 2 2" xfId="8021" xr:uid="{00000000-0005-0000-0000-0000551F0000}"/>
    <cellStyle name="Currency 2 6 5 2 7 3" xfId="8022" xr:uid="{00000000-0005-0000-0000-0000561F0000}"/>
    <cellStyle name="Currency 2 6 5 2 8" xfId="8023" xr:uid="{00000000-0005-0000-0000-0000571F0000}"/>
    <cellStyle name="Currency 2 6 5 2 8 2" xfId="8024" xr:uid="{00000000-0005-0000-0000-0000581F0000}"/>
    <cellStyle name="Currency 2 6 5 2 8 2 2" xfId="8025" xr:uid="{00000000-0005-0000-0000-0000591F0000}"/>
    <cellStyle name="Currency 2 6 5 2 8 3" xfId="8026" xr:uid="{00000000-0005-0000-0000-00005A1F0000}"/>
    <cellStyle name="Currency 2 6 5 2 9" xfId="8027" xr:uid="{00000000-0005-0000-0000-00005B1F0000}"/>
    <cellStyle name="Currency 2 6 5 3" xfId="8028" xr:uid="{00000000-0005-0000-0000-00005C1F0000}"/>
    <cellStyle name="Currency 2 6 5 3 10" xfId="8029" xr:uid="{00000000-0005-0000-0000-00005D1F0000}"/>
    <cellStyle name="Currency 2 6 5 3 11" xfId="8030" xr:uid="{00000000-0005-0000-0000-00005E1F0000}"/>
    <cellStyle name="Currency 2 6 5 3 12" xfId="8031" xr:uid="{00000000-0005-0000-0000-00005F1F0000}"/>
    <cellStyle name="Currency 2 6 5 3 13" xfId="8032" xr:uid="{00000000-0005-0000-0000-0000601F0000}"/>
    <cellStyle name="Currency 2 6 5 3 2" xfId="8033" xr:uid="{00000000-0005-0000-0000-0000611F0000}"/>
    <cellStyle name="Currency 2 6 5 3 2 10" xfId="8034" xr:uid="{00000000-0005-0000-0000-0000621F0000}"/>
    <cellStyle name="Currency 2 6 5 3 2 2" xfId="8035" xr:uid="{00000000-0005-0000-0000-0000631F0000}"/>
    <cellStyle name="Currency 2 6 5 3 2 2 2" xfId="8036" xr:uid="{00000000-0005-0000-0000-0000641F0000}"/>
    <cellStyle name="Currency 2 6 5 3 2 2 3" xfId="8037" xr:uid="{00000000-0005-0000-0000-0000651F0000}"/>
    <cellStyle name="Currency 2 6 5 3 2 3" xfId="8038" xr:uid="{00000000-0005-0000-0000-0000661F0000}"/>
    <cellStyle name="Currency 2 6 5 3 2 3 2" xfId="8039" xr:uid="{00000000-0005-0000-0000-0000671F0000}"/>
    <cellStyle name="Currency 2 6 5 3 2 3 3" xfId="8040" xr:uid="{00000000-0005-0000-0000-0000681F0000}"/>
    <cellStyle name="Currency 2 6 5 3 2 3 4" xfId="8041" xr:uid="{00000000-0005-0000-0000-0000691F0000}"/>
    <cellStyle name="Currency 2 6 5 3 2 4" xfId="8042" xr:uid="{00000000-0005-0000-0000-00006A1F0000}"/>
    <cellStyle name="Currency 2 6 5 3 2 4 2" xfId="8043" xr:uid="{00000000-0005-0000-0000-00006B1F0000}"/>
    <cellStyle name="Currency 2 6 5 3 2 4 2 2" xfId="8044" xr:uid="{00000000-0005-0000-0000-00006C1F0000}"/>
    <cellStyle name="Currency 2 6 5 3 2 4 3" xfId="8045" xr:uid="{00000000-0005-0000-0000-00006D1F0000}"/>
    <cellStyle name="Currency 2 6 5 3 2 5" xfId="8046" xr:uid="{00000000-0005-0000-0000-00006E1F0000}"/>
    <cellStyle name="Currency 2 6 5 3 2 5 2" xfId="8047" xr:uid="{00000000-0005-0000-0000-00006F1F0000}"/>
    <cellStyle name="Currency 2 6 5 3 2 5 2 2" xfId="8048" xr:uid="{00000000-0005-0000-0000-0000701F0000}"/>
    <cellStyle name="Currency 2 6 5 3 2 5 3" xfId="8049" xr:uid="{00000000-0005-0000-0000-0000711F0000}"/>
    <cellStyle name="Currency 2 6 5 3 2 6" xfId="8050" xr:uid="{00000000-0005-0000-0000-0000721F0000}"/>
    <cellStyle name="Currency 2 6 5 3 2 6 2" xfId="8051" xr:uid="{00000000-0005-0000-0000-0000731F0000}"/>
    <cellStyle name="Currency 2 6 5 3 2 6 2 2" xfId="8052" xr:uid="{00000000-0005-0000-0000-0000741F0000}"/>
    <cellStyle name="Currency 2 6 5 3 2 6 3" xfId="8053" xr:uid="{00000000-0005-0000-0000-0000751F0000}"/>
    <cellStyle name="Currency 2 6 5 3 2 7" xfId="8054" xr:uid="{00000000-0005-0000-0000-0000761F0000}"/>
    <cellStyle name="Currency 2 6 5 3 2 7 2" xfId="8055" xr:uid="{00000000-0005-0000-0000-0000771F0000}"/>
    <cellStyle name="Currency 2 6 5 3 2 8" xfId="8056" xr:uid="{00000000-0005-0000-0000-0000781F0000}"/>
    <cellStyle name="Currency 2 6 5 3 2 8 2" xfId="8057" xr:uid="{00000000-0005-0000-0000-0000791F0000}"/>
    <cellStyle name="Currency 2 6 5 3 2 9" xfId="8058" xr:uid="{00000000-0005-0000-0000-00007A1F0000}"/>
    <cellStyle name="Currency 2 6 5 3 3" xfId="8059" xr:uid="{00000000-0005-0000-0000-00007B1F0000}"/>
    <cellStyle name="Currency 2 6 5 3 3 2" xfId="8060" xr:uid="{00000000-0005-0000-0000-00007C1F0000}"/>
    <cellStyle name="Currency 2 6 5 3 3 2 2" xfId="8061" xr:uid="{00000000-0005-0000-0000-00007D1F0000}"/>
    <cellStyle name="Currency 2 6 5 3 3 2 3" xfId="8062" xr:uid="{00000000-0005-0000-0000-00007E1F0000}"/>
    <cellStyle name="Currency 2 6 5 3 3 3" xfId="8063" xr:uid="{00000000-0005-0000-0000-00007F1F0000}"/>
    <cellStyle name="Currency 2 6 5 3 4" xfId="8064" xr:uid="{00000000-0005-0000-0000-0000801F0000}"/>
    <cellStyle name="Currency 2 6 5 3 4 2" xfId="8065" xr:uid="{00000000-0005-0000-0000-0000811F0000}"/>
    <cellStyle name="Currency 2 6 5 3 4 3" xfId="8066" xr:uid="{00000000-0005-0000-0000-0000821F0000}"/>
    <cellStyle name="Currency 2 6 5 3 4 4" xfId="8067" xr:uid="{00000000-0005-0000-0000-0000831F0000}"/>
    <cellStyle name="Currency 2 6 5 3 5" xfId="8068" xr:uid="{00000000-0005-0000-0000-0000841F0000}"/>
    <cellStyle name="Currency 2 6 5 3 5 2" xfId="8069" xr:uid="{00000000-0005-0000-0000-0000851F0000}"/>
    <cellStyle name="Currency 2 6 5 3 5 2 2" xfId="8070" xr:uid="{00000000-0005-0000-0000-0000861F0000}"/>
    <cellStyle name="Currency 2 6 5 3 5 3" xfId="8071" xr:uid="{00000000-0005-0000-0000-0000871F0000}"/>
    <cellStyle name="Currency 2 6 5 3 6" xfId="8072" xr:uid="{00000000-0005-0000-0000-0000881F0000}"/>
    <cellStyle name="Currency 2 6 5 3 6 2" xfId="8073" xr:uid="{00000000-0005-0000-0000-0000891F0000}"/>
    <cellStyle name="Currency 2 6 5 3 6 2 2" xfId="8074" xr:uid="{00000000-0005-0000-0000-00008A1F0000}"/>
    <cellStyle name="Currency 2 6 5 3 6 3" xfId="8075" xr:uid="{00000000-0005-0000-0000-00008B1F0000}"/>
    <cellStyle name="Currency 2 6 5 3 7" xfId="8076" xr:uid="{00000000-0005-0000-0000-00008C1F0000}"/>
    <cellStyle name="Currency 2 6 5 3 7 2" xfId="8077" xr:uid="{00000000-0005-0000-0000-00008D1F0000}"/>
    <cellStyle name="Currency 2 6 5 3 7 2 2" xfId="8078" xr:uid="{00000000-0005-0000-0000-00008E1F0000}"/>
    <cellStyle name="Currency 2 6 5 3 7 3" xfId="8079" xr:uid="{00000000-0005-0000-0000-00008F1F0000}"/>
    <cellStyle name="Currency 2 6 5 3 8" xfId="8080" xr:uid="{00000000-0005-0000-0000-0000901F0000}"/>
    <cellStyle name="Currency 2 6 5 3 8 2" xfId="8081" xr:uid="{00000000-0005-0000-0000-0000911F0000}"/>
    <cellStyle name="Currency 2 6 5 3 9" xfId="8082" xr:uid="{00000000-0005-0000-0000-0000921F0000}"/>
    <cellStyle name="Currency 2 6 5 3 9 2" xfId="8083" xr:uid="{00000000-0005-0000-0000-0000931F0000}"/>
    <cellStyle name="Currency 2 6 5 4" xfId="8084" xr:uid="{00000000-0005-0000-0000-0000941F0000}"/>
    <cellStyle name="Currency 2 6 5 4 2" xfId="8085" xr:uid="{00000000-0005-0000-0000-0000951F0000}"/>
    <cellStyle name="Currency 2 6 5 4 2 10" xfId="8086" xr:uid="{00000000-0005-0000-0000-0000961F0000}"/>
    <cellStyle name="Currency 2 6 5 4 2 11" xfId="8087" xr:uid="{00000000-0005-0000-0000-0000971F0000}"/>
    <cellStyle name="Currency 2 6 5 4 2 2" xfId="8088" xr:uid="{00000000-0005-0000-0000-0000981F0000}"/>
    <cellStyle name="Currency 2 6 5 4 2 2 2" xfId="8089" xr:uid="{00000000-0005-0000-0000-0000991F0000}"/>
    <cellStyle name="Currency 2 6 5 4 2 2 3" xfId="8090" xr:uid="{00000000-0005-0000-0000-00009A1F0000}"/>
    <cellStyle name="Currency 2 6 5 4 2 3" xfId="8091" xr:uid="{00000000-0005-0000-0000-00009B1F0000}"/>
    <cellStyle name="Currency 2 6 5 4 2 3 2" xfId="8092" xr:uid="{00000000-0005-0000-0000-00009C1F0000}"/>
    <cellStyle name="Currency 2 6 5 4 2 3 3" xfId="8093" xr:uid="{00000000-0005-0000-0000-00009D1F0000}"/>
    <cellStyle name="Currency 2 6 5 4 2 4" xfId="8094" xr:uid="{00000000-0005-0000-0000-00009E1F0000}"/>
    <cellStyle name="Currency 2 6 5 4 2 4 2" xfId="8095" xr:uid="{00000000-0005-0000-0000-00009F1F0000}"/>
    <cellStyle name="Currency 2 6 5 4 2 4 2 2" xfId="8096" xr:uid="{00000000-0005-0000-0000-0000A01F0000}"/>
    <cellStyle name="Currency 2 6 5 4 2 4 3" xfId="8097" xr:uid="{00000000-0005-0000-0000-0000A11F0000}"/>
    <cellStyle name="Currency 2 6 5 4 2 5" xfId="8098" xr:uid="{00000000-0005-0000-0000-0000A21F0000}"/>
    <cellStyle name="Currency 2 6 5 4 2 5 2" xfId="8099" xr:uid="{00000000-0005-0000-0000-0000A31F0000}"/>
    <cellStyle name="Currency 2 6 5 4 2 5 2 2" xfId="8100" xr:uid="{00000000-0005-0000-0000-0000A41F0000}"/>
    <cellStyle name="Currency 2 6 5 4 2 5 3" xfId="8101" xr:uid="{00000000-0005-0000-0000-0000A51F0000}"/>
    <cellStyle name="Currency 2 6 5 4 2 6" xfId="8102" xr:uid="{00000000-0005-0000-0000-0000A61F0000}"/>
    <cellStyle name="Currency 2 6 5 4 2 6 2" xfId="8103" xr:uid="{00000000-0005-0000-0000-0000A71F0000}"/>
    <cellStyle name="Currency 2 6 5 4 2 6 2 2" xfId="8104" xr:uid="{00000000-0005-0000-0000-0000A81F0000}"/>
    <cellStyle name="Currency 2 6 5 4 2 6 3" xfId="8105" xr:uid="{00000000-0005-0000-0000-0000A91F0000}"/>
    <cellStyle name="Currency 2 6 5 4 2 7" xfId="8106" xr:uid="{00000000-0005-0000-0000-0000AA1F0000}"/>
    <cellStyle name="Currency 2 6 5 4 2 7 2" xfId="8107" xr:uid="{00000000-0005-0000-0000-0000AB1F0000}"/>
    <cellStyle name="Currency 2 6 5 4 2 8" xfId="8108" xr:uid="{00000000-0005-0000-0000-0000AC1F0000}"/>
    <cellStyle name="Currency 2 6 5 4 2 8 2" xfId="8109" xr:uid="{00000000-0005-0000-0000-0000AD1F0000}"/>
    <cellStyle name="Currency 2 6 5 4 2 9" xfId="8110" xr:uid="{00000000-0005-0000-0000-0000AE1F0000}"/>
    <cellStyle name="Currency 2 6 5 4 3" xfId="8111" xr:uid="{00000000-0005-0000-0000-0000AF1F0000}"/>
    <cellStyle name="Currency 2 6 5 4 3 2" xfId="8112" xr:uid="{00000000-0005-0000-0000-0000B01F0000}"/>
    <cellStyle name="Currency 2 6 5 4 3 2 2" xfId="8113" xr:uid="{00000000-0005-0000-0000-0000B11F0000}"/>
    <cellStyle name="Currency 2 6 5 4 3 2 3" xfId="8114" xr:uid="{00000000-0005-0000-0000-0000B21F0000}"/>
    <cellStyle name="Currency 2 6 5 4 3 3" xfId="8115" xr:uid="{00000000-0005-0000-0000-0000B31F0000}"/>
    <cellStyle name="Currency 2 6 5 4 4" xfId="8116" xr:uid="{00000000-0005-0000-0000-0000B41F0000}"/>
    <cellStyle name="Currency 2 6 5 4 4 2" xfId="8117" xr:uid="{00000000-0005-0000-0000-0000B51F0000}"/>
    <cellStyle name="Currency 2 6 5 4 4 2 2" xfId="8118" xr:uid="{00000000-0005-0000-0000-0000B61F0000}"/>
    <cellStyle name="Currency 2 6 5 4 4 3" xfId="8119" xr:uid="{00000000-0005-0000-0000-0000B71F0000}"/>
    <cellStyle name="Currency 2 6 5 4 4 4" xfId="8120" xr:uid="{00000000-0005-0000-0000-0000B81F0000}"/>
    <cellStyle name="Currency 2 6 5 4 5" xfId="8121" xr:uid="{00000000-0005-0000-0000-0000B91F0000}"/>
    <cellStyle name="Currency 2 6 5 4 5 2" xfId="8122" xr:uid="{00000000-0005-0000-0000-0000BA1F0000}"/>
    <cellStyle name="Currency 2 6 5 4 5 2 2" xfId="8123" xr:uid="{00000000-0005-0000-0000-0000BB1F0000}"/>
    <cellStyle name="Currency 2 6 5 4 5 3" xfId="8124" xr:uid="{00000000-0005-0000-0000-0000BC1F0000}"/>
    <cellStyle name="Currency 2 6 5 4 6" xfId="8125" xr:uid="{00000000-0005-0000-0000-0000BD1F0000}"/>
    <cellStyle name="Currency 2 6 5 4 7" xfId="8126" xr:uid="{00000000-0005-0000-0000-0000BE1F0000}"/>
    <cellStyle name="Currency 2 6 5 5" xfId="8127" xr:uid="{00000000-0005-0000-0000-0000BF1F0000}"/>
    <cellStyle name="Currency 2 6 5 5 10" xfId="8128" xr:uid="{00000000-0005-0000-0000-0000C01F0000}"/>
    <cellStyle name="Currency 2 6 5 5 2" xfId="8129" xr:uid="{00000000-0005-0000-0000-0000C11F0000}"/>
    <cellStyle name="Currency 2 6 5 5 2 2" xfId="8130" xr:uid="{00000000-0005-0000-0000-0000C21F0000}"/>
    <cellStyle name="Currency 2 6 5 5 2 3" xfId="8131" xr:uid="{00000000-0005-0000-0000-0000C31F0000}"/>
    <cellStyle name="Currency 2 6 5 5 3" xfId="8132" xr:uid="{00000000-0005-0000-0000-0000C41F0000}"/>
    <cellStyle name="Currency 2 6 5 5 3 2" xfId="8133" xr:uid="{00000000-0005-0000-0000-0000C51F0000}"/>
    <cellStyle name="Currency 2 6 5 5 3 3" xfId="8134" xr:uid="{00000000-0005-0000-0000-0000C61F0000}"/>
    <cellStyle name="Currency 2 6 5 5 4" xfId="8135" xr:uid="{00000000-0005-0000-0000-0000C71F0000}"/>
    <cellStyle name="Currency 2 6 5 5 4 2" xfId="8136" xr:uid="{00000000-0005-0000-0000-0000C81F0000}"/>
    <cellStyle name="Currency 2 6 5 5 4 2 2" xfId="8137" xr:uid="{00000000-0005-0000-0000-0000C91F0000}"/>
    <cellStyle name="Currency 2 6 5 5 4 3" xfId="8138" xr:uid="{00000000-0005-0000-0000-0000CA1F0000}"/>
    <cellStyle name="Currency 2 6 5 5 5" xfId="8139" xr:uid="{00000000-0005-0000-0000-0000CB1F0000}"/>
    <cellStyle name="Currency 2 6 5 5 5 2" xfId="8140" xr:uid="{00000000-0005-0000-0000-0000CC1F0000}"/>
    <cellStyle name="Currency 2 6 5 5 5 2 2" xfId="8141" xr:uid="{00000000-0005-0000-0000-0000CD1F0000}"/>
    <cellStyle name="Currency 2 6 5 5 5 3" xfId="8142" xr:uid="{00000000-0005-0000-0000-0000CE1F0000}"/>
    <cellStyle name="Currency 2 6 5 5 6" xfId="8143" xr:uid="{00000000-0005-0000-0000-0000CF1F0000}"/>
    <cellStyle name="Currency 2 6 5 5 6 2" xfId="8144" xr:uid="{00000000-0005-0000-0000-0000D01F0000}"/>
    <cellStyle name="Currency 2 6 5 5 6 2 2" xfId="8145" xr:uid="{00000000-0005-0000-0000-0000D11F0000}"/>
    <cellStyle name="Currency 2 6 5 5 6 3" xfId="8146" xr:uid="{00000000-0005-0000-0000-0000D21F0000}"/>
    <cellStyle name="Currency 2 6 5 5 7" xfId="8147" xr:uid="{00000000-0005-0000-0000-0000D31F0000}"/>
    <cellStyle name="Currency 2 6 5 5 7 2" xfId="8148" xr:uid="{00000000-0005-0000-0000-0000D41F0000}"/>
    <cellStyle name="Currency 2 6 5 5 8" xfId="8149" xr:uid="{00000000-0005-0000-0000-0000D51F0000}"/>
    <cellStyle name="Currency 2 6 5 5 8 2" xfId="8150" xr:uid="{00000000-0005-0000-0000-0000D61F0000}"/>
    <cellStyle name="Currency 2 6 5 5 9" xfId="8151" xr:uid="{00000000-0005-0000-0000-0000D71F0000}"/>
    <cellStyle name="Currency 2 6 5 6" xfId="8152" xr:uid="{00000000-0005-0000-0000-0000D81F0000}"/>
    <cellStyle name="Currency 2 6 5 6 10" xfId="8153" xr:uid="{00000000-0005-0000-0000-0000D91F0000}"/>
    <cellStyle name="Currency 2 6 5 6 11" xfId="8154" xr:uid="{00000000-0005-0000-0000-0000DA1F0000}"/>
    <cellStyle name="Currency 2 6 5 6 12" xfId="8155" xr:uid="{00000000-0005-0000-0000-0000DB1F0000}"/>
    <cellStyle name="Currency 2 6 5 6 2" xfId="8156" xr:uid="{00000000-0005-0000-0000-0000DC1F0000}"/>
    <cellStyle name="Currency 2 6 5 6 2 2" xfId="8157" xr:uid="{00000000-0005-0000-0000-0000DD1F0000}"/>
    <cellStyle name="Currency 2 6 5 6 2 3" xfId="8158" xr:uid="{00000000-0005-0000-0000-0000DE1F0000}"/>
    <cellStyle name="Currency 2 6 5 6 3" xfId="8159" xr:uid="{00000000-0005-0000-0000-0000DF1F0000}"/>
    <cellStyle name="Currency 2 6 5 6 3 2" xfId="8160" xr:uid="{00000000-0005-0000-0000-0000E01F0000}"/>
    <cellStyle name="Currency 2 6 5 6 3 3" xfId="8161" xr:uid="{00000000-0005-0000-0000-0000E11F0000}"/>
    <cellStyle name="Currency 2 6 5 6 4" xfId="8162" xr:uid="{00000000-0005-0000-0000-0000E21F0000}"/>
    <cellStyle name="Currency 2 6 5 6 5" xfId="8163" xr:uid="{00000000-0005-0000-0000-0000E31F0000}"/>
    <cellStyle name="Currency 2 6 5 6 5 2" xfId="8164" xr:uid="{00000000-0005-0000-0000-0000E41F0000}"/>
    <cellStyle name="Currency 2 6 5 6 5 2 2" xfId="8165" xr:uid="{00000000-0005-0000-0000-0000E51F0000}"/>
    <cellStyle name="Currency 2 6 5 6 5 3" xfId="8166" xr:uid="{00000000-0005-0000-0000-0000E61F0000}"/>
    <cellStyle name="Currency 2 6 5 6 6" xfId="8167" xr:uid="{00000000-0005-0000-0000-0000E71F0000}"/>
    <cellStyle name="Currency 2 6 5 6 6 2" xfId="8168" xr:uid="{00000000-0005-0000-0000-0000E81F0000}"/>
    <cellStyle name="Currency 2 6 5 6 6 2 2" xfId="8169" xr:uid="{00000000-0005-0000-0000-0000E91F0000}"/>
    <cellStyle name="Currency 2 6 5 6 6 3" xfId="8170" xr:uid="{00000000-0005-0000-0000-0000EA1F0000}"/>
    <cellStyle name="Currency 2 6 5 6 7" xfId="8171" xr:uid="{00000000-0005-0000-0000-0000EB1F0000}"/>
    <cellStyle name="Currency 2 6 5 6 7 2" xfId="8172" xr:uid="{00000000-0005-0000-0000-0000EC1F0000}"/>
    <cellStyle name="Currency 2 6 5 6 7 2 2" xfId="8173" xr:uid="{00000000-0005-0000-0000-0000ED1F0000}"/>
    <cellStyle name="Currency 2 6 5 6 7 3" xfId="8174" xr:uid="{00000000-0005-0000-0000-0000EE1F0000}"/>
    <cellStyle name="Currency 2 6 5 6 8" xfId="8175" xr:uid="{00000000-0005-0000-0000-0000EF1F0000}"/>
    <cellStyle name="Currency 2 6 5 6 8 2" xfId="8176" xr:uid="{00000000-0005-0000-0000-0000F01F0000}"/>
    <cellStyle name="Currency 2 6 5 6 9" xfId="8177" xr:uid="{00000000-0005-0000-0000-0000F11F0000}"/>
    <cellStyle name="Currency 2 6 5 6 9 2" xfId="8178" xr:uid="{00000000-0005-0000-0000-0000F21F0000}"/>
    <cellStyle name="Currency 2 6 5 7" xfId="8179" xr:uid="{00000000-0005-0000-0000-0000F31F0000}"/>
    <cellStyle name="Currency 2 6 5 7 2" xfId="8180" xr:uid="{00000000-0005-0000-0000-0000F41F0000}"/>
    <cellStyle name="Currency 2 6 5 7 3" xfId="8181" xr:uid="{00000000-0005-0000-0000-0000F51F0000}"/>
    <cellStyle name="Currency 2 6 5 8" xfId="8182" xr:uid="{00000000-0005-0000-0000-0000F61F0000}"/>
    <cellStyle name="Currency 2 6 5 8 2" xfId="8183" xr:uid="{00000000-0005-0000-0000-0000F71F0000}"/>
    <cellStyle name="Currency 2 6 5 8 2 2" xfId="8184" xr:uid="{00000000-0005-0000-0000-0000F81F0000}"/>
    <cellStyle name="Currency 2 6 5 8 3" xfId="8185" xr:uid="{00000000-0005-0000-0000-0000F91F0000}"/>
    <cellStyle name="Currency 2 6 5 8 4" xfId="8186" xr:uid="{00000000-0005-0000-0000-0000FA1F0000}"/>
    <cellStyle name="Currency 2 6 5 9" xfId="8187" xr:uid="{00000000-0005-0000-0000-0000FB1F0000}"/>
    <cellStyle name="Currency 2 6 5 9 2" xfId="8188" xr:uid="{00000000-0005-0000-0000-0000FC1F0000}"/>
    <cellStyle name="Currency 2 6 5 9 2 2" xfId="8189" xr:uid="{00000000-0005-0000-0000-0000FD1F0000}"/>
    <cellStyle name="Currency 2 6 5 9 3" xfId="8190" xr:uid="{00000000-0005-0000-0000-0000FE1F0000}"/>
    <cellStyle name="Currency 2 6 6" xfId="8191" xr:uid="{00000000-0005-0000-0000-0000FF1F0000}"/>
    <cellStyle name="Currency 2 6 6 2" xfId="8192" xr:uid="{00000000-0005-0000-0000-000000200000}"/>
    <cellStyle name="Currency 2 6 6 2 10" xfId="8193" xr:uid="{00000000-0005-0000-0000-000001200000}"/>
    <cellStyle name="Currency 2 6 6 2 2" xfId="8194" xr:uid="{00000000-0005-0000-0000-000002200000}"/>
    <cellStyle name="Currency 2 6 6 2 2 2" xfId="8195" xr:uid="{00000000-0005-0000-0000-000003200000}"/>
    <cellStyle name="Currency 2 6 6 2 2 3" xfId="8196" xr:uid="{00000000-0005-0000-0000-000004200000}"/>
    <cellStyle name="Currency 2 6 6 2 3" xfId="8197" xr:uid="{00000000-0005-0000-0000-000005200000}"/>
    <cellStyle name="Currency 2 6 6 2 3 2" xfId="8198" xr:uid="{00000000-0005-0000-0000-000006200000}"/>
    <cellStyle name="Currency 2 6 6 2 3 3" xfId="8199" xr:uid="{00000000-0005-0000-0000-000007200000}"/>
    <cellStyle name="Currency 2 6 6 2 4" xfId="8200" xr:uid="{00000000-0005-0000-0000-000008200000}"/>
    <cellStyle name="Currency 2 6 6 2 4 2" xfId="8201" xr:uid="{00000000-0005-0000-0000-000009200000}"/>
    <cellStyle name="Currency 2 6 6 2 4 2 2" xfId="8202" xr:uid="{00000000-0005-0000-0000-00000A200000}"/>
    <cellStyle name="Currency 2 6 6 2 4 3" xfId="8203" xr:uid="{00000000-0005-0000-0000-00000B200000}"/>
    <cellStyle name="Currency 2 6 6 2 5" xfId="8204" xr:uid="{00000000-0005-0000-0000-00000C200000}"/>
    <cellStyle name="Currency 2 6 6 2 5 2" xfId="8205" xr:uid="{00000000-0005-0000-0000-00000D200000}"/>
    <cellStyle name="Currency 2 6 6 2 5 2 2" xfId="8206" xr:uid="{00000000-0005-0000-0000-00000E200000}"/>
    <cellStyle name="Currency 2 6 6 2 5 3" xfId="8207" xr:uid="{00000000-0005-0000-0000-00000F200000}"/>
    <cellStyle name="Currency 2 6 6 2 6" xfId="8208" xr:uid="{00000000-0005-0000-0000-000010200000}"/>
    <cellStyle name="Currency 2 6 6 2 6 2" xfId="8209" xr:uid="{00000000-0005-0000-0000-000011200000}"/>
    <cellStyle name="Currency 2 6 6 2 6 2 2" xfId="8210" xr:uid="{00000000-0005-0000-0000-000012200000}"/>
    <cellStyle name="Currency 2 6 6 2 6 3" xfId="8211" xr:uid="{00000000-0005-0000-0000-000013200000}"/>
    <cellStyle name="Currency 2 6 6 2 7" xfId="8212" xr:uid="{00000000-0005-0000-0000-000014200000}"/>
    <cellStyle name="Currency 2 6 6 2 7 2" xfId="8213" xr:uid="{00000000-0005-0000-0000-000015200000}"/>
    <cellStyle name="Currency 2 6 6 2 8" xfId="8214" xr:uid="{00000000-0005-0000-0000-000016200000}"/>
    <cellStyle name="Currency 2 6 6 2 8 2" xfId="8215" xr:uid="{00000000-0005-0000-0000-000017200000}"/>
    <cellStyle name="Currency 2 6 6 2 9" xfId="8216" xr:uid="{00000000-0005-0000-0000-000018200000}"/>
    <cellStyle name="Currency 2 6 6 3" xfId="8217" xr:uid="{00000000-0005-0000-0000-000019200000}"/>
    <cellStyle name="Currency 2 6 6 3 10" xfId="8218" xr:uid="{00000000-0005-0000-0000-00001A200000}"/>
    <cellStyle name="Currency 2 6 6 3 2" xfId="8219" xr:uid="{00000000-0005-0000-0000-00001B200000}"/>
    <cellStyle name="Currency 2 6 6 3 2 2" xfId="8220" xr:uid="{00000000-0005-0000-0000-00001C200000}"/>
    <cellStyle name="Currency 2 6 6 3 2 3" xfId="8221" xr:uid="{00000000-0005-0000-0000-00001D200000}"/>
    <cellStyle name="Currency 2 6 6 3 3" xfId="8222" xr:uid="{00000000-0005-0000-0000-00001E200000}"/>
    <cellStyle name="Currency 2 6 6 3 3 2" xfId="8223" xr:uid="{00000000-0005-0000-0000-00001F200000}"/>
    <cellStyle name="Currency 2 6 6 3 3 3" xfId="8224" xr:uid="{00000000-0005-0000-0000-000020200000}"/>
    <cellStyle name="Currency 2 6 6 3 4" xfId="8225" xr:uid="{00000000-0005-0000-0000-000021200000}"/>
    <cellStyle name="Currency 2 6 6 3 4 2" xfId="8226" xr:uid="{00000000-0005-0000-0000-000022200000}"/>
    <cellStyle name="Currency 2 6 6 3 4 2 2" xfId="8227" xr:uid="{00000000-0005-0000-0000-000023200000}"/>
    <cellStyle name="Currency 2 6 6 3 4 3" xfId="8228" xr:uid="{00000000-0005-0000-0000-000024200000}"/>
    <cellStyle name="Currency 2 6 6 3 5" xfId="8229" xr:uid="{00000000-0005-0000-0000-000025200000}"/>
    <cellStyle name="Currency 2 6 6 3 5 2" xfId="8230" xr:uid="{00000000-0005-0000-0000-000026200000}"/>
    <cellStyle name="Currency 2 6 6 3 5 2 2" xfId="8231" xr:uid="{00000000-0005-0000-0000-000027200000}"/>
    <cellStyle name="Currency 2 6 6 3 5 3" xfId="8232" xr:uid="{00000000-0005-0000-0000-000028200000}"/>
    <cellStyle name="Currency 2 6 6 3 6" xfId="8233" xr:uid="{00000000-0005-0000-0000-000029200000}"/>
    <cellStyle name="Currency 2 6 6 3 6 2" xfId="8234" xr:uid="{00000000-0005-0000-0000-00002A200000}"/>
    <cellStyle name="Currency 2 6 6 3 6 2 2" xfId="8235" xr:uid="{00000000-0005-0000-0000-00002B200000}"/>
    <cellStyle name="Currency 2 6 6 3 6 3" xfId="8236" xr:uid="{00000000-0005-0000-0000-00002C200000}"/>
    <cellStyle name="Currency 2 6 6 3 7" xfId="8237" xr:uid="{00000000-0005-0000-0000-00002D200000}"/>
    <cellStyle name="Currency 2 6 6 3 7 2" xfId="8238" xr:uid="{00000000-0005-0000-0000-00002E200000}"/>
    <cellStyle name="Currency 2 6 6 3 8" xfId="8239" xr:uid="{00000000-0005-0000-0000-00002F200000}"/>
    <cellStyle name="Currency 2 6 6 3 8 2" xfId="8240" xr:uid="{00000000-0005-0000-0000-000030200000}"/>
    <cellStyle name="Currency 2 6 6 3 9" xfId="8241" xr:uid="{00000000-0005-0000-0000-000031200000}"/>
    <cellStyle name="Currency 2 6 6 4" xfId="8242" xr:uid="{00000000-0005-0000-0000-000032200000}"/>
    <cellStyle name="Currency 2 6 6 4 10" xfId="8243" xr:uid="{00000000-0005-0000-0000-000033200000}"/>
    <cellStyle name="Currency 2 6 6 4 2" xfId="8244" xr:uid="{00000000-0005-0000-0000-000034200000}"/>
    <cellStyle name="Currency 2 6 6 4 3" xfId="8245" xr:uid="{00000000-0005-0000-0000-000035200000}"/>
    <cellStyle name="Currency 2 6 6 4 3 2" xfId="8246" xr:uid="{00000000-0005-0000-0000-000036200000}"/>
    <cellStyle name="Currency 2 6 6 4 3 2 2" xfId="8247" xr:uid="{00000000-0005-0000-0000-000037200000}"/>
    <cellStyle name="Currency 2 6 6 4 3 3" xfId="8248" xr:uid="{00000000-0005-0000-0000-000038200000}"/>
    <cellStyle name="Currency 2 6 6 4 4" xfId="8249" xr:uid="{00000000-0005-0000-0000-000039200000}"/>
    <cellStyle name="Currency 2 6 6 4 4 2" xfId="8250" xr:uid="{00000000-0005-0000-0000-00003A200000}"/>
    <cellStyle name="Currency 2 6 6 4 4 2 2" xfId="8251" xr:uid="{00000000-0005-0000-0000-00003B200000}"/>
    <cellStyle name="Currency 2 6 6 4 4 3" xfId="8252" xr:uid="{00000000-0005-0000-0000-00003C200000}"/>
    <cellStyle name="Currency 2 6 6 4 5" xfId="8253" xr:uid="{00000000-0005-0000-0000-00003D200000}"/>
    <cellStyle name="Currency 2 6 6 4 5 2" xfId="8254" xr:uid="{00000000-0005-0000-0000-00003E200000}"/>
    <cellStyle name="Currency 2 6 6 4 5 2 2" xfId="8255" xr:uid="{00000000-0005-0000-0000-00003F200000}"/>
    <cellStyle name="Currency 2 6 6 4 5 3" xfId="8256" xr:uid="{00000000-0005-0000-0000-000040200000}"/>
    <cellStyle name="Currency 2 6 6 4 6" xfId="8257" xr:uid="{00000000-0005-0000-0000-000041200000}"/>
    <cellStyle name="Currency 2 6 6 4 6 2" xfId="8258" xr:uid="{00000000-0005-0000-0000-000042200000}"/>
    <cellStyle name="Currency 2 6 6 4 7" xfId="8259" xr:uid="{00000000-0005-0000-0000-000043200000}"/>
    <cellStyle name="Currency 2 6 6 4 7 2" xfId="8260" xr:uid="{00000000-0005-0000-0000-000044200000}"/>
    <cellStyle name="Currency 2 6 6 4 8" xfId="8261" xr:uid="{00000000-0005-0000-0000-000045200000}"/>
    <cellStyle name="Currency 2 6 6 4 9" xfId="8262" xr:uid="{00000000-0005-0000-0000-000046200000}"/>
    <cellStyle name="Currency 2 6 6 5" xfId="8263" xr:uid="{00000000-0005-0000-0000-000047200000}"/>
    <cellStyle name="Currency 2 6 6 5 2" xfId="8264" xr:uid="{00000000-0005-0000-0000-000048200000}"/>
    <cellStyle name="Currency 2 6 6 5 3" xfId="8265" xr:uid="{00000000-0005-0000-0000-000049200000}"/>
    <cellStyle name="Currency 2 6 6 5 4" xfId="8266" xr:uid="{00000000-0005-0000-0000-00004A200000}"/>
    <cellStyle name="Currency 2 6 6 6" xfId="8267" xr:uid="{00000000-0005-0000-0000-00004B200000}"/>
    <cellStyle name="Currency 2 6 6 6 2" xfId="8268" xr:uid="{00000000-0005-0000-0000-00004C200000}"/>
    <cellStyle name="Currency 2 6 6 6 2 2" xfId="8269" xr:uid="{00000000-0005-0000-0000-00004D200000}"/>
    <cellStyle name="Currency 2 6 6 6 2 2 2" xfId="8270" xr:uid="{00000000-0005-0000-0000-00004E200000}"/>
    <cellStyle name="Currency 2 6 6 6 2 3" xfId="8271" xr:uid="{00000000-0005-0000-0000-00004F200000}"/>
    <cellStyle name="Currency 2 6 6 6 3" xfId="8272" xr:uid="{00000000-0005-0000-0000-000050200000}"/>
    <cellStyle name="Currency 2 6 6 6 3 2" xfId="8273" xr:uid="{00000000-0005-0000-0000-000051200000}"/>
    <cellStyle name="Currency 2 6 6 6 3 2 2" xfId="8274" xr:uid="{00000000-0005-0000-0000-000052200000}"/>
    <cellStyle name="Currency 2 6 6 6 3 3" xfId="8275" xr:uid="{00000000-0005-0000-0000-000053200000}"/>
    <cellStyle name="Currency 2 6 6 6 4" xfId="8276" xr:uid="{00000000-0005-0000-0000-000054200000}"/>
    <cellStyle name="Currency 2 6 6 6 4 2" xfId="8277" xr:uid="{00000000-0005-0000-0000-000055200000}"/>
    <cellStyle name="Currency 2 6 6 6 4 2 2" xfId="8278" xr:uid="{00000000-0005-0000-0000-000056200000}"/>
    <cellStyle name="Currency 2 6 6 6 4 3" xfId="8279" xr:uid="{00000000-0005-0000-0000-000057200000}"/>
    <cellStyle name="Currency 2 6 6 6 5" xfId="8280" xr:uid="{00000000-0005-0000-0000-000058200000}"/>
    <cellStyle name="Currency 2 6 6 6 5 2" xfId="8281" xr:uid="{00000000-0005-0000-0000-000059200000}"/>
    <cellStyle name="Currency 2 6 6 6 6" xfId="8282" xr:uid="{00000000-0005-0000-0000-00005A200000}"/>
    <cellStyle name="Currency 2 6 6 6 6 2" xfId="8283" xr:uid="{00000000-0005-0000-0000-00005B200000}"/>
    <cellStyle name="Currency 2 6 6 6 7" xfId="8284" xr:uid="{00000000-0005-0000-0000-00005C200000}"/>
    <cellStyle name="Currency 2 6 6 7" xfId="8285" xr:uid="{00000000-0005-0000-0000-00005D200000}"/>
    <cellStyle name="Currency 2 6 6 7 2" xfId="8286" xr:uid="{00000000-0005-0000-0000-00005E200000}"/>
    <cellStyle name="Currency 2 6 6 7 2 2" xfId="8287" xr:uid="{00000000-0005-0000-0000-00005F200000}"/>
    <cellStyle name="Currency 2 6 6 7 3" xfId="8288" xr:uid="{00000000-0005-0000-0000-000060200000}"/>
    <cellStyle name="Currency 2 6 6 8" xfId="8289" xr:uid="{00000000-0005-0000-0000-000061200000}"/>
    <cellStyle name="Currency 2 6 6 8 2" xfId="8290" xr:uid="{00000000-0005-0000-0000-000062200000}"/>
    <cellStyle name="Currency 2 6 6 8 2 2" xfId="8291" xr:uid="{00000000-0005-0000-0000-000063200000}"/>
    <cellStyle name="Currency 2 6 6 8 3" xfId="8292" xr:uid="{00000000-0005-0000-0000-000064200000}"/>
    <cellStyle name="Currency 2 6 6 9" xfId="8293" xr:uid="{00000000-0005-0000-0000-000065200000}"/>
    <cellStyle name="Currency 2 6 7" xfId="8294" xr:uid="{00000000-0005-0000-0000-000066200000}"/>
    <cellStyle name="Currency 2 6 7 10" xfId="8295" xr:uid="{00000000-0005-0000-0000-000067200000}"/>
    <cellStyle name="Currency 2 6 7 11" xfId="8296" xr:uid="{00000000-0005-0000-0000-000068200000}"/>
    <cellStyle name="Currency 2 6 7 12" xfId="8297" xr:uid="{00000000-0005-0000-0000-000069200000}"/>
    <cellStyle name="Currency 2 6 7 13" xfId="8298" xr:uid="{00000000-0005-0000-0000-00006A200000}"/>
    <cellStyle name="Currency 2 6 7 2" xfId="8299" xr:uid="{00000000-0005-0000-0000-00006B200000}"/>
    <cellStyle name="Currency 2 6 7 2 10" xfId="8300" xr:uid="{00000000-0005-0000-0000-00006C200000}"/>
    <cellStyle name="Currency 2 6 7 2 2" xfId="8301" xr:uid="{00000000-0005-0000-0000-00006D200000}"/>
    <cellStyle name="Currency 2 6 7 2 2 2" xfId="8302" xr:uid="{00000000-0005-0000-0000-00006E200000}"/>
    <cellStyle name="Currency 2 6 7 2 2 3" xfId="8303" xr:uid="{00000000-0005-0000-0000-00006F200000}"/>
    <cellStyle name="Currency 2 6 7 2 3" xfId="8304" xr:uid="{00000000-0005-0000-0000-000070200000}"/>
    <cellStyle name="Currency 2 6 7 2 3 2" xfId="8305" xr:uid="{00000000-0005-0000-0000-000071200000}"/>
    <cellStyle name="Currency 2 6 7 2 3 3" xfId="8306" xr:uid="{00000000-0005-0000-0000-000072200000}"/>
    <cellStyle name="Currency 2 6 7 2 3 4" xfId="8307" xr:uid="{00000000-0005-0000-0000-000073200000}"/>
    <cellStyle name="Currency 2 6 7 2 4" xfId="8308" xr:uid="{00000000-0005-0000-0000-000074200000}"/>
    <cellStyle name="Currency 2 6 7 2 4 2" xfId="8309" xr:uid="{00000000-0005-0000-0000-000075200000}"/>
    <cellStyle name="Currency 2 6 7 2 4 2 2" xfId="8310" xr:uid="{00000000-0005-0000-0000-000076200000}"/>
    <cellStyle name="Currency 2 6 7 2 4 3" xfId="8311" xr:uid="{00000000-0005-0000-0000-000077200000}"/>
    <cellStyle name="Currency 2 6 7 2 5" xfId="8312" xr:uid="{00000000-0005-0000-0000-000078200000}"/>
    <cellStyle name="Currency 2 6 7 2 5 2" xfId="8313" xr:uid="{00000000-0005-0000-0000-000079200000}"/>
    <cellStyle name="Currency 2 6 7 2 5 2 2" xfId="8314" xr:uid="{00000000-0005-0000-0000-00007A200000}"/>
    <cellStyle name="Currency 2 6 7 2 5 3" xfId="8315" xr:uid="{00000000-0005-0000-0000-00007B200000}"/>
    <cellStyle name="Currency 2 6 7 2 6" xfId="8316" xr:uid="{00000000-0005-0000-0000-00007C200000}"/>
    <cellStyle name="Currency 2 6 7 2 6 2" xfId="8317" xr:uid="{00000000-0005-0000-0000-00007D200000}"/>
    <cellStyle name="Currency 2 6 7 2 6 2 2" xfId="8318" xr:uid="{00000000-0005-0000-0000-00007E200000}"/>
    <cellStyle name="Currency 2 6 7 2 6 3" xfId="8319" xr:uid="{00000000-0005-0000-0000-00007F200000}"/>
    <cellStyle name="Currency 2 6 7 2 7" xfId="8320" xr:uid="{00000000-0005-0000-0000-000080200000}"/>
    <cellStyle name="Currency 2 6 7 2 7 2" xfId="8321" xr:uid="{00000000-0005-0000-0000-000081200000}"/>
    <cellStyle name="Currency 2 6 7 2 8" xfId="8322" xr:uid="{00000000-0005-0000-0000-000082200000}"/>
    <cellStyle name="Currency 2 6 7 2 8 2" xfId="8323" xr:uid="{00000000-0005-0000-0000-000083200000}"/>
    <cellStyle name="Currency 2 6 7 2 9" xfId="8324" xr:uid="{00000000-0005-0000-0000-000084200000}"/>
    <cellStyle name="Currency 2 6 7 3" xfId="8325" xr:uid="{00000000-0005-0000-0000-000085200000}"/>
    <cellStyle name="Currency 2 6 7 3 2" xfId="8326" xr:uid="{00000000-0005-0000-0000-000086200000}"/>
    <cellStyle name="Currency 2 6 7 3 2 2" xfId="8327" xr:uid="{00000000-0005-0000-0000-000087200000}"/>
    <cellStyle name="Currency 2 6 7 3 2 3" xfId="8328" xr:uid="{00000000-0005-0000-0000-000088200000}"/>
    <cellStyle name="Currency 2 6 7 3 3" xfId="8329" xr:uid="{00000000-0005-0000-0000-000089200000}"/>
    <cellStyle name="Currency 2 6 7 4" xfId="8330" xr:uid="{00000000-0005-0000-0000-00008A200000}"/>
    <cellStyle name="Currency 2 6 7 4 2" xfId="8331" xr:uid="{00000000-0005-0000-0000-00008B200000}"/>
    <cellStyle name="Currency 2 6 7 4 3" xfId="8332" xr:uid="{00000000-0005-0000-0000-00008C200000}"/>
    <cellStyle name="Currency 2 6 7 4 4" xfId="8333" xr:uid="{00000000-0005-0000-0000-00008D200000}"/>
    <cellStyle name="Currency 2 6 7 5" xfId="8334" xr:uid="{00000000-0005-0000-0000-00008E200000}"/>
    <cellStyle name="Currency 2 6 7 5 2" xfId="8335" xr:uid="{00000000-0005-0000-0000-00008F200000}"/>
    <cellStyle name="Currency 2 6 7 5 2 2" xfId="8336" xr:uid="{00000000-0005-0000-0000-000090200000}"/>
    <cellStyle name="Currency 2 6 7 5 3" xfId="8337" xr:uid="{00000000-0005-0000-0000-000091200000}"/>
    <cellStyle name="Currency 2 6 7 6" xfId="8338" xr:uid="{00000000-0005-0000-0000-000092200000}"/>
    <cellStyle name="Currency 2 6 7 6 2" xfId="8339" xr:uid="{00000000-0005-0000-0000-000093200000}"/>
    <cellStyle name="Currency 2 6 7 6 2 2" xfId="8340" xr:uid="{00000000-0005-0000-0000-000094200000}"/>
    <cellStyle name="Currency 2 6 7 6 3" xfId="8341" xr:uid="{00000000-0005-0000-0000-000095200000}"/>
    <cellStyle name="Currency 2 6 7 7" xfId="8342" xr:uid="{00000000-0005-0000-0000-000096200000}"/>
    <cellStyle name="Currency 2 6 7 7 2" xfId="8343" xr:uid="{00000000-0005-0000-0000-000097200000}"/>
    <cellStyle name="Currency 2 6 7 7 2 2" xfId="8344" xr:uid="{00000000-0005-0000-0000-000098200000}"/>
    <cellStyle name="Currency 2 6 7 7 3" xfId="8345" xr:uid="{00000000-0005-0000-0000-000099200000}"/>
    <cellStyle name="Currency 2 6 7 8" xfId="8346" xr:uid="{00000000-0005-0000-0000-00009A200000}"/>
    <cellStyle name="Currency 2 6 7 8 2" xfId="8347" xr:uid="{00000000-0005-0000-0000-00009B200000}"/>
    <cellStyle name="Currency 2 6 7 9" xfId="8348" xr:uid="{00000000-0005-0000-0000-00009C200000}"/>
    <cellStyle name="Currency 2 6 7 9 2" xfId="8349" xr:uid="{00000000-0005-0000-0000-00009D200000}"/>
    <cellStyle name="Currency 2 6 8" xfId="8350" xr:uid="{00000000-0005-0000-0000-00009E200000}"/>
    <cellStyle name="Currency 2 6 8 2" xfId="8351" xr:uid="{00000000-0005-0000-0000-00009F200000}"/>
    <cellStyle name="Currency 2 6 8 2 10" xfId="8352" xr:uid="{00000000-0005-0000-0000-0000A0200000}"/>
    <cellStyle name="Currency 2 6 8 2 11" xfId="8353" xr:uid="{00000000-0005-0000-0000-0000A1200000}"/>
    <cellStyle name="Currency 2 6 8 2 2" xfId="8354" xr:uid="{00000000-0005-0000-0000-0000A2200000}"/>
    <cellStyle name="Currency 2 6 8 2 2 2" xfId="8355" xr:uid="{00000000-0005-0000-0000-0000A3200000}"/>
    <cellStyle name="Currency 2 6 8 2 2 3" xfId="8356" xr:uid="{00000000-0005-0000-0000-0000A4200000}"/>
    <cellStyle name="Currency 2 6 8 2 3" xfId="8357" xr:uid="{00000000-0005-0000-0000-0000A5200000}"/>
    <cellStyle name="Currency 2 6 8 2 3 2" xfId="8358" xr:uid="{00000000-0005-0000-0000-0000A6200000}"/>
    <cellStyle name="Currency 2 6 8 2 3 3" xfId="8359" xr:uid="{00000000-0005-0000-0000-0000A7200000}"/>
    <cellStyle name="Currency 2 6 8 2 4" xfId="8360" xr:uid="{00000000-0005-0000-0000-0000A8200000}"/>
    <cellStyle name="Currency 2 6 8 2 4 2" xfId="8361" xr:uid="{00000000-0005-0000-0000-0000A9200000}"/>
    <cellStyle name="Currency 2 6 8 2 4 2 2" xfId="8362" xr:uid="{00000000-0005-0000-0000-0000AA200000}"/>
    <cellStyle name="Currency 2 6 8 2 4 3" xfId="8363" xr:uid="{00000000-0005-0000-0000-0000AB200000}"/>
    <cellStyle name="Currency 2 6 8 2 5" xfId="8364" xr:uid="{00000000-0005-0000-0000-0000AC200000}"/>
    <cellStyle name="Currency 2 6 8 2 5 2" xfId="8365" xr:uid="{00000000-0005-0000-0000-0000AD200000}"/>
    <cellStyle name="Currency 2 6 8 2 5 2 2" xfId="8366" xr:uid="{00000000-0005-0000-0000-0000AE200000}"/>
    <cellStyle name="Currency 2 6 8 2 5 3" xfId="8367" xr:uid="{00000000-0005-0000-0000-0000AF200000}"/>
    <cellStyle name="Currency 2 6 8 2 6" xfId="8368" xr:uid="{00000000-0005-0000-0000-0000B0200000}"/>
    <cellStyle name="Currency 2 6 8 2 6 2" xfId="8369" xr:uid="{00000000-0005-0000-0000-0000B1200000}"/>
    <cellStyle name="Currency 2 6 8 2 6 2 2" xfId="8370" xr:uid="{00000000-0005-0000-0000-0000B2200000}"/>
    <cellStyle name="Currency 2 6 8 2 6 3" xfId="8371" xr:uid="{00000000-0005-0000-0000-0000B3200000}"/>
    <cellStyle name="Currency 2 6 8 2 7" xfId="8372" xr:uid="{00000000-0005-0000-0000-0000B4200000}"/>
    <cellStyle name="Currency 2 6 8 2 7 2" xfId="8373" xr:uid="{00000000-0005-0000-0000-0000B5200000}"/>
    <cellStyle name="Currency 2 6 8 2 8" xfId="8374" xr:uid="{00000000-0005-0000-0000-0000B6200000}"/>
    <cellStyle name="Currency 2 6 8 2 8 2" xfId="8375" xr:uid="{00000000-0005-0000-0000-0000B7200000}"/>
    <cellStyle name="Currency 2 6 8 2 9" xfId="8376" xr:uid="{00000000-0005-0000-0000-0000B8200000}"/>
    <cellStyle name="Currency 2 6 8 3" xfId="8377" xr:uid="{00000000-0005-0000-0000-0000B9200000}"/>
    <cellStyle name="Currency 2 6 8 3 2" xfId="8378" xr:uid="{00000000-0005-0000-0000-0000BA200000}"/>
    <cellStyle name="Currency 2 6 8 3 2 2" xfId="8379" xr:uid="{00000000-0005-0000-0000-0000BB200000}"/>
    <cellStyle name="Currency 2 6 8 3 2 3" xfId="8380" xr:uid="{00000000-0005-0000-0000-0000BC200000}"/>
    <cellStyle name="Currency 2 6 8 3 3" xfId="8381" xr:uid="{00000000-0005-0000-0000-0000BD200000}"/>
    <cellStyle name="Currency 2 6 8 4" xfId="8382" xr:uid="{00000000-0005-0000-0000-0000BE200000}"/>
    <cellStyle name="Currency 2 6 8 4 2" xfId="8383" xr:uid="{00000000-0005-0000-0000-0000BF200000}"/>
    <cellStyle name="Currency 2 6 8 4 2 2" xfId="8384" xr:uid="{00000000-0005-0000-0000-0000C0200000}"/>
    <cellStyle name="Currency 2 6 8 4 3" xfId="8385" xr:uid="{00000000-0005-0000-0000-0000C1200000}"/>
    <cellStyle name="Currency 2 6 8 4 4" xfId="8386" xr:uid="{00000000-0005-0000-0000-0000C2200000}"/>
    <cellStyle name="Currency 2 6 8 5" xfId="8387" xr:uid="{00000000-0005-0000-0000-0000C3200000}"/>
    <cellStyle name="Currency 2 6 8 5 2" xfId="8388" xr:uid="{00000000-0005-0000-0000-0000C4200000}"/>
    <cellStyle name="Currency 2 6 8 5 2 2" xfId="8389" xr:uid="{00000000-0005-0000-0000-0000C5200000}"/>
    <cellStyle name="Currency 2 6 8 5 3" xfId="8390" xr:uid="{00000000-0005-0000-0000-0000C6200000}"/>
    <cellStyle name="Currency 2 6 8 6" xfId="8391" xr:uid="{00000000-0005-0000-0000-0000C7200000}"/>
    <cellStyle name="Currency 2 6 8 7" xfId="8392" xr:uid="{00000000-0005-0000-0000-0000C8200000}"/>
    <cellStyle name="Currency 2 6 9" xfId="8393" xr:uid="{00000000-0005-0000-0000-0000C9200000}"/>
    <cellStyle name="Currency 2 6 9 10" xfId="8394" xr:uid="{00000000-0005-0000-0000-0000CA200000}"/>
    <cellStyle name="Currency 2 6 9 2" xfId="8395" xr:uid="{00000000-0005-0000-0000-0000CB200000}"/>
    <cellStyle name="Currency 2 6 9 2 2" xfId="8396" xr:uid="{00000000-0005-0000-0000-0000CC200000}"/>
    <cellStyle name="Currency 2 6 9 2 3" xfId="8397" xr:uid="{00000000-0005-0000-0000-0000CD200000}"/>
    <cellStyle name="Currency 2 6 9 3" xfId="8398" xr:uid="{00000000-0005-0000-0000-0000CE200000}"/>
    <cellStyle name="Currency 2 6 9 3 2" xfId="8399" xr:uid="{00000000-0005-0000-0000-0000CF200000}"/>
    <cellStyle name="Currency 2 6 9 3 3" xfId="8400" xr:uid="{00000000-0005-0000-0000-0000D0200000}"/>
    <cellStyle name="Currency 2 6 9 4" xfId="8401" xr:uid="{00000000-0005-0000-0000-0000D1200000}"/>
    <cellStyle name="Currency 2 6 9 4 2" xfId="8402" xr:uid="{00000000-0005-0000-0000-0000D2200000}"/>
    <cellStyle name="Currency 2 6 9 4 2 2" xfId="8403" xr:uid="{00000000-0005-0000-0000-0000D3200000}"/>
    <cellStyle name="Currency 2 6 9 4 3" xfId="8404" xr:uid="{00000000-0005-0000-0000-0000D4200000}"/>
    <cellStyle name="Currency 2 6 9 5" xfId="8405" xr:uid="{00000000-0005-0000-0000-0000D5200000}"/>
    <cellStyle name="Currency 2 6 9 5 2" xfId="8406" xr:uid="{00000000-0005-0000-0000-0000D6200000}"/>
    <cellStyle name="Currency 2 6 9 5 2 2" xfId="8407" xr:uid="{00000000-0005-0000-0000-0000D7200000}"/>
    <cellStyle name="Currency 2 6 9 5 3" xfId="8408" xr:uid="{00000000-0005-0000-0000-0000D8200000}"/>
    <cellStyle name="Currency 2 6 9 6" xfId="8409" xr:uid="{00000000-0005-0000-0000-0000D9200000}"/>
    <cellStyle name="Currency 2 6 9 6 2" xfId="8410" xr:uid="{00000000-0005-0000-0000-0000DA200000}"/>
    <cellStyle name="Currency 2 6 9 6 2 2" xfId="8411" xr:uid="{00000000-0005-0000-0000-0000DB200000}"/>
    <cellStyle name="Currency 2 6 9 6 3" xfId="8412" xr:uid="{00000000-0005-0000-0000-0000DC200000}"/>
    <cellStyle name="Currency 2 6 9 7" xfId="8413" xr:uid="{00000000-0005-0000-0000-0000DD200000}"/>
    <cellStyle name="Currency 2 6 9 7 2" xfId="8414" xr:uid="{00000000-0005-0000-0000-0000DE200000}"/>
    <cellStyle name="Currency 2 6 9 8" xfId="8415" xr:uid="{00000000-0005-0000-0000-0000DF200000}"/>
    <cellStyle name="Currency 2 6 9 8 2" xfId="8416" xr:uid="{00000000-0005-0000-0000-0000E0200000}"/>
    <cellStyle name="Currency 2 6 9 9" xfId="8417" xr:uid="{00000000-0005-0000-0000-0000E1200000}"/>
    <cellStyle name="Currency 2 7" xfId="8418" xr:uid="{00000000-0005-0000-0000-0000E2200000}"/>
    <cellStyle name="Currency 2 7 10" xfId="8419" xr:uid="{00000000-0005-0000-0000-0000E3200000}"/>
    <cellStyle name="Currency 2 7 10 2" xfId="8420" xr:uid="{00000000-0005-0000-0000-0000E4200000}"/>
    <cellStyle name="Currency 2 7 10 2 2" xfId="8421" xr:uid="{00000000-0005-0000-0000-0000E5200000}"/>
    <cellStyle name="Currency 2 7 10 3" xfId="8422" xr:uid="{00000000-0005-0000-0000-0000E6200000}"/>
    <cellStyle name="Currency 2 7 10 4" xfId="8423" xr:uid="{00000000-0005-0000-0000-0000E7200000}"/>
    <cellStyle name="Currency 2 7 11" xfId="8424" xr:uid="{00000000-0005-0000-0000-0000E8200000}"/>
    <cellStyle name="Currency 2 7 11 2" xfId="8425" xr:uid="{00000000-0005-0000-0000-0000E9200000}"/>
    <cellStyle name="Currency 2 7 11 2 2" xfId="8426" xr:uid="{00000000-0005-0000-0000-0000EA200000}"/>
    <cellStyle name="Currency 2 7 11 3" xfId="8427" xr:uid="{00000000-0005-0000-0000-0000EB200000}"/>
    <cellStyle name="Currency 2 7 12" xfId="8428" xr:uid="{00000000-0005-0000-0000-0000EC200000}"/>
    <cellStyle name="Currency 2 7 12 2" xfId="8429" xr:uid="{00000000-0005-0000-0000-0000ED200000}"/>
    <cellStyle name="Currency 2 7 12 2 2" xfId="8430" xr:uid="{00000000-0005-0000-0000-0000EE200000}"/>
    <cellStyle name="Currency 2 7 12 3" xfId="8431" xr:uid="{00000000-0005-0000-0000-0000EF200000}"/>
    <cellStyle name="Currency 2 7 13" xfId="8432" xr:uid="{00000000-0005-0000-0000-0000F0200000}"/>
    <cellStyle name="Currency 2 7 13 2" xfId="8433" xr:uid="{00000000-0005-0000-0000-0000F1200000}"/>
    <cellStyle name="Currency 2 7 14" xfId="8434" xr:uid="{00000000-0005-0000-0000-0000F2200000}"/>
    <cellStyle name="Currency 2 7 14 2" xfId="8435" xr:uid="{00000000-0005-0000-0000-0000F3200000}"/>
    <cellStyle name="Currency 2 7 15" xfId="8436" xr:uid="{00000000-0005-0000-0000-0000F4200000}"/>
    <cellStyle name="Currency 2 7 16" xfId="8437" xr:uid="{00000000-0005-0000-0000-0000F5200000}"/>
    <cellStyle name="Currency 2 7 17" xfId="8438" xr:uid="{00000000-0005-0000-0000-0000F6200000}"/>
    <cellStyle name="Currency 2 7 2" xfId="8439" xr:uid="{00000000-0005-0000-0000-0000F7200000}"/>
    <cellStyle name="Currency 2 7 2 10" xfId="8440" xr:uid="{00000000-0005-0000-0000-0000F8200000}"/>
    <cellStyle name="Currency 2 7 2 10 2" xfId="8441" xr:uid="{00000000-0005-0000-0000-0000F9200000}"/>
    <cellStyle name="Currency 2 7 2 10 2 2" xfId="8442" xr:uid="{00000000-0005-0000-0000-0000FA200000}"/>
    <cellStyle name="Currency 2 7 2 10 3" xfId="8443" xr:uid="{00000000-0005-0000-0000-0000FB200000}"/>
    <cellStyle name="Currency 2 7 2 11" xfId="8444" xr:uid="{00000000-0005-0000-0000-0000FC200000}"/>
    <cellStyle name="Currency 2 7 2 11 2" xfId="8445" xr:uid="{00000000-0005-0000-0000-0000FD200000}"/>
    <cellStyle name="Currency 2 7 2 12" xfId="8446" xr:uid="{00000000-0005-0000-0000-0000FE200000}"/>
    <cellStyle name="Currency 2 7 2 12 2" xfId="8447" xr:uid="{00000000-0005-0000-0000-0000FF200000}"/>
    <cellStyle name="Currency 2 7 2 13" xfId="8448" xr:uid="{00000000-0005-0000-0000-000000210000}"/>
    <cellStyle name="Currency 2 7 2 14" xfId="8449" xr:uid="{00000000-0005-0000-0000-000001210000}"/>
    <cellStyle name="Currency 2 7 2 15" xfId="8450" xr:uid="{00000000-0005-0000-0000-000002210000}"/>
    <cellStyle name="Currency 2 7 2 2" xfId="8451" xr:uid="{00000000-0005-0000-0000-000003210000}"/>
    <cellStyle name="Currency 2 7 2 2 2" xfId="8452" xr:uid="{00000000-0005-0000-0000-000004210000}"/>
    <cellStyle name="Currency 2 7 2 2 2 2" xfId="8453" xr:uid="{00000000-0005-0000-0000-000005210000}"/>
    <cellStyle name="Currency 2 7 2 2 2 3" xfId="8454" xr:uid="{00000000-0005-0000-0000-000006210000}"/>
    <cellStyle name="Currency 2 7 2 2 2 3 2" xfId="8455" xr:uid="{00000000-0005-0000-0000-000007210000}"/>
    <cellStyle name="Currency 2 7 2 2 2 3 3" xfId="8456" xr:uid="{00000000-0005-0000-0000-000008210000}"/>
    <cellStyle name="Currency 2 7 2 2 2 4" xfId="8457" xr:uid="{00000000-0005-0000-0000-000009210000}"/>
    <cellStyle name="Currency 2 7 2 2 2 4 2" xfId="8458" xr:uid="{00000000-0005-0000-0000-00000A210000}"/>
    <cellStyle name="Currency 2 7 2 2 2 4 2 2" xfId="8459" xr:uid="{00000000-0005-0000-0000-00000B210000}"/>
    <cellStyle name="Currency 2 7 2 2 2 4 3" xfId="8460" xr:uid="{00000000-0005-0000-0000-00000C210000}"/>
    <cellStyle name="Currency 2 7 2 2 2 5" xfId="8461" xr:uid="{00000000-0005-0000-0000-00000D210000}"/>
    <cellStyle name="Currency 2 7 2 2 2 5 2" xfId="8462" xr:uid="{00000000-0005-0000-0000-00000E210000}"/>
    <cellStyle name="Currency 2 7 2 2 2 5 2 2" xfId="8463" xr:uid="{00000000-0005-0000-0000-00000F210000}"/>
    <cellStyle name="Currency 2 7 2 2 2 5 3" xfId="8464" xr:uid="{00000000-0005-0000-0000-000010210000}"/>
    <cellStyle name="Currency 2 7 2 2 2 6" xfId="8465" xr:uid="{00000000-0005-0000-0000-000011210000}"/>
    <cellStyle name="Currency 2 7 2 2 2 6 2" xfId="8466" xr:uid="{00000000-0005-0000-0000-000012210000}"/>
    <cellStyle name="Currency 2 7 2 2 2 6 2 2" xfId="8467" xr:uid="{00000000-0005-0000-0000-000013210000}"/>
    <cellStyle name="Currency 2 7 2 2 2 6 3" xfId="8468" xr:uid="{00000000-0005-0000-0000-000014210000}"/>
    <cellStyle name="Currency 2 7 2 2 2 7" xfId="8469" xr:uid="{00000000-0005-0000-0000-000015210000}"/>
    <cellStyle name="Currency 2 7 2 2 2 7 2" xfId="8470" xr:uid="{00000000-0005-0000-0000-000016210000}"/>
    <cellStyle name="Currency 2 7 2 2 2 8" xfId="8471" xr:uid="{00000000-0005-0000-0000-000017210000}"/>
    <cellStyle name="Currency 2 7 2 2 2 8 2" xfId="8472" xr:uid="{00000000-0005-0000-0000-000018210000}"/>
    <cellStyle name="Currency 2 7 2 2 2 9" xfId="8473" xr:uid="{00000000-0005-0000-0000-000019210000}"/>
    <cellStyle name="Currency 2 7 2 2 3" xfId="8474" xr:uid="{00000000-0005-0000-0000-00001A210000}"/>
    <cellStyle name="Currency 2 7 2 2 3 2" xfId="8475" xr:uid="{00000000-0005-0000-0000-00001B210000}"/>
    <cellStyle name="Currency 2 7 2 2 3 3" xfId="8476" xr:uid="{00000000-0005-0000-0000-00001C210000}"/>
    <cellStyle name="Currency 2 7 2 2 3 3 2" xfId="8477" xr:uid="{00000000-0005-0000-0000-00001D210000}"/>
    <cellStyle name="Currency 2 7 2 2 3 3 3" xfId="8478" xr:uid="{00000000-0005-0000-0000-00001E210000}"/>
    <cellStyle name="Currency 2 7 2 2 3 4" xfId="8479" xr:uid="{00000000-0005-0000-0000-00001F210000}"/>
    <cellStyle name="Currency 2 7 2 2 3 4 2" xfId="8480" xr:uid="{00000000-0005-0000-0000-000020210000}"/>
    <cellStyle name="Currency 2 7 2 2 3 4 2 2" xfId="8481" xr:uid="{00000000-0005-0000-0000-000021210000}"/>
    <cellStyle name="Currency 2 7 2 2 3 4 3" xfId="8482" xr:uid="{00000000-0005-0000-0000-000022210000}"/>
    <cellStyle name="Currency 2 7 2 2 3 5" xfId="8483" xr:uid="{00000000-0005-0000-0000-000023210000}"/>
    <cellStyle name="Currency 2 7 2 2 3 5 2" xfId="8484" xr:uid="{00000000-0005-0000-0000-000024210000}"/>
    <cellStyle name="Currency 2 7 2 2 3 5 2 2" xfId="8485" xr:uid="{00000000-0005-0000-0000-000025210000}"/>
    <cellStyle name="Currency 2 7 2 2 3 5 3" xfId="8486" xr:uid="{00000000-0005-0000-0000-000026210000}"/>
    <cellStyle name="Currency 2 7 2 2 3 6" xfId="8487" xr:uid="{00000000-0005-0000-0000-000027210000}"/>
    <cellStyle name="Currency 2 7 2 2 3 6 2" xfId="8488" xr:uid="{00000000-0005-0000-0000-000028210000}"/>
    <cellStyle name="Currency 2 7 2 2 3 6 2 2" xfId="8489" xr:uid="{00000000-0005-0000-0000-000029210000}"/>
    <cellStyle name="Currency 2 7 2 2 3 6 3" xfId="8490" xr:uid="{00000000-0005-0000-0000-00002A210000}"/>
    <cellStyle name="Currency 2 7 2 2 3 7" xfId="8491" xr:uid="{00000000-0005-0000-0000-00002B210000}"/>
    <cellStyle name="Currency 2 7 2 2 3 7 2" xfId="8492" xr:uid="{00000000-0005-0000-0000-00002C210000}"/>
    <cellStyle name="Currency 2 7 2 2 3 8" xfId="8493" xr:uid="{00000000-0005-0000-0000-00002D210000}"/>
    <cellStyle name="Currency 2 7 2 2 3 8 2" xfId="8494" xr:uid="{00000000-0005-0000-0000-00002E210000}"/>
    <cellStyle name="Currency 2 7 2 2 3 9" xfId="8495" xr:uid="{00000000-0005-0000-0000-00002F210000}"/>
    <cellStyle name="Currency 2 7 2 2 4" xfId="8496" xr:uid="{00000000-0005-0000-0000-000030210000}"/>
    <cellStyle name="Currency 2 7 2 2 4 2" xfId="8497" xr:uid="{00000000-0005-0000-0000-000031210000}"/>
    <cellStyle name="Currency 2 7 2 2 4 3" xfId="8498" xr:uid="{00000000-0005-0000-0000-000032210000}"/>
    <cellStyle name="Currency 2 7 2 2 4 3 2" xfId="8499" xr:uid="{00000000-0005-0000-0000-000033210000}"/>
    <cellStyle name="Currency 2 7 2 2 4 3 2 2" xfId="8500" xr:uid="{00000000-0005-0000-0000-000034210000}"/>
    <cellStyle name="Currency 2 7 2 2 4 3 3" xfId="8501" xr:uid="{00000000-0005-0000-0000-000035210000}"/>
    <cellStyle name="Currency 2 7 2 2 4 4" xfId="8502" xr:uid="{00000000-0005-0000-0000-000036210000}"/>
    <cellStyle name="Currency 2 7 2 2 4 4 2" xfId="8503" xr:uid="{00000000-0005-0000-0000-000037210000}"/>
    <cellStyle name="Currency 2 7 2 2 4 4 2 2" xfId="8504" xr:uid="{00000000-0005-0000-0000-000038210000}"/>
    <cellStyle name="Currency 2 7 2 2 4 4 3" xfId="8505" xr:uid="{00000000-0005-0000-0000-000039210000}"/>
    <cellStyle name="Currency 2 7 2 2 4 5" xfId="8506" xr:uid="{00000000-0005-0000-0000-00003A210000}"/>
    <cellStyle name="Currency 2 7 2 2 4 5 2" xfId="8507" xr:uid="{00000000-0005-0000-0000-00003B210000}"/>
    <cellStyle name="Currency 2 7 2 2 4 5 2 2" xfId="8508" xr:uid="{00000000-0005-0000-0000-00003C210000}"/>
    <cellStyle name="Currency 2 7 2 2 4 5 3" xfId="8509" xr:uid="{00000000-0005-0000-0000-00003D210000}"/>
    <cellStyle name="Currency 2 7 2 2 4 6" xfId="8510" xr:uid="{00000000-0005-0000-0000-00003E210000}"/>
    <cellStyle name="Currency 2 7 2 2 4 6 2" xfId="8511" xr:uid="{00000000-0005-0000-0000-00003F210000}"/>
    <cellStyle name="Currency 2 7 2 2 4 7" xfId="8512" xr:uid="{00000000-0005-0000-0000-000040210000}"/>
    <cellStyle name="Currency 2 7 2 2 4 7 2" xfId="8513" xr:uid="{00000000-0005-0000-0000-000041210000}"/>
    <cellStyle name="Currency 2 7 2 2 4 8" xfId="8514" xr:uid="{00000000-0005-0000-0000-000042210000}"/>
    <cellStyle name="Currency 2 7 2 2 4 9" xfId="8515" xr:uid="{00000000-0005-0000-0000-000043210000}"/>
    <cellStyle name="Currency 2 7 2 2 5" xfId="8516" xr:uid="{00000000-0005-0000-0000-000044210000}"/>
    <cellStyle name="Currency 2 7 2 2 5 2" xfId="8517" xr:uid="{00000000-0005-0000-0000-000045210000}"/>
    <cellStyle name="Currency 2 7 2 2 5 3" xfId="8518" xr:uid="{00000000-0005-0000-0000-000046210000}"/>
    <cellStyle name="Currency 2 7 2 2 6" xfId="8519" xr:uid="{00000000-0005-0000-0000-000047210000}"/>
    <cellStyle name="Currency 2 7 2 2 6 2" xfId="8520" xr:uid="{00000000-0005-0000-0000-000048210000}"/>
    <cellStyle name="Currency 2 7 2 2 6 2 2" xfId="8521" xr:uid="{00000000-0005-0000-0000-000049210000}"/>
    <cellStyle name="Currency 2 7 2 2 6 2 2 2" xfId="8522" xr:uid="{00000000-0005-0000-0000-00004A210000}"/>
    <cellStyle name="Currency 2 7 2 2 6 2 3" xfId="8523" xr:uid="{00000000-0005-0000-0000-00004B210000}"/>
    <cellStyle name="Currency 2 7 2 2 6 3" xfId="8524" xr:uid="{00000000-0005-0000-0000-00004C210000}"/>
    <cellStyle name="Currency 2 7 2 2 6 3 2" xfId="8525" xr:uid="{00000000-0005-0000-0000-00004D210000}"/>
    <cellStyle name="Currency 2 7 2 2 6 3 2 2" xfId="8526" xr:uid="{00000000-0005-0000-0000-00004E210000}"/>
    <cellStyle name="Currency 2 7 2 2 6 3 3" xfId="8527" xr:uid="{00000000-0005-0000-0000-00004F210000}"/>
    <cellStyle name="Currency 2 7 2 2 6 4" xfId="8528" xr:uid="{00000000-0005-0000-0000-000050210000}"/>
    <cellStyle name="Currency 2 7 2 2 6 4 2" xfId="8529" xr:uid="{00000000-0005-0000-0000-000051210000}"/>
    <cellStyle name="Currency 2 7 2 2 6 4 2 2" xfId="8530" xr:uid="{00000000-0005-0000-0000-000052210000}"/>
    <cellStyle name="Currency 2 7 2 2 6 4 3" xfId="8531" xr:uid="{00000000-0005-0000-0000-000053210000}"/>
    <cellStyle name="Currency 2 7 2 2 6 5" xfId="8532" xr:uid="{00000000-0005-0000-0000-000054210000}"/>
    <cellStyle name="Currency 2 7 2 2 6 5 2" xfId="8533" xr:uid="{00000000-0005-0000-0000-000055210000}"/>
    <cellStyle name="Currency 2 7 2 2 6 6" xfId="8534" xr:uid="{00000000-0005-0000-0000-000056210000}"/>
    <cellStyle name="Currency 2 7 2 2 6 6 2" xfId="8535" xr:uid="{00000000-0005-0000-0000-000057210000}"/>
    <cellStyle name="Currency 2 7 2 2 6 7" xfId="8536" xr:uid="{00000000-0005-0000-0000-000058210000}"/>
    <cellStyle name="Currency 2 7 2 2 7" xfId="8537" xr:uid="{00000000-0005-0000-0000-000059210000}"/>
    <cellStyle name="Currency 2 7 2 2 7 2" xfId="8538" xr:uid="{00000000-0005-0000-0000-00005A210000}"/>
    <cellStyle name="Currency 2 7 2 2 7 2 2" xfId="8539" xr:uid="{00000000-0005-0000-0000-00005B210000}"/>
    <cellStyle name="Currency 2 7 2 2 7 3" xfId="8540" xr:uid="{00000000-0005-0000-0000-00005C210000}"/>
    <cellStyle name="Currency 2 7 2 2 8" xfId="8541" xr:uid="{00000000-0005-0000-0000-00005D210000}"/>
    <cellStyle name="Currency 2 7 2 2 8 2" xfId="8542" xr:uid="{00000000-0005-0000-0000-00005E210000}"/>
    <cellStyle name="Currency 2 7 2 2 8 2 2" xfId="8543" xr:uid="{00000000-0005-0000-0000-00005F210000}"/>
    <cellStyle name="Currency 2 7 2 2 8 3" xfId="8544" xr:uid="{00000000-0005-0000-0000-000060210000}"/>
    <cellStyle name="Currency 2 7 2 3" xfId="8545" xr:uid="{00000000-0005-0000-0000-000061210000}"/>
    <cellStyle name="Currency 2 7 2 3 10" xfId="8546" xr:uid="{00000000-0005-0000-0000-000062210000}"/>
    <cellStyle name="Currency 2 7 2 3 2" xfId="8547" xr:uid="{00000000-0005-0000-0000-000063210000}"/>
    <cellStyle name="Currency 2 7 2 3 2 2" xfId="8548" xr:uid="{00000000-0005-0000-0000-000064210000}"/>
    <cellStyle name="Currency 2 7 2 3 2 3" xfId="8549" xr:uid="{00000000-0005-0000-0000-000065210000}"/>
    <cellStyle name="Currency 2 7 2 3 2 3 2" xfId="8550" xr:uid="{00000000-0005-0000-0000-000066210000}"/>
    <cellStyle name="Currency 2 7 2 3 2 3 3" xfId="8551" xr:uid="{00000000-0005-0000-0000-000067210000}"/>
    <cellStyle name="Currency 2 7 2 3 2 4" xfId="8552" xr:uid="{00000000-0005-0000-0000-000068210000}"/>
    <cellStyle name="Currency 2 7 2 3 2 4 2" xfId="8553" xr:uid="{00000000-0005-0000-0000-000069210000}"/>
    <cellStyle name="Currency 2 7 2 3 2 4 2 2" xfId="8554" xr:uid="{00000000-0005-0000-0000-00006A210000}"/>
    <cellStyle name="Currency 2 7 2 3 2 4 3" xfId="8555" xr:uid="{00000000-0005-0000-0000-00006B210000}"/>
    <cellStyle name="Currency 2 7 2 3 2 5" xfId="8556" xr:uid="{00000000-0005-0000-0000-00006C210000}"/>
    <cellStyle name="Currency 2 7 2 3 2 5 2" xfId="8557" xr:uid="{00000000-0005-0000-0000-00006D210000}"/>
    <cellStyle name="Currency 2 7 2 3 2 5 2 2" xfId="8558" xr:uid="{00000000-0005-0000-0000-00006E210000}"/>
    <cellStyle name="Currency 2 7 2 3 2 5 3" xfId="8559" xr:uid="{00000000-0005-0000-0000-00006F210000}"/>
    <cellStyle name="Currency 2 7 2 3 2 6" xfId="8560" xr:uid="{00000000-0005-0000-0000-000070210000}"/>
    <cellStyle name="Currency 2 7 2 3 2 6 2" xfId="8561" xr:uid="{00000000-0005-0000-0000-000071210000}"/>
    <cellStyle name="Currency 2 7 2 3 2 6 2 2" xfId="8562" xr:uid="{00000000-0005-0000-0000-000072210000}"/>
    <cellStyle name="Currency 2 7 2 3 2 6 3" xfId="8563" xr:uid="{00000000-0005-0000-0000-000073210000}"/>
    <cellStyle name="Currency 2 7 2 3 2 7" xfId="8564" xr:uid="{00000000-0005-0000-0000-000074210000}"/>
    <cellStyle name="Currency 2 7 2 3 2 7 2" xfId="8565" xr:uid="{00000000-0005-0000-0000-000075210000}"/>
    <cellStyle name="Currency 2 7 2 3 2 8" xfId="8566" xr:uid="{00000000-0005-0000-0000-000076210000}"/>
    <cellStyle name="Currency 2 7 2 3 2 8 2" xfId="8567" xr:uid="{00000000-0005-0000-0000-000077210000}"/>
    <cellStyle name="Currency 2 7 2 3 2 9" xfId="8568" xr:uid="{00000000-0005-0000-0000-000078210000}"/>
    <cellStyle name="Currency 2 7 2 3 3" xfId="8569" xr:uid="{00000000-0005-0000-0000-000079210000}"/>
    <cellStyle name="Currency 2 7 2 3 4" xfId="8570" xr:uid="{00000000-0005-0000-0000-00007A210000}"/>
    <cellStyle name="Currency 2 7 2 3 4 2" xfId="8571" xr:uid="{00000000-0005-0000-0000-00007B210000}"/>
    <cellStyle name="Currency 2 7 2 3 4 3" xfId="8572" xr:uid="{00000000-0005-0000-0000-00007C210000}"/>
    <cellStyle name="Currency 2 7 2 3 5" xfId="8573" xr:uid="{00000000-0005-0000-0000-00007D210000}"/>
    <cellStyle name="Currency 2 7 2 3 5 2" xfId="8574" xr:uid="{00000000-0005-0000-0000-00007E210000}"/>
    <cellStyle name="Currency 2 7 2 3 5 2 2" xfId="8575" xr:uid="{00000000-0005-0000-0000-00007F210000}"/>
    <cellStyle name="Currency 2 7 2 3 5 3" xfId="8576" xr:uid="{00000000-0005-0000-0000-000080210000}"/>
    <cellStyle name="Currency 2 7 2 3 6" xfId="8577" xr:uid="{00000000-0005-0000-0000-000081210000}"/>
    <cellStyle name="Currency 2 7 2 3 6 2" xfId="8578" xr:uid="{00000000-0005-0000-0000-000082210000}"/>
    <cellStyle name="Currency 2 7 2 3 6 2 2" xfId="8579" xr:uid="{00000000-0005-0000-0000-000083210000}"/>
    <cellStyle name="Currency 2 7 2 3 6 3" xfId="8580" xr:uid="{00000000-0005-0000-0000-000084210000}"/>
    <cellStyle name="Currency 2 7 2 3 7" xfId="8581" xr:uid="{00000000-0005-0000-0000-000085210000}"/>
    <cellStyle name="Currency 2 7 2 3 7 2" xfId="8582" xr:uid="{00000000-0005-0000-0000-000086210000}"/>
    <cellStyle name="Currency 2 7 2 3 7 2 2" xfId="8583" xr:uid="{00000000-0005-0000-0000-000087210000}"/>
    <cellStyle name="Currency 2 7 2 3 7 3" xfId="8584" xr:uid="{00000000-0005-0000-0000-000088210000}"/>
    <cellStyle name="Currency 2 7 2 3 8" xfId="8585" xr:uid="{00000000-0005-0000-0000-000089210000}"/>
    <cellStyle name="Currency 2 7 2 3 8 2" xfId="8586" xr:uid="{00000000-0005-0000-0000-00008A210000}"/>
    <cellStyle name="Currency 2 7 2 3 9" xfId="8587" xr:uid="{00000000-0005-0000-0000-00008B210000}"/>
    <cellStyle name="Currency 2 7 2 3 9 2" xfId="8588" xr:uid="{00000000-0005-0000-0000-00008C210000}"/>
    <cellStyle name="Currency 2 7 2 4" xfId="8589" xr:uid="{00000000-0005-0000-0000-00008D210000}"/>
    <cellStyle name="Currency 2 7 2 4 2" xfId="8590" xr:uid="{00000000-0005-0000-0000-00008E210000}"/>
    <cellStyle name="Currency 2 7 2 4 2 10" xfId="8591" xr:uid="{00000000-0005-0000-0000-00008F210000}"/>
    <cellStyle name="Currency 2 7 2 4 2 2" xfId="8592" xr:uid="{00000000-0005-0000-0000-000090210000}"/>
    <cellStyle name="Currency 2 7 2 4 2 3" xfId="8593" xr:uid="{00000000-0005-0000-0000-000091210000}"/>
    <cellStyle name="Currency 2 7 2 4 2 4" xfId="8594" xr:uid="{00000000-0005-0000-0000-000092210000}"/>
    <cellStyle name="Currency 2 7 2 4 2 4 2" xfId="8595" xr:uid="{00000000-0005-0000-0000-000093210000}"/>
    <cellStyle name="Currency 2 7 2 4 2 4 2 2" xfId="8596" xr:uid="{00000000-0005-0000-0000-000094210000}"/>
    <cellStyle name="Currency 2 7 2 4 2 4 3" xfId="8597" xr:uid="{00000000-0005-0000-0000-000095210000}"/>
    <cellStyle name="Currency 2 7 2 4 2 5" xfId="8598" xr:uid="{00000000-0005-0000-0000-000096210000}"/>
    <cellStyle name="Currency 2 7 2 4 2 5 2" xfId="8599" xr:uid="{00000000-0005-0000-0000-000097210000}"/>
    <cellStyle name="Currency 2 7 2 4 2 5 2 2" xfId="8600" xr:uid="{00000000-0005-0000-0000-000098210000}"/>
    <cellStyle name="Currency 2 7 2 4 2 5 3" xfId="8601" xr:uid="{00000000-0005-0000-0000-000099210000}"/>
    <cellStyle name="Currency 2 7 2 4 2 6" xfId="8602" xr:uid="{00000000-0005-0000-0000-00009A210000}"/>
    <cellStyle name="Currency 2 7 2 4 2 6 2" xfId="8603" xr:uid="{00000000-0005-0000-0000-00009B210000}"/>
    <cellStyle name="Currency 2 7 2 4 2 6 2 2" xfId="8604" xr:uid="{00000000-0005-0000-0000-00009C210000}"/>
    <cellStyle name="Currency 2 7 2 4 2 6 3" xfId="8605" xr:uid="{00000000-0005-0000-0000-00009D210000}"/>
    <cellStyle name="Currency 2 7 2 4 2 7" xfId="8606" xr:uid="{00000000-0005-0000-0000-00009E210000}"/>
    <cellStyle name="Currency 2 7 2 4 2 7 2" xfId="8607" xr:uid="{00000000-0005-0000-0000-00009F210000}"/>
    <cellStyle name="Currency 2 7 2 4 2 8" xfId="8608" xr:uid="{00000000-0005-0000-0000-0000A0210000}"/>
    <cellStyle name="Currency 2 7 2 4 2 8 2" xfId="8609" xr:uid="{00000000-0005-0000-0000-0000A1210000}"/>
    <cellStyle name="Currency 2 7 2 4 2 9" xfId="8610" xr:uid="{00000000-0005-0000-0000-0000A2210000}"/>
    <cellStyle name="Currency 2 7 2 4 3" xfId="8611" xr:uid="{00000000-0005-0000-0000-0000A3210000}"/>
    <cellStyle name="Currency 2 7 2 4 4" xfId="8612" xr:uid="{00000000-0005-0000-0000-0000A4210000}"/>
    <cellStyle name="Currency 2 7 2 4 4 2" xfId="8613" xr:uid="{00000000-0005-0000-0000-0000A5210000}"/>
    <cellStyle name="Currency 2 7 2 4 4 2 2" xfId="8614" xr:uid="{00000000-0005-0000-0000-0000A6210000}"/>
    <cellStyle name="Currency 2 7 2 4 4 3" xfId="8615" xr:uid="{00000000-0005-0000-0000-0000A7210000}"/>
    <cellStyle name="Currency 2 7 2 4 5" xfId="8616" xr:uid="{00000000-0005-0000-0000-0000A8210000}"/>
    <cellStyle name="Currency 2 7 2 4 5 2" xfId="8617" xr:uid="{00000000-0005-0000-0000-0000A9210000}"/>
    <cellStyle name="Currency 2 7 2 4 5 2 2" xfId="8618" xr:uid="{00000000-0005-0000-0000-0000AA210000}"/>
    <cellStyle name="Currency 2 7 2 4 5 3" xfId="8619" xr:uid="{00000000-0005-0000-0000-0000AB210000}"/>
    <cellStyle name="Currency 2 7 2 5" xfId="8620" xr:uid="{00000000-0005-0000-0000-0000AC210000}"/>
    <cellStyle name="Currency 2 7 2 5 2" xfId="8621" xr:uid="{00000000-0005-0000-0000-0000AD210000}"/>
    <cellStyle name="Currency 2 7 2 5 3" xfId="8622" xr:uid="{00000000-0005-0000-0000-0000AE210000}"/>
    <cellStyle name="Currency 2 7 2 5 3 2" xfId="8623" xr:uid="{00000000-0005-0000-0000-0000AF210000}"/>
    <cellStyle name="Currency 2 7 2 5 3 3" xfId="8624" xr:uid="{00000000-0005-0000-0000-0000B0210000}"/>
    <cellStyle name="Currency 2 7 2 5 4" xfId="8625" xr:uid="{00000000-0005-0000-0000-0000B1210000}"/>
    <cellStyle name="Currency 2 7 2 5 4 2" xfId="8626" xr:uid="{00000000-0005-0000-0000-0000B2210000}"/>
    <cellStyle name="Currency 2 7 2 5 4 2 2" xfId="8627" xr:uid="{00000000-0005-0000-0000-0000B3210000}"/>
    <cellStyle name="Currency 2 7 2 5 4 3" xfId="8628" xr:uid="{00000000-0005-0000-0000-0000B4210000}"/>
    <cellStyle name="Currency 2 7 2 5 5" xfId="8629" xr:uid="{00000000-0005-0000-0000-0000B5210000}"/>
    <cellStyle name="Currency 2 7 2 5 5 2" xfId="8630" xr:uid="{00000000-0005-0000-0000-0000B6210000}"/>
    <cellStyle name="Currency 2 7 2 5 5 2 2" xfId="8631" xr:uid="{00000000-0005-0000-0000-0000B7210000}"/>
    <cellStyle name="Currency 2 7 2 5 5 3" xfId="8632" xr:uid="{00000000-0005-0000-0000-0000B8210000}"/>
    <cellStyle name="Currency 2 7 2 5 6" xfId="8633" xr:uid="{00000000-0005-0000-0000-0000B9210000}"/>
    <cellStyle name="Currency 2 7 2 5 6 2" xfId="8634" xr:uid="{00000000-0005-0000-0000-0000BA210000}"/>
    <cellStyle name="Currency 2 7 2 5 6 2 2" xfId="8635" xr:uid="{00000000-0005-0000-0000-0000BB210000}"/>
    <cellStyle name="Currency 2 7 2 5 6 3" xfId="8636" xr:uid="{00000000-0005-0000-0000-0000BC210000}"/>
    <cellStyle name="Currency 2 7 2 5 7" xfId="8637" xr:uid="{00000000-0005-0000-0000-0000BD210000}"/>
    <cellStyle name="Currency 2 7 2 5 7 2" xfId="8638" xr:uid="{00000000-0005-0000-0000-0000BE210000}"/>
    <cellStyle name="Currency 2 7 2 5 8" xfId="8639" xr:uid="{00000000-0005-0000-0000-0000BF210000}"/>
    <cellStyle name="Currency 2 7 2 5 8 2" xfId="8640" xr:uid="{00000000-0005-0000-0000-0000C0210000}"/>
    <cellStyle name="Currency 2 7 2 5 9" xfId="8641" xr:uid="{00000000-0005-0000-0000-0000C1210000}"/>
    <cellStyle name="Currency 2 7 2 6" xfId="8642" xr:uid="{00000000-0005-0000-0000-0000C2210000}"/>
    <cellStyle name="Currency 2 7 2 6 2" xfId="8643" xr:uid="{00000000-0005-0000-0000-0000C3210000}"/>
    <cellStyle name="Currency 2 7 2 6 3" xfId="8644" xr:uid="{00000000-0005-0000-0000-0000C4210000}"/>
    <cellStyle name="Currency 2 7 2 7" xfId="8645" xr:uid="{00000000-0005-0000-0000-0000C5210000}"/>
    <cellStyle name="Currency 2 7 2 8" xfId="8646" xr:uid="{00000000-0005-0000-0000-0000C6210000}"/>
    <cellStyle name="Currency 2 7 2 8 2" xfId="8647" xr:uid="{00000000-0005-0000-0000-0000C7210000}"/>
    <cellStyle name="Currency 2 7 2 8 2 2" xfId="8648" xr:uid="{00000000-0005-0000-0000-0000C8210000}"/>
    <cellStyle name="Currency 2 7 2 8 3" xfId="8649" xr:uid="{00000000-0005-0000-0000-0000C9210000}"/>
    <cellStyle name="Currency 2 7 2 8 4" xfId="8650" xr:uid="{00000000-0005-0000-0000-0000CA210000}"/>
    <cellStyle name="Currency 2 7 2 9" xfId="8651" xr:uid="{00000000-0005-0000-0000-0000CB210000}"/>
    <cellStyle name="Currency 2 7 2 9 2" xfId="8652" xr:uid="{00000000-0005-0000-0000-0000CC210000}"/>
    <cellStyle name="Currency 2 7 2 9 2 2" xfId="8653" xr:uid="{00000000-0005-0000-0000-0000CD210000}"/>
    <cellStyle name="Currency 2 7 2 9 3" xfId="8654" xr:uid="{00000000-0005-0000-0000-0000CE210000}"/>
    <cellStyle name="Currency 2 7 3" xfId="8655" xr:uid="{00000000-0005-0000-0000-0000CF210000}"/>
    <cellStyle name="Currency 2 7 3 10" xfId="8656" xr:uid="{00000000-0005-0000-0000-0000D0210000}"/>
    <cellStyle name="Currency 2 7 3 10 2" xfId="8657" xr:uid="{00000000-0005-0000-0000-0000D1210000}"/>
    <cellStyle name="Currency 2 7 3 10 2 2" xfId="8658" xr:uid="{00000000-0005-0000-0000-0000D2210000}"/>
    <cellStyle name="Currency 2 7 3 10 3" xfId="8659" xr:uid="{00000000-0005-0000-0000-0000D3210000}"/>
    <cellStyle name="Currency 2 7 3 11" xfId="8660" xr:uid="{00000000-0005-0000-0000-0000D4210000}"/>
    <cellStyle name="Currency 2 7 3 11 2" xfId="8661" xr:uid="{00000000-0005-0000-0000-0000D5210000}"/>
    <cellStyle name="Currency 2 7 3 12" xfId="8662" xr:uid="{00000000-0005-0000-0000-0000D6210000}"/>
    <cellStyle name="Currency 2 7 3 12 2" xfId="8663" xr:uid="{00000000-0005-0000-0000-0000D7210000}"/>
    <cellStyle name="Currency 2 7 3 13" xfId="8664" xr:uid="{00000000-0005-0000-0000-0000D8210000}"/>
    <cellStyle name="Currency 2 7 3 14" xfId="8665" xr:uid="{00000000-0005-0000-0000-0000D9210000}"/>
    <cellStyle name="Currency 2 7 3 15" xfId="8666" xr:uid="{00000000-0005-0000-0000-0000DA210000}"/>
    <cellStyle name="Currency 2 7 3 2" xfId="8667" xr:uid="{00000000-0005-0000-0000-0000DB210000}"/>
    <cellStyle name="Currency 2 7 3 2 2" xfId="8668" xr:uid="{00000000-0005-0000-0000-0000DC210000}"/>
    <cellStyle name="Currency 2 7 3 2 2 2" xfId="8669" xr:uid="{00000000-0005-0000-0000-0000DD210000}"/>
    <cellStyle name="Currency 2 7 3 2 2 3" xfId="8670" xr:uid="{00000000-0005-0000-0000-0000DE210000}"/>
    <cellStyle name="Currency 2 7 3 2 2 3 2" xfId="8671" xr:uid="{00000000-0005-0000-0000-0000DF210000}"/>
    <cellStyle name="Currency 2 7 3 2 2 3 3" xfId="8672" xr:uid="{00000000-0005-0000-0000-0000E0210000}"/>
    <cellStyle name="Currency 2 7 3 2 2 4" xfId="8673" xr:uid="{00000000-0005-0000-0000-0000E1210000}"/>
    <cellStyle name="Currency 2 7 3 2 2 4 2" xfId="8674" xr:uid="{00000000-0005-0000-0000-0000E2210000}"/>
    <cellStyle name="Currency 2 7 3 2 2 4 2 2" xfId="8675" xr:uid="{00000000-0005-0000-0000-0000E3210000}"/>
    <cellStyle name="Currency 2 7 3 2 2 4 3" xfId="8676" xr:uid="{00000000-0005-0000-0000-0000E4210000}"/>
    <cellStyle name="Currency 2 7 3 2 2 5" xfId="8677" xr:uid="{00000000-0005-0000-0000-0000E5210000}"/>
    <cellStyle name="Currency 2 7 3 2 2 5 2" xfId="8678" xr:uid="{00000000-0005-0000-0000-0000E6210000}"/>
    <cellStyle name="Currency 2 7 3 2 2 5 2 2" xfId="8679" xr:uid="{00000000-0005-0000-0000-0000E7210000}"/>
    <cellStyle name="Currency 2 7 3 2 2 5 3" xfId="8680" xr:uid="{00000000-0005-0000-0000-0000E8210000}"/>
    <cellStyle name="Currency 2 7 3 2 2 6" xfId="8681" xr:uid="{00000000-0005-0000-0000-0000E9210000}"/>
    <cellStyle name="Currency 2 7 3 2 2 6 2" xfId="8682" xr:uid="{00000000-0005-0000-0000-0000EA210000}"/>
    <cellStyle name="Currency 2 7 3 2 2 6 2 2" xfId="8683" xr:uid="{00000000-0005-0000-0000-0000EB210000}"/>
    <cellStyle name="Currency 2 7 3 2 2 6 3" xfId="8684" xr:uid="{00000000-0005-0000-0000-0000EC210000}"/>
    <cellStyle name="Currency 2 7 3 2 2 7" xfId="8685" xr:uid="{00000000-0005-0000-0000-0000ED210000}"/>
    <cellStyle name="Currency 2 7 3 2 2 7 2" xfId="8686" xr:uid="{00000000-0005-0000-0000-0000EE210000}"/>
    <cellStyle name="Currency 2 7 3 2 2 8" xfId="8687" xr:uid="{00000000-0005-0000-0000-0000EF210000}"/>
    <cellStyle name="Currency 2 7 3 2 2 8 2" xfId="8688" xr:uid="{00000000-0005-0000-0000-0000F0210000}"/>
    <cellStyle name="Currency 2 7 3 2 2 9" xfId="8689" xr:uid="{00000000-0005-0000-0000-0000F1210000}"/>
    <cellStyle name="Currency 2 7 3 2 3" xfId="8690" xr:uid="{00000000-0005-0000-0000-0000F2210000}"/>
    <cellStyle name="Currency 2 7 3 2 3 2" xfId="8691" xr:uid="{00000000-0005-0000-0000-0000F3210000}"/>
    <cellStyle name="Currency 2 7 3 2 3 3" xfId="8692" xr:uid="{00000000-0005-0000-0000-0000F4210000}"/>
    <cellStyle name="Currency 2 7 3 2 3 3 2" xfId="8693" xr:uid="{00000000-0005-0000-0000-0000F5210000}"/>
    <cellStyle name="Currency 2 7 3 2 3 3 3" xfId="8694" xr:uid="{00000000-0005-0000-0000-0000F6210000}"/>
    <cellStyle name="Currency 2 7 3 2 3 4" xfId="8695" xr:uid="{00000000-0005-0000-0000-0000F7210000}"/>
    <cellStyle name="Currency 2 7 3 2 3 4 2" xfId="8696" xr:uid="{00000000-0005-0000-0000-0000F8210000}"/>
    <cellStyle name="Currency 2 7 3 2 3 4 2 2" xfId="8697" xr:uid="{00000000-0005-0000-0000-0000F9210000}"/>
    <cellStyle name="Currency 2 7 3 2 3 4 3" xfId="8698" xr:uid="{00000000-0005-0000-0000-0000FA210000}"/>
    <cellStyle name="Currency 2 7 3 2 3 5" xfId="8699" xr:uid="{00000000-0005-0000-0000-0000FB210000}"/>
    <cellStyle name="Currency 2 7 3 2 3 5 2" xfId="8700" xr:uid="{00000000-0005-0000-0000-0000FC210000}"/>
    <cellStyle name="Currency 2 7 3 2 3 5 2 2" xfId="8701" xr:uid="{00000000-0005-0000-0000-0000FD210000}"/>
    <cellStyle name="Currency 2 7 3 2 3 5 3" xfId="8702" xr:uid="{00000000-0005-0000-0000-0000FE210000}"/>
    <cellStyle name="Currency 2 7 3 2 3 6" xfId="8703" xr:uid="{00000000-0005-0000-0000-0000FF210000}"/>
    <cellStyle name="Currency 2 7 3 2 3 6 2" xfId="8704" xr:uid="{00000000-0005-0000-0000-000000220000}"/>
    <cellStyle name="Currency 2 7 3 2 3 6 2 2" xfId="8705" xr:uid="{00000000-0005-0000-0000-000001220000}"/>
    <cellStyle name="Currency 2 7 3 2 3 6 3" xfId="8706" xr:uid="{00000000-0005-0000-0000-000002220000}"/>
    <cellStyle name="Currency 2 7 3 2 3 7" xfId="8707" xr:uid="{00000000-0005-0000-0000-000003220000}"/>
    <cellStyle name="Currency 2 7 3 2 3 7 2" xfId="8708" xr:uid="{00000000-0005-0000-0000-000004220000}"/>
    <cellStyle name="Currency 2 7 3 2 3 8" xfId="8709" xr:uid="{00000000-0005-0000-0000-000005220000}"/>
    <cellStyle name="Currency 2 7 3 2 3 8 2" xfId="8710" xr:uid="{00000000-0005-0000-0000-000006220000}"/>
    <cellStyle name="Currency 2 7 3 2 3 9" xfId="8711" xr:uid="{00000000-0005-0000-0000-000007220000}"/>
    <cellStyle name="Currency 2 7 3 2 4" xfId="8712" xr:uid="{00000000-0005-0000-0000-000008220000}"/>
    <cellStyle name="Currency 2 7 3 2 4 2" xfId="8713" xr:uid="{00000000-0005-0000-0000-000009220000}"/>
    <cellStyle name="Currency 2 7 3 2 4 3" xfId="8714" xr:uid="{00000000-0005-0000-0000-00000A220000}"/>
    <cellStyle name="Currency 2 7 3 2 4 3 2" xfId="8715" xr:uid="{00000000-0005-0000-0000-00000B220000}"/>
    <cellStyle name="Currency 2 7 3 2 4 3 2 2" xfId="8716" xr:uid="{00000000-0005-0000-0000-00000C220000}"/>
    <cellStyle name="Currency 2 7 3 2 4 3 3" xfId="8717" xr:uid="{00000000-0005-0000-0000-00000D220000}"/>
    <cellStyle name="Currency 2 7 3 2 4 4" xfId="8718" xr:uid="{00000000-0005-0000-0000-00000E220000}"/>
    <cellStyle name="Currency 2 7 3 2 4 4 2" xfId="8719" xr:uid="{00000000-0005-0000-0000-00000F220000}"/>
    <cellStyle name="Currency 2 7 3 2 4 4 2 2" xfId="8720" xr:uid="{00000000-0005-0000-0000-000010220000}"/>
    <cellStyle name="Currency 2 7 3 2 4 4 3" xfId="8721" xr:uid="{00000000-0005-0000-0000-000011220000}"/>
    <cellStyle name="Currency 2 7 3 2 4 5" xfId="8722" xr:uid="{00000000-0005-0000-0000-000012220000}"/>
    <cellStyle name="Currency 2 7 3 2 4 5 2" xfId="8723" xr:uid="{00000000-0005-0000-0000-000013220000}"/>
    <cellStyle name="Currency 2 7 3 2 4 5 2 2" xfId="8724" xr:uid="{00000000-0005-0000-0000-000014220000}"/>
    <cellStyle name="Currency 2 7 3 2 4 5 3" xfId="8725" xr:uid="{00000000-0005-0000-0000-000015220000}"/>
    <cellStyle name="Currency 2 7 3 2 4 6" xfId="8726" xr:uid="{00000000-0005-0000-0000-000016220000}"/>
    <cellStyle name="Currency 2 7 3 2 4 6 2" xfId="8727" xr:uid="{00000000-0005-0000-0000-000017220000}"/>
    <cellStyle name="Currency 2 7 3 2 4 7" xfId="8728" xr:uid="{00000000-0005-0000-0000-000018220000}"/>
    <cellStyle name="Currency 2 7 3 2 4 7 2" xfId="8729" xr:uid="{00000000-0005-0000-0000-000019220000}"/>
    <cellStyle name="Currency 2 7 3 2 4 8" xfId="8730" xr:uid="{00000000-0005-0000-0000-00001A220000}"/>
    <cellStyle name="Currency 2 7 3 2 4 9" xfId="8731" xr:uid="{00000000-0005-0000-0000-00001B220000}"/>
    <cellStyle name="Currency 2 7 3 2 5" xfId="8732" xr:uid="{00000000-0005-0000-0000-00001C220000}"/>
    <cellStyle name="Currency 2 7 3 2 5 2" xfId="8733" xr:uid="{00000000-0005-0000-0000-00001D220000}"/>
    <cellStyle name="Currency 2 7 3 2 5 3" xfId="8734" xr:uid="{00000000-0005-0000-0000-00001E220000}"/>
    <cellStyle name="Currency 2 7 3 2 6" xfId="8735" xr:uid="{00000000-0005-0000-0000-00001F220000}"/>
    <cellStyle name="Currency 2 7 3 2 6 2" xfId="8736" xr:uid="{00000000-0005-0000-0000-000020220000}"/>
    <cellStyle name="Currency 2 7 3 2 6 2 2" xfId="8737" xr:uid="{00000000-0005-0000-0000-000021220000}"/>
    <cellStyle name="Currency 2 7 3 2 6 2 2 2" xfId="8738" xr:uid="{00000000-0005-0000-0000-000022220000}"/>
    <cellStyle name="Currency 2 7 3 2 6 2 3" xfId="8739" xr:uid="{00000000-0005-0000-0000-000023220000}"/>
    <cellStyle name="Currency 2 7 3 2 6 3" xfId="8740" xr:uid="{00000000-0005-0000-0000-000024220000}"/>
    <cellStyle name="Currency 2 7 3 2 6 3 2" xfId="8741" xr:uid="{00000000-0005-0000-0000-000025220000}"/>
    <cellStyle name="Currency 2 7 3 2 6 3 2 2" xfId="8742" xr:uid="{00000000-0005-0000-0000-000026220000}"/>
    <cellStyle name="Currency 2 7 3 2 6 3 3" xfId="8743" xr:uid="{00000000-0005-0000-0000-000027220000}"/>
    <cellStyle name="Currency 2 7 3 2 6 4" xfId="8744" xr:uid="{00000000-0005-0000-0000-000028220000}"/>
    <cellStyle name="Currency 2 7 3 2 6 4 2" xfId="8745" xr:uid="{00000000-0005-0000-0000-000029220000}"/>
    <cellStyle name="Currency 2 7 3 2 6 4 2 2" xfId="8746" xr:uid="{00000000-0005-0000-0000-00002A220000}"/>
    <cellStyle name="Currency 2 7 3 2 6 4 3" xfId="8747" xr:uid="{00000000-0005-0000-0000-00002B220000}"/>
    <cellStyle name="Currency 2 7 3 2 6 5" xfId="8748" xr:uid="{00000000-0005-0000-0000-00002C220000}"/>
    <cellStyle name="Currency 2 7 3 2 6 5 2" xfId="8749" xr:uid="{00000000-0005-0000-0000-00002D220000}"/>
    <cellStyle name="Currency 2 7 3 2 6 6" xfId="8750" xr:uid="{00000000-0005-0000-0000-00002E220000}"/>
    <cellStyle name="Currency 2 7 3 2 6 6 2" xfId="8751" xr:uid="{00000000-0005-0000-0000-00002F220000}"/>
    <cellStyle name="Currency 2 7 3 2 6 7" xfId="8752" xr:uid="{00000000-0005-0000-0000-000030220000}"/>
    <cellStyle name="Currency 2 7 3 2 7" xfId="8753" xr:uid="{00000000-0005-0000-0000-000031220000}"/>
    <cellStyle name="Currency 2 7 3 2 7 2" xfId="8754" xr:uid="{00000000-0005-0000-0000-000032220000}"/>
    <cellStyle name="Currency 2 7 3 2 7 2 2" xfId="8755" xr:uid="{00000000-0005-0000-0000-000033220000}"/>
    <cellStyle name="Currency 2 7 3 2 7 3" xfId="8756" xr:uid="{00000000-0005-0000-0000-000034220000}"/>
    <cellStyle name="Currency 2 7 3 2 8" xfId="8757" xr:uid="{00000000-0005-0000-0000-000035220000}"/>
    <cellStyle name="Currency 2 7 3 2 8 2" xfId="8758" xr:uid="{00000000-0005-0000-0000-000036220000}"/>
    <cellStyle name="Currency 2 7 3 2 8 2 2" xfId="8759" xr:uid="{00000000-0005-0000-0000-000037220000}"/>
    <cellStyle name="Currency 2 7 3 2 8 3" xfId="8760" xr:uid="{00000000-0005-0000-0000-000038220000}"/>
    <cellStyle name="Currency 2 7 3 3" xfId="8761" xr:uid="{00000000-0005-0000-0000-000039220000}"/>
    <cellStyle name="Currency 2 7 3 3 10" xfId="8762" xr:uid="{00000000-0005-0000-0000-00003A220000}"/>
    <cellStyle name="Currency 2 7 3 3 2" xfId="8763" xr:uid="{00000000-0005-0000-0000-00003B220000}"/>
    <cellStyle name="Currency 2 7 3 3 2 2" xfId="8764" xr:uid="{00000000-0005-0000-0000-00003C220000}"/>
    <cellStyle name="Currency 2 7 3 3 2 3" xfId="8765" xr:uid="{00000000-0005-0000-0000-00003D220000}"/>
    <cellStyle name="Currency 2 7 3 3 2 3 2" xfId="8766" xr:uid="{00000000-0005-0000-0000-00003E220000}"/>
    <cellStyle name="Currency 2 7 3 3 2 3 3" xfId="8767" xr:uid="{00000000-0005-0000-0000-00003F220000}"/>
    <cellStyle name="Currency 2 7 3 3 2 4" xfId="8768" xr:uid="{00000000-0005-0000-0000-000040220000}"/>
    <cellStyle name="Currency 2 7 3 3 2 4 2" xfId="8769" xr:uid="{00000000-0005-0000-0000-000041220000}"/>
    <cellStyle name="Currency 2 7 3 3 2 4 2 2" xfId="8770" xr:uid="{00000000-0005-0000-0000-000042220000}"/>
    <cellStyle name="Currency 2 7 3 3 2 4 3" xfId="8771" xr:uid="{00000000-0005-0000-0000-000043220000}"/>
    <cellStyle name="Currency 2 7 3 3 2 5" xfId="8772" xr:uid="{00000000-0005-0000-0000-000044220000}"/>
    <cellStyle name="Currency 2 7 3 3 2 5 2" xfId="8773" xr:uid="{00000000-0005-0000-0000-000045220000}"/>
    <cellStyle name="Currency 2 7 3 3 2 5 2 2" xfId="8774" xr:uid="{00000000-0005-0000-0000-000046220000}"/>
    <cellStyle name="Currency 2 7 3 3 2 5 3" xfId="8775" xr:uid="{00000000-0005-0000-0000-000047220000}"/>
    <cellStyle name="Currency 2 7 3 3 2 6" xfId="8776" xr:uid="{00000000-0005-0000-0000-000048220000}"/>
    <cellStyle name="Currency 2 7 3 3 2 6 2" xfId="8777" xr:uid="{00000000-0005-0000-0000-000049220000}"/>
    <cellStyle name="Currency 2 7 3 3 2 6 2 2" xfId="8778" xr:uid="{00000000-0005-0000-0000-00004A220000}"/>
    <cellStyle name="Currency 2 7 3 3 2 6 3" xfId="8779" xr:uid="{00000000-0005-0000-0000-00004B220000}"/>
    <cellStyle name="Currency 2 7 3 3 2 7" xfId="8780" xr:uid="{00000000-0005-0000-0000-00004C220000}"/>
    <cellStyle name="Currency 2 7 3 3 2 7 2" xfId="8781" xr:uid="{00000000-0005-0000-0000-00004D220000}"/>
    <cellStyle name="Currency 2 7 3 3 2 8" xfId="8782" xr:uid="{00000000-0005-0000-0000-00004E220000}"/>
    <cellStyle name="Currency 2 7 3 3 2 8 2" xfId="8783" xr:uid="{00000000-0005-0000-0000-00004F220000}"/>
    <cellStyle name="Currency 2 7 3 3 2 9" xfId="8784" xr:uid="{00000000-0005-0000-0000-000050220000}"/>
    <cellStyle name="Currency 2 7 3 3 3" xfId="8785" xr:uid="{00000000-0005-0000-0000-000051220000}"/>
    <cellStyle name="Currency 2 7 3 3 4" xfId="8786" xr:uid="{00000000-0005-0000-0000-000052220000}"/>
    <cellStyle name="Currency 2 7 3 3 4 2" xfId="8787" xr:uid="{00000000-0005-0000-0000-000053220000}"/>
    <cellStyle name="Currency 2 7 3 3 4 3" xfId="8788" xr:uid="{00000000-0005-0000-0000-000054220000}"/>
    <cellStyle name="Currency 2 7 3 3 5" xfId="8789" xr:uid="{00000000-0005-0000-0000-000055220000}"/>
    <cellStyle name="Currency 2 7 3 3 5 2" xfId="8790" xr:uid="{00000000-0005-0000-0000-000056220000}"/>
    <cellStyle name="Currency 2 7 3 3 5 2 2" xfId="8791" xr:uid="{00000000-0005-0000-0000-000057220000}"/>
    <cellStyle name="Currency 2 7 3 3 5 3" xfId="8792" xr:uid="{00000000-0005-0000-0000-000058220000}"/>
    <cellStyle name="Currency 2 7 3 3 6" xfId="8793" xr:uid="{00000000-0005-0000-0000-000059220000}"/>
    <cellStyle name="Currency 2 7 3 3 6 2" xfId="8794" xr:uid="{00000000-0005-0000-0000-00005A220000}"/>
    <cellStyle name="Currency 2 7 3 3 6 2 2" xfId="8795" xr:uid="{00000000-0005-0000-0000-00005B220000}"/>
    <cellStyle name="Currency 2 7 3 3 6 3" xfId="8796" xr:uid="{00000000-0005-0000-0000-00005C220000}"/>
    <cellStyle name="Currency 2 7 3 3 7" xfId="8797" xr:uid="{00000000-0005-0000-0000-00005D220000}"/>
    <cellStyle name="Currency 2 7 3 3 7 2" xfId="8798" xr:uid="{00000000-0005-0000-0000-00005E220000}"/>
    <cellStyle name="Currency 2 7 3 3 7 2 2" xfId="8799" xr:uid="{00000000-0005-0000-0000-00005F220000}"/>
    <cellStyle name="Currency 2 7 3 3 7 3" xfId="8800" xr:uid="{00000000-0005-0000-0000-000060220000}"/>
    <cellStyle name="Currency 2 7 3 3 8" xfId="8801" xr:uid="{00000000-0005-0000-0000-000061220000}"/>
    <cellStyle name="Currency 2 7 3 3 8 2" xfId="8802" xr:uid="{00000000-0005-0000-0000-000062220000}"/>
    <cellStyle name="Currency 2 7 3 3 9" xfId="8803" xr:uid="{00000000-0005-0000-0000-000063220000}"/>
    <cellStyle name="Currency 2 7 3 3 9 2" xfId="8804" xr:uid="{00000000-0005-0000-0000-000064220000}"/>
    <cellStyle name="Currency 2 7 3 4" xfId="8805" xr:uid="{00000000-0005-0000-0000-000065220000}"/>
    <cellStyle name="Currency 2 7 3 4 2" xfId="8806" xr:uid="{00000000-0005-0000-0000-000066220000}"/>
    <cellStyle name="Currency 2 7 3 4 2 10" xfId="8807" xr:uid="{00000000-0005-0000-0000-000067220000}"/>
    <cellStyle name="Currency 2 7 3 4 2 2" xfId="8808" xr:uid="{00000000-0005-0000-0000-000068220000}"/>
    <cellStyle name="Currency 2 7 3 4 2 3" xfId="8809" xr:uid="{00000000-0005-0000-0000-000069220000}"/>
    <cellStyle name="Currency 2 7 3 4 2 4" xfId="8810" xr:uid="{00000000-0005-0000-0000-00006A220000}"/>
    <cellStyle name="Currency 2 7 3 4 2 4 2" xfId="8811" xr:uid="{00000000-0005-0000-0000-00006B220000}"/>
    <cellStyle name="Currency 2 7 3 4 2 4 2 2" xfId="8812" xr:uid="{00000000-0005-0000-0000-00006C220000}"/>
    <cellStyle name="Currency 2 7 3 4 2 4 3" xfId="8813" xr:uid="{00000000-0005-0000-0000-00006D220000}"/>
    <cellStyle name="Currency 2 7 3 4 2 5" xfId="8814" xr:uid="{00000000-0005-0000-0000-00006E220000}"/>
    <cellStyle name="Currency 2 7 3 4 2 5 2" xfId="8815" xr:uid="{00000000-0005-0000-0000-00006F220000}"/>
    <cellStyle name="Currency 2 7 3 4 2 5 2 2" xfId="8816" xr:uid="{00000000-0005-0000-0000-000070220000}"/>
    <cellStyle name="Currency 2 7 3 4 2 5 3" xfId="8817" xr:uid="{00000000-0005-0000-0000-000071220000}"/>
    <cellStyle name="Currency 2 7 3 4 2 6" xfId="8818" xr:uid="{00000000-0005-0000-0000-000072220000}"/>
    <cellStyle name="Currency 2 7 3 4 2 6 2" xfId="8819" xr:uid="{00000000-0005-0000-0000-000073220000}"/>
    <cellStyle name="Currency 2 7 3 4 2 6 2 2" xfId="8820" xr:uid="{00000000-0005-0000-0000-000074220000}"/>
    <cellStyle name="Currency 2 7 3 4 2 6 3" xfId="8821" xr:uid="{00000000-0005-0000-0000-000075220000}"/>
    <cellStyle name="Currency 2 7 3 4 2 7" xfId="8822" xr:uid="{00000000-0005-0000-0000-000076220000}"/>
    <cellStyle name="Currency 2 7 3 4 2 7 2" xfId="8823" xr:uid="{00000000-0005-0000-0000-000077220000}"/>
    <cellStyle name="Currency 2 7 3 4 2 8" xfId="8824" xr:uid="{00000000-0005-0000-0000-000078220000}"/>
    <cellStyle name="Currency 2 7 3 4 2 8 2" xfId="8825" xr:uid="{00000000-0005-0000-0000-000079220000}"/>
    <cellStyle name="Currency 2 7 3 4 2 9" xfId="8826" xr:uid="{00000000-0005-0000-0000-00007A220000}"/>
    <cellStyle name="Currency 2 7 3 4 3" xfId="8827" xr:uid="{00000000-0005-0000-0000-00007B220000}"/>
    <cellStyle name="Currency 2 7 3 4 4" xfId="8828" xr:uid="{00000000-0005-0000-0000-00007C220000}"/>
    <cellStyle name="Currency 2 7 3 4 4 2" xfId="8829" xr:uid="{00000000-0005-0000-0000-00007D220000}"/>
    <cellStyle name="Currency 2 7 3 4 4 2 2" xfId="8830" xr:uid="{00000000-0005-0000-0000-00007E220000}"/>
    <cellStyle name="Currency 2 7 3 4 4 3" xfId="8831" xr:uid="{00000000-0005-0000-0000-00007F220000}"/>
    <cellStyle name="Currency 2 7 3 4 5" xfId="8832" xr:uid="{00000000-0005-0000-0000-000080220000}"/>
    <cellStyle name="Currency 2 7 3 4 5 2" xfId="8833" xr:uid="{00000000-0005-0000-0000-000081220000}"/>
    <cellStyle name="Currency 2 7 3 4 5 2 2" xfId="8834" xr:uid="{00000000-0005-0000-0000-000082220000}"/>
    <cellStyle name="Currency 2 7 3 4 5 3" xfId="8835" xr:uid="{00000000-0005-0000-0000-000083220000}"/>
    <cellStyle name="Currency 2 7 3 5" xfId="8836" xr:uid="{00000000-0005-0000-0000-000084220000}"/>
    <cellStyle name="Currency 2 7 3 5 2" xfId="8837" xr:uid="{00000000-0005-0000-0000-000085220000}"/>
    <cellStyle name="Currency 2 7 3 5 3" xfId="8838" xr:uid="{00000000-0005-0000-0000-000086220000}"/>
    <cellStyle name="Currency 2 7 3 5 3 2" xfId="8839" xr:uid="{00000000-0005-0000-0000-000087220000}"/>
    <cellStyle name="Currency 2 7 3 5 3 3" xfId="8840" xr:uid="{00000000-0005-0000-0000-000088220000}"/>
    <cellStyle name="Currency 2 7 3 5 4" xfId="8841" xr:uid="{00000000-0005-0000-0000-000089220000}"/>
    <cellStyle name="Currency 2 7 3 5 4 2" xfId="8842" xr:uid="{00000000-0005-0000-0000-00008A220000}"/>
    <cellStyle name="Currency 2 7 3 5 4 2 2" xfId="8843" xr:uid="{00000000-0005-0000-0000-00008B220000}"/>
    <cellStyle name="Currency 2 7 3 5 4 3" xfId="8844" xr:uid="{00000000-0005-0000-0000-00008C220000}"/>
    <cellStyle name="Currency 2 7 3 5 5" xfId="8845" xr:uid="{00000000-0005-0000-0000-00008D220000}"/>
    <cellStyle name="Currency 2 7 3 5 5 2" xfId="8846" xr:uid="{00000000-0005-0000-0000-00008E220000}"/>
    <cellStyle name="Currency 2 7 3 5 5 2 2" xfId="8847" xr:uid="{00000000-0005-0000-0000-00008F220000}"/>
    <cellStyle name="Currency 2 7 3 5 5 3" xfId="8848" xr:uid="{00000000-0005-0000-0000-000090220000}"/>
    <cellStyle name="Currency 2 7 3 5 6" xfId="8849" xr:uid="{00000000-0005-0000-0000-000091220000}"/>
    <cellStyle name="Currency 2 7 3 5 6 2" xfId="8850" xr:uid="{00000000-0005-0000-0000-000092220000}"/>
    <cellStyle name="Currency 2 7 3 5 6 2 2" xfId="8851" xr:uid="{00000000-0005-0000-0000-000093220000}"/>
    <cellStyle name="Currency 2 7 3 5 6 3" xfId="8852" xr:uid="{00000000-0005-0000-0000-000094220000}"/>
    <cellStyle name="Currency 2 7 3 5 7" xfId="8853" xr:uid="{00000000-0005-0000-0000-000095220000}"/>
    <cellStyle name="Currency 2 7 3 5 7 2" xfId="8854" xr:uid="{00000000-0005-0000-0000-000096220000}"/>
    <cellStyle name="Currency 2 7 3 5 8" xfId="8855" xr:uid="{00000000-0005-0000-0000-000097220000}"/>
    <cellStyle name="Currency 2 7 3 5 8 2" xfId="8856" xr:uid="{00000000-0005-0000-0000-000098220000}"/>
    <cellStyle name="Currency 2 7 3 5 9" xfId="8857" xr:uid="{00000000-0005-0000-0000-000099220000}"/>
    <cellStyle name="Currency 2 7 3 6" xfId="8858" xr:uid="{00000000-0005-0000-0000-00009A220000}"/>
    <cellStyle name="Currency 2 7 3 6 2" xfId="8859" xr:uid="{00000000-0005-0000-0000-00009B220000}"/>
    <cellStyle name="Currency 2 7 3 6 3" xfId="8860" xr:uid="{00000000-0005-0000-0000-00009C220000}"/>
    <cellStyle name="Currency 2 7 3 7" xfId="8861" xr:uid="{00000000-0005-0000-0000-00009D220000}"/>
    <cellStyle name="Currency 2 7 3 8" xfId="8862" xr:uid="{00000000-0005-0000-0000-00009E220000}"/>
    <cellStyle name="Currency 2 7 3 8 2" xfId="8863" xr:uid="{00000000-0005-0000-0000-00009F220000}"/>
    <cellStyle name="Currency 2 7 3 8 2 2" xfId="8864" xr:uid="{00000000-0005-0000-0000-0000A0220000}"/>
    <cellStyle name="Currency 2 7 3 8 3" xfId="8865" xr:uid="{00000000-0005-0000-0000-0000A1220000}"/>
    <cellStyle name="Currency 2 7 3 8 4" xfId="8866" xr:uid="{00000000-0005-0000-0000-0000A2220000}"/>
    <cellStyle name="Currency 2 7 3 9" xfId="8867" xr:uid="{00000000-0005-0000-0000-0000A3220000}"/>
    <cellStyle name="Currency 2 7 3 9 2" xfId="8868" xr:uid="{00000000-0005-0000-0000-0000A4220000}"/>
    <cellStyle name="Currency 2 7 3 9 2 2" xfId="8869" xr:uid="{00000000-0005-0000-0000-0000A5220000}"/>
    <cellStyle name="Currency 2 7 3 9 3" xfId="8870" xr:uid="{00000000-0005-0000-0000-0000A6220000}"/>
    <cellStyle name="Currency 2 7 4" xfId="8871" xr:uid="{00000000-0005-0000-0000-0000A7220000}"/>
    <cellStyle name="Currency 2 7 4 2" xfId="8872" xr:uid="{00000000-0005-0000-0000-0000A8220000}"/>
    <cellStyle name="Currency 2 7 4 2 2" xfId="8873" xr:uid="{00000000-0005-0000-0000-0000A9220000}"/>
    <cellStyle name="Currency 2 7 4 2 3" xfId="8874" xr:uid="{00000000-0005-0000-0000-0000AA220000}"/>
    <cellStyle name="Currency 2 7 4 2 3 2" xfId="8875" xr:uid="{00000000-0005-0000-0000-0000AB220000}"/>
    <cellStyle name="Currency 2 7 4 2 3 3" xfId="8876" xr:uid="{00000000-0005-0000-0000-0000AC220000}"/>
    <cellStyle name="Currency 2 7 4 2 4" xfId="8877" xr:uid="{00000000-0005-0000-0000-0000AD220000}"/>
    <cellStyle name="Currency 2 7 4 2 4 2" xfId="8878" xr:uid="{00000000-0005-0000-0000-0000AE220000}"/>
    <cellStyle name="Currency 2 7 4 2 4 2 2" xfId="8879" xr:uid="{00000000-0005-0000-0000-0000AF220000}"/>
    <cellStyle name="Currency 2 7 4 2 4 3" xfId="8880" xr:uid="{00000000-0005-0000-0000-0000B0220000}"/>
    <cellStyle name="Currency 2 7 4 2 5" xfId="8881" xr:uid="{00000000-0005-0000-0000-0000B1220000}"/>
    <cellStyle name="Currency 2 7 4 2 5 2" xfId="8882" xr:uid="{00000000-0005-0000-0000-0000B2220000}"/>
    <cellStyle name="Currency 2 7 4 2 5 2 2" xfId="8883" xr:uid="{00000000-0005-0000-0000-0000B3220000}"/>
    <cellStyle name="Currency 2 7 4 2 5 3" xfId="8884" xr:uid="{00000000-0005-0000-0000-0000B4220000}"/>
    <cellStyle name="Currency 2 7 4 2 6" xfId="8885" xr:uid="{00000000-0005-0000-0000-0000B5220000}"/>
    <cellStyle name="Currency 2 7 4 2 6 2" xfId="8886" xr:uid="{00000000-0005-0000-0000-0000B6220000}"/>
    <cellStyle name="Currency 2 7 4 2 6 2 2" xfId="8887" xr:uid="{00000000-0005-0000-0000-0000B7220000}"/>
    <cellStyle name="Currency 2 7 4 2 6 3" xfId="8888" xr:uid="{00000000-0005-0000-0000-0000B8220000}"/>
    <cellStyle name="Currency 2 7 4 2 7" xfId="8889" xr:uid="{00000000-0005-0000-0000-0000B9220000}"/>
    <cellStyle name="Currency 2 7 4 2 7 2" xfId="8890" xr:uid="{00000000-0005-0000-0000-0000BA220000}"/>
    <cellStyle name="Currency 2 7 4 2 8" xfId="8891" xr:uid="{00000000-0005-0000-0000-0000BB220000}"/>
    <cellStyle name="Currency 2 7 4 2 8 2" xfId="8892" xr:uid="{00000000-0005-0000-0000-0000BC220000}"/>
    <cellStyle name="Currency 2 7 4 2 9" xfId="8893" xr:uid="{00000000-0005-0000-0000-0000BD220000}"/>
    <cellStyle name="Currency 2 7 4 3" xfId="8894" xr:uid="{00000000-0005-0000-0000-0000BE220000}"/>
    <cellStyle name="Currency 2 7 4 3 2" xfId="8895" xr:uid="{00000000-0005-0000-0000-0000BF220000}"/>
    <cellStyle name="Currency 2 7 4 3 3" xfId="8896" xr:uid="{00000000-0005-0000-0000-0000C0220000}"/>
    <cellStyle name="Currency 2 7 4 3 3 2" xfId="8897" xr:uid="{00000000-0005-0000-0000-0000C1220000}"/>
    <cellStyle name="Currency 2 7 4 3 3 3" xfId="8898" xr:uid="{00000000-0005-0000-0000-0000C2220000}"/>
    <cellStyle name="Currency 2 7 4 3 4" xfId="8899" xr:uid="{00000000-0005-0000-0000-0000C3220000}"/>
    <cellStyle name="Currency 2 7 4 3 4 2" xfId="8900" xr:uid="{00000000-0005-0000-0000-0000C4220000}"/>
    <cellStyle name="Currency 2 7 4 3 4 2 2" xfId="8901" xr:uid="{00000000-0005-0000-0000-0000C5220000}"/>
    <cellStyle name="Currency 2 7 4 3 4 3" xfId="8902" xr:uid="{00000000-0005-0000-0000-0000C6220000}"/>
    <cellStyle name="Currency 2 7 4 3 5" xfId="8903" xr:uid="{00000000-0005-0000-0000-0000C7220000}"/>
    <cellStyle name="Currency 2 7 4 3 5 2" xfId="8904" xr:uid="{00000000-0005-0000-0000-0000C8220000}"/>
    <cellStyle name="Currency 2 7 4 3 5 2 2" xfId="8905" xr:uid="{00000000-0005-0000-0000-0000C9220000}"/>
    <cellStyle name="Currency 2 7 4 3 5 3" xfId="8906" xr:uid="{00000000-0005-0000-0000-0000CA220000}"/>
    <cellStyle name="Currency 2 7 4 3 6" xfId="8907" xr:uid="{00000000-0005-0000-0000-0000CB220000}"/>
    <cellStyle name="Currency 2 7 4 3 6 2" xfId="8908" xr:uid="{00000000-0005-0000-0000-0000CC220000}"/>
    <cellStyle name="Currency 2 7 4 3 6 2 2" xfId="8909" xr:uid="{00000000-0005-0000-0000-0000CD220000}"/>
    <cellStyle name="Currency 2 7 4 3 6 3" xfId="8910" xr:uid="{00000000-0005-0000-0000-0000CE220000}"/>
    <cellStyle name="Currency 2 7 4 3 7" xfId="8911" xr:uid="{00000000-0005-0000-0000-0000CF220000}"/>
    <cellStyle name="Currency 2 7 4 3 7 2" xfId="8912" xr:uid="{00000000-0005-0000-0000-0000D0220000}"/>
    <cellStyle name="Currency 2 7 4 3 8" xfId="8913" xr:uid="{00000000-0005-0000-0000-0000D1220000}"/>
    <cellStyle name="Currency 2 7 4 3 8 2" xfId="8914" xr:uid="{00000000-0005-0000-0000-0000D2220000}"/>
    <cellStyle name="Currency 2 7 4 3 9" xfId="8915" xr:uid="{00000000-0005-0000-0000-0000D3220000}"/>
    <cellStyle name="Currency 2 7 4 4" xfId="8916" xr:uid="{00000000-0005-0000-0000-0000D4220000}"/>
    <cellStyle name="Currency 2 7 4 4 2" xfId="8917" xr:uid="{00000000-0005-0000-0000-0000D5220000}"/>
    <cellStyle name="Currency 2 7 4 4 3" xfId="8918" xr:uid="{00000000-0005-0000-0000-0000D6220000}"/>
    <cellStyle name="Currency 2 7 4 4 3 2" xfId="8919" xr:uid="{00000000-0005-0000-0000-0000D7220000}"/>
    <cellStyle name="Currency 2 7 4 4 3 2 2" xfId="8920" xr:uid="{00000000-0005-0000-0000-0000D8220000}"/>
    <cellStyle name="Currency 2 7 4 4 3 3" xfId="8921" xr:uid="{00000000-0005-0000-0000-0000D9220000}"/>
    <cellStyle name="Currency 2 7 4 4 4" xfId="8922" xr:uid="{00000000-0005-0000-0000-0000DA220000}"/>
    <cellStyle name="Currency 2 7 4 4 4 2" xfId="8923" xr:uid="{00000000-0005-0000-0000-0000DB220000}"/>
    <cellStyle name="Currency 2 7 4 4 4 2 2" xfId="8924" xr:uid="{00000000-0005-0000-0000-0000DC220000}"/>
    <cellStyle name="Currency 2 7 4 4 4 3" xfId="8925" xr:uid="{00000000-0005-0000-0000-0000DD220000}"/>
    <cellStyle name="Currency 2 7 4 4 5" xfId="8926" xr:uid="{00000000-0005-0000-0000-0000DE220000}"/>
    <cellStyle name="Currency 2 7 4 4 5 2" xfId="8927" xr:uid="{00000000-0005-0000-0000-0000DF220000}"/>
    <cellStyle name="Currency 2 7 4 4 5 2 2" xfId="8928" xr:uid="{00000000-0005-0000-0000-0000E0220000}"/>
    <cellStyle name="Currency 2 7 4 4 5 3" xfId="8929" xr:uid="{00000000-0005-0000-0000-0000E1220000}"/>
    <cellStyle name="Currency 2 7 4 4 6" xfId="8930" xr:uid="{00000000-0005-0000-0000-0000E2220000}"/>
    <cellStyle name="Currency 2 7 4 4 6 2" xfId="8931" xr:uid="{00000000-0005-0000-0000-0000E3220000}"/>
    <cellStyle name="Currency 2 7 4 4 7" xfId="8932" xr:uid="{00000000-0005-0000-0000-0000E4220000}"/>
    <cellStyle name="Currency 2 7 4 4 7 2" xfId="8933" xr:uid="{00000000-0005-0000-0000-0000E5220000}"/>
    <cellStyle name="Currency 2 7 4 4 8" xfId="8934" xr:uid="{00000000-0005-0000-0000-0000E6220000}"/>
    <cellStyle name="Currency 2 7 4 4 9" xfId="8935" xr:uid="{00000000-0005-0000-0000-0000E7220000}"/>
    <cellStyle name="Currency 2 7 4 5" xfId="8936" xr:uid="{00000000-0005-0000-0000-0000E8220000}"/>
    <cellStyle name="Currency 2 7 4 5 2" xfId="8937" xr:uid="{00000000-0005-0000-0000-0000E9220000}"/>
    <cellStyle name="Currency 2 7 4 5 3" xfId="8938" xr:uid="{00000000-0005-0000-0000-0000EA220000}"/>
    <cellStyle name="Currency 2 7 4 6" xfId="8939" xr:uid="{00000000-0005-0000-0000-0000EB220000}"/>
    <cellStyle name="Currency 2 7 4 6 2" xfId="8940" xr:uid="{00000000-0005-0000-0000-0000EC220000}"/>
    <cellStyle name="Currency 2 7 4 6 2 2" xfId="8941" xr:uid="{00000000-0005-0000-0000-0000ED220000}"/>
    <cellStyle name="Currency 2 7 4 6 2 2 2" xfId="8942" xr:uid="{00000000-0005-0000-0000-0000EE220000}"/>
    <cellStyle name="Currency 2 7 4 6 2 3" xfId="8943" xr:uid="{00000000-0005-0000-0000-0000EF220000}"/>
    <cellStyle name="Currency 2 7 4 6 3" xfId="8944" xr:uid="{00000000-0005-0000-0000-0000F0220000}"/>
    <cellStyle name="Currency 2 7 4 6 3 2" xfId="8945" xr:uid="{00000000-0005-0000-0000-0000F1220000}"/>
    <cellStyle name="Currency 2 7 4 6 3 2 2" xfId="8946" xr:uid="{00000000-0005-0000-0000-0000F2220000}"/>
    <cellStyle name="Currency 2 7 4 6 3 3" xfId="8947" xr:uid="{00000000-0005-0000-0000-0000F3220000}"/>
    <cellStyle name="Currency 2 7 4 6 4" xfId="8948" xr:uid="{00000000-0005-0000-0000-0000F4220000}"/>
    <cellStyle name="Currency 2 7 4 6 4 2" xfId="8949" xr:uid="{00000000-0005-0000-0000-0000F5220000}"/>
    <cellStyle name="Currency 2 7 4 6 4 2 2" xfId="8950" xr:uid="{00000000-0005-0000-0000-0000F6220000}"/>
    <cellStyle name="Currency 2 7 4 6 4 3" xfId="8951" xr:uid="{00000000-0005-0000-0000-0000F7220000}"/>
    <cellStyle name="Currency 2 7 4 6 5" xfId="8952" xr:uid="{00000000-0005-0000-0000-0000F8220000}"/>
    <cellStyle name="Currency 2 7 4 6 5 2" xfId="8953" xr:uid="{00000000-0005-0000-0000-0000F9220000}"/>
    <cellStyle name="Currency 2 7 4 6 6" xfId="8954" xr:uid="{00000000-0005-0000-0000-0000FA220000}"/>
    <cellStyle name="Currency 2 7 4 6 6 2" xfId="8955" xr:uid="{00000000-0005-0000-0000-0000FB220000}"/>
    <cellStyle name="Currency 2 7 4 6 7" xfId="8956" xr:uid="{00000000-0005-0000-0000-0000FC220000}"/>
    <cellStyle name="Currency 2 7 4 7" xfId="8957" xr:uid="{00000000-0005-0000-0000-0000FD220000}"/>
    <cellStyle name="Currency 2 7 4 7 2" xfId="8958" xr:uid="{00000000-0005-0000-0000-0000FE220000}"/>
    <cellStyle name="Currency 2 7 4 7 2 2" xfId="8959" xr:uid="{00000000-0005-0000-0000-0000FF220000}"/>
    <cellStyle name="Currency 2 7 4 7 3" xfId="8960" xr:uid="{00000000-0005-0000-0000-000000230000}"/>
    <cellStyle name="Currency 2 7 4 8" xfId="8961" xr:uid="{00000000-0005-0000-0000-000001230000}"/>
    <cellStyle name="Currency 2 7 4 8 2" xfId="8962" xr:uid="{00000000-0005-0000-0000-000002230000}"/>
    <cellStyle name="Currency 2 7 4 8 2 2" xfId="8963" xr:uid="{00000000-0005-0000-0000-000003230000}"/>
    <cellStyle name="Currency 2 7 4 8 3" xfId="8964" xr:uid="{00000000-0005-0000-0000-000004230000}"/>
    <cellStyle name="Currency 2 7 5" xfId="8965" xr:uid="{00000000-0005-0000-0000-000005230000}"/>
    <cellStyle name="Currency 2 7 5 10" xfId="8966" xr:uid="{00000000-0005-0000-0000-000006230000}"/>
    <cellStyle name="Currency 2 7 5 2" xfId="8967" xr:uid="{00000000-0005-0000-0000-000007230000}"/>
    <cellStyle name="Currency 2 7 5 2 2" xfId="8968" xr:uid="{00000000-0005-0000-0000-000008230000}"/>
    <cellStyle name="Currency 2 7 5 2 3" xfId="8969" xr:uid="{00000000-0005-0000-0000-000009230000}"/>
    <cellStyle name="Currency 2 7 5 2 3 2" xfId="8970" xr:uid="{00000000-0005-0000-0000-00000A230000}"/>
    <cellStyle name="Currency 2 7 5 2 3 3" xfId="8971" xr:uid="{00000000-0005-0000-0000-00000B230000}"/>
    <cellStyle name="Currency 2 7 5 2 4" xfId="8972" xr:uid="{00000000-0005-0000-0000-00000C230000}"/>
    <cellStyle name="Currency 2 7 5 2 4 2" xfId="8973" xr:uid="{00000000-0005-0000-0000-00000D230000}"/>
    <cellStyle name="Currency 2 7 5 2 4 2 2" xfId="8974" xr:uid="{00000000-0005-0000-0000-00000E230000}"/>
    <cellStyle name="Currency 2 7 5 2 4 3" xfId="8975" xr:uid="{00000000-0005-0000-0000-00000F230000}"/>
    <cellStyle name="Currency 2 7 5 2 5" xfId="8976" xr:uid="{00000000-0005-0000-0000-000010230000}"/>
    <cellStyle name="Currency 2 7 5 2 5 2" xfId="8977" xr:uid="{00000000-0005-0000-0000-000011230000}"/>
    <cellStyle name="Currency 2 7 5 2 5 2 2" xfId="8978" xr:uid="{00000000-0005-0000-0000-000012230000}"/>
    <cellStyle name="Currency 2 7 5 2 5 3" xfId="8979" xr:uid="{00000000-0005-0000-0000-000013230000}"/>
    <cellStyle name="Currency 2 7 5 2 6" xfId="8980" xr:uid="{00000000-0005-0000-0000-000014230000}"/>
    <cellStyle name="Currency 2 7 5 2 6 2" xfId="8981" xr:uid="{00000000-0005-0000-0000-000015230000}"/>
    <cellStyle name="Currency 2 7 5 2 6 2 2" xfId="8982" xr:uid="{00000000-0005-0000-0000-000016230000}"/>
    <cellStyle name="Currency 2 7 5 2 6 3" xfId="8983" xr:uid="{00000000-0005-0000-0000-000017230000}"/>
    <cellStyle name="Currency 2 7 5 2 7" xfId="8984" xr:uid="{00000000-0005-0000-0000-000018230000}"/>
    <cellStyle name="Currency 2 7 5 2 7 2" xfId="8985" xr:uid="{00000000-0005-0000-0000-000019230000}"/>
    <cellStyle name="Currency 2 7 5 2 8" xfId="8986" xr:uid="{00000000-0005-0000-0000-00001A230000}"/>
    <cellStyle name="Currency 2 7 5 2 8 2" xfId="8987" xr:uid="{00000000-0005-0000-0000-00001B230000}"/>
    <cellStyle name="Currency 2 7 5 2 9" xfId="8988" xr:uid="{00000000-0005-0000-0000-00001C230000}"/>
    <cellStyle name="Currency 2 7 5 3" xfId="8989" xr:uid="{00000000-0005-0000-0000-00001D230000}"/>
    <cellStyle name="Currency 2 7 5 4" xfId="8990" xr:uid="{00000000-0005-0000-0000-00001E230000}"/>
    <cellStyle name="Currency 2 7 5 4 2" xfId="8991" xr:uid="{00000000-0005-0000-0000-00001F230000}"/>
    <cellStyle name="Currency 2 7 5 4 3" xfId="8992" xr:uid="{00000000-0005-0000-0000-000020230000}"/>
    <cellStyle name="Currency 2 7 5 5" xfId="8993" xr:uid="{00000000-0005-0000-0000-000021230000}"/>
    <cellStyle name="Currency 2 7 5 5 2" xfId="8994" xr:uid="{00000000-0005-0000-0000-000022230000}"/>
    <cellStyle name="Currency 2 7 5 5 2 2" xfId="8995" xr:uid="{00000000-0005-0000-0000-000023230000}"/>
    <cellStyle name="Currency 2 7 5 5 3" xfId="8996" xr:uid="{00000000-0005-0000-0000-000024230000}"/>
    <cellStyle name="Currency 2 7 5 6" xfId="8997" xr:uid="{00000000-0005-0000-0000-000025230000}"/>
    <cellStyle name="Currency 2 7 5 6 2" xfId="8998" xr:uid="{00000000-0005-0000-0000-000026230000}"/>
    <cellStyle name="Currency 2 7 5 6 2 2" xfId="8999" xr:uid="{00000000-0005-0000-0000-000027230000}"/>
    <cellStyle name="Currency 2 7 5 6 3" xfId="9000" xr:uid="{00000000-0005-0000-0000-000028230000}"/>
    <cellStyle name="Currency 2 7 5 7" xfId="9001" xr:uid="{00000000-0005-0000-0000-000029230000}"/>
    <cellStyle name="Currency 2 7 5 7 2" xfId="9002" xr:uid="{00000000-0005-0000-0000-00002A230000}"/>
    <cellStyle name="Currency 2 7 5 7 2 2" xfId="9003" xr:uid="{00000000-0005-0000-0000-00002B230000}"/>
    <cellStyle name="Currency 2 7 5 7 3" xfId="9004" xr:uid="{00000000-0005-0000-0000-00002C230000}"/>
    <cellStyle name="Currency 2 7 5 8" xfId="9005" xr:uid="{00000000-0005-0000-0000-00002D230000}"/>
    <cellStyle name="Currency 2 7 5 8 2" xfId="9006" xr:uid="{00000000-0005-0000-0000-00002E230000}"/>
    <cellStyle name="Currency 2 7 5 9" xfId="9007" xr:uid="{00000000-0005-0000-0000-00002F230000}"/>
    <cellStyle name="Currency 2 7 5 9 2" xfId="9008" xr:uid="{00000000-0005-0000-0000-000030230000}"/>
    <cellStyle name="Currency 2 7 6" xfId="9009" xr:uid="{00000000-0005-0000-0000-000031230000}"/>
    <cellStyle name="Currency 2 7 6 2" xfId="9010" xr:uid="{00000000-0005-0000-0000-000032230000}"/>
    <cellStyle name="Currency 2 7 6 2 10" xfId="9011" xr:uid="{00000000-0005-0000-0000-000033230000}"/>
    <cellStyle name="Currency 2 7 6 2 2" xfId="9012" xr:uid="{00000000-0005-0000-0000-000034230000}"/>
    <cellStyle name="Currency 2 7 6 2 3" xfId="9013" xr:uid="{00000000-0005-0000-0000-000035230000}"/>
    <cellStyle name="Currency 2 7 6 2 4" xfId="9014" xr:uid="{00000000-0005-0000-0000-000036230000}"/>
    <cellStyle name="Currency 2 7 6 2 4 2" xfId="9015" xr:uid="{00000000-0005-0000-0000-000037230000}"/>
    <cellStyle name="Currency 2 7 6 2 4 2 2" xfId="9016" xr:uid="{00000000-0005-0000-0000-000038230000}"/>
    <cellStyle name="Currency 2 7 6 2 4 3" xfId="9017" xr:uid="{00000000-0005-0000-0000-000039230000}"/>
    <cellStyle name="Currency 2 7 6 2 5" xfId="9018" xr:uid="{00000000-0005-0000-0000-00003A230000}"/>
    <cellStyle name="Currency 2 7 6 2 5 2" xfId="9019" xr:uid="{00000000-0005-0000-0000-00003B230000}"/>
    <cellStyle name="Currency 2 7 6 2 5 2 2" xfId="9020" xr:uid="{00000000-0005-0000-0000-00003C230000}"/>
    <cellStyle name="Currency 2 7 6 2 5 3" xfId="9021" xr:uid="{00000000-0005-0000-0000-00003D230000}"/>
    <cellStyle name="Currency 2 7 6 2 6" xfId="9022" xr:uid="{00000000-0005-0000-0000-00003E230000}"/>
    <cellStyle name="Currency 2 7 6 2 6 2" xfId="9023" xr:uid="{00000000-0005-0000-0000-00003F230000}"/>
    <cellStyle name="Currency 2 7 6 2 6 2 2" xfId="9024" xr:uid="{00000000-0005-0000-0000-000040230000}"/>
    <cellStyle name="Currency 2 7 6 2 6 3" xfId="9025" xr:uid="{00000000-0005-0000-0000-000041230000}"/>
    <cellStyle name="Currency 2 7 6 2 7" xfId="9026" xr:uid="{00000000-0005-0000-0000-000042230000}"/>
    <cellStyle name="Currency 2 7 6 2 7 2" xfId="9027" xr:uid="{00000000-0005-0000-0000-000043230000}"/>
    <cellStyle name="Currency 2 7 6 2 8" xfId="9028" xr:uid="{00000000-0005-0000-0000-000044230000}"/>
    <cellStyle name="Currency 2 7 6 2 8 2" xfId="9029" xr:uid="{00000000-0005-0000-0000-000045230000}"/>
    <cellStyle name="Currency 2 7 6 2 9" xfId="9030" xr:uid="{00000000-0005-0000-0000-000046230000}"/>
    <cellStyle name="Currency 2 7 6 3" xfId="9031" xr:uid="{00000000-0005-0000-0000-000047230000}"/>
    <cellStyle name="Currency 2 7 6 4" xfId="9032" xr:uid="{00000000-0005-0000-0000-000048230000}"/>
    <cellStyle name="Currency 2 7 6 4 2" xfId="9033" xr:uid="{00000000-0005-0000-0000-000049230000}"/>
    <cellStyle name="Currency 2 7 6 4 2 2" xfId="9034" xr:uid="{00000000-0005-0000-0000-00004A230000}"/>
    <cellStyle name="Currency 2 7 6 4 3" xfId="9035" xr:uid="{00000000-0005-0000-0000-00004B230000}"/>
    <cellStyle name="Currency 2 7 6 5" xfId="9036" xr:uid="{00000000-0005-0000-0000-00004C230000}"/>
    <cellStyle name="Currency 2 7 6 5 2" xfId="9037" xr:uid="{00000000-0005-0000-0000-00004D230000}"/>
    <cellStyle name="Currency 2 7 6 5 2 2" xfId="9038" xr:uid="{00000000-0005-0000-0000-00004E230000}"/>
    <cellStyle name="Currency 2 7 6 5 3" xfId="9039" xr:uid="{00000000-0005-0000-0000-00004F230000}"/>
    <cellStyle name="Currency 2 7 7" xfId="9040" xr:uid="{00000000-0005-0000-0000-000050230000}"/>
    <cellStyle name="Currency 2 7 7 2" xfId="9041" xr:uid="{00000000-0005-0000-0000-000051230000}"/>
    <cellStyle name="Currency 2 7 7 3" xfId="9042" xr:uid="{00000000-0005-0000-0000-000052230000}"/>
    <cellStyle name="Currency 2 7 7 3 2" xfId="9043" xr:uid="{00000000-0005-0000-0000-000053230000}"/>
    <cellStyle name="Currency 2 7 7 3 3" xfId="9044" xr:uid="{00000000-0005-0000-0000-000054230000}"/>
    <cellStyle name="Currency 2 7 7 4" xfId="9045" xr:uid="{00000000-0005-0000-0000-000055230000}"/>
    <cellStyle name="Currency 2 7 7 4 2" xfId="9046" xr:uid="{00000000-0005-0000-0000-000056230000}"/>
    <cellStyle name="Currency 2 7 7 4 2 2" xfId="9047" xr:uid="{00000000-0005-0000-0000-000057230000}"/>
    <cellStyle name="Currency 2 7 7 4 3" xfId="9048" xr:uid="{00000000-0005-0000-0000-000058230000}"/>
    <cellStyle name="Currency 2 7 7 5" xfId="9049" xr:uid="{00000000-0005-0000-0000-000059230000}"/>
    <cellStyle name="Currency 2 7 7 5 2" xfId="9050" xr:uid="{00000000-0005-0000-0000-00005A230000}"/>
    <cellStyle name="Currency 2 7 7 5 2 2" xfId="9051" xr:uid="{00000000-0005-0000-0000-00005B230000}"/>
    <cellStyle name="Currency 2 7 7 5 3" xfId="9052" xr:uid="{00000000-0005-0000-0000-00005C230000}"/>
    <cellStyle name="Currency 2 7 7 6" xfId="9053" xr:uid="{00000000-0005-0000-0000-00005D230000}"/>
    <cellStyle name="Currency 2 7 7 6 2" xfId="9054" xr:uid="{00000000-0005-0000-0000-00005E230000}"/>
    <cellStyle name="Currency 2 7 7 6 2 2" xfId="9055" xr:uid="{00000000-0005-0000-0000-00005F230000}"/>
    <cellStyle name="Currency 2 7 7 6 3" xfId="9056" xr:uid="{00000000-0005-0000-0000-000060230000}"/>
    <cellStyle name="Currency 2 7 7 7" xfId="9057" xr:uid="{00000000-0005-0000-0000-000061230000}"/>
    <cellStyle name="Currency 2 7 7 7 2" xfId="9058" xr:uid="{00000000-0005-0000-0000-000062230000}"/>
    <cellStyle name="Currency 2 7 7 8" xfId="9059" xr:uid="{00000000-0005-0000-0000-000063230000}"/>
    <cellStyle name="Currency 2 7 7 8 2" xfId="9060" xr:uid="{00000000-0005-0000-0000-000064230000}"/>
    <cellStyle name="Currency 2 7 7 9" xfId="9061" xr:uid="{00000000-0005-0000-0000-000065230000}"/>
    <cellStyle name="Currency 2 7 8" xfId="9062" xr:uid="{00000000-0005-0000-0000-000066230000}"/>
    <cellStyle name="Currency 2 7 8 2" xfId="9063" xr:uid="{00000000-0005-0000-0000-000067230000}"/>
    <cellStyle name="Currency 2 7 8 3" xfId="9064" xr:uid="{00000000-0005-0000-0000-000068230000}"/>
    <cellStyle name="Currency 2 7 9" xfId="9065" xr:uid="{00000000-0005-0000-0000-000069230000}"/>
    <cellStyle name="Currency 2 8" xfId="9066" xr:uid="{00000000-0005-0000-0000-00006A230000}"/>
    <cellStyle name="Currency 2 8 2" xfId="9067" xr:uid="{00000000-0005-0000-0000-00006B230000}"/>
    <cellStyle name="Currency 2 8 2 2" xfId="9068" xr:uid="{00000000-0005-0000-0000-00006C230000}"/>
    <cellStyle name="Currency 2 8 2 2 2" xfId="9069" xr:uid="{00000000-0005-0000-0000-00006D230000}"/>
    <cellStyle name="Currency 2 8 2 3" xfId="9070" xr:uid="{00000000-0005-0000-0000-00006E230000}"/>
    <cellStyle name="Currency 2 8 2 4" xfId="9071" xr:uid="{00000000-0005-0000-0000-00006F230000}"/>
    <cellStyle name="Currency 2 8 3" xfId="9072" xr:uid="{00000000-0005-0000-0000-000070230000}"/>
    <cellStyle name="Currency 2 8 3 2" xfId="9073" xr:uid="{00000000-0005-0000-0000-000071230000}"/>
    <cellStyle name="Currency 2 8 3 2 2" xfId="9074" xr:uid="{00000000-0005-0000-0000-000072230000}"/>
    <cellStyle name="Currency 2 8 3 3" xfId="9075" xr:uid="{00000000-0005-0000-0000-000073230000}"/>
    <cellStyle name="Currency 2 8 3 3 2" xfId="9076" xr:uid="{00000000-0005-0000-0000-000074230000}"/>
    <cellStyle name="Currency 2 8 3 4" xfId="9077" xr:uid="{00000000-0005-0000-0000-000075230000}"/>
    <cellStyle name="Currency 2 8 3 5" xfId="9078" xr:uid="{00000000-0005-0000-0000-000076230000}"/>
    <cellStyle name="Currency 2 8 4" xfId="9079" xr:uid="{00000000-0005-0000-0000-000077230000}"/>
    <cellStyle name="Currency 2 8 4 2" xfId="9080" xr:uid="{00000000-0005-0000-0000-000078230000}"/>
    <cellStyle name="Currency 2 8 4 3" xfId="9081" xr:uid="{00000000-0005-0000-0000-000079230000}"/>
    <cellStyle name="Currency 2 8 5" xfId="9082" xr:uid="{00000000-0005-0000-0000-00007A230000}"/>
    <cellStyle name="Currency 2 8 5 2" xfId="9083" xr:uid="{00000000-0005-0000-0000-00007B230000}"/>
    <cellStyle name="Currency 2 8 6" xfId="9084" xr:uid="{00000000-0005-0000-0000-00007C230000}"/>
    <cellStyle name="Currency 2 8 6 2" xfId="9085" xr:uid="{00000000-0005-0000-0000-00007D230000}"/>
    <cellStyle name="Currency 2 9" xfId="9086" xr:uid="{00000000-0005-0000-0000-00007E230000}"/>
    <cellStyle name="Currency 2 9 10" xfId="9087" xr:uid="{00000000-0005-0000-0000-00007F230000}"/>
    <cellStyle name="Currency 2 9 10 2" xfId="9088" xr:uid="{00000000-0005-0000-0000-000080230000}"/>
    <cellStyle name="Currency 2 9 10 2 2" xfId="9089" xr:uid="{00000000-0005-0000-0000-000081230000}"/>
    <cellStyle name="Currency 2 9 10 3" xfId="9090" xr:uid="{00000000-0005-0000-0000-000082230000}"/>
    <cellStyle name="Currency 2 9 11" xfId="9091" xr:uid="{00000000-0005-0000-0000-000083230000}"/>
    <cellStyle name="Currency 2 9 11 2" xfId="9092" xr:uid="{00000000-0005-0000-0000-000084230000}"/>
    <cellStyle name="Currency 2 9 12" xfId="9093" xr:uid="{00000000-0005-0000-0000-000085230000}"/>
    <cellStyle name="Currency 2 9 12 2" xfId="9094" xr:uid="{00000000-0005-0000-0000-000086230000}"/>
    <cellStyle name="Currency 2 9 13" xfId="9095" xr:uid="{00000000-0005-0000-0000-000087230000}"/>
    <cellStyle name="Currency 2 9 14" xfId="9096" xr:uid="{00000000-0005-0000-0000-000088230000}"/>
    <cellStyle name="Currency 2 9 15" xfId="9097" xr:uid="{00000000-0005-0000-0000-000089230000}"/>
    <cellStyle name="Currency 2 9 2" xfId="9098" xr:uid="{00000000-0005-0000-0000-00008A230000}"/>
    <cellStyle name="Currency 2 9 2 2" xfId="9099" xr:uid="{00000000-0005-0000-0000-00008B230000}"/>
    <cellStyle name="Currency 2 9 2 2 2" xfId="9100" xr:uid="{00000000-0005-0000-0000-00008C230000}"/>
    <cellStyle name="Currency 2 9 2 2 3" xfId="9101" xr:uid="{00000000-0005-0000-0000-00008D230000}"/>
    <cellStyle name="Currency 2 9 2 2 3 2" xfId="9102" xr:uid="{00000000-0005-0000-0000-00008E230000}"/>
    <cellStyle name="Currency 2 9 2 2 3 3" xfId="9103" xr:uid="{00000000-0005-0000-0000-00008F230000}"/>
    <cellStyle name="Currency 2 9 2 2 4" xfId="9104" xr:uid="{00000000-0005-0000-0000-000090230000}"/>
    <cellStyle name="Currency 2 9 2 2 4 2" xfId="9105" xr:uid="{00000000-0005-0000-0000-000091230000}"/>
    <cellStyle name="Currency 2 9 2 2 4 2 2" xfId="9106" xr:uid="{00000000-0005-0000-0000-000092230000}"/>
    <cellStyle name="Currency 2 9 2 2 4 3" xfId="9107" xr:uid="{00000000-0005-0000-0000-000093230000}"/>
    <cellStyle name="Currency 2 9 2 2 5" xfId="9108" xr:uid="{00000000-0005-0000-0000-000094230000}"/>
    <cellStyle name="Currency 2 9 2 2 5 2" xfId="9109" xr:uid="{00000000-0005-0000-0000-000095230000}"/>
    <cellStyle name="Currency 2 9 2 2 5 2 2" xfId="9110" xr:uid="{00000000-0005-0000-0000-000096230000}"/>
    <cellStyle name="Currency 2 9 2 2 5 3" xfId="9111" xr:uid="{00000000-0005-0000-0000-000097230000}"/>
    <cellStyle name="Currency 2 9 2 2 6" xfId="9112" xr:uid="{00000000-0005-0000-0000-000098230000}"/>
    <cellStyle name="Currency 2 9 2 2 6 2" xfId="9113" xr:uid="{00000000-0005-0000-0000-000099230000}"/>
    <cellStyle name="Currency 2 9 2 2 6 2 2" xfId="9114" xr:uid="{00000000-0005-0000-0000-00009A230000}"/>
    <cellStyle name="Currency 2 9 2 2 6 3" xfId="9115" xr:uid="{00000000-0005-0000-0000-00009B230000}"/>
    <cellStyle name="Currency 2 9 2 2 7" xfId="9116" xr:uid="{00000000-0005-0000-0000-00009C230000}"/>
    <cellStyle name="Currency 2 9 2 2 7 2" xfId="9117" xr:uid="{00000000-0005-0000-0000-00009D230000}"/>
    <cellStyle name="Currency 2 9 2 2 8" xfId="9118" xr:uid="{00000000-0005-0000-0000-00009E230000}"/>
    <cellStyle name="Currency 2 9 2 2 8 2" xfId="9119" xr:uid="{00000000-0005-0000-0000-00009F230000}"/>
    <cellStyle name="Currency 2 9 2 2 9" xfId="9120" xr:uid="{00000000-0005-0000-0000-0000A0230000}"/>
    <cellStyle name="Currency 2 9 2 3" xfId="9121" xr:uid="{00000000-0005-0000-0000-0000A1230000}"/>
    <cellStyle name="Currency 2 9 2 3 2" xfId="9122" xr:uid="{00000000-0005-0000-0000-0000A2230000}"/>
    <cellStyle name="Currency 2 9 2 3 3" xfId="9123" xr:uid="{00000000-0005-0000-0000-0000A3230000}"/>
    <cellStyle name="Currency 2 9 2 3 3 2" xfId="9124" xr:uid="{00000000-0005-0000-0000-0000A4230000}"/>
    <cellStyle name="Currency 2 9 2 3 3 3" xfId="9125" xr:uid="{00000000-0005-0000-0000-0000A5230000}"/>
    <cellStyle name="Currency 2 9 2 3 4" xfId="9126" xr:uid="{00000000-0005-0000-0000-0000A6230000}"/>
    <cellStyle name="Currency 2 9 2 3 4 2" xfId="9127" xr:uid="{00000000-0005-0000-0000-0000A7230000}"/>
    <cellStyle name="Currency 2 9 2 3 4 2 2" xfId="9128" xr:uid="{00000000-0005-0000-0000-0000A8230000}"/>
    <cellStyle name="Currency 2 9 2 3 4 3" xfId="9129" xr:uid="{00000000-0005-0000-0000-0000A9230000}"/>
    <cellStyle name="Currency 2 9 2 3 5" xfId="9130" xr:uid="{00000000-0005-0000-0000-0000AA230000}"/>
    <cellStyle name="Currency 2 9 2 3 5 2" xfId="9131" xr:uid="{00000000-0005-0000-0000-0000AB230000}"/>
    <cellStyle name="Currency 2 9 2 3 5 2 2" xfId="9132" xr:uid="{00000000-0005-0000-0000-0000AC230000}"/>
    <cellStyle name="Currency 2 9 2 3 5 3" xfId="9133" xr:uid="{00000000-0005-0000-0000-0000AD230000}"/>
    <cellStyle name="Currency 2 9 2 3 6" xfId="9134" xr:uid="{00000000-0005-0000-0000-0000AE230000}"/>
    <cellStyle name="Currency 2 9 2 3 6 2" xfId="9135" xr:uid="{00000000-0005-0000-0000-0000AF230000}"/>
    <cellStyle name="Currency 2 9 2 3 6 2 2" xfId="9136" xr:uid="{00000000-0005-0000-0000-0000B0230000}"/>
    <cellStyle name="Currency 2 9 2 3 6 3" xfId="9137" xr:uid="{00000000-0005-0000-0000-0000B1230000}"/>
    <cellStyle name="Currency 2 9 2 3 7" xfId="9138" xr:uid="{00000000-0005-0000-0000-0000B2230000}"/>
    <cellStyle name="Currency 2 9 2 3 7 2" xfId="9139" xr:uid="{00000000-0005-0000-0000-0000B3230000}"/>
    <cellStyle name="Currency 2 9 2 3 8" xfId="9140" xr:uid="{00000000-0005-0000-0000-0000B4230000}"/>
    <cellStyle name="Currency 2 9 2 3 8 2" xfId="9141" xr:uid="{00000000-0005-0000-0000-0000B5230000}"/>
    <cellStyle name="Currency 2 9 2 3 9" xfId="9142" xr:uid="{00000000-0005-0000-0000-0000B6230000}"/>
    <cellStyle name="Currency 2 9 2 4" xfId="9143" xr:uid="{00000000-0005-0000-0000-0000B7230000}"/>
    <cellStyle name="Currency 2 9 2 4 2" xfId="9144" xr:uid="{00000000-0005-0000-0000-0000B8230000}"/>
    <cellStyle name="Currency 2 9 2 4 3" xfId="9145" xr:uid="{00000000-0005-0000-0000-0000B9230000}"/>
    <cellStyle name="Currency 2 9 2 4 3 2" xfId="9146" xr:uid="{00000000-0005-0000-0000-0000BA230000}"/>
    <cellStyle name="Currency 2 9 2 4 3 2 2" xfId="9147" xr:uid="{00000000-0005-0000-0000-0000BB230000}"/>
    <cellStyle name="Currency 2 9 2 4 3 3" xfId="9148" xr:uid="{00000000-0005-0000-0000-0000BC230000}"/>
    <cellStyle name="Currency 2 9 2 4 4" xfId="9149" xr:uid="{00000000-0005-0000-0000-0000BD230000}"/>
    <cellStyle name="Currency 2 9 2 4 4 2" xfId="9150" xr:uid="{00000000-0005-0000-0000-0000BE230000}"/>
    <cellStyle name="Currency 2 9 2 4 4 2 2" xfId="9151" xr:uid="{00000000-0005-0000-0000-0000BF230000}"/>
    <cellStyle name="Currency 2 9 2 4 4 3" xfId="9152" xr:uid="{00000000-0005-0000-0000-0000C0230000}"/>
    <cellStyle name="Currency 2 9 2 4 5" xfId="9153" xr:uid="{00000000-0005-0000-0000-0000C1230000}"/>
    <cellStyle name="Currency 2 9 2 4 5 2" xfId="9154" xr:uid="{00000000-0005-0000-0000-0000C2230000}"/>
    <cellStyle name="Currency 2 9 2 4 5 2 2" xfId="9155" xr:uid="{00000000-0005-0000-0000-0000C3230000}"/>
    <cellStyle name="Currency 2 9 2 4 5 3" xfId="9156" xr:uid="{00000000-0005-0000-0000-0000C4230000}"/>
    <cellStyle name="Currency 2 9 2 4 6" xfId="9157" xr:uid="{00000000-0005-0000-0000-0000C5230000}"/>
    <cellStyle name="Currency 2 9 2 4 6 2" xfId="9158" xr:uid="{00000000-0005-0000-0000-0000C6230000}"/>
    <cellStyle name="Currency 2 9 2 4 7" xfId="9159" xr:uid="{00000000-0005-0000-0000-0000C7230000}"/>
    <cellStyle name="Currency 2 9 2 4 7 2" xfId="9160" xr:uid="{00000000-0005-0000-0000-0000C8230000}"/>
    <cellStyle name="Currency 2 9 2 4 8" xfId="9161" xr:uid="{00000000-0005-0000-0000-0000C9230000}"/>
    <cellStyle name="Currency 2 9 2 4 9" xfId="9162" xr:uid="{00000000-0005-0000-0000-0000CA230000}"/>
    <cellStyle name="Currency 2 9 2 5" xfId="9163" xr:uid="{00000000-0005-0000-0000-0000CB230000}"/>
    <cellStyle name="Currency 2 9 2 5 2" xfId="9164" xr:uid="{00000000-0005-0000-0000-0000CC230000}"/>
    <cellStyle name="Currency 2 9 2 5 3" xfId="9165" xr:uid="{00000000-0005-0000-0000-0000CD230000}"/>
    <cellStyle name="Currency 2 9 2 6" xfId="9166" xr:uid="{00000000-0005-0000-0000-0000CE230000}"/>
    <cellStyle name="Currency 2 9 2 6 2" xfId="9167" xr:uid="{00000000-0005-0000-0000-0000CF230000}"/>
    <cellStyle name="Currency 2 9 2 6 2 2" xfId="9168" xr:uid="{00000000-0005-0000-0000-0000D0230000}"/>
    <cellStyle name="Currency 2 9 2 6 2 2 2" xfId="9169" xr:uid="{00000000-0005-0000-0000-0000D1230000}"/>
    <cellStyle name="Currency 2 9 2 6 2 3" xfId="9170" xr:uid="{00000000-0005-0000-0000-0000D2230000}"/>
    <cellStyle name="Currency 2 9 2 6 3" xfId="9171" xr:uid="{00000000-0005-0000-0000-0000D3230000}"/>
    <cellStyle name="Currency 2 9 2 6 3 2" xfId="9172" xr:uid="{00000000-0005-0000-0000-0000D4230000}"/>
    <cellStyle name="Currency 2 9 2 6 3 2 2" xfId="9173" xr:uid="{00000000-0005-0000-0000-0000D5230000}"/>
    <cellStyle name="Currency 2 9 2 6 3 3" xfId="9174" xr:uid="{00000000-0005-0000-0000-0000D6230000}"/>
    <cellStyle name="Currency 2 9 2 6 4" xfId="9175" xr:uid="{00000000-0005-0000-0000-0000D7230000}"/>
    <cellStyle name="Currency 2 9 2 6 4 2" xfId="9176" xr:uid="{00000000-0005-0000-0000-0000D8230000}"/>
    <cellStyle name="Currency 2 9 2 6 4 2 2" xfId="9177" xr:uid="{00000000-0005-0000-0000-0000D9230000}"/>
    <cellStyle name="Currency 2 9 2 6 4 3" xfId="9178" xr:uid="{00000000-0005-0000-0000-0000DA230000}"/>
    <cellStyle name="Currency 2 9 2 6 5" xfId="9179" xr:uid="{00000000-0005-0000-0000-0000DB230000}"/>
    <cellStyle name="Currency 2 9 2 6 5 2" xfId="9180" xr:uid="{00000000-0005-0000-0000-0000DC230000}"/>
    <cellStyle name="Currency 2 9 2 6 6" xfId="9181" xr:uid="{00000000-0005-0000-0000-0000DD230000}"/>
    <cellStyle name="Currency 2 9 2 6 6 2" xfId="9182" xr:uid="{00000000-0005-0000-0000-0000DE230000}"/>
    <cellStyle name="Currency 2 9 2 6 7" xfId="9183" xr:uid="{00000000-0005-0000-0000-0000DF230000}"/>
    <cellStyle name="Currency 2 9 2 7" xfId="9184" xr:uid="{00000000-0005-0000-0000-0000E0230000}"/>
    <cellStyle name="Currency 2 9 2 7 2" xfId="9185" xr:uid="{00000000-0005-0000-0000-0000E1230000}"/>
    <cellStyle name="Currency 2 9 2 7 2 2" xfId="9186" xr:uid="{00000000-0005-0000-0000-0000E2230000}"/>
    <cellStyle name="Currency 2 9 2 7 3" xfId="9187" xr:uid="{00000000-0005-0000-0000-0000E3230000}"/>
    <cellStyle name="Currency 2 9 2 8" xfId="9188" xr:uid="{00000000-0005-0000-0000-0000E4230000}"/>
    <cellStyle name="Currency 2 9 2 8 2" xfId="9189" xr:uid="{00000000-0005-0000-0000-0000E5230000}"/>
    <cellStyle name="Currency 2 9 2 8 2 2" xfId="9190" xr:uid="{00000000-0005-0000-0000-0000E6230000}"/>
    <cellStyle name="Currency 2 9 2 8 3" xfId="9191" xr:uid="{00000000-0005-0000-0000-0000E7230000}"/>
    <cellStyle name="Currency 2 9 3" xfId="9192" xr:uid="{00000000-0005-0000-0000-0000E8230000}"/>
    <cellStyle name="Currency 2 9 3 10" xfId="9193" xr:uid="{00000000-0005-0000-0000-0000E9230000}"/>
    <cellStyle name="Currency 2 9 3 2" xfId="9194" xr:uid="{00000000-0005-0000-0000-0000EA230000}"/>
    <cellStyle name="Currency 2 9 3 2 2" xfId="9195" xr:uid="{00000000-0005-0000-0000-0000EB230000}"/>
    <cellStyle name="Currency 2 9 3 2 3" xfId="9196" xr:uid="{00000000-0005-0000-0000-0000EC230000}"/>
    <cellStyle name="Currency 2 9 3 2 3 2" xfId="9197" xr:uid="{00000000-0005-0000-0000-0000ED230000}"/>
    <cellStyle name="Currency 2 9 3 2 3 3" xfId="9198" xr:uid="{00000000-0005-0000-0000-0000EE230000}"/>
    <cellStyle name="Currency 2 9 3 2 4" xfId="9199" xr:uid="{00000000-0005-0000-0000-0000EF230000}"/>
    <cellStyle name="Currency 2 9 3 2 4 2" xfId="9200" xr:uid="{00000000-0005-0000-0000-0000F0230000}"/>
    <cellStyle name="Currency 2 9 3 2 4 2 2" xfId="9201" xr:uid="{00000000-0005-0000-0000-0000F1230000}"/>
    <cellStyle name="Currency 2 9 3 2 4 3" xfId="9202" xr:uid="{00000000-0005-0000-0000-0000F2230000}"/>
    <cellStyle name="Currency 2 9 3 2 5" xfId="9203" xr:uid="{00000000-0005-0000-0000-0000F3230000}"/>
    <cellStyle name="Currency 2 9 3 2 5 2" xfId="9204" xr:uid="{00000000-0005-0000-0000-0000F4230000}"/>
    <cellStyle name="Currency 2 9 3 2 5 2 2" xfId="9205" xr:uid="{00000000-0005-0000-0000-0000F5230000}"/>
    <cellStyle name="Currency 2 9 3 2 5 3" xfId="9206" xr:uid="{00000000-0005-0000-0000-0000F6230000}"/>
    <cellStyle name="Currency 2 9 3 2 6" xfId="9207" xr:uid="{00000000-0005-0000-0000-0000F7230000}"/>
    <cellStyle name="Currency 2 9 3 2 6 2" xfId="9208" xr:uid="{00000000-0005-0000-0000-0000F8230000}"/>
    <cellStyle name="Currency 2 9 3 2 6 2 2" xfId="9209" xr:uid="{00000000-0005-0000-0000-0000F9230000}"/>
    <cellStyle name="Currency 2 9 3 2 6 3" xfId="9210" xr:uid="{00000000-0005-0000-0000-0000FA230000}"/>
    <cellStyle name="Currency 2 9 3 2 7" xfId="9211" xr:uid="{00000000-0005-0000-0000-0000FB230000}"/>
    <cellStyle name="Currency 2 9 3 2 7 2" xfId="9212" xr:uid="{00000000-0005-0000-0000-0000FC230000}"/>
    <cellStyle name="Currency 2 9 3 2 8" xfId="9213" xr:uid="{00000000-0005-0000-0000-0000FD230000}"/>
    <cellStyle name="Currency 2 9 3 2 8 2" xfId="9214" xr:uid="{00000000-0005-0000-0000-0000FE230000}"/>
    <cellStyle name="Currency 2 9 3 2 9" xfId="9215" xr:uid="{00000000-0005-0000-0000-0000FF230000}"/>
    <cellStyle name="Currency 2 9 3 3" xfId="9216" xr:uid="{00000000-0005-0000-0000-000000240000}"/>
    <cellStyle name="Currency 2 9 3 4" xfId="9217" xr:uid="{00000000-0005-0000-0000-000001240000}"/>
    <cellStyle name="Currency 2 9 3 4 2" xfId="9218" xr:uid="{00000000-0005-0000-0000-000002240000}"/>
    <cellStyle name="Currency 2 9 3 4 3" xfId="9219" xr:uid="{00000000-0005-0000-0000-000003240000}"/>
    <cellStyle name="Currency 2 9 3 5" xfId="9220" xr:uid="{00000000-0005-0000-0000-000004240000}"/>
    <cellStyle name="Currency 2 9 3 5 2" xfId="9221" xr:uid="{00000000-0005-0000-0000-000005240000}"/>
    <cellStyle name="Currency 2 9 3 5 2 2" xfId="9222" xr:uid="{00000000-0005-0000-0000-000006240000}"/>
    <cellStyle name="Currency 2 9 3 5 3" xfId="9223" xr:uid="{00000000-0005-0000-0000-000007240000}"/>
    <cellStyle name="Currency 2 9 3 6" xfId="9224" xr:uid="{00000000-0005-0000-0000-000008240000}"/>
    <cellStyle name="Currency 2 9 3 6 2" xfId="9225" xr:uid="{00000000-0005-0000-0000-000009240000}"/>
    <cellStyle name="Currency 2 9 3 6 2 2" xfId="9226" xr:uid="{00000000-0005-0000-0000-00000A240000}"/>
    <cellStyle name="Currency 2 9 3 6 3" xfId="9227" xr:uid="{00000000-0005-0000-0000-00000B240000}"/>
    <cellStyle name="Currency 2 9 3 7" xfId="9228" xr:uid="{00000000-0005-0000-0000-00000C240000}"/>
    <cellStyle name="Currency 2 9 3 7 2" xfId="9229" xr:uid="{00000000-0005-0000-0000-00000D240000}"/>
    <cellStyle name="Currency 2 9 3 7 2 2" xfId="9230" xr:uid="{00000000-0005-0000-0000-00000E240000}"/>
    <cellStyle name="Currency 2 9 3 7 3" xfId="9231" xr:uid="{00000000-0005-0000-0000-00000F240000}"/>
    <cellStyle name="Currency 2 9 3 8" xfId="9232" xr:uid="{00000000-0005-0000-0000-000010240000}"/>
    <cellStyle name="Currency 2 9 3 8 2" xfId="9233" xr:uid="{00000000-0005-0000-0000-000011240000}"/>
    <cellStyle name="Currency 2 9 3 9" xfId="9234" xr:uid="{00000000-0005-0000-0000-000012240000}"/>
    <cellStyle name="Currency 2 9 3 9 2" xfId="9235" xr:uid="{00000000-0005-0000-0000-000013240000}"/>
    <cellStyle name="Currency 2 9 4" xfId="9236" xr:uid="{00000000-0005-0000-0000-000014240000}"/>
    <cellStyle name="Currency 2 9 4 2" xfId="9237" xr:uid="{00000000-0005-0000-0000-000015240000}"/>
    <cellStyle name="Currency 2 9 4 2 10" xfId="9238" xr:uid="{00000000-0005-0000-0000-000016240000}"/>
    <cellStyle name="Currency 2 9 4 2 2" xfId="9239" xr:uid="{00000000-0005-0000-0000-000017240000}"/>
    <cellStyle name="Currency 2 9 4 2 3" xfId="9240" xr:uid="{00000000-0005-0000-0000-000018240000}"/>
    <cellStyle name="Currency 2 9 4 2 4" xfId="9241" xr:uid="{00000000-0005-0000-0000-000019240000}"/>
    <cellStyle name="Currency 2 9 4 2 4 2" xfId="9242" xr:uid="{00000000-0005-0000-0000-00001A240000}"/>
    <cellStyle name="Currency 2 9 4 2 4 2 2" xfId="9243" xr:uid="{00000000-0005-0000-0000-00001B240000}"/>
    <cellStyle name="Currency 2 9 4 2 4 3" xfId="9244" xr:uid="{00000000-0005-0000-0000-00001C240000}"/>
    <cellStyle name="Currency 2 9 4 2 5" xfId="9245" xr:uid="{00000000-0005-0000-0000-00001D240000}"/>
    <cellStyle name="Currency 2 9 4 2 5 2" xfId="9246" xr:uid="{00000000-0005-0000-0000-00001E240000}"/>
    <cellStyle name="Currency 2 9 4 2 5 2 2" xfId="9247" xr:uid="{00000000-0005-0000-0000-00001F240000}"/>
    <cellStyle name="Currency 2 9 4 2 5 3" xfId="9248" xr:uid="{00000000-0005-0000-0000-000020240000}"/>
    <cellStyle name="Currency 2 9 4 2 6" xfId="9249" xr:uid="{00000000-0005-0000-0000-000021240000}"/>
    <cellStyle name="Currency 2 9 4 2 6 2" xfId="9250" xr:uid="{00000000-0005-0000-0000-000022240000}"/>
    <cellStyle name="Currency 2 9 4 2 6 2 2" xfId="9251" xr:uid="{00000000-0005-0000-0000-000023240000}"/>
    <cellStyle name="Currency 2 9 4 2 6 3" xfId="9252" xr:uid="{00000000-0005-0000-0000-000024240000}"/>
    <cellStyle name="Currency 2 9 4 2 7" xfId="9253" xr:uid="{00000000-0005-0000-0000-000025240000}"/>
    <cellStyle name="Currency 2 9 4 2 7 2" xfId="9254" xr:uid="{00000000-0005-0000-0000-000026240000}"/>
    <cellStyle name="Currency 2 9 4 2 8" xfId="9255" xr:uid="{00000000-0005-0000-0000-000027240000}"/>
    <cellStyle name="Currency 2 9 4 2 8 2" xfId="9256" xr:uid="{00000000-0005-0000-0000-000028240000}"/>
    <cellStyle name="Currency 2 9 4 2 9" xfId="9257" xr:uid="{00000000-0005-0000-0000-000029240000}"/>
    <cellStyle name="Currency 2 9 4 3" xfId="9258" xr:uid="{00000000-0005-0000-0000-00002A240000}"/>
    <cellStyle name="Currency 2 9 4 4" xfId="9259" xr:uid="{00000000-0005-0000-0000-00002B240000}"/>
    <cellStyle name="Currency 2 9 4 4 2" xfId="9260" xr:uid="{00000000-0005-0000-0000-00002C240000}"/>
    <cellStyle name="Currency 2 9 4 4 2 2" xfId="9261" xr:uid="{00000000-0005-0000-0000-00002D240000}"/>
    <cellStyle name="Currency 2 9 4 4 3" xfId="9262" xr:uid="{00000000-0005-0000-0000-00002E240000}"/>
    <cellStyle name="Currency 2 9 4 5" xfId="9263" xr:uid="{00000000-0005-0000-0000-00002F240000}"/>
    <cellStyle name="Currency 2 9 4 5 2" xfId="9264" xr:uid="{00000000-0005-0000-0000-000030240000}"/>
    <cellStyle name="Currency 2 9 4 5 2 2" xfId="9265" xr:uid="{00000000-0005-0000-0000-000031240000}"/>
    <cellStyle name="Currency 2 9 4 5 3" xfId="9266" xr:uid="{00000000-0005-0000-0000-000032240000}"/>
    <cellStyle name="Currency 2 9 5" xfId="9267" xr:uid="{00000000-0005-0000-0000-000033240000}"/>
    <cellStyle name="Currency 2 9 5 2" xfId="9268" xr:uid="{00000000-0005-0000-0000-000034240000}"/>
    <cellStyle name="Currency 2 9 5 3" xfId="9269" xr:uid="{00000000-0005-0000-0000-000035240000}"/>
    <cellStyle name="Currency 2 9 5 3 2" xfId="9270" xr:uid="{00000000-0005-0000-0000-000036240000}"/>
    <cellStyle name="Currency 2 9 5 3 3" xfId="9271" xr:uid="{00000000-0005-0000-0000-000037240000}"/>
    <cellStyle name="Currency 2 9 5 4" xfId="9272" xr:uid="{00000000-0005-0000-0000-000038240000}"/>
    <cellStyle name="Currency 2 9 5 4 2" xfId="9273" xr:uid="{00000000-0005-0000-0000-000039240000}"/>
    <cellStyle name="Currency 2 9 5 4 2 2" xfId="9274" xr:uid="{00000000-0005-0000-0000-00003A240000}"/>
    <cellStyle name="Currency 2 9 5 4 3" xfId="9275" xr:uid="{00000000-0005-0000-0000-00003B240000}"/>
    <cellStyle name="Currency 2 9 5 5" xfId="9276" xr:uid="{00000000-0005-0000-0000-00003C240000}"/>
    <cellStyle name="Currency 2 9 5 5 2" xfId="9277" xr:uid="{00000000-0005-0000-0000-00003D240000}"/>
    <cellStyle name="Currency 2 9 5 5 2 2" xfId="9278" xr:uid="{00000000-0005-0000-0000-00003E240000}"/>
    <cellStyle name="Currency 2 9 5 5 3" xfId="9279" xr:uid="{00000000-0005-0000-0000-00003F240000}"/>
    <cellStyle name="Currency 2 9 5 6" xfId="9280" xr:uid="{00000000-0005-0000-0000-000040240000}"/>
    <cellStyle name="Currency 2 9 5 6 2" xfId="9281" xr:uid="{00000000-0005-0000-0000-000041240000}"/>
    <cellStyle name="Currency 2 9 5 6 2 2" xfId="9282" xr:uid="{00000000-0005-0000-0000-000042240000}"/>
    <cellStyle name="Currency 2 9 5 6 3" xfId="9283" xr:uid="{00000000-0005-0000-0000-000043240000}"/>
    <cellStyle name="Currency 2 9 5 7" xfId="9284" xr:uid="{00000000-0005-0000-0000-000044240000}"/>
    <cellStyle name="Currency 2 9 5 7 2" xfId="9285" xr:uid="{00000000-0005-0000-0000-000045240000}"/>
    <cellStyle name="Currency 2 9 5 8" xfId="9286" xr:uid="{00000000-0005-0000-0000-000046240000}"/>
    <cellStyle name="Currency 2 9 5 8 2" xfId="9287" xr:uid="{00000000-0005-0000-0000-000047240000}"/>
    <cellStyle name="Currency 2 9 5 9" xfId="9288" xr:uid="{00000000-0005-0000-0000-000048240000}"/>
    <cellStyle name="Currency 2 9 6" xfId="9289" xr:uid="{00000000-0005-0000-0000-000049240000}"/>
    <cellStyle name="Currency 2 9 6 2" xfId="9290" xr:uid="{00000000-0005-0000-0000-00004A240000}"/>
    <cellStyle name="Currency 2 9 6 3" xfId="9291" xr:uid="{00000000-0005-0000-0000-00004B240000}"/>
    <cellStyle name="Currency 2 9 7" xfId="9292" xr:uid="{00000000-0005-0000-0000-00004C240000}"/>
    <cellStyle name="Currency 2 9 8" xfId="9293" xr:uid="{00000000-0005-0000-0000-00004D240000}"/>
    <cellStyle name="Currency 2 9 8 2" xfId="9294" xr:uid="{00000000-0005-0000-0000-00004E240000}"/>
    <cellStyle name="Currency 2 9 8 2 2" xfId="9295" xr:uid="{00000000-0005-0000-0000-00004F240000}"/>
    <cellStyle name="Currency 2 9 8 3" xfId="9296" xr:uid="{00000000-0005-0000-0000-000050240000}"/>
    <cellStyle name="Currency 2 9 8 4" xfId="9297" xr:uid="{00000000-0005-0000-0000-000051240000}"/>
    <cellStyle name="Currency 2 9 9" xfId="9298" xr:uid="{00000000-0005-0000-0000-000052240000}"/>
    <cellStyle name="Currency 2 9 9 2" xfId="9299" xr:uid="{00000000-0005-0000-0000-000053240000}"/>
    <cellStyle name="Currency 2 9 9 2 2" xfId="9300" xr:uid="{00000000-0005-0000-0000-000054240000}"/>
    <cellStyle name="Currency 2 9 9 3" xfId="9301" xr:uid="{00000000-0005-0000-0000-000055240000}"/>
    <cellStyle name="Currency 3" xfId="9302" xr:uid="{00000000-0005-0000-0000-000056240000}"/>
    <cellStyle name="Currency 3 2" xfId="9303" xr:uid="{00000000-0005-0000-0000-000057240000}"/>
    <cellStyle name="Currency 3 2 2" xfId="9304" xr:uid="{00000000-0005-0000-0000-000058240000}"/>
    <cellStyle name="Currency 3 2 2 2" xfId="9305" xr:uid="{00000000-0005-0000-0000-000059240000}"/>
    <cellStyle name="Currency 3 2 2 2 2" xfId="9306" xr:uid="{00000000-0005-0000-0000-00005A240000}"/>
    <cellStyle name="Currency 3 2 2 2 2 2" xfId="9307" xr:uid="{00000000-0005-0000-0000-00005B240000}"/>
    <cellStyle name="Currency 3 2 2 2 2 3" xfId="9308" xr:uid="{00000000-0005-0000-0000-00005C240000}"/>
    <cellStyle name="Currency 3 2 2 2 3" xfId="9309" xr:uid="{00000000-0005-0000-0000-00005D240000}"/>
    <cellStyle name="Currency 3 2 2 2 4" xfId="9310" xr:uid="{00000000-0005-0000-0000-00005E240000}"/>
    <cellStyle name="Currency 3 2 2 3" xfId="9311" xr:uid="{00000000-0005-0000-0000-00005F240000}"/>
    <cellStyle name="Currency 3 2 2 3 2" xfId="9312" xr:uid="{00000000-0005-0000-0000-000060240000}"/>
    <cellStyle name="Currency 3 2 2 3 3" xfId="9313" xr:uid="{00000000-0005-0000-0000-000061240000}"/>
    <cellStyle name="Currency 3 2 2 4" xfId="9314" xr:uid="{00000000-0005-0000-0000-000062240000}"/>
    <cellStyle name="Currency 3 2 2 4 2" xfId="9315" xr:uid="{00000000-0005-0000-0000-000063240000}"/>
    <cellStyle name="Currency 3 2 2 4 3" xfId="9316" xr:uid="{00000000-0005-0000-0000-000064240000}"/>
    <cellStyle name="Currency 3 2 2 4 4" xfId="9317" xr:uid="{00000000-0005-0000-0000-000065240000}"/>
    <cellStyle name="Currency 3 2 3" xfId="9318" xr:uid="{00000000-0005-0000-0000-000066240000}"/>
    <cellStyle name="Currency 3 2 3 2" xfId="9319" xr:uid="{00000000-0005-0000-0000-000067240000}"/>
    <cellStyle name="Currency 3 2 3 2 2" xfId="9320" xr:uid="{00000000-0005-0000-0000-000068240000}"/>
    <cellStyle name="Currency 3 2 3 2 2 2" xfId="9321" xr:uid="{00000000-0005-0000-0000-000069240000}"/>
    <cellStyle name="Currency 3 2 3 2 2 3" xfId="9322" xr:uid="{00000000-0005-0000-0000-00006A240000}"/>
    <cellStyle name="Currency 3 2 3 2 3" xfId="9323" xr:uid="{00000000-0005-0000-0000-00006B240000}"/>
    <cellStyle name="Currency 3 2 3 3" xfId="9324" xr:uid="{00000000-0005-0000-0000-00006C240000}"/>
    <cellStyle name="Currency 3 2 3 3 2" xfId="9325" xr:uid="{00000000-0005-0000-0000-00006D240000}"/>
    <cellStyle name="Currency 3 2 3 3 2 2" xfId="9326" xr:uid="{00000000-0005-0000-0000-00006E240000}"/>
    <cellStyle name="Currency 3 2 3 3 2 3" xfId="9327" xr:uid="{00000000-0005-0000-0000-00006F240000}"/>
    <cellStyle name="Currency 3 2 3 3 3" xfId="9328" xr:uid="{00000000-0005-0000-0000-000070240000}"/>
    <cellStyle name="Currency 3 2 3 3 3 2" xfId="9329" xr:uid="{00000000-0005-0000-0000-000071240000}"/>
    <cellStyle name="Currency 3 2 3 3 3 3" xfId="9330" xr:uid="{00000000-0005-0000-0000-000072240000}"/>
    <cellStyle name="Currency 3 2 3 3 4" xfId="9331" xr:uid="{00000000-0005-0000-0000-000073240000}"/>
    <cellStyle name="Currency 3 2 3 4" xfId="9332" xr:uid="{00000000-0005-0000-0000-000074240000}"/>
    <cellStyle name="Currency 3 2 3 4 2" xfId="9333" xr:uid="{00000000-0005-0000-0000-000075240000}"/>
    <cellStyle name="Currency 3 2 3 4 3" xfId="9334" xr:uid="{00000000-0005-0000-0000-000076240000}"/>
    <cellStyle name="Currency 3 2 3 5" xfId="9335" xr:uid="{00000000-0005-0000-0000-000077240000}"/>
    <cellStyle name="Currency 3 2 3 6" xfId="9336" xr:uid="{00000000-0005-0000-0000-000078240000}"/>
    <cellStyle name="Currency 3 2 3 7" xfId="9337" xr:uid="{00000000-0005-0000-0000-000079240000}"/>
    <cellStyle name="Currency 3 2 4" xfId="9338" xr:uid="{00000000-0005-0000-0000-00007A240000}"/>
    <cellStyle name="Currency 3 2 4 2" xfId="9339" xr:uid="{00000000-0005-0000-0000-00007B240000}"/>
    <cellStyle name="Currency 3 2 4 3" xfId="9340" xr:uid="{00000000-0005-0000-0000-00007C240000}"/>
    <cellStyle name="Currency 3 2 4 4" xfId="9341" xr:uid="{00000000-0005-0000-0000-00007D240000}"/>
    <cellStyle name="Currency 3 2 5" xfId="9342" xr:uid="{00000000-0005-0000-0000-00007E240000}"/>
    <cellStyle name="Currency 3 2 5 2" xfId="9343" xr:uid="{00000000-0005-0000-0000-00007F240000}"/>
    <cellStyle name="Currency 3 2 5 3" xfId="9344" xr:uid="{00000000-0005-0000-0000-000080240000}"/>
    <cellStyle name="Currency 3 2 5 4" xfId="9345" xr:uid="{00000000-0005-0000-0000-000081240000}"/>
    <cellStyle name="Currency 3 2 6" xfId="9346" xr:uid="{00000000-0005-0000-0000-000082240000}"/>
    <cellStyle name="Currency 3 2 7" xfId="9347" xr:uid="{00000000-0005-0000-0000-000083240000}"/>
    <cellStyle name="Currency 3 2 8" xfId="9348" xr:uid="{00000000-0005-0000-0000-000084240000}"/>
    <cellStyle name="Currency 3 3" xfId="9349" xr:uid="{00000000-0005-0000-0000-000085240000}"/>
    <cellStyle name="Currency 3 3 2" xfId="9350" xr:uid="{00000000-0005-0000-0000-000086240000}"/>
    <cellStyle name="Currency 3 4" xfId="9351" xr:uid="{00000000-0005-0000-0000-000087240000}"/>
    <cellStyle name="Currency 4" xfId="9352" xr:uid="{00000000-0005-0000-0000-000088240000}"/>
    <cellStyle name="Currency 4 2" xfId="9353" xr:uid="{00000000-0005-0000-0000-000089240000}"/>
    <cellStyle name="Currency 4 2 2" xfId="9354" xr:uid="{00000000-0005-0000-0000-00008A240000}"/>
    <cellStyle name="Currency 4 3" xfId="9355" xr:uid="{00000000-0005-0000-0000-00008B240000}"/>
    <cellStyle name="Currency 5" xfId="9356" xr:uid="{00000000-0005-0000-0000-00008C240000}"/>
    <cellStyle name="Currency 5 2" xfId="9357" xr:uid="{00000000-0005-0000-0000-00008D240000}"/>
    <cellStyle name="Currency 6" xfId="9358" xr:uid="{00000000-0005-0000-0000-00008E240000}"/>
    <cellStyle name="Currency 6 2" xfId="9359" xr:uid="{00000000-0005-0000-0000-00008F240000}"/>
    <cellStyle name="Currency 6 2 2" xfId="9360" xr:uid="{00000000-0005-0000-0000-000090240000}"/>
    <cellStyle name="Currency 6 3" xfId="9361" xr:uid="{00000000-0005-0000-0000-000091240000}"/>
    <cellStyle name="Currency 7" xfId="9362" xr:uid="{00000000-0005-0000-0000-000092240000}"/>
    <cellStyle name="Currency 7 2" xfId="9363" xr:uid="{00000000-0005-0000-0000-000093240000}"/>
    <cellStyle name="Currency 7 2 2" xfId="9364" xr:uid="{00000000-0005-0000-0000-000094240000}"/>
    <cellStyle name="Currency 7 2 2 2" xfId="9365" xr:uid="{00000000-0005-0000-0000-000095240000}"/>
    <cellStyle name="Currency 7 2 2 2 2" xfId="9366" xr:uid="{00000000-0005-0000-0000-000096240000}"/>
    <cellStyle name="Currency 7 2 2 2 3" xfId="9367" xr:uid="{00000000-0005-0000-0000-000097240000}"/>
    <cellStyle name="Currency 7 2 2 3" xfId="9368" xr:uid="{00000000-0005-0000-0000-000098240000}"/>
    <cellStyle name="Currency 7 2 2 4" xfId="9369" xr:uid="{00000000-0005-0000-0000-000099240000}"/>
    <cellStyle name="Currency 7 2 3" xfId="9370" xr:uid="{00000000-0005-0000-0000-00009A240000}"/>
    <cellStyle name="Currency 7 2 3 2" xfId="9371" xr:uid="{00000000-0005-0000-0000-00009B240000}"/>
    <cellStyle name="Currency 7 2 3 3" xfId="9372" xr:uid="{00000000-0005-0000-0000-00009C240000}"/>
    <cellStyle name="Currency 7 2 4" xfId="9373" xr:uid="{00000000-0005-0000-0000-00009D240000}"/>
    <cellStyle name="Currency 7 2 5" xfId="9374" xr:uid="{00000000-0005-0000-0000-00009E240000}"/>
    <cellStyle name="Currency 7 3" xfId="9375" xr:uid="{00000000-0005-0000-0000-00009F240000}"/>
    <cellStyle name="Currency 7 3 2" xfId="9376" xr:uid="{00000000-0005-0000-0000-0000A0240000}"/>
    <cellStyle name="Currency 7 3 3" xfId="9377" xr:uid="{00000000-0005-0000-0000-0000A1240000}"/>
    <cellStyle name="Currency 7 4" xfId="9378" xr:uid="{00000000-0005-0000-0000-0000A2240000}"/>
    <cellStyle name="Currency 7 5" xfId="9379" xr:uid="{00000000-0005-0000-0000-0000A3240000}"/>
    <cellStyle name="Currency 8" xfId="9380" xr:uid="{00000000-0005-0000-0000-0000A4240000}"/>
    <cellStyle name="Currency 8 2" xfId="9381" xr:uid="{00000000-0005-0000-0000-0000A5240000}"/>
    <cellStyle name="Currency 8 2 2" xfId="9382" xr:uid="{00000000-0005-0000-0000-0000A6240000}"/>
    <cellStyle name="Currency 8 3" xfId="9383" xr:uid="{00000000-0005-0000-0000-0000A7240000}"/>
    <cellStyle name="Currency 9" xfId="9384" xr:uid="{00000000-0005-0000-0000-0000A8240000}"/>
    <cellStyle name="Currency 9 2" xfId="9385" xr:uid="{00000000-0005-0000-0000-0000A9240000}"/>
    <cellStyle name="Currency 9 2 2" xfId="9386" xr:uid="{00000000-0005-0000-0000-0000AA240000}"/>
    <cellStyle name="Currency 9 2 3" xfId="9387" xr:uid="{00000000-0005-0000-0000-0000AB240000}"/>
    <cellStyle name="Currency 9 3" xfId="9388" xr:uid="{00000000-0005-0000-0000-0000AC240000}"/>
    <cellStyle name="Currency 9 4" xfId="9389" xr:uid="{00000000-0005-0000-0000-0000AD240000}"/>
    <cellStyle name="Explanatory Text 2" xfId="9390" xr:uid="{00000000-0005-0000-0000-0000AE240000}"/>
    <cellStyle name="Good 2" xfId="9391" xr:uid="{00000000-0005-0000-0000-0000AF240000}"/>
    <cellStyle name="hl tb" xfId="9392" xr:uid="{00000000-0005-0000-0000-0000B0240000}"/>
    <cellStyle name="hl tb 2" xfId="9393" xr:uid="{00000000-0005-0000-0000-0000B1240000}"/>
    <cellStyle name="hl tl" xfId="9394" xr:uid="{00000000-0005-0000-0000-0000B2240000}"/>
    <cellStyle name="hl tl 2" xfId="9395" xr:uid="{00000000-0005-0000-0000-0000B3240000}"/>
    <cellStyle name="Hyperlink" xfId="25687" builtinId="8"/>
    <cellStyle name="Input 2" xfId="9396" xr:uid="{00000000-0005-0000-0000-0000B4240000}"/>
    <cellStyle name="Linked Cell 2" xfId="9397" xr:uid="{00000000-0005-0000-0000-0000B5240000}"/>
    <cellStyle name="Milliers 2" xfId="9398" xr:uid="{00000000-0005-0000-0000-0000B6240000}"/>
    <cellStyle name="Milliers 2 2" xfId="9399" xr:uid="{00000000-0005-0000-0000-0000B7240000}"/>
    <cellStyle name="Milliers 2 2 2" xfId="9400" xr:uid="{00000000-0005-0000-0000-0000B8240000}"/>
    <cellStyle name="Milliers 2 3" xfId="9401" xr:uid="{00000000-0005-0000-0000-0000B9240000}"/>
    <cellStyle name="Neutral 2" xfId="9402" xr:uid="{00000000-0005-0000-0000-0000BA240000}"/>
    <cellStyle name="Normal" xfId="0" builtinId="0"/>
    <cellStyle name="Normal 10" xfId="9403" xr:uid="{00000000-0005-0000-0000-0000BC240000}"/>
    <cellStyle name="Normal 10 2" xfId="9404" xr:uid="{00000000-0005-0000-0000-0000BD240000}"/>
    <cellStyle name="Normal 10 4" xfId="9405" xr:uid="{00000000-0005-0000-0000-0000BE240000}"/>
    <cellStyle name="Normal 100" xfId="9406" xr:uid="{00000000-0005-0000-0000-0000BF240000}"/>
    <cellStyle name="Normal 100 2" xfId="9407" xr:uid="{00000000-0005-0000-0000-0000C0240000}"/>
    <cellStyle name="Normal 100 2 2" xfId="9408" xr:uid="{00000000-0005-0000-0000-0000C1240000}"/>
    <cellStyle name="Normal 100 3" xfId="9409" xr:uid="{00000000-0005-0000-0000-0000C2240000}"/>
    <cellStyle name="Normal 101" xfId="9410" xr:uid="{00000000-0005-0000-0000-0000C3240000}"/>
    <cellStyle name="Normal 101 2" xfId="9411" xr:uid="{00000000-0005-0000-0000-0000C4240000}"/>
    <cellStyle name="Normal 101 2 2" xfId="9412" xr:uid="{00000000-0005-0000-0000-0000C5240000}"/>
    <cellStyle name="Normal 101 3" xfId="9413" xr:uid="{00000000-0005-0000-0000-0000C6240000}"/>
    <cellStyle name="Normal 102" xfId="9414" xr:uid="{00000000-0005-0000-0000-0000C7240000}"/>
    <cellStyle name="Normal 102 2" xfId="9415" xr:uid="{00000000-0005-0000-0000-0000C8240000}"/>
    <cellStyle name="Normal 103" xfId="9416" xr:uid="{00000000-0005-0000-0000-0000C9240000}"/>
    <cellStyle name="Normal 103 2" xfId="9417" xr:uid="{00000000-0005-0000-0000-0000CA240000}"/>
    <cellStyle name="Normal 104" xfId="9418" xr:uid="{00000000-0005-0000-0000-0000CB240000}"/>
    <cellStyle name="Normal 105" xfId="9419" xr:uid="{00000000-0005-0000-0000-0000CC240000}"/>
    <cellStyle name="Normal 106" xfId="9420" xr:uid="{00000000-0005-0000-0000-0000CD240000}"/>
    <cellStyle name="Normal 107" xfId="9421" xr:uid="{00000000-0005-0000-0000-0000CE240000}"/>
    <cellStyle name="Normal 11" xfId="9422" xr:uid="{00000000-0005-0000-0000-0000CF240000}"/>
    <cellStyle name="Normal 11 2" xfId="9423" xr:uid="{00000000-0005-0000-0000-0000D0240000}"/>
    <cellStyle name="Normal 12" xfId="9424" xr:uid="{00000000-0005-0000-0000-0000D1240000}"/>
    <cellStyle name="Normal 13" xfId="9425" xr:uid="{00000000-0005-0000-0000-0000D2240000}"/>
    <cellStyle name="Normal 14" xfId="9426" xr:uid="{00000000-0005-0000-0000-0000D3240000}"/>
    <cellStyle name="Normal 15" xfId="9427" xr:uid="{00000000-0005-0000-0000-0000D4240000}"/>
    <cellStyle name="Normal 15 10" xfId="9428" xr:uid="{00000000-0005-0000-0000-0000D5240000}"/>
    <cellStyle name="Normal 15 10 2" xfId="9429" xr:uid="{00000000-0005-0000-0000-0000D6240000}"/>
    <cellStyle name="Normal 15 10 2 2" xfId="9430" xr:uid="{00000000-0005-0000-0000-0000D7240000}"/>
    <cellStyle name="Normal 15 10 2 2 2" xfId="9431" xr:uid="{00000000-0005-0000-0000-0000D8240000}"/>
    <cellStyle name="Normal 15 10 2 3" xfId="9432" xr:uid="{00000000-0005-0000-0000-0000D9240000}"/>
    <cellStyle name="Normal 15 10 3" xfId="9433" xr:uid="{00000000-0005-0000-0000-0000DA240000}"/>
    <cellStyle name="Normal 15 10 3 2" xfId="9434" xr:uid="{00000000-0005-0000-0000-0000DB240000}"/>
    <cellStyle name="Normal 15 10 3 2 2" xfId="9435" xr:uid="{00000000-0005-0000-0000-0000DC240000}"/>
    <cellStyle name="Normal 15 10 3 3" xfId="9436" xr:uid="{00000000-0005-0000-0000-0000DD240000}"/>
    <cellStyle name="Normal 15 10 4" xfId="9437" xr:uid="{00000000-0005-0000-0000-0000DE240000}"/>
    <cellStyle name="Normal 15 10 4 2" xfId="9438" xr:uid="{00000000-0005-0000-0000-0000DF240000}"/>
    <cellStyle name="Normal 15 10 4 2 2" xfId="9439" xr:uid="{00000000-0005-0000-0000-0000E0240000}"/>
    <cellStyle name="Normal 15 10 4 3" xfId="9440" xr:uid="{00000000-0005-0000-0000-0000E1240000}"/>
    <cellStyle name="Normal 15 10 5" xfId="9441" xr:uid="{00000000-0005-0000-0000-0000E2240000}"/>
    <cellStyle name="Normal 15 10 5 2" xfId="9442" xr:uid="{00000000-0005-0000-0000-0000E3240000}"/>
    <cellStyle name="Normal 15 10 6" xfId="9443" xr:uid="{00000000-0005-0000-0000-0000E4240000}"/>
    <cellStyle name="Normal 15 10 6 2" xfId="9444" xr:uid="{00000000-0005-0000-0000-0000E5240000}"/>
    <cellStyle name="Normal 15 10 7" xfId="9445" xr:uid="{00000000-0005-0000-0000-0000E6240000}"/>
    <cellStyle name="Normal 15 11" xfId="9446" xr:uid="{00000000-0005-0000-0000-0000E7240000}"/>
    <cellStyle name="Normal 15 11 2" xfId="9447" xr:uid="{00000000-0005-0000-0000-0000E8240000}"/>
    <cellStyle name="Normal 15 11 2 2" xfId="9448" xr:uid="{00000000-0005-0000-0000-0000E9240000}"/>
    <cellStyle name="Normal 15 11 3" xfId="9449" xr:uid="{00000000-0005-0000-0000-0000EA240000}"/>
    <cellStyle name="Normal 15 12" xfId="9450" xr:uid="{00000000-0005-0000-0000-0000EB240000}"/>
    <cellStyle name="Normal 15 12 2" xfId="9451" xr:uid="{00000000-0005-0000-0000-0000EC240000}"/>
    <cellStyle name="Normal 15 12 2 2" xfId="9452" xr:uid="{00000000-0005-0000-0000-0000ED240000}"/>
    <cellStyle name="Normal 15 12 3" xfId="9453" xr:uid="{00000000-0005-0000-0000-0000EE240000}"/>
    <cellStyle name="Normal 15 13" xfId="9454" xr:uid="{00000000-0005-0000-0000-0000EF240000}"/>
    <cellStyle name="Normal 15 13 2" xfId="9455" xr:uid="{00000000-0005-0000-0000-0000F0240000}"/>
    <cellStyle name="Normal 15 13 2 2" xfId="9456" xr:uid="{00000000-0005-0000-0000-0000F1240000}"/>
    <cellStyle name="Normal 15 13 3" xfId="9457" xr:uid="{00000000-0005-0000-0000-0000F2240000}"/>
    <cellStyle name="Normal 15 14" xfId="9458" xr:uid="{00000000-0005-0000-0000-0000F3240000}"/>
    <cellStyle name="Normal 15 14 2" xfId="9459" xr:uid="{00000000-0005-0000-0000-0000F4240000}"/>
    <cellStyle name="Normal 15 15" xfId="9460" xr:uid="{00000000-0005-0000-0000-0000F5240000}"/>
    <cellStyle name="Normal 15 15 2" xfId="9461" xr:uid="{00000000-0005-0000-0000-0000F6240000}"/>
    <cellStyle name="Normal 15 16" xfId="9462" xr:uid="{00000000-0005-0000-0000-0000F7240000}"/>
    <cellStyle name="Normal 15 2" xfId="9463" xr:uid="{00000000-0005-0000-0000-0000F8240000}"/>
    <cellStyle name="Normal 15 2 10" xfId="9464" xr:uid="{00000000-0005-0000-0000-0000F9240000}"/>
    <cellStyle name="Normal 15 2 10 2" xfId="9465" xr:uid="{00000000-0005-0000-0000-0000FA240000}"/>
    <cellStyle name="Normal 15 2 10 2 2" xfId="9466" xr:uid="{00000000-0005-0000-0000-0000FB240000}"/>
    <cellStyle name="Normal 15 2 10 3" xfId="9467" xr:uid="{00000000-0005-0000-0000-0000FC240000}"/>
    <cellStyle name="Normal 15 2 11" xfId="9468" xr:uid="{00000000-0005-0000-0000-0000FD240000}"/>
    <cellStyle name="Normal 15 2 11 2" xfId="9469" xr:uid="{00000000-0005-0000-0000-0000FE240000}"/>
    <cellStyle name="Normal 15 2 11 2 2" xfId="9470" xr:uid="{00000000-0005-0000-0000-0000FF240000}"/>
    <cellStyle name="Normal 15 2 11 3" xfId="9471" xr:uid="{00000000-0005-0000-0000-000000250000}"/>
    <cellStyle name="Normal 15 2 12" xfId="9472" xr:uid="{00000000-0005-0000-0000-000001250000}"/>
    <cellStyle name="Normal 15 2 12 2" xfId="9473" xr:uid="{00000000-0005-0000-0000-000002250000}"/>
    <cellStyle name="Normal 15 2 13" xfId="9474" xr:uid="{00000000-0005-0000-0000-000003250000}"/>
    <cellStyle name="Normal 15 2 13 2" xfId="9475" xr:uid="{00000000-0005-0000-0000-000004250000}"/>
    <cellStyle name="Normal 15 2 14" xfId="9476" xr:uid="{00000000-0005-0000-0000-000005250000}"/>
    <cellStyle name="Normal 15 2 2" xfId="9477" xr:uid="{00000000-0005-0000-0000-000006250000}"/>
    <cellStyle name="Normal 15 2 2 10" xfId="9478" xr:uid="{00000000-0005-0000-0000-000007250000}"/>
    <cellStyle name="Normal 15 2 2 10 2" xfId="9479" xr:uid="{00000000-0005-0000-0000-000008250000}"/>
    <cellStyle name="Normal 15 2 2 11" xfId="9480" xr:uid="{00000000-0005-0000-0000-000009250000}"/>
    <cellStyle name="Normal 15 2 2 11 2" xfId="9481" xr:uid="{00000000-0005-0000-0000-00000A250000}"/>
    <cellStyle name="Normal 15 2 2 12" xfId="9482" xr:uid="{00000000-0005-0000-0000-00000B250000}"/>
    <cellStyle name="Normal 15 2 2 2" xfId="9483" xr:uid="{00000000-0005-0000-0000-00000C250000}"/>
    <cellStyle name="Normal 15 2 2 2 10" xfId="9484" xr:uid="{00000000-0005-0000-0000-00000D250000}"/>
    <cellStyle name="Normal 15 2 2 2 2" xfId="9485" xr:uid="{00000000-0005-0000-0000-00000E250000}"/>
    <cellStyle name="Normal 15 2 2 2 2 2" xfId="9486" xr:uid="{00000000-0005-0000-0000-00000F250000}"/>
    <cellStyle name="Normal 15 2 2 2 2 2 2" xfId="9487" xr:uid="{00000000-0005-0000-0000-000010250000}"/>
    <cellStyle name="Normal 15 2 2 2 2 2 2 2" xfId="9488" xr:uid="{00000000-0005-0000-0000-000011250000}"/>
    <cellStyle name="Normal 15 2 2 2 2 2 2 2 2" xfId="9489" xr:uid="{00000000-0005-0000-0000-000012250000}"/>
    <cellStyle name="Normal 15 2 2 2 2 2 2 3" xfId="9490" xr:uid="{00000000-0005-0000-0000-000013250000}"/>
    <cellStyle name="Normal 15 2 2 2 2 2 3" xfId="9491" xr:uid="{00000000-0005-0000-0000-000014250000}"/>
    <cellStyle name="Normal 15 2 2 2 2 2 3 2" xfId="9492" xr:uid="{00000000-0005-0000-0000-000015250000}"/>
    <cellStyle name="Normal 15 2 2 2 2 2 3 2 2" xfId="9493" xr:uid="{00000000-0005-0000-0000-000016250000}"/>
    <cellStyle name="Normal 15 2 2 2 2 2 3 3" xfId="9494" xr:uid="{00000000-0005-0000-0000-000017250000}"/>
    <cellStyle name="Normal 15 2 2 2 2 2 4" xfId="9495" xr:uid="{00000000-0005-0000-0000-000018250000}"/>
    <cellStyle name="Normal 15 2 2 2 2 2 4 2" xfId="9496" xr:uid="{00000000-0005-0000-0000-000019250000}"/>
    <cellStyle name="Normal 15 2 2 2 2 2 4 2 2" xfId="9497" xr:uid="{00000000-0005-0000-0000-00001A250000}"/>
    <cellStyle name="Normal 15 2 2 2 2 2 4 3" xfId="9498" xr:uid="{00000000-0005-0000-0000-00001B250000}"/>
    <cellStyle name="Normal 15 2 2 2 2 2 5" xfId="9499" xr:uid="{00000000-0005-0000-0000-00001C250000}"/>
    <cellStyle name="Normal 15 2 2 2 2 2 5 2" xfId="9500" xr:uid="{00000000-0005-0000-0000-00001D250000}"/>
    <cellStyle name="Normal 15 2 2 2 2 2 6" xfId="9501" xr:uid="{00000000-0005-0000-0000-00001E250000}"/>
    <cellStyle name="Normal 15 2 2 2 2 2 6 2" xfId="9502" xr:uid="{00000000-0005-0000-0000-00001F250000}"/>
    <cellStyle name="Normal 15 2 2 2 2 2 7" xfId="9503" xr:uid="{00000000-0005-0000-0000-000020250000}"/>
    <cellStyle name="Normal 15 2 2 2 2 3" xfId="9504" xr:uid="{00000000-0005-0000-0000-000021250000}"/>
    <cellStyle name="Normal 15 2 2 2 2 3 2" xfId="9505" xr:uid="{00000000-0005-0000-0000-000022250000}"/>
    <cellStyle name="Normal 15 2 2 2 2 3 2 2" xfId="9506" xr:uid="{00000000-0005-0000-0000-000023250000}"/>
    <cellStyle name="Normal 15 2 2 2 2 3 2 2 2" xfId="9507" xr:uid="{00000000-0005-0000-0000-000024250000}"/>
    <cellStyle name="Normal 15 2 2 2 2 3 2 3" xfId="9508" xr:uid="{00000000-0005-0000-0000-000025250000}"/>
    <cellStyle name="Normal 15 2 2 2 2 3 3" xfId="9509" xr:uid="{00000000-0005-0000-0000-000026250000}"/>
    <cellStyle name="Normal 15 2 2 2 2 3 3 2" xfId="9510" xr:uid="{00000000-0005-0000-0000-000027250000}"/>
    <cellStyle name="Normal 15 2 2 2 2 3 3 2 2" xfId="9511" xr:uid="{00000000-0005-0000-0000-000028250000}"/>
    <cellStyle name="Normal 15 2 2 2 2 3 3 3" xfId="9512" xr:uid="{00000000-0005-0000-0000-000029250000}"/>
    <cellStyle name="Normal 15 2 2 2 2 3 4" xfId="9513" xr:uid="{00000000-0005-0000-0000-00002A250000}"/>
    <cellStyle name="Normal 15 2 2 2 2 3 4 2" xfId="9514" xr:uid="{00000000-0005-0000-0000-00002B250000}"/>
    <cellStyle name="Normal 15 2 2 2 2 3 4 2 2" xfId="9515" xr:uid="{00000000-0005-0000-0000-00002C250000}"/>
    <cellStyle name="Normal 15 2 2 2 2 3 4 3" xfId="9516" xr:uid="{00000000-0005-0000-0000-00002D250000}"/>
    <cellStyle name="Normal 15 2 2 2 2 3 5" xfId="9517" xr:uid="{00000000-0005-0000-0000-00002E250000}"/>
    <cellStyle name="Normal 15 2 2 2 2 3 5 2" xfId="9518" xr:uid="{00000000-0005-0000-0000-00002F250000}"/>
    <cellStyle name="Normal 15 2 2 2 2 3 6" xfId="9519" xr:uid="{00000000-0005-0000-0000-000030250000}"/>
    <cellStyle name="Normal 15 2 2 2 2 3 6 2" xfId="9520" xr:uid="{00000000-0005-0000-0000-000031250000}"/>
    <cellStyle name="Normal 15 2 2 2 2 3 7" xfId="9521" xr:uid="{00000000-0005-0000-0000-000032250000}"/>
    <cellStyle name="Normal 15 2 2 2 2 4" xfId="9522" xr:uid="{00000000-0005-0000-0000-000033250000}"/>
    <cellStyle name="Normal 15 2 2 2 2 4 2" xfId="9523" xr:uid="{00000000-0005-0000-0000-000034250000}"/>
    <cellStyle name="Normal 15 2 2 2 2 4 2 2" xfId="9524" xr:uid="{00000000-0005-0000-0000-000035250000}"/>
    <cellStyle name="Normal 15 2 2 2 2 4 3" xfId="9525" xr:uid="{00000000-0005-0000-0000-000036250000}"/>
    <cellStyle name="Normal 15 2 2 2 2 5" xfId="9526" xr:uid="{00000000-0005-0000-0000-000037250000}"/>
    <cellStyle name="Normal 15 2 2 2 2 5 2" xfId="9527" xr:uid="{00000000-0005-0000-0000-000038250000}"/>
    <cellStyle name="Normal 15 2 2 2 2 5 2 2" xfId="9528" xr:uid="{00000000-0005-0000-0000-000039250000}"/>
    <cellStyle name="Normal 15 2 2 2 2 5 3" xfId="9529" xr:uid="{00000000-0005-0000-0000-00003A250000}"/>
    <cellStyle name="Normal 15 2 2 2 2 6" xfId="9530" xr:uid="{00000000-0005-0000-0000-00003B250000}"/>
    <cellStyle name="Normal 15 2 2 2 2 6 2" xfId="9531" xr:uid="{00000000-0005-0000-0000-00003C250000}"/>
    <cellStyle name="Normal 15 2 2 2 2 6 2 2" xfId="9532" xr:uid="{00000000-0005-0000-0000-00003D250000}"/>
    <cellStyle name="Normal 15 2 2 2 2 6 3" xfId="9533" xr:uid="{00000000-0005-0000-0000-00003E250000}"/>
    <cellStyle name="Normal 15 2 2 2 2 7" xfId="9534" xr:uid="{00000000-0005-0000-0000-00003F250000}"/>
    <cellStyle name="Normal 15 2 2 2 2 7 2" xfId="9535" xr:uid="{00000000-0005-0000-0000-000040250000}"/>
    <cellStyle name="Normal 15 2 2 2 2 8" xfId="9536" xr:uid="{00000000-0005-0000-0000-000041250000}"/>
    <cellStyle name="Normal 15 2 2 2 2 8 2" xfId="9537" xr:uid="{00000000-0005-0000-0000-000042250000}"/>
    <cellStyle name="Normal 15 2 2 2 2 9" xfId="9538" xr:uid="{00000000-0005-0000-0000-000043250000}"/>
    <cellStyle name="Normal 15 2 2 2 3" xfId="9539" xr:uid="{00000000-0005-0000-0000-000044250000}"/>
    <cellStyle name="Normal 15 2 2 2 3 2" xfId="9540" xr:uid="{00000000-0005-0000-0000-000045250000}"/>
    <cellStyle name="Normal 15 2 2 2 3 2 2" xfId="9541" xr:uid="{00000000-0005-0000-0000-000046250000}"/>
    <cellStyle name="Normal 15 2 2 2 3 2 2 2" xfId="9542" xr:uid="{00000000-0005-0000-0000-000047250000}"/>
    <cellStyle name="Normal 15 2 2 2 3 2 3" xfId="9543" xr:uid="{00000000-0005-0000-0000-000048250000}"/>
    <cellStyle name="Normal 15 2 2 2 3 3" xfId="9544" xr:uid="{00000000-0005-0000-0000-000049250000}"/>
    <cellStyle name="Normal 15 2 2 2 3 3 2" xfId="9545" xr:uid="{00000000-0005-0000-0000-00004A250000}"/>
    <cellStyle name="Normal 15 2 2 2 3 3 2 2" xfId="9546" xr:uid="{00000000-0005-0000-0000-00004B250000}"/>
    <cellStyle name="Normal 15 2 2 2 3 3 3" xfId="9547" xr:uid="{00000000-0005-0000-0000-00004C250000}"/>
    <cellStyle name="Normal 15 2 2 2 3 4" xfId="9548" xr:uid="{00000000-0005-0000-0000-00004D250000}"/>
    <cellStyle name="Normal 15 2 2 2 3 4 2" xfId="9549" xr:uid="{00000000-0005-0000-0000-00004E250000}"/>
    <cellStyle name="Normal 15 2 2 2 3 4 2 2" xfId="9550" xr:uid="{00000000-0005-0000-0000-00004F250000}"/>
    <cellStyle name="Normal 15 2 2 2 3 4 3" xfId="9551" xr:uid="{00000000-0005-0000-0000-000050250000}"/>
    <cellStyle name="Normal 15 2 2 2 3 5" xfId="9552" xr:uid="{00000000-0005-0000-0000-000051250000}"/>
    <cellStyle name="Normal 15 2 2 2 3 5 2" xfId="9553" xr:uid="{00000000-0005-0000-0000-000052250000}"/>
    <cellStyle name="Normal 15 2 2 2 3 6" xfId="9554" xr:uid="{00000000-0005-0000-0000-000053250000}"/>
    <cellStyle name="Normal 15 2 2 2 3 6 2" xfId="9555" xr:uid="{00000000-0005-0000-0000-000054250000}"/>
    <cellStyle name="Normal 15 2 2 2 3 7" xfId="9556" xr:uid="{00000000-0005-0000-0000-000055250000}"/>
    <cellStyle name="Normal 15 2 2 2 4" xfId="9557" xr:uid="{00000000-0005-0000-0000-000056250000}"/>
    <cellStyle name="Normal 15 2 2 2 4 2" xfId="9558" xr:uid="{00000000-0005-0000-0000-000057250000}"/>
    <cellStyle name="Normal 15 2 2 2 4 2 2" xfId="9559" xr:uid="{00000000-0005-0000-0000-000058250000}"/>
    <cellStyle name="Normal 15 2 2 2 4 2 2 2" xfId="9560" xr:uid="{00000000-0005-0000-0000-000059250000}"/>
    <cellStyle name="Normal 15 2 2 2 4 2 3" xfId="9561" xr:uid="{00000000-0005-0000-0000-00005A250000}"/>
    <cellStyle name="Normal 15 2 2 2 4 3" xfId="9562" xr:uid="{00000000-0005-0000-0000-00005B250000}"/>
    <cellStyle name="Normal 15 2 2 2 4 3 2" xfId="9563" xr:uid="{00000000-0005-0000-0000-00005C250000}"/>
    <cellStyle name="Normal 15 2 2 2 4 3 2 2" xfId="9564" xr:uid="{00000000-0005-0000-0000-00005D250000}"/>
    <cellStyle name="Normal 15 2 2 2 4 3 3" xfId="9565" xr:uid="{00000000-0005-0000-0000-00005E250000}"/>
    <cellStyle name="Normal 15 2 2 2 4 4" xfId="9566" xr:uid="{00000000-0005-0000-0000-00005F250000}"/>
    <cellStyle name="Normal 15 2 2 2 4 4 2" xfId="9567" xr:uid="{00000000-0005-0000-0000-000060250000}"/>
    <cellStyle name="Normal 15 2 2 2 4 4 2 2" xfId="9568" xr:uid="{00000000-0005-0000-0000-000061250000}"/>
    <cellStyle name="Normal 15 2 2 2 4 4 3" xfId="9569" xr:uid="{00000000-0005-0000-0000-000062250000}"/>
    <cellStyle name="Normal 15 2 2 2 4 5" xfId="9570" xr:uid="{00000000-0005-0000-0000-000063250000}"/>
    <cellStyle name="Normal 15 2 2 2 4 5 2" xfId="9571" xr:uid="{00000000-0005-0000-0000-000064250000}"/>
    <cellStyle name="Normal 15 2 2 2 4 6" xfId="9572" xr:uid="{00000000-0005-0000-0000-000065250000}"/>
    <cellStyle name="Normal 15 2 2 2 4 6 2" xfId="9573" xr:uid="{00000000-0005-0000-0000-000066250000}"/>
    <cellStyle name="Normal 15 2 2 2 4 7" xfId="9574" xr:uid="{00000000-0005-0000-0000-000067250000}"/>
    <cellStyle name="Normal 15 2 2 2 5" xfId="9575" xr:uid="{00000000-0005-0000-0000-000068250000}"/>
    <cellStyle name="Normal 15 2 2 2 5 2" xfId="9576" xr:uid="{00000000-0005-0000-0000-000069250000}"/>
    <cellStyle name="Normal 15 2 2 2 5 2 2" xfId="9577" xr:uid="{00000000-0005-0000-0000-00006A250000}"/>
    <cellStyle name="Normal 15 2 2 2 5 3" xfId="9578" xr:uid="{00000000-0005-0000-0000-00006B250000}"/>
    <cellStyle name="Normal 15 2 2 2 6" xfId="9579" xr:uid="{00000000-0005-0000-0000-00006C250000}"/>
    <cellStyle name="Normal 15 2 2 2 6 2" xfId="9580" xr:uid="{00000000-0005-0000-0000-00006D250000}"/>
    <cellStyle name="Normal 15 2 2 2 6 2 2" xfId="9581" xr:uid="{00000000-0005-0000-0000-00006E250000}"/>
    <cellStyle name="Normal 15 2 2 2 6 3" xfId="9582" xr:uid="{00000000-0005-0000-0000-00006F250000}"/>
    <cellStyle name="Normal 15 2 2 2 7" xfId="9583" xr:uid="{00000000-0005-0000-0000-000070250000}"/>
    <cellStyle name="Normal 15 2 2 2 7 2" xfId="9584" xr:uid="{00000000-0005-0000-0000-000071250000}"/>
    <cellStyle name="Normal 15 2 2 2 7 2 2" xfId="9585" xr:uid="{00000000-0005-0000-0000-000072250000}"/>
    <cellStyle name="Normal 15 2 2 2 7 3" xfId="9586" xr:uid="{00000000-0005-0000-0000-000073250000}"/>
    <cellStyle name="Normal 15 2 2 2 8" xfId="9587" xr:uid="{00000000-0005-0000-0000-000074250000}"/>
    <cellStyle name="Normal 15 2 2 2 8 2" xfId="9588" xr:uid="{00000000-0005-0000-0000-000075250000}"/>
    <cellStyle name="Normal 15 2 2 2 9" xfId="9589" xr:uid="{00000000-0005-0000-0000-000076250000}"/>
    <cellStyle name="Normal 15 2 2 2 9 2" xfId="9590" xr:uid="{00000000-0005-0000-0000-000077250000}"/>
    <cellStyle name="Normal 15 2 2 3" xfId="9591" xr:uid="{00000000-0005-0000-0000-000078250000}"/>
    <cellStyle name="Normal 15 2 2 3 10" xfId="9592" xr:uid="{00000000-0005-0000-0000-000079250000}"/>
    <cellStyle name="Normal 15 2 2 3 10 2" xfId="9593" xr:uid="{00000000-0005-0000-0000-00007A250000}"/>
    <cellStyle name="Normal 15 2 2 3 11" xfId="9594" xr:uid="{00000000-0005-0000-0000-00007B250000}"/>
    <cellStyle name="Normal 15 2 2 3 2" xfId="9595" xr:uid="{00000000-0005-0000-0000-00007C250000}"/>
    <cellStyle name="Normal 15 2 2 3 2 2" xfId="9596" xr:uid="{00000000-0005-0000-0000-00007D250000}"/>
    <cellStyle name="Normal 15 2 2 3 2 2 2" xfId="9597" xr:uid="{00000000-0005-0000-0000-00007E250000}"/>
    <cellStyle name="Normal 15 2 2 3 2 2 2 2" xfId="9598" xr:uid="{00000000-0005-0000-0000-00007F250000}"/>
    <cellStyle name="Normal 15 2 2 3 2 2 2 2 2" xfId="9599" xr:uid="{00000000-0005-0000-0000-000080250000}"/>
    <cellStyle name="Normal 15 2 2 3 2 2 2 3" xfId="9600" xr:uid="{00000000-0005-0000-0000-000081250000}"/>
    <cellStyle name="Normal 15 2 2 3 2 2 3" xfId="9601" xr:uid="{00000000-0005-0000-0000-000082250000}"/>
    <cellStyle name="Normal 15 2 2 3 2 2 3 2" xfId="9602" xr:uid="{00000000-0005-0000-0000-000083250000}"/>
    <cellStyle name="Normal 15 2 2 3 2 2 3 2 2" xfId="9603" xr:uid="{00000000-0005-0000-0000-000084250000}"/>
    <cellStyle name="Normal 15 2 2 3 2 2 3 3" xfId="9604" xr:uid="{00000000-0005-0000-0000-000085250000}"/>
    <cellStyle name="Normal 15 2 2 3 2 2 4" xfId="9605" xr:uid="{00000000-0005-0000-0000-000086250000}"/>
    <cellStyle name="Normal 15 2 2 3 2 2 4 2" xfId="9606" xr:uid="{00000000-0005-0000-0000-000087250000}"/>
    <cellStyle name="Normal 15 2 2 3 2 2 4 2 2" xfId="9607" xr:uid="{00000000-0005-0000-0000-000088250000}"/>
    <cellStyle name="Normal 15 2 2 3 2 2 4 3" xfId="9608" xr:uid="{00000000-0005-0000-0000-000089250000}"/>
    <cellStyle name="Normal 15 2 2 3 2 2 5" xfId="9609" xr:uid="{00000000-0005-0000-0000-00008A250000}"/>
    <cellStyle name="Normal 15 2 2 3 2 2 5 2" xfId="9610" xr:uid="{00000000-0005-0000-0000-00008B250000}"/>
    <cellStyle name="Normal 15 2 2 3 2 2 6" xfId="9611" xr:uid="{00000000-0005-0000-0000-00008C250000}"/>
    <cellStyle name="Normal 15 2 2 3 2 2 6 2" xfId="9612" xr:uid="{00000000-0005-0000-0000-00008D250000}"/>
    <cellStyle name="Normal 15 2 2 3 2 2 7" xfId="9613" xr:uid="{00000000-0005-0000-0000-00008E250000}"/>
    <cellStyle name="Normal 15 2 2 3 2 3" xfId="9614" xr:uid="{00000000-0005-0000-0000-00008F250000}"/>
    <cellStyle name="Normal 15 2 2 3 2 3 2" xfId="9615" xr:uid="{00000000-0005-0000-0000-000090250000}"/>
    <cellStyle name="Normal 15 2 2 3 2 3 2 2" xfId="9616" xr:uid="{00000000-0005-0000-0000-000091250000}"/>
    <cellStyle name="Normal 15 2 2 3 2 3 2 2 2" xfId="9617" xr:uid="{00000000-0005-0000-0000-000092250000}"/>
    <cellStyle name="Normal 15 2 2 3 2 3 2 3" xfId="9618" xr:uid="{00000000-0005-0000-0000-000093250000}"/>
    <cellStyle name="Normal 15 2 2 3 2 3 3" xfId="9619" xr:uid="{00000000-0005-0000-0000-000094250000}"/>
    <cellStyle name="Normal 15 2 2 3 2 3 3 2" xfId="9620" xr:uid="{00000000-0005-0000-0000-000095250000}"/>
    <cellStyle name="Normal 15 2 2 3 2 3 3 2 2" xfId="9621" xr:uid="{00000000-0005-0000-0000-000096250000}"/>
    <cellStyle name="Normal 15 2 2 3 2 3 3 3" xfId="9622" xr:uid="{00000000-0005-0000-0000-000097250000}"/>
    <cellStyle name="Normal 15 2 2 3 2 3 4" xfId="9623" xr:uid="{00000000-0005-0000-0000-000098250000}"/>
    <cellStyle name="Normal 15 2 2 3 2 3 4 2" xfId="9624" xr:uid="{00000000-0005-0000-0000-000099250000}"/>
    <cellStyle name="Normal 15 2 2 3 2 3 4 2 2" xfId="9625" xr:uid="{00000000-0005-0000-0000-00009A250000}"/>
    <cellStyle name="Normal 15 2 2 3 2 3 4 3" xfId="9626" xr:uid="{00000000-0005-0000-0000-00009B250000}"/>
    <cellStyle name="Normal 15 2 2 3 2 3 5" xfId="9627" xr:uid="{00000000-0005-0000-0000-00009C250000}"/>
    <cellStyle name="Normal 15 2 2 3 2 3 5 2" xfId="9628" xr:uid="{00000000-0005-0000-0000-00009D250000}"/>
    <cellStyle name="Normal 15 2 2 3 2 3 6" xfId="9629" xr:uid="{00000000-0005-0000-0000-00009E250000}"/>
    <cellStyle name="Normal 15 2 2 3 2 3 6 2" xfId="9630" xr:uid="{00000000-0005-0000-0000-00009F250000}"/>
    <cellStyle name="Normal 15 2 2 3 2 3 7" xfId="9631" xr:uid="{00000000-0005-0000-0000-0000A0250000}"/>
    <cellStyle name="Normal 15 2 2 3 2 4" xfId="9632" xr:uid="{00000000-0005-0000-0000-0000A1250000}"/>
    <cellStyle name="Normal 15 2 2 3 2 4 2" xfId="9633" xr:uid="{00000000-0005-0000-0000-0000A2250000}"/>
    <cellStyle name="Normal 15 2 2 3 2 4 2 2" xfId="9634" xr:uid="{00000000-0005-0000-0000-0000A3250000}"/>
    <cellStyle name="Normal 15 2 2 3 2 4 3" xfId="9635" xr:uid="{00000000-0005-0000-0000-0000A4250000}"/>
    <cellStyle name="Normal 15 2 2 3 2 5" xfId="9636" xr:uid="{00000000-0005-0000-0000-0000A5250000}"/>
    <cellStyle name="Normal 15 2 2 3 2 5 2" xfId="9637" xr:uid="{00000000-0005-0000-0000-0000A6250000}"/>
    <cellStyle name="Normal 15 2 2 3 2 5 2 2" xfId="9638" xr:uid="{00000000-0005-0000-0000-0000A7250000}"/>
    <cellStyle name="Normal 15 2 2 3 2 5 3" xfId="9639" xr:uid="{00000000-0005-0000-0000-0000A8250000}"/>
    <cellStyle name="Normal 15 2 2 3 2 6" xfId="9640" xr:uid="{00000000-0005-0000-0000-0000A9250000}"/>
    <cellStyle name="Normal 15 2 2 3 2 6 2" xfId="9641" xr:uid="{00000000-0005-0000-0000-0000AA250000}"/>
    <cellStyle name="Normal 15 2 2 3 2 6 2 2" xfId="9642" xr:uid="{00000000-0005-0000-0000-0000AB250000}"/>
    <cellStyle name="Normal 15 2 2 3 2 6 3" xfId="9643" xr:uid="{00000000-0005-0000-0000-0000AC250000}"/>
    <cellStyle name="Normal 15 2 2 3 2 7" xfId="9644" xr:uid="{00000000-0005-0000-0000-0000AD250000}"/>
    <cellStyle name="Normal 15 2 2 3 2 7 2" xfId="9645" xr:uid="{00000000-0005-0000-0000-0000AE250000}"/>
    <cellStyle name="Normal 15 2 2 3 2 8" xfId="9646" xr:uid="{00000000-0005-0000-0000-0000AF250000}"/>
    <cellStyle name="Normal 15 2 2 3 2 8 2" xfId="9647" xr:uid="{00000000-0005-0000-0000-0000B0250000}"/>
    <cellStyle name="Normal 15 2 2 3 2 9" xfId="9648" xr:uid="{00000000-0005-0000-0000-0000B1250000}"/>
    <cellStyle name="Normal 15 2 2 3 3" xfId="9649" xr:uid="{00000000-0005-0000-0000-0000B2250000}"/>
    <cellStyle name="Normal 15 2 2 3 3 2" xfId="9650" xr:uid="{00000000-0005-0000-0000-0000B3250000}"/>
    <cellStyle name="Normal 15 2 2 3 3 2 2" xfId="9651" xr:uid="{00000000-0005-0000-0000-0000B4250000}"/>
    <cellStyle name="Normal 15 2 2 3 3 2 2 2" xfId="9652" xr:uid="{00000000-0005-0000-0000-0000B5250000}"/>
    <cellStyle name="Normal 15 2 2 3 3 2 2 2 2" xfId="9653" xr:uid="{00000000-0005-0000-0000-0000B6250000}"/>
    <cellStyle name="Normal 15 2 2 3 3 2 2 3" xfId="9654" xr:uid="{00000000-0005-0000-0000-0000B7250000}"/>
    <cellStyle name="Normal 15 2 2 3 3 2 3" xfId="9655" xr:uid="{00000000-0005-0000-0000-0000B8250000}"/>
    <cellStyle name="Normal 15 2 2 3 3 2 3 2" xfId="9656" xr:uid="{00000000-0005-0000-0000-0000B9250000}"/>
    <cellStyle name="Normal 15 2 2 3 3 2 3 2 2" xfId="9657" xr:uid="{00000000-0005-0000-0000-0000BA250000}"/>
    <cellStyle name="Normal 15 2 2 3 3 2 3 3" xfId="9658" xr:uid="{00000000-0005-0000-0000-0000BB250000}"/>
    <cellStyle name="Normal 15 2 2 3 3 2 4" xfId="9659" xr:uid="{00000000-0005-0000-0000-0000BC250000}"/>
    <cellStyle name="Normal 15 2 2 3 3 2 4 2" xfId="9660" xr:uid="{00000000-0005-0000-0000-0000BD250000}"/>
    <cellStyle name="Normal 15 2 2 3 3 2 4 2 2" xfId="9661" xr:uid="{00000000-0005-0000-0000-0000BE250000}"/>
    <cellStyle name="Normal 15 2 2 3 3 2 4 3" xfId="9662" xr:uid="{00000000-0005-0000-0000-0000BF250000}"/>
    <cellStyle name="Normal 15 2 2 3 3 2 5" xfId="9663" xr:uid="{00000000-0005-0000-0000-0000C0250000}"/>
    <cellStyle name="Normal 15 2 2 3 3 2 5 2" xfId="9664" xr:uid="{00000000-0005-0000-0000-0000C1250000}"/>
    <cellStyle name="Normal 15 2 2 3 3 2 6" xfId="9665" xr:uid="{00000000-0005-0000-0000-0000C2250000}"/>
    <cellStyle name="Normal 15 2 2 3 3 2 6 2" xfId="9666" xr:uid="{00000000-0005-0000-0000-0000C3250000}"/>
    <cellStyle name="Normal 15 2 2 3 3 2 7" xfId="9667" xr:uid="{00000000-0005-0000-0000-0000C4250000}"/>
    <cellStyle name="Normal 15 2 2 3 3 3" xfId="9668" xr:uid="{00000000-0005-0000-0000-0000C5250000}"/>
    <cellStyle name="Normal 15 2 2 3 3 3 2" xfId="9669" xr:uid="{00000000-0005-0000-0000-0000C6250000}"/>
    <cellStyle name="Normal 15 2 2 3 3 3 2 2" xfId="9670" xr:uid="{00000000-0005-0000-0000-0000C7250000}"/>
    <cellStyle name="Normal 15 2 2 3 3 3 3" xfId="9671" xr:uid="{00000000-0005-0000-0000-0000C8250000}"/>
    <cellStyle name="Normal 15 2 2 3 3 4" xfId="9672" xr:uid="{00000000-0005-0000-0000-0000C9250000}"/>
    <cellStyle name="Normal 15 2 2 3 3 4 2" xfId="9673" xr:uid="{00000000-0005-0000-0000-0000CA250000}"/>
    <cellStyle name="Normal 15 2 2 3 3 4 2 2" xfId="9674" xr:uid="{00000000-0005-0000-0000-0000CB250000}"/>
    <cellStyle name="Normal 15 2 2 3 3 4 3" xfId="9675" xr:uid="{00000000-0005-0000-0000-0000CC250000}"/>
    <cellStyle name="Normal 15 2 2 3 3 5" xfId="9676" xr:uid="{00000000-0005-0000-0000-0000CD250000}"/>
    <cellStyle name="Normal 15 2 2 3 3 5 2" xfId="9677" xr:uid="{00000000-0005-0000-0000-0000CE250000}"/>
    <cellStyle name="Normal 15 2 2 3 3 5 2 2" xfId="9678" xr:uid="{00000000-0005-0000-0000-0000CF250000}"/>
    <cellStyle name="Normal 15 2 2 3 3 5 3" xfId="9679" xr:uid="{00000000-0005-0000-0000-0000D0250000}"/>
    <cellStyle name="Normal 15 2 2 3 3 6" xfId="9680" xr:uid="{00000000-0005-0000-0000-0000D1250000}"/>
    <cellStyle name="Normal 15 2 2 3 3 6 2" xfId="9681" xr:uid="{00000000-0005-0000-0000-0000D2250000}"/>
    <cellStyle name="Normal 15 2 2 3 3 7" xfId="9682" xr:uid="{00000000-0005-0000-0000-0000D3250000}"/>
    <cellStyle name="Normal 15 2 2 3 3 7 2" xfId="9683" xr:uid="{00000000-0005-0000-0000-0000D4250000}"/>
    <cellStyle name="Normal 15 2 2 3 3 8" xfId="9684" xr:uid="{00000000-0005-0000-0000-0000D5250000}"/>
    <cellStyle name="Normal 15 2 2 3 4" xfId="9685" xr:uid="{00000000-0005-0000-0000-0000D6250000}"/>
    <cellStyle name="Normal 15 2 2 3 4 2" xfId="9686" xr:uid="{00000000-0005-0000-0000-0000D7250000}"/>
    <cellStyle name="Normal 15 2 2 3 4 2 2" xfId="9687" xr:uid="{00000000-0005-0000-0000-0000D8250000}"/>
    <cellStyle name="Normal 15 2 2 3 4 2 2 2" xfId="9688" xr:uid="{00000000-0005-0000-0000-0000D9250000}"/>
    <cellStyle name="Normal 15 2 2 3 4 2 3" xfId="9689" xr:uid="{00000000-0005-0000-0000-0000DA250000}"/>
    <cellStyle name="Normal 15 2 2 3 4 3" xfId="9690" xr:uid="{00000000-0005-0000-0000-0000DB250000}"/>
    <cellStyle name="Normal 15 2 2 3 4 3 2" xfId="9691" xr:uid="{00000000-0005-0000-0000-0000DC250000}"/>
    <cellStyle name="Normal 15 2 2 3 4 3 2 2" xfId="9692" xr:uid="{00000000-0005-0000-0000-0000DD250000}"/>
    <cellStyle name="Normal 15 2 2 3 4 3 3" xfId="9693" xr:uid="{00000000-0005-0000-0000-0000DE250000}"/>
    <cellStyle name="Normal 15 2 2 3 4 4" xfId="9694" xr:uid="{00000000-0005-0000-0000-0000DF250000}"/>
    <cellStyle name="Normal 15 2 2 3 4 4 2" xfId="9695" xr:uid="{00000000-0005-0000-0000-0000E0250000}"/>
    <cellStyle name="Normal 15 2 2 3 4 4 2 2" xfId="9696" xr:uid="{00000000-0005-0000-0000-0000E1250000}"/>
    <cellStyle name="Normal 15 2 2 3 4 4 3" xfId="9697" xr:uid="{00000000-0005-0000-0000-0000E2250000}"/>
    <cellStyle name="Normal 15 2 2 3 4 5" xfId="9698" xr:uid="{00000000-0005-0000-0000-0000E3250000}"/>
    <cellStyle name="Normal 15 2 2 3 4 5 2" xfId="9699" xr:uid="{00000000-0005-0000-0000-0000E4250000}"/>
    <cellStyle name="Normal 15 2 2 3 4 6" xfId="9700" xr:uid="{00000000-0005-0000-0000-0000E5250000}"/>
    <cellStyle name="Normal 15 2 2 3 4 6 2" xfId="9701" xr:uid="{00000000-0005-0000-0000-0000E6250000}"/>
    <cellStyle name="Normal 15 2 2 3 4 7" xfId="9702" xr:uid="{00000000-0005-0000-0000-0000E7250000}"/>
    <cellStyle name="Normal 15 2 2 3 5" xfId="9703" xr:uid="{00000000-0005-0000-0000-0000E8250000}"/>
    <cellStyle name="Normal 15 2 2 3 5 2" xfId="9704" xr:uid="{00000000-0005-0000-0000-0000E9250000}"/>
    <cellStyle name="Normal 15 2 2 3 5 2 2" xfId="9705" xr:uid="{00000000-0005-0000-0000-0000EA250000}"/>
    <cellStyle name="Normal 15 2 2 3 5 2 2 2" xfId="9706" xr:uid="{00000000-0005-0000-0000-0000EB250000}"/>
    <cellStyle name="Normal 15 2 2 3 5 2 3" xfId="9707" xr:uid="{00000000-0005-0000-0000-0000EC250000}"/>
    <cellStyle name="Normal 15 2 2 3 5 3" xfId="9708" xr:uid="{00000000-0005-0000-0000-0000ED250000}"/>
    <cellStyle name="Normal 15 2 2 3 5 3 2" xfId="9709" xr:uid="{00000000-0005-0000-0000-0000EE250000}"/>
    <cellStyle name="Normal 15 2 2 3 5 3 2 2" xfId="9710" xr:uid="{00000000-0005-0000-0000-0000EF250000}"/>
    <cellStyle name="Normal 15 2 2 3 5 3 3" xfId="9711" xr:uid="{00000000-0005-0000-0000-0000F0250000}"/>
    <cellStyle name="Normal 15 2 2 3 5 4" xfId="9712" xr:uid="{00000000-0005-0000-0000-0000F1250000}"/>
    <cellStyle name="Normal 15 2 2 3 5 4 2" xfId="9713" xr:uid="{00000000-0005-0000-0000-0000F2250000}"/>
    <cellStyle name="Normal 15 2 2 3 5 4 2 2" xfId="9714" xr:uid="{00000000-0005-0000-0000-0000F3250000}"/>
    <cellStyle name="Normal 15 2 2 3 5 4 3" xfId="9715" xr:uid="{00000000-0005-0000-0000-0000F4250000}"/>
    <cellStyle name="Normal 15 2 2 3 5 5" xfId="9716" xr:uid="{00000000-0005-0000-0000-0000F5250000}"/>
    <cellStyle name="Normal 15 2 2 3 5 5 2" xfId="9717" xr:uid="{00000000-0005-0000-0000-0000F6250000}"/>
    <cellStyle name="Normal 15 2 2 3 5 6" xfId="9718" xr:uid="{00000000-0005-0000-0000-0000F7250000}"/>
    <cellStyle name="Normal 15 2 2 3 5 6 2" xfId="9719" xr:uid="{00000000-0005-0000-0000-0000F8250000}"/>
    <cellStyle name="Normal 15 2 2 3 5 7" xfId="9720" xr:uid="{00000000-0005-0000-0000-0000F9250000}"/>
    <cellStyle name="Normal 15 2 2 3 6" xfId="9721" xr:uid="{00000000-0005-0000-0000-0000FA250000}"/>
    <cellStyle name="Normal 15 2 2 3 6 2" xfId="9722" xr:uid="{00000000-0005-0000-0000-0000FB250000}"/>
    <cellStyle name="Normal 15 2 2 3 6 2 2" xfId="9723" xr:uid="{00000000-0005-0000-0000-0000FC250000}"/>
    <cellStyle name="Normal 15 2 2 3 6 3" xfId="9724" xr:uid="{00000000-0005-0000-0000-0000FD250000}"/>
    <cellStyle name="Normal 15 2 2 3 7" xfId="9725" xr:uid="{00000000-0005-0000-0000-0000FE250000}"/>
    <cellStyle name="Normal 15 2 2 3 7 2" xfId="9726" xr:uid="{00000000-0005-0000-0000-0000FF250000}"/>
    <cellStyle name="Normal 15 2 2 3 7 2 2" xfId="9727" xr:uid="{00000000-0005-0000-0000-000000260000}"/>
    <cellStyle name="Normal 15 2 2 3 7 3" xfId="9728" xr:uid="{00000000-0005-0000-0000-000001260000}"/>
    <cellStyle name="Normal 15 2 2 3 8" xfId="9729" xr:uid="{00000000-0005-0000-0000-000002260000}"/>
    <cellStyle name="Normal 15 2 2 3 8 2" xfId="9730" xr:uid="{00000000-0005-0000-0000-000003260000}"/>
    <cellStyle name="Normal 15 2 2 3 8 2 2" xfId="9731" xr:uid="{00000000-0005-0000-0000-000004260000}"/>
    <cellStyle name="Normal 15 2 2 3 8 3" xfId="9732" xr:uid="{00000000-0005-0000-0000-000005260000}"/>
    <cellStyle name="Normal 15 2 2 3 9" xfId="9733" xr:uid="{00000000-0005-0000-0000-000006260000}"/>
    <cellStyle name="Normal 15 2 2 3 9 2" xfId="9734" xr:uid="{00000000-0005-0000-0000-000007260000}"/>
    <cellStyle name="Normal 15 2 2 4" xfId="9735" xr:uid="{00000000-0005-0000-0000-000008260000}"/>
    <cellStyle name="Normal 15 2 2 4 2" xfId="9736" xr:uid="{00000000-0005-0000-0000-000009260000}"/>
    <cellStyle name="Normal 15 2 2 4 2 2" xfId="9737" xr:uid="{00000000-0005-0000-0000-00000A260000}"/>
    <cellStyle name="Normal 15 2 2 4 2 2 2" xfId="9738" xr:uid="{00000000-0005-0000-0000-00000B260000}"/>
    <cellStyle name="Normal 15 2 2 4 2 2 2 2" xfId="9739" xr:uid="{00000000-0005-0000-0000-00000C260000}"/>
    <cellStyle name="Normal 15 2 2 4 2 2 3" xfId="9740" xr:uid="{00000000-0005-0000-0000-00000D260000}"/>
    <cellStyle name="Normal 15 2 2 4 2 3" xfId="9741" xr:uid="{00000000-0005-0000-0000-00000E260000}"/>
    <cellStyle name="Normal 15 2 2 4 2 3 2" xfId="9742" xr:uid="{00000000-0005-0000-0000-00000F260000}"/>
    <cellStyle name="Normal 15 2 2 4 2 3 2 2" xfId="9743" xr:uid="{00000000-0005-0000-0000-000010260000}"/>
    <cellStyle name="Normal 15 2 2 4 2 3 3" xfId="9744" xr:uid="{00000000-0005-0000-0000-000011260000}"/>
    <cellStyle name="Normal 15 2 2 4 2 4" xfId="9745" xr:uid="{00000000-0005-0000-0000-000012260000}"/>
    <cellStyle name="Normal 15 2 2 4 2 4 2" xfId="9746" xr:uid="{00000000-0005-0000-0000-000013260000}"/>
    <cellStyle name="Normal 15 2 2 4 2 4 2 2" xfId="9747" xr:uid="{00000000-0005-0000-0000-000014260000}"/>
    <cellStyle name="Normal 15 2 2 4 2 4 3" xfId="9748" xr:uid="{00000000-0005-0000-0000-000015260000}"/>
    <cellStyle name="Normal 15 2 2 4 2 5" xfId="9749" xr:uid="{00000000-0005-0000-0000-000016260000}"/>
    <cellStyle name="Normal 15 2 2 4 2 5 2" xfId="9750" xr:uid="{00000000-0005-0000-0000-000017260000}"/>
    <cellStyle name="Normal 15 2 2 4 2 6" xfId="9751" xr:uid="{00000000-0005-0000-0000-000018260000}"/>
    <cellStyle name="Normal 15 2 2 4 2 6 2" xfId="9752" xr:uid="{00000000-0005-0000-0000-000019260000}"/>
    <cellStyle name="Normal 15 2 2 4 2 7" xfId="9753" xr:uid="{00000000-0005-0000-0000-00001A260000}"/>
    <cellStyle name="Normal 15 2 2 4 3" xfId="9754" xr:uid="{00000000-0005-0000-0000-00001B260000}"/>
    <cellStyle name="Normal 15 2 2 4 3 2" xfId="9755" xr:uid="{00000000-0005-0000-0000-00001C260000}"/>
    <cellStyle name="Normal 15 2 2 4 3 2 2" xfId="9756" xr:uid="{00000000-0005-0000-0000-00001D260000}"/>
    <cellStyle name="Normal 15 2 2 4 3 2 2 2" xfId="9757" xr:uid="{00000000-0005-0000-0000-00001E260000}"/>
    <cellStyle name="Normal 15 2 2 4 3 2 3" xfId="9758" xr:uid="{00000000-0005-0000-0000-00001F260000}"/>
    <cellStyle name="Normal 15 2 2 4 3 3" xfId="9759" xr:uid="{00000000-0005-0000-0000-000020260000}"/>
    <cellStyle name="Normal 15 2 2 4 3 3 2" xfId="9760" xr:uid="{00000000-0005-0000-0000-000021260000}"/>
    <cellStyle name="Normal 15 2 2 4 3 3 2 2" xfId="9761" xr:uid="{00000000-0005-0000-0000-000022260000}"/>
    <cellStyle name="Normal 15 2 2 4 3 3 3" xfId="9762" xr:uid="{00000000-0005-0000-0000-000023260000}"/>
    <cellStyle name="Normal 15 2 2 4 3 4" xfId="9763" xr:uid="{00000000-0005-0000-0000-000024260000}"/>
    <cellStyle name="Normal 15 2 2 4 3 4 2" xfId="9764" xr:uid="{00000000-0005-0000-0000-000025260000}"/>
    <cellStyle name="Normal 15 2 2 4 3 4 2 2" xfId="9765" xr:uid="{00000000-0005-0000-0000-000026260000}"/>
    <cellStyle name="Normal 15 2 2 4 3 4 3" xfId="9766" xr:uid="{00000000-0005-0000-0000-000027260000}"/>
    <cellStyle name="Normal 15 2 2 4 3 5" xfId="9767" xr:uid="{00000000-0005-0000-0000-000028260000}"/>
    <cellStyle name="Normal 15 2 2 4 3 5 2" xfId="9768" xr:uid="{00000000-0005-0000-0000-000029260000}"/>
    <cellStyle name="Normal 15 2 2 4 3 6" xfId="9769" xr:uid="{00000000-0005-0000-0000-00002A260000}"/>
    <cellStyle name="Normal 15 2 2 4 3 6 2" xfId="9770" xr:uid="{00000000-0005-0000-0000-00002B260000}"/>
    <cellStyle name="Normal 15 2 2 4 3 7" xfId="9771" xr:uid="{00000000-0005-0000-0000-00002C260000}"/>
    <cellStyle name="Normal 15 2 2 4 4" xfId="9772" xr:uid="{00000000-0005-0000-0000-00002D260000}"/>
    <cellStyle name="Normal 15 2 2 4 4 2" xfId="9773" xr:uid="{00000000-0005-0000-0000-00002E260000}"/>
    <cellStyle name="Normal 15 2 2 4 4 2 2" xfId="9774" xr:uid="{00000000-0005-0000-0000-00002F260000}"/>
    <cellStyle name="Normal 15 2 2 4 4 3" xfId="9775" xr:uid="{00000000-0005-0000-0000-000030260000}"/>
    <cellStyle name="Normal 15 2 2 4 5" xfId="9776" xr:uid="{00000000-0005-0000-0000-000031260000}"/>
    <cellStyle name="Normal 15 2 2 4 5 2" xfId="9777" xr:uid="{00000000-0005-0000-0000-000032260000}"/>
    <cellStyle name="Normal 15 2 2 4 5 2 2" xfId="9778" xr:uid="{00000000-0005-0000-0000-000033260000}"/>
    <cellStyle name="Normal 15 2 2 4 5 3" xfId="9779" xr:uid="{00000000-0005-0000-0000-000034260000}"/>
    <cellStyle name="Normal 15 2 2 4 6" xfId="9780" xr:uid="{00000000-0005-0000-0000-000035260000}"/>
    <cellStyle name="Normal 15 2 2 4 6 2" xfId="9781" xr:uid="{00000000-0005-0000-0000-000036260000}"/>
    <cellStyle name="Normal 15 2 2 4 6 2 2" xfId="9782" xr:uid="{00000000-0005-0000-0000-000037260000}"/>
    <cellStyle name="Normal 15 2 2 4 6 3" xfId="9783" xr:uid="{00000000-0005-0000-0000-000038260000}"/>
    <cellStyle name="Normal 15 2 2 4 7" xfId="9784" xr:uid="{00000000-0005-0000-0000-000039260000}"/>
    <cellStyle name="Normal 15 2 2 4 7 2" xfId="9785" xr:uid="{00000000-0005-0000-0000-00003A260000}"/>
    <cellStyle name="Normal 15 2 2 4 8" xfId="9786" xr:uid="{00000000-0005-0000-0000-00003B260000}"/>
    <cellStyle name="Normal 15 2 2 4 8 2" xfId="9787" xr:uid="{00000000-0005-0000-0000-00003C260000}"/>
    <cellStyle name="Normal 15 2 2 4 9" xfId="9788" xr:uid="{00000000-0005-0000-0000-00003D260000}"/>
    <cellStyle name="Normal 15 2 2 5" xfId="9789" xr:uid="{00000000-0005-0000-0000-00003E260000}"/>
    <cellStyle name="Normal 15 2 2 5 2" xfId="9790" xr:uid="{00000000-0005-0000-0000-00003F260000}"/>
    <cellStyle name="Normal 15 2 2 5 2 2" xfId="9791" xr:uid="{00000000-0005-0000-0000-000040260000}"/>
    <cellStyle name="Normal 15 2 2 5 2 2 2" xfId="9792" xr:uid="{00000000-0005-0000-0000-000041260000}"/>
    <cellStyle name="Normal 15 2 2 5 2 3" xfId="9793" xr:uid="{00000000-0005-0000-0000-000042260000}"/>
    <cellStyle name="Normal 15 2 2 5 3" xfId="9794" xr:uid="{00000000-0005-0000-0000-000043260000}"/>
    <cellStyle name="Normal 15 2 2 5 3 2" xfId="9795" xr:uid="{00000000-0005-0000-0000-000044260000}"/>
    <cellStyle name="Normal 15 2 2 5 3 2 2" xfId="9796" xr:uid="{00000000-0005-0000-0000-000045260000}"/>
    <cellStyle name="Normal 15 2 2 5 3 3" xfId="9797" xr:uid="{00000000-0005-0000-0000-000046260000}"/>
    <cellStyle name="Normal 15 2 2 5 4" xfId="9798" xr:uid="{00000000-0005-0000-0000-000047260000}"/>
    <cellStyle name="Normal 15 2 2 5 4 2" xfId="9799" xr:uid="{00000000-0005-0000-0000-000048260000}"/>
    <cellStyle name="Normal 15 2 2 5 4 2 2" xfId="9800" xr:uid="{00000000-0005-0000-0000-000049260000}"/>
    <cellStyle name="Normal 15 2 2 5 4 3" xfId="9801" xr:uid="{00000000-0005-0000-0000-00004A260000}"/>
    <cellStyle name="Normal 15 2 2 5 5" xfId="9802" xr:uid="{00000000-0005-0000-0000-00004B260000}"/>
    <cellStyle name="Normal 15 2 2 5 5 2" xfId="9803" xr:uid="{00000000-0005-0000-0000-00004C260000}"/>
    <cellStyle name="Normal 15 2 2 5 6" xfId="9804" xr:uid="{00000000-0005-0000-0000-00004D260000}"/>
    <cellStyle name="Normal 15 2 2 5 6 2" xfId="9805" xr:uid="{00000000-0005-0000-0000-00004E260000}"/>
    <cellStyle name="Normal 15 2 2 5 7" xfId="9806" xr:uid="{00000000-0005-0000-0000-00004F260000}"/>
    <cellStyle name="Normal 15 2 2 6" xfId="9807" xr:uid="{00000000-0005-0000-0000-000050260000}"/>
    <cellStyle name="Normal 15 2 2 6 2" xfId="9808" xr:uid="{00000000-0005-0000-0000-000051260000}"/>
    <cellStyle name="Normal 15 2 2 6 2 2" xfId="9809" xr:uid="{00000000-0005-0000-0000-000052260000}"/>
    <cellStyle name="Normal 15 2 2 6 2 2 2" xfId="9810" xr:uid="{00000000-0005-0000-0000-000053260000}"/>
    <cellStyle name="Normal 15 2 2 6 2 3" xfId="9811" xr:uid="{00000000-0005-0000-0000-000054260000}"/>
    <cellStyle name="Normal 15 2 2 6 3" xfId="9812" xr:uid="{00000000-0005-0000-0000-000055260000}"/>
    <cellStyle name="Normal 15 2 2 6 3 2" xfId="9813" xr:uid="{00000000-0005-0000-0000-000056260000}"/>
    <cellStyle name="Normal 15 2 2 6 3 2 2" xfId="9814" xr:uid="{00000000-0005-0000-0000-000057260000}"/>
    <cellStyle name="Normal 15 2 2 6 3 3" xfId="9815" xr:uid="{00000000-0005-0000-0000-000058260000}"/>
    <cellStyle name="Normal 15 2 2 6 4" xfId="9816" xr:uid="{00000000-0005-0000-0000-000059260000}"/>
    <cellStyle name="Normal 15 2 2 6 4 2" xfId="9817" xr:uid="{00000000-0005-0000-0000-00005A260000}"/>
    <cellStyle name="Normal 15 2 2 6 4 2 2" xfId="9818" xr:uid="{00000000-0005-0000-0000-00005B260000}"/>
    <cellStyle name="Normal 15 2 2 6 4 3" xfId="9819" xr:uid="{00000000-0005-0000-0000-00005C260000}"/>
    <cellStyle name="Normal 15 2 2 6 5" xfId="9820" xr:uid="{00000000-0005-0000-0000-00005D260000}"/>
    <cellStyle name="Normal 15 2 2 6 5 2" xfId="9821" xr:uid="{00000000-0005-0000-0000-00005E260000}"/>
    <cellStyle name="Normal 15 2 2 6 6" xfId="9822" xr:uid="{00000000-0005-0000-0000-00005F260000}"/>
    <cellStyle name="Normal 15 2 2 6 6 2" xfId="9823" xr:uid="{00000000-0005-0000-0000-000060260000}"/>
    <cellStyle name="Normal 15 2 2 6 7" xfId="9824" xr:uid="{00000000-0005-0000-0000-000061260000}"/>
    <cellStyle name="Normal 15 2 2 7" xfId="9825" xr:uid="{00000000-0005-0000-0000-000062260000}"/>
    <cellStyle name="Normal 15 2 2 7 2" xfId="9826" xr:uid="{00000000-0005-0000-0000-000063260000}"/>
    <cellStyle name="Normal 15 2 2 7 2 2" xfId="9827" xr:uid="{00000000-0005-0000-0000-000064260000}"/>
    <cellStyle name="Normal 15 2 2 7 3" xfId="9828" xr:uid="{00000000-0005-0000-0000-000065260000}"/>
    <cellStyle name="Normal 15 2 2 8" xfId="9829" xr:uid="{00000000-0005-0000-0000-000066260000}"/>
    <cellStyle name="Normal 15 2 2 8 2" xfId="9830" xr:uid="{00000000-0005-0000-0000-000067260000}"/>
    <cellStyle name="Normal 15 2 2 8 2 2" xfId="9831" xr:uid="{00000000-0005-0000-0000-000068260000}"/>
    <cellStyle name="Normal 15 2 2 8 3" xfId="9832" xr:uid="{00000000-0005-0000-0000-000069260000}"/>
    <cellStyle name="Normal 15 2 2 9" xfId="9833" xr:uid="{00000000-0005-0000-0000-00006A260000}"/>
    <cellStyle name="Normal 15 2 2 9 2" xfId="9834" xr:uid="{00000000-0005-0000-0000-00006B260000}"/>
    <cellStyle name="Normal 15 2 2 9 2 2" xfId="9835" xr:uid="{00000000-0005-0000-0000-00006C260000}"/>
    <cellStyle name="Normal 15 2 2 9 3" xfId="9836" xr:uid="{00000000-0005-0000-0000-00006D260000}"/>
    <cellStyle name="Normal 15 2 2_Confidential Information" xfId="9837" xr:uid="{00000000-0005-0000-0000-00006E260000}"/>
    <cellStyle name="Normal 15 2 3" xfId="9838" xr:uid="{00000000-0005-0000-0000-00006F260000}"/>
    <cellStyle name="Normal 15 2 3 10" xfId="9839" xr:uid="{00000000-0005-0000-0000-000070260000}"/>
    <cellStyle name="Normal 15 2 3 10 2" xfId="9840" xr:uid="{00000000-0005-0000-0000-000071260000}"/>
    <cellStyle name="Normal 15 2 3 10 2 2" xfId="9841" xr:uid="{00000000-0005-0000-0000-000072260000}"/>
    <cellStyle name="Normal 15 2 3 10 3" xfId="9842" xr:uid="{00000000-0005-0000-0000-000073260000}"/>
    <cellStyle name="Normal 15 2 3 11" xfId="9843" xr:uid="{00000000-0005-0000-0000-000074260000}"/>
    <cellStyle name="Normal 15 2 3 11 2" xfId="9844" xr:uid="{00000000-0005-0000-0000-000075260000}"/>
    <cellStyle name="Normal 15 2 3 12" xfId="9845" xr:uid="{00000000-0005-0000-0000-000076260000}"/>
    <cellStyle name="Normal 15 2 3 12 2" xfId="9846" xr:uid="{00000000-0005-0000-0000-000077260000}"/>
    <cellStyle name="Normal 15 2 3 13" xfId="9847" xr:uid="{00000000-0005-0000-0000-000078260000}"/>
    <cellStyle name="Normal 15 2 3 2" xfId="9848" xr:uid="{00000000-0005-0000-0000-000079260000}"/>
    <cellStyle name="Normal 15 2 3 2 10" xfId="9849" xr:uid="{00000000-0005-0000-0000-00007A260000}"/>
    <cellStyle name="Normal 15 2 3 2 10 2" xfId="9850" xr:uid="{00000000-0005-0000-0000-00007B260000}"/>
    <cellStyle name="Normal 15 2 3 2 11" xfId="9851" xr:uid="{00000000-0005-0000-0000-00007C260000}"/>
    <cellStyle name="Normal 15 2 3 2 2" xfId="9852" xr:uid="{00000000-0005-0000-0000-00007D260000}"/>
    <cellStyle name="Normal 15 2 3 2 2 2" xfId="9853" xr:uid="{00000000-0005-0000-0000-00007E260000}"/>
    <cellStyle name="Normal 15 2 3 2 2 2 2" xfId="9854" xr:uid="{00000000-0005-0000-0000-00007F260000}"/>
    <cellStyle name="Normal 15 2 3 2 2 2 2 2" xfId="9855" xr:uid="{00000000-0005-0000-0000-000080260000}"/>
    <cellStyle name="Normal 15 2 3 2 2 2 2 2 2" xfId="9856" xr:uid="{00000000-0005-0000-0000-000081260000}"/>
    <cellStyle name="Normal 15 2 3 2 2 2 2 3" xfId="9857" xr:uid="{00000000-0005-0000-0000-000082260000}"/>
    <cellStyle name="Normal 15 2 3 2 2 2 3" xfId="9858" xr:uid="{00000000-0005-0000-0000-000083260000}"/>
    <cellStyle name="Normal 15 2 3 2 2 2 3 2" xfId="9859" xr:uid="{00000000-0005-0000-0000-000084260000}"/>
    <cellStyle name="Normal 15 2 3 2 2 2 3 2 2" xfId="9860" xr:uid="{00000000-0005-0000-0000-000085260000}"/>
    <cellStyle name="Normal 15 2 3 2 2 2 3 3" xfId="9861" xr:uid="{00000000-0005-0000-0000-000086260000}"/>
    <cellStyle name="Normal 15 2 3 2 2 2 4" xfId="9862" xr:uid="{00000000-0005-0000-0000-000087260000}"/>
    <cellStyle name="Normal 15 2 3 2 2 2 4 2" xfId="9863" xr:uid="{00000000-0005-0000-0000-000088260000}"/>
    <cellStyle name="Normal 15 2 3 2 2 2 4 2 2" xfId="9864" xr:uid="{00000000-0005-0000-0000-000089260000}"/>
    <cellStyle name="Normal 15 2 3 2 2 2 4 3" xfId="9865" xr:uid="{00000000-0005-0000-0000-00008A260000}"/>
    <cellStyle name="Normal 15 2 3 2 2 2 5" xfId="9866" xr:uid="{00000000-0005-0000-0000-00008B260000}"/>
    <cellStyle name="Normal 15 2 3 2 2 2 5 2" xfId="9867" xr:uid="{00000000-0005-0000-0000-00008C260000}"/>
    <cellStyle name="Normal 15 2 3 2 2 2 6" xfId="9868" xr:uid="{00000000-0005-0000-0000-00008D260000}"/>
    <cellStyle name="Normal 15 2 3 2 2 2 6 2" xfId="9869" xr:uid="{00000000-0005-0000-0000-00008E260000}"/>
    <cellStyle name="Normal 15 2 3 2 2 2 7" xfId="9870" xr:uid="{00000000-0005-0000-0000-00008F260000}"/>
    <cellStyle name="Normal 15 2 3 2 2 3" xfId="9871" xr:uid="{00000000-0005-0000-0000-000090260000}"/>
    <cellStyle name="Normal 15 2 3 2 2 3 2" xfId="9872" xr:uid="{00000000-0005-0000-0000-000091260000}"/>
    <cellStyle name="Normal 15 2 3 2 2 3 2 2" xfId="9873" xr:uid="{00000000-0005-0000-0000-000092260000}"/>
    <cellStyle name="Normal 15 2 3 2 2 3 2 2 2" xfId="9874" xr:uid="{00000000-0005-0000-0000-000093260000}"/>
    <cellStyle name="Normal 15 2 3 2 2 3 2 3" xfId="9875" xr:uid="{00000000-0005-0000-0000-000094260000}"/>
    <cellStyle name="Normal 15 2 3 2 2 3 3" xfId="9876" xr:uid="{00000000-0005-0000-0000-000095260000}"/>
    <cellStyle name="Normal 15 2 3 2 2 3 3 2" xfId="9877" xr:uid="{00000000-0005-0000-0000-000096260000}"/>
    <cellStyle name="Normal 15 2 3 2 2 3 3 2 2" xfId="9878" xr:uid="{00000000-0005-0000-0000-000097260000}"/>
    <cellStyle name="Normal 15 2 3 2 2 3 3 3" xfId="9879" xr:uid="{00000000-0005-0000-0000-000098260000}"/>
    <cellStyle name="Normal 15 2 3 2 2 3 4" xfId="9880" xr:uid="{00000000-0005-0000-0000-000099260000}"/>
    <cellStyle name="Normal 15 2 3 2 2 3 4 2" xfId="9881" xr:uid="{00000000-0005-0000-0000-00009A260000}"/>
    <cellStyle name="Normal 15 2 3 2 2 3 4 2 2" xfId="9882" xr:uid="{00000000-0005-0000-0000-00009B260000}"/>
    <cellStyle name="Normal 15 2 3 2 2 3 4 3" xfId="9883" xr:uid="{00000000-0005-0000-0000-00009C260000}"/>
    <cellStyle name="Normal 15 2 3 2 2 3 5" xfId="9884" xr:uid="{00000000-0005-0000-0000-00009D260000}"/>
    <cellStyle name="Normal 15 2 3 2 2 3 5 2" xfId="9885" xr:uid="{00000000-0005-0000-0000-00009E260000}"/>
    <cellStyle name="Normal 15 2 3 2 2 3 6" xfId="9886" xr:uid="{00000000-0005-0000-0000-00009F260000}"/>
    <cellStyle name="Normal 15 2 3 2 2 3 6 2" xfId="9887" xr:uid="{00000000-0005-0000-0000-0000A0260000}"/>
    <cellStyle name="Normal 15 2 3 2 2 3 7" xfId="9888" xr:uid="{00000000-0005-0000-0000-0000A1260000}"/>
    <cellStyle name="Normal 15 2 3 2 2 4" xfId="9889" xr:uid="{00000000-0005-0000-0000-0000A2260000}"/>
    <cellStyle name="Normal 15 2 3 2 2 4 2" xfId="9890" xr:uid="{00000000-0005-0000-0000-0000A3260000}"/>
    <cellStyle name="Normal 15 2 3 2 2 4 2 2" xfId="9891" xr:uid="{00000000-0005-0000-0000-0000A4260000}"/>
    <cellStyle name="Normal 15 2 3 2 2 4 3" xfId="9892" xr:uid="{00000000-0005-0000-0000-0000A5260000}"/>
    <cellStyle name="Normal 15 2 3 2 2 5" xfId="9893" xr:uid="{00000000-0005-0000-0000-0000A6260000}"/>
    <cellStyle name="Normal 15 2 3 2 2 5 2" xfId="9894" xr:uid="{00000000-0005-0000-0000-0000A7260000}"/>
    <cellStyle name="Normal 15 2 3 2 2 5 2 2" xfId="9895" xr:uid="{00000000-0005-0000-0000-0000A8260000}"/>
    <cellStyle name="Normal 15 2 3 2 2 5 3" xfId="9896" xr:uid="{00000000-0005-0000-0000-0000A9260000}"/>
    <cellStyle name="Normal 15 2 3 2 2 6" xfId="9897" xr:uid="{00000000-0005-0000-0000-0000AA260000}"/>
    <cellStyle name="Normal 15 2 3 2 2 6 2" xfId="9898" xr:uid="{00000000-0005-0000-0000-0000AB260000}"/>
    <cellStyle name="Normal 15 2 3 2 2 6 2 2" xfId="9899" xr:uid="{00000000-0005-0000-0000-0000AC260000}"/>
    <cellStyle name="Normal 15 2 3 2 2 6 3" xfId="9900" xr:uid="{00000000-0005-0000-0000-0000AD260000}"/>
    <cellStyle name="Normal 15 2 3 2 2 7" xfId="9901" xr:uid="{00000000-0005-0000-0000-0000AE260000}"/>
    <cellStyle name="Normal 15 2 3 2 2 7 2" xfId="9902" xr:uid="{00000000-0005-0000-0000-0000AF260000}"/>
    <cellStyle name="Normal 15 2 3 2 2 8" xfId="9903" xr:uid="{00000000-0005-0000-0000-0000B0260000}"/>
    <cellStyle name="Normal 15 2 3 2 2 8 2" xfId="9904" xr:uid="{00000000-0005-0000-0000-0000B1260000}"/>
    <cellStyle name="Normal 15 2 3 2 2 9" xfId="9905" xr:uid="{00000000-0005-0000-0000-0000B2260000}"/>
    <cellStyle name="Normal 15 2 3 2 3" xfId="9906" xr:uid="{00000000-0005-0000-0000-0000B3260000}"/>
    <cellStyle name="Normal 15 2 3 2 3 2" xfId="9907" xr:uid="{00000000-0005-0000-0000-0000B4260000}"/>
    <cellStyle name="Normal 15 2 3 2 3 2 2" xfId="9908" xr:uid="{00000000-0005-0000-0000-0000B5260000}"/>
    <cellStyle name="Normal 15 2 3 2 3 2 2 2" xfId="9909" xr:uid="{00000000-0005-0000-0000-0000B6260000}"/>
    <cellStyle name="Normal 15 2 3 2 3 2 2 2 2" xfId="9910" xr:uid="{00000000-0005-0000-0000-0000B7260000}"/>
    <cellStyle name="Normal 15 2 3 2 3 2 2 3" xfId="9911" xr:uid="{00000000-0005-0000-0000-0000B8260000}"/>
    <cellStyle name="Normal 15 2 3 2 3 2 3" xfId="9912" xr:uid="{00000000-0005-0000-0000-0000B9260000}"/>
    <cellStyle name="Normal 15 2 3 2 3 2 3 2" xfId="9913" xr:uid="{00000000-0005-0000-0000-0000BA260000}"/>
    <cellStyle name="Normal 15 2 3 2 3 2 3 2 2" xfId="9914" xr:uid="{00000000-0005-0000-0000-0000BB260000}"/>
    <cellStyle name="Normal 15 2 3 2 3 2 3 3" xfId="9915" xr:uid="{00000000-0005-0000-0000-0000BC260000}"/>
    <cellStyle name="Normal 15 2 3 2 3 2 4" xfId="9916" xr:uid="{00000000-0005-0000-0000-0000BD260000}"/>
    <cellStyle name="Normal 15 2 3 2 3 2 4 2" xfId="9917" xr:uid="{00000000-0005-0000-0000-0000BE260000}"/>
    <cellStyle name="Normal 15 2 3 2 3 2 4 2 2" xfId="9918" xr:uid="{00000000-0005-0000-0000-0000BF260000}"/>
    <cellStyle name="Normal 15 2 3 2 3 2 4 3" xfId="9919" xr:uid="{00000000-0005-0000-0000-0000C0260000}"/>
    <cellStyle name="Normal 15 2 3 2 3 2 5" xfId="9920" xr:uid="{00000000-0005-0000-0000-0000C1260000}"/>
    <cellStyle name="Normal 15 2 3 2 3 2 5 2" xfId="9921" xr:uid="{00000000-0005-0000-0000-0000C2260000}"/>
    <cellStyle name="Normal 15 2 3 2 3 2 6" xfId="9922" xr:uid="{00000000-0005-0000-0000-0000C3260000}"/>
    <cellStyle name="Normal 15 2 3 2 3 2 6 2" xfId="9923" xr:uid="{00000000-0005-0000-0000-0000C4260000}"/>
    <cellStyle name="Normal 15 2 3 2 3 2 7" xfId="9924" xr:uid="{00000000-0005-0000-0000-0000C5260000}"/>
    <cellStyle name="Normal 15 2 3 2 3 3" xfId="9925" xr:uid="{00000000-0005-0000-0000-0000C6260000}"/>
    <cellStyle name="Normal 15 2 3 2 3 3 2" xfId="9926" xr:uid="{00000000-0005-0000-0000-0000C7260000}"/>
    <cellStyle name="Normal 15 2 3 2 3 3 2 2" xfId="9927" xr:uid="{00000000-0005-0000-0000-0000C8260000}"/>
    <cellStyle name="Normal 15 2 3 2 3 3 3" xfId="9928" xr:uid="{00000000-0005-0000-0000-0000C9260000}"/>
    <cellStyle name="Normal 15 2 3 2 3 4" xfId="9929" xr:uid="{00000000-0005-0000-0000-0000CA260000}"/>
    <cellStyle name="Normal 15 2 3 2 3 4 2" xfId="9930" xr:uid="{00000000-0005-0000-0000-0000CB260000}"/>
    <cellStyle name="Normal 15 2 3 2 3 4 2 2" xfId="9931" xr:uid="{00000000-0005-0000-0000-0000CC260000}"/>
    <cellStyle name="Normal 15 2 3 2 3 4 3" xfId="9932" xr:uid="{00000000-0005-0000-0000-0000CD260000}"/>
    <cellStyle name="Normal 15 2 3 2 3 5" xfId="9933" xr:uid="{00000000-0005-0000-0000-0000CE260000}"/>
    <cellStyle name="Normal 15 2 3 2 3 5 2" xfId="9934" xr:uid="{00000000-0005-0000-0000-0000CF260000}"/>
    <cellStyle name="Normal 15 2 3 2 3 5 2 2" xfId="9935" xr:uid="{00000000-0005-0000-0000-0000D0260000}"/>
    <cellStyle name="Normal 15 2 3 2 3 5 3" xfId="9936" xr:uid="{00000000-0005-0000-0000-0000D1260000}"/>
    <cellStyle name="Normal 15 2 3 2 3 6" xfId="9937" xr:uid="{00000000-0005-0000-0000-0000D2260000}"/>
    <cellStyle name="Normal 15 2 3 2 3 6 2" xfId="9938" xr:uid="{00000000-0005-0000-0000-0000D3260000}"/>
    <cellStyle name="Normal 15 2 3 2 3 7" xfId="9939" xr:uid="{00000000-0005-0000-0000-0000D4260000}"/>
    <cellStyle name="Normal 15 2 3 2 3 7 2" xfId="9940" xr:uid="{00000000-0005-0000-0000-0000D5260000}"/>
    <cellStyle name="Normal 15 2 3 2 3 8" xfId="9941" xr:uid="{00000000-0005-0000-0000-0000D6260000}"/>
    <cellStyle name="Normal 15 2 3 2 4" xfId="9942" xr:uid="{00000000-0005-0000-0000-0000D7260000}"/>
    <cellStyle name="Normal 15 2 3 2 4 2" xfId="9943" xr:uid="{00000000-0005-0000-0000-0000D8260000}"/>
    <cellStyle name="Normal 15 2 3 2 4 2 2" xfId="9944" xr:uid="{00000000-0005-0000-0000-0000D9260000}"/>
    <cellStyle name="Normal 15 2 3 2 4 2 2 2" xfId="9945" xr:uid="{00000000-0005-0000-0000-0000DA260000}"/>
    <cellStyle name="Normal 15 2 3 2 4 2 3" xfId="9946" xr:uid="{00000000-0005-0000-0000-0000DB260000}"/>
    <cellStyle name="Normal 15 2 3 2 4 3" xfId="9947" xr:uid="{00000000-0005-0000-0000-0000DC260000}"/>
    <cellStyle name="Normal 15 2 3 2 4 3 2" xfId="9948" xr:uid="{00000000-0005-0000-0000-0000DD260000}"/>
    <cellStyle name="Normal 15 2 3 2 4 3 2 2" xfId="9949" xr:uid="{00000000-0005-0000-0000-0000DE260000}"/>
    <cellStyle name="Normal 15 2 3 2 4 3 3" xfId="9950" xr:uid="{00000000-0005-0000-0000-0000DF260000}"/>
    <cellStyle name="Normal 15 2 3 2 4 4" xfId="9951" xr:uid="{00000000-0005-0000-0000-0000E0260000}"/>
    <cellStyle name="Normal 15 2 3 2 4 4 2" xfId="9952" xr:uid="{00000000-0005-0000-0000-0000E1260000}"/>
    <cellStyle name="Normal 15 2 3 2 4 4 2 2" xfId="9953" xr:uid="{00000000-0005-0000-0000-0000E2260000}"/>
    <cellStyle name="Normal 15 2 3 2 4 4 3" xfId="9954" xr:uid="{00000000-0005-0000-0000-0000E3260000}"/>
    <cellStyle name="Normal 15 2 3 2 4 5" xfId="9955" xr:uid="{00000000-0005-0000-0000-0000E4260000}"/>
    <cellStyle name="Normal 15 2 3 2 4 5 2" xfId="9956" xr:uid="{00000000-0005-0000-0000-0000E5260000}"/>
    <cellStyle name="Normal 15 2 3 2 4 6" xfId="9957" xr:uid="{00000000-0005-0000-0000-0000E6260000}"/>
    <cellStyle name="Normal 15 2 3 2 4 6 2" xfId="9958" xr:uid="{00000000-0005-0000-0000-0000E7260000}"/>
    <cellStyle name="Normal 15 2 3 2 4 7" xfId="9959" xr:uid="{00000000-0005-0000-0000-0000E8260000}"/>
    <cellStyle name="Normal 15 2 3 2 5" xfId="9960" xr:uid="{00000000-0005-0000-0000-0000E9260000}"/>
    <cellStyle name="Normal 15 2 3 2 5 2" xfId="9961" xr:uid="{00000000-0005-0000-0000-0000EA260000}"/>
    <cellStyle name="Normal 15 2 3 2 5 2 2" xfId="9962" xr:uid="{00000000-0005-0000-0000-0000EB260000}"/>
    <cellStyle name="Normal 15 2 3 2 5 2 2 2" xfId="9963" xr:uid="{00000000-0005-0000-0000-0000EC260000}"/>
    <cellStyle name="Normal 15 2 3 2 5 2 3" xfId="9964" xr:uid="{00000000-0005-0000-0000-0000ED260000}"/>
    <cellStyle name="Normal 15 2 3 2 5 3" xfId="9965" xr:uid="{00000000-0005-0000-0000-0000EE260000}"/>
    <cellStyle name="Normal 15 2 3 2 5 3 2" xfId="9966" xr:uid="{00000000-0005-0000-0000-0000EF260000}"/>
    <cellStyle name="Normal 15 2 3 2 5 3 2 2" xfId="9967" xr:uid="{00000000-0005-0000-0000-0000F0260000}"/>
    <cellStyle name="Normal 15 2 3 2 5 3 3" xfId="9968" xr:uid="{00000000-0005-0000-0000-0000F1260000}"/>
    <cellStyle name="Normal 15 2 3 2 5 4" xfId="9969" xr:uid="{00000000-0005-0000-0000-0000F2260000}"/>
    <cellStyle name="Normal 15 2 3 2 5 4 2" xfId="9970" xr:uid="{00000000-0005-0000-0000-0000F3260000}"/>
    <cellStyle name="Normal 15 2 3 2 5 4 2 2" xfId="9971" xr:uid="{00000000-0005-0000-0000-0000F4260000}"/>
    <cellStyle name="Normal 15 2 3 2 5 4 3" xfId="9972" xr:uid="{00000000-0005-0000-0000-0000F5260000}"/>
    <cellStyle name="Normal 15 2 3 2 5 5" xfId="9973" xr:uid="{00000000-0005-0000-0000-0000F6260000}"/>
    <cellStyle name="Normal 15 2 3 2 5 5 2" xfId="9974" xr:uid="{00000000-0005-0000-0000-0000F7260000}"/>
    <cellStyle name="Normal 15 2 3 2 5 6" xfId="9975" xr:uid="{00000000-0005-0000-0000-0000F8260000}"/>
    <cellStyle name="Normal 15 2 3 2 5 6 2" xfId="9976" xr:uid="{00000000-0005-0000-0000-0000F9260000}"/>
    <cellStyle name="Normal 15 2 3 2 5 7" xfId="9977" xr:uid="{00000000-0005-0000-0000-0000FA260000}"/>
    <cellStyle name="Normal 15 2 3 2 6" xfId="9978" xr:uid="{00000000-0005-0000-0000-0000FB260000}"/>
    <cellStyle name="Normal 15 2 3 2 6 2" xfId="9979" xr:uid="{00000000-0005-0000-0000-0000FC260000}"/>
    <cellStyle name="Normal 15 2 3 2 6 2 2" xfId="9980" xr:uid="{00000000-0005-0000-0000-0000FD260000}"/>
    <cellStyle name="Normal 15 2 3 2 6 3" xfId="9981" xr:uid="{00000000-0005-0000-0000-0000FE260000}"/>
    <cellStyle name="Normal 15 2 3 2 7" xfId="9982" xr:uid="{00000000-0005-0000-0000-0000FF260000}"/>
    <cellStyle name="Normal 15 2 3 2 7 2" xfId="9983" xr:uid="{00000000-0005-0000-0000-000000270000}"/>
    <cellStyle name="Normal 15 2 3 2 7 2 2" xfId="9984" xr:uid="{00000000-0005-0000-0000-000001270000}"/>
    <cellStyle name="Normal 15 2 3 2 7 3" xfId="9985" xr:uid="{00000000-0005-0000-0000-000002270000}"/>
    <cellStyle name="Normal 15 2 3 2 8" xfId="9986" xr:uid="{00000000-0005-0000-0000-000003270000}"/>
    <cellStyle name="Normal 15 2 3 2 8 2" xfId="9987" xr:uid="{00000000-0005-0000-0000-000004270000}"/>
    <cellStyle name="Normal 15 2 3 2 8 2 2" xfId="9988" xr:uid="{00000000-0005-0000-0000-000005270000}"/>
    <cellStyle name="Normal 15 2 3 2 8 3" xfId="9989" xr:uid="{00000000-0005-0000-0000-000006270000}"/>
    <cellStyle name="Normal 15 2 3 2 9" xfId="9990" xr:uid="{00000000-0005-0000-0000-000007270000}"/>
    <cellStyle name="Normal 15 2 3 2 9 2" xfId="9991" xr:uid="{00000000-0005-0000-0000-000008270000}"/>
    <cellStyle name="Normal 15 2 3 3" xfId="9992" xr:uid="{00000000-0005-0000-0000-000009270000}"/>
    <cellStyle name="Normal 15 2 3 3 10" xfId="9993" xr:uid="{00000000-0005-0000-0000-00000A270000}"/>
    <cellStyle name="Normal 15 2 3 3 10 2" xfId="9994" xr:uid="{00000000-0005-0000-0000-00000B270000}"/>
    <cellStyle name="Normal 15 2 3 3 11" xfId="9995" xr:uid="{00000000-0005-0000-0000-00000C270000}"/>
    <cellStyle name="Normal 15 2 3 3 2" xfId="9996" xr:uid="{00000000-0005-0000-0000-00000D270000}"/>
    <cellStyle name="Normal 15 2 3 3 2 2" xfId="9997" xr:uid="{00000000-0005-0000-0000-00000E270000}"/>
    <cellStyle name="Normal 15 2 3 3 2 2 2" xfId="9998" xr:uid="{00000000-0005-0000-0000-00000F270000}"/>
    <cellStyle name="Normal 15 2 3 3 2 2 2 2" xfId="9999" xr:uid="{00000000-0005-0000-0000-000010270000}"/>
    <cellStyle name="Normal 15 2 3 3 2 2 2 2 2" xfId="10000" xr:uid="{00000000-0005-0000-0000-000011270000}"/>
    <cellStyle name="Normal 15 2 3 3 2 2 2 3" xfId="10001" xr:uid="{00000000-0005-0000-0000-000012270000}"/>
    <cellStyle name="Normal 15 2 3 3 2 2 3" xfId="10002" xr:uid="{00000000-0005-0000-0000-000013270000}"/>
    <cellStyle name="Normal 15 2 3 3 2 2 3 2" xfId="10003" xr:uid="{00000000-0005-0000-0000-000014270000}"/>
    <cellStyle name="Normal 15 2 3 3 2 2 3 2 2" xfId="10004" xr:uid="{00000000-0005-0000-0000-000015270000}"/>
    <cellStyle name="Normal 15 2 3 3 2 2 3 3" xfId="10005" xr:uid="{00000000-0005-0000-0000-000016270000}"/>
    <cellStyle name="Normal 15 2 3 3 2 2 4" xfId="10006" xr:uid="{00000000-0005-0000-0000-000017270000}"/>
    <cellStyle name="Normal 15 2 3 3 2 2 4 2" xfId="10007" xr:uid="{00000000-0005-0000-0000-000018270000}"/>
    <cellStyle name="Normal 15 2 3 3 2 2 4 2 2" xfId="10008" xr:uid="{00000000-0005-0000-0000-000019270000}"/>
    <cellStyle name="Normal 15 2 3 3 2 2 4 3" xfId="10009" xr:uid="{00000000-0005-0000-0000-00001A270000}"/>
    <cellStyle name="Normal 15 2 3 3 2 2 5" xfId="10010" xr:uid="{00000000-0005-0000-0000-00001B270000}"/>
    <cellStyle name="Normal 15 2 3 3 2 2 5 2" xfId="10011" xr:uid="{00000000-0005-0000-0000-00001C270000}"/>
    <cellStyle name="Normal 15 2 3 3 2 2 6" xfId="10012" xr:uid="{00000000-0005-0000-0000-00001D270000}"/>
    <cellStyle name="Normal 15 2 3 3 2 2 6 2" xfId="10013" xr:uid="{00000000-0005-0000-0000-00001E270000}"/>
    <cellStyle name="Normal 15 2 3 3 2 2 7" xfId="10014" xr:uid="{00000000-0005-0000-0000-00001F270000}"/>
    <cellStyle name="Normal 15 2 3 3 2 3" xfId="10015" xr:uid="{00000000-0005-0000-0000-000020270000}"/>
    <cellStyle name="Normal 15 2 3 3 2 3 2" xfId="10016" xr:uid="{00000000-0005-0000-0000-000021270000}"/>
    <cellStyle name="Normal 15 2 3 3 2 3 2 2" xfId="10017" xr:uid="{00000000-0005-0000-0000-000022270000}"/>
    <cellStyle name="Normal 15 2 3 3 2 3 2 2 2" xfId="10018" xr:uid="{00000000-0005-0000-0000-000023270000}"/>
    <cellStyle name="Normal 15 2 3 3 2 3 2 3" xfId="10019" xr:uid="{00000000-0005-0000-0000-000024270000}"/>
    <cellStyle name="Normal 15 2 3 3 2 3 3" xfId="10020" xr:uid="{00000000-0005-0000-0000-000025270000}"/>
    <cellStyle name="Normal 15 2 3 3 2 3 3 2" xfId="10021" xr:uid="{00000000-0005-0000-0000-000026270000}"/>
    <cellStyle name="Normal 15 2 3 3 2 3 3 2 2" xfId="10022" xr:uid="{00000000-0005-0000-0000-000027270000}"/>
    <cellStyle name="Normal 15 2 3 3 2 3 3 3" xfId="10023" xr:uid="{00000000-0005-0000-0000-000028270000}"/>
    <cellStyle name="Normal 15 2 3 3 2 3 4" xfId="10024" xr:uid="{00000000-0005-0000-0000-000029270000}"/>
    <cellStyle name="Normal 15 2 3 3 2 3 4 2" xfId="10025" xr:uid="{00000000-0005-0000-0000-00002A270000}"/>
    <cellStyle name="Normal 15 2 3 3 2 3 4 2 2" xfId="10026" xr:uid="{00000000-0005-0000-0000-00002B270000}"/>
    <cellStyle name="Normal 15 2 3 3 2 3 4 3" xfId="10027" xr:uid="{00000000-0005-0000-0000-00002C270000}"/>
    <cellStyle name="Normal 15 2 3 3 2 3 5" xfId="10028" xr:uid="{00000000-0005-0000-0000-00002D270000}"/>
    <cellStyle name="Normal 15 2 3 3 2 3 5 2" xfId="10029" xr:uid="{00000000-0005-0000-0000-00002E270000}"/>
    <cellStyle name="Normal 15 2 3 3 2 3 6" xfId="10030" xr:uid="{00000000-0005-0000-0000-00002F270000}"/>
    <cellStyle name="Normal 15 2 3 3 2 3 6 2" xfId="10031" xr:uid="{00000000-0005-0000-0000-000030270000}"/>
    <cellStyle name="Normal 15 2 3 3 2 3 7" xfId="10032" xr:uid="{00000000-0005-0000-0000-000031270000}"/>
    <cellStyle name="Normal 15 2 3 3 2 4" xfId="10033" xr:uid="{00000000-0005-0000-0000-000032270000}"/>
    <cellStyle name="Normal 15 2 3 3 2 4 2" xfId="10034" xr:uid="{00000000-0005-0000-0000-000033270000}"/>
    <cellStyle name="Normal 15 2 3 3 2 4 2 2" xfId="10035" xr:uid="{00000000-0005-0000-0000-000034270000}"/>
    <cellStyle name="Normal 15 2 3 3 2 4 3" xfId="10036" xr:uid="{00000000-0005-0000-0000-000035270000}"/>
    <cellStyle name="Normal 15 2 3 3 2 5" xfId="10037" xr:uid="{00000000-0005-0000-0000-000036270000}"/>
    <cellStyle name="Normal 15 2 3 3 2 5 2" xfId="10038" xr:uid="{00000000-0005-0000-0000-000037270000}"/>
    <cellStyle name="Normal 15 2 3 3 2 5 2 2" xfId="10039" xr:uid="{00000000-0005-0000-0000-000038270000}"/>
    <cellStyle name="Normal 15 2 3 3 2 5 3" xfId="10040" xr:uid="{00000000-0005-0000-0000-000039270000}"/>
    <cellStyle name="Normal 15 2 3 3 2 6" xfId="10041" xr:uid="{00000000-0005-0000-0000-00003A270000}"/>
    <cellStyle name="Normal 15 2 3 3 2 6 2" xfId="10042" xr:uid="{00000000-0005-0000-0000-00003B270000}"/>
    <cellStyle name="Normal 15 2 3 3 2 6 2 2" xfId="10043" xr:uid="{00000000-0005-0000-0000-00003C270000}"/>
    <cellStyle name="Normal 15 2 3 3 2 6 3" xfId="10044" xr:uid="{00000000-0005-0000-0000-00003D270000}"/>
    <cellStyle name="Normal 15 2 3 3 2 7" xfId="10045" xr:uid="{00000000-0005-0000-0000-00003E270000}"/>
    <cellStyle name="Normal 15 2 3 3 2 7 2" xfId="10046" xr:uid="{00000000-0005-0000-0000-00003F270000}"/>
    <cellStyle name="Normal 15 2 3 3 2 8" xfId="10047" xr:uid="{00000000-0005-0000-0000-000040270000}"/>
    <cellStyle name="Normal 15 2 3 3 2 8 2" xfId="10048" xr:uid="{00000000-0005-0000-0000-000041270000}"/>
    <cellStyle name="Normal 15 2 3 3 2 9" xfId="10049" xr:uid="{00000000-0005-0000-0000-000042270000}"/>
    <cellStyle name="Normal 15 2 3 3 3" xfId="10050" xr:uid="{00000000-0005-0000-0000-000043270000}"/>
    <cellStyle name="Normal 15 2 3 3 3 2" xfId="10051" xr:uid="{00000000-0005-0000-0000-000044270000}"/>
    <cellStyle name="Normal 15 2 3 3 3 2 2" xfId="10052" xr:uid="{00000000-0005-0000-0000-000045270000}"/>
    <cellStyle name="Normal 15 2 3 3 3 2 2 2" xfId="10053" xr:uid="{00000000-0005-0000-0000-000046270000}"/>
    <cellStyle name="Normal 15 2 3 3 3 2 2 2 2" xfId="10054" xr:uid="{00000000-0005-0000-0000-000047270000}"/>
    <cellStyle name="Normal 15 2 3 3 3 2 2 3" xfId="10055" xr:uid="{00000000-0005-0000-0000-000048270000}"/>
    <cellStyle name="Normal 15 2 3 3 3 2 3" xfId="10056" xr:uid="{00000000-0005-0000-0000-000049270000}"/>
    <cellStyle name="Normal 15 2 3 3 3 2 3 2" xfId="10057" xr:uid="{00000000-0005-0000-0000-00004A270000}"/>
    <cellStyle name="Normal 15 2 3 3 3 2 3 2 2" xfId="10058" xr:uid="{00000000-0005-0000-0000-00004B270000}"/>
    <cellStyle name="Normal 15 2 3 3 3 2 3 3" xfId="10059" xr:uid="{00000000-0005-0000-0000-00004C270000}"/>
    <cellStyle name="Normal 15 2 3 3 3 2 4" xfId="10060" xr:uid="{00000000-0005-0000-0000-00004D270000}"/>
    <cellStyle name="Normal 15 2 3 3 3 2 4 2" xfId="10061" xr:uid="{00000000-0005-0000-0000-00004E270000}"/>
    <cellStyle name="Normal 15 2 3 3 3 2 4 2 2" xfId="10062" xr:uid="{00000000-0005-0000-0000-00004F270000}"/>
    <cellStyle name="Normal 15 2 3 3 3 2 4 3" xfId="10063" xr:uid="{00000000-0005-0000-0000-000050270000}"/>
    <cellStyle name="Normal 15 2 3 3 3 2 5" xfId="10064" xr:uid="{00000000-0005-0000-0000-000051270000}"/>
    <cellStyle name="Normal 15 2 3 3 3 2 5 2" xfId="10065" xr:uid="{00000000-0005-0000-0000-000052270000}"/>
    <cellStyle name="Normal 15 2 3 3 3 2 6" xfId="10066" xr:uid="{00000000-0005-0000-0000-000053270000}"/>
    <cellStyle name="Normal 15 2 3 3 3 2 6 2" xfId="10067" xr:uid="{00000000-0005-0000-0000-000054270000}"/>
    <cellStyle name="Normal 15 2 3 3 3 2 7" xfId="10068" xr:uid="{00000000-0005-0000-0000-000055270000}"/>
    <cellStyle name="Normal 15 2 3 3 3 3" xfId="10069" xr:uid="{00000000-0005-0000-0000-000056270000}"/>
    <cellStyle name="Normal 15 2 3 3 3 3 2" xfId="10070" xr:uid="{00000000-0005-0000-0000-000057270000}"/>
    <cellStyle name="Normal 15 2 3 3 3 3 2 2" xfId="10071" xr:uid="{00000000-0005-0000-0000-000058270000}"/>
    <cellStyle name="Normal 15 2 3 3 3 3 3" xfId="10072" xr:uid="{00000000-0005-0000-0000-000059270000}"/>
    <cellStyle name="Normal 15 2 3 3 3 4" xfId="10073" xr:uid="{00000000-0005-0000-0000-00005A270000}"/>
    <cellStyle name="Normal 15 2 3 3 3 4 2" xfId="10074" xr:uid="{00000000-0005-0000-0000-00005B270000}"/>
    <cellStyle name="Normal 15 2 3 3 3 4 2 2" xfId="10075" xr:uid="{00000000-0005-0000-0000-00005C270000}"/>
    <cellStyle name="Normal 15 2 3 3 3 4 3" xfId="10076" xr:uid="{00000000-0005-0000-0000-00005D270000}"/>
    <cellStyle name="Normal 15 2 3 3 3 5" xfId="10077" xr:uid="{00000000-0005-0000-0000-00005E270000}"/>
    <cellStyle name="Normal 15 2 3 3 3 5 2" xfId="10078" xr:uid="{00000000-0005-0000-0000-00005F270000}"/>
    <cellStyle name="Normal 15 2 3 3 3 5 2 2" xfId="10079" xr:uid="{00000000-0005-0000-0000-000060270000}"/>
    <cellStyle name="Normal 15 2 3 3 3 5 3" xfId="10080" xr:uid="{00000000-0005-0000-0000-000061270000}"/>
    <cellStyle name="Normal 15 2 3 3 3 6" xfId="10081" xr:uid="{00000000-0005-0000-0000-000062270000}"/>
    <cellStyle name="Normal 15 2 3 3 3 6 2" xfId="10082" xr:uid="{00000000-0005-0000-0000-000063270000}"/>
    <cellStyle name="Normal 15 2 3 3 3 7" xfId="10083" xr:uid="{00000000-0005-0000-0000-000064270000}"/>
    <cellStyle name="Normal 15 2 3 3 3 7 2" xfId="10084" xr:uid="{00000000-0005-0000-0000-000065270000}"/>
    <cellStyle name="Normal 15 2 3 3 3 8" xfId="10085" xr:uid="{00000000-0005-0000-0000-000066270000}"/>
    <cellStyle name="Normal 15 2 3 3 4" xfId="10086" xr:uid="{00000000-0005-0000-0000-000067270000}"/>
    <cellStyle name="Normal 15 2 3 3 4 2" xfId="10087" xr:uid="{00000000-0005-0000-0000-000068270000}"/>
    <cellStyle name="Normal 15 2 3 3 4 2 2" xfId="10088" xr:uid="{00000000-0005-0000-0000-000069270000}"/>
    <cellStyle name="Normal 15 2 3 3 4 2 2 2" xfId="10089" xr:uid="{00000000-0005-0000-0000-00006A270000}"/>
    <cellStyle name="Normal 15 2 3 3 4 2 3" xfId="10090" xr:uid="{00000000-0005-0000-0000-00006B270000}"/>
    <cellStyle name="Normal 15 2 3 3 4 3" xfId="10091" xr:uid="{00000000-0005-0000-0000-00006C270000}"/>
    <cellStyle name="Normal 15 2 3 3 4 3 2" xfId="10092" xr:uid="{00000000-0005-0000-0000-00006D270000}"/>
    <cellStyle name="Normal 15 2 3 3 4 3 2 2" xfId="10093" xr:uid="{00000000-0005-0000-0000-00006E270000}"/>
    <cellStyle name="Normal 15 2 3 3 4 3 3" xfId="10094" xr:uid="{00000000-0005-0000-0000-00006F270000}"/>
    <cellStyle name="Normal 15 2 3 3 4 4" xfId="10095" xr:uid="{00000000-0005-0000-0000-000070270000}"/>
    <cellStyle name="Normal 15 2 3 3 4 4 2" xfId="10096" xr:uid="{00000000-0005-0000-0000-000071270000}"/>
    <cellStyle name="Normal 15 2 3 3 4 4 2 2" xfId="10097" xr:uid="{00000000-0005-0000-0000-000072270000}"/>
    <cellStyle name="Normal 15 2 3 3 4 4 3" xfId="10098" xr:uid="{00000000-0005-0000-0000-000073270000}"/>
    <cellStyle name="Normal 15 2 3 3 4 5" xfId="10099" xr:uid="{00000000-0005-0000-0000-000074270000}"/>
    <cellStyle name="Normal 15 2 3 3 4 5 2" xfId="10100" xr:uid="{00000000-0005-0000-0000-000075270000}"/>
    <cellStyle name="Normal 15 2 3 3 4 6" xfId="10101" xr:uid="{00000000-0005-0000-0000-000076270000}"/>
    <cellStyle name="Normal 15 2 3 3 4 6 2" xfId="10102" xr:uid="{00000000-0005-0000-0000-000077270000}"/>
    <cellStyle name="Normal 15 2 3 3 4 7" xfId="10103" xr:uid="{00000000-0005-0000-0000-000078270000}"/>
    <cellStyle name="Normal 15 2 3 3 5" xfId="10104" xr:uid="{00000000-0005-0000-0000-000079270000}"/>
    <cellStyle name="Normal 15 2 3 3 5 2" xfId="10105" xr:uid="{00000000-0005-0000-0000-00007A270000}"/>
    <cellStyle name="Normal 15 2 3 3 5 2 2" xfId="10106" xr:uid="{00000000-0005-0000-0000-00007B270000}"/>
    <cellStyle name="Normal 15 2 3 3 5 2 2 2" xfId="10107" xr:uid="{00000000-0005-0000-0000-00007C270000}"/>
    <cellStyle name="Normal 15 2 3 3 5 2 3" xfId="10108" xr:uid="{00000000-0005-0000-0000-00007D270000}"/>
    <cellStyle name="Normal 15 2 3 3 5 3" xfId="10109" xr:uid="{00000000-0005-0000-0000-00007E270000}"/>
    <cellStyle name="Normal 15 2 3 3 5 3 2" xfId="10110" xr:uid="{00000000-0005-0000-0000-00007F270000}"/>
    <cellStyle name="Normal 15 2 3 3 5 3 2 2" xfId="10111" xr:uid="{00000000-0005-0000-0000-000080270000}"/>
    <cellStyle name="Normal 15 2 3 3 5 3 3" xfId="10112" xr:uid="{00000000-0005-0000-0000-000081270000}"/>
    <cellStyle name="Normal 15 2 3 3 5 4" xfId="10113" xr:uid="{00000000-0005-0000-0000-000082270000}"/>
    <cellStyle name="Normal 15 2 3 3 5 4 2" xfId="10114" xr:uid="{00000000-0005-0000-0000-000083270000}"/>
    <cellStyle name="Normal 15 2 3 3 5 4 2 2" xfId="10115" xr:uid="{00000000-0005-0000-0000-000084270000}"/>
    <cellStyle name="Normal 15 2 3 3 5 4 3" xfId="10116" xr:uid="{00000000-0005-0000-0000-000085270000}"/>
    <cellStyle name="Normal 15 2 3 3 5 5" xfId="10117" xr:uid="{00000000-0005-0000-0000-000086270000}"/>
    <cellStyle name="Normal 15 2 3 3 5 5 2" xfId="10118" xr:uid="{00000000-0005-0000-0000-000087270000}"/>
    <cellStyle name="Normal 15 2 3 3 5 6" xfId="10119" xr:uid="{00000000-0005-0000-0000-000088270000}"/>
    <cellStyle name="Normal 15 2 3 3 5 6 2" xfId="10120" xr:uid="{00000000-0005-0000-0000-000089270000}"/>
    <cellStyle name="Normal 15 2 3 3 5 7" xfId="10121" xr:uid="{00000000-0005-0000-0000-00008A270000}"/>
    <cellStyle name="Normal 15 2 3 3 6" xfId="10122" xr:uid="{00000000-0005-0000-0000-00008B270000}"/>
    <cellStyle name="Normal 15 2 3 3 6 2" xfId="10123" xr:uid="{00000000-0005-0000-0000-00008C270000}"/>
    <cellStyle name="Normal 15 2 3 3 6 2 2" xfId="10124" xr:uid="{00000000-0005-0000-0000-00008D270000}"/>
    <cellStyle name="Normal 15 2 3 3 6 3" xfId="10125" xr:uid="{00000000-0005-0000-0000-00008E270000}"/>
    <cellStyle name="Normal 15 2 3 3 7" xfId="10126" xr:uid="{00000000-0005-0000-0000-00008F270000}"/>
    <cellStyle name="Normal 15 2 3 3 7 2" xfId="10127" xr:uid="{00000000-0005-0000-0000-000090270000}"/>
    <cellStyle name="Normal 15 2 3 3 7 2 2" xfId="10128" xr:uid="{00000000-0005-0000-0000-000091270000}"/>
    <cellStyle name="Normal 15 2 3 3 7 3" xfId="10129" xr:uid="{00000000-0005-0000-0000-000092270000}"/>
    <cellStyle name="Normal 15 2 3 3 8" xfId="10130" xr:uid="{00000000-0005-0000-0000-000093270000}"/>
    <cellStyle name="Normal 15 2 3 3 8 2" xfId="10131" xr:uid="{00000000-0005-0000-0000-000094270000}"/>
    <cellStyle name="Normal 15 2 3 3 8 2 2" xfId="10132" xr:uid="{00000000-0005-0000-0000-000095270000}"/>
    <cellStyle name="Normal 15 2 3 3 8 3" xfId="10133" xr:uid="{00000000-0005-0000-0000-000096270000}"/>
    <cellStyle name="Normal 15 2 3 3 9" xfId="10134" xr:uid="{00000000-0005-0000-0000-000097270000}"/>
    <cellStyle name="Normal 15 2 3 3 9 2" xfId="10135" xr:uid="{00000000-0005-0000-0000-000098270000}"/>
    <cellStyle name="Normal 15 2 3 4" xfId="10136" xr:uid="{00000000-0005-0000-0000-000099270000}"/>
    <cellStyle name="Normal 15 2 3 4 2" xfId="10137" xr:uid="{00000000-0005-0000-0000-00009A270000}"/>
    <cellStyle name="Normal 15 2 3 4 2 2" xfId="10138" xr:uid="{00000000-0005-0000-0000-00009B270000}"/>
    <cellStyle name="Normal 15 2 3 4 2 2 2" xfId="10139" xr:uid="{00000000-0005-0000-0000-00009C270000}"/>
    <cellStyle name="Normal 15 2 3 4 2 2 2 2" xfId="10140" xr:uid="{00000000-0005-0000-0000-00009D270000}"/>
    <cellStyle name="Normal 15 2 3 4 2 2 3" xfId="10141" xr:uid="{00000000-0005-0000-0000-00009E270000}"/>
    <cellStyle name="Normal 15 2 3 4 2 3" xfId="10142" xr:uid="{00000000-0005-0000-0000-00009F270000}"/>
    <cellStyle name="Normal 15 2 3 4 2 3 2" xfId="10143" xr:uid="{00000000-0005-0000-0000-0000A0270000}"/>
    <cellStyle name="Normal 15 2 3 4 2 3 2 2" xfId="10144" xr:uid="{00000000-0005-0000-0000-0000A1270000}"/>
    <cellStyle name="Normal 15 2 3 4 2 3 3" xfId="10145" xr:uid="{00000000-0005-0000-0000-0000A2270000}"/>
    <cellStyle name="Normal 15 2 3 4 2 4" xfId="10146" xr:uid="{00000000-0005-0000-0000-0000A3270000}"/>
    <cellStyle name="Normal 15 2 3 4 2 4 2" xfId="10147" xr:uid="{00000000-0005-0000-0000-0000A4270000}"/>
    <cellStyle name="Normal 15 2 3 4 2 4 2 2" xfId="10148" xr:uid="{00000000-0005-0000-0000-0000A5270000}"/>
    <cellStyle name="Normal 15 2 3 4 2 4 3" xfId="10149" xr:uid="{00000000-0005-0000-0000-0000A6270000}"/>
    <cellStyle name="Normal 15 2 3 4 2 5" xfId="10150" xr:uid="{00000000-0005-0000-0000-0000A7270000}"/>
    <cellStyle name="Normal 15 2 3 4 2 5 2" xfId="10151" xr:uid="{00000000-0005-0000-0000-0000A8270000}"/>
    <cellStyle name="Normal 15 2 3 4 2 6" xfId="10152" xr:uid="{00000000-0005-0000-0000-0000A9270000}"/>
    <cellStyle name="Normal 15 2 3 4 2 6 2" xfId="10153" xr:uid="{00000000-0005-0000-0000-0000AA270000}"/>
    <cellStyle name="Normal 15 2 3 4 2 7" xfId="10154" xr:uid="{00000000-0005-0000-0000-0000AB270000}"/>
    <cellStyle name="Normal 15 2 3 4 3" xfId="10155" xr:uid="{00000000-0005-0000-0000-0000AC270000}"/>
    <cellStyle name="Normal 15 2 3 4 3 2" xfId="10156" xr:uid="{00000000-0005-0000-0000-0000AD270000}"/>
    <cellStyle name="Normal 15 2 3 4 3 2 2" xfId="10157" xr:uid="{00000000-0005-0000-0000-0000AE270000}"/>
    <cellStyle name="Normal 15 2 3 4 3 2 2 2" xfId="10158" xr:uid="{00000000-0005-0000-0000-0000AF270000}"/>
    <cellStyle name="Normal 15 2 3 4 3 2 3" xfId="10159" xr:uid="{00000000-0005-0000-0000-0000B0270000}"/>
    <cellStyle name="Normal 15 2 3 4 3 3" xfId="10160" xr:uid="{00000000-0005-0000-0000-0000B1270000}"/>
    <cellStyle name="Normal 15 2 3 4 3 3 2" xfId="10161" xr:uid="{00000000-0005-0000-0000-0000B2270000}"/>
    <cellStyle name="Normal 15 2 3 4 3 3 2 2" xfId="10162" xr:uid="{00000000-0005-0000-0000-0000B3270000}"/>
    <cellStyle name="Normal 15 2 3 4 3 3 3" xfId="10163" xr:uid="{00000000-0005-0000-0000-0000B4270000}"/>
    <cellStyle name="Normal 15 2 3 4 3 4" xfId="10164" xr:uid="{00000000-0005-0000-0000-0000B5270000}"/>
    <cellStyle name="Normal 15 2 3 4 3 4 2" xfId="10165" xr:uid="{00000000-0005-0000-0000-0000B6270000}"/>
    <cellStyle name="Normal 15 2 3 4 3 4 2 2" xfId="10166" xr:uid="{00000000-0005-0000-0000-0000B7270000}"/>
    <cellStyle name="Normal 15 2 3 4 3 4 3" xfId="10167" xr:uid="{00000000-0005-0000-0000-0000B8270000}"/>
    <cellStyle name="Normal 15 2 3 4 3 5" xfId="10168" xr:uid="{00000000-0005-0000-0000-0000B9270000}"/>
    <cellStyle name="Normal 15 2 3 4 3 5 2" xfId="10169" xr:uid="{00000000-0005-0000-0000-0000BA270000}"/>
    <cellStyle name="Normal 15 2 3 4 3 6" xfId="10170" xr:uid="{00000000-0005-0000-0000-0000BB270000}"/>
    <cellStyle name="Normal 15 2 3 4 3 6 2" xfId="10171" xr:uid="{00000000-0005-0000-0000-0000BC270000}"/>
    <cellStyle name="Normal 15 2 3 4 3 7" xfId="10172" xr:uid="{00000000-0005-0000-0000-0000BD270000}"/>
    <cellStyle name="Normal 15 2 3 4 4" xfId="10173" xr:uid="{00000000-0005-0000-0000-0000BE270000}"/>
    <cellStyle name="Normal 15 2 3 4 4 2" xfId="10174" xr:uid="{00000000-0005-0000-0000-0000BF270000}"/>
    <cellStyle name="Normal 15 2 3 4 4 2 2" xfId="10175" xr:uid="{00000000-0005-0000-0000-0000C0270000}"/>
    <cellStyle name="Normal 15 2 3 4 4 3" xfId="10176" xr:uid="{00000000-0005-0000-0000-0000C1270000}"/>
    <cellStyle name="Normal 15 2 3 4 5" xfId="10177" xr:uid="{00000000-0005-0000-0000-0000C2270000}"/>
    <cellStyle name="Normal 15 2 3 4 5 2" xfId="10178" xr:uid="{00000000-0005-0000-0000-0000C3270000}"/>
    <cellStyle name="Normal 15 2 3 4 5 2 2" xfId="10179" xr:uid="{00000000-0005-0000-0000-0000C4270000}"/>
    <cellStyle name="Normal 15 2 3 4 5 3" xfId="10180" xr:uid="{00000000-0005-0000-0000-0000C5270000}"/>
    <cellStyle name="Normal 15 2 3 4 6" xfId="10181" xr:uid="{00000000-0005-0000-0000-0000C6270000}"/>
    <cellStyle name="Normal 15 2 3 4 6 2" xfId="10182" xr:uid="{00000000-0005-0000-0000-0000C7270000}"/>
    <cellStyle name="Normal 15 2 3 4 6 2 2" xfId="10183" xr:uid="{00000000-0005-0000-0000-0000C8270000}"/>
    <cellStyle name="Normal 15 2 3 4 6 3" xfId="10184" xr:uid="{00000000-0005-0000-0000-0000C9270000}"/>
    <cellStyle name="Normal 15 2 3 4 7" xfId="10185" xr:uid="{00000000-0005-0000-0000-0000CA270000}"/>
    <cellStyle name="Normal 15 2 3 4 7 2" xfId="10186" xr:uid="{00000000-0005-0000-0000-0000CB270000}"/>
    <cellStyle name="Normal 15 2 3 4 8" xfId="10187" xr:uid="{00000000-0005-0000-0000-0000CC270000}"/>
    <cellStyle name="Normal 15 2 3 4 8 2" xfId="10188" xr:uid="{00000000-0005-0000-0000-0000CD270000}"/>
    <cellStyle name="Normal 15 2 3 4 9" xfId="10189" xr:uid="{00000000-0005-0000-0000-0000CE270000}"/>
    <cellStyle name="Normal 15 2 3 5" xfId="10190" xr:uid="{00000000-0005-0000-0000-0000CF270000}"/>
    <cellStyle name="Normal 15 2 3 5 2" xfId="10191" xr:uid="{00000000-0005-0000-0000-0000D0270000}"/>
    <cellStyle name="Normal 15 2 3 5 2 2" xfId="10192" xr:uid="{00000000-0005-0000-0000-0000D1270000}"/>
    <cellStyle name="Normal 15 2 3 5 2 2 2" xfId="10193" xr:uid="{00000000-0005-0000-0000-0000D2270000}"/>
    <cellStyle name="Normal 15 2 3 5 2 2 2 2" xfId="10194" xr:uid="{00000000-0005-0000-0000-0000D3270000}"/>
    <cellStyle name="Normal 15 2 3 5 2 2 3" xfId="10195" xr:uid="{00000000-0005-0000-0000-0000D4270000}"/>
    <cellStyle name="Normal 15 2 3 5 2 3" xfId="10196" xr:uid="{00000000-0005-0000-0000-0000D5270000}"/>
    <cellStyle name="Normal 15 2 3 5 2 3 2" xfId="10197" xr:uid="{00000000-0005-0000-0000-0000D6270000}"/>
    <cellStyle name="Normal 15 2 3 5 2 3 2 2" xfId="10198" xr:uid="{00000000-0005-0000-0000-0000D7270000}"/>
    <cellStyle name="Normal 15 2 3 5 2 3 3" xfId="10199" xr:uid="{00000000-0005-0000-0000-0000D8270000}"/>
    <cellStyle name="Normal 15 2 3 5 2 4" xfId="10200" xr:uid="{00000000-0005-0000-0000-0000D9270000}"/>
    <cellStyle name="Normal 15 2 3 5 2 4 2" xfId="10201" xr:uid="{00000000-0005-0000-0000-0000DA270000}"/>
    <cellStyle name="Normal 15 2 3 5 2 4 2 2" xfId="10202" xr:uid="{00000000-0005-0000-0000-0000DB270000}"/>
    <cellStyle name="Normal 15 2 3 5 2 4 3" xfId="10203" xr:uid="{00000000-0005-0000-0000-0000DC270000}"/>
    <cellStyle name="Normal 15 2 3 5 2 5" xfId="10204" xr:uid="{00000000-0005-0000-0000-0000DD270000}"/>
    <cellStyle name="Normal 15 2 3 5 2 5 2" xfId="10205" xr:uid="{00000000-0005-0000-0000-0000DE270000}"/>
    <cellStyle name="Normal 15 2 3 5 2 6" xfId="10206" xr:uid="{00000000-0005-0000-0000-0000DF270000}"/>
    <cellStyle name="Normal 15 2 3 5 2 6 2" xfId="10207" xr:uid="{00000000-0005-0000-0000-0000E0270000}"/>
    <cellStyle name="Normal 15 2 3 5 2 7" xfId="10208" xr:uid="{00000000-0005-0000-0000-0000E1270000}"/>
    <cellStyle name="Normal 15 2 3 5 3" xfId="10209" xr:uid="{00000000-0005-0000-0000-0000E2270000}"/>
    <cellStyle name="Normal 15 2 3 5 3 2" xfId="10210" xr:uid="{00000000-0005-0000-0000-0000E3270000}"/>
    <cellStyle name="Normal 15 2 3 5 3 2 2" xfId="10211" xr:uid="{00000000-0005-0000-0000-0000E4270000}"/>
    <cellStyle name="Normal 15 2 3 5 3 3" xfId="10212" xr:uid="{00000000-0005-0000-0000-0000E5270000}"/>
    <cellStyle name="Normal 15 2 3 5 4" xfId="10213" xr:uid="{00000000-0005-0000-0000-0000E6270000}"/>
    <cellStyle name="Normal 15 2 3 5 4 2" xfId="10214" xr:uid="{00000000-0005-0000-0000-0000E7270000}"/>
    <cellStyle name="Normal 15 2 3 5 4 2 2" xfId="10215" xr:uid="{00000000-0005-0000-0000-0000E8270000}"/>
    <cellStyle name="Normal 15 2 3 5 4 3" xfId="10216" xr:uid="{00000000-0005-0000-0000-0000E9270000}"/>
    <cellStyle name="Normal 15 2 3 5 5" xfId="10217" xr:uid="{00000000-0005-0000-0000-0000EA270000}"/>
    <cellStyle name="Normal 15 2 3 5 5 2" xfId="10218" xr:uid="{00000000-0005-0000-0000-0000EB270000}"/>
    <cellStyle name="Normal 15 2 3 5 5 2 2" xfId="10219" xr:uid="{00000000-0005-0000-0000-0000EC270000}"/>
    <cellStyle name="Normal 15 2 3 5 5 3" xfId="10220" xr:uid="{00000000-0005-0000-0000-0000ED270000}"/>
    <cellStyle name="Normal 15 2 3 5 6" xfId="10221" xr:uid="{00000000-0005-0000-0000-0000EE270000}"/>
    <cellStyle name="Normal 15 2 3 5 6 2" xfId="10222" xr:uid="{00000000-0005-0000-0000-0000EF270000}"/>
    <cellStyle name="Normal 15 2 3 5 7" xfId="10223" xr:uid="{00000000-0005-0000-0000-0000F0270000}"/>
    <cellStyle name="Normal 15 2 3 5 7 2" xfId="10224" xr:uid="{00000000-0005-0000-0000-0000F1270000}"/>
    <cellStyle name="Normal 15 2 3 5 8" xfId="10225" xr:uid="{00000000-0005-0000-0000-0000F2270000}"/>
    <cellStyle name="Normal 15 2 3 6" xfId="10226" xr:uid="{00000000-0005-0000-0000-0000F3270000}"/>
    <cellStyle name="Normal 15 2 3 6 2" xfId="10227" xr:uid="{00000000-0005-0000-0000-0000F4270000}"/>
    <cellStyle name="Normal 15 2 3 6 2 2" xfId="10228" xr:uid="{00000000-0005-0000-0000-0000F5270000}"/>
    <cellStyle name="Normal 15 2 3 6 2 2 2" xfId="10229" xr:uid="{00000000-0005-0000-0000-0000F6270000}"/>
    <cellStyle name="Normal 15 2 3 6 2 3" xfId="10230" xr:uid="{00000000-0005-0000-0000-0000F7270000}"/>
    <cellStyle name="Normal 15 2 3 6 3" xfId="10231" xr:uid="{00000000-0005-0000-0000-0000F8270000}"/>
    <cellStyle name="Normal 15 2 3 6 3 2" xfId="10232" xr:uid="{00000000-0005-0000-0000-0000F9270000}"/>
    <cellStyle name="Normal 15 2 3 6 3 2 2" xfId="10233" xr:uid="{00000000-0005-0000-0000-0000FA270000}"/>
    <cellStyle name="Normal 15 2 3 6 3 3" xfId="10234" xr:uid="{00000000-0005-0000-0000-0000FB270000}"/>
    <cellStyle name="Normal 15 2 3 6 4" xfId="10235" xr:uid="{00000000-0005-0000-0000-0000FC270000}"/>
    <cellStyle name="Normal 15 2 3 6 4 2" xfId="10236" xr:uid="{00000000-0005-0000-0000-0000FD270000}"/>
    <cellStyle name="Normal 15 2 3 6 4 2 2" xfId="10237" xr:uid="{00000000-0005-0000-0000-0000FE270000}"/>
    <cellStyle name="Normal 15 2 3 6 4 3" xfId="10238" xr:uid="{00000000-0005-0000-0000-0000FF270000}"/>
    <cellStyle name="Normal 15 2 3 6 5" xfId="10239" xr:uid="{00000000-0005-0000-0000-000000280000}"/>
    <cellStyle name="Normal 15 2 3 6 5 2" xfId="10240" xr:uid="{00000000-0005-0000-0000-000001280000}"/>
    <cellStyle name="Normal 15 2 3 6 6" xfId="10241" xr:uid="{00000000-0005-0000-0000-000002280000}"/>
    <cellStyle name="Normal 15 2 3 6 6 2" xfId="10242" xr:uid="{00000000-0005-0000-0000-000003280000}"/>
    <cellStyle name="Normal 15 2 3 6 7" xfId="10243" xr:uid="{00000000-0005-0000-0000-000004280000}"/>
    <cellStyle name="Normal 15 2 3 7" xfId="10244" xr:uid="{00000000-0005-0000-0000-000005280000}"/>
    <cellStyle name="Normal 15 2 3 7 2" xfId="10245" xr:uid="{00000000-0005-0000-0000-000006280000}"/>
    <cellStyle name="Normal 15 2 3 7 2 2" xfId="10246" xr:uid="{00000000-0005-0000-0000-000007280000}"/>
    <cellStyle name="Normal 15 2 3 7 2 2 2" xfId="10247" xr:uid="{00000000-0005-0000-0000-000008280000}"/>
    <cellStyle name="Normal 15 2 3 7 2 3" xfId="10248" xr:uid="{00000000-0005-0000-0000-000009280000}"/>
    <cellStyle name="Normal 15 2 3 7 3" xfId="10249" xr:uid="{00000000-0005-0000-0000-00000A280000}"/>
    <cellStyle name="Normal 15 2 3 7 3 2" xfId="10250" xr:uid="{00000000-0005-0000-0000-00000B280000}"/>
    <cellStyle name="Normal 15 2 3 7 3 2 2" xfId="10251" xr:uid="{00000000-0005-0000-0000-00000C280000}"/>
    <cellStyle name="Normal 15 2 3 7 3 3" xfId="10252" xr:uid="{00000000-0005-0000-0000-00000D280000}"/>
    <cellStyle name="Normal 15 2 3 7 4" xfId="10253" xr:uid="{00000000-0005-0000-0000-00000E280000}"/>
    <cellStyle name="Normal 15 2 3 7 4 2" xfId="10254" xr:uid="{00000000-0005-0000-0000-00000F280000}"/>
    <cellStyle name="Normal 15 2 3 7 4 2 2" xfId="10255" xr:uid="{00000000-0005-0000-0000-000010280000}"/>
    <cellStyle name="Normal 15 2 3 7 4 3" xfId="10256" xr:uid="{00000000-0005-0000-0000-000011280000}"/>
    <cellStyle name="Normal 15 2 3 7 5" xfId="10257" xr:uid="{00000000-0005-0000-0000-000012280000}"/>
    <cellStyle name="Normal 15 2 3 7 5 2" xfId="10258" xr:uid="{00000000-0005-0000-0000-000013280000}"/>
    <cellStyle name="Normal 15 2 3 7 6" xfId="10259" xr:uid="{00000000-0005-0000-0000-000014280000}"/>
    <cellStyle name="Normal 15 2 3 7 6 2" xfId="10260" xr:uid="{00000000-0005-0000-0000-000015280000}"/>
    <cellStyle name="Normal 15 2 3 7 7" xfId="10261" xr:uid="{00000000-0005-0000-0000-000016280000}"/>
    <cellStyle name="Normal 15 2 3 8" xfId="10262" xr:uid="{00000000-0005-0000-0000-000017280000}"/>
    <cellStyle name="Normal 15 2 3 8 2" xfId="10263" xr:uid="{00000000-0005-0000-0000-000018280000}"/>
    <cellStyle name="Normal 15 2 3 8 2 2" xfId="10264" xr:uid="{00000000-0005-0000-0000-000019280000}"/>
    <cellStyle name="Normal 15 2 3 8 3" xfId="10265" xr:uid="{00000000-0005-0000-0000-00001A280000}"/>
    <cellStyle name="Normal 15 2 3 9" xfId="10266" xr:uid="{00000000-0005-0000-0000-00001B280000}"/>
    <cellStyle name="Normal 15 2 3 9 2" xfId="10267" xr:uid="{00000000-0005-0000-0000-00001C280000}"/>
    <cellStyle name="Normal 15 2 3 9 2 2" xfId="10268" xr:uid="{00000000-0005-0000-0000-00001D280000}"/>
    <cellStyle name="Normal 15 2 3 9 3" xfId="10269" xr:uid="{00000000-0005-0000-0000-00001E280000}"/>
    <cellStyle name="Normal 15 2 3_Confidential Information" xfId="10270" xr:uid="{00000000-0005-0000-0000-00001F280000}"/>
    <cellStyle name="Normal 15 2 4" xfId="10271" xr:uid="{00000000-0005-0000-0000-000020280000}"/>
    <cellStyle name="Normal 15 2 4 10" xfId="10272" xr:uid="{00000000-0005-0000-0000-000021280000}"/>
    <cellStyle name="Normal 15 2 4 10 2" xfId="10273" xr:uid="{00000000-0005-0000-0000-000022280000}"/>
    <cellStyle name="Normal 15 2 4 11" xfId="10274" xr:uid="{00000000-0005-0000-0000-000023280000}"/>
    <cellStyle name="Normal 15 2 4 2" xfId="10275" xr:uid="{00000000-0005-0000-0000-000024280000}"/>
    <cellStyle name="Normal 15 2 4 2 2" xfId="10276" xr:uid="{00000000-0005-0000-0000-000025280000}"/>
    <cellStyle name="Normal 15 2 4 2 2 2" xfId="10277" xr:uid="{00000000-0005-0000-0000-000026280000}"/>
    <cellStyle name="Normal 15 2 4 2 2 2 2" xfId="10278" xr:uid="{00000000-0005-0000-0000-000027280000}"/>
    <cellStyle name="Normal 15 2 4 2 2 2 2 2" xfId="10279" xr:uid="{00000000-0005-0000-0000-000028280000}"/>
    <cellStyle name="Normal 15 2 4 2 2 2 3" xfId="10280" xr:uid="{00000000-0005-0000-0000-000029280000}"/>
    <cellStyle name="Normal 15 2 4 2 2 3" xfId="10281" xr:uid="{00000000-0005-0000-0000-00002A280000}"/>
    <cellStyle name="Normal 15 2 4 2 2 3 2" xfId="10282" xr:uid="{00000000-0005-0000-0000-00002B280000}"/>
    <cellStyle name="Normal 15 2 4 2 2 3 2 2" xfId="10283" xr:uid="{00000000-0005-0000-0000-00002C280000}"/>
    <cellStyle name="Normal 15 2 4 2 2 3 3" xfId="10284" xr:uid="{00000000-0005-0000-0000-00002D280000}"/>
    <cellStyle name="Normal 15 2 4 2 2 4" xfId="10285" xr:uid="{00000000-0005-0000-0000-00002E280000}"/>
    <cellStyle name="Normal 15 2 4 2 2 4 2" xfId="10286" xr:uid="{00000000-0005-0000-0000-00002F280000}"/>
    <cellStyle name="Normal 15 2 4 2 2 4 2 2" xfId="10287" xr:uid="{00000000-0005-0000-0000-000030280000}"/>
    <cellStyle name="Normal 15 2 4 2 2 4 3" xfId="10288" xr:uid="{00000000-0005-0000-0000-000031280000}"/>
    <cellStyle name="Normal 15 2 4 2 2 5" xfId="10289" xr:uid="{00000000-0005-0000-0000-000032280000}"/>
    <cellStyle name="Normal 15 2 4 2 2 5 2" xfId="10290" xr:uid="{00000000-0005-0000-0000-000033280000}"/>
    <cellStyle name="Normal 15 2 4 2 2 6" xfId="10291" xr:uid="{00000000-0005-0000-0000-000034280000}"/>
    <cellStyle name="Normal 15 2 4 2 2 6 2" xfId="10292" xr:uid="{00000000-0005-0000-0000-000035280000}"/>
    <cellStyle name="Normal 15 2 4 2 2 7" xfId="10293" xr:uid="{00000000-0005-0000-0000-000036280000}"/>
    <cellStyle name="Normal 15 2 4 2 3" xfId="10294" xr:uid="{00000000-0005-0000-0000-000037280000}"/>
    <cellStyle name="Normal 15 2 4 2 3 2" xfId="10295" xr:uid="{00000000-0005-0000-0000-000038280000}"/>
    <cellStyle name="Normal 15 2 4 2 3 2 2" xfId="10296" xr:uid="{00000000-0005-0000-0000-000039280000}"/>
    <cellStyle name="Normal 15 2 4 2 3 2 2 2" xfId="10297" xr:uid="{00000000-0005-0000-0000-00003A280000}"/>
    <cellStyle name="Normal 15 2 4 2 3 2 3" xfId="10298" xr:uid="{00000000-0005-0000-0000-00003B280000}"/>
    <cellStyle name="Normal 15 2 4 2 3 3" xfId="10299" xr:uid="{00000000-0005-0000-0000-00003C280000}"/>
    <cellStyle name="Normal 15 2 4 2 3 3 2" xfId="10300" xr:uid="{00000000-0005-0000-0000-00003D280000}"/>
    <cellStyle name="Normal 15 2 4 2 3 3 2 2" xfId="10301" xr:uid="{00000000-0005-0000-0000-00003E280000}"/>
    <cellStyle name="Normal 15 2 4 2 3 3 3" xfId="10302" xr:uid="{00000000-0005-0000-0000-00003F280000}"/>
    <cellStyle name="Normal 15 2 4 2 3 4" xfId="10303" xr:uid="{00000000-0005-0000-0000-000040280000}"/>
    <cellStyle name="Normal 15 2 4 2 3 4 2" xfId="10304" xr:uid="{00000000-0005-0000-0000-000041280000}"/>
    <cellStyle name="Normal 15 2 4 2 3 4 2 2" xfId="10305" xr:uid="{00000000-0005-0000-0000-000042280000}"/>
    <cellStyle name="Normal 15 2 4 2 3 4 3" xfId="10306" xr:uid="{00000000-0005-0000-0000-000043280000}"/>
    <cellStyle name="Normal 15 2 4 2 3 5" xfId="10307" xr:uid="{00000000-0005-0000-0000-000044280000}"/>
    <cellStyle name="Normal 15 2 4 2 3 5 2" xfId="10308" xr:uid="{00000000-0005-0000-0000-000045280000}"/>
    <cellStyle name="Normal 15 2 4 2 3 6" xfId="10309" xr:uid="{00000000-0005-0000-0000-000046280000}"/>
    <cellStyle name="Normal 15 2 4 2 3 6 2" xfId="10310" xr:uid="{00000000-0005-0000-0000-000047280000}"/>
    <cellStyle name="Normal 15 2 4 2 3 7" xfId="10311" xr:uid="{00000000-0005-0000-0000-000048280000}"/>
    <cellStyle name="Normal 15 2 4 2 4" xfId="10312" xr:uid="{00000000-0005-0000-0000-000049280000}"/>
    <cellStyle name="Normal 15 2 4 2 4 2" xfId="10313" xr:uid="{00000000-0005-0000-0000-00004A280000}"/>
    <cellStyle name="Normal 15 2 4 2 4 2 2" xfId="10314" xr:uid="{00000000-0005-0000-0000-00004B280000}"/>
    <cellStyle name="Normal 15 2 4 2 4 3" xfId="10315" xr:uid="{00000000-0005-0000-0000-00004C280000}"/>
    <cellStyle name="Normal 15 2 4 2 5" xfId="10316" xr:uid="{00000000-0005-0000-0000-00004D280000}"/>
    <cellStyle name="Normal 15 2 4 2 5 2" xfId="10317" xr:uid="{00000000-0005-0000-0000-00004E280000}"/>
    <cellStyle name="Normal 15 2 4 2 5 2 2" xfId="10318" xr:uid="{00000000-0005-0000-0000-00004F280000}"/>
    <cellStyle name="Normal 15 2 4 2 5 3" xfId="10319" xr:uid="{00000000-0005-0000-0000-000050280000}"/>
    <cellStyle name="Normal 15 2 4 2 6" xfId="10320" xr:uid="{00000000-0005-0000-0000-000051280000}"/>
    <cellStyle name="Normal 15 2 4 2 6 2" xfId="10321" xr:uid="{00000000-0005-0000-0000-000052280000}"/>
    <cellStyle name="Normal 15 2 4 2 6 2 2" xfId="10322" xr:uid="{00000000-0005-0000-0000-000053280000}"/>
    <cellStyle name="Normal 15 2 4 2 6 3" xfId="10323" xr:uid="{00000000-0005-0000-0000-000054280000}"/>
    <cellStyle name="Normal 15 2 4 2 7" xfId="10324" xr:uid="{00000000-0005-0000-0000-000055280000}"/>
    <cellStyle name="Normal 15 2 4 2 7 2" xfId="10325" xr:uid="{00000000-0005-0000-0000-000056280000}"/>
    <cellStyle name="Normal 15 2 4 2 8" xfId="10326" xr:uid="{00000000-0005-0000-0000-000057280000}"/>
    <cellStyle name="Normal 15 2 4 2 8 2" xfId="10327" xr:uid="{00000000-0005-0000-0000-000058280000}"/>
    <cellStyle name="Normal 15 2 4 2 9" xfId="10328" xr:uid="{00000000-0005-0000-0000-000059280000}"/>
    <cellStyle name="Normal 15 2 4 3" xfId="10329" xr:uid="{00000000-0005-0000-0000-00005A280000}"/>
    <cellStyle name="Normal 15 2 4 3 2" xfId="10330" xr:uid="{00000000-0005-0000-0000-00005B280000}"/>
    <cellStyle name="Normal 15 2 4 3 2 2" xfId="10331" xr:uid="{00000000-0005-0000-0000-00005C280000}"/>
    <cellStyle name="Normal 15 2 4 3 2 2 2" xfId="10332" xr:uid="{00000000-0005-0000-0000-00005D280000}"/>
    <cellStyle name="Normal 15 2 4 3 2 2 2 2" xfId="10333" xr:uid="{00000000-0005-0000-0000-00005E280000}"/>
    <cellStyle name="Normal 15 2 4 3 2 2 3" xfId="10334" xr:uid="{00000000-0005-0000-0000-00005F280000}"/>
    <cellStyle name="Normal 15 2 4 3 2 3" xfId="10335" xr:uid="{00000000-0005-0000-0000-000060280000}"/>
    <cellStyle name="Normal 15 2 4 3 2 3 2" xfId="10336" xr:uid="{00000000-0005-0000-0000-000061280000}"/>
    <cellStyle name="Normal 15 2 4 3 2 3 2 2" xfId="10337" xr:uid="{00000000-0005-0000-0000-000062280000}"/>
    <cellStyle name="Normal 15 2 4 3 2 3 3" xfId="10338" xr:uid="{00000000-0005-0000-0000-000063280000}"/>
    <cellStyle name="Normal 15 2 4 3 2 4" xfId="10339" xr:uid="{00000000-0005-0000-0000-000064280000}"/>
    <cellStyle name="Normal 15 2 4 3 2 4 2" xfId="10340" xr:uid="{00000000-0005-0000-0000-000065280000}"/>
    <cellStyle name="Normal 15 2 4 3 2 4 2 2" xfId="10341" xr:uid="{00000000-0005-0000-0000-000066280000}"/>
    <cellStyle name="Normal 15 2 4 3 2 4 3" xfId="10342" xr:uid="{00000000-0005-0000-0000-000067280000}"/>
    <cellStyle name="Normal 15 2 4 3 2 5" xfId="10343" xr:uid="{00000000-0005-0000-0000-000068280000}"/>
    <cellStyle name="Normal 15 2 4 3 2 5 2" xfId="10344" xr:uid="{00000000-0005-0000-0000-000069280000}"/>
    <cellStyle name="Normal 15 2 4 3 2 6" xfId="10345" xr:uid="{00000000-0005-0000-0000-00006A280000}"/>
    <cellStyle name="Normal 15 2 4 3 2 6 2" xfId="10346" xr:uid="{00000000-0005-0000-0000-00006B280000}"/>
    <cellStyle name="Normal 15 2 4 3 2 7" xfId="10347" xr:uid="{00000000-0005-0000-0000-00006C280000}"/>
    <cellStyle name="Normal 15 2 4 3 3" xfId="10348" xr:uid="{00000000-0005-0000-0000-00006D280000}"/>
    <cellStyle name="Normal 15 2 4 3 3 2" xfId="10349" xr:uid="{00000000-0005-0000-0000-00006E280000}"/>
    <cellStyle name="Normal 15 2 4 3 3 2 2" xfId="10350" xr:uid="{00000000-0005-0000-0000-00006F280000}"/>
    <cellStyle name="Normal 15 2 4 3 3 3" xfId="10351" xr:uid="{00000000-0005-0000-0000-000070280000}"/>
    <cellStyle name="Normal 15 2 4 3 4" xfId="10352" xr:uid="{00000000-0005-0000-0000-000071280000}"/>
    <cellStyle name="Normal 15 2 4 3 4 2" xfId="10353" xr:uid="{00000000-0005-0000-0000-000072280000}"/>
    <cellStyle name="Normal 15 2 4 3 4 2 2" xfId="10354" xr:uid="{00000000-0005-0000-0000-000073280000}"/>
    <cellStyle name="Normal 15 2 4 3 4 3" xfId="10355" xr:uid="{00000000-0005-0000-0000-000074280000}"/>
    <cellStyle name="Normal 15 2 4 3 5" xfId="10356" xr:uid="{00000000-0005-0000-0000-000075280000}"/>
    <cellStyle name="Normal 15 2 4 3 5 2" xfId="10357" xr:uid="{00000000-0005-0000-0000-000076280000}"/>
    <cellStyle name="Normal 15 2 4 3 5 2 2" xfId="10358" xr:uid="{00000000-0005-0000-0000-000077280000}"/>
    <cellStyle name="Normal 15 2 4 3 5 3" xfId="10359" xr:uid="{00000000-0005-0000-0000-000078280000}"/>
    <cellStyle name="Normal 15 2 4 3 6" xfId="10360" xr:uid="{00000000-0005-0000-0000-000079280000}"/>
    <cellStyle name="Normal 15 2 4 3 6 2" xfId="10361" xr:uid="{00000000-0005-0000-0000-00007A280000}"/>
    <cellStyle name="Normal 15 2 4 3 7" xfId="10362" xr:uid="{00000000-0005-0000-0000-00007B280000}"/>
    <cellStyle name="Normal 15 2 4 3 7 2" xfId="10363" xr:uid="{00000000-0005-0000-0000-00007C280000}"/>
    <cellStyle name="Normal 15 2 4 3 8" xfId="10364" xr:uid="{00000000-0005-0000-0000-00007D280000}"/>
    <cellStyle name="Normal 15 2 4 4" xfId="10365" xr:uid="{00000000-0005-0000-0000-00007E280000}"/>
    <cellStyle name="Normal 15 2 4 4 2" xfId="10366" xr:uid="{00000000-0005-0000-0000-00007F280000}"/>
    <cellStyle name="Normal 15 2 4 4 2 2" xfId="10367" xr:uid="{00000000-0005-0000-0000-000080280000}"/>
    <cellStyle name="Normal 15 2 4 4 2 2 2" xfId="10368" xr:uid="{00000000-0005-0000-0000-000081280000}"/>
    <cellStyle name="Normal 15 2 4 4 2 3" xfId="10369" xr:uid="{00000000-0005-0000-0000-000082280000}"/>
    <cellStyle name="Normal 15 2 4 4 3" xfId="10370" xr:uid="{00000000-0005-0000-0000-000083280000}"/>
    <cellStyle name="Normal 15 2 4 4 3 2" xfId="10371" xr:uid="{00000000-0005-0000-0000-000084280000}"/>
    <cellStyle name="Normal 15 2 4 4 3 2 2" xfId="10372" xr:uid="{00000000-0005-0000-0000-000085280000}"/>
    <cellStyle name="Normal 15 2 4 4 3 3" xfId="10373" xr:uid="{00000000-0005-0000-0000-000086280000}"/>
    <cellStyle name="Normal 15 2 4 4 4" xfId="10374" xr:uid="{00000000-0005-0000-0000-000087280000}"/>
    <cellStyle name="Normal 15 2 4 4 4 2" xfId="10375" xr:uid="{00000000-0005-0000-0000-000088280000}"/>
    <cellStyle name="Normal 15 2 4 4 4 2 2" xfId="10376" xr:uid="{00000000-0005-0000-0000-000089280000}"/>
    <cellStyle name="Normal 15 2 4 4 4 3" xfId="10377" xr:uid="{00000000-0005-0000-0000-00008A280000}"/>
    <cellStyle name="Normal 15 2 4 4 5" xfId="10378" xr:uid="{00000000-0005-0000-0000-00008B280000}"/>
    <cellStyle name="Normal 15 2 4 4 5 2" xfId="10379" xr:uid="{00000000-0005-0000-0000-00008C280000}"/>
    <cellStyle name="Normal 15 2 4 4 6" xfId="10380" xr:uid="{00000000-0005-0000-0000-00008D280000}"/>
    <cellStyle name="Normal 15 2 4 4 6 2" xfId="10381" xr:uid="{00000000-0005-0000-0000-00008E280000}"/>
    <cellStyle name="Normal 15 2 4 4 7" xfId="10382" xr:uid="{00000000-0005-0000-0000-00008F280000}"/>
    <cellStyle name="Normal 15 2 4 5" xfId="10383" xr:uid="{00000000-0005-0000-0000-000090280000}"/>
    <cellStyle name="Normal 15 2 4 5 2" xfId="10384" xr:uid="{00000000-0005-0000-0000-000091280000}"/>
    <cellStyle name="Normal 15 2 4 5 2 2" xfId="10385" xr:uid="{00000000-0005-0000-0000-000092280000}"/>
    <cellStyle name="Normal 15 2 4 5 2 2 2" xfId="10386" xr:uid="{00000000-0005-0000-0000-000093280000}"/>
    <cellStyle name="Normal 15 2 4 5 2 3" xfId="10387" xr:uid="{00000000-0005-0000-0000-000094280000}"/>
    <cellStyle name="Normal 15 2 4 5 3" xfId="10388" xr:uid="{00000000-0005-0000-0000-000095280000}"/>
    <cellStyle name="Normal 15 2 4 5 3 2" xfId="10389" xr:uid="{00000000-0005-0000-0000-000096280000}"/>
    <cellStyle name="Normal 15 2 4 5 3 2 2" xfId="10390" xr:uid="{00000000-0005-0000-0000-000097280000}"/>
    <cellStyle name="Normal 15 2 4 5 3 3" xfId="10391" xr:uid="{00000000-0005-0000-0000-000098280000}"/>
    <cellStyle name="Normal 15 2 4 5 4" xfId="10392" xr:uid="{00000000-0005-0000-0000-000099280000}"/>
    <cellStyle name="Normal 15 2 4 5 4 2" xfId="10393" xr:uid="{00000000-0005-0000-0000-00009A280000}"/>
    <cellStyle name="Normal 15 2 4 5 4 2 2" xfId="10394" xr:uid="{00000000-0005-0000-0000-00009B280000}"/>
    <cellStyle name="Normal 15 2 4 5 4 3" xfId="10395" xr:uid="{00000000-0005-0000-0000-00009C280000}"/>
    <cellStyle name="Normal 15 2 4 5 5" xfId="10396" xr:uid="{00000000-0005-0000-0000-00009D280000}"/>
    <cellStyle name="Normal 15 2 4 5 5 2" xfId="10397" xr:uid="{00000000-0005-0000-0000-00009E280000}"/>
    <cellStyle name="Normal 15 2 4 5 6" xfId="10398" xr:uid="{00000000-0005-0000-0000-00009F280000}"/>
    <cellStyle name="Normal 15 2 4 5 6 2" xfId="10399" xr:uid="{00000000-0005-0000-0000-0000A0280000}"/>
    <cellStyle name="Normal 15 2 4 5 7" xfId="10400" xr:uid="{00000000-0005-0000-0000-0000A1280000}"/>
    <cellStyle name="Normal 15 2 4 6" xfId="10401" xr:uid="{00000000-0005-0000-0000-0000A2280000}"/>
    <cellStyle name="Normal 15 2 4 6 2" xfId="10402" xr:uid="{00000000-0005-0000-0000-0000A3280000}"/>
    <cellStyle name="Normal 15 2 4 6 2 2" xfId="10403" xr:uid="{00000000-0005-0000-0000-0000A4280000}"/>
    <cellStyle name="Normal 15 2 4 6 3" xfId="10404" xr:uid="{00000000-0005-0000-0000-0000A5280000}"/>
    <cellStyle name="Normal 15 2 4 7" xfId="10405" xr:uid="{00000000-0005-0000-0000-0000A6280000}"/>
    <cellStyle name="Normal 15 2 4 7 2" xfId="10406" xr:uid="{00000000-0005-0000-0000-0000A7280000}"/>
    <cellStyle name="Normal 15 2 4 7 2 2" xfId="10407" xr:uid="{00000000-0005-0000-0000-0000A8280000}"/>
    <cellStyle name="Normal 15 2 4 7 3" xfId="10408" xr:uid="{00000000-0005-0000-0000-0000A9280000}"/>
    <cellStyle name="Normal 15 2 4 8" xfId="10409" xr:uid="{00000000-0005-0000-0000-0000AA280000}"/>
    <cellStyle name="Normal 15 2 4 8 2" xfId="10410" xr:uid="{00000000-0005-0000-0000-0000AB280000}"/>
    <cellStyle name="Normal 15 2 4 8 2 2" xfId="10411" xr:uid="{00000000-0005-0000-0000-0000AC280000}"/>
    <cellStyle name="Normal 15 2 4 8 3" xfId="10412" xr:uid="{00000000-0005-0000-0000-0000AD280000}"/>
    <cellStyle name="Normal 15 2 4 9" xfId="10413" xr:uid="{00000000-0005-0000-0000-0000AE280000}"/>
    <cellStyle name="Normal 15 2 4 9 2" xfId="10414" xr:uid="{00000000-0005-0000-0000-0000AF280000}"/>
    <cellStyle name="Normal 15 2 5" xfId="10415" xr:uid="{00000000-0005-0000-0000-0000B0280000}"/>
    <cellStyle name="Normal 15 2 5 10" xfId="10416" xr:uid="{00000000-0005-0000-0000-0000B1280000}"/>
    <cellStyle name="Normal 15 2 5 10 2" xfId="10417" xr:uid="{00000000-0005-0000-0000-0000B2280000}"/>
    <cellStyle name="Normal 15 2 5 11" xfId="10418" xr:uid="{00000000-0005-0000-0000-0000B3280000}"/>
    <cellStyle name="Normal 15 2 5 2" xfId="10419" xr:uid="{00000000-0005-0000-0000-0000B4280000}"/>
    <cellStyle name="Normal 15 2 5 2 2" xfId="10420" xr:uid="{00000000-0005-0000-0000-0000B5280000}"/>
    <cellStyle name="Normal 15 2 5 2 2 2" xfId="10421" xr:uid="{00000000-0005-0000-0000-0000B6280000}"/>
    <cellStyle name="Normal 15 2 5 2 2 2 2" xfId="10422" xr:uid="{00000000-0005-0000-0000-0000B7280000}"/>
    <cellStyle name="Normal 15 2 5 2 2 2 2 2" xfId="10423" xr:uid="{00000000-0005-0000-0000-0000B8280000}"/>
    <cellStyle name="Normal 15 2 5 2 2 2 3" xfId="10424" xr:uid="{00000000-0005-0000-0000-0000B9280000}"/>
    <cellStyle name="Normal 15 2 5 2 2 3" xfId="10425" xr:uid="{00000000-0005-0000-0000-0000BA280000}"/>
    <cellStyle name="Normal 15 2 5 2 2 3 2" xfId="10426" xr:uid="{00000000-0005-0000-0000-0000BB280000}"/>
    <cellStyle name="Normal 15 2 5 2 2 3 2 2" xfId="10427" xr:uid="{00000000-0005-0000-0000-0000BC280000}"/>
    <cellStyle name="Normal 15 2 5 2 2 3 3" xfId="10428" xr:uid="{00000000-0005-0000-0000-0000BD280000}"/>
    <cellStyle name="Normal 15 2 5 2 2 4" xfId="10429" xr:uid="{00000000-0005-0000-0000-0000BE280000}"/>
    <cellStyle name="Normal 15 2 5 2 2 4 2" xfId="10430" xr:uid="{00000000-0005-0000-0000-0000BF280000}"/>
    <cellStyle name="Normal 15 2 5 2 2 4 2 2" xfId="10431" xr:uid="{00000000-0005-0000-0000-0000C0280000}"/>
    <cellStyle name="Normal 15 2 5 2 2 4 3" xfId="10432" xr:uid="{00000000-0005-0000-0000-0000C1280000}"/>
    <cellStyle name="Normal 15 2 5 2 2 5" xfId="10433" xr:uid="{00000000-0005-0000-0000-0000C2280000}"/>
    <cellStyle name="Normal 15 2 5 2 2 5 2" xfId="10434" xr:uid="{00000000-0005-0000-0000-0000C3280000}"/>
    <cellStyle name="Normal 15 2 5 2 2 6" xfId="10435" xr:uid="{00000000-0005-0000-0000-0000C4280000}"/>
    <cellStyle name="Normal 15 2 5 2 2 6 2" xfId="10436" xr:uid="{00000000-0005-0000-0000-0000C5280000}"/>
    <cellStyle name="Normal 15 2 5 2 2 7" xfId="10437" xr:uid="{00000000-0005-0000-0000-0000C6280000}"/>
    <cellStyle name="Normal 15 2 5 2 3" xfId="10438" xr:uid="{00000000-0005-0000-0000-0000C7280000}"/>
    <cellStyle name="Normal 15 2 5 2 3 2" xfId="10439" xr:uid="{00000000-0005-0000-0000-0000C8280000}"/>
    <cellStyle name="Normal 15 2 5 2 3 2 2" xfId="10440" xr:uid="{00000000-0005-0000-0000-0000C9280000}"/>
    <cellStyle name="Normal 15 2 5 2 3 2 2 2" xfId="10441" xr:uid="{00000000-0005-0000-0000-0000CA280000}"/>
    <cellStyle name="Normal 15 2 5 2 3 2 3" xfId="10442" xr:uid="{00000000-0005-0000-0000-0000CB280000}"/>
    <cellStyle name="Normal 15 2 5 2 3 3" xfId="10443" xr:uid="{00000000-0005-0000-0000-0000CC280000}"/>
    <cellStyle name="Normal 15 2 5 2 3 3 2" xfId="10444" xr:uid="{00000000-0005-0000-0000-0000CD280000}"/>
    <cellStyle name="Normal 15 2 5 2 3 3 2 2" xfId="10445" xr:uid="{00000000-0005-0000-0000-0000CE280000}"/>
    <cellStyle name="Normal 15 2 5 2 3 3 3" xfId="10446" xr:uid="{00000000-0005-0000-0000-0000CF280000}"/>
    <cellStyle name="Normal 15 2 5 2 3 4" xfId="10447" xr:uid="{00000000-0005-0000-0000-0000D0280000}"/>
    <cellStyle name="Normal 15 2 5 2 3 4 2" xfId="10448" xr:uid="{00000000-0005-0000-0000-0000D1280000}"/>
    <cellStyle name="Normal 15 2 5 2 3 4 2 2" xfId="10449" xr:uid="{00000000-0005-0000-0000-0000D2280000}"/>
    <cellStyle name="Normal 15 2 5 2 3 4 3" xfId="10450" xr:uid="{00000000-0005-0000-0000-0000D3280000}"/>
    <cellStyle name="Normal 15 2 5 2 3 5" xfId="10451" xr:uid="{00000000-0005-0000-0000-0000D4280000}"/>
    <cellStyle name="Normal 15 2 5 2 3 5 2" xfId="10452" xr:uid="{00000000-0005-0000-0000-0000D5280000}"/>
    <cellStyle name="Normal 15 2 5 2 3 6" xfId="10453" xr:uid="{00000000-0005-0000-0000-0000D6280000}"/>
    <cellStyle name="Normal 15 2 5 2 3 6 2" xfId="10454" xr:uid="{00000000-0005-0000-0000-0000D7280000}"/>
    <cellStyle name="Normal 15 2 5 2 3 7" xfId="10455" xr:uid="{00000000-0005-0000-0000-0000D8280000}"/>
    <cellStyle name="Normal 15 2 5 2 4" xfId="10456" xr:uid="{00000000-0005-0000-0000-0000D9280000}"/>
    <cellStyle name="Normal 15 2 5 2 4 2" xfId="10457" xr:uid="{00000000-0005-0000-0000-0000DA280000}"/>
    <cellStyle name="Normal 15 2 5 2 4 2 2" xfId="10458" xr:uid="{00000000-0005-0000-0000-0000DB280000}"/>
    <cellStyle name="Normal 15 2 5 2 4 3" xfId="10459" xr:uid="{00000000-0005-0000-0000-0000DC280000}"/>
    <cellStyle name="Normal 15 2 5 2 5" xfId="10460" xr:uid="{00000000-0005-0000-0000-0000DD280000}"/>
    <cellStyle name="Normal 15 2 5 2 5 2" xfId="10461" xr:uid="{00000000-0005-0000-0000-0000DE280000}"/>
    <cellStyle name="Normal 15 2 5 2 5 2 2" xfId="10462" xr:uid="{00000000-0005-0000-0000-0000DF280000}"/>
    <cellStyle name="Normal 15 2 5 2 5 3" xfId="10463" xr:uid="{00000000-0005-0000-0000-0000E0280000}"/>
    <cellStyle name="Normal 15 2 5 2 6" xfId="10464" xr:uid="{00000000-0005-0000-0000-0000E1280000}"/>
    <cellStyle name="Normal 15 2 5 2 6 2" xfId="10465" xr:uid="{00000000-0005-0000-0000-0000E2280000}"/>
    <cellStyle name="Normal 15 2 5 2 6 2 2" xfId="10466" xr:uid="{00000000-0005-0000-0000-0000E3280000}"/>
    <cellStyle name="Normal 15 2 5 2 6 3" xfId="10467" xr:uid="{00000000-0005-0000-0000-0000E4280000}"/>
    <cellStyle name="Normal 15 2 5 2 7" xfId="10468" xr:uid="{00000000-0005-0000-0000-0000E5280000}"/>
    <cellStyle name="Normal 15 2 5 2 7 2" xfId="10469" xr:uid="{00000000-0005-0000-0000-0000E6280000}"/>
    <cellStyle name="Normal 15 2 5 2 8" xfId="10470" xr:uid="{00000000-0005-0000-0000-0000E7280000}"/>
    <cellStyle name="Normal 15 2 5 2 8 2" xfId="10471" xr:uid="{00000000-0005-0000-0000-0000E8280000}"/>
    <cellStyle name="Normal 15 2 5 2 9" xfId="10472" xr:uid="{00000000-0005-0000-0000-0000E9280000}"/>
    <cellStyle name="Normal 15 2 5 3" xfId="10473" xr:uid="{00000000-0005-0000-0000-0000EA280000}"/>
    <cellStyle name="Normal 15 2 5 3 2" xfId="10474" xr:uid="{00000000-0005-0000-0000-0000EB280000}"/>
    <cellStyle name="Normal 15 2 5 3 2 2" xfId="10475" xr:uid="{00000000-0005-0000-0000-0000EC280000}"/>
    <cellStyle name="Normal 15 2 5 3 2 2 2" xfId="10476" xr:uid="{00000000-0005-0000-0000-0000ED280000}"/>
    <cellStyle name="Normal 15 2 5 3 2 2 2 2" xfId="10477" xr:uid="{00000000-0005-0000-0000-0000EE280000}"/>
    <cellStyle name="Normal 15 2 5 3 2 2 3" xfId="10478" xr:uid="{00000000-0005-0000-0000-0000EF280000}"/>
    <cellStyle name="Normal 15 2 5 3 2 3" xfId="10479" xr:uid="{00000000-0005-0000-0000-0000F0280000}"/>
    <cellStyle name="Normal 15 2 5 3 2 3 2" xfId="10480" xr:uid="{00000000-0005-0000-0000-0000F1280000}"/>
    <cellStyle name="Normal 15 2 5 3 2 3 2 2" xfId="10481" xr:uid="{00000000-0005-0000-0000-0000F2280000}"/>
    <cellStyle name="Normal 15 2 5 3 2 3 3" xfId="10482" xr:uid="{00000000-0005-0000-0000-0000F3280000}"/>
    <cellStyle name="Normal 15 2 5 3 2 4" xfId="10483" xr:uid="{00000000-0005-0000-0000-0000F4280000}"/>
    <cellStyle name="Normal 15 2 5 3 2 4 2" xfId="10484" xr:uid="{00000000-0005-0000-0000-0000F5280000}"/>
    <cellStyle name="Normal 15 2 5 3 2 4 2 2" xfId="10485" xr:uid="{00000000-0005-0000-0000-0000F6280000}"/>
    <cellStyle name="Normal 15 2 5 3 2 4 3" xfId="10486" xr:uid="{00000000-0005-0000-0000-0000F7280000}"/>
    <cellStyle name="Normal 15 2 5 3 2 5" xfId="10487" xr:uid="{00000000-0005-0000-0000-0000F8280000}"/>
    <cellStyle name="Normal 15 2 5 3 2 5 2" xfId="10488" xr:uid="{00000000-0005-0000-0000-0000F9280000}"/>
    <cellStyle name="Normal 15 2 5 3 2 6" xfId="10489" xr:uid="{00000000-0005-0000-0000-0000FA280000}"/>
    <cellStyle name="Normal 15 2 5 3 2 6 2" xfId="10490" xr:uid="{00000000-0005-0000-0000-0000FB280000}"/>
    <cellStyle name="Normal 15 2 5 3 2 7" xfId="10491" xr:uid="{00000000-0005-0000-0000-0000FC280000}"/>
    <cellStyle name="Normal 15 2 5 3 3" xfId="10492" xr:uid="{00000000-0005-0000-0000-0000FD280000}"/>
    <cellStyle name="Normal 15 2 5 3 3 2" xfId="10493" xr:uid="{00000000-0005-0000-0000-0000FE280000}"/>
    <cellStyle name="Normal 15 2 5 3 3 2 2" xfId="10494" xr:uid="{00000000-0005-0000-0000-0000FF280000}"/>
    <cellStyle name="Normal 15 2 5 3 3 3" xfId="10495" xr:uid="{00000000-0005-0000-0000-000000290000}"/>
    <cellStyle name="Normal 15 2 5 3 4" xfId="10496" xr:uid="{00000000-0005-0000-0000-000001290000}"/>
    <cellStyle name="Normal 15 2 5 3 4 2" xfId="10497" xr:uid="{00000000-0005-0000-0000-000002290000}"/>
    <cellStyle name="Normal 15 2 5 3 4 2 2" xfId="10498" xr:uid="{00000000-0005-0000-0000-000003290000}"/>
    <cellStyle name="Normal 15 2 5 3 4 3" xfId="10499" xr:uid="{00000000-0005-0000-0000-000004290000}"/>
    <cellStyle name="Normal 15 2 5 3 5" xfId="10500" xr:uid="{00000000-0005-0000-0000-000005290000}"/>
    <cellStyle name="Normal 15 2 5 3 5 2" xfId="10501" xr:uid="{00000000-0005-0000-0000-000006290000}"/>
    <cellStyle name="Normal 15 2 5 3 5 2 2" xfId="10502" xr:uid="{00000000-0005-0000-0000-000007290000}"/>
    <cellStyle name="Normal 15 2 5 3 5 3" xfId="10503" xr:uid="{00000000-0005-0000-0000-000008290000}"/>
    <cellStyle name="Normal 15 2 5 3 6" xfId="10504" xr:uid="{00000000-0005-0000-0000-000009290000}"/>
    <cellStyle name="Normal 15 2 5 3 6 2" xfId="10505" xr:uid="{00000000-0005-0000-0000-00000A290000}"/>
    <cellStyle name="Normal 15 2 5 3 7" xfId="10506" xr:uid="{00000000-0005-0000-0000-00000B290000}"/>
    <cellStyle name="Normal 15 2 5 3 7 2" xfId="10507" xr:uid="{00000000-0005-0000-0000-00000C290000}"/>
    <cellStyle name="Normal 15 2 5 3 8" xfId="10508" xr:uid="{00000000-0005-0000-0000-00000D290000}"/>
    <cellStyle name="Normal 15 2 5 4" xfId="10509" xr:uid="{00000000-0005-0000-0000-00000E290000}"/>
    <cellStyle name="Normal 15 2 5 4 2" xfId="10510" xr:uid="{00000000-0005-0000-0000-00000F290000}"/>
    <cellStyle name="Normal 15 2 5 4 2 2" xfId="10511" xr:uid="{00000000-0005-0000-0000-000010290000}"/>
    <cellStyle name="Normal 15 2 5 4 2 2 2" xfId="10512" xr:uid="{00000000-0005-0000-0000-000011290000}"/>
    <cellStyle name="Normal 15 2 5 4 2 3" xfId="10513" xr:uid="{00000000-0005-0000-0000-000012290000}"/>
    <cellStyle name="Normal 15 2 5 4 3" xfId="10514" xr:uid="{00000000-0005-0000-0000-000013290000}"/>
    <cellStyle name="Normal 15 2 5 4 3 2" xfId="10515" xr:uid="{00000000-0005-0000-0000-000014290000}"/>
    <cellStyle name="Normal 15 2 5 4 3 2 2" xfId="10516" xr:uid="{00000000-0005-0000-0000-000015290000}"/>
    <cellStyle name="Normal 15 2 5 4 3 3" xfId="10517" xr:uid="{00000000-0005-0000-0000-000016290000}"/>
    <cellStyle name="Normal 15 2 5 4 4" xfId="10518" xr:uid="{00000000-0005-0000-0000-000017290000}"/>
    <cellStyle name="Normal 15 2 5 4 4 2" xfId="10519" xr:uid="{00000000-0005-0000-0000-000018290000}"/>
    <cellStyle name="Normal 15 2 5 4 4 2 2" xfId="10520" xr:uid="{00000000-0005-0000-0000-000019290000}"/>
    <cellStyle name="Normal 15 2 5 4 4 3" xfId="10521" xr:uid="{00000000-0005-0000-0000-00001A290000}"/>
    <cellStyle name="Normal 15 2 5 4 5" xfId="10522" xr:uid="{00000000-0005-0000-0000-00001B290000}"/>
    <cellStyle name="Normal 15 2 5 4 5 2" xfId="10523" xr:uid="{00000000-0005-0000-0000-00001C290000}"/>
    <cellStyle name="Normal 15 2 5 4 6" xfId="10524" xr:uid="{00000000-0005-0000-0000-00001D290000}"/>
    <cellStyle name="Normal 15 2 5 4 6 2" xfId="10525" xr:uid="{00000000-0005-0000-0000-00001E290000}"/>
    <cellStyle name="Normal 15 2 5 4 7" xfId="10526" xr:uid="{00000000-0005-0000-0000-00001F290000}"/>
    <cellStyle name="Normal 15 2 5 5" xfId="10527" xr:uid="{00000000-0005-0000-0000-000020290000}"/>
    <cellStyle name="Normal 15 2 5 5 2" xfId="10528" xr:uid="{00000000-0005-0000-0000-000021290000}"/>
    <cellStyle name="Normal 15 2 5 5 2 2" xfId="10529" xr:uid="{00000000-0005-0000-0000-000022290000}"/>
    <cellStyle name="Normal 15 2 5 5 2 2 2" xfId="10530" xr:uid="{00000000-0005-0000-0000-000023290000}"/>
    <cellStyle name="Normal 15 2 5 5 2 3" xfId="10531" xr:uid="{00000000-0005-0000-0000-000024290000}"/>
    <cellStyle name="Normal 15 2 5 5 3" xfId="10532" xr:uid="{00000000-0005-0000-0000-000025290000}"/>
    <cellStyle name="Normal 15 2 5 5 3 2" xfId="10533" xr:uid="{00000000-0005-0000-0000-000026290000}"/>
    <cellStyle name="Normal 15 2 5 5 3 2 2" xfId="10534" xr:uid="{00000000-0005-0000-0000-000027290000}"/>
    <cellStyle name="Normal 15 2 5 5 3 3" xfId="10535" xr:uid="{00000000-0005-0000-0000-000028290000}"/>
    <cellStyle name="Normal 15 2 5 5 4" xfId="10536" xr:uid="{00000000-0005-0000-0000-000029290000}"/>
    <cellStyle name="Normal 15 2 5 5 4 2" xfId="10537" xr:uid="{00000000-0005-0000-0000-00002A290000}"/>
    <cellStyle name="Normal 15 2 5 5 4 2 2" xfId="10538" xr:uid="{00000000-0005-0000-0000-00002B290000}"/>
    <cellStyle name="Normal 15 2 5 5 4 3" xfId="10539" xr:uid="{00000000-0005-0000-0000-00002C290000}"/>
    <cellStyle name="Normal 15 2 5 5 5" xfId="10540" xr:uid="{00000000-0005-0000-0000-00002D290000}"/>
    <cellStyle name="Normal 15 2 5 5 5 2" xfId="10541" xr:uid="{00000000-0005-0000-0000-00002E290000}"/>
    <cellStyle name="Normal 15 2 5 5 6" xfId="10542" xr:uid="{00000000-0005-0000-0000-00002F290000}"/>
    <cellStyle name="Normal 15 2 5 5 6 2" xfId="10543" xr:uid="{00000000-0005-0000-0000-000030290000}"/>
    <cellStyle name="Normal 15 2 5 5 7" xfId="10544" xr:uid="{00000000-0005-0000-0000-000031290000}"/>
    <cellStyle name="Normal 15 2 5 6" xfId="10545" xr:uid="{00000000-0005-0000-0000-000032290000}"/>
    <cellStyle name="Normal 15 2 5 6 2" xfId="10546" xr:uid="{00000000-0005-0000-0000-000033290000}"/>
    <cellStyle name="Normal 15 2 5 6 2 2" xfId="10547" xr:uid="{00000000-0005-0000-0000-000034290000}"/>
    <cellStyle name="Normal 15 2 5 6 3" xfId="10548" xr:uid="{00000000-0005-0000-0000-000035290000}"/>
    <cellStyle name="Normal 15 2 5 7" xfId="10549" xr:uid="{00000000-0005-0000-0000-000036290000}"/>
    <cellStyle name="Normal 15 2 5 7 2" xfId="10550" xr:uid="{00000000-0005-0000-0000-000037290000}"/>
    <cellStyle name="Normal 15 2 5 7 2 2" xfId="10551" xr:uid="{00000000-0005-0000-0000-000038290000}"/>
    <cellStyle name="Normal 15 2 5 7 3" xfId="10552" xr:uid="{00000000-0005-0000-0000-000039290000}"/>
    <cellStyle name="Normal 15 2 5 8" xfId="10553" xr:uid="{00000000-0005-0000-0000-00003A290000}"/>
    <cellStyle name="Normal 15 2 5 8 2" xfId="10554" xr:uid="{00000000-0005-0000-0000-00003B290000}"/>
    <cellStyle name="Normal 15 2 5 8 2 2" xfId="10555" xr:uid="{00000000-0005-0000-0000-00003C290000}"/>
    <cellStyle name="Normal 15 2 5 8 3" xfId="10556" xr:uid="{00000000-0005-0000-0000-00003D290000}"/>
    <cellStyle name="Normal 15 2 5 9" xfId="10557" xr:uid="{00000000-0005-0000-0000-00003E290000}"/>
    <cellStyle name="Normal 15 2 5 9 2" xfId="10558" xr:uid="{00000000-0005-0000-0000-00003F290000}"/>
    <cellStyle name="Normal 15 2 6" xfId="10559" xr:uid="{00000000-0005-0000-0000-000040290000}"/>
    <cellStyle name="Normal 15 2 6 2" xfId="10560" xr:uid="{00000000-0005-0000-0000-000041290000}"/>
    <cellStyle name="Normal 15 2 6 2 2" xfId="10561" xr:uid="{00000000-0005-0000-0000-000042290000}"/>
    <cellStyle name="Normal 15 2 6 2 2 2" xfId="10562" xr:uid="{00000000-0005-0000-0000-000043290000}"/>
    <cellStyle name="Normal 15 2 6 2 2 2 2" xfId="10563" xr:uid="{00000000-0005-0000-0000-000044290000}"/>
    <cellStyle name="Normal 15 2 6 2 2 3" xfId="10564" xr:uid="{00000000-0005-0000-0000-000045290000}"/>
    <cellStyle name="Normal 15 2 6 2 3" xfId="10565" xr:uid="{00000000-0005-0000-0000-000046290000}"/>
    <cellStyle name="Normal 15 2 6 2 3 2" xfId="10566" xr:uid="{00000000-0005-0000-0000-000047290000}"/>
    <cellStyle name="Normal 15 2 6 2 3 2 2" xfId="10567" xr:uid="{00000000-0005-0000-0000-000048290000}"/>
    <cellStyle name="Normal 15 2 6 2 3 3" xfId="10568" xr:uid="{00000000-0005-0000-0000-000049290000}"/>
    <cellStyle name="Normal 15 2 6 2 4" xfId="10569" xr:uid="{00000000-0005-0000-0000-00004A290000}"/>
    <cellStyle name="Normal 15 2 6 2 4 2" xfId="10570" xr:uid="{00000000-0005-0000-0000-00004B290000}"/>
    <cellStyle name="Normal 15 2 6 2 4 2 2" xfId="10571" xr:uid="{00000000-0005-0000-0000-00004C290000}"/>
    <cellStyle name="Normal 15 2 6 2 4 3" xfId="10572" xr:uid="{00000000-0005-0000-0000-00004D290000}"/>
    <cellStyle name="Normal 15 2 6 2 5" xfId="10573" xr:uid="{00000000-0005-0000-0000-00004E290000}"/>
    <cellStyle name="Normal 15 2 6 2 5 2" xfId="10574" xr:uid="{00000000-0005-0000-0000-00004F290000}"/>
    <cellStyle name="Normal 15 2 6 2 6" xfId="10575" xr:uid="{00000000-0005-0000-0000-000050290000}"/>
    <cellStyle name="Normal 15 2 6 2 6 2" xfId="10576" xr:uid="{00000000-0005-0000-0000-000051290000}"/>
    <cellStyle name="Normal 15 2 6 2 7" xfId="10577" xr:uid="{00000000-0005-0000-0000-000052290000}"/>
    <cellStyle name="Normal 15 2 6 3" xfId="10578" xr:uid="{00000000-0005-0000-0000-000053290000}"/>
    <cellStyle name="Normal 15 2 6 3 2" xfId="10579" xr:uid="{00000000-0005-0000-0000-000054290000}"/>
    <cellStyle name="Normal 15 2 6 3 2 2" xfId="10580" xr:uid="{00000000-0005-0000-0000-000055290000}"/>
    <cellStyle name="Normal 15 2 6 3 2 2 2" xfId="10581" xr:uid="{00000000-0005-0000-0000-000056290000}"/>
    <cellStyle name="Normal 15 2 6 3 2 3" xfId="10582" xr:uid="{00000000-0005-0000-0000-000057290000}"/>
    <cellStyle name="Normal 15 2 6 3 3" xfId="10583" xr:uid="{00000000-0005-0000-0000-000058290000}"/>
    <cellStyle name="Normal 15 2 6 3 3 2" xfId="10584" xr:uid="{00000000-0005-0000-0000-000059290000}"/>
    <cellStyle name="Normal 15 2 6 3 3 2 2" xfId="10585" xr:uid="{00000000-0005-0000-0000-00005A290000}"/>
    <cellStyle name="Normal 15 2 6 3 3 3" xfId="10586" xr:uid="{00000000-0005-0000-0000-00005B290000}"/>
    <cellStyle name="Normal 15 2 6 3 4" xfId="10587" xr:uid="{00000000-0005-0000-0000-00005C290000}"/>
    <cellStyle name="Normal 15 2 6 3 4 2" xfId="10588" xr:uid="{00000000-0005-0000-0000-00005D290000}"/>
    <cellStyle name="Normal 15 2 6 3 4 2 2" xfId="10589" xr:uid="{00000000-0005-0000-0000-00005E290000}"/>
    <cellStyle name="Normal 15 2 6 3 4 3" xfId="10590" xr:uid="{00000000-0005-0000-0000-00005F290000}"/>
    <cellStyle name="Normal 15 2 6 3 5" xfId="10591" xr:uid="{00000000-0005-0000-0000-000060290000}"/>
    <cellStyle name="Normal 15 2 6 3 5 2" xfId="10592" xr:uid="{00000000-0005-0000-0000-000061290000}"/>
    <cellStyle name="Normal 15 2 6 3 6" xfId="10593" xr:uid="{00000000-0005-0000-0000-000062290000}"/>
    <cellStyle name="Normal 15 2 6 3 6 2" xfId="10594" xr:uid="{00000000-0005-0000-0000-000063290000}"/>
    <cellStyle name="Normal 15 2 6 3 7" xfId="10595" xr:uid="{00000000-0005-0000-0000-000064290000}"/>
    <cellStyle name="Normal 15 2 6 4" xfId="10596" xr:uid="{00000000-0005-0000-0000-000065290000}"/>
    <cellStyle name="Normal 15 2 6 4 2" xfId="10597" xr:uid="{00000000-0005-0000-0000-000066290000}"/>
    <cellStyle name="Normal 15 2 6 4 2 2" xfId="10598" xr:uid="{00000000-0005-0000-0000-000067290000}"/>
    <cellStyle name="Normal 15 2 6 4 3" xfId="10599" xr:uid="{00000000-0005-0000-0000-000068290000}"/>
    <cellStyle name="Normal 15 2 6 5" xfId="10600" xr:uid="{00000000-0005-0000-0000-000069290000}"/>
    <cellStyle name="Normal 15 2 6 5 2" xfId="10601" xr:uid="{00000000-0005-0000-0000-00006A290000}"/>
    <cellStyle name="Normal 15 2 6 5 2 2" xfId="10602" xr:uid="{00000000-0005-0000-0000-00006B290000}"/>
    <cellStyle name="Normal 15 2 6 5 3" xfId="10603" xr:uid="{00000000-0005-0000-0000-00006C290000}"/>
    <cellStyle name="Normal 15 2 6 6" xfId="10604" xr:uid="{00000000-0005-0000-0000-00006D290000}"/>
    <cellStyle name="Normal 15 2 6 6 2" xfId="10605" xr:uid="{00000000-0005-0000-0000-00006E290000}"/>
    <cellStyle name="Normal 15 2 6 6 2 2" xfId="10606" xr:uid="{00000000-0005-0000-0000-00006F290000}"/>
    <cellStyle name="Normal 15 2 6 6 3" xfId="10607" xr:uid="{00000000-0005-0000-0000-000070290000}"/>
    <cellStyle name="Normal 15 2 6 7" xfId="10608" xr:uid="{00000000-0005-0000-0000-000071290000}"/>
    <cellStyle name="Normal 15 2 6 7 2" xfId="10609" xr:uid="{00000000-0005-0000-0000-000072290000}"/>
    <cellStyle name="Normal 15 2 6 8" xfId="10610" xr:uid="{00000000-0005-0000-0000-000073290000}"/>
    <cellStyle name="Normal 15 2 6 8 2" xfId="10611" xr:uid="{00000000-0005-0000-0000-000074290000}"/>
    <cellStyle name="Normal 15 2 6 9" xfId="10612" xr:uid="{00000000-0005-0000-0000-000075290000}"/>
    <cellStyle name="Normal 15 2 7" xfId="10613" xr:uid="{00000000-0005-0000-0000-000076290000}"/>
    <cellStyle name="Normal 15 2 7 2" xfId="10614" xr:uid="{00000000-0005-0000-0000-000077290000}"/>
    <cellStyle name="Normal 15 2 7 2 2" xfId="10615" xr:uid="{00000000-0005-0000-0000-000078290000}"/>
    <cellStyle name="Normal 15 2 7 2 2 2" xfId="10616" xr:uid="{00000000-0005-0000-0000-000079290000}"/>
    <cellStyle name="Normal 15 2 7 2 3" xfId="10617" xr:uid="{00000000-0005-0000-0000-00007A290000}"/>
    <cellStyle name="Normal 15 2 7 3" xfId="10618" xr:uid="{00000000-0005-0000-0000-00007B290000}"/>
    <cellStyle name="Normal 15 2 7 3 2" xfId="10619" xr:uid="{00000000-0005-0000-0000-00007C290000}"/>
    <cellStyle name="Normal 15 2 7 3 2 2" xfId="10620" xr:uid="{00000000-0005-0000-0000-00007D290000}"/>
    <cellStyle name="Normal 15 2 7 3 3" xfId="10621" xr:uid="{00000000-0005-0000-0000-00007E290000}"/>
    <cellStyle name="Normal 15 2 7 4" xfId="10622" xr:uid="{00000000-0005-0000-0000-00007F290000}"/>
    <cellStyle name="Normal 15 2 7 4 2" xfId="10623" xr:uid="{00000000-0005-0000-0000-000080290000}"/>
    <cellStyle name="Normal 15 2 7 4 2 2" xfId="10624" xr:uid="{00000000-0005-0000-0000-000081290000}"/>
    <cellStyle name="Normal 15 2 7 4 3" xfId="10625" xr:uid="{00000000-0005-0000-0000-000082290000}"/>
    <cellStyle name="Normal 15 2 7 5" xfId="10626" xr:uid="{00000000-0005-0000-0000-000083290000}"/>
    <cellStyle name="Normal 15 2 7 5 2" xfId="10627" xr:uid="{00000000-0005-0000-0000-000084290000}"/>
    <cellStyle name="Normal 15 2 7 6" xfId="10628" xr:uid="{00000000-0005-0000-0000-000085290000}"/>
    <cellStyle name="Normal 15 2 7 6 2" xfId="10629" xr:uid="{00000000-0005-0000-0000-000086290000}"/>
    <cellStyle name="Normal 15 2 7 7" xfId="10630" xr:uid="{00000000-0005-0000-0000-000087290000}"/>
    <cellStyle name="Normal 15 2 8" xfId="10631" xr:uid="{00000000-0005-0000-0000-000088290000}"/>
    <cellStyle name="Normal 15 2 8 2" xfId="10632" xr:uid="{00000000-0005-0000-0000-000089290000}"/>
    <cellStyle name="Normal 15 2 8 2 2" xfId="10633" xr:uid="{00000000-0005-0000-0000-00008A290000}"/>
    <cellStyle name="Normal 15 2 8 2 2 2" xfId="10634" xr:uid="{00000000-0005-0000-0000-00008B290000}"/>
    <cellStyle name="Normal 15 2 8 2 3" xfId="10635" xr:uid="{00000000-0005-0000-0000-00008C290000}"/>
    <cellStyle name="Normal 15 2 8 3" xfId="10636" xr:uid="{00000000-0005-0000-0000-00008D290000}"/>
    <cellStyle name="Normal 15 2 8 3 2" xfId="10637" xr:uid="{00000000-0005-0000-0000-00008E290000}"/>
    <cellStyle name="Normal 15 2 8 3 2 2" xfId="10638" xr:uid="{00000000-0005-0000-0000-00008F290000}"/>
    <cellStyle name="Normal 15 2 8 3 3" xfId="10639" xr:uid="{00000000-0005-0000-0000-000090290000}"/>
    <cellStyle name="Normal 15 2 8 4" xfId="10640" xr:uid="{00000000-0005-0000-0000-000091290000}"/>
    <cellStyle name="Normal 15 2 8 4 2" xfId="10641" xr:uid="{00000000-0005-0000-0000-000092290000}"/>
    <cellStyle name="Normal 15 2 8 4 2 2" xfId="10642" xr:uid="{00000000-0005-0000-0000-000093290000}"/>
    <cellStyle name="Normal 15 2 8 4 3" xfId="10643" xr:uid="{00000000-0005-0000-0000-000094290000}"/>
    <cellStyle name="Normal 15 2 8 5" xfId="10644" xr:uid="{00000000-0005-0000-0000-000095290000}"/>
    <cellStyle name="Normal 15 2 8 5 2" xfId="10645" xr:uid="{00000000-0005-0000-0000-000096290000}"/>
    <cellStyle name="Normal 15 2 8 6" xfId="10646" xr:uid="{00000000-0005-0000-0000-000097290000}"/>
    <cellStyle name="Normal 15 2 8 6 2" xfId="10647" xr:uid="{00000000-0005-0000-0000-000098290000}"/>
    <cellStyle name="Normal 15 2 8 7" xfId="10648" xr:uid="{00000000-0005-0000-0000-000099290000}"/>
    <cellStyle name="Normal 15 2 9" xfId="10649" xr:uid="{00000000-0005-0000-0000-00009A290000}"/>
    <cellStyle name="Normal 15 2 9 2" xfId="10650" xr:uid="{00000000-0005-0000-0000-00009B290000}"/>
    <cellStyle name="Normal 15 2 9 2 2" xfId="10651" xr:uid="{00000000-0005-0000-0000-00009C290000}"/>
    <cellStyle name="Normal 15 2 9 3" xfId="10652" xr:uid="{00000000-0005-0000-0000-00009D290000}"/>
    <cellStyle name="Normal 15 2_Confidential Information" xfId="10653" xr:uid="{00000000-0005-0000-0000-00009E290000}"/>
    <cellStyle name="Normal 15 3" xfId="10654" xr:uid="{00000000-0005-0000-0000-00009F290000}"/>
    <cellStyle name="Normal 15 3 10" xfId="10655" xr:uid="{00000000-0005-0000-0000-0000A0290000}"/>
    <cellStyle name="Normal 15 3 10 2" xfId="10656" xr:uid="{00000000-0005-0000-0000-0000A1290000}"/>
    <cellStyle name="Normal 15 3 10 2 2" xfId="10657" xr:uid="{00000000-0005-0000-0000-0000A2290000}"/>
    <cellStyle name="Normal 15 3 10 3" xfId="10658" xr:uid="{00000000-0005-0000-0000-0000A3290000}"/>
    <cellStyle name="Normal 15 3 11" xfId="10659" xr:uid="{00000000-0005-0000-0000-0000A4290000}"/>
    <cellStyle name="Normal 15 3 11 2" xfId="10660" xr:uid="{00000000-0005-0000-0000-0000A5290000}"/>
    <cellStyle name="Normal 15 3 12" xfId="10661" xr:uid="{00000000-0005-0000-0000-0000A6290000}"/>
    <cellStyle name="Normal 15 3 12 2" xfId="10662" xr:uid="{00000000-0005-0000-0000-0000A7290000}"/>
    <cellStyle name="Normal 15 3 13" xfId="10663" xr:uid="{00000000-0005-0000-0000-0000A8290000}"/>
    <cellStyle name="Normal 15 3 2" xfId="10664" xr:uid="{00000000-0005-0000-0000-0000A9290000}"/>
    <cellStyle name="Normal 15 3 2 10" xfId="10665" xr:uid="{00000000-0005-0000-0000-0000AA290000}"/>
    <cellStyle name="Normal 15 3 2 10 2" xfId="10666" xr:uid="{00000000-0005-0000-0000-0000AB290000}"/>
    <cellStyle name="Normal 15 3 2 11" xfId="10667" xr:uid="{00000000-0005-0000-0000-0000AC290000}"/>
    <cellStyle name="Normal 15 3 2 2" xfId="10668" xr:uid="{00000000-0005-0000-0000-0000AD290000}"/>
    <cellStyle name="Normal 15 3 2 2 2" xfId="10669" xr:uid="{00000000-0005-0000-0000-0000AE290000}"/>
    <cellStyle name="Normal 15 3 2 2 2 2" xfId="10670" xr:uid="{00000000-0005-0000-0000-0000AF290000}"/>
    <cellStyle name="Normal 15 3 2 2 2 2 2" xfId="10671" xr:uid="{00000000-0005-0000-0000-0000B0290000}"/>
    <cellStyle name="Normal 15 3 2 2 2 2 2 2" xfId="10672" xr:uid="{00000000-0005-0000-0000-0000B1290000}"/>
    <cellStyle name="Normal 15 3 2 2 2 2 3" xfId="10673" xr:uid="{00000000-0005-0000-0000-0000B2290000}"/>
    <cellStyle name="Normal 15 3 2 2 2 3" xfId="10674" xr:uid="{00000000-0005-0000-0000-0000B3290000}"/>
    <cellStyle name="Normal 15 3 2 2 2 3 2" xfId="10675" xr:uid="{00000000-0005-0000-0000-0000B4290000}"/>
    <cellStyle name="Normal 15 3 2 2 2 3 2 2" xfId="10676" xr:uid="{00000000-0005-0000-0000-0000B5290000}"/>
    <cellStyle name="Normal 15 3 2 2 2 3 3" xfId="10677" xr:uid="{00000000-0005-0000-0000-0000B6290000}"/>
    <cellStyle name="Normal 15 3 2 2 2 4" xfId="10678" xr:uid="{00000000-0005-0000-0000-0000B7290000}"/>
    <cellStyle name="Normal 15 3 2 2 2 4 2" xfId="10679" xr:uid="{00000000-0005-0000-0000-0000B8290000}"/>
    <cellStyle name="Normal 15 3 2 2 2 4 2 2" xfId="10680" xr:uid="{00000000-0005-0000-0000-0000B9290000}"/>
    <cellStyle name="Normal 15 3 2 2 2 4 3" xfId="10681" xr:uid="{00000000-0005-0000-0000-0000BA290000}"/>
    <cellStyle name="Normal 15 3 2 2 2 5" xfId="10682" xr:uid="{00000000-0005-0000-0000-0000BB290000}"/>
    <cellStyle name="Normal 15 3 2 2 2 5 2" xfId="10683" xr:uid="{00000000-0005-0000-0000-0000BC290000}"/>
    <cellStyle name="Normal 15 3 2 2 2 6" xfId="10684" xr:uid="{00000000-0005-0000-0000-0000BD290000}"/>
    <cellStyle name="Normal 15 3 2 2 2 6 2" xfId="10685" xr:uid="{00000000-0005-0000-0000-0000BE290000}"/>
    <cellStyle name="Normal 15 3 2 2 2 7" xfId="10686" xr:uid="{00000000-0005-0000-0000-0000BF290000}"/>
    <cellStyle name="Normal 15 3 2 2 3" xfId="10687" xr:uid="{00000000-0005-0000-0000-0000C0290000}"/>
    <cellStyle name="Normal 15 3 2 2 3 2" xfId="10688" xr:uid="{00000000-0005-0000-0000-0000C1290000}"/>
    <cellStyle name="Normal 15 3 2 2 3 2 2" xfId="10689" xr:uid="{00000000-0005-0000-0000-0000C2290000}"/>
    <cellStyle name="Normal 15 3 2 2 3 2 2 2" xfId="10690" xr:uid="{00000000-0005-0000-0000-0000C3290000}"/>
    <cellStyle name="Normal 15 3 2 2 3 2 3" xfId="10691" xr:uid="{00000000-0005-0000-0000-0000C4290000}"/>
    <cellStyle name="Normal 15 3 2 2 3 3" xfId="10692" xr:uid="{00000000-0005-0000-0000-0000C5290000}"/>
    <cellStyle name="Normal 15 3 2 2 3 3 2" xfId="10693" xr:uid="{00000000-0005-0000-0000-0000C6290000}"/>
    <cellStyle name="Normal 15 3 2 2 3 3 2 2" xfId="10694" xr:uid="{00000000-0005-0000-0000-0000C7290000}"/>
    <cellStyle name="Normal 15 3 2 2 3 3 3" xfId="10695" xr:uid="{00000000-0005-0000-0000-0000C8290000}"/>
    <cellStyle name="Normal 15 3 2 2 3 4" xfId="10696" xr:uid="{00000000-0005-0000-0000-0000C9290000}"/>
    <cellStyle name="Normal 15 3 2 2 3 4 2" xfId="10697" xr:uid="{00000000-0005-0000-0000-0000CA290000}"/>
    <cellStyle name="Normal 15 3 2 2 3 4 2 2" xfId="10698" xr:uid="{00000000-0005-0000-0000-0000CB290000}"/>
    <cellStyle name="Normal 15 3 2 2 3 4 3" xfId="10699" xr:uid="{00000000-0005-0000-0000-0000CC290000}"/>
    <cellStyle name="Normal 15 3 2 2 3 5" xfId="10700" xr:uid="{00000000-0005-0000-0000-0000CD290000}"/>
    <cellStyle name="Normal 15 3 2 2 3 5 2" xfId="10701" xr:uid="{00000000-0005-0000-0000-0000CE290000}"/>
    <cellStyle name="Normal 15 3 2 2 3 6" xfId="10702" xr:uid="{00000000-0005-0000-0000-0000CF290000}"/>
    <cellStyle name="Normal 15 3 2 2 3 6 2" xfId="10703" xr:uid="{00000000-0005-0000-0000-0000D0290000}"/>
    <cellStyle name="Normal 15 3 2 2 3 7" xfId="10704" xr:uid="{00000000-0005-0000-0000-0000D1290000}"/>
    <cellStyle name="Normal 15 3 2 2 4" xfId="10705" xr:uid="{00000000-0005-0000-0000-0000D2290000}"/>
    <cellStyle name="Normal 15 3 2 2 4 2" xfId="10706" xr:uid="{00000000-0005-0000-0000-0000D3290000}"/>
    <cellStyle name="Normal 15 3 2 2 4 2 2" xfId="10707" xr:uid="{00000000-0005-0000-0000-0000D4290000}"/>
    <cellStyle name="Normal 15 3 2 2 4 3" xfId="10708" xr:uid="{00000000-0005-0000-0000-0000D5290000}"/>
    <cellStyle name="Normal 15 3 2 2 5" xfId="10709" xr:uid="{00000000-0005-0000-0000-0000D6290000}"/>
    <cellStyle name="Normal 15 3 2 2 5 2" xfId="10710" xr:uid="{00000000-0005-0000-0000-0000D7290000}"/>
    <cellStyle name="Normal 15 3 2 2 5 2 2" xfId="10711" xr:uid="{00000000-0005-0000-0000-0000D8290000}"/>
    <cellStyle name="Normal 15 3 2 2 5 3" xfId="10712" xr:uid="{00000000-0005-0000-0000-0000D9290000}"/>
    <cellStyle name="Normal 15 3 2 2 6" xfId="10713" xr:uid="{00000000-0005-0000-0000-0000DA290000}"/>
    <cellStyle name="Normal 15 3 2 2 6 2" xfId="10714" xr:uid="{00000000-0005-0000-0000-0000DB290000}"/>
    <cellStyle name="Normal 15 3 2 2 6 2 2" xfId="10715" xr:uid="{00000000-0005-0000-0000-0000DC290000}"/>
    <cellStyle name="Normal 15 3 2 2 6 3" xfId="10716" xr:uid="{00000000-0005-0000-0000-0000DD290000}"/>
    <cellStyle name="Normal 15 3 2 2 7" xfId="10717" xr:uid="{00000000-0005-0000-0000-0000DE290000}"/>
    <cellStyle name="Normal 15 3 2 2 7 2" xfId="10718" xr:uid="{00000000-0005-0000-0000-0000DF290000}"/>
    <cellStyle name="Normal 15 3 2 2 8" xfId="10719" xr:uid="{00000000-0005-0000-0000-0000E0290000}"/>
    <cellStyle name="Normal 15 3 2 2 8 2" xfId="10720" xr:uid="{00000000-0005-0000-0000-0000E1290000}"/>
    <cellStyle name="Normal 15 3 2 2 9" xfId="10721" xr:uid="{00000000-0005-0000-0000-0000E2290000}"/>
    <cellStyle name="Normal 15 3 2 3" xfId="10722" xr:uid="{00000000-0005-0000-0000-0000E3290000}"/>
    <cellStyle name="Normal 15 3 2 3 2" xfId="10723" xr:uid="{00000000-0005-0000-0000-0000E4290000}"/>
    <cellStyle name="Normal 15 3 2 3 2 2" xfId="10724" xr:uid="{00000000-0005-0000-0000-0000E5290000}"/>
    <cellStyle name="Normal 15 3 2 3 2 2 2" xfId="10725" xr:uid="{00000000-0005-0000-0000-0000E6290000}"/>
    <cellStyle name="Normal 15 3 2 3 2 2 2 2" xfId="10726" xr:uid="{00000000-0005-0000-0000-0000E7290000}"/>
    <cellStyle name="Normal 15 3 2 3 2 2 3" xfId="10727" xr:uid="{00000000-0005-0000-0000-0000E8290000}"/>
    <cellStyle name="Normal 15 3 2 3 2 3" xfId="10728" xr:uid="{00000000-0005-0000-0000-0000E9290000}"/>
    <cellStyle name="Normal 15 3 2 3 2 3 2" xfId="10729" xr:uid="{00000000-0005-0000-0000-0000EA290000}"/>
    <cellStyle name="Normal 15 3 2 3 2 3 2 2" xfId="10730" xr:uid="{00000000-0005-0000-0000-0000EB290000}"/>
    <cellStyle name="Normal 15 3 2 3 2 3 3" xfId="10731" xr:uid="{00000000-0005-0000-0000-0000EC290000}"/>
    <cellStyle name="Normal 15 3 2 3 2 4" xfId="10732" xr:uid="{00000000-0005-0000-0000-0000ED290000}"/>
    <cellStyle name="Normal 15 3 2 3 2 4 2" xfId="10733" xr:uid="{00000000-0005-0000-0000-0000EE290000}"/>
    <cellStyle name="Normal 15 3 2 3 2 4 2 2" xfId="10734" xr:uid="{00000000-0005-0000-0000-0000EF290000}"/>
    <cellStyle name="Normal 15 3 2 3 2 4 3" xfId="10735" xr:uid="{00000000-0005-0000-0000-0000F0290000}"/>
    <cellStyle name="Normal 15 3 2 3 2 5" xfId="10736" xr:uid="{00000000-0005-0000-0000-0000F1290000}"/>
    <cellStyle name="Normal 15 3 2 3 2 5 2" xfId="10737" xr:uid="{00000000-0005-0000-0000-0000F2290000}"/>
    <cellStyle name="Normal 15 3 2 3 2 6" xfId="10738" xr:uid="{00000000-0005-0000-0000-0000F3290000}"/>
    <cellStyle name="Normal 15 3 2 3 2 6 2" xfId="10739" xr:uid="{00000000-0005-0000-0000-0000F4290000}"/>
    <cellStyle name="Normal 15 3 2 3 2 7" xfId="10740" xr:uid="{00000000-0005-0000-0000-0000F5290000}"/>
    <cellStyle name="Normal 15 3 2 3 3" xfId="10741" xr:uid="{00000000-0005-0000-0000-0000F6290000}"/>
    <cellStyle name="Normal 15 3 2 3 3 2" xfId="10742" xr:uid="{00000000-0005-0000-0000-0000F7290000}"/>
    <cellStyle name="Normal 15 3 2 3 3 2 2" xfId="10743" xr:uid="{00000000-0005-0000-0000-0000F8290000}"/>
    <cellStyle name="Normal 15 3 2 3 3 3" xfId="10744" xr:uid="{00000000-0005-0000-0000-0000F9290000}"/>
    <cellStyle name="Normal 15 3 2 3 4" xfId="10745" xr:uid="{00000000-0005-0000-0000-0000FA290000}"/>
    <cellStyle name="Normal 15 3 2 3 4 2" xfId="10746" xr:uid="{00000000-0005-0000-0000-0000FB290000}"/>
    <cellStyle name="Normal 15 3 2 3 4 2 2" xfId="10747" xr:uid="{00000000-0005-0000-0000-0000FC290000}"/>
    <cellStyle name="Normal 15 3 2 3 4 3" xfId="10748" xr:uid="{00000000-0005-0000-0000-0000FD290000}"/>
    <cellStyle name="Normal 15 3 2 3 5" xfId="10749" xr:uid="{00000000-0005-0000-0000-0000FE290000}"/>
    <cellStyle name="Normal 15 3 2 3 5 2" xfId="10750" xr:uid="{00000000-0005-0000-0000-0000FF290000}"/>
    <cellStyle name="Normal 15 3 2 3 5 2 2" xfId="10751" xr:uid="{00000000-0005-0000-0000-0000002A0000}"/>
    <cellStyle name="Normal 15 3 2 3 5 3" xfId="10752" xr:uid="{00000000-0005-0000-0000-0000012A0000}"/>
    <cellStyle name="Normal 15 3 2 3 6" xfId="10753" xr:uid="{00000000-0005-0000-0000-0000022A0000}"/>
    <cellStyle name="Normal 15 3 2 3 6 2" xfId="10754" xr:uid="{00000000-0005-0000-0000-0000032A0000}"/>
    <cellStyle name="Normal 15 3 2 3 7" xfId="10755" xr:uid="{00000000-0005-0000-0000-0000042A0000}"/>
    <cellStyle name="Normal 15 3 2 3 7 2" xfId="10756" xr:uid="{00000000-0005-0000-0000-0000052A0000}"/>
    <cellStyle name="Normal 15 3 2 3 8" xfId="10757" xr:uid="{00000000-0005-0000-0000-0000062A0000}"/>
    <cellStyle name="Normal 15 3 2 4" xfId="10758" xr:uid="{00000000-0005-0000-0000-0000072A0000}"/>
    <cellStyle name="Normal 15 3 2 4 2" xfId="10759" xr:uid="{00000000-0005-0000-0000-0000082A0000}"/>
    <cellStyle name="Normal 15 3 2 4 2 2" xfId="10760" xr:uid="{00000000-0005-0000-0000-0000092A0000}"/>
    <cellStyle name="Normal 15 3 2 4 2 2 2" xfId="10761" xr:uid="{00000000-0005-0000-0000-00000A2A0000}"/>
    <cellStyle name="Normal 15 3 2 4 2 3" xfId="10762" xr:uid="{00000000-0005-0000-0000-00000B2A0000}"/>
    <cellStyle name="Normal 15 3 2 4 3" xfId="10763" xr:uid="{00000000-0005-0000-0000-00000C2A0000}"/>
    <cellStyle name="Normal 15 3 2 4 3 2" xfId="10764" xr:uid="{00000000-0005-0000-0000-00000D2A0000}"/>
    <cellStyle name="Normal 15 3 2 4 3 2 2" xfId="10765" xr:uid="{00000000-0005-0000-0000-00000E2A0000}"/>
    <cellStyle name="Normal 15 3 2 4 3 3" xfId="10766" xr:uid="{00000000-0005-0000-0000-00000F2A0000}"/>
    <cellStyle name="Normal 15 3 2 4 4" xfId="10767" xr:uid="{00000000-0005-0000-0000-0000102A0000}"/>
    <cellStyle name="Normal 15 3 2 4 4 2" xfId="10768" xr:uid="{00000000-0005-0000-0000-0000112A0000}"/>
    <cellStyle name="Normal 15 3 2 4 4 2 2" xfId="10769" xr:uid="{00000000-0005-0000-0000-0000122A0000}"/>
    <cellStyle name="Normal 15 3 2 4 4 3" xfId="10770" xr:uid="{00000000-0005-0000-0000-0000132A0000}"/>
    <cellStyle name="Normal 15 3 2 4 5" xfId="10771" xr:uid="{00000000-0005-0000-0000-0000142A0000}"/>
    <cellStyle name="Normal 15 3 2 4 5 2" xfId="10772" xr:uid="{00000000-0005-0000-0000-0000152A0000}"/>
    <cellStyle name="Normal 15 3 2 4 6" xfId="10773" xr:uid="{00000000-0005-0000-0000-0000162A0000}"/>
    <cellStyle name="Normal 15 3 2 4 6 2" xfId="10774" xr:uid="{00000000-0005-0000-0000-0000172A0000}"/>
    <cellStyle name="Normal 15 3 2 4 7" xfId="10775" xr:uid="{00000000-0005-0000-0000-0000182A0000}"/>
    <cellStyle name="Normal 15 3 2 5" xfId="10776" xr:uid="{00000000-0005-0000-0000-0000192A0000}"/>
    <cellStyle name="Normal 15 3 2 5 2" xfId="10777" xr:uid="{00000000-0005-0000-0000-00001A2A0000}"/>
    <cellStyle name="Normal 15 3 2 5 2 2" xfId="10778" xr:uid="{00000000-0005-0000-0000-00001B2A0000}"/>
    <cellStyle name="Normal 15 3 2 5 2 2 2" xfId="10779" xr:uid="{00000000-0005-0000-0000-00001C2A0000}"/>
    <cellStyle name="Normal 15 3 2 5 2 3" xfId="10780" xr:uid="{00000000-0005-0000-0000-00001D2A0000}"/>
    <cellStyle name="Normal 15 3 2 5 3" xfId="10781" xr:uid="{00000000-0005-0000-0000-00001E2A0000}"/>
    <cellStyle name="Normal 15 3 2 5 3 2" xfId="10782" xr:uid="{00000000-0005-0000-0000-00001F2A0000}"/>
    <cellStyle name="Normal 15 3 2 5 3 2 2" xfId="10783" xr:uid="{00000000-0005-0000-0000-0000202A0000}"/>
    <cellStyle name="Normal 15 3 2 5 3 3" xfId="10784" xr:uid="{00000000-0005-0000-0000-0000212A0000}"/>
    <cellStyle name="Normal 15 3 2 5 4" xfId="10785" xr:uid="{00000000-0005-0000-0000-0000222A0000}"/>
    <cellStyle name="Normal 15 3 2 5 4 2" xfId="10786" xr:uid="{00000000-0005-0000-0000-0000232A0000}"/>
    <cellStyle name="Normal 15 3 2 5 4 2 2" xfId="10787" xr:uid="{00000000-0005-0000-0000-0000242A0000}"/>
    <cellStyle name="Normal 15 3 2 5 4 3" xfId="10788" xr:uid="{00000000-0005-0000-0000-0000252A0000}"/>
    <cellStyle name="Normal 15 3 2 5 5" xfId="10789" xr:uid="{00000000-0005-0000-0000-0000262A0000}"/>
    <cellStyle name="Normal 15 3 2 5 5 2" xfId="10790" xr:uid="{00000000-0005-0000-0000-0000272A0000}"/>
    <cellStyle name="Normal 15 3 2 5 6" xfId="10791" xr:uid="{00000000-0005-0000-0000-0000282A0000}"/>
    <cellStyle name="Normal 15 3 2 5 6 2" xfId="10792" xr:uid="{00000000-0005-0000-0000-0000292A0000}"/>
    <cellStyle name="Normal 15 3 2 5 7" xfId="10793" xr:uid="{00000000-0005-0000-0000-00002A2A0000}"/>
    <cellStyle name="Normal 15 3 2 6" xfId="10794" xr:uid="{00000000-0005-0000-0000-00002B2A0000}"/>
    <cellStyle name="Normal 15 3 2 6 2" xfId="10795" xr:uid="{00000000-0005-0000-0000-00002C2A0000}"/>
    <cellStyle name="Normal 15 3 2 6 2 2" xfId="10796" xr:uid="{00000000-0005-0000-0000-00002D2A0000}"/>
    <cellStyle name="Normal 15 3 2 6 3" xfId="10797" xr:uid="{00000000-0005-0000-0000-00002E2A0000}"/>
    <cellStyle name="Normal 15 3 2 7" xfId="10798" xr:uid="{00000000-0005-0000-0000-00002F2A0000}"/>
    <cellStyle name="Normal 15 3 2 7 2" xfId="10799" xr:uid="{00000000-0005-0000-0000-0000302A0000}"/>
    <cellStyle name="Normal 15 3 2 7 2 2" xfId="10800" xr:uid="{00000000-0005-0000-0000-0000312A0000}"/>
    <cellStyle name="Normal 15 3 2 7 3" xfId="10801" xr:uid="{00000000-0005-0000-0000-0000322A0000}"/>
    <cellStyle name="Normal 15 3 2 8" xfId="10802" xr:uid="{00000000-0005-0000-0000-0000332A0000}"/>
    <cellStyle name="Normal 15 3 2 8 2" xfId="10803" xr:uid="{00000000-0005-0000-0000-0000342A0000}"/>
    <cellStyle name="Normal 15 3 2 8 2 2" xfId="10804" xr:uid="{00000000-0005-0000-0000-0000352A0000}"/>
    <cellStyle name="Normal 15 3 2 8 3" xfId="10805" xr:uid="{00000000-0005-0000-0000-0000362A0000}"/>
    <cellStyle name="Normal 15 3 2 9" xfId="10806" xr:uid="{00000000-0005-0000-0000-0000372A0000}"/>
    <cellStyle name="Normal 15 3 2 9 2" xfId="10807" xr:uid="{00000000-0005-0000-0000-0000382A0000}"/>
    <cellStyle name="Normal 15 3 3" xfId="10808" xr:uid="{00000000-0005-0000-0000-0000392A0000}"/>
    <cellStyle name="Normal 15 3 3 10" xfId="10809" xr:uid="{00000000-0005-0000-0000-00003A2A0000}"/>
    <cellStyle name="Normal 15 3 3 10 2" xfId="10810" xr:uid="{00000000-0005-0000-0000-00003B2A0000}"/>
    <cellStyle name="Normal 15 3 3 11" xfId="10811" xr:uid="{00000000-0005-0000-0000-00003C2A0000}"/>
    <cellStyle name="Normal 15 3 3 2" xfId="10812" xr:uid="{00000000-0005-0000-0000-00003D2A0000}"/>
    <cellStyle name="Normal 15 3 3 2 2" xfId="10813" xr:uid="{00000000-0005-0000-0000-00003E2A0000}"/>
    <cellStyle name="Normal 15 3 3 2 2 2" xfId="10814" xr:uid="{00000000-0005-0000-0000-00003F2A0000}"/>
    <cellStyle name="Normal 15 3 3 2 2 2 2" xfId="10815" xr:uid="{00000000-0005-0000-0000-0000402A0000}"/>
    <cellStyle name="Normal 15 3 3 2 2 2 2 2" xfId="10816" xr:uid="{00000000-0005-0000-0000-0000412A0000}"/>
    <cellStyle name="Normal 15 3 3 2 2 2 3" xfId="10817" xr:uid="{00000000-0005-0000-0000-0000422A0000}"/>
    <cellStyle name="Normal 15 3 3 2 2 3" xfId="10818" xr:uid="{00000000-0005-0000-0000-0000432A0000}"/>
    <cellStyle name="Normal 15 3 3 2 2 3 2" xfId="10819" xr:uid="{00000000-0005-0000-0000-0000442A0000}"/>
    <cellStyle name="Normal 15 3 3 2 2 3 2 2" xfId="10820" xr:uid="{00000000-0005-0000-0000-0000452A0000}"/>
    <cellStyle name="Normal 15 3 3 2 2 3 3" xfId="10821" xr:uid="{00000000-0005-0000-0000-0000462A0000}"/>
    <cellStyle name="Normal 15 3 3 2 2 4" xfId="10822" xr:uid="{00000000-0005-0000-0000-0000472A0000}"/>
    <cellStyle name="Normal 15 3 3 2 2 4 2" xfId="10823" xr:uid="{00000000-0005-0000-0000-0000482A0000}"/>
    <cellStyle name="Normal 15 3 3 2 2 4 2 2" xfId="10824" xr:uid="{00000000-0005-0000-0000-0000492A0000}"/>
    <cellStyle name="Normal 15 3 3 2 2 4 3" xfId="10825" xr:uid="{00000000-0005-0000-0000-00004A2A0000}"/>
    <cellStyle name="Normal 15 3 3 2 2 5" xfId="10826" xr:uid="{00000000-0005-0000-0000-00004B2A0000}"/>
    <cellStyle name="Normal 15 3 3 2 2 5 2" xfId="10827" xr:uid="{00000000-0005-0000-0000-00004C2A0000}"/>
    <cellStyle name="Normal 15 3 3 2 2 6" xfId="10828" xr:uid="{00000000-0005-0000-0000-00004D2A0000}"/>
    <cellStyle name="Normal 15 3 3 2 2 6 2" xfId="10829" xr:uid="{00000000-0005-0000-0000-00004E2A0000}"/>
    <cellStyle name="Normal 15 3 3 2 2 7" xfId="10830" xr:uid="{00000000-0005-0000-0000-00004F2A0000}"/>
    <cellStyle name="Normal 15 3 3 2 3" xfId="10831" xr:uid="{00000000-0005-0000-0000-0000502A0000}"/>
    <cellStyle name="Normal 15 3 3 2 3 2" xfId="10832" xr:uid="{00000000-0005-0000-0000-0000512A0000}"/>
    <cellStyle name="Normal 15 3 3 2 3 2 2" xfId="10833" xr:uid="{00000000-0005-0000-0000-0000522A0000}"/>
    <cellStyle name="Normal 15 3 3 2 3 2 2 2" xfId="10834" xr:uid="{00000000-0005-0000-0000-0000532A0000}"/>
    <cellStyle name="Normal 15 3 3 2 3 2 3" xfId="10835" xr:uid="{00000000-0005-0000-0000-0000542A0000}"/>
    <cellStyle name="Normal 15 3 3 2 3 3" xfId="10836" xr:uid="{00000000-0005-0000-0000-0000552A0000}"/>
    <cellStyle name="Normal 15 3 3 2 3 3 2" xfId="10837" xr:uid="{00000000-0005-0000-0000-0000562A0000}"/>
    <cellStyle name="Normal 15 3 3 2 3 3 2 2" xfId="10838" xr:uid="{00000000-0005-0000-0000-0000572A0000}"/>
    <cellStyle name="Normal 15 3 3 2 3 3 3" xfId="10839" xr:uid="{00000000-0005-0000-0000-0000582A0000}"/>
    <cellStyle name="Normal 15 3 3 2 3 4" xfId="10840" xr:uid="{00000000-0005-0000-0000-0000592A0000}"/>
    <cellStyle name="Normal 15 3 3 2 3 4 2" xfId="10841" xr:uid="{00000000-0005-0000-0000-00005A2A0000}"/>
    <cellStyle name="Normal 15 3 3 2 3 4 2 2" xfId="10842" xr:uid="{00000000-0005-0000-0000-00005B2A0000}"/>
    <cellStyle name="Normal 15 3 3 2 3 4 3" xfId="10843" xr:uid="{00000000-0005-0000-0000-00005C2A0000}"/>
    <cellStyle name="Normal 15 3 3 2 3 5" xfId="10844" xr:uid="{00000000-0005-0000-0000-00005D2A0000}"/>
    <cellStyle name="Normal 15 3 3 2 3 5 2" xfId="10845" xr:uid="{00000000-0005-0000-0000-00005E2A0000}"/>
    <cellStyle name="Normal 15 3 3 2 3 6" xfId="10846" xr:uid="{00000000-0005-0000-0000-00005F2A0000}"/>
    <cellStyle name="Normal 15 3 3 2 3 6 2" xfId="10847" xr:uid="{00000000-0005-0000-0000-0000602A0000}"/>
    <cellStyle name="Normal 15 3 3 2 3 7" xfId="10848" xr:uid="{00000000-0005-0000-0000-0000612A0000}"/>
    <cellStyle name="Normal 15 3 3 2 4" xfId="10849" xr:uid="{00000000-0005-0000-0000-0000622A0000}"/>
    <cellStyle name="Normal 15 3 3 2 4 2" xfId="10850" xr:uid="{00000000-0005-0000-0000-0000632A0000}"/>
    <cellStyle name="Normal 15 3 3 2 4 2 2" xfId="10851" xr:uid="{00000000-0005-0000-0000-0000642A0000}"/>
    <cellStyle name="Normal 15 3 3 2 4 3" xfId="10852" xr:uid="{00000000-0005-0000-0000-0000652A0000}"/>
    <cellStyle name="Normal 15 3 3 2 5" xfId="10853" xr:uid="{00000000-0005-0000-0000-0000662A0000}"/>
    <cellStyle name="Normal 15 3 3 2 5 2" xfId="10854" xr:uid="{00000000-0005-0000-0000-0000672A0000}"/>
    <cellStyle name="Normal 15 3 3 2 5 2 2" xfId="10855" xr:uid="{00000000-0005-0000-0000-0000682A0000}"/>
    <cellStyle name="Normal 15 3 3 2 5 3" xfId="10856" xr:uid="{00000000-0005-0000-0000-0000692A0000}"/>
    <cellStyle name="Normal 15 3 3 2 6" xfId="10857" xr:uid="{00000000-0005-0000-0000-00006A2A0000}"/>
    <cellStyle name="Normal 15 3 3 2 6 2" xfId="10858" xr:uid="{00000000-0005-0000-0000-00006B2A0000}"/>
    <cellStyle name="Normal 15 3 3 2 6 2 2" xfId="10859" xr:uid="{00000000-0005-0000-0000-00006C2A0000}"/>
    <cellStyle name="Normal 15 3 3 2 6 3" xfId="10860" xr:uid="{00000000-0005-0000-0000-00006D2A0000}"/>
    <cellStyle name="Normal 15 3 3 2 7" xfId="10861" xr:uid="{00000000-0005-0000-0000-00006E2A0000}"/>
    <cellStyle name="Normal 15 3 3 2 7 2" xfId="10862" xr:uid="{00000000-0005-0000-0000-00006F2A0000}"/>
    <cellStyle name="Normal 15 3 3 2 8" xfId="10863" xr:uid="{00000000-0005-0000-0000-0000702A0000}"/>
    <cellStyle name="Normal 15 3 3 2 8 2" xfId="10864" xr:uid="{00000000-0005-0000-0000-0000712A0000}"/>
    <cellStyle name="Normal 15 3 3 2 9" xfId="10865" xr:uid="{00000000-0005-0000-0000-0000722A0000}"/>
    <cellStyle name="Normal 15 3 3 3" xfId="10866" xr:uid="{00000000-0005-0000-0000-0000732A0000}"/>
    <cellStyle name="Normal 15 3 3 3 2" xfId="10867" xr:uid="{00000000-0005-0000-0000-0000742A0000}"/>
    <cellStyle name="Normal 15 3 3 3 2 2" xfId="10868" xr:uid="{00000000-0005-0000-0000-0000752A0000}"/>
    <cellStyle name="Normal 15 3 3 3 2 2 2" xfId="10869" xr:uid="{00000000-0005-0000-0000-0000762A0000}"/>
    <cellStyle name="Normal 15 3 3 3 2 2 2 2" xfId="10870" xr:uid="{00000000-0005-0000-0000-0000772A0000}"/>
    <cellStyle name="Normal 15 3 3 3 2 2 3" xfId="10871" xr:uid="{00000000-0005-0000-0000-0000782A0000}"/>
    <cellStyle name="Normal 15 3 3 3 2 3" xfId="10872" xr:uid="{00000000-0005-0000-0000-0000792A0000}"/>
    <cellStyle name="Normal 15 3 3 3 2 3 2" xfId="10873" xr:uid="{00000000-0005-0000-0000-00007A2A0000}"/>
    <cellStyle name="Normal 15 3 3 3 2 3 2 2" xfId="10874" xr:uid="{00000000-0005-0000-0000-00007B2A0000}"/>
    <cellStyle name="Normal 15 3 3 3 2 3 3" xfId="10875" xr:uid="{00000000-0005-0000-0000-00007C2A0000}"/>
    <cellStyle name="Normal 15 3 3 3 2 4" xfId="10876" xr:uid="{00000000-0005-0000-0000-00007D2A0000}"/>
    <cellStyle name="Normal 15 3 3 3 2 4 2" xfId="10877" xr:uid="{00000000-0005-0000-0000-00007E2A0000}"/>
    <cellStyle name="Normal 15 3 3 3 2 4 2 2" xfId="10878" xr:uid="{00000000-0005-0000-0000-00007F2A0000}"/>
    <cellStyle name="Normal 15 3 3 3 2 4 3" xfId="10879" xr:uid="{00000000-0005-0000-0000-0000802A0000}"/>
    <cellStyle name="Normal 15 3 3 3 2 5" xfId="10880" xr:uid="{00000000-0005-0000-0000-0000812A0000}"/>
    <cellStyle name="Normal 15 3 3 3 2 5 2" xfId="10881" xr:uid="{00000000-0005-0000-0000-0000822A0000}"/>
    <cellStyle name="Normal 15 3 3 3 2 6" xfId="10882" xr:uid="{00000000-0005-0000-0000-0000832A0000}"/>
    <cellStyle name="Normal 15 3 3 3 2 6 2" xfId="10883" xr:uid="{00000000-0005-0000-0000-0000842A0000}"/>
    <cellStyle name="Normal 15 3 3 3 2 7" xfId="10884" xr:uid="{00000000-0005-0000-0000-0000852A0000}"/>
    <cellStyle name="Normal 15 3 3 3 3" xfId="10885" xr:uid="{00000000-0005-0000-0000-0000862A0000}"/>
    <cellStyle name="Normal 15 3 3 3 3 2" xfId="10886" xr:uid="{00000000-0005-0000-0000-0000872A0000}"/>
    <cellStyle name="Normal 15 3 3 3 3 2 2" xfId="10887" xr:uid="{00000000-0005-0000-0000-0000882A0000}"/>
    <cellStyle name="Normal 15 3 3 3 3 3" xfId="10888" xr:uid="{00000000-0005-0000-0000-0000892A0000}"/>
    <cellStyle name="Normal 15 3 3 3 4" xfId="10889" xr:uid="{00000000-0005-0000-0000-00008A2A0000}"/>
    <cellStyle name="Normal 15 3 3 3 4 2" xfId="10890" xr:uid="{00000000-0005-0000-0000-00008B2A0000}"/>
    <cellStyle name="Normal 15 3 3 3 4 2 2" xfId="10891" xr:uid="{00000000-0005-0000-0000-00008C2A0000}"/>
    <cellStyle name="Normal 15 3 3 3 4 3" xfId="10892" xr:uid="{00000000-0005-0000-0000-00008D2A0000}"/>
    <cellStyle name="Normal 15 3 3 3 5" xfId="10893" xr:uid="{00000000-0005-0000-0000-00008E2A0000}"/>
    <cellStyle name="Normal 15 3 3 3 5 2" xfId="10894" xr:uid="{00000000-0005-0000-0000-00008F2A0000}"/>
    <cellStyle name="Normal 15 3 3 3 5 2 2" xfId="10895" xr:uid="{00000000-0005-0000-0000-0000902A0000}"/>
    <cellStyle name="Normal 15 3 3 3 5 3" xfId="10896" xr:uid="{00000000-0005-0000-0000-0000912A0000}"/>
    <cellStyle name="Normal 15 3 3 3 6" xfId="10897" xr:uid="{00000000-0005-0000-0000-0000922A0000}"/>
    <cellStyle name="Normal 15 3 3 3 6 2" xfId="10898" xr:uid="{00000000-0005-0000-0000-0000932A0000}"/>
    <cellStyle name="Normal 15 3 3 3 7" xfId="10899" xr:uid="{00000000-0005-0000-0000-0000942A0000}"/>
    <cellStyle name="Normal 15 3 3 3 7 2" xfId="10900" xr:uid="{00000000-0005-0000-0000-0000952A0000}"/>
    <cellStyle name="Normal 15 3 3 3 8" xfId="10901" xr:uid="{00000000-0005-0000-0000-0000962A0000}"/>
    <cellStyle name="Normal 15 3 3 4" xfId="10902" xr:uid="{00000000-0005-0000-0000-0000972A0000}"/>
    <cellStyle name="Normal 15 3 3 4 2" xfId="10903" xr:uid="{00000000-0005-0000-0000-0000982A0000}"/>
    <cellStyle name="Normal 15 3 3 4 2 2" xfId="10904" xr:uid="{00000000-0005-0000-0000-0000992A0000}"/>
    <cellStyle name="Normal 15 3 3 4 2 2 2" xfId="10905" xr:uid="{00000000-0005-0000-0000-00009A2A0000}"/>
    <cellStyle name="Normal 15 3 3 4 2 3" xfId="10906" xr:uid="{00000000-0005-0000-0000-00009B2A0000}"/>
    <cellStyle name="Normal 15 3 3 4 3" xfId="10907" xr:uid="{00000000-0005-0000-0000-00009C2A0000}"/>
    <cellStyle name="Normal 15 3 3 4 3 2" xfId="10908" xr:uid="{00000000-0005-0000-0000-00009D2A0000}"/>
    <cellStyle name="Normal 15 3 3 4 3 2 2" xfId="10909" xr:uid="{00000000-0005-0000-0000-00009E2A0000}"/>
    <cellStyle name="Normal 15 3 3 4 3 3" xfId="10910" xr:uid="{00000000-0005-0000-0000-00009F2A0000}"/>
    <cellStyle name="Normal 15 3 3 4 4" xfId="10911" xr:uid="{00000000-0005-0000-0000-0000A02A0000}"/>
    <cellStyle name="Normal 15 3 3 4 4 2" xfId="10912" xr:uid="{00000000-0005-0000-0000-0000A12A0000}"/>
    <cellStyle name="Normal 15 3 3 4 4 2 2" xfId="10913" xr:uid="{00000000-0005-0000-0000-0000A22A0000}"/>
    <cellStyle name="Normal 15 3 3 4 4 3" xfId="10914" xr:uid="{00000000-0005-0000-0000-0000A32A0000}"/>
    <cellStyle name="Normal 15 3 3 4 5" xfId="10915" xr:uid="{00000000-0005-0000-0000-0000A42A0000}"/>
    <cellStyle name="Normal 15 3 3 4 5 2" xfId="10916" xr:uid="{00000000-0005-0000-0000-0000A52A0000}"/>
    <cellStyle name="Normal 15 3 3 4 6" xfId="10917" xr:uid="{00000000-0005-0000-0000-0000A62A0000}"/>
    <cellStyle name="Normal 15 3 3 4 6 2" xfId="10918" xr:uid="{00000000-0005-0000-0000-0000A72A0000}"/>
    <cellStyle name="Normal 15 3 3 4 7" xfId="10919" xr:uid="{00000000-0005-0000-0000-0000A82A0000}"/>
    <cellStyle name="Normal 15 3 3 5" xfId="10920" xr:uid="{00000000-0005-0000-0000-0000A92A0000}"/>
    <cellStyle name="Normal 15 3 3 5 2" xfId="10921" xr:uid="{00000000-0005-0000-0000-0000AA2A0000}"/>
    <cellStyle name="Normal 15 3 3 5 2 2" xfId="10922" xr:uid="{00000000-0005-0000-0000-0000AB2A0000}"/>
    <cellStyle name="Normal 15 3 3 5 2 2 2" xfId="10923" xr:uid="{00000000-0005-0000-0000-0000AC2A0000}"/>
    <cellStyle name="Normal 15 3 3 5 2 3" xfId="10924" xr:uid="{00000000-0005-0000-0000-0000AD2A0000}"/>
    <cellStyle name="Normal 15 3 3 5 3" xfId="10925" xr:uid="{00000000-0005-0000-0000-0000AE2A0000}"/>
    <cellStyle name="Normal 15 3 3 5 3 2" xfId="10926" xr:uid="{00000000-0005-0000-0000-0000AF2A0000}"/>
    <cellStyle name="Normal 15 3 3 5 3 2 2" xfId="10927" xr:uid="{00000000-0005-0000-0000-0000B02A0000}"/>
    <cellStyle name="Normal 15 3 3 5 3 3" xfId="10928" xr:uid="{00000000-0005-0000-0000-0000B12A0000}"/>
    <cellStyle name="Normal 15 3 3 5 4" xfId="10929" xr:uid="{00000000-0005-0000-0000-0000B22A0000}"/>
    <cellStyle name="Normal 15 3 3 5 4 2" xfId="10930" xr:uid="{00000000-0005-0000-0000-0000B32A0000}"/>
    <cellStyle name="Normal 15 3 3 5 4 2 2" xfId="10931" xr:uid="{00000000-0005-0000-0000-0000B42A0000}"/>
    <cellStyle name="Normal 15 3 3 5 4 3" xfId="10932" xr:uid="{00000000-0005-0000-0000-0000B52A0000}"/>
    <cellStyle name="Normal 15 3 3 5 5" xfId="10933" xr:uid="{00000000-0005-0000-0000-0000B62A0000}"/>
    <cellStyle name="Normal 15 3 3 5 5 2" xfId="10934" xr:uid="{00000000-0005-0000-0000-0000B72A0000}"/>
    <cellStyle name="Normal 15 3 3 5 6" xfId="10935" xr:uid="{00000000-0005-0000-0000-0000B82A0000}"/>
    <cellStyle name="Normal 15 3 3 5 6 2" xfId="10936" xr:uid="{00000000-0005-0000-0000-0000B92A0000}"/>
    <cellStyle name="Normal 15 3 3 5 7" xfId="10937" xr:uid="{00000000-0005-0000-0000-0000BA2A0000}"/>
    <cellStyle name="Normal 15 3 3 6" xfId="10938" xr:uid="{00000000-0005-0000-0000-0000BB2A0000}"/>
    <cellStyle name="Normal 15 3 3 6 2" xfId="10939" xr:uid="{00000000-0005-0000-0000-0000BC2A0000}"/>
    <cellStyle name="Normal 15 3 3 6 2 2" xfId="10940" xr:uid="{00000000-0005-0000-0000-0000BD2A0000}"/>
    <cellStyle name="Normal 15 3 3 6 3" xfId="10941" xr:uid="{00000000-0005-0000-0000-0000BE2A0000}"/>
    <cellStyle name="Normal 15 3 3 7" xfId="10942" xr:uid="{00000000-0005-0000-0000-0000BF2A0000}"/>
    <cellStyle name="Normal 15 3 3 7 2" xfId="10943" xr:uid="{00000000-0005-0000-0000-0000C02A0000}"/>
    <cellStyle name="Normal 15 3 3 7 2 2" xfId="10944" xr:uid="{00000000-0005-0000-0000-0000C12A0000}"/>
    <cellStyle name="Normal 15 3 3 7 3" xfId="10945" xr:uid="{00000000-0005-0000-0000-0000C22A0000}"/>
    <cellStyle name="Normal 15 3 3 8" xfId="10946" xr:uid="{00000000-0005-0000-0000-0000C32A0000}"/>
    <cellStyle name="Normal 15 3 3 8 2" xfId="10947" xr:uid="{00000000-0005-0000-0000-0000C42A0000}"/>
    <cellStyle name="Normal 15 3 3 8 2 2" xfId="10948" xr:uid="{00000000-0005-0000-0000-0000C52A0000}"/>
    <cellStyle name="Normal 15 3 3 8 3" xfId="10949" xr:uid="{00000000-0005-0000-0000-0000C62A0000}"/>
    <cellStyle name="Normal 15 3 3 9" xfId="10950" xr:uid="{00000000-0005-0000-0000-0000C72A0000}"/>
    <cellStyle name="Normal 15 3 3 9 2" xfId="10951" xr:uid="{00000000-0005-0000-0000-0000C82A0000}"/>
    <cellStyle name="Normal 15 3 4" xfId="10952" xr:uid="{00000000-0005-0000-0000-0000C92A0000}"/>
    <cellStyle name="Normal 15 3 4 2" xfId="10953" xr:uid="{00000000-0005-0000-0000-0000CA2A0000}"/>
    <cellStyle name="Normal 15 3 4 2 2" xfId="10954" xr:uid="{00000000-0005-0000-0000-0000CB2A0000}"/>
    <cellStyle name="Normal 15 3 4 2 2 2" xfId="10955" xr:uid="{00000000-0005-0000-0000-0000CC2A0000}"/>
    <cellStyle name="Normal 15 3 4 2 2 2 2" xfId="10956" xr:uid="{00000000-0005-0000-0000-0000CD2A0000}"/>
    <cellStyle name="Normal 15 3 4 2 2 3" xfId="10957" xr:uid="{00000000-0005-0000-0000-0000CE2A0000}"/>
    <cellStyle name="Normal 15 3 4 2 3" xfId="10958" xr:uid="{00000000-0005-0000-0000-0000CF2A0000}"/>
    <cellStyle name="Normal 15 3 4 2 3 2" xfId="10959" xr:uid="{00000000-0005-0000-0000-0000D02A0000}"/>
    <cellStyle name="Normal 15 3 4 2 3 2 2" xfId="10960" xr:uid="{00000000-0005-0000-0000-0000D12A0000}"/>
    <cellStyle name="Normal 15 3 4 2 3 3" xfId="10961" xr:uid="{00000000-0005-0000-0000-0000D22A0000}"/>
    <cellStyle name="Normal 15 3 4 2 4" xfId="10962" xr:uid="{00000000-0005-0000-0000-0000D32A0000}"/>
    <cellStyle name="Normal 15 3 4 2 4 2" xfId="10963" xr:uid="{00000000-0005-0000-0000-0000D42A0000}"/>
    <cellStyle name="Normal 15 3 4 2 4 2 2" xfId="10964" xr:uid="{00000000-0005-0000-0000-0000D52A0000}"/>
    <cellStyle name="Normal 15 3 4 2 4 3" xfId="10965" xr:uid="{00000000-0005-0000-0000-0000D62A0000}"/>
    <cellStyle name="Normal 15 3 4 2 5" xfId="10966" xr:uid="{00000000-0005-0000-0000-0000D72A0000}"/>
    <cellStyle name="Normal 15 3 4 2 5 2" xfId="10967" xr:uid="{00000000-0005-0000-0000-0000D82A0000}"/>
    <cellStyle name="Normal 15 3 4 2 6" xfId="10968" xr:uid="{00000000-0005-0000-0000-0000D92A0000}"/>
    <cellStyle name="Normal 15 3 4 2 6 2" xfId="10969" xr:uid="{00000000-0005-0000-0000-0000DA2A0000}"/>
    <cellStyle name="Normal 15 3 4 2 7" xfId="10970" xr:uid="{00000000-0005-0000-0000-0000DB2A0000}"/>
    <cellStyle name="Normal 15 3 4 3" xfId="10971" xr:uid="{00000000-0005-0000-0000-0000DC2A0000}"/>
    <cellStyle name="Normal 15 3 4 3 2" xfId="10972" xr:uid="{00000000-0005-0000-0000-0000DD2A0000}"/>
    <cellStyle name="Normal 15 3 4 3 2 2" xfId="10973" xr:uid="{00000000-0005-0000-0000-0000DE2A0000}"/>
    <cellStyle name="Normal 15 3 4 3 2 2 2" xfId="10974" xr:uid="{00000000-0005-0000-0000-0000DF2A0000}"/>
    <cellStyle name="Normal 15 3 4 3 2 3" xfId="10975" xr:uid="{00000000-0005-0000-0000-0000E02A0000}"/>
    <cellStyle name="Normal 15 3 4 3 3" xfId="10976" xr:uid="{00000000-0005-0000-0000-0000E12A0000}"/>
    <cellStyle name="Normal 15 3 4 3 3 2" xfId="10977" xr:uid="{00000000-0005-0000-0000-0000E22A0000}"/>
    <cellStyle name="Normal 15 3 4 3 3 2 2" xfId="10978" xr:uid="{00000000-0005-0000-0000-0000E32A0000}"/>
    <cellStyle name="Normal 15 3 4 3 3 3" xfId="10979" xr:uid="{00000000-0005-0000-0000-0000E42A0000}"/>
    <cellStyle name="Normal 15 3 4 3 4" xfId="10980" xr:uid="{00000000-0005-0000-0000-0000E52A0000}"/>
    <cellStyle name="Normal 15 3 4 3 4 2" xfId="10981" xr:uid="{00000000-0005-0000-0000-0000E62A0000}"/>
    <cellStyle name="Normal 15 3 4 3 4 2 2" xfId="10982" xr:uid="{00000000-0005-0000-0000-0000E72A0000}"/>
    <cellStyle name="Normal 15 3 4 3 4 3" xfId="10983" xr:uid="{00000000-0005-0000-0000-0000E82A0000}"/>
    <cellStyle name="Normal 15 3 4 3 5" xfId="10984" xr:uid="{00000000-0005-0000-0000-0000E92A0000}"/>
    <cellStyle name="Normal 15 3 4 3 5 2" xfId="10985" xr:uid="{00000000-0005-0000-0000-0000EA2A0000}"/>
    <cellStyle name="Normal 15 3 4 3 6" xfId="10986" xr:uid="{00000000-0005-0000-0000-0000EB2A0000}"/>
    <cellStyle name="Normal 15 3 4 3 6 2" xfId="10987" xr:uid="{00000000-0005-0000-0000-0000EC2A0000}"/>
    <cellStyle name="Normal 15 3 4 3 7" xfId="10988" xr:uid="{00000000-0005-0000-0000-0000ED2A0000}"/>
    <cellStyle name="Normal 15 3 4 4" xfId="10989" xr:uid="{00000000-0005-0000-0000-0000EE2A0000}"/>
    <cellStyle name="Normal 15 3 4 4 2" xfId="10990" xr:uid="{00000000-0005-0000-0000-0000EF2A0000}"/>
    <cellStyle name="Normal 15 3 4 4 2 2" xfId="10991" xr:uid="{00000000-0005-0000-0000-0000F02A0000}"/>
    <cellStyle name="Normal 15 3 4 4 3" xfId="10992" xr:uid="{00000000-0005-0000-0000-0000F12A0000}"/>
    <cellStyle name="Normal 15 3 4 5" xfId="10993" xr:uid="{00000000-0005-0000-0000-0000F22A0000}"/>
    <cellStyle name="Normal 15 3 4 5 2" xfId="10994" xr:uid="{00000000-0005-0000-0000-0000F32A0000}"/>
    <cellStyle name="Normal 15 3 4 5 2 2" xfId="10995" xr:uid="{00000000-0005-0000-0000-0000F42A0000}"/>
    <cellStyle name="Normal 15 3 4 5 3" xfId="10996" xr:uid="{00000000-0005-0000-0000-0000F52A0000}"/>
    <cellStyle name="Normal 15 3 4 6" xfId="10997" xr:uid="{00000000-0005-0000-0000-0000F62A0000}"/>
    <cellStyle name="Normal 15 3 4 6 2" xfId="10998" xr:uid="{00000000-0005-0000-0000-0000F72A0000}"/>
    <cellStyle name="Normal 15 3 4 6 2 2" xfId="10999" xr:uid="{00000000-0005-0000-0000-0000F82A0000}"/>
    <cellStyle name="Normal 15 3 4 6 3" xfId="11000" xr:uid="{00000000-0005-0000-0000-0000F92A0000}"/>
    <cellStyle name="Normal 15 3 4 7" xfId="11001" xr:uid="{00000000-0005-0000-0000-0000FA2A0000}"/>
    <cellStyle name="Normal 15 3 4 7 2" xfId="11002" xr:uid="{00000000-0005-0000-0000-0000FB2A0000}"/>
    <cellStyle name="Normal 15 3 4 8" xfId="11003" xr:uid="{00000000-0005-0000-0000-0000FC2A0000}"/>
    <cellStyle name="Normal 15 3 4 8 2" xfId="11004" xr:uid="{00000000-0005-0000-0000-0000FD2A0000}"/>
    <cellStyle name="Normal 15 3 4 9" xfId="11005" xr:uid="{00000000-0005-0000-0000-0000FE2A0000}"/>
    <cellStyle name="Normal 15 3 5" xfId="11006" xr:uid="{00000000-0005-0000-0000-0000FF2A0000}"/>
    <cellStyle name="Normal 15 3 5 2" xfId="11007" xr:uid="{00000000-0005-0000-0000-0000002B0000}"/>
    <cellStyle name="Normal 15 3 5 2 2" xfId="11008" xr:uid="{00000000-0005-0000-0000-0000012B0000}"/>
    <cellStyle name="Normal 15 3 5 2 2 2" xfId="11009" xr:uid="{00000000-0005-0000-0000-0000022B0000}"/>
    <cellStyle name="Normal 15 3 5 2 2 2 2" xfId="11010" xr:uid="{00000000-0005-0000-0000-0000032B0000}"/>
    <cellStyle name="Normal 15 3 5 2 2 3" xfId="11011" xr:uid="{00000000-0005-0000-0000-0000042B0000}"/>
    <cellStyle name="Normal 15 3 5 2 3" xfId="11012" xr:uid="{00000000-0005-0000-0000-0000052B0000}"/>
    <cellStyle name="Normal 15 3 5 2 3 2" xfId="11013" xr:uid="{00000000-0005-0000-0000-0000062B0000}"/>
    <cellStyle name="Normal 15 3 5 2 3 2 2" xfId="11014" xr:uid="{00000000-0005-0000-0000-0000072B0000}"/>
    <cellStyle name="Normal 15 3 5 2 3 3" xfId="11015" xr:uid="{00000000-0005-0000-0000-0000082B0000}"/>
    <cellStyle name="Normal 15 3 5 2 4" xfId="11016" xr:uid="{00000000-0005-0000-0000-0000092B0000}"/>
    <cellStyle name="Normal 15 3 5 2 4 2" xfId="11017" xr:uid="{00000000-0005-0000-0000-00000A2B0000}"/>
    <cellStyle name="Normal 15 3 5 2 4 2 2" xfId="11018" xr:uid="{00000000-0005-0000-0000-00000B2B0000}"/>
    <cellStyle name="Normal 15 3 5 2 4 3" xfId="11019" xr:uid="{00000000-0005-0000-0000-00000C2B0000}"/>
    <cellStyle name="Normal 15 3 5 2 5" xfId="11020" xr:uid="{00000000-0005-0000-0000-00000D2B0000}"/>
    <cellStyle name="Normal 15 3 5 2 5 2" xfId="11021" xr:uid="{00000000-0005-0000-0000-00000E2B0000}"/>
    <cellStyle name="Normal 15 3 5 2 6" xfId="11022" xr:uid="{00000000-0005-0000-0000-00000F2B0000}"/>
    <cellStyle name="Normal 15 3 5 2 6 2" xfId="11023" xr:uid="{00000000-0005-0000-0000-0000102B0000}"/>
    <cellStyle name="Normal 15 3 5 2 7" xfId="11024" xr:uid="{00000000-0005-0000-0000-0000112B0000}"/>
    <cellStyle name="Normal 15 3 5 3" xfId="11025" xr:uid="{00000000-0005-0000-0000-0000122B0000}"/>
    <cellStyle name="Normal 15 3 5 3 2" xfId="11026" xr:uid="{00000000-0005-0000-0000-0000132B0000}"/>
    <cellStyle name="Normal 15 3 5 3 2 2" xfId="11027" xr:uid="{00000000-0005-0000-0000-0000142B0000}"/>
    <cellStyle name="Normal 15 3 5 3 3" xfId="11028" xr:uid="{00000000-0005-0000-0000-0000152B0000}"/>
    <cellStyle name="Normal 15 3 5 4" xfId="11029" xr:uid="{00000000-0005-0000-0000-0000162B0000}"/>
    <cellStyle name="Normal 15 3 5 4 2" xfId="11030" xr:uid="{00000000-0005-0000-0000-0000172B0000}"/>
    <cellStyle name="Normal 15 3 5 4 2 2" xfId="11031" xr:uid="{00000000-0005-0000-0000-0000182B0000}"/>
    <cellStyle name="Normal 15 3 5 4 3" xfId="11032" xr:uid="{00000000-0005-0000-0000-0000192B0000}"/>
    <cellStyle name="Normal 15 3 5 5" xfId="11033" xr:uid="{00000000-0005-0000-0000-00001A2B0000}"/>
    <cellStyle name="Normal 15 3 5 5 2" xfId="11034" xr:uid="{00000000-0005-0000-0000-00001B2B0000}"/>
    <cellStyle name="Normal 15 3 5 5 2 2" xfId="11035" xr:uid="{00000000-0005-0000-0000-00001C2B0000}"/>
    <cellStyle name="Normal 15 3 5 5 3" xfId="11036" xr:uid="{00000000-0005-0000-0000-00001D2B0000}"/>
    <cellStyle name="Normal 15 3 5 6" xfId="11037" xr:uid="{00000000-0005-0000-0000-00001E2B0000}"/>
    <cellStyle name="Normal 15 3 5 6 2" xfId="11038" xr:uid="{00000000-0005-0000-0000-00001F2B0000}"/>
    <cellStyle name="Normal 15 3 5 7" xfId="11039" xr:uid="{00000000-0005-0000-0000-0000202B0000}"/>
    <cellStyle name="Normal 15 3 5 7 2" xfId="11040" xr:uid="{00000000-0005-0000-0000-0000212B0000}"/>
    <cellStyle name="Normal 15 3 5 8" xfId="11041" xr:uid="{00000000-0005-0000-0000-0000222B0000}"/>
    <cellStyle name="Normal 15 3 6" xfId="11042" xr:uid="{00000000-0005-0000-0000-0000232B0000}"/>
    <cellStyle name="Normal 15 3 6 2" xfId="11043" xr:uid="{00000000-0005-0000-0000-0000242B0000}"/>
    <cellStyle name="Normal 15 3 6 2 2" xfId="11044" xr:uid="{00000000-0005-0000-0000-0000252B0000}"/>
    <cellStyle name="Normal 15 3 6 2 2 2" xfId="11045" xr:uid="{00000000-0005-0000-0000-0000262B0000}"/>
    <cellStyle name="Normal 15 3 6 2 3" xfId="11046" xr:uid="{00000000-0005-0000-0000-0000272B0000}"/>
    <cellStyle name="Normal 15 3 6 3" xfId="11047" xr:uid="{00000000-0005-0000-0000-0000282B0000}"/>
    <cellStyle name="Normal 15 3 6 3 2" xfId="11048" xr:uid="{00000000-0005-0000-0000-0000292B0000}"/>
    <cellStyle name="Normal 15 3 6 3 2 2" xfId="11049" xr:uid="{00000000-0005-0000-0000-00002A2B0000}"/>
    <cellStyle name="Normal 15 3 6 3 3" xfId="11050" xr:uid="{00000000-0005-0000-0000-00002B2B0000}"/>
    <cellStyle name="Normal 15 3 6 4" xfId="11051" xr:uid="{00000000-0005-0000-0000-00002C2B0000}"/>
    <cellStyle name="Normal 15 3 6 4 2" xfId="11052" xr:uid="{00000000-0005-0000-0000-00002D2B0000}"/>
    <cellStyle name="Normal 15 3 6 4 2 2" xfId="11053" xr:uid="{00000000-0005-0000-0000-00002E2B0000}"/>
    <cellStyle name="Normal 15 3 6 4 3" xfId="11054" xr:uid="{00000000-0005-0000-0000-00002F2B0000}"/>
    <cellStyle name="Normal 15 3 6 5" xfId="11055" xr:uid="{00000000-0005-0000-0000-0000302B0000}"/>
    <cellStyle name="Normal 15 3 6 5 2" xfId="11056" xr:uid="{00000000-0005-0000-0000-0000312B0000}"/>
    <cellStyle name="Normal 15 3 6 6" xfId="11057" xr:uid="{00000000-0005-0000-0000-0000322B0000}"/>
    <cellStyle name="Normal 15 3 6 6 2" xfId="11058" xr:uid="{00000000-0005-0000-0000-0000332B0000}"/>
    <cellStyle name="Normal 15 3 6 7" xfId="11059" xr:uid="{00000000-0005-0000-0000-0000342B0000}"/>
    <cellStyle name="Normal 15 3 7" xfId="11060" xr:uid="{00000000-0005-0000-0000-0000352B0000}"/>
    <cellStyle name="Normal 15 3 7 2" xfId="11061" xr:uid="{00000000-0005-0000-0000-0000362B0000}"/>
    <cellStyle name="Normal 15 3 7 2 2" xfId="11062" xr:uid="{00000000-0005-0000-0000-0000372B0000}"/>
    <cellStyle name="Normal 15 3 7 2 2 2" xfId="11063" xr:uid="{00000000-0005-0000-0000-0000382B0000}"/>
    <cellStyle name="Normal 15 3 7 2 3" xfId="11064" xr:uid="{00000000-0005-0000-0000-0000392B0000}"/>
    <cellStyle name="Normal 15 3 7 3" xfId="11065" xr:uid="{00000000-0005-0000-0000-00003A2B0000}"/>
    <cellStyle name="Normal 15 3 7 3 2" xfId="11066" xr:uid="{00000000-0005-0000-0000-00003B2B0000}"/>
    <cellStyle name="Normal 15 3 7 3 2 2" xfId="11067" xr:uid="{00000000-0005-0000-0000-00003C2B0000}"/>
    <cellStyle name="Normal 15 3 7 3 3" xfId="11068" xr:uid="{00000000-0005-0000-0000-00003D2B0000}"/>
    <cellStyle name="Normal 15 3 7 4" xfId="11069" xr:uid="{00000000-0005-0000-0000-00003E2B0000}"/>
    <cellStyle name="Normal 15 3 7 4 2" xfId="11070" xr:uid="{00000000-0005-0000-0000-00003F2B0000}"/>
    <cellStyle name="Normal 15 3 7 4 2 2" xfId="11071" xr:uid="{00000000-0005-0000-0000-0000402B0000}"/>
    <cellStyle name="Normal 15 3 7 4 3" xfId="11072" xr:uid="{00000000-0005-0000-0000-0000412B0000}"/>
    <cellStyle name="Normal 15 3 7 5" xfId="11073" xr:uid="{00000000-0005-0000-0000-0000422B0000}"/>
    <cellStyle name="Normal 15 3 7 5 2" xfId="11074" xr:uid="{00000000-0005-0000-0000-0000432B0000}"/>
    <cellStyle name="Normal 15 3 7 6" xfId="11075" xr:uid="{00000000-0005-0000-0000-0000442B0000}"/>
    <cellStyle name="Normal 15 3 7 6 2" xfId="11076" xr:uid="{00000000-0005-0000-0000-0000452B0000}"/>
    <cellStyle name="Normal 15 3 7 7" xfId="11077" xr:uid="{00000000-0005-0000-0000-0000462B0000}"/>
    <cellStyle name="Normal 15 3 8" xfId="11078" xr:uid="{00000000-0005-0000-0000-0000472B0000}"/>
    <cellStyle name="Normal 15 3 8 2" xfId="11079" xr:uid="{00000000-0005-0000-0000-0000482B0000}"/>
    <cellStyle name="Normal 15 3 8 2 2" xfId="11080" xr:uid="{00000000-0005-0000-0000-0000492B0000}"/>
    <cellStyle name="Normal 15 3 8 3" xfId="11081" xr:uid="{00000000-0005-0000-0000-00004A2B0000}"/>
    <cellStyle name="Normal 15 3 9" xfId="11082" xr:uid="{00000000-0005-0000-0000-00004B2B0000}"/>
    <cellStyle name="Normal 15 3 9 2" xfId="11083" xr:uid="{00000000-0005-0000-0000-00004C2B0000}"/>
    <cellStyle name="Normal 15 3 9 2 2" xfId="11084" xr:uid="{00000000-0005-0000-0000-00004D2B0000}"/>
    <cellStyle name="Normal 15 3 9 3" xfId="11085" xr:uid="{00000000-0005-0000-0000-00004E2B0000}"/>
    <cellStyle name="Normal 15 3_Confidential Information" xfId="11086" xr:uid="{00000000-0005-0000-0000-00004F2B0000}"/>
    <cellStyle name="Normal 15 4" xfId="11087" xr:uid="{00000000-0005-0000-0000-0000502B0000}"/>
    <cellStyle name="Normal 15 4 10" xfId="11088" xr:uid="{00000000-0005-0000-0000-0000512B0000}"/>
    <cellStyle name="Normal 15 4 10 2" xfId="11089" xr:uid="{00000000-0005-0000-0000-0000522B0000}"/>
    <cellStyle name="Normal 15 4 10 2 2" xfId="11090" xr:uid="{00000000-0005-0000-0000-0000532B0000}"/>
    <cellStyle name="Normal 15 4 10 3" xfId="11091" xr:uid="{00000000-0005-0000-0000-0000542B0000}"/>
    <cellStyle name="Normal 15 4 11" xfId="11092" xr:uid="{00000000-0005-0000-0000-0000552B0000}"/>
    <cellStyle name="Normal 15 4 11 2" xfId="11093" xr:uid="{00000000-0005-0000-0000-0000562B0000}"/>
    <cellStyle name="Normal 15 4 12" xfId="11094" xr:uid="{00000000-0005-0000-0000-0000572B0000}"/>
    <cellStyle name="Normal 15 4 12 2" xfId="11095" xr:uid="{00000000-0005-0000-0000-0000582B0000}"/>
    <cellStyle name="Normal 15 4 13" xfId="11096" xr:uid="{00000000-0005-0000-0000-0000592B0000}"/>
    <cellStyle name="Normal 15 4 2" xfId="11097" xr:uid="{00000000-0005-0000-0000-00005A2B0000}"/>
    <cellStyle name="Normal 15 4 2 10" xfId="11098" xr:uid="{00000000-0005-0000-0000-00005B2B0000}"/>
    <cellStyle name="Normal 15 4 2 10 2" xfId="11099" xr:uid="{00000000-0005-0000-0000-00005C2B0000}"/>
    <cellStyle name="Normal 15 4 2 11" xfId="11100" xr:uid="{00000000-0005-0000-0000-00005D2B0000}"/>
    <cellStyle name="Normal 15 4 2 2" xfId="11101" xr:uid="{00000000-0005-0000-0000-00005E2B0000}"/>
    <cellStyle name="Normal 15 4 2 2 2" xfId="11102" xr:uid="{00000000-0005-0000-0000-00005F2B0000}"/>
    <cellStyle name="Normal 15 4 2 2 2 2" xfId="11103" xr:uid="{00000000-0005-0000-0000-0000602B0000}"/>
    <cellStyle name="Normal 15 4 2 2 2 2 2" xfId="11104" xr:uid="{00000000-0005-0000-0000-0000612B0000}"/>
    <cellStyle name="Normal 15 4 2 2 2 2 2 2" xfId="11105" xr:uid="{00000000-0005-0000-0000-0000622B0000}"/>
    <cellStyle name="Normal 15 4 2 2 2 2 3" xfId="11106" xr:uid="{00000000-0005-0000-0000-0000632B0000}"/>
    <cellStyle name="Normal 15 4 2 2 2 3" xfId="11107" xr:uid="{00000000-0005-0000-0000-0000642B0000}"/>
    <cellStyle name="Normal 15 4 2 2 2 3 2" xfId="11108" xr:uid="{00000000-0005-0000-0000-0000652B0000}"/>
    <cellStyle name="Normal 15 4 2 2 2 3 2 2" xfId="11109" xr:uid="{00000000-0005-0000-0000-0000662B0000}"/>
    <cellStyle name="Normal 15 4 2 2 2 3 3" xfId="11110" xr:uid="{00000000-0005-0000-0000-0000672B0000}"/>
    <cellStyle name="Normal 15 4 2 2 2 4" xfId="11111" xr:uid="{00000000-0005-0000-0000-0000682B0000}"/>
    <cellStyle name="Normal 15 4 2 2 2 4 2" xfId="11112" xr:uid="{00000000-0005-0000-0000-0000692B0000}"/>
    <cellStyle name="Normal 15 4 2 2 2 4 2 2" xfId="11113" xr:uid="{00000000-0005-0000-0000-00006A2B0000}"/>
    <cellStyle name="Normal 15 4 2 2 2 4 3" xfId="11114" xr:uid="{00000000-0005-0000-0000-00006B2B0000}"/>
    <cellStyle name="Normal 15 4 2 2 2 5" xfId="11115" xr:uid="{00000000-0005-0000-0000-00006C2B0000}"/>
    <cellStyle name="Normal 15 4 2 2 2 5 2" xfId="11116" xr:uid="{00000000-0005-0000-0000-00006D2B0000}"/>
    <cellStyle name="Normal 15 4 2 2 2 6" xfId="11117" xr:uid="{00000000-0005-0000-0000-00006E2B0000}"/>
    <cellStyle name="Normal 15 4 2 2 2 6 2" xfId="11118" xr:uid="{00000000-0005-0000-0000-00006F2B0000}"/>
    <cellStyle name="Normal 15 4 2 2 2 7" xfId="11119" xr:uid="{00000000-0005-0000-0000-0000702B0000}"/>
    <cellStyle name="Normal 15 4 2 2 3" xfId="11120" xr:uid="{00000000-0005-0000-0000-0000712B0000}"/>
    <cellStyle name="Normal 15 4 2 2 3 2" xfId="11121" xr:uid="{00000000-0005-0000-0000-0000722B0000}"/>
    <cellStyle name="Normal 15 4 2 2 3 2 2" xfId="11122" xr:uid="{00000000-0005-0000-0000-0000732B0000}"/>
    <cellStyle name="Normal 15 4 2 2 3 2 2 2" xfId="11123" xr:uid="{00000000-0005-0000-0000-0000742B0000}"/>
    <cellStyle name="Normal 15 4 2 2 3 2 3" xfId="11124" xr:uid="{00000000-0005-0000-0000-0000752B0000}"/>
    <cellStyle name="Normal 15 4 2 2 3 3" xfId="11125" xr:uid="{00000000-0005-0000-0000-0000762B0000}"/>
    <cellStyle name="Normal 15 4 2 2 3 3 2" xfId="11126" xr:uid="{00000000-0005-0000-0000-0000772B0000}"/>
    <cellStyle name="Normal 15 4 2 2 3 3 2 2" xfId="11127" xr:uid="{00000000-0005-0000-0000-0000782B0000}"/>
    <cellStyle name="Normal 15 4 2 2 3 3 3" xfId="11128" xr:uid="{00000000-0005-0000-0000-0000792B0000}"/>
    <cellStyle name="Normal 15 4 2 2 3 4" xfId="11129" xr:uid="{00000000-0005-0000-0000-00007A2B0000}"/>
    <cellStyle name="Normal 15 4 2 2 3 4 2" xfId="11130" xr:uid="{00000000-0005-0000-0000-00007B2B0000}"/>
    <cellStyle name="Normal 15 4 2 2 3 4 2 2" xfId="11131" xr:uid="{00000000-0005-0000-0000-00007C2B0000}"/>
    <cellStyle name="Normal 15 4 2 2 3 4 3" xfId="11132" xr:uid="{00000000-0005-0000-0000-00007D2B0000}"/>
    <cellStyle name="Normal 15 4 2 2 3 5" xfId="11133" xr:uid="{00000000-0005-0000-0000-00007E2B0000}"/>
    <cellStyle name="Normal 15 4 2 2 3 5 2" xfId="11134" xr:uid="{00000000-0005-0000-0000-00007F2B0000}"/>
    <cellStyle name="Normal 15 4 2 2 3 6" xfId="11135" xr:uid="{00000000-0005-0000-0000-0000802B0000}"/>
    <cellStyle name="Normal 15 4 2 2 3 6 2" xfId="11136" xr:uid="{00000000-0005-0000-0000-0000812B0000}"/>
    <cellStyle name="Normal 15 4 2 2 3 7" xfId="11137" xr:uid="{00000000-0005-0000-0000-0000822B0000}"/>
    <cellStyle name="Normal 15 4 2 2 4" xfId="11138" xr:uid="{00000000-0005-0000-0000-0000832B0000}"/>
    <cellStyle name="Normal 15 4 2 2 4 2" xfId="11139" xr:uid="{00000000-0005-0000-0000-0000842B0000}"/>
    <cellStyle name="Normal 15 4 2 2 4 2 2" xfId="11140" xr:uid="{00000000-0005-0000-0000-0000852B0000}"/>
    <cellStyle name="Normal 15 4 2 2 4 3" xfId="11141" xr:uid="{00000000-0005-0000-0000-0000862B0000}"/>
    <cellStyle name="Normal 15 4 2 2 5" xfId="11142" xr:uid="{00000000-0005-0000-0000-0000872B0000}"/>
    <cellStyle name="Normal 15 4 2 2 5 2" xfId="11143" xr:uid="{00000000-0005-0000-0000-0000882B0000}"/>
    <cellStyle name="Normal 15 4 2 2 5 2 2" xfId="11144" xr:uid="{00000000-0005-0000-0000-0000892B0000}"/>
    <cellStyle name="Normal 15 4 2 2 5 3" xfId="11145" xr:uid="{00000000-0005-0000-0000-00008A2B0000}"/>
    <cellStyle name="Normal 15 4 2 2 6" xfId="11146" xr:uid="{00000000-0005-0000-0000-00008B2B0000}"/>
    <cellStyle name="Normal 15 4 2 2 6 2" xfId="11147" xr:uid="{00000000-0005-0000-0000-00008C2B0000}"/>
    <cellStyle name="Normal 15 4 2 2 6 2 2" xfId="11148" xr:uid="{00000000-0005-0000-0000-00008D2B0000}"/>
    <cellStyle name="Normal 15 4 2 2 6 3" xfId="11149" xr:uid="{00000000-0005-0000-0000-00008E2B0000}"/>
    <cellStyle name="Normal 15 4 2 2 7" xfId="11150" xr:uid="{00000000-0005-0000-0000-00008F2B0000}"/>
    <cellStyle name="Normal 15 4 2 2 7 2" xfId="11151" xr:uid="{00000000-0005-0000-0000-0000902B0000}"/>
    <cellStyle name="Normal 15 4 2 2 8" xfId="11152" xr:uid="{00000000-0005-0000-0000-0000912B0000}"/>
    <cellStyle name="Normal 15 4 2 2 8 2" xfId="11153" xr:uid="{00000000-0005-0000-0000-0000922B0000}"/>
    <cellStyle name="Normal 15 4 2 2 9" xfId="11154" xr:uid="{00000000-0005-0000-0000-0000932B0000}"/>
    <cellStyle name="Normal 15 4 2 3" xfId="11155" xr:uid="{00000000-0005-0000-0000-0000942B0000}"/>
    <cellStyle name="Normal 15 4 2 3 2" xfId="11156" xr:uid="{00000000-0005-0000-0000-0000952B0000}"/>
    <cellStyle name="Normal 15 4 2 3 2 2" xfId="11157" xr:uid="{00000000-0005-0000-0000-0000962B0000}"/>
    <cellStyle name="Normal 15 4 2 3 2 2 2" xfId="11158" xr:uid="{00000000-0005-0000-0000-0000972B0000}"/>
    <cellStyle name="Normal 15 4 2 3 2 2 2 2" xfId="11159" xr:uid="{00000000-0005-0000-0000-0000982B0000}"/>
    <cellStyle name="Normal 15 4 2 3 2 2 3" xfId="11160" xr:uid="{00000000-0005-0000-0000-0000992B0000}"/>
    <cellStyle name="Normal 15 4 2 3 2 3" xfId="11161" xr:uid="{00000000-0005-0000-0000-00009A2B0000}"/>
    <cellStyle name="Normal 15 4 2 3 2 3 2" xfId="11162" xr:uid="{00000000-0005-0000-0000-00009B2B0000}"/>
    <cellStyle name="Normal 15 4 2 3 2 3 2 2" xfId="11163" xr:uid="{00000000-0005-0000-0000-00009C2B0000}"/>
    <cellStyle name="Normal 15 4 2 3 2 3 3" xfId="11164" xr:uid="{00000000-0005-0000-0000-00009D2B0000}"/>
    <cellStyle name="Normal 15 4 2 3 2 4" xfId="11165" xr:uid="{00000000-0005-0000-0000-00009E2B0000}"/>
    <cellStyle name="Normal 15 4 2 3 2 4 2" xfId="11166" xr:uid="{00000000-0005-0000-0000-00009F2B0000}"/>
    <cellStyle name="Normal 15 4 2 3 2 4 2 2" xfId="11167" xr:uid="{00000000-0005-0000-0000-0000A02B0000}"/>
    <cellStyle name="Normal 15 4 2 3 2 4 3" xfId="11168" xr:uid="{00000000-0005-0000-0000-0000A12B0000}"/>
    <cellStyle name="Normal 15 4 2 3 2 5" xfId="11169" xr:uid="{00000000-0005-0000-0000-0000A22B0000}"/>
    <cellStyle name="Normal 15 4 2 3 2 5 2" xfId="11170" xr:uid="{00000000-0005-0000-0000-0000A32B0000}"/>
    <cellStyle name="Normal 15 4 2 3 2 6" xfId="11171" xr:uid="{00000000-0005-0000-0000-0000A42B0000}"/>
    <cellStyle name="Normal 15 4 2 3 2 6 2" xfId="11172" xr:uid="{00000000-0005-0000-0000-0000A52B0000}"/>
    <cellStyle name="Normal 15 4 2 3 2 7" xfId="11173" xr:uid="{00000000-0005-0000-0000-0000A62B0000}"/>
    <cellStyle name="Normal 15 4 2 3 3" xfId="11174" xr:uid="{00000000-0005-0000-0000-0000A72B0000}"/>
    <cellStyle name="Normal 15 4 2 3 3 2" xfId="11175" xr:uid="{00000000-0005-0000-0000-0000A82B0000}"/>
    <cellStyle name="Normal 15 4 2 3 3 2 2" xfId="11176" xr:uid="{00000000-0005-0000-0000-0000A92B0000}"/>
    <cellStyle name="Normal 15 4 2 3 3 3" xfId="11177" xr:uid="{00000000-0005-0000-0000-0000AA2B0000}"/>
    <cellStyle name="Normal 15 4 2 3 4" xfId="11178" xr:uid="{00000000-0005-0000-0000-0000AB2B0000}"/>
    <cellStyle name="Normal 15 4 2 3 4 2" xfId="11179" xr:uid="{00000000-0005-0000-0000-0000AC2B0000}"/>
    <cellStyle name="Normal 15 4 2 3 4 2 2" xfId="11180" xr:uid="{00000000-0005-0000-0000-0000AD2B0000}"/>
    <cellStyle name="Normal 15 4 2 3 4 3" xfId="11181" xr:uid="{00000000-0005-0000-0000-0000AE2B0000}"/>
    <cellStyle name="Normal 15 4 2 3 5" xfId="11182" xr:uid="{00000000-0005-0000-0000-0000AF2B0000}"/>
    <cellStyle name="Normal 15 4 2 3 5 2" xfId="11183" xr:uid="{00000000-0005-0000-0000-0000B02B0000}"/>
    <cellStyle name="Normal 15 4 2 3 5 2 2" xfId="11184" xr:uid="{00000000-0005-0000-0000-0000B12B0000}"/>
    <cellStyle name="Normal 15 4 2 3 5 3" xfId="11185" xr:uid="{00000000-0005-0000-0000-0000B22B0000}"/>
    <cellStyle name="Normal 15 4 2 3 6" xfId="11186" xr:uid="{00000000-0005-0000-0000-0000B32B0000}"/>
    <cellStyle name="Normal 15 4 2 3 6 2" xfId="11187" xr:uid="{00000000-0005-0000-0000-0000B42B0000}"/>
    <cellStyle name="Normal 15 4 2 3 7" xfId="11188" xr:uid="{00000000-0005-0000-0000-0000B52B0000}"/>
    <cellStyle name="Normal 15 4 2 3 7 2" xfId="11189" xr:uid="{00000000-0005-0000-0000-0000B62B0000}"/>
    <cellStyle name="Normal 15 4 2 3 8" xfId="11190" xr:uid="{00000000-0005-0000-0000-0000B72B0000}"/>
    <cellStyle name="Normal 15 4 2 4" xfId="11191" xr:uid="{00000000-0005-0000-0000-0000B82B0000}"/>
    <cellStyle name="Normal 15 4 2 4 2" xfId="11192" xr:uid="{00000000-0005-0000-0000-0000B92B0000}"/>
    <cellStyle name="Normal 15 4 2 4 2 2" xfId="11193" xr:uid="{00000000-0005-0000-0000-0000BA2B0000}"/>
    <cellStyle name="Normal 15 4 2 4 2 2 2" xfId="11194" xr:uid="{00000000-0005-0000-0000-0000BB2B0000}"/>
    <cellStyle name="Normal 15 4 2 4 2 3" xfId="11195" xr:uid="{00000000-0005-0000-0000-0000BC2B0000}"/>
    <cellStyle name="Normal 15 4 2 4 3" xfId="11196" xr:uid="{00000000-0005-0000-0000-0000BD2B0000}"/>
    <cellStyle name="Normal 15 4 2 4 3 2" xfId="11197" xr:uid="{00000000-0005-0000-0000-0000BE2B0000}"/>
    <cellStyle name="Normal 15 4 2 4 3 2 2" xfId="11198" xr:uid="{00000000-0005-0000-0000-0000BF2B0000}"/>
    <cellStyle name="Normal 15 4 2 4 3 3" xfId="11199" xr:uid="{00000000-0005-0000-0000-0000C02B0000}"/>
    <cellStyle name="Normal 15 4 2 4 4" xfId="11200" xr:uid="{00000000-0005-0000-0000-0000C12B0000}"/>
    <cellStyle name="Normal 15 4 2 4 4 2" xfId="11201" xr:uid="{00000000-0005-0000-0000-0000C22B0000}"/>
    <cellStyle name="Normal 15 4 2 4 4 2 2" xfId="11202" xr:uid="{00000000-0005-0000-0000-0000C32B0000}"/>
    <cellStyle name="Normal 15 4 2 4 4 3" xfId="11203" xr:uid="{00000000-0005-0000-0000-0000C42B0000}"/>
    <cellStyle name="Normal 15 4 2 4 5" xfId="11204" xr:uid="{00000000-0005-0000-0000-0000C52B0000}"/>
    <cellStyle name="Normal 15 4 2 4 5 2" xfId="11205" xr:uid="{00000000-0005-0000-0000-0000C62B0000}"/>
    <cellStyle name="Normal 15 4 2 4 6" xfId="11206" xr:uid="{00000000-0005-0000-0000-0000C72B0000}"/>
    <cellStyle name="Normal 15 4 2 4 6 2" xfId="11207" xr:uid="{00000000-0005-0000-0000-0000C82B0000}"/>
    <cellStyle name="Normal 15 4 2 4 7" xfId="11208" xr:uid="{00000000-0005-0000-0000-0000C92B0000}"/>
    <cellStyle name="Normal 15 4 2 5" xfId="11209" xr:uid="{00000000-0005-0000-0000-0000CA2B0000}"/>
    <cellStyle name="Normal 15 4 2 5 2" xfId="11210" xr:uid="{00000000-0005-0000-0000-0000CB2B0000}"/>
    <cellStyle name="Normal 15 4 2 5 2 2" xfId="11211" xr:uid="{00000000-0005-0000-0000-0000CC2B0000}"/>
    <cellStyle name="Normal 15 4 2 5 2 2 2" xfId="11212" xr:uid="{00000000-0005-0000-0000-0000CD2B0000}"/>
    <cellStyle name="Normal 15 4 2 5 2 3" xfId="11213" xr:uid="{00000000-0005-0000-0000-0000CE2B0000}"/>
    <cellStyle name="Normal 15 4 2 5 3" xfId="11214" xr:uid="{00000000-0005-0000-0000-0000CF2B0000}"/>
    <cellStyle name="Normal 15 4 2 5 3 2" xfId="11215" xr:uid="{00000000-0005-0000-0000-0000D02B0000}"/>
    <cellStyle name="Normal 15 4 2 5 3 2 2" xfId="11216" xr:uid="{00000000-0005-0000-0000-0000D12B0000}"/>
    <cellStyle name="Normal 15 4 2 5 3 3" xfId="11217" xr:uid="{00000000-0005-0000-0000-0000D22B0000}"/>
    <cellStyle name="Normal 15 4 2 5 4" xfId="11218" xr:uid="{00000000-0005-0000-0000-0000D32B0000}"/>
    <cellStyle name="Normal 15 4 2 5 4 2" xfId="11219" xr:uid="{00000000-0005-0000-0000-0000D42B0000}"/>
    <cellStyle name="Normal 15 4 2 5 4 2 2" xfId="11220" xr:uid="{00000000-0005-0000-0000-0000D52B0000}"/>
    <cellStyle name="Normal 15 4 2 5 4 3" xfId="11221" xr:uid="{00000000-0005-0000-0000-0000D62B0000}"/>
    <cellStyle name="Normal 15 4 2 5 5" xfId="11222" xr:uid="{00000000-0005-0000-0000-0000D72B0000}"/>
    <cellStyle name="Normal 15 4 2 5 5 2" xfId="11223" xr:uid="{00000000-0005-0000-0000-0000D82B0000}"/>
    <cellStyle name="Normal 15 4 2 5 6" xfId="11224" xr:uid="{00000000-0005-0000-0000-0000D92B0000}"/>
    <cellStyle name="Normal 15 4 2 5 6 2" xfId="11225" xr:uid="{00000000-0005-0000-0000-0000DA2B0000}"/>
    <cellStyle name="Normal 15 4 2 5 7" xfId="11226" xr:uid="{00000000-0005-0000-0000-0000DB2B0000}"/>
    <cellStyle name="Normal 15 4 2 6" xfId="11227" xr:uid="{00000000-0005-0000-0000-0000DC2B0000}"/>
    <cellStyle name="Normal 15 4 2 6 2" xfId="11228" xr:uid="{00000000-0005-0000-0000-0000DD2B0000}"/>
    <cellStyle name="Normal 15 4 2 6 2 2" xfId="11229" xr:uid="{00000000-0005-0000-0000-0000DE2B0000}"/>
    <cellStyle name="Normal 15 4 2 6 3" xfId="11230" xr:uid="{00000000-0005-0000-0000-0000DF2B0000}"/>
    <cellStyle name="Normal 15 4 2 7" xfId="11231" xr:uid="{00000000-0005-0000-0000-0000E02B0000}"/>
    <cellStyle name="Normal 15 4 2 7 2" xfId="11232" xr:uid="{00000000-0005-0000-0000-0000E12B0000}"/>
    <cellStyle name="Normal 15 4 2 7 2 2" xfId="11233" xr:uid="{00000000-0005-0000-0000-0000E22B0000}"/>
    <cellStyle name="Normal 15 4 2 7 3" xfId="11234" xr:uid="{00000000-0005-0000-0000-0000E32B0000}"/>
    <cellStyle name="Normal 15 4 2 8" xfId="11235" xr:uid="{00000000-0005-0000-0000-0000E42B0000}"/>
    <cellStyle name="Normal 15 4 2 8 2" xfId="11236" xr:uid="{00000000-0005-0000-0000-0000E52B0000}"/>
    <cellStyle name="Normal 15 4 2 8 2 2" xfId="11237" xr:uid="{00000000-0005-0000-0000-0000E62B0000}"/>
    <cellStyle name="Normal 15 4 2 8 3" xfId="11238" xr:uid="{00000000-0005-0000-0000-0000E72B0000}"/>
    <cellStyle name="Normal 15 4 2 9" xfId="11239" xr:uid="{00000000-0005-0000-0000-0000E82B0000}"/>
    <cellStyle name="Normal 15 4 2 9 2" xfId="11240" xr:uid="{00000000-0005-0000-0000-0000E92B0000}"/>
    <cellStyle name="Normal 15 4 3" xfId="11241" xr:uid="{00000000-0005-0000-0000-0000EA2B0000}"/>
    <cellStyle name="Normal 15 4 3 10" xfId="11242" xr:uid="{00000000-0005-0000-0000-0000EB2B0000}"/>
    <cellStyle name="Normal 15 4 3 10 2" xfId="11243" xr:uid="{00000000-0005-0000-0000-0000EC2B0000}"/>
    <cellStyle name="Normal 15 4 3 11" xfId="11244" xr:uid="{00000000-0005-0000-0000-0000ED2B0000}"/>
    <cellStyle name="Normal 15 4 3 2" xfId="11245" xr:uid="{00000000-0005-0000-0000-0000EE2B0000}"/>
    <cellStyle name="Normal 15 4 3 2 2" xfId="11246" xr:uid="{00000000-0005-0000-0000-0000EF2B0000}"/>
    <cellStyle name="Normal 15 4 3 2 2 2" xfId="11247" xr:uid="{00000000-0005-0000-0000-0000F02B0000}"/>
    <cellStyle name="Normal 15 4 3 2 2 2 2" xfId="11248" xr:uid="{00000000-0005-0000-0000-0000F12B0000}"/>
    <cellStyle name="Normal 15 4 3 2 2 2 2 2" xfId="11249" xr:uid="{00000000-0005-0000-0000-0000F22B0000}"/>
    <cellStyle name="Normal 15 4 3 2 2 2 3" xfId="11250" xr:uid="{00000000-0005-0000-0000-0000F32B0000}"/>
    <cellStyle name="Normal 15 4 3 2 2 3" xfId="11251" xr:uid="{00000000-0005-0000-0000-0000F42B0000}"/>
    <cellStyle name="Normal 15 4 3 2 2 3 2" xfId="11252" xr:uid="{00000000-0005-0000-0000-0000F52B0000}"/>
    <cellStyle name="Normal 15 4 3 2 2 3 2 2" xfId="11253" xr:uid="{00000000-0005-0000-0000-0000F62B0000}"/>
    <cellStyle name="Normal 15 4 3 2 2 3 3" xfId="11254" xr:uid="{00000000-0005-0000-0000-0000F72B0000}"/>
    <cellStyle name="Normal 15 4 3 2 2 4" xfId="11255" xr:uid="{00000000-0005-0000-0000-0000F82B0000}"/>
    <cellStyle name="Normal 15 4 3 2 2 4 2" xfId="11256" xr:uid="{00000000-0005-0000-0000-0000F92B0000}"/>
    <cellStyle name="Normal 15 4 3 2 2 4 2 2" xfId="11257" xr:uid="{00000000-0005-0000-0000-0000FA2B0000}"/>
    <cellStyle name="Normal 15 4 3 2 2 4 3" xfId="11258" xr:uid="{00000000-0005-0000-0000-0000FB2B0000}"/>
    <cellStyle name="Normal 15 4 3 2 2 5" xfId="11259" xr:uid="{00000000-0005-0000-0000-0000FC2B0000}"/>
    <cellStyle name="Normal 15 4 3 2 2 5 2" xfId="11260" xr:uid="{00000000-0005-0000-0000-0000FD2B0000}"/>
    <cellStyle name="Normal 15 4 3 2 2 6" xfId="11261" xr:uid="{00000000-0005-0000-0000-0000FE2B0000}"/>
    <cellStyle name="Normal 15 4 3 2 2 6 2" xfId="11262" xr:uid="{00000000-0005-0000-0000-0000FF2B0000}"/>
    <cellStyle name="Normal 15 4 3 2 2 7" xfId="11263" xr:uid="{00000000-0005-0000-0000-0000002C0000}"/>
    <cellStyle name="Normal 15 4 3 2 3" xfId="11264" xr:uid="{00000000-0005-0000-0000-0000012C0000}"/>
    <cellStyle name="Normal 15 4 3 2 3 2" xfId="11265" xr:uid="{00000000-0005-0000-0000-0000022C0000}"/>
    <cellStyle name="Normal 15 4 3 2 3 2 2" xfId="11266" xr:uid="{00000000-0005-0000-0000-0000032C0000}"/>
    <cellStyle name="Normal 15 4 3 2 3 2 2 2" xfId="11267" xr:uid="{00000000-0005-0000-0000-0000042C0000}"/>
    <cellStyle name="Normal 15 4 3 2 3 2 3" xfId="11268" xr:uid="{00000000-0005-0000-0000-0000052C0000}"/>
    <cellStyle name="Normal 15 4 3 2 3 3" xfId="11269" xr:uid="{00000000-0005-0000-0000-0000062C0000}"/>
    <cellStyle name="Normal 15 4 3 2 3 3 2" xfId="11270" xr:uid="{00000000-0005-0000-0000-0000072C0000}"/>
    <cellStyle name="Normal 15 4 3 2 3 3 2 2" xfId="11271" xr:uid="{00000000-0005-0000-0000-0000082C0000}"/>
    <cellStyle name="Normal 15 4 3 2 3 3 3" xfId="11272" xr:uid="{00000000-0005-0000-0000-0000092C0000}"/>
    <cellStyle name="Normal 15 4 3 2 3 4" xfId="11273" xr:uid="{00000000-0005-0000-0000-00000A2C0000}"/>
    <cellStyle name="Normal 15 4 3 2 3 4 2" xfId="11274" xr:uid="{00000000-0005-0000-0000-00000B2C0000}"/>
    <cellStyle name="Normal 15 4 3 2 3 4 2 2" xfId="11275" xr:uid="{00000000-0005-0000-0000-00000C2C0000}"/>
    <cellStyle name="Normal 15 4 3 2 3 4 3" xfId="11276" xr:uid="{00000000-0005-0000-0000-00000D2C0000}"/>
    <cellStyle name="Normal 15 4 3 2 3 5" xfId="11277" xr:uid="{00000000-0005-0000-0000-00000E2C0000}"/>
    <cellStyle name="Normal 15 4 3 2 3 5 2" xfId="11278" xr:uid="{00000000-0005-0000-0000-00000F2C0000}"/>
    <cellStyle name="Normal 15 4 3 2 3 6" xfId="11279" xr:uid="{00000000-0005-0000-0000-0000102C0000}"/>
    <cellStyle name="Normal 15 4 3 2 3 6 2" xfId="11280" xr:uid="{00000000-0005-0000-0000-0000112C0000}"/>
    <cellStyle name="Normal 15 4 3 2 3 7" xfId="11281" xr:uid="{00000000-0005-0000-0000-0000122C0000}"/>
    <cellStyle name="Normal 15 4 3 2 4" xfId="11282" xr:uid="{00000000-0005-0000-0000-0000132C0000}"/>
    <cellStyle name="Normal 15 4 3 2 4 2" xfId="11283" xr:uid="{00000000-0005-0000-0000-0000142C0000}"/>
    <cellStyle name="Normal 15 4 3 2 4 2 2" xfId="11284" xr:uid="{00000000-0005-0000-0000-0000152C0000}"/>
    <cellStyle name="Normal 15 4 3 2 4 3" xfId="11285" xr:uid="{00000000-0005-0000-0000-0000162C0000}"/>
    <cellStyle name="Normal 15 4 3 2 5" xfId="11286" xr:uid="{00000000-0005-0000-0000-0000172C0000}"/>
    <cellStyle name="Normal 15 4 3 2 5 2" xfId="11287" xr:uid="{00000000-0005-0000-0000-0000182C0000}"/>
    <cellStyle name="Normal 15 4 3 2 5 2 2" xfId="11288" xr:uid="{00000000-0005-0000-0000-0000192C0000}"/>
    <cellStyle name="Normal 15 4 3 2 5 3" xfId="11289" xr:uid="{00000000-0005-0000-0000-00001A2C0000}"/>
    <cellStyle name="Normal 15 4 3 2 6" xfId="11290" xr:uid="{00000000-0005-0000-0000-00001B2C0000}"/>
    <cellStyle name="Normal 15 4 3 2 6 2" xfId="11291" xr:uid="{00000000-0005-0000-0000-00001C2C0000}"/>
    <cellStyle name="Normal 15 4 3 2 6 2 2" xfId="11292" xr:uid="{00000000-0005-0000-0000-00001D2C0000}"/>
    <cellStyle name="Normal 15 4 3 2 6 3" xfId="11293" xr:uid="{00000000-0005-0000-0000-00001E2C0000}"/>
    <cellStyle name="Normal 15 4 3 2 7" xfId="11294" xr:uid="{00000000-0005-0000-0000-00001F2C0000}"/>
    <cellStyle name="Normal 15 4 3 2 7 2" xfId="11295" xr:uid="{00000000-0005-0000-0000-0000202C0000}"/>
    <cellStyle name="Normal 15 4 3 2 8" xfId="11296" xr:uid="{00000000-0005-0000-0000-0000212C0000}"/>
    <cellStyle name="Normal 15 4 3 2 8 2" xfId="11297" xr:uid="{00000000-0005-0000-0000-0000222C0000}"/>
    <cellStyle name="Normal 15 4 3 2 9" xfId="11298" xr:uid="{00000000-0005-0000-0000-0000232C0000}"/>
    <cellStyle name="Normal 15 4 3 3" xfId="11299" xr:uid="{00000000-0005-0000-0000-0000242C0000}"/>
    <cellStyle name="Normal 15 4 3 3 2" xfId="11300" xr:uid="{00000000-0005-0000-0000-0000252C0000}"/>
    <cellStyle name="Normal 15 4 3 3 2 2" xfId="11301" xr:uid="{00000000-0005-0000-0000-0000262C0000}"/>
    <cellStyle name="Normal 15 4 3 3 2 2 2" xfId="11302" xr:uid="{00000000-0005-0000-0000-0000272C0000}"/>
    <cellStyle name="Normal 15 4 3 3 2 2 2 2" xfId="11303" xr:uid="{00000000-0005-0000-0000-0000282C0000}"/>
    <cellStyle name="Normal 15 4 3 3 2 2 3" xfId="11304" xr:uid="{00000000-0005-0000-0000-0000292C0000}"/>
    <cellStyle name="Normal 15 4 3 3 2 3" xfId="11305" xr:uid="{00000000-0005-0000-0000-00002A2C0000}"/>
    <cellStyle name="Normal 15 4 3 3 2 3 2" xfId="11306" xr:uid="{00000000-0005-0000-0000-00002B2C0000}"/>
    <cellStyle name="Normal 15 4 3 3 2 3 2 2" xfId="11307" xr:uid="{00000000-0005-0000-0000-00002C2C0000}"/>
    <cellStyle name="Normal 15 4 3 3 2 3 3" xfId="11308" xr:uid="{00000000-0005-0000-0000-00002D2C0000}"/>
    <cellStyle name="Normal 15 4 3 3 2 4" xfId="11309" xr:uid="{00000000-0005-0000-0000-00002E2C0000}"/>
    <cellStyle name="Normal 15 4 3 3 2 4 2" xfId="11310" xr:uid="{00000000-0005-0000-0000-00002F2C0000}"/>
    <cellStyle name="Normal 15 4 3 3 2 4 2 2" xfId="11311" xr:uid="{00000000-0005-0000-0000-0000302C0000}"/>
    <cellStyle name="Normal 15 4 3 3 2 4 3" xfId="11312" xr:uid="{00000000-0005-0000-0000-0000312C0000}"/>
    <cellStyle name="Normal 15 4 3 3 2 5" xfId="11313" xr:uid="{00000000-0005-0000-0000-0000322C0000}"/>
    <cellStyle name="Normal 15 4 3 3 2 5 2" xfId="11314" xr:uid="{00000000-0005-0000-0000-0000332C0000}"/>
    <cellStyle name="Normal 15 4 3 3 2 6" xfId="11315" xr:uid="{00000000-0005-0000-0000-0000342C0000}"/>
    <cellStyle name="Normal 15 4 3 3 2 6 2" xfId="11316" xr:uid="{00000000-0005-0000-0000-0000352C0000}"/>
    <cellStyle name="Normal 15 4 3 3 2 7" xfId="11317" xr:uid="{00000000-0005-0000-0000-0000362C0000}"/>
    <cellStyle name="Normal 15 4 3 3 3" xfId="11318" xr:uid="{00000000-0005-0000-0000-0000372C0000}"/>
    <cellStyle name="Normal 15 4 3 3 3 2" xfId="11319" xr:uid="{00000000-0005-0000-0000-0000382C0000}"/>
    <cellStyle name="Normal 15 4 3 3 3 2 2" xfId="11320" xr:uid="{00000000-0005-0000-0000-0000392C0000}"/>
    <cellStyle name="Normal 15 4 3 3 3 3" xfId="11321" xr:uid="{00000000-0005-0000-0000-00003A2C0000}"/>
    <cellStyle name="Normal 15 4 3 3 4" xfId="11322" xr:uid="{00000000-0005-0000-0000-00003B2C0000}"/>
    <cellStyle name="Normal 15 4 3 3 4 2" xfId="11323" xr:uid="{00000000-0005-0000-0000-00003C2C0000}"/>
    <cellStyle name="Normal 15 4 3 3 4 2 2" xfId="11324" xr:uid="{00000000-0005-0000-0000-00003D2C0000}"/>
    <cellStyle name="Normal 15 4 3 3 4 3" xfId="11325" xr:uid="{00000000-0005-0000-0000-00003E2C0000}"/>
    <cellStyle name="Normal 15 4 3 3 5" xfId="11326" xr:uid="{00000000-0005-0000-0000-00003F2C0000}"/>
    <cellStyle name="Normal 15 4 3 3 5 2" xfId="11327" xr:uid="{00000000-0005-0000-0000-0000402C0000}"/>
    <cellStyle name="Normal 15 4 3 3 5 2 2" xfId="11328" xr:uid="{00000000-0005-0000-0000-0000412C0000}"/>
    <cellStyle name="Normal 15 4 3 3 5 3" xfId="11329" xr:uid="{00000000-0005-0000-0000-0000422C0000}"/>
    <cellStyle name="Normal 15 4 3 3 6" xfId="11330" xr:uid="{00000000-0005-0000-0000-0000432C0000}"/>
    <cellStyle name="Normal 15 4 3 3 6 2" xfId="11331" xr:uid="{00000000-0005-0000-0000-0000442C0000}"/>
    <cellStyle name="Normal 15 4 3 3 7" xfId="11332" xr:uid="{00000000-0005-0000-0000-0000452C0000}"/>
    <cellStyle name="Normal 15 4 3 3 7 2" xfId="11333" xr:uid="{00000000-0005-0000-0000-0000462C0000}"/>
    <cellStyle name="Normal 15 4 3 3 8" xfId="11334" xr:uid="{00000000-0005-0000-0000-0000472C0000}"/>
    <cellStyle name="Normal 15 4 3 4" xfId="11335" xr:uid="{00000000-0005-0000-0000-0000482C0000}"/>
    <cellStyle name="Normal 15 4 3 4 2" xfId="11336" xr:uid="{00000000-0005-0000-0000-0000492C0000}"/>
    <cellStyle name="Normal 15 4 3 4 2 2" xfId="11337" xr:uid="{00000000-0005-0000-0000-00004A2C0000}"/>
    <cellStyle name="Normal 15 4 3 4 2 2 2" xfId="11338" xr:uid="{00000000-0005-0000-0000-00004B2C0000}"/>
    <cellStyle name="Normal 15 4 3 4 2 3" xfId="11339" xr:uid="{00000000-0005-0000-0000-00004C2C0000}"/>
    <cellStyle name="Normal 15 4 3 4 3" xfId="11340" xr:uid="{00000000-0005-0000-0000-00004D2C0000}"/>
    <cellStyle name="Normal 15 4 3 4 3 2" xfId="11341" xr:uid="{00000000-0005-0000-0000-00004E2C0000}"/>
    <cellStyle name="Normal 15 4 3 4 3 2 2" xfId="11342" xr:uid="{00000000-0005-0000-0000-00004F2C0000}"/>
    <cellStyle name="Normal 15 4 3 4 3 3" xfId="11343" xr:uid="{00000000-0005-0000-0000-0000502C0000}"/>
    <cellStyle name="Normal 15 4 3 4 4" xfId="11344" xr:uid="{00000000-0005-0000-0000-0000512C0000}"/>
    <cellStyle name="Normal 15 4 3 4 4 2" xfId="11345" xr:uid="{00000000-0005-0000-0000-0000522C0000}"/>
    <cellStyle name="Normal 15 4 3 4 4 2 2" xfId="11346" xr:uid="{00000000-0005-0000-0000-0000532C0000}"/>
    <cellStyle name="Normal 15 4 3 4 4 3" xfId="11347" xr:uid="{00000000-0005-0000-0000-0000542C0000}"/>
    <cellStyle name="Normal 15 4 3 4 5" xfId="11348" xr:uid="{00000000-0005-0000-0000-0000552C0000}"/>
    <cellStyle name="Normal 15 4 3 4 5 2" xfId="11349" xr:uid="{00000000-0005-0000-0000-0000562C0000}"/>
    <cellStyle name="Normal 15 4 3 4 6" xfId="11350" xr:uid="{00000000-0005-0000-0000-0000572C0000}"/>
    <cellStyle name="Normal 15 4 3 4 6 2" xfId="11351" xr:uid="{00000000-0005-0000-0000-0000582C0000}"/>
    <cellStyle name="Normal 15 4 3 4 7" xfId="11352" xr:uid="{00000000-0005-0000-0000-0000592C0000}"/>
    <cellStyle name="Normal 15 4 3 5" xfId="11353" xr:uid="{00000000-0005-0000-0000-00005A2C0000}"/>
    <cellStyle name="Normal 15 4 3 5 2" xfId="11354" xr:uid="{00000000-0005-0000-0000-00005B2C0000}"/>
    <cellStyle name="Normal 15 4 3 5 2 2" xfId="11355" xr:uid="{00000000-0005-0000-0000-00005C2C0000}"/>
    <cellStyle name="Normal 15 4 3 5 2 2 2" xfId="11356" xr:uid="{00000000-0005-0000-0000-00005D2C0000}"/>
    <cellStyle name="Normal 15 4 3 5 2 3" xfId="11357" xr:uid="{00000000-0005-0000-0000-00005E2C0000}"/>
    <cellStyle name="Normal 15 4 3 5 3" xfId="11358" xr:uid="{00000000-0005-0000-0000-00005F2C0000}"/>
    <cellStyle name="Normal 15 4 3 5 3 2" xfId="11359" xr:uid="{00000000-0005-0000-0000-0000602C0000}"/>
    <cellStyle name="Normal 15 4 3 5 3 2 2" xfId="11360" xr:uid="{00000000-0005-0000-0000-0000612C0000}"/>
    <cellStyle name="Normal 15 4 3 5 3 3" xfId="11361" xr:uid="{00000000-0005-0000-0000-0000622C0000}"/>
    <cellStyle name="Normal 15 4 3 5 4" xfId="11362" xr:uid="{00000000-0005-0000-0000-0000632C0000}"/>
    <cellStyle name="Normal 15 4 3 5 4 2" xfId="11363" xr:uid="{00000000-0005-0000-0000-0000642C0000}"/>
    <cellStyle name="Normal 15 4 3 5 4 2 2" xfId="11364" xr:uid="{00000000-0005-0000-0000-0000652C0000}"/>
    <cellStyle name="Normal 15 4 3 5 4 3" xfId="11365" xr:uid="{00000000-0005-0000-0000-0000662C0000}"/>
    <cellStyle name="Normal 15 4 3 5 5" xfId="11366" xr:uid="{00000000-0005-0000-0000-0000672C0000}"/>
    <cellStyle name="Normal 15 4 3 5 5 2" xfId="11367" xr:uid="{00000000-0005-0000-0000-0000682C0000}"/>
    <cellStyle name="Normal 15 4 3 5 6" xfId="11368" xr:uid="{00000000-0005-0000-0000-0000692C0000}"/>
    <cellStyle name="Normal 15 4 3 5 6 2" xfId="11369" xr:uid="{00000000-0005-0000-0000-00006A2C0000}"/>
    <cellStyle name="Normal 15 4 3 5 7" xfId="11370" xr:uid="{00000000-0005-0000-0000-00006B2C0000}"/>
    <cellStyle name="Normal 15 4 3 6" xfId="11371" xr:uid="{00000000-0005-0000-0000-00006C2C0000}"/>
    <cellStyle name="Normal 15 4 3 6 2" xfId="11372" xr:uid="{00000000-0005-0000-0000-00006D2C0000}"/>
    <cellStyle name="Normal 15 4 3 6 2 2" xfId="11373" xr:uid="{00000000-0005-0000-0000-00006E2C0000}"/>
    <cellStyle name="Normal 15 4 3 6 3" xfId="11374" xr:uid="{00000000-0005-0000-0000-00006F2C0000}"/>
    <cellStyle name="Normal 15 4 3 7" xfId="11375" xr:uid="{00000000-0005-0000-0000-0000702C0000}"/>
    <cellStyle name="Normal 15 4 3 7 2" xfId="11376" xr:uid="{00000000-0005-0000-0000-0000712C0000}"/>
    <cellStyle name="Normal 15 4 3 7 2 2" xfId="11377" xr:uid="{00000000-0005-0000-0000-0000722C0000}"/>
    <cellStyle name="Normal 15 4 3 7 3" xfId="11378" xr:uid="{00000000-0005-0000-0000-0000732C0000}"/>
    <cellStyle name="Normal 15 4 3 8" xfId="11379" xr:uid="{00000000-0005-0000-0000-0000742C0000}"/>
    <cellStyle name="Normal 15 4 3 8 2" xfId="11380" xr:uid="{00000000-0005-0000-0000-0000752C0000}"/>
    <cellStyle name="Normal 15 4 3 8 2 2" xfId="11381" xr:uid="{00000000-0005-0000-0000-0000762C0000}"/>
    <cellStyle name="Normal 15 4 3 8 3" xfId="11382" xr:uid="{00000000-0005-0000-0000-0000772C0000}"/>
    <cellStyle name="Normal 15 4 3 9" xfId="11383" xr:uid="{00000000-0005-0000-0000-0000782C0000}"/>
    <cellStyle name="Normal 15 4 3 9 2" xfId="11384" xr:uid="{00000000-0005-0000-0000-0000792C0000}"/>
    <cellStyle name="Normal 15 4 4" xfId="11385" xr:uid="{00000000-0005-0000-0000-00007A2C0000}"/>
    <cellStyle name="Normal 15 4 4 2" xfId="11386" xr:uid="{00000000-0005-0000-0000-00007B2C0000}"/>
    <cellStyle name="Normal 15 4 4 2 2" xfId="11387" xr:uid="{00000000-0005-0000-0000-00007C2C0000}"/>
    <cellStyle name="Normal 15 4 4 2 2 2" xfId="11388" xr:uid="{00000000-0005-0000-0000-00007D2C0000}"/>
    <cellStyle name="Normal 15 4 4 2 2 2 2" xfId="11389" xr:uid="{00000000-0005-0000-0000-00007E2C0000}"/>
    <cellStyle name="Normal 15 4 4 2 2 3" xfId="11390" xr:uid="{00000000-0005-0000-0000-00007F2C0000}"/>
    <cellStyle name="Normal 15 4 4 2 3" xfId="11391" xr:uid="{00000000-0005-0000-0000-0000802C0000}"/>
    <cellStyle name="Normal 15 4 4 2 3 2" xfId="11392" xr:uid="{00000000-0005-0000-0000-0000812C0000}"/>
    <cellStyle name="Normal 15 4 4 2 3 2 2" xfId="11393" xr:uid="{00000000-0005-0000-0000-0000822C0000}"/>
    <cellStyle name="Normal 15 4 4 2 3 3" xfId="11394" xr:uid="{00000000-0005-0000-0000-0000832C0000}"/>
    <cellStyle name="Normal 15 4 4 2 4" xfId="11395" xr:uid="{00000000-0005-0000-0000-0000842C0000}"/>
    <cellStyle name="Normal 15 4 4 2 4 2" xfId="11396" xr:uid="{00000000-0005-0000-0000-0000852C0000}"/>
    <cellStyle name="Normal 15 4 4 2 4 2 2" xfId="11397" xr:uid="{00000000-0005-0000-0000-0000862C0000}"/>
    <cellStyle name="Normal 15 4 4 2 4 3" xfId="11398" xr:uid="{00000000-0005-0000-0000-0000872C0000}"/>
    <cellStyle name="Normal 15 4 4 2 5" xfId="11399" xr:uid="{00000000-0005-0000-0000-0000882C0000}"/>
    <cellStyle name="Normal 15 4 4 2 5 2" xfId="11400" xr:uid="{00000000-0005-0000-0000-0000892C0000}"/>
    <cellStyle name="Normal 15 4 4 2 6" xfId="11401" xr:uid="{00000000-0005-0000-0000-00008A2C0000}"/>
    <cellStyle name="Normal 15 4 4 2 6 2" xfId="11402" xr:uid="{00000000-0005-0000-0000-00008B2C0000}"/>
    <cellStyle name="Normal 15 4 4 2 7" xfId="11403" xr:uid="{00000000-0005-0000-0000-00008C2C0000}"/>
    <cellStyle name="Normal 15 4 4 3" xfId="11404" xr:uid="{00000000-0005-0000-0000-00008D2C0000}"/>
    <cellStyle name="Normal 15 4 4 3 2" xfId="11405" xr:uid="{00000000-0005-0000-0000-00008E2C0000}"/>
    <cellStyle name="Normal 15 4 4 3 2 2" xfId="11406" xr:uid="{00000000-0005-0000-0000-00008F2C0000}"/>
    <cellStyle name="Normal 15 4 4 3 2 2 2" xfId="11407" xr:uid="{00000000-0005-0000-0000-0000902C0000}"/>
    <cellStyle name="Normal 15 4 4 3 2 3" xfId="11408" xr:uid="{00000000-0005-0000-0000-0000912C0000}"/>
    <cellStyle name="Normal 15 4 4 3 3" xfId="11409" xr:uid="{00000000-0005-0000-0000-0000922C0000}"/>
    <cellStyle name="Normal 15 4 4 3 3 2" xfId="11410" xr:uid="{00000000-0005-0000-0000-0000932C0000}"/>
    <cellStyle name="Normal 15 4 4 3 3 2 2" xfId="11411" xr:uid="{00000000-0005-0000-0000-0000942C0000}"/>
    <cellStyle name="Normal 15 4 4 3 3 3" xfId="11412" xr:uid="{00000000-0005-0000-0000-0000952C0000}"/>
    <cellStyle name="Normal 15 4 4 3 4" xfId="11413" xr:uid="{00000000-0005-0000-0000-0000962C0000}"/>
    <cellStyle name="Normal 15 4 4 3 4 2" xfId="11414" xr:uid="{00000000-0005-0000-0000-0000972C0000}"/>
    <cellStyle name="Normal 15 4 4 3 4 2 2" xfId="11415" xr:uid="{00000000-0005-0000-0000-0000982C0000}"/>
    <cellStyle name="Normal 15 4 4 3 4 3" xfId="11416" xr:uid="{00000000-0005-0000-0000-0000992C0000}"/>
    <cellStyle name="Normal 15 4 4 3 5" xfId="11417" xr:uid="{00000000-0005-0000-0000-00009A2C0000}"/>
    <cellStyle name="Normal 15 4 4 3 5 2" xfId="11418" xr:uid="{00000000-0005-0000-0000-00009B2C0000}"/>
    <cellStyle name="Normal 15 4 4 3 6" xfId="11419" xr:uid="{00000000-0005-0000-0000-00009C2C0000}"/>
    <cellStyle name="Normal 15 4 4 3 6 2" xfId="11420" xr:uid="{00000000-0005-0000-0000-00009D2C0000}"/>
    <cellStyle name="Normal 15 4 4 3 7" xfId="11421" xr:uid="{00000000-0005-0000-0000-00009E2C0000}"/>
    <cellStyle name="Normal 15 4 4 4" xfId="11422" xr:uid="{00000000-0005-0000-0000-00009F2C0000}"/>
    <cellStyle name="Normal 15 4 4 4 2" xfId="11423" xr:uid="{00000000-0005-0000-0000-0000A02C0000}"/>
    <cellStyle name="Normal 15 4 4 4 2 2" xfId="11424" xr:uid="{00000000-0005-0000-0000-0000A12C0000}"/>
    <cellStyle name="Normal 15 4 4 4 3" xfId="11425" xr:uid="{00000000-0005-0000-0000-0000A22C0000}"/>
    <cellStyle name="Normal 15 4 4 5" xfId="11426" xr:uid="{00000000-0005-0000-0000-0000A32C0000}"/>
    <cellStyle name="Normal 15 4 4 5 2" xfId="11427" xr:uid="{00000000-0005-0000-0000-0000A42C0000}"/>
    <cellStyle name="Normal 15 4 4 5 2 2" xfId="11428" xr:uid="{00000000-0005-0000-0000-0000A52C0000}"/>
    <cellStyle name="Normal 15 4 4 5 3" xfId="11429" xr:uid="{00000000-0005-0000-0000-0000A62C0000}"/>
    <cellStyle name="Normal 15 4 4 6" xfId="11430" xr:uid="{00000000-0005-0000-0000-0000A72C0000}"/>
    <cellStyle name="Normal 15 4 4 6 2" xfId="11431" xr:uid="{00000000-0005-0000-0000-0000A82C0000}"/>
    <cellStyle name="Normal 15 4 4 6 2 2" xfId="11432" xr:uid="{00000000-0005-0000-0000-0000A92C0000}"/>
    <cellStyle name="Normal 15 4 4 6 3" xfId="11433" xr:uid="{00000000-0005-0000-0000-0000AA2C0000}"/>
    <cellStyle name="Normal 15 4 4 7" xfId="11434" xr:uid="{00000000-0005-0000-0000-0000AB2C0000}"/>
    <cellStyle name="Normal 15 4 4 7 2" xfId="11435" xr:uid="{00000000-0005-0000-0000-0000AC2C0000}"/>
    <cellStyle name="Normal 15 4 4 8" xfId="11436" xr:uid="{00000000-0005-0000-0000-0000AD2C0000}"/>
    <cellStyle name="Normal 15 4 4 8 2" xfId="11437" xr:uid="{00000000-0005-0000-0000-0000AE2C0000}"/>
    <cellStyle name="Normal 15 4 4 9" xfId="11438" xr:uid="{00000000-0005-0000-0000-0000AF2C0000}"/>
    <cellStyle name="Normal 15 4 5" xfId="11439" xr:uid="{00000000-0005-0000-0000-0000B02C0000}"/>
    <cellStyle name="Normal 15 4 5 2" xfId="11440" xr:uid="{00000000-0005-0000-0000-0000B12C0000}"/>
    <cellStyle name="Normal 15 4 5 2 2" xfId="11441" xr:uid="{00000000-0005-0000-0000-0000B22C0000}"/>
    <cellStyle name="Normal 15 4 5 2 2 2" xfId="11442" xr:uid="{00000000-0005-0000-0000-0000B32C0000}"/>
    <cellStyle name="Normal 15 4 5 2 2 2 2" xfId="11443" xr:uid="{00000000-0005-0000-0000-0000B42C0000}"/>
    <cellStyle name="Normal 15 4 5 2 2 3" xfId="11444" xr:uid="{00000000-0005-0000-0000-0000B52C0000}"/>
    <cellStyle name="Normal 15 4 5 2 3" xfId="11445" xr:uid="{00000000-0005-0000-0000-0000B62C0000}"/>
    <cellStyle name="Normal 15 4 5 2 3 2" xfId="11446" xr:uid="{00000000-0005-0000-0000-0000B72C0000}"/>
    <cellStyle name="Normal 15 4 5 2 3 2 2" xfId="11447" xr:uid="{00000000-0005-0000-0000-0000B82C0000}"/>
    <cellStyle name="Normal 15 4 5 2 3 3" xfId="11448" xr:uid="{00000000-0005-0000-0000-0000B92C0000}"/>
    <cellStyle name="Normal 15 4 5 2 4" xfId="11449" xr:uid="{00000000-0005-0000-0000-0000BA2C0000}"/>
    <cellStyle name="Normal 15 4 5 2 4 2" xfId="11450" xr:uid="{00000000-0005-0000-0000-0000BB2C0000}"/>
    <cellStyle name="Normal 15 4 5 2 4 2 2" xfId="11451" xr:uid="{00000000-0005-0000-0000-0000BC2C0000}"/>
    <cellStyle name="Normal 15 4 5 2 4 3" xfId="11452" xr:uid="{00000000-0005-0000-0000-0000BD2C0000}"/>
    <cellStyle name="Normal 15 4 5 2 5" xfId="11453" xr:uid="{00000000-0005-0000-0000-0000BE2C0000}"/>
    <cellStyle name="Normal 15 4 5 2 5 2" xfId="11454" xr:uid="{00000000-0005-0000-0000-0000BF2C0000}"/>
    <cellStyle name="Normal 15 4 5 2 6" xfId="11455" xr:uid="{00000000-0005-0000-0000-0000C02C0000}"/>
    <cellStyle name="Normal 15 4 5 2 6 2" xfId="11456" xr:uid="{00000000-0005-0000-0000-0000C12C0000}"/>
    <cellStyle name="Normal 15 4 5 2 7" xfId="11457" xr:uid="{00000000-0005-0000-0000-0000C22C0000}"/>
    <cellStyle name="Normal 15 4 5 3" xfId="11458" xr:uid="{00000000-0005-0000-0000-0000C32C0000}"/>
    <cellStyle name="Normal 15 4 5 3 2" xfId="11459" xr:uid="{00000000-0005-0000-0000-0000C42C0000}"/>
    <cellStyle name="Normal 15 4 5 3 2 2" xfId="11460" xr:uid="{00000000-0005-0000-0000-0000C52C0000}"/>
    <cellStyle name="Normal 15 4 5 3 3" xfId="11461" xr:uid="{00000000-0005-0000-0000-0000C62C0000}"/>
    <cellStyle name="Normal 15 4 5 4" xfId="11462" xr:uid="{00000000-0005-0000-0000-0000C72C0000}"/>
    <cellStyle name="Normal 15 4 5 4 2" xfId="11463" xr:uid="{00000000-0005-0000-0000-0000C82C0000}"/>
    <cellStyle name="Normal 15 4 5 4 2 2" xfId="11464" xr:uid="{00000000-0005-0000-0000-0000C92C0000}"/>
    <cellStyle name="Normal 15 4 5 4 3" xfId="11465" xr:uid="{00000000-0005-0000-0000-0000CA2C0000}"/>
    <cellStyle name="Normal 15 4 5 5" xfId="11466" xr:uid="{00000000-0005-0000-0000-0000CB2C0000}"/>
    <cellStyle name="Normal 15 4 5 5 2" xfId="11467" xr:uid="{00000000-0005-0000-0000-0000CC2C0000}"/>
    <cellStyle name="Normal 15 4 5 5 2 2" xfId="11468" xr:uid="{00000000-0005-0000-0000-0000CD2C0000}"/>
    <cellStyle name="Normal 15 4 5 5 3" xfId="11469" xr:uid="{00000000-0005-0000-0000-0000CE2C0000}"/>
    <cellStyle name="Normal 15 4 5 6" xfId="11470" xr:uid="{00000000-0005-0000-0000-0000CF2C0000}"/>
    <cellStyle name="Normal 15 4 5 6 2" xfId="11471" xr:uid="{00000000-0005-0000-0000-0000D02C0000}"/>
    <cellStyle name="Normal 15 4 5 7" xfId="11472" xr:uid="{00000000-0005-0000-0000-0000D12C0000}"/>
    <cellStyle name="Normal 15 4 5 7 2" xfId="11473" xr:uid="{00000000-0005-0000-0000-0000D22C0000}"/>
    <cellStyle name="Normal 15 4 5 8" xfId="11474" xr:uid="{00000000-0005-0000-0000-0000D32C0000}"/>
    <cellStyle name="Normal 15 4 6" xfId="11475" xr:uid="{00000000-0005-0000-0000-0000D42C0000}"/>
    <cellStyle name="Normal 15 4 6 2" xfId="11476" xr:uid="{00000000-0005-0000-0000-0000D52C0000}"/>
    <cellStyle name="Normal 15 4 6 2 2" xfId="11477" xr:uid="{00000000-0005-0000-0000-0000D62C0000}"/>
    <cellStyle name="Normal 15 4 6 2 2 2" xfId="11478" xr:uid="{00000000-0005-0000-0000-0000D72C0000}"/>
    <cellStyle name="Normal 15 4 6 2 3" xfId="11479" xr:uid="{00000000-0005-0000-0000-0000D82C0000}"/>
    <cellStyle name="Normal 15 4 6 3" xfId="11480" xr:uid="{00000000-0005-0000-0000-0000D92C0000}"/>
    <cellStyle name="Normal 15 4 6 3 2" xfId="11481" xr:uid="{00000000-0005-0000-0000-0000DA2C0000}"/>
    <cellStyle name="Normal 15 4 6 3 2 2" xfId="11482" xr:uid="{00000000-0005-0000-0000-0000DB2C0000}"/>
    <cellStyle name="Normal 15 4 6 3 3" xfId="11483" xr:uid="{00000000-0005-0000-0000-0000DC2C0000}"/>
    <cellStyle name="Normal 15 4 6 4" xfId="11484" xr:uid="{00000000-0005-0000-0000-0000DD2C0000}"/>
    <cellStyle name="Normal 15 4 6 4 2" xfId="11485" xr:uid="{00000000-0005-0000-0000-0000DE2C0000}"/>
    <cellStyle name="Normal 15 4 6 4 2 2" xfId="11486" xr:uid="{00000000-0005-0000-0000-0000DF2C0000}"/>
    <cellStyle name="Normal 15 4 6 4 3" xfId="11487" xr:uid="{00000000-0005-0000-0000-0000E02C0000}"/>
    <cellStyle name="Normal 15 4 6 5" xfId="11488" xr:uid="{00000000-0005-0000-0000-0000E12C0000}"/>
    <cellStyle name="Normal 15 4 6 5 2" xfId="11489" xr:uid="{00000000-0005-0000-0000-0000E22C0000}"/>
    <cellStyle name="Normal 15 4 6 6" xfId="11490" xr:uid="{00000000-0005-0000-0000-0000E32C0000}"/>
    <cellStyle name="Normal 15 4 6 6 2" xfId="11491" xr:uid="{00000000-0005-0000-0000-0000E42C0000}"/>
    <cellStyle name="Normal 15 4 6 7" xfId="11492" xr:uid="{00000000-0005-0000-0000-0000E52C0000}"/>
    <cellStyle name="Normal 15 4 7" xfId="11493" xr:uid="{00000000-0005-0000-0000-0000E62C0000}"/>
    <cellStyle name="Normal 15 4 7 2" xfId="11494" xr:uid="{00000000-0005-0000-0000-0000E72C0000}"/>
    <cellStyle name="Normal 15 4 7 2 2" xfId="11495" xr:uid="{00000000-0005-0000-0000-0000E82C0000}"/>
    <cellStyle name="Normal 15 4 7 2 2 2" xfId="11496" xr:uid="{00000000-0005-0000-0000-0000E92C0000}"/>
    <cellStyle name="Normal 15 4 7 2 3" xfId="11497" xr:uid="{00000000-0005-0000-0000-0000EA2C0000}"/>
    <cellStyle name="Normal 15 4 7 3" xfId="11498" xr:uid="{00000000-0005-0000-0000-0000EB2C0000}"/>
    <cellStyle name="Normal 15 4 7 3 2" xfId="11499" xr:uid="{00000000-0005-0000-0000-0000EC2C0000}"/>
    <cellStyle name="Normal 15 4 7 3 2 2" xfId="11500" xr:uid="{00000000-0005-0000-0000-0000ED2C0000}"/>
    <cellStyle name="Normal 15 4 7 3 3" xfId="11501" xr:uid="{00000000-0005-0000-0000-0000EE2C0000}"/>
    <cellStyle name="Normal 15 4 7 4" xfId="11502" xr:uid="{00000000-0005-0000-0000-0000EF2C0000}"/>
    <cellStyle name="Normal 15 4 7 4 2" xfId="11503" xr:uid="{00000000-0005-0000-0000-0000F02C0000}"/>
    <cellStyle name="Normal 15 4 7 4 2 2" xfId="11504" xr:uid="{00000000-0005-0000-0000-0000F12C0000}"/>
    <cellStyle name="Normal 15 4 7 4 3" xfId="11505" xr:uid="{00000000-0005-0000-0000-0000F22C0000}"/>
    <cellStyle name="Normal 15 4 7 5" xfId="11506" xr:uid="{00000000-0005-0000-0000-0000F32C0000}"/>
    <cellStyle name="Normal 15 4 7 5 2" xfId="11507" xr:uid="{00000000-0005-0000-0000-0000F42C0000}"/>
    <cellStyle name="Normal 15 4 7 6" xfId="11508" xr:uid="{00000000-0005-0000-0000-0000F52C0000}"/>
    <cellStyle name="Normal 15 4 7 6 2" xfId="11509" xr:uid="{00000000-0005-0000-0000-0000F62C0000}"/>
    <cellStyle name="Normal 15 4 7 7" xfId="11510" xr:uid="{00000000-0005-0000-0000-0000F72C0000}"/>
    <cellStyle name="Normal 15 4 8" xfId="11511" xr:uid="{00000000-0005-0000-0000-0000F82C0000}"/>
    <cellStyle name="Normal 15 4 8 2" xfId="11512" xr:uid="{00000000-0005-0000-0000-0000F92C0000}"/>
    <cellStyle name="Normal 15 4 8 2 2" xfId="11513" xr:uid="{00000000-0005-0000-0000-0000FA2C0000}"/>
    <cellStyle name="Normal 15 4 8 3" xfId="11514" xr:uid="{00000000-0005-0000-0000-0000FB2C0000}"/>
    <cellStyle name="Normal 15 4 9" xfId="11515" xr:uid="{00000000-0005-0000-0000-0000FC2C0000}"/>
    <cellStyle name="Normal 15 4 9 2" xfId="11516" xr:uid="{00000000-0005-0000-0000-0000FD2C0000}"/>
    <cellStyle name="Normal 15 4 9 2 2" xfId="11517" xr:uid="{00000000-0005-0000-0000-0000FE2C0000}"/>
    <cellStyle name="Normal 15 4 9 3" xfId="11518" xr:uid="{00000000-0005-0000-0000-0000FF2C0000}"/>
    <cellStyle name="Normal 15 4_Confidential Information" xfId="11519" xr:uid="{00000000-0005-0000-0000-0000002D0000}"/>
    <cellStyle name="Normal 15 5" xfId="11520" xr:uid="{00000000-0005-0000-0000-0000012D0000}"/>
    <cellStyle name="Normal 15 5 10" xfId="11521" xr:uid="{00000000-0005-0000-0000-0000022D0000}"/>
    <cellStyle name="Normal 15 5 10 2" xfId="11522" xr:uid="{00000000-0005-0000-0000-0000032D0000}"/>
    <cellStyle name="Normal 15 5 11" xfId="11523" xr:uid="{00000000-0005-0000-0000-0000042D0000}"/>
    <cellStyle name="Normal 15 5 2" xfId="11524" xr:uid="{00000000-0005-0000-0000-0000052D0000}"/>
    <cellStyle name="Normal 15 5 2 2" xfId="11525" xr:uid="{00000000-0005-0000-0000-0000062D0000}"/>
    <cellStyle name="Normal 15 5 2 2 2" xfId="11526" xr:uid="{00000000-0005-0000-0000-0000072D0000}"/>
    <cellStyle name="Normal 15 5 2 2 2 2" xfId="11527" xr:uid="{00000000-0005-0000-0000-0000082D0000}"/>
    <cellStyle name="Normal 15 5 2 2 2 2 2" xfId="11528" xr:uid="{00000000-0005-0000-0000-0000092D0000}"/>
    <cellStyle name="Normal 15 5 2 2 2 3" xfId="11529" xr:uid="{00000000-0005-0000-0000-00000A2D0000}"/>
    <cellStyle name="Normal 15 5 2 2 3" xfId="11530" xr:uid="{00000000-0005-0000-0000-00000B2D0000}"/>
    <cellStyle name="Normal 15 5 2 2 3 2" xfId="11531" xr:uid="{00000000-0005-0000-0000-00000C2D0000}"/>
    <cellStyle name="Normal 15 5 2 2 3 2 2" xfId="11532" xr:uid="{00000000-0005-0000-0000-00000D2D0000}"/>
    <cellStyle name="Normal 15 5 2 2 3 3" xfId="11533" xr:uid="{00000000-0005-0000-0000-00000E2D0000}"/>
    <cellStyle name="Normal 15 5 2 2 4" xfId="11534" xr:uid="{00000000-0005-0000-0000-00000F2D0000}"/>
    <cellStyle name="Normal 15 5 2 2 4 2" xfId="11535" xr:uid="{00000000-0005-0000-0000-0000102D0000}"/>
    <cellStyle name="Normal 15 5 2 2 4 2 2" xfId="11536" xr:uid="{00000000-0005-0000-0000-0000112D0000}"/>
    <cellStyle name="Normal 15 5 2 2 4 3" xfId="11537" xr:uid="{00000000-0005-0000-0000-0000122D0000}"/>
    <cellStyle name="Normal 15 5 2 2 5" xfId="11538" xr:uid="{00000000-0005-0000-0000-0000132D0000}"/>
    <cellStyle name="Normal 15 5 2 2 5 2" xfId="11539" xr:uid="{00000000-0005-0000-0000-0000142D0000}"/>
    <cellStyle name="Normal 15 5 2 2 6" xfId="11540" xr:uid="{00000000-0005-0000-0000-0000152D0000}"/>
    <cellStyle name="Normal 15 5 2 2 6 2" xfId="11541" xr:uid="{00000000-0005-0000-0000-0000162D0000}"/>
    <cellStyle name="Normal 15 5 2 2 7" xfId="11542" xr:uid="{00000000-0005-0000-0000-0000172D0000}"/>
    <cellStyle name="Normal 15 5 2 3" xfId="11543" xr:uid="{00000000-0005-0000-0000-0000182D0000}"/>
    <cellStyle name="Normal 15 5 2 3 2" xfId="11544" xr:uid="{00000000-0005-0000-0000-0000192D0000}"/>
    <cellStyle name="Normal 15 5 2 3 2 2" xfId="11545" xr:uid="{00000000-0005-0000-0000-00001A2D0000}"/>
    <cellStyle name="Normal 15 5 2 3 2 2 2" xfId="11546" xr:uid="{00000000-0005-0000-0000-00001B2D0000}"/>
    <cellStyle name="Normal 15 5 2 3 2 3" xfId="11547" xr:uid="{00000000-0005-0000-0000-00001C2D0000}"/>
    <cellStyle name="Normal 15 5 2 3 3" xfId="11548" xr:uid="{00000000-0005-0000-0000-00001D2D0000}"/>
    <cellStyle name="Normal 15 5 2 3 3 2" xfId="11549" xr:uid="{00000000-0005-0000-0000-00001E2D0000}"/>
    <cellStyle name="Normal 15 5 2 3 3 2 2" xfId="11550" xr:uid="{00000000-0005-0000-0000-00001F2D0000}"/>
    <cellStyle name="Normal 15 5 2 3 3 3" xfId="11551" xr:uid="{00000000-0005-0000-0000-0000202D0000}"/>
    <cellStyle name="Normal 15 5 2 3 4" xfId="11552" xr:uid="{00000000-0005-0000-0000-0000212D0000}"/>
    <cellStyle name="Normal 15 5 2 3 4 2" xfId="11553" xr:uid="{00000000-0005-0000-0000-0000222D0000}"/>
    <cellStyle name="Normal 15 5 2 3 4 2 2" xfId="11554" xr:uid="{00000000-0005-0000-0000-0000232D0000}"/>
    <cellStyle name="Normal 15 5 2 3 4 3" xfId="11555" xr:uid="{00000000-0005-0000-0000-0000242D0000}"/>
    <cellStyle name="Normal 15 5 2 3 5" xfId="11556" xr:uid="{00000000-0005-0000-0000-0000252D0000}"/>
    <cellStyle name="Normal 15 5 2 3 5 2" xfId="11557" xr:uid="{00000000-0005-0000-0000-0000262D0000}"/>
    <cellStyle name="Normal 15 5 2 3 6" xfId="11558" xr:uid="{00000000-0005-0000-0000-0000272D0000}"/>
    <cellStyle name="Normal 15 5 2 3 6 2" xfId="11559" xr:uid="{00000000-0005-0000-0000-0000282D0000}"/>
    <cellStyle name="Normal 15 5 2 3 7" xfId="11560" xr:uid="{00000000-0005-0000-0000-0000292D0000}"/>
    <cellStyle name="Normal 15 5 2 4" xfId="11561" xr:uid="{00000000-0005-0000-0000-00002A2D0000}"/>
    <cellStyle name="Normal 15 5 2 4 2" xfId="11562" xr:uid="{00000000-0005-0000-0000-00002B2D0000}"/>
    <cellStyle name="Normal 15 5 2 4 2 2" xfId="11563" xr:uid="{00000000-0005-0000-0000-00002C2D0000}"/>
    <cellStyle name="Normal 15 5 2 4 3" xfId="11564" xr:uid="{00000000-0005-0000-0000-00002D2D0000}"/>
    <cellStyle name="Normal 15 5 2 5" xfId="11565" xr:uid="{00000000-0005-0000-0000-00002E2D0000}"/>
    <cellStyle name="Normal 15 5 2 5 2" xfId="11566" xr:uid="{00000000-0005-0000-0000-00002F2D0000}"/>
    <cellStyle name="Normal 15 5 2 5 2 2" xfId="11567" xr:uid="{00000000-0005-0000-0000-0000302D0000}"/>
    <cellStyle name="Normal 15 5 2 5 3" xfId="11568" xr:uid="{00000000-0005-0000-0000-0000312D0000}"/>
    <cellStyle name="Normal 15 5 2 6" xfId="11569" xr:uid="{00000000-0005-0000-0000-0000322D0000}"/>
    <cellStyle name="Normal 15 5 2 6 2" xfId="11570" xr:uid="{00000000-0005-0000-0000-0000332D0000}"/>
    <cellStyle name="Normal 15 5 2 6 2 2" xfId="11571" xr:uid="{00000000-0005-0000-0000-0000342D0000}"/>
    <cellStyle name="Normal 15 5 2 6 3" xfId="11572" xr:uid="{00000000-0005-0000-0000-0000352D0000}"/>
    <cellStyle name="Normal 15 5 2 7" xfId="11573" xr:uid="{00000000-0005-0000-0000-0000362D0000}"/>
    <cellStyle name="Normal 15 5 2 7 2" xfId="11574" xr:uid="{00000000-0005-0000-0000-0000372D0000}"/>
    <cellStyle name="Normal 15 5 2 8" xfId="11575" xr:uid="{00000000-0005-0000-0000-0000382D0000}"/>
    <cellStyle name="Normal 15 5 2 8 2" xfId="11576" xr:uid="{00000000-0005-0000-0000-0000392D0000}"/>
    <cellStyle name="Normal 15 5 2 9" xfId="11577" xr:uid="{00000000-0005-0000-0000-00003A2D0000}"/>
    <cellStyle name="Normal 15 5 3" xfId="11578" xr:uid="{00000000-0005-0000-0000-00003B2D0000}"/>
    <cellStyle name="Normal 15 5 3 2" xfId="11579" xr:uid="{00000000-0005-0000-0000-00003C2D0000}"/>
    <cellStyle name="Normal 15 5 3 2 2" xfId="11580" xr:uid="{00000000-0005-0000-0000-00003D2D0000}"/>
    <cellStyle name="Normal 15 5 3 2 2 2" xfId="11581" xr:uid="{00000000-0005-0000-0000-00003E2D0000}"/>
    <cellStyle name="Normal 15 5 3 2 2 2 2" xfId="11582" xr:uid="{00000000-0005-0000-0000-00003F2D0000}"/>
    <cellStyle name="Normal 15 5 3 2 2 3" xfId="11583" xr:uid="{00000000-0005-0000-0000-0000402D0000}"/>
    <cellStyle name="Normal 15 5 3 2 3" xfId="11584" xr:uid="{00000000-0005-0000-0000-0000412D0000}"/>
    <cellStyle name="Normal 15 5 3 2 3 2" xfId="11585" xr:uid="{00000000-0005-0000-0000-0000422D0000}"/>
    <cellStyle name="Normal 15 5 3 2 3 2 2" xfId="11586" xr:uid="{00000000-0005-0000-0000-0000432D0000}"/>
    <cellStyle name="Normal 15 5 3 2 3 3" xfId="11587" xr:uid="{00000000-0005-0000-0000-0000442D0000}"/>
    <cellStyle name="Normal 15 5 3 2 4" xfId="11588" xr:uid="{00000000-0005-0000-0000-0000452D0000}"/>
    <cellStyle name="Normal 15 5 3 2 4 2" xfId="11589" xr:uid="{00000000-0005-0000-0000-0000462D0000}"/>
    <cellStyle name="Normal 15 5 3 2 4 2 2" xfId="11590" xr:uid="{00000000-0005-0000-0000-0000472D0000}"/>
    <cellStyle name="Normal 15 5 3 2 4 3" xfId="11591" xr:uid="{00000000-0005-0000-0000-0000482D0000}"/>
    <cellStyle name="Normal 15 5 3 2 5" xfId="11592" xr:uid="{00000000-0005-0000-0000-0000492D0000}"/>
    <cellStyle name="Normal 15 5 3 2 5 2" xfId="11593" xr:uid="{00000000-0005-0000-0000-00004A2D0000}"/>
    <cellStyle name="Normal 15 5 3 2 6" xfId="11594" xr:uid="{00000000-0005-0000-0000-00004B2D0000}"/>
    <cellStyle name="Normal 15 5 3 2 6 2" xfId="11595" xr:uid="{00000000-0005-0000-0000-00004C2D0000}"/>
    <cellStyle name="Normal 15 5 3 2 7" xfId="11596" xr:uid="{00000000-0005-0000-0000-00004D2D0000}"/>
    <cellStyle name="Normal 15 5 3 3" xfId="11597" xr:uid="{00000000-0005-0000-0000-00004E2D0000}"/>
    <cellStyle name="Normal 15 5 3 3 2" xfId="11598" xr:uid="{00000000-0005-0000-0000-00004F2D0000}"/>
    <cellStyle name="Normal 15 5 3 3 2 2" xfId="11599" xr:uid="{00000000-0005-0000-0000-0000502D0000}"/>
    <cellStyle name="Normal 15 5 3 3 3" xfId="11600" xr:uid="{00000000-0005-0000-0000-0000512D0000}"/>
    <cellStyle name="Normal 15 5 3 4" xfId="11601" xr:uid="{00000000-0005-0000-0000-0000522D0000}"/>
    <cellStyle name="Normal 15 5 3 4 2" xfId="11602" xr:uid="{00000000-0005-0000-0000-0000532D0000}"/>
    <cellStyle name="Normal 15 5 3 4 2 2" xfId="11603" xr:uid="{00000000-0005-0000-0000-0000542D0000}"/>
    <cellStyle name="Normal 15 5 3 4 3" xfId="11604" xr:uid="{00000000-0005-0000-0000-0000552D0000}"/>
    <cellStyle name="Normal 15 5 3 5" xfId="11605" xr:uid="{00000000-0005-0000-0000-0000562D0000}"/>
    <cellStyle name="Normal 15 5 3 5 2" xfId="11606" xr:uid="{00000000-0005-0000-0000-0000572D0000}"/>
    <cellStyle name="Normal 15 5 3 5 2 2" xfId="11607" xr:uid="{00000000-0005-0000-0000-0000582D0000}"/>
    <cellStyle name="Normal 15 5 3 5 3" xfId="11608" xr:uid="{00000000-0005-0000-0000-0000592D0000}"/>
    <cellStyle name="Normal 15 5 3 6" xfId="11609" xr:uid="{00000000-0005-0000-0000-00005A2D0000}"/>
    <cellStyle name="Normal 15 5 3 6 2" xfId="11610" xr:uid="{00000000-0005-0000-0000-00005B2D0000}"/>
    <cellStyle name="Normal 15 5 3 7" xfId="11611" xr:uid="{00000000-0005-0000-0000-00005C2D0000}"/>
    <cellStyle name="Normal 15 5 3 7 2" xfId="11612" xr:uid="{00000000-0005-0000-0000-00005D2D0000}"/>
    <cellStyle name="Normal 15 5 3 8" xfId="11613" xr:uid="{00000000-0005-0000-0000-00005E2D0000}"/>
    <cellStyle name="Normal 15 5 4" xfId="11614" xr:uid="{00000000-0005-0000-0000-00005F2D0000}"/>
    <cellStyle name="Normal 15 5 4 2" xfId="11615" xr:uid="{00000000-0005-0000-0000-0000602D0000}"/>
    <cellStyle name="Normal 15 5 4 2 2" xfId="11616" xr:uid="{00000000-0005-0000-0000-0000612D0000}"/>
    <cellStyle name="Normal 15 5 4 2 2 2" xfId="11617" xr:uid="{00000000-0005-0000-0000-0000622D0000}"/>
    <cellStyle name="Normal 15 5 4 2 3" xfId="11618" xr:uid="{00000000-0005-0000-0000-0000632D0000}"/>
    <cellStyle name="Normal 15 5 4 3" xfId="11619" xr:uid="{00000000-0005-0000-0000-0000642D0000}"/>
    <cellStyle name="Normal 15 5 4 3 2" xfId="11620" xr:uid="{00000000-0005-0000-0000-0000652D0000}"/>
    <cellStyle name="Normal 15 5 4 3 2 2" xfId="11621" xr:uid="{00000000-0005-0000-0000-0000662D0000}"/>
    <cellStyle name="Normal 15 5 4 3 3" xfId="11622" xr:uid="{00000000-0005-0000-0000-0000672D0000}"/>
    <cellStyle name="Normal 15 5 4 4" xfId="11623" xr:uid="{00000000-0005-0000-0000-0000682D0000}"/>
    <cellStyle name="Normal 15 5 4 4 2" xfId="11624" xr:uid="{00000000-0005-0000-0000-0000692D0000}"/>
    <cellStyle name="Normal 15 5 4 4 2 2" xfId="11625" xr:uid="{00000000-0005-0000-0000-00006A2D0000}"/>
    <cellStyle name="Normal 15 5 4 4 3" xfId="11626" xr:uid="{00000000-0005-0000-0000-00006B2D0000}"/>
    <cellStyle name="Normal 15 5 4 5" xfId="11627" xr:uid="{00000000-0005-0000-0000-00006C2D0000}"/>
    <cellStyle name="Normal 15 5 4 5 2" xfId="11628" xr:uid="{00000000-0005-0000-0000-00006D2D0000}"/>
    <cellStyle name="Normal 15 5 4 6" xfId="11629" xr:uid="{00000000-0005-0000-0000-00006E2D0000}"/>
    <cellStyle name="Normal 15 5 4 6 2" xfId="11630" xr:uid="{00000000-0005-0000-0000-00006F2D0000}"/>
    <cellStyle name="Normal 15 5 4 7" xfId="11631" xr:uid="{00000000-0005-0000-0000-0000702D0000}"/>
    <cellStyle name="Normal 15 5 5" xfId="11632" xr:uid="{00000000-0005-0000-0000-0000712D0000}"/>
    <cellStyle name="Normal 15 5 5 2" xfId="11633" xr:uid="{00000000-0005-0000-0000-0000722D0000}"/>
    <cellStyle name="Normal 15 5 5 2 2" xfId="11634" xr:uid="{00000000-0005-0000-0000-0000732D0000}"/>
    <cellStyle name="Normal 15 5 5 2 2 2" xfId="11635" xr:uid="{00000000-0005-0000-0000-0000742D0000}"/>
    <cellStyle name="Normal 15 5 5 2 3" xfId="11636" xr:uid="{00000000-0005-0000-0000-0000752D0000}"/>
    <cellStyle name="Normal 15 5 5 3" xfId="11637" xr:uid="{00000000-0005-0000-0000-0000762D0000}"/>
    <cellStyle name="Normal 15 5 5 3 2" xfId="11638" xr:uid="{00000000-0005-0000-0000-0000772D0000}"/>
    <cellStyle name="Normal 15 5 5 3 2 2" xfId="11639" xr:uid="{00000000-0005-0000-0000-0000782D0000}"/>
    <cellStyle name="Normal 15 5 5 3 3" xfId="11640" xr:uid="{00000000-0005-0000-0000-0000792D0000}"/>
    <cellStyle name="Normal 15 5 5 4" xfId="11641" xr:uid="{00000000-0005-0000-0000-00007A2D0000}"/>
    <cellStyle name="Normal 15 5 5 4 2" xfId="11642" xr:uid="{00000000-0005-0000-0000-00007B2D0000}"/>
    <cellStyle name="Normal 15 5 5 4 2 2" xfId="11643" xr:uid="{00000000-0005-0000-0000-00007C2D0000}"/>
    <cellStyle name="Normal 15 5 5 4 3" xfId="11644" xr:uid="{00000000-0005-0000-0000-00007D2D0000}"/>
    <cellStyle name="Normal 15 5 5 5" xfId="11645" xr:uid="{00000000-0005-0000-0000-00007E2D0000}"/>
    <cellStyle name="Normal 15 5 5 5 2" xfId="11646" xr:uid="{00000000-0005-0000-0000-00007F2D0000}"/>
    <cellStyle name="Normal 15 5 5 6" xfId="11647" xr:uid="{00000000-0005-0000-0000-0000802D0000}"/>
    <cellStyle name="Normal 15 5 5 6 2" xfId="11648" xr:uid="{00000000-0005-0000-0000-0000812D0000}"/>
    <cellStyle name="Normal 15 5 5 7" xfId="11649" xr:uid="{00000000-0005-0000-0000-0000822D0000}"/>
    <cellStyle name="Normal 15 5 6" xfId="11650" xr:uid="{00000000-0005-0000-0000-0000832D0000}"/>
    <cellStyle name="Normal 15 5 6 2" xfId="11651" xr:uid="{00000000-0005-0000-0000-0000842D0000}"/>
    <cellStyle name="Normal 15 5 6 2 2" xfId="11652" xr:uid="{00000000-0005-0000-0000-0000852D0000}"/>
    <cellStyle name="Normal 15 5 6 3" xfId="11653" xr:uid="{00000000-0005-0000-0000-0000862D0000}"/>
    <cellStyle name="Normal 15 5 7" xfId="11654" xr:uid="{00000000-0005-0000-0000-0000872D0000}"/>
    <cellStyle name="Normal 15 5 7 2" xfId="11655" xr:uid="{00000000-0005-0000-0000-0000882D0000}"/>
    <cellStyle name="Normal 15 5 7 2 2" xfId="11656" xr:uid="{00000000-0005-0000-0000-0000892D0000}"/>
    <cellStyle name="Normal 15 5 7 3" xfId="11657" xr:uid="{00000000-0005-0000-0000-00008A2D0000}"/>
    <cellStyle name="Normal 15 5 8" xfId="11658" xr:uid="{00000000-0005-0000-0000-00008B2D0000}"/>
    <cellStyle name="Normal 15 5 8 2" xfId="11659" xr:uid="{00000000-0005-0000-0000-00008C2D0000}"/>
    <cellStyle name="Normal 15 5 8 2 2" xfId="11660" xr:uid="{00000000-0005-0000-0000-00008D2D0000}"/>
    <cellStyle name="Normal 15 5 8 3" xfId="11661" xr:uid="{00000000-0005-0000-0000-00008E2D0000}"/>
    <cellStyle name="Normal 15 5 9" xfId="11662" xr:uid="{00000000-0005-0000-0000-00008F2D0000}"/>
    <cellStyle name="Normal 15 5 9 2" xfId="11663" xr:uid="{00000000-0005-0000-0000-0000902D0000}"/>
    <cellStyle name="Normal 15 6" xfId="11664" xr:uid="{00000000-0005-0000-0000-0000912D0000}"/>
    <cellStyle name="Normal 15 6 10" xfId="11665" xr:uid="{00000000-0005-0000-0000-0000922D0000}"/>
    <cellStyle name="Normal 15 6 10 2" xfId="11666" xr:uid="{00000000-0005-0000-0000-0000932D0000}"/>
    <cellStyle name="Normal 15 6 11" xfId="11667" xr:uid="{00000000-0005-0000-0000-0000942D0000}"/>
    <cellStyle name="Normal 15 6 2" xfId="11668" xr:uid="{00000000-0005-0000-0000-0000952D0000}"/>
    <cellStyle name="Normal 15 6 2 2" xfId="11669" xr:uid="{00000000-0005-0000-0000-0000962D0000}"/>
    <cellStyle name="Normal 15 6 2 2 2" xfId="11670" xr:uid="{00000000-0005-0000-0000-0000972D0000}"/>
    <cellStyle name="Normal 15 6 2 2 2 2" xfId="11671" xr:uid="{00000000-0005-0000-0000-0000982D0000}"/>
    <cellStyle name="Normal 15 6 2 2 2 2 2" xfId="11672" xr:uid="{00000000-0005-0000-0000-0000992D0000}"/>
    <cellStyle name="Normal 15 6 2 2 2 3" xfId="11673" xr:uid="{00000000-0005-0000-0000-00009A2D0000}"/>
    <cellStyle name="Normal 15 6 2 2 3" xfId="11674" xr:uid="{00000000-0005-0000-0000-00009B2D0000}"/>
    <cellStyle name="Normal 15 6 2 2 3 2" xfId="11675" xr:uid="{00000000-0005-0000-0000-00009C2D0000}"/>
    <cellStyle name="Normal 15 6 2 2 3 2 2" xfId="11676" xr:uid="{00000000-0005-0000-0000-00009D2D0000}"/>
    <cellStyle name="Normal 15 6 2 2 3 3" xfId="11677" xr:uid="{00000000-0005-0000-0000-00009E2D0000}"/>
    <cellStyle name="Normal 15 6 2 2 4" xfId="11678" xr:uid="{00000000-0005-0000-0000-00009F2D0000}"/>
    <cellStyle name="Normal 15 6 2 2 4 2" xfId="11679" xr:uid="{00000000-0005-0000-0000-0000A02D0000}"/>
    <cellStyle name="Normal 15 6 2 2 4 2 2" xfId="11680" xr:uid="{00000000-0005-0000-0000-0000A12D0000}"/>
    <cellStyle name="Normal 15 6 2 2 4 3" xfId="11681" xr:uid="{00000000-0005-0000-0000-0000A22D0000}"/>
    <cellStyle name="Normal 15 6 2 2 5" xfId="11682" xr:uid="{00000000-0005-0000-0000-0000A32D0000}"/>
    <cellStyle name="Normal 15 6 2 2 5 2" xfId="11683" xr:uid="{00000000-0005-0000-0000-0000A42D0000}"/>
    <cellStyle name="Normal 15 6 2 2 6" xfId="11684" xr:uid="{00000000-0005-0000-0000-0000A52D0000}"/>
    <cellStyle name="Normal 15 6 2 2 6 2" xfId="11685" xr:uid="{00000000-0005-0000-0000-0000A62D0000}"/>
    <cellStyle name="Normal 15 6 2 2 7" xfId="11686" xr:uid="{00000000-0005-0000-0000-0000A72D0000}"/>
    <cellStyle name="Normal 15 6 2 3" xfId="11687" xr:uid="{00000000-0005-0000-0000-0000A82D0000}"/>
    <cellStyle name="Normal 15 6 2 3 2" xfId="11688" xr:uid="{00000000-0005-0000-0000-0000A92D0000}"/>
    <cellStyle name="Normal 15 6 2 3 2 2" xfId="11689" xr:uid="{00000000-0005-0000-0000-0000AA2D0000}"/>
    <cellStyle name="Normal 15 6 2 3 2 2 2" xfId="11690" xr:uid="{00000000-0005-0000-0000-0000AB2D0000}"/>
    <cellStyle name="Normal 15 6 2 3 2 3" xfId="11691" xr:uid="{00000000-0005-0000-0000-0000AC2D0000}"/>
    <cellStyle name="Normal 15 6 2 3 3" xfId="11692" xr:uid="{00000000-0005-0000-0000-0000AD2D0000}"/>
    <cellStyle name="Normal 15 6 2 3 3 2" xfId="11693" xr:uid="{00000000-0005-0000-0000-0000AE2D0000}"/>
    <cellStyle name="Normal 15 6 2 3 3 2 2" xfId="11694" xr:uid="{00000000-0005-0000-0000-0000AF2D0000}"/>
    <cellStyle name="Normal 15 6 2 3 3 3" xfId="11695" xr:uid="{00000000-0005-0000-0000-0000B02D0000}"/>
    <cellStyle name="Normal 15 6 2 3 4" xfId="11696" xr:uid="{00000000-0005-0000-0000-0000B12D0000}"/>
    <cellStyle name="Normal 15 6 2 3 4 2" xfId="11697" xr:uid="{00000000-0005-0000-0000-0000B22D0000}"/>
    <cellStyle name="Normal 15 6 2 3 4 2 2" xfId="11698" xr:uid="{00000000-0005-0000-0000-0000B32D0000}"/>
    <cellStyle name="Normal 15 6 2 3 4 3" xfId="11699" xr:uid="{00000000-0005-0000-0000-0000B42D0000}"/>
    <cellStyle name="Normal 15 6 2 3 5" xfId="11700" xr:uid="{00000000-0005-0000-0000-0000B52D0000}"/>
    <cellStyle name="Normal 15 6 2 3 5 2" xfId="11701" xr:uid="{00000000-0005-0000-0000-0000B62D0000}"/>
    <cellStyle name="Normal 15 6 2 3 6" xfId="11702" xr:uid="{00000000-0005-0000-0000-0000B72D0000}"/>
    <cellStyle name="Normal 15 6 2 3 6 2" xfId="11703" xr:uid="{00000000-0005-0000-0000-0000B82D0000}"/>
    <cellStyle name="Normal 15 6 2 3 7" xfId="11704" xr:uid="{00000000-0005-0000-0000-0000B92D0000}"/>
    <cellStyle name="Normal 15 6 2 4" xfId="11705" xr:uid="{00000000-0005-0000-0000-0000BA2D0000}"/>
    <cellStyle name="Normal 15 6 2 4 2" xfId="11706" xr:uid="{00000000-0005-0000-0000-0000BB2D0000}"/>
    <cellStyle name="Normal 15 6 2 4 2 2" xfId="11707" xr:uid="{00000000-0005-0000-0000-0000BC2D0000}"/>
    <cellStyle name="Normal 15 6 2 4 3" xfId="11708" xr:uid="{00000000-0005-0000-0000-0000BD2D0000}"/>
    <cellStyle name="Normal 15 6 2 5" xfId="11709" xr:uid="{00000000-0005-0000-0000-0000BE2D0000}"/>
    <cellStyle name="Normal 15 6 2 5 2" xfId="11710" xr:uid="{00000000-0005-0000-0000-0000BF2D0000}"/>
    <cellStyle name="Normal 15 6 2 5 2 2" xfId="11711" xr:uid="{00000000-0005-0000-0000-0000C02D0000}"/>
    <cellStyle name="Normal 15 6 2 5 3" xfId="11712" xr:uid="{00000000-0005-0000-0000-0000C12D0000}"/>
    <cellStyle name="Normal 15 6 2 6" xfId="11713" xr:uid="{00000000-0005-0000-0000-0000C22D0000}"/>
    <cellStyle name="Normal 15 6 2 6 2" xfId="11714" xr:uid="{00000000-0005-0000-0000-0000C32D0000}"/>
    <cellStyle name="Normal 15 6 2 6 2 2" xfId="11715" xr:uid="{00000000-0005-0000-0000-0000C42D0000}"/>
    <cellStyle name="Normal 15 6 2 6 3" xfId="11716" xr:uid="{00000000-0005-0000-0000-0000C52D0000}"/>
    <cellStyle name="Normal 15 6 2 7" xfId="11717" xr:uid="{00000000-0005-0000-0000-0000C62D0000}"/>
    <cellStyle name="Normal 15 6 2 7 2" xfId="11718" xr:uid="{00000000-0005-0000-0000-0000C72D0000}"/>
    <cellStyle name="Normal 15 6 2 8" xfId="11719" xr:uid="{00000000-0005-0000-0000-0000C82D0000}"/>
    <cellStyle name="Normal 15 6 2 8 2" xfId="11720" xr:uid="{00000000-0005-0000-0000-0000C92D0000}"/>
    <cellStyle name="Normal 15 6 2 9" xfId="11721" xr:uid="{00000000-0005-0000-0000-0000CA2D0000}"/>
    <cellStyle name="Normal 15 6 3" xfId="11722" xr:uid="{00000000-0005-0000-0000-0000CB2D0000}"/>
    <cellStyle name="Normal 15 6 3 2" xfId="11723" xr:uid="{00000000-0005-0000-0000-0000CC2D0000}"/>
    <cellStyle name="Normal 15 6 3 2 2" xfId="11724" xr:uid="{00000000-0005-0000-0000-0000CD2D0000}"/>
    <cellStyle name="Normal 15 6 3 2 2 2" xfId="11725" xr:uid="{00000000-0005-0000-0000-0000CE2D0000}"/>
    <cellStyle name="Normal 15 6 3 2 2 2 2" xfId="11726" xr:uid="{00000000-0005-0000-0000-0000CF2D0000}"/>
    <cellStyle name="Normal 15 6 3 2 2 3" xfId="11727" xr:uid="{00000000-0005-0000-0000-0000D02D0000}"/>
    <cellStyle name="Normal 15 6 3 2 3" xfId="11728" xr:uid="{00000000-0005-0000-0000-0000D12D0000}"/>
    <cellStyle name="Normal 15 6 3 2 3 2" xfId="11729" xr:uid="{00000000-0005-0000-0000-0000D22D0000}"/>
    <cellStyle name="Normal 15 6 3 2 3 2 2" xfId="11730" xr:uid="{00000000-0005-0000-0000-0000D32D0000}"/>
    <cellStyle name="Normal 15 6 3 2 3 3" xfId="11731" xr:uid="{00000000-0005-0000-0000-0000D42D0000}"/>
    <cellStyle name="Normal 15 6 3 2 4" xfId="11732" xr:uid="{00000000-0005-0000-0000-0000D52D0000}"/>
    <cellStyle name="Normal 15 6 3 2 4 2" xfId="11733" xr:uid="{00000000-0005-0000-0000-0000D62D0000}"/>
    <cellStyle name="Normal 15 6 3 2 4 2 2" xfId="11734" xr:uid="{00000000-0005-0000-0000-0000D72D0000}"/>
    <cellStyle name="Normal 15 6 3 2 4 3" xfId="11735" xr:uid="{00000000-0005-0000-0000-0000D82D0000}"/>
    <cellStyle name="Normal 15 6 3 2 5" xfId="11736" xr:uid="{00000000-0005-0000-0000-0000D92D0000}"/>
    <cellStyle name="Normal 15 6 3 2 5 2" xfId="11737" xr:uid="{00000000-0005-0000-0000-0000DA2D0000}"/>
    <cellStyle name="Normal 15 6 3 2 6" xfId="11738" xr:uid="{00000000-0005-0000-0000-0000DB2D0000}"/>
    <cellStyle name="Normal 15 6 3 2 6 2" xfId="11739" xr:uid="{00000000-0005-0000-0000-0000DC2D0000}"/>
    <cellStyle name="Normal 15 6 3 2 7" xfId="11740" xr:uid="{00000000-0005-0000-0000-0000DD2D0000}"/>
    <cellStyle name="Normal 15 6 3 3" xfId="11741" xr:uid="{00000000-0005-0000-0000-0000DE2D0000}"/>
    <cellStyle name="Normal 15 6 3 3 2" xfId="11742" xr:uid="{00000000-0005-0000-0000-0000DF2D0000}"/>
    <cellStyle name="Normal 15 6 3 3 2 2" xfId="11743" xr:uid="{00000000-0005-0000-0000-0000E02D0000}"/>
    <cellStyle name="Normal 15 6 3 3 3" xfId="11744" xr:uid="{00000000-0005-0000-0000-0000E12D0000}"/>
    <cellStyle name="Normal 15 6 3 4" xfId="11745" xr:uid="{00000000-0005-0000-0000-0000E22D0000}"/>
    <cellStyle name="Normal 15 6 3 4 2" xfId="11746" xr:uid="{00000000-0005-0000-0000-0000E32D0000}"/>
    <cellStyle name="Normal 15 6 3 4 2 2" xfId="11747" xr:uid="{00000000-0005-0000-0000-0000E42D0000}"/>
    <cellStyle name="Normal 15 6 3 4 3" xfId="11748" xr:uid="{00000000-0005-0000-0000-0000E52D0000}"/>
    <cellStyle name="Normal 15 6 3 5" xfId="11749" xr:uid="{00000000-0005-0000-0000-0000E62D0000}"/>
    <cellStyle name="Normal 15 6 3 5 2" xfId="11750" xr:uid="{00000000-0005-0000-0000-0000E72D0000}"/>
    <cellStyle name="Normal 15 6 3 5 2 2" xfId="11751" xr:uid="{00000000-0005-0000-0000-0000E82D0000}"/>
    <cellStyle name="Normal 15 6 3 5 3" xfId="11752" xr:uid="{00000000-0005-0000-0000-0000E92D0000}"/>
    <cellStyle name="Normal 15 6 3 6" xfId="11753" xr:uid="{00000000-0005-0000-0000-0000EA2D0000}"/>
    <cellStyle name="Normal 15 6 3 6 2" xfId="11754" xr:uid="{00000000-0005-0000-0000-0000EB2D0000}"/>
    <cellStyle name="Normal 15 6 3 7" xfId="11755" xr:uid="{00000000-0005-0000-0000-0000EC2D0000}"/>
    <cellStyle name="Normal 15 6 3 7 2" xfId="11756" xr:uid="{00000000-0005-0000-0000-0000ED2D0000}"/>
    <cellStyle name="Normal 15 6 3 8" xfId="11757" xr:uid="{00000000-0005-0000-0000-0000EE2D0000}"/>
    <cellStyle name="Normal 15 6 4" xfId="11758" xr:uid="{00000000-0005-0000-0000-0000EF2D0000}"/>
    <cellStyle name="Normal 15 6 4 2" xfId="11759" xr:uid="{00000000-0005-0000-0000-0000F02D0000}"/>
    <cellStyle name="Normal 15 6 4 2 2" xfId="11760" xr:uid="{00000000-0005-0000-0000-0000F12D0000}"/>
    <cellStyle name="Normal 15 6 4 2 2 2" xfId="11761" xr:uid="{00000000-0005-0000-0000-0000F22D0000}"/>
    <cellStyle name="Normal 15 6 4 2 3" xfId="11762" xr:uid="{00000000-0005-0000-0000-0000F32D0000}"/>
    <cellStyle name="Normal 15 6 4 3" xfId="11763" xr:uid="{00000000-0005-0000-0000-0000F42D0000}"/>
    <cellStyle name="Normal 15 6 4 3 2" xfId="11764" xr:uid="{00000000-0005-0000-0000-0000F52D0000}"/>
    <cellStyle name="Normal 15 6 4 3 2 2" xfId="11765" xr:uid="{00000000-0005-0000-0000-0000F62D0000}"/>
    <cellStyle name="Normal 15 6 4 3 3" xfId="11766" xr:uid="{00000000-0005-0000-0000-0000F72D0000}"/>
    <cellStyle name="Normal 15 6 4 4" xfId="11767" xr:uid="{00000000-0005-0000-0000-0000F82D0000}"/>
    <cellStyle name="Normal 15 6 4 4 2" xfId="11768" xr:uid="{00000000-0005-0000-0000-0000F92D0000}"/>
    <cellStyle name="Normal 15 6 4 4 2 2" xfId="11769" xr:uid="{00000000-0005-0000-0000-0000FA2D0000}"/>
    <cellStyle name="Normal 15 6 4 4 3" xfId="11770" xr:uid="{00000000-0005-0000-0000-0000FB2D0000}"/>
    <cellStyle name="Normal 15 6 4 5" xfId="11771" xr:uid="{00000000-0005-0000-0000-0000FC2D0000}"/>
    <cellStyle name="Normal 15 6 4 5 2" xfId="11772" xr:uid="{00000000-0005-0000-0000-0000FD2D0000}"/>
    <cellStyle name="Normal 15 6 4 6" xfId="11773" xr:uid="{00000000-0005-0000-0000-0000FE2D0000}"/>
    <cellStyle name="Normal 15 6 4 6 2" xfId="11774" xr:uid="{00000000-0005-0000-0000-0000FF2D0000}"/>
    <cellStyle name="Normal 15 6 4 7" xfId="11775" xr:uid="{00000000-0005-0000-0000-0000002E0000}"/>
    <cellStyle name="Normal 15 6 5" xfId="11776" xr:uid="{00000000-0005-0000-0000-0000012E0000}"/>
    <cellStyle name="Normal 15 6 5 2" xfId="11777" xr:uid="{00000000-0005-0000-0000-0000022E0000}"/>
    <cellStyle name="Normal 15 6 5 2 2" xfId="11778" xr:uid="{00000000-0005-0000-0000-0000032E0000}"/>
    <cellStyle name="Normal 15 6 5 2 2 2" xfId="11779" xr:uid="{00000000-0005-0000-0000-0000042E0000}"/>
    <cellStyle name="Normal 15 6 5 2 3" xfId="11780" xr:uid="{00000000-0005-0000-0000-0000052E0000}"/>
    <cellStyle name="Normal 15 6 5 3" xfId="11781" xr:uid="{00000000-0005-0000-0000-0000062E0000}"/>
    <cellStyle name="Normal 15 6 5 3 2" xfId="11782" xr:uid="{00000000-0005-0000-0000-0000072E0000}"/>
    <cellStyle name="Normal 15 6 5 3 2 2" xfId="11783" xr:uid="{00000000-0005-0000-0000-0000082E0000}"/>
    <cellStyle name="Normal 15 6 5 3 3" xfId="11784" xr:uid="{00000000-0005-0000-0000-0000092E0000}"/>
    <cellStyle name="Normal 15 6 5 4" xfId="11785" xr:uid="{00000000-0005-0000-0000-00000A2E0000}"/>
    <cellStyle name="Normal 15 6 5 4 2" xfId="11786" xr:uid="{00000000-0005-0000-0000-00000B2E0000}"/>
    <cellStyle name="Normal 15 6 5 4 2 2" xfId="11787" xr:uid="{00000000-0005-0000-0000-00000C2E0000}"/>
    <cellStyle name="Normal 15 6 5 4 3" xfId="11788" xr:uid="{00000000-0005-0000-0000-00000D2E0000}"/>
    <cellStyle name="Normal 15 6 5 5" xfId="11789" xr:uid="{00000000-0005-0000-0000-00000E2E0000}"/>
    <cellStyle name="Normal 15 6 5 5 2" xfId="11790" xr:uid="{00000000-0005-0000-0000-00000F2E0000}"/>
    <cellStyle name="Normal 15 6 5 6" xfId="11791" xr:uid="{00000000-0005-0000-0000-0000102E0000}"/>
    <cellStyle name="Normal 15 6 5 6 2" xfId="11792" xr:uid="{00000000-0005-0000-0000-0000112E0000}"/>
    <cellStyle name="Normal 15 6 5 7" xfId="11793" xr:uid="{00000000-0005-0000-0000-0000122E0000}"/>
    <cellStyle name="Normal 15 6 6" xfId="11794" xr:uid="{00000000-0005-0000-0000-0000132E0000}"/>
    <cellStyle name="Normal 15 6 6 2" xfId="11795" xr:uid="{00000000-0005-0000-0000-0000142E0000}"/>
    <cellStyle name="Normal 15 6 6 2 2" xfId="11796" xr:uid="{00000000-0005-0000-0000-0000152E0000}"/>
    <cellStyle name="Normal 15 6 6 3" xfId="11797" xr:uid="{00000000-0005-0000-0000-0000162E0000}"/>
    <cellStyle name="Normal 15 6 7" xfId="11798" xr:uid="{00000000-0005-0000-0000-0000172E0000}"/>
    <cellStyle name="Normal 15 6 7 2" xfId="11799" xr:uid="{00000000-0005-0000-0000-0000182E0000}"/>
    <cellStyle name="Normal 15 6 7 2 2" xfId="11800" xr:uid="{00000000-0005-0000-0000-0000192E0000}"/>
    <cellStyle name="Normal 15 6 7 3" xfId="11801" xr:uid="{00000000-0005-0000-0000-00001A2E0000}"/>
    <cellStyle name="Normal 15 6 8" xfId="11802" xr:uid="{00000000-0005-0000-0000-00001B2E0000}"/>
    <cellStyle name="Normal 15 6 8 2" xfId="11803" xr:uid="{00000000-0005-0000-0000-00001C2E0000}"/>
    <cellStyle name="Normal 15 6 8 2 2" xfId="11804" xr:uid="{00000000-0005-0000-0000-00001D2E0000}"/>
    <cellStyle name="Normal 15 6 8 3" xfId="11805" xr:uid="{00000000-0005-0000-0000-00001E2E0000}"/>
    <cellStyle name="Normal 15 6 9" xfId="11806" xr:uid="{00000000-0005-0000-0000-00001F2E0000}"/>
    <cellStyle name="Normal 15 6 9 2" xfId="11807" xr:uid="{00000000-0005-0000-0000-0000202E0000}"/>
    <cellStyle name="Normal 15 7" xfId="11808" xr:uid="{00000000-0005-0000-0000-0000212E0000}"/>
    <cellStyle name="Normal 15 7 2" xfId="11809" xr:uid="{00000000-0005-0000-0000-0000222E0000}"/>
    <cellStyle name="Normal 15 7 2 2" xfId="11810" xr:uid="{00000000-0005-0000-0000-0000232E0000}"/>
    <cellStyle name="Normal 15 7 2 2 2" xfId="11811" xr:uid="{00000000-0005-0000-0000-0000242E0000}"/>
    <cellStyle name="Normal 15 7 2 2 2 2" xfId="11812" xr:uid="{00000000-0005-0000-0000-0000252E0000}"/>
    <cellStyle name="Normal 15 7 2 2 3" xfId="11813" xr:uid="{00000000-0005-0000-0000-0000262E0000}"/>
    <cellStyle name="Normal 15 7 2 3" xfId="11814" xr:uid="{00000000-0005-0000-0000-0000272E0000}"/>
    <cellStyle name="Normal 15 7 2 3 2" xfId="11815" xr:uid="{00000000-0005-0000-0000-0000282E0000}"/>
    <cellStyle name="Normal 15 7 2 3 2 2" xfId="11816" xr:uid="{00000000-0005-0000-0000-0000292E0000}"/>
    <cellStyle name="Normal 15 7 2 3 3" xfId="11817" xr:uid="{00000000-0005-0000-0000-00002A2E0000}"/>
    <cellStyle name="Normal 15 7 2 4" xfId="11818" xr:uid="{00000000-0005-0000-0000-00002B2E0000}"/>
    <cellStyle name="Normal 15 7 2 4 2" xfId="11819" xr:uid="{00000000-0005-0000-0000-00002C2E0000}"/>
    <cellStyle name="Normal 15 7 2 4 2 2" xfId="11820" xr:uid="{00000000-0005-0000-0000-00002D2E0000}"/>
    <cellStyle name="Normal 15 7 2 4 3" xfId="11821" xr:uid="{00000000-0005-0000-0000-00002E2E0000}"/>
    <cellStyle name="Normal 15 7 2 5" xfId="11822" xr:uid="{00000000-0005-0000-0000-00002F2E0000}"/>
    <cellStyle name="Normal 15 7 2 5 2" xfId="11823" xr:uid="{00000000-0005-0000-0000-0000302E0000}"/>
    <cellStyle name="Normal 15 7 2 6" xfId="11824" xr:uid="{00000000-0005-0000-0000-0000312E0000}"/>
    <cellStyle name="Normal 15 7 2 6 2" xfId="11825" xr:uid="{00000000-0005-0000-0000-0000322E0000}"/>
    <cellStyle name="Normal 15 7 2 7" xfId="11826" xr:uid="{00000000-0005-0000-0000-0000332E0000}"/>
    <cellStyle name="Normal 15 7 3" xfId="11827" xr:uid="{00000000-0005-0000-0000-0000342E0000}"/>
    <cellStyle name="Normal 15 7 3 2" xfId="11828" xr:uid="{00000000-0005-0000-0000-0000352E0000}"/>
    <cellStyle name="Normal 15 7 3 2 2" xfId="11829" xr:uid="{00000000-0005-0000-0000-0000362E0000}"/>
    <cellStyle name="Normal 15 7 3 2 2 2" xfId="11830" xr:uid="{00000000-0005-0000-0000-0000372E0000}"/>
    <cellStyle name="Normal 15 7 3 2 3" xfId="11831" xr:uid="{00000000-0005-0000-0000-0000382E0000}"/>
    <cellStyle name="Normal 15 7 3 3" xfId="11832" xr:uid="{00000000-0005-0000-0000-0000392E0000}"/>
    <cellStyle name="Normal 15 7 3 3 2" xfId="11833" xr:uid="{00000000-0005-0000-0000-00003A2E0000}"/>
    <cellStyle name="Normal 15 7 3 3 2 2" xfId="11834" xr:uid="{00000000-0005-0000-0000-00003B2E0000}"/>
    <cellStyle name="Normal 15 7 3 3 3" xfId="11835" xr:uid="{00000000-0005-0000-0000-00003C2E0000}"/>
    <cellStyle name="Normal 15 7 3 4" xfId="11836" xr:uid="{00000000-0005-0000-0000-00003D2E0000}"/>
    <cellStyle name="Normal 15 7 3 4 2" xfId="11837" xr:uid="{00000000-0005-0000-0000-00003E2E0000}"/>
    <cellStyle name="Normal 15 7 3 4 2 2" xfId="11838" xr:uid="{00000000-0005-0000-0000-00003F2E0000}"/>
    <cellStyle name="Normal 15 7 3 4 3" xfId="11839" xr:uid="{00000000-0005-0000-0000-0000402E0000}"/>
    <cellStyle name="Normal 15 7 3 5" xfId="11840" xr:uid="{00000000-0005-0000-0000-0000412E0000}"/>
    <cellStyle name="Normal 15 7 3 5 2" xfId="11841" xr:uid="{00000000-0005-0000-0000-0000422E0000}"/>
    <cellStyle name="Normal 15 7 3 6" xfId="11842" xr:uid="{00000000-0005-0000-0000-0000432E0000}"/>
    <cellStyle name="Normal 15 7 3 6 2" xfId="11843" xr:uid="{00000000-0005-0000-0000-0000442E0000}"/>
    <cellStyle name="Normal 15 7 3 7" xfId="11844" xr:uid="{00000000-0005-0000-0000-0000452E0000}"/>
    <cellStyle name="Normal 15 7 4" xfId="11845" xr:uid="{00000000-0005-0000-0000-0000462E0000}"/>
    <cellStyle name="Normal 15 7 4 2" xfId="11846" xr:uid="{00000000-0005-0000-0000-0000472E0000}"/>
    <cellStyle name="Normal 15 7 4 2 2" xfId="11847" xr:uid="{00000000-0005-0000-0000-0000482E0000}"/>
    <cellStyle name="Normal 15 7 4 3" xfId="11848" xr:uid="{00000000-0005-0000-0000-0000492E0000}"/>
    <cellStyle name="Normal 15 7 5" xfId="11849" xr:uid="{00000000-0005-0000-0000-00004A2E0000}"/>
    <cellStyle name="Normal 15 7 5 2" xfId="11850" xr:uid="{00000000-0005-0000-0000-00004B2E0000}"/>
    <cellStyle name="Normal 15 7 5 2 2" xfId="11851" xr:uid="{00000000-0005-0000-0000-00004C2E0000}"/>
    <cellStyle name="Normal 15 7 5 3" xfId="11852" xr:uid="{00000000-0005-0000-0000-00004D2E0000}"/>
    <cellStyle name="Normal 15 7 6" xfId="11853" xr:uid="{00000000-0005-0000-0000-00004E2E0000}"/>
    <cellStyle name="Normal 15 7 6 2" xfId="11854" xr:uid="{00000000-0005-0000-0000-00004F2E0000}"/>
    <cellStyle name="Normal 15 7 6 2 2" xfId="11855" xr:uid="{00000000-0005-0000-0000-0000502E0000}"/>
    <cellStyle name="Normal 15 7 6 3" xfId="11856" xr:uid="{00000000-0005-0000-0000-0000512E0000}"/>
    <cellStyle name="Normal 15 7 7" xfId="11857" xr:uid="{00000000-0005-0000-0000-0000522E0000}"/>
    <cellStyle name="Normal 15 7 7 2" xfId="11858" xr:uid="{00000000-0005-0000-0000-0000532E0000}"/>
    <cellStyle name="Normal 15 7 8" xfId="11859" xr:uid="{00000000-0005-0000-0000-0000542E0000}"/>
    <cellStyle name="Normal 15 7 8 2" xfId="11860" xr:uid="{00000000-0005-0000-0000-0000552E0000}"/>
    <cellStyle name="Normal 15 7 9" xfId="11861" xr:uid="{00000000-0005-0000-0000-0000562E0000}"/>
    <cellStyle name="Normal 15 8" xfId="11862" xr:uid="{00000000-0005-0000-0000-0000572E0000}"/>
    <cellStyle name="Normal 15 8 2" xfId="11863" xr:uid="{00000000-0005-0000-0000-0000582E0000}"/>
    <cellStyle name="Normal 15 8 2 2" xfId="11864" xr:uid="{00000000-0005-0000-0000-0000592E0000}"/>
    <cellStyle name="Normal 15 8 2 2 2" xfId="11865" xr:uid="{00000000-0005-0000-0000-00005A2E0000}"/>
    <cellStyle name="Normal 15 8 2 2 2 2" xfId="11866" xr:uid="{00000000-0005-0000-0000-00005B2E0000}"/>
    <cellStyle name="Normal 15 8 2 2 3" xfId="11867" xr:uid="{00000000-0005-0000-0000-00005C2E0000}"/>
    <cellStyle name="Normal 15 8 2 3" xfId="11868" xr:uid="{00000000-0005-0000-0000-00005D2E0000}"/>
    <cellStyle name="Normal 15 8 2 3 2" xfId="11869" xr:uid="{00000000-0005-0000-0000-00005E2E0000}"/>
    <cellStyle name="Normal 15 8 2 3 2 2" xfId="11870" xr:uid="{00000000-0005-0000-0000-00005F2E0000}"/>
    <cellStyle name="Normal 15 8 2 3 3" xfId="11871" xr:uid="{00000000-0005-0000-0000-0000602E0000}"/>
    <cellStyle name="Normal 15 8 2 4" xfId="11872" xr:uid="{00000000-0005-0000-0000-0000612E0000}"/>
    <cellStyle name="Normal 15 8 2 4 2" xfId="11873" xr:uid="{00000000-0005-0000-0000-0000622E0000}"/>
    <cellStyle name="Normal 15 8 2 4 2 2" xfId="11874" xr:uid="{00000000-0005-0000-0000-0000632E0000}"/>
    <cellStyle name="Normal 15 8 2 4 3" xfId="11875" xr:uid="{00000000-0005-0000-0000-0000642E0000}"/>
    <cellStyle name="Normal 15 8 2 5" xfId="11876" xr:uid="{00000000-0005-0000-0000-0000652E0000}"/>
    <cellStyle name="Normal 15 8 2 5 2" xfId="11877" xr:uid="{00000000-0005-0000-0000-0000662E0000}"/>
    <cellStyle name="Normal 15 8 2 6" xfId="11878" xr:uid="{00000000-0005-0000-0000-0000672E0000}"/>
    <cellStyle name="Normal 15 8 2 6 2" xfId="11879" xr:uid="{00000000-0005-0000-0000-0000682E0000}"/>
    <cellStyle name="Normal 15 8 2 7" xfId="11880" xr:uid="{00000000-0005-0000-0000-0000692E0000}"/>
    <cellStyle name="Normal 15 8 3" xfId="11881" xr:uid="{00000000-0005-0000-0000-00006A2E0000}"/>
    <cellStyle name="Normal 15 8 3 2" xfId="11882" xr:uid="{00000000-0005-0000-0000-00006B2E0000}"/>
    <cellStyle name="Normal 15 8 3 2 2" xfId="11883" xr:uid="{00000000-0005-0000-0000-00006C2E0000}"/>
    <cellStyle name="Normal 15 8 3 2 2 2" xfId="11884" xr:uid="{00000000-0005-0000-0000-00006D2E0000}"/>
    <cellStyle name="Normal 15 8 3 2 3" xfId="11885" xr:uid="{00000000-0005-0000-0000-00006E2E0000}"/>
    <cellStyle name="Normal 15 8 3 3" xfId="11886" xr:uid="{00000000-0005-0000-0000-00006F2E0000}"/>
    <cellStyle name="Normal 15 8 3 3 2" xfId="11887" xr:uid="{00000000-0005-0000-0000-0000702E0000}"/>
    <cellStyle name="Normal 15 8 3 3 2 2" xfId="11888" xr:uid="{00000000-0005-0000-0000-0000712E0000}"/>
    <cellStyle name="Normal 15 8 3 3 3" xfId="11889" xr:uid="{00000000-0005-0000-0000-0000722E0000}"/>
    <cellStyle name="Normal 15 8 3 4" xfId="11890" xr:uid="{00000000-0005-0000-0000-0000732E0000}"/>
    <cellStyle name="Normal 15 8 3 4 2" xfId="11891" xr:uid="{00000000-0005-0000-0000-0000742E0000}"/>
    <cellStyle name="Normal 15 8 3 4 2 2" xfId="11892" xr:uid="{00000000-0005-0000-0000-0000752E0000}"/>
    <cellStyle name="Normal 15 8 3 4 3" xfId="11893" xr:uid="{00000000-0005-0000-0000-0000762E0000}"/>
    <cellStyle name="Normal 15 8 3 5" xfId="11894" xr:uid="{00000000-0005-0000-0000-0000772E0000}"/>
    <cellStyle name="Normal 15 8 3 5 2" xfId="11895" xr:uid="{00000000-0005-0000-0000-0000782E0000}"/>
    <cellStyle name="Normal 15 8 3 6" xfId="11896" xr:uid="{00000000-0005-0000-0000-0000792E0000}"/>
    <cellStyle name="Normal 15 8 3 6 2" xfId="11897" xr:uid="{00000000-0005-0000-0000-00007A2E0000}"/>
    <cellStyle name="Normal 15 8 3 7" xfId="11898" xr:uid="{00000000-0005-0000-0000-00007B2E0000}"/>
    <cellStyle name="Normal 15 8 4" xfId="11899" xr:uid="{00000000-0005-0000-0000-00007C2E0000}"/>
    <cellStyle name="Normal 15 8 4 2" xfId="11900" xr:uid="{00000000-0005-0000-0000-00007D2E0000}"/>
    <cellStyle name="Normal 15 8 4 2 2" xfId="11901" xr:uid="{00000000-0005-0000-0000-00007E2E0000}"/>
    <cellStyle name="Normal 15 8 4 3" xfId="11902" xr:uid="{00000000-0005-0000-0000-00007F2E0000}"/>
    <cellStyle name="Normal 15 8 5" xfId="11903" xr:uid="{00000000-0005-0000-0000-0000802E0000}"/>
    <cellStyle name="Normal 15 8 5 2" xfId="11904" xr:uid="{00000000-0005-0000-0000-0000812E0000}"/>
    <cellStyle name="Normal 15 8 5 2 2" xfId="11905" xr:uid="{00000000-0005-0000-0000-0000822E0000}"/>
    <cellStyle name="Normal 15 8 5 3" xfId="11906" xr:uid="{00000000-0005-0000-0000-0000832E0000}"/>
    <cellStyle name="Normal 15 8 6" xfId="11907" xr:uid="{00000000-0005-0000-0000-0000842E0000}"/>
    <cellStyle name="Normal 15 8 6 2" xfId="11908" xr:uid="{00000000-0005-0000-0000-0000852E0000}"/>
    <cellStyle name="Normal 15 8 6 2 2" xfId="11909" xr:uid="{00000000-0005-0000-0000-0000862E0000}"/>
    <cellStyle name="Normal 15 8 6 3" xfId="11910" xr:uid="{00000000-0005-0000-0000-0000872E0000}"/>
    <cellStyle name="Normal 15 8 7" xfId="11911" xr:uid="{00000000-0005-0000-0000-0000882E0000}"/>
    <cellStyle name="Normal 15 8 7 2" xfId="11912" xr:uid="{00000000-0005-0000-0000-0000892E0000}"/>
    <cellStyle name="Normal 15 8 8" xfId="11913" xr:uid="{00000000-0005-0000-0000-00008A2E0000}"/>
    <cellStyle name="Normal 15 8 8 2" xfId="11914" xr:uid="{00000000-0005-0000-0000-00008B2E0000}"/>
    <cellStyle name="Normal 15 8 9" xfId="11915" xr:uid="{00000000-0005-0000-0000-00008C2E0000}"/>
    <cellStyle name="Normal 15 9" xfId="11916" xr:uid="{00000000-0005-0000-0000-00008D2E0000}"/>
    <cellStyle name="Normal 15 9 2" xfId="11917" xr:uid="{00000000-0005-0000-0000-00008E2E0000}"/>
    <cellStyle name="Normal 15 9 2 2" xfId="11918" xr:uid="{00000000-0005-0000-0000-00008F2E0000}"/>
    <cellStyle name="Normal 15 9 2 2 2" xfId="11919" xr:uid="{00000000-0005-0000-0000-0000902E0000}"/>
    <cellStyle name="Normal 15 9 2 3" xfId="11920" xr:uid="{00000000-0005-0000-0000-0000912E0000}"/>
    <cellStyle name="Normal 15 9 3" xfId="11921" xr:uid="{00000000-0005-0000-0000-0000922E0000}"/>
    <cellStyle name="Normal 15 9 3 2" xfId="11922" xr:uid="{00000000-0005-0000-0000-0000932E0000}"/>
    <cellStyle name="Normal 15 9 3 2 2" xfId="11923" xr:uid="{00000000-0005-0000-0000-0000942E0000}"/>
    <cellStyle name="Normal 15 9 3 3" xfId="11924" xr:uid="{00000000-0005-0000-0000-0000952E0000}"/>
    <cellStyle name="Normal 15 9 4" xfId="11925" xr:uid="{00000000-0005-0000-0000-0000962E0000}"/>
    <cellStyle name="Normal 15 9 4 2" xfId="11926" xr:uid="{00000000-0005-0000-0000-0000972E0000}"/>
    <cellStyle name="Normal 15 9 4 2 2" xfId="11927" xr:uid="{00000000-0005-0000-0000-0000982E0000}"/>
    <cellStyle name="Normal 15 9 4 3" xfId="11928" xr:uid="{00000000-0005-0000-0000-0000992E0000}"/>
    <cellStyle name="Normal 15 9 5" xfId="11929" xr:uid="{00000000-0005-0000-0000-00009A2E0000}"/>
    <cellStyle name="Normal 15 9 5 2" xfId="11930" xr:uid="{00000000-0005-0000-0000-00009B2E0000}"/>
    <cellStyle name="Normal 15 9 6" xfId="11931" xr:uid="{00000000-0005-0000-0000-00009C2E0000}"/>
    <cellStyle name="Normal 15 9 6 2" xfId="11932" xr:uid="{00000000-0005-0000-0000-00009D2E0000}"/>
    <cellStyle name="Normal 15 9 7" xfId="11933" xr:uid="{00000000-0005-0000-0000-00009E2E0000}"/>
    <cellStyle name="Normal 15_Confidential Information" xfId="11934" xr:uid="{00000000-0005-0000-0000-00009F2E0000}"/>
    <cellStyle name="Normal 16" xfId="11935" xr:uid="{00000000-0005-0000-0000-0000A02E0000}"/>
    <cellStyle name="Normal 17" xfId="11936" xr:uid="{00000000-0005-0000-0000-0000A12E0000}"/>
    <cellStyle name="Normal 18" xfId="11937" xr:uid="{00000000-0005-0000-0000-0000A22E0000}"/>
    <cellStyle name="Normal 18 2" xfId="11938" xr:uid="{00000000-0005-0000-0000-0000A32E0000}"/>
    <cellStyle name="Normal 18 2 10" xfId="11939" xr:uid="{00000000-0005-0000-0000-0000A42E0000}"/>
    <cellStyle name="Normal 18 2 10 2" xfId="11940" xr:uid="{00000000-0005-0000-0000-0000A52E0000}"/>
    <cellStyle name="Normal 18 2 10 2 2" xfId="11941" xr:uid="{00000000-0005-0000-0000-0000A62E0000}"/>
    <cellStyle name="Normal 18 2 10 3" xfId="11942" xr:uid="{00000000-0005-0000-0000-0000A72E0000}"/>
    <cellStyle name="Normal 18 2 11" xfId="11943" xr:uid="{00000000-0005-0000-0000-0000A82E0000}"/>
    <cellStyle name="Normal 18 2 11 2" xfId="11944" xr:uid="{00000000-0005-0000-0000-0000A92E0000}"/>
    <cellStyle name="Normal 18 2 11 2 2" xfId="11945" xr:uid="{00000000-0005-0000-0000-0000AA2E0000}"/>
    <cellStyle name="Normal 18 2 11 3" xfId="11946" xr:uid="{00000000-0005-0000-0000-0000AB2E0000}"/>
    <cellStyle name="Normal 18 2 12" xfId="11947" xr:uid="{00000000-0005-0000-0000-0000AC2E0000}"/>
    <cellStyle name="Normal 18 2 12 2" xfId="11948" xr:uid="{00000000-0005-0000-0000-0000AD2E0000}"/>
    <cellStyle name="Normal 18 2 12 2 2" xfId="11949" xr:uid="{00000000-0005-0000-0000-0000AE2E0000}"/>
    <cellStyle name="Normal 18 2 12 3" xfId="11950" xr:uid="{00000000-0005-0000-0000-0000AF2E0000}"/>
    <cellStyle name="Normal 18 2 13" xfId="11951" xr:uid="{00000000-0005-0000-0000-0000B02E0000}"/>
    <cellStyle name="Normal 18 2 13 2" xfId="11952" xr:uid="{00000000-0005-0000-0000-0000B12E0000}"/>
    <cellStyle name="Normal 18 2 14" xfId="11953" xr:uid="{00000000-0005-0000-0000-0000B22E0000}"/>
    <cellStyle name="Normal 18 2 14 2" xfId="11954" xr:uid="{00000000-0005-0000-0000-0000B32E0000}"/>
    <cellStyle name="Normal 18 2 15" xfId="11955" xr:uid="{00000000-0005-0000-0000-0000B42E0000}"/>
    <cellStyle name="Normal 18 2 2" xfId="11956" xr:uid="{00000000-0005-0000-0000-0000B52E0000}"/>
    <cellStyle name="Normal 18 2 2 10" xfId="11957" xr:uid="{00000000-0005-0000-0000-0000B62E0000}"/>
    <cellStyle name="Normal 18 2 2 10 2" xfId="11958" xr:uid="{00000000-0005-0000-0000-0000B72E0000}"/>
    <cellStyle name="Normal 18 2 2 10 2 2" xfId="11959" xr:uid="{00000000-0005-0000-0000-0000B82E0000}"/>
    <cellStyle name="Normal 18 2 2 10 3" xfId="11960" xr:uid="{00000000-0005-0000-0000-0000B92E0000}"/>
    <cellStyle name="Normal 18 2 2 11" xfId="11961" xr:uid="{00000000-0005-0000-0000-0000BA2E0000}"/>
    <cellStyle name="Normal 18 2 2 11 2" xfId="11962" xr:uid="{00000000-0005-0000-0000-0000BB2E0000}"/>
    <cellStyle name="Normal 18 2 2 12" xfId="11963" xr:uid="{00000000-0005-0000-0000-0000BC2E0000}"/>
    <cellStyle name="Normal 18 2 2 12 2" xfId="11964" xr:uid="{00000000-0005-0000-0000-0000BD2E0000}"/>
    <cellStyle name="Normal 18 2 2 13" xfId="11965" xr:uid="{00000000-0005-0000-0000-0000BE2E0000}"/>
    <cellStyle name="Normal 18 2 2 2" xfId="11966" xr:uid="{00000000-0005-0000-0000-0000BF2E0000}"/>
    <cellStyle name="Normal 18 2 2 2 10" xfId="11967" xr:uid="{00000000-0005-0000-0000-0000C02E0000}"/>
    <cellStyle name="Normal 18 2 2 2 10 2" xfId="11968" xr:uid="{00000000-0005-0000-0000-0000C12E0000}"/>
    <cellStyle name="Normal 18 2 2 2 11" xfId="11969" xr:uid="{00000000-0005-0000-0000-0000C22E0000}"/>
    <cellStyle name="Normal 18 2 2 2 2" xfId="11970" xr:uid="{00000000-0005-0000-0000-0000C32E0000}"/>
    <cellStyle name="Normal 18 2 2 2 2 2" xfId="11971" xr:uid="{00000000-0005-0000-0000-0000C42E0000}"/>
    <cellStyle name="Normal 18 2 2 2 2 2 2" xfId="11972" xr:uid="{00000000-0005-0000-0000-0000C52E0000}"/>
    <cellStyle name="Normal 18 2 2 2 2 2 2 2" xfId="11973" xr:uid="{00000000-0005-0000-0000-0000C62E0000}"/>
    <cellStyle name="Normal 18 2 2 2 2 2 2 2 2" xfId="11974" xr:uid="{00000000-0005-0000-0000-0000C72E0000}"/>
    <cellStyle name="Normal 18 2 2 2 2 2 2 3" xfId="11975" xr:uid="{00000000-0005-0000-0000-0000C82E0000}"/>
    <cellStyle name="Normal 18 2 2 2 2 2 3" xfId="11976" xr:uid="{00000000-0005-0000-0000-0000C92E0000}"/>
    <cellStyle name="Normal 18 2 2 2 2 2 3 2" xfId="11977" xr:uid="{00000000-0005-0000-0000-0000CA2E0000}"/>
    <cellStyle name="Normal 18 2 2 2 2 2 3 2 2" xfId="11978" xr:uid="{00000000-0005-0000-0000-0000CB2E0000}"/>
    <cellStyle name="Normal 18 2 2 2 2 2 3 3" xfId="11979" xr:uid="{00000000-0005-0000-0000-0000CC2E0000}"/>
    <cellStyle name="Normal 18 2 2 2 2 2 4" xfId="11980" xr:uid="{00000000-0005-0000-0000-0000CD2E0000}"/>
    <cellStyle name="Normal 18 2 2 2 2 2 4 2" xfId="11981" xr:uid="{00000000-0005-0000-0000-0000CE2E0000}"/>
    <cellStyle name="Normal 18 2 2 2 2 2 4 2 2" xfId="11982" xr:uid="{00000000-0005-0000-0000-0000CF2E0000}"/>
    <cellStyle name="Normal 18 2 2 2 2 2 4 3" xfId="11983" xr:uid="{00000000-0005-0000-0000-0000D02E0000}"/>
    <cellStyle name="Normal 18 2 2 2 2 2 5" xfId="11984" xr:uid="{00000000-0005-0000-0000-0000D12E0000}"/>
    <cellStyle name="Normal 18 2 2 2 2 2 5 2" xfId="11985" xr:uid="{00000000-0005-0000-0000-0000D22E0000}"/>
    <cellStyle name="Normal 18 2 2 2 2 2 6" xfId="11986" xr:uid="{00000000-0005-0000-0000-0000D32E0000}"/>
    <cellStyle name="Normal 18 2 2 2 2 2 6 2" xfId="11987" xr:uid="{00000000-0005-0000-0000-0000D42E0000}"/>
    <cellStyle name="Normal 18 2 2 2 2 2 7" xfId="11988" xr:uid="{00000000-0005-0000-0000-0000D52E0000}"/>
    <cellStyle name="Normal 18 2 2 2 2 3" xfId="11989" xr:uid="{00000000-0005-0000-0000-0000D62E0000}"/>
    <cellStyle name="Normal 18 2 2 2 2 3 2" xfId="11990" xr:uid="{00000000-0005-0000-0000-0000D72E0000}"/>
    <cellStyle name="Normal 18 2 2 2 2 3 2 2" xfId="11991" xr:uid="{00000000-0005-0000-0000-0000D82E0000}"/>
    <cellStyle name="Normal 18 2 2 2 2 3 2 2 2" xfId="11992" xr:uid="{00000000-0005-0000-0000-0000D92E0000}"/>
    <cellStyle name="Normal 18 2 2 2 2 3 2 3" xfId="11993" xr:uid="{00000000-0005-0000-0000-0000DA2E0000}"/>
    <cellStyle name="Normal 18 2 2 2 2 3 3" xfId="11994" xr:uid="{00000000-0005-0000-0000-0000DB2E0000}"/>
    <cellStyle name="Normal 18 2 2 2 2 3 3 2" xfId="11995" xr:uid="{00000000-0005-0000-0000-0000DC2E0000}"/>
    <cellStyle name="Normal 18 2 2 2 2 3 3 2 2" xfId="11996" xr:uid="{00000000-0005-0000-0000-0000DD2E0000}"/>
    <cellStyle name="Normal 18 2 2 2 2 3 3 3" xfId="11997" xr:uid="{00000000-0005-0000-0000-0000DE2E0000}"/>
    <cellStyle name="Normal 18 2 2 2 2 3 4" xfId="11998" xr:uid="{00000000-0005-0000-0000-0000DF2E0000}"/>
    <cellStyle name="Normal 18 2 2 2 2 3 4 2" xfId="11999" xr:uid="{00000000-0005-0000-0000-0000E02E0000}"/>
    <cellStyle name="Normal 18 2 2 2 2 3 4 2 2" xfId="12000" xr:uid="{00000000-0005-0000-0000-0000E12E0000}"/>
    <cellStyle name="Normal 18 2 2 2 2 3 4 3" xfId="12001" xr:uid="{00000000-0005-0000-0000-0000E22E0000}"/>
    <cellStyle name="Normal 18 2 2 2 2 3 5" xfId="12002" xr:uid="{00000000-0005-0000-0000-0000E32E0000}"/>
    <cellStyle name="Normal 18 2 2 2 2 3 5 2" xfId="12003" xr:uid="{00000000-0005-0000-0000-0000E42E0000}"/>
    <cellStyle name="Normal 18 2 2 2 2 3 6" xfId="12004" xr:uid="{00000000-0005-0000-0000-0000E52E0000}"/>
    <cellStyle name="Normal 18 2 2 2 2 3 6 2" xfId="12005" xr:uid="{00000000-0005-0000-0000-0000E62E0000}"/>
    <cellStyle name="Normal 18 2 2 2 2 3 7" xfId="12006" xr:uid="{00000000-0005-0000-0000-0000E72E0000}"/>
    <cellStyle name="Normal 18 2 2 2 2 4" xfId="12007" xr:uid="{00000000-0005-0000-0000-0000E82E0000}"/>
    <cellStyle name="Normal 18 2 2 2 2 4 2" xfId="12008" xr:uid="{00000000-0005-0000-0000-0000E92E0000}"/>
    <cellStyle name="Normal 18 2 2 2 2 4 2 2" xfId="12009" xr:uid="{00000000-0005-0000-0000-0000EA2E0000}"/>
    <cellStyle name="Normal 18 2 2 2 2 4 3" xfId="12010" xr:uid="{00000000-0005-0000-0000-0000EB2E0000}"/>
    <cellStyle name="Normal 18 2 2 2 2 5" xfId="12011" xr:uid="{00000000-0005-0000-0000-0000EC2E0000}"/>
    <cellStyle name="Normal 18 2 2 2 2 5 2" xfId="12012" xr:uid="{00000000-0005-0000-0000-0000ED2E0000}"/>
    <cellStyle name="Normal 18 2 2 2 2 5 2 2" xfId="12013" xr:uid="{00000000-0005-0000-0000-0000EE2E0000}"/>
    <cellStyle name="Normal 18 2 2 2 2 5 3" xfId="12014" xr:uid="{00000000-0005-0000-0000-0000EF2E0000}"/>
    <cellStyle name="Normal 18 2 2 2 2 6" xfId="12015" xr:uid="{00000000-0005-0000-0000-0000F02E0000}"/>
    <cellStyle name="Normal 18 2 2 2 2 6 2" xfId="12016" xr:uid="{00000000-0005-0000-0000-0000F12E0000}"/>
    <cellStyle name="Normal 18 2 2 2 2 6 2 2" xfId="12017" xr:uid="{00000000-0005-0000-0000-0000F22E0000}"/>
    <cellStyle name="Normal 18 2 2 2 2 6 3" xfId="12018" xr:uid="{00000000-0005-0000-0000-0000F32E0000}"/>
    <cellStyle name="Normal 18 2 2 2 2 7" xfId="12019" xr:uid="{00000000-0005-0000-0000-0000F42E0000}"/>
    <cellStyle name="Normal 18 2 2 2 2 7 2" xfId="12020" xr:uid="{00000000-0005-0000-0000-0000F52E0000}"/>
    <cellStyle name="Normal 18 2 2 2 2 8" xfId="12021" xr:uid="{00000000-0005-0000-0000-0000F62E0000}"/>
    <cellStyle name="Normal 18 2 2 2 2 8 2" xfId="12022" xr:uid="{00000000-0005-0000-0000-0000F72E0000}"/>
    <cellStyle name="Normal 18 2 2 2 2 9" xfId="12023" xr:uid="{00000000-0005-0000-0000-0000F82E0000}"/>
    <cellStyle name="Normal 18 2 2 2 3" xfId="12024" xr:uid="{00000000-0005-0000-0000-0000F92E0000}"/>
    <cellStyle name="Normal 18 2 2 2 3 2" xfId="12025" xr:uid="{00000000-0005-0000-0000-0000FA2E0000}"/>
    <cellStyle name="Normal 18 2 2 2 3 2 2" xfId="12026" xr:uid="{00000000-0005-0000-0000-0000FB2E0000}"/>
    <cellStyle name="Normal 18 2 2 2 3 2 2 2" xfId="12027" xr:uid="{00000000-0005-0000-0000-0000FC2E0000}"/>
    <cellStyle name="Normal 18 2 2 2 3 2 2 2 2" xfId="12028" xr:uid="{00000000-0005-0000-0000-0000FD2E0000}"/>
    <cellStyle name="Normal 18 2 2 2 3 2 2 3" xfId="12029" xr:uid="{00000000-0005-0000-0000-0000FE2E0000}"/>
    <cellStyle name="Normal 18 2 2 2 3 2 3" xfId="12030" xr:uid="{00000000-0005-0000-0000-0000FF2E0000}"/>
    <cellStyle name="Normal 18 2 2 2 3 2 3 2" xfId="12031" xr:uid="{00000000-0005-0000-0000-0000002F0000}"/>
    <cellStyle name="Normal 18 2 2 2 3 2 3 2 2" xfId="12032" xr:uid="{00000000-0005-0000-0000-0000012F0000}"/>
    <cellStyle name="Normal 18 2 2 2 3 2 3 3" xfId="12033" xr:uid="{00000000-0005-0000-0000-0000022F0000}"/>
    <cellStyle name="Normal 18 2 2 2 3 2 4" xfId="12034" xr:uid="{00000000-0005-0000-0000-0000032F0000}"/>
    <cellStyle name="Normal 18 2 2 2 3 2 4 2" xfId="12035" xr:uid="{00000000-0005-0000-0000-0000042F0000}"/>
    <cellStyle name="Normal 18 2 2 2 3 2 4 2 2" xfId="12036" xr:uid="{00000000-0005-0000-0000-0000052F0000}"/>
    <cellStyle name="Normal 18 2 2 2 3 2 4 3" xfId="12037" xr:uid="{00000000-0005-0000-0000-0000062F0000}"/>
    <cellStyle name="Normal 18 2 2 2 3 2 5" xfId="12038" xr:uid="{00000000-0005-0000-0000-0000072F0000}"/>
    <cellStyle name="Normal 18 2 2 2 3 2 5 2" xfId="12039" xr:uid="{00000000-0005-0000-0000-0000082F0000}"/>
    <cellStyle name="Normal 18 2 2 2 3 2 6" xfId="12040" xr:uid="{00000000-0005-0000-0000-0000092F0000}"/>
    <cellStyle name="Normal 18 2 2 2 3 2 6 2" xfId="12041" xr:uid="{00000000-0005-0000-0000-00000A2F0000}"/>
    <cellStyle name="Normal 18 2 2 2 3 2 7" xfId="12042" xr:uid="{00000000-0005-0000-0000-00000B2F0000}"/>
    <cellStyle name="Normal 18 2 2 2 3 3" xfId="12043" xr:uid="{00000000-0005-0000-0000-00000C2F0000}"/>
    <cellStyle name="Normal 18 2 2 2 3 3 2" xfId="12044" xr:uid="{00000000-0005-0000-0000-00000D2F0000}"/>
    <cellStyle name="Normal 18 2 2 2 3 3 2 2" xfId="12045" xr:uid="{00000000-0005-0000-0000-00000E2F0000}"/>
    <cellStyle name="Normal 18 2 2 2 3 3 3" xfId="12046" xr:uid="{00000000-0005-0000-0000-00000F2F0000}"/>
    <cellStyle name="Normal 18 2 2 2 3 4" xfId="12047" xr:uid="{00000000-0005-0000-0000-0000102F0000}"/>
    <cellStyle name="Normal 18 2 2 2 3 4 2" xfId="12048" xr:uid="{00000000-0005-0000-0000-0000112F0000}"/>
    <cellStyle name="Normal 18 2 2 2 3 4 2 2" xfId="12049" xr:uid="{00000000-0005-0000-0000-0000122F0000}"/>
    <cellStyle name="Normal 18 2 2 2 3 4 3" xfId="12050" xr:uid="{00000000-0005-0000-0000-0000132F0000}"/>
    <cellStyle name="Normal 18 2 2 2 3 5" xfId="12051" xr:uid="{00000000-0005-0000-0000-0000142F0000}"/>
    <cellStyle name="Normal 18 2 2 2 3 5 2" xfId="12052" xr:uid="{00000000-0005-0000-0000-0000152F0000}"/>
    <cellStyle name="Normal 18 2 2 2 3 5 2 2" xfId="12053" xr:uid="{00000000-0005-0000-0000-0000162F0000}"/>
    <cellStyle name="Normal 18 2 2 2 3 5 3" xfId="12054" xr:uid="{00000000-0005-0000-0000-0000172F0000}"/>
    <cellStyle name="Normal 18 2 2 2 3 6" xfId="12055" xr:uid="{00000000-0005-0000-0000-0000182F0000}"/>
    <cellStyle name="Normal 18 2 2 2 3 6 2" xfId="12056" xr:uid="{00000000-0005-0000-0000-0000192F0000}"/>
    <cellStyle name="Normal 18 2 2 2 3 7" xfId="12057" xr:uid="{00000000-0005-0000-0000-00001A2F0000}"/>
    <cellStyle name="Normal 18 2 2 2 3 7 2" xfId="12058" xr:uid="{00000000-0005-0000-0000-00001B2F0000}"/>
    <cellStyle name="Normal 18 2 2 2 3 8" xfId="12059" xr:uid="{00000000-0005-0000-0000-00001C2F0000}"/>
    <cellStyle name="Normal 18 2 2 2 4" xfId="12060" xr:uid="{00000000-0005-0000-0000-00001D2F0000}"/>
    <cellStyle name="Normal 18 2 2 2 4 2" xfId="12061" xr:uid="{00000000-0005-0000-0000-00001E2F0000}"/>
    <cellStyle name="Normal 18 2 2 2 4 2 2" xfId="12062" xr:uid="{00000000-0005-0000-0000-00001F2F0000}"/>
    <cellStyle name="Normal 18 2 2 2 4 2 2 2" xfId="12063" xr:uid="{00000000-0005-0000-0000-0000202F0000}"/>
    <cellStyle name="Normal 18 2 2 2 4 2 3" xfId="12064" xr:uid="{00000000-0005-0000-0000-0000212F0000}"/>
    <cellStyle name="Normal 18 2 2 2 4 3" xfId="12065" xr:uid="{00000000-0005-0000-0000-0000222F0000}"/>
    <cellStyle name="Normal 18 2 2 2 4 3 2" xfId="12066" xr:uid="{00000000-0005-0000-0000-0000232F0000}"/>
    <cellStyle name="Normal 18 2 2 2 4 3 2 2" xfId="12067" xr:uid="{00000000-0005-0000-0000-0000242F0000}"/>
    <cellStyle name="Normal 18 2 2 2 4 3 3" xfId="12068" xr:uid="{00000000-0005-0000-0000-0000252F0000}"/>
    <cellStyle name="Normal 18 2 2 2 4 4" xfId="12069" xr:uid="{00000000-0005-0000-0000-0000262F0000}"/>
    <cellStyle name="Normal 18 2 2 2 4 4 2" xfId="12070" xr:uid="{00000000-0005-0000-0000-0000272F0000}"/>
    <cellStyle name="Normal 18 2 2 2 4 4 2 2" xfId="12071" xr:uid="{00000000-0005-0000-0000-0000282F0000}"/>
    <cellStyle name="Normal 18 2 2 2 4 4 3" xfId="12072" xr:uid="{00000000-0005-0000-0000-0000292F0000}"/>
    <cellStyle name="Normal 18 2 2 2 4 5" xfId="12073" xr:uid="{00000000-0005-0000-0000-00002A2F0000}"/>
    <cellStyle name="Normal 18 2 2 2 4 5 2" xfId="12074" xr:uid="{00000000-0005-0000-0000-00002B2F0000}"/>
    <cellStyle name="Normal 18 2 2 2 4 6" xfId="12075" xr:uid="{00000000-0005-0000-0000-00002C2F0000}"/>
    <cellStyle name="Normal 18 2 2 2 4 6 2" xfId="12076" xr:uid="{00000000-0005-0000-0000-00002D2F0000}"/>
    <cellStyle name="Normal 18 2 2 2 4 7" xfId="12077" xr:uid="{00000000-0005-0000-0000-00002E2F0000}"/>
    <cellStyle name="Normal 18 2 2 2 5" xfId="12078" xr:uid="{00000000-0005-0000-0000-00002F2F0000}"/>
    <cellStyle name="Normal 18 2 2 2 5 2" xfId="12079" xr:uid="{00000000-0005-0000-0000-0000302F0000}"/>
    <cellStyle name="Normal 18 2 2 2 5 2 2" xfId="12080" xr:uid="{00000000-0005-0000-0000-0000312F0000}"/>
    <cellStyle name="Normal 18 2 2 2 5 2 2 2" xfId="12081" xr:uid="{00000000-0005-0000-0000-0000322F0000}"/>
    <cellStyle name="Normal 18 2 2 2 5 2 3" xfId="12082" xr:uid="{00000000-0005-0000-0000-0000332F0000}"/>
    <cellStyle name="Normal 18 2 2 2 5 3" xfId="12083" xr:uid="{00000000-0005-0000-0000-0000342F0000}"/>
    <cellStyle name="Normal 18 2 2 2 5 3 2" xfId="12084" xr:uid="{00000000-0005-0000-0000-0000352F0000}"/>
    <cellStyle name="Normal 18 2 2 2 5 3 2 2" xfId="12085" xr:uid="{00000000-0005-0000-0000-0000362F0000}"/>
    <cellStyle name="Normal 18 2 2 2 5 3 3" xfId="12086" xr:uid="{00000000-0005-0000-0000-0000372F0000}"/>
    <cellStyle name="Normal 18 2 2 2 5 4" xfId="12087" xr:uid="{00000000-0005-0000-0000-0000382F0000}"/>
    <cellStyle name="Normal 18 2 2 2 5 4 2" xfId="12088" xr:uid="{00000000-0005-0000-0000-0000392F0000}"/>
    <cellStyle name="Normal 18 2 2 2 5 4 2 2" xfId="12089" xr:uid="{00000000-0005-0000-0000-00003A2F0000}"/>
    <cellStyle name="Normal 18 2 2 2 5 4 3" xfId="12090" xr:uid="{00000000-0005-0000-0000-00003B2F0000}"/>
    <cellStyle name="Normal 18 2 2 2 5 5" xfId="12091" xr:uid="{00000000-0005-0000-0000-00003C2F0000}"/>
    <cellStyle name="Normal 18 2 2 2 5 5 2" xfId="12092" xr:uid="{00000000-0005-0000-0000-00003D2F0000}"/>
    <cellStyle name="Normal 18 2 2 2 5 6" xfId="12093" xr:uid="{00000000-0005-0000-0000-00003E2F0000}"/>
    <cellStyle name="Normal 18 2 2 2 5 6 2" xfId="12094" xr:uid="{00000000-0005-0000-0000-00003F2F0000}"/>
    <cellStyle name="Normal 18 2 2 2 5 7" xfId="12095" xr:uid="{00000000-0005-0000-0000-0000402F0000}"/>
    <cellStyle name="Normal 18 2 2 2 6" xfId="12096" xr:uid="{00000000-0005-0000-0000-0000412F0000}"/>
    <cellStyle name="Normal 18 2 2 2 6 2" xfId="12097" xr:uid="{00000000-0005-0000-0000-0000422F0000}"/>
    <cellStyle name="Normal 18 2 2 2 6 2 2" xfId="12098" xr:uid="{00000000-0005-0000-0000-0000432F0000}"/>
    <cellStyle name="Normal 18 2 2 2 6 3" xfId="12099" xr:uid="{00000000-0005-0000-0000-0000442F0000}"/>
    <cellStyle name="Normal 18 2 2 2 7" xfId="12100" xr:uid="{00000000-0005-0000-0000-0000452F0000}"/>
    <cellStyle name="Normal 18 2 2 2 7 2" xfId="12101" xr:uid="{00000000-0005-0000-0000-0000462F0000}"/>
    <cellStyle name="Normal 18 2 2 2 7 2 2" xfId="12102" xr:uid="{00000000-0005-0000-0000-0000472F0000}"/>
    <cellStyle name="Normal 18 2 2 2 7 3" xfId="12103" xr:uid="{00000000-0005-0000-0000-0000482F0000}"/>
    <cellStyle name="Normal 18 2 2 2 8" xfId="12104" xr:uid="{00000000-0005-0000-0000-0000492F0000}"/>
    <cellStyle name="Normal 18 2 2 2 8 2" xfId="12105" xr:uid="{00000000-0005-0000-0000-00004A2F0000}"/>
    <cellStyle name="Normal 18 2 2 2 8 2 2" xfId="12106" xr:uid="{00000000-0005-0000-0000-00004B2F0000}"/>
    <cellStyle name="Normal 18 2 2 2 8 3" xfId="12107" xr:uid="{00000000-0005-0000-0000-00004C2F0000}"/>
    <cellStyle name="Normal 18 2 2 2 9" xfId="12108" xr:uid="{00000000-0005-0000-0000-00004D2F0000}"/>
    <cellStyle name="Normal 18 2 2 2 9 2" xfId="12109" xr:uid="{00000000-0005-0000-0000-00004E2F0000}"/>
    <cellStyle name="Normal 18 2 2 3" xfId="12110" xr:uid="{00000000-0005-0000-0000-00004F2F0000}"/>
    <cellStyle name="Normal 18 2 2 3 10" xfId="12111" xr:uid="{00000000-0005-0000-0000-0000502F0000}"/>
    <cellStyle name="Normal 18 2 2 3 10 2" xfId="12112" xr:uid="{00000000-0005-0000-0000-0000512F0000}"/>
    <cellStyle name="Normal 18 2 2 3 11" xfId="12113" xr:uid="{00000000-0005-0000-0000-0000522F0000}"/>
    <cellStyle name="Normal 18 2 2 3 2" xfId="12114" xr:uid="{00000000-0005-0000-0000-0000532F0000}"/>
    <cellStyle name="Normal 18 2 2 3 2 2" xfId="12115" xr:uid="{00000000-0005-0000-0000-0000542F0000}"/>
    <cellStyle name="Normal 18 2 2 3 2 2 2" xfId="12116" xr:uid="{00000000-0005-0000-0000-0000552F0000}"/>
    <cellStyle name="Normal 18 2 2 3 2 2 2 2" xfId="12117" xr:uid="{00000000-0005-0000-0000-0000562F0000}"/>
    <cellStyle name="Normal 18 2 2 3 2 2 2 2 2" xfId="12118" xr:uid="{00000000-0005-0000-0000-0000572F0000}"/>
    <cellStyle name="Normal 18 2 2 3 2 2 2 3" xfId="12119" xr:uid="{00000000-0005-0000-0000-0000582F0000}"/>
    <cellStyle name="Normal 18 2 2 3 2 2 3" xfId="12120" xr:uid="{00000000-0005-0000-0000-0000592F0000}"/>
    <cellStyle name="Normal 18 2 2 3 2 2 3 2" xfId="12121" xr:uid="{00000000-0005-0000-0000-00005A2F0000}"/>
    <cellStyle name="Normal 18 2 2 3 2 2 3 2 2" xfId="12122" xr:uid="{00000000-0005-0000-0000-00005B2F0000}"/>
    <cellStyle name="Normal 18 2 2 3 2 2 3 3" xfId="12123" xr:uid="{00000000-0005-0000-0000-00005C2F0000}"/>
    <cellStyle name="Normal 18 2 2 3 2 2 4" xfId="12124" xr:uid="{00000000-0005-0000-0000-00005D2F0000}"/>
    <cellStyle name="Normal 18 2 2 3 2 2 4 2" xfId="12125" xr:uid="{00000000-0005-0000-0000-00005E2F0000}"/>
    <cellStyle name="Normal 18 2 2 3 2 2 4 2 2" xfId="12126" xr:uid="{00000000-0005-0000-0000-00005F2F0000}"/>
    <cellStyle name="Normal 18 2 2 3 2 2 4 3" xfId="12127" xr:uid="{00000000-0005-0000-0000-0000602F0000}"/>
    <cellStyle name="Normal 18 2 2 3 2 2 5" xfId="12128" xr:uid="{00000000-0005-0000-0000-0000612F0000}"/>
    <cellStyle name="Normal 18 2 2 3 2 2 5 2" xfId="12129" xr:uid="{00000000-0005-0000-0000-0000622F0000}"/>
    <cellStyle name="Normal 18 2 2 3 2 2 6" xfId="12130" xr:uid="{00000000-0005-0000-0000-0000632F0000}"/>
    <cellStyle name="Normal 18 2 2 3 2 2 6 2" xfId="12131" xr:uid="{00000000-0005-0000-0000-0000642F0000}"/>
    <cellStyle name="Normal 18 2 2 3 2 2 7" xfId="12132" xr:uid="{00000000-0005-0000-0000-0000652F0000}"/>
    <cellStyle name="Normal 18 2 2 3 2 3" xfId="12133" xr:uid="{00000000-0005-0000-0000-0000662F0000}"/>
    <cellStyle name="Normal 18 2 2 3 2 3 2" xfId="12134" xr:uid="{00000000-0005-0000-0000-0000672F0000}"/>
    <cellStyle name="Normal 18 2 2 3 2 3 2 2" xfId="12135" xr:uid="{00000000-0005-0000-0000-0000682F0000}"/>
    <cellStyle name="Normal 18 2 2 3 2 3 2 2 2" xfId="12136" xr:uid="{00000000-0005-0000-0000-0000692F0000}"/>
    <cellStyle name="Normal 18 2 2 3 2 3 2 3" xfId="12137" xr:uid="{00000000-0005-0000-0000-00006A2F0000}"/>
    <cellStyle name="Normal 18 2 2 3 2 3 3" xfId="12138" xr:uid="{00000000-0005-0000-0000-00006B2F0000}"/>
    <cellStyle name="Normal 18 2 2 3 2 3 3 2" xfId="12139" xr:uid="{00000000-0005-0000-0000-00006C2F0000}"/>
    <cellStyle name="Normal 18 2 2 3 2 3 3 2 2" xfId="12140" xr:uid="{00000000-0005-0000-0000-00006D2F0000}"/>
    <cellStyle name="Normal 18 2 2 3 2 3 3 3" xfId="12141" xr:uid="{00000000-0005-0000-0000-00006E2F0000}"/>
    <cellStyle name="Normal 18 2 2 3 2 3 4" xfId="12142" xr:uid="{00000000-0005-0000-0000-00006F2F0000}"/>
    <cellStyle name="Normal 18 2 2 3 2 3 4 2" xfId="12143" xr:uid="{00000000-0005-0000-0000-0000702F0000}"/>
    <cellStyle name="Normal 18 2 2 3 2 3 4 2 2" xfId="12144" xr:uid="{00000000-0005-0000-0000-0000712F0000}"/>
    <cellStyle name="Normal 18 2 2 3 2 3 4 3" xfId="12145" xr:uid="{00000000-0005-0000-0000-0000722F0000}"/>
    <cellStyle name="Normal 18 2 2 3 2 3 5" xfId="12146" xr:uid="{00000000-0005-0000-0000-0000732F0000}"/>
    <cellStyle name="Normal 18 2 2 3 2 3 5 2" xfId="12147" xr:uid="{00000000-0005-0000-0000-0000742F0000}"/>
    <cellStyle name="Normal 18 2 2 3 2 3 6" xfId="12148" xr:uid="{00000000-0005-0000-0000-0000752F0000}"/>
    <cellStyle name="Normal 18 2 2 3 2 3 6 2" xfId="12149" xr:uid="{00000000-0005-0000-0000-0000762F0000}"/>
    <cellStyle name="Normal 18 2 2 3 2 3 7" xfId="12150" xr:uid="{00000000-0005-0000-0000-0000772F0000}"/>
    <cellStyle name="Normal 18 2 2 3 2 4" xfId="12151" xr:uid="{00000000-0005-0000-0000-0000782F0000}"/>
    <cellStyle name="Normal 18 2 2 3 2 4 2" xfId="12152" xr:uid="{00000000-0005-0000-0000-0000792F0000}"/>
    <cellStyle name="Normal 18 2 2 3 2 4 2 2" xfId="12153" xr:uid="{00000000-0005-0000-0000-00007A2F0000}"/>
    <cellStyle name="Normal 18 2 2 3 2 4 3" xfId="12154" xr:uid="{00000000-0005-0000-0000-00007B2F0000}"/>
    <cellStyle name="Normal 18 2 2 3 2 5" xfId="12155" xr:uid="{00000000-0005-0000-0000-00007C2F0000}"/>
    <cellStyle name="Normal 18 2 2 3 2 5 2" xfId="12156" xr:uid="{00000000-0005-0000-0000-00007D2F0000}"/>
    <cellStyle name="Normal 18 2 2 3 2 5 2 2" xfId="12157" xr:uid="{00000000-0005-0000-0000-00007E2F0000}"/>
    <cellStyle name="Normal 18 2 2 3 2 5 3" xfId="12158" xr:uid="{00000000-0005-0000-0000-00007F2F0000}"/>
    <cellStyle name="Normal 18 2 2 3 2 6" xfId="12159" xr:uid="{00000000-0005-0000-0000-0000802F0000}"/>
    <cellStyle name="Normal 18 2 2 3 2 6 2" xfId="12160" xr:uid="{00000000-0005-0000-0000-0000812F0000}"/>
    <cellStyle name="Normal 18 2 2 3 2 6 2 2" xfId="12161" xr:uid="{00000000-0005-0000-0000-0000822F0000}"/>
    <cellStyle name="Normal 18 2 2 3 2 6 3" xfId="12162" xr:uid="{00000000-0005-0000-0000-0000832F0000}"/>
    <cellStyle name="Normal 18 2 2 3 2 7" xfId="12163" xr:uid="{00000000-0005-0000-0000-0000842F0000}"/>
    <cellStyle name="Normal 18 2 2 3 2 7 2" xfId="12164" xr:uid="{00000000-0005-0000-0000-0000852F0000}"/>
    <cellStyle name="Normal 18 2 2 3 2 8" xfId="12165" xr:uid="{00000000-0005-0000-0000-0000862F0000}"/>
    <cellStyle name="Normal 18 2 2 3 2 8 2" xfId="12166" xr:uid="{00000000-0005-0000-0000-0000872F0000}"/>
    <cellStyle name="Normal 18 2 2 3 2 9" xfId="12167" xr:uid="{00000000-0005-0000-0000-0000882F0000}"/>
    <cellStyle name="Normal 18 2 2 3 3" xfId="12168" xr:uid="{00000000-0005-0000-0000-0000892F0000}"/>
    <cellStyle name="Normal 18 2 2 3 3 2" xfId="12169" xr:uid="{00000000-0005-0000-0000-00008A2F0000}"/>
    <cellStyle name="Normal 18 2 2 3 3 2 2" xfId="12170" xr:uid="{00000000-0005-0000-0000-00008B2F0000}"/>
    <cellStyle name="Normal 18 2 2 3 3 2 2 2" xfId="12171" xr:uid="{00000000-0005-0000-0000-00008C2F0000}"/>
    <cellStyle name="Normal 18 2 2 3 3 2 2 2 2" xfId="12172" xr:uid="{00000000-0005-0000-0000-00008D2F0000}"/>
    <cellStyle name="Normal 18 2 2 3 3 2 2 3" xfId="12173" xr:uid="{00000000-0005-0000-0000-00008E2F0000}"/>
    <cellStyle name="Normal 18 2 2 3 3 2 3" xfId="12174" xr:uid="{00000000-0005-0000-0000-00008F2F0000}"/>
    <cellStyle name="Normal 18 2 2 3 3 2 3 2" xfId="12175" xr:uid="{00000000-0005-0000-0000-0000902F0000}"/>
    <cellStyle name="Normal 18 2 2 3 3 2 3 2 2" xfId="12176" xr:uid="{00000000-0005-0000-0000-0000912F0000}"/>
    <cellStyle name="Normal 18 2 2 3 3 2 3 3" xfId="12177" xr:uid="{00000000-0005-0000-0000-0000922F0000}"/>
    <cellStyle name="Normal 18 2 2 3 3 2 4" xfId="12178" xr:uid="{00000000-0005-0000-0000-0000932F0000}"/>
    <cellStyle name="Normal 18 2 2 3 3 2 4 2" xfId="12179" xr:uid="{00000000-0005-0000-0000-0000942F0000}"/>
    <cellStyle name="Normal 18 2 2 3 3 2 4 2 2" xfId="12180" xr:uid="{00000000-0005-0000-0000-0000952F0000}"/>
    <cellStyle name="Normal 18 2 2 3 3 2 4 3" xfId="12181" xr:uid="{00000000-0005-0000-0000-0000962F0000}"/>
    <cellStyle name="Normal 18 2 2 3 3 2 5" xfId="12182" xr:uid="{00000000-0005-0000-0000-0000972F0000}"/>
    <cellStyle name="Normal 18 2 2 3 3 2 5 2" xfId="12183" xr:uid="{00000000-0005-0000-0000-0000982F0000}"/>
    <cellStyle name="Normal 18 2 2 3 3 2 6" xfId="12184" xr:uid="{00000000-0005-0000-0000-0000992F0000}"/>
    <cellStyle name="Normal 18 2 2 3 3 2 6 2" xfId="12185" xr:uid="{00000000-0005-0000-0000-00009A2F0000}"/>
    <cellStyle name="Normal 18 2 2 3 3 2 7" xfId="12186" xr:uid="{00000000-0005-0000-0000-00009B2F0000}"/>
    <cellStyle name="Normal 18 2 2 3 3 3" xfId="12187" xr:uid="{00000000-0005-0000-0000-00009C2F0000}"/>
    <cellStyle name="Normal 18 2 2 3 3 3 2" xfId="12188" xr:uid="{00000000-0005-0000-0000-00009D2F0000}"/>
    <cellStyle name="Normal 18 2 2 3 3 3 2 2" xfId="12189" xr:uid="{00000000-0005-0000-0000-00009E2F0000}"/>
    <cellStyle name="Normal 18 2 2 3 3 3 3" xfId="12190" xr:uid="{00000000-0005-0000-0000-00009F2F0000}"/>
    <cellStyle name="Normal 18 2 2 3 3 4" xfId="12191" xr:uid="{00000000-0005-0000-0000-0000A02F0000}"/>
    <cellStyle name="Normal 18 2 2 3 3 4 2" xfId="12192" xr:uid="{00000000-0005-0000-0000-0000A12F0000}"/>
    <cellStyle name="Normal 18 2 2 3 3 4 2 2" xfId="12193" xr:uid="{00000000-0005-0000-0000-0000A22F0000}"/>
    <cellStyle name="Normal 18 2 2 3 3 4 3" xfId="12194" xr:uid="{00000000-0005-0000-0000-0000A32F0000}"/>
    <cellStyle name="Normal 18 2 2 3 3 5" xfId="12195" xr:uid="{00000000-0005-0000-0000-0000A42F0000}"/>
    <cellStyle name="Normal 18 2 2 3 3 5 2" xfId="12196" xr:uid="{00000000-0005-0000-0000-0000A52F0000}"/>
    <cellStyle name="Normal 18 2 2 3 3 5 2 2" xfId="12197" xr:uid="{00000000-0005-0000-0000-0000A62F0000}"/>
    <cellStyle name="Normal 18 2 2 3 3 5 3" xfId="12198" xr:uid="{00000000-0005-0000-0000-0000A72F0000}"/>
    <cellStyle name="Normal 18 2 2 3 3 6" xfId="12199" xr:uid="{00000000-0005-0000-0000-0000A82F0000}"/>
    <cellStyle name="Normal 18 2 2 3 3 6 2" xfId="12200" xr:uid="{00000000-0005-0000-0000-0000A92F0000}"/>
    <cellStyle name="Normal 18 2 2 3 3 7" xfId="12201" xr:uid="{00000000-0005-0000-0000-0000AA2F0000}"/>
    <cellStyle name="Normal 18 2 2 3 3 7 2" xfId="12202" xr:uid="{00000000-0005-0000-0000-0000AB2F0000}"/>
    <cellStyle name="Normal 18 2 2 3 3 8" xfId="12203" xr:uid="{00000000-0005-0000-0000-0000AC2F0000}"/>
    <cellStyle name="Normal 18 2 2 3 4" xfId="12204" xr:uid="{00000000-0005-0000-0000-0000AD2F0000}"/>
    <cellStyle name="Normal 18 2 2 3 4 2" xfId="12205" xr:uid="{00000000-0005-0000-0000-0000AE2F0000}"/>
    <cellStyle name="Normal 18 2 2 3 4 2 2" xfId="12206" xr:uid="{00000000-0005-0000-0000-0000AF2F0000}"/>
    <cellStyle name="Normal 18 2 2 3 4 2 2 2" xfId="12207" xr:uid="{00000000-0005-0000-0000-0000B02F0000}"/>
    <cellStyle name="Normal 18 2 2 3 4 2 3" xfId="12208" xr:uid="{00000000-0005-0000-0000-0000B12F0000}"/>
    <cellStyle name="Normal 18 2 2 3 4 3" xfId="12209" xr:uid="{00000000-0005-0000-0000-0000B22F0000}"/>
    <cellStyle name="Normal 18 2 2 3 4 3 2" xfId="12210" xr:uid="{00000000-0005-0000-0000-0000B32F0000}"/>
    <cellStyle name="Normal 18 2 2 3 4 3 2 2" xfId="12211" xr:uid="{00000000-0005-0000-0000-0000B42F0000}"/>
    <cellStyle name="Normal 18 2 2 3 4 3 3" xfId="12212" xr:uid="{00000000-0005-0000-0000-0000B52F0000}"/>
    <cellStyle name="Normal 18 2 2 3 4 4" xfId="12213" xr:uid="{00000000-0005-0000-0000-0000B62F0000}"/>
    <cellStyle name="Normal 18 2 2 3 4 4 2" xfId="12214" xr:uid="{00000000-0005-0000-0000-0000B72F0000}"/>
    <cellStyle name="Normal 18 2 2 3 4 4 2 2" xfId="12215" xr:uid="{00000000-0005-0000-0000-0000B82F0000}"/>
    <cellStyle name="Normal 18 2 2 3 4 4 3" xfId="12216" xr:uid="{00000000-0005-0000-0000-0000B92F0000}"/>
    <cellStyle name="Normal 18 2 2 3 4 5" xfId="12217" xr:uid="{00000000-0005-0000-0000-0000BA2F0000}"/>
    <cellStyle name="Normal 18 2 2 3 4 5 2" xfId="12218" xr:uid="{00000000-0005-0000-0000-0000BB2F0000}"/>
    <cellStyle name="Normal 18 2 2 3 4 6" xfId="12219" xr:uid="{00000000-0005-0000-0000-0000BC2F0000}"/>
    <cellStyle name="Normal 18 2 2 3 4 6 2" xfId="12220" xr:uid="{00000000-0005-0000-0000-0000BD2F0000}"/>
    <cellStyle name="Normal 18 2 2 3 4 7" xfId="12221" xr:uid="{00000000-0005-0000-0000-0000BE2F0000}"/>
    <cellStyle name="Normal 18 2 2 3 5" xfId="12222" xr:uid="{00000000-0005-0000-0000-0000BF2F0000}"/>
    <cellStyle name="Normal 18 2 2 3 5 2" xfId="12223" xr:uid="{00000000-0005-0000-0000-0000C02F0000}"/>
    <cellStyle name="Normal 18 2 2 3 5 2 2" xfId="12224" xr:uid="{00000000-0005-0000-0000-0000C12F0000}"/>
    <cellStyle name="Normal 18 2 2 3 5 2 2 2" xfId="12225" xr:uid="{00000000-0005-0000-0000-0000C22F0000}"/>
    <cellStyle name="Normal 18 2 2 3 5 2 3" xfId="12226" xr:uid="{00000000-0005-0000-0000-0000C32F0000}"/>
    <cellStyle name="Normal 18 2 2 3 5 3" xfId="12227" xr:uid="{00000000-0005-0000-0000-0000C42F0000}"/>
    <cellStyle name="Normal 18 2 2 3 5 3 2" xfId="12228" xr:uid="{00000000-0005-0000-0000-0000C52F0000}"/>
    <cellStyle name="Normal 18 2 2 3 5 3 2 2" xfId="12229" xr:uid="{00000000-0005-0000-0000-0000C62F0000}"/>
    <cellStyle name="Normal 18 2 2 3 5 3 3" xfId="12230" xr:uid="{00000000-0005-0000-0000-0000C72F0000}"/>
    <cellStyle name="Normal 18 2 2 3 5 4" xfId="12231" xr:uid="{00000000-0005-0000-0000-0000C82F0000}"/>
    <cellStyle name="Normal 18 2 2 3 5 4 2" xfId="12232" xr:uid="{00000000-0005-0000-0000-0000C92F0000}"/>
    <cellStyle name="Normal 18 2 2 3 5 4 2 2" xfId="12233" xr:uid="{00000000-0005-0000-0000-0000CA2F0000}"/>
    <cellStyle name="Normal 18 2 2 3 5 4 3" xfId="12234" xr:uid="{00000000-0005-0000-0000-0000CB2F0000}"/>
    <cellStyle name="Normal 18 2 2 3 5 5" xfId="12235" xr:uid="{00000000-0005-0000-0000-0000CC2F0000}"/>
    <cellStyle name="Normal 18 2 2 3 5 5 2" xfId="12236" xr:uid="{00000000-0005-0000-0000-0000CD2F0000}"/>
    <cellStyle name="Normal 18 2 2 3 5 6" xfId="12237" xr:uid="{00000000-0005-0000-0000-0000CE2F0000}"/>
    <cellStyle name="Normal 18 2 2 3 5 6 2" xfId="12238" xr:uid="{00000000-0005-0000-0000-0000CF2F0000}"/>
    <cellStyle name="Normal 18 2 2 3 5 7" xfId="12239" xr:uid="{00000000-0005-0000-0000-0000D02F0000}"/>
    <cellStyle name="Normal 18 2 2 3 6" xfId="12240" xr:uid="{00000000-0005-0000-0000-0000D12F0000}"/>
    <cellStyle name="Normal 18 2 2 3 6 2" xfId="12241" xr:uid="{00000000-0005-0000-0000-0000D22F0000}"/>
    <cellStyle name="Normal 18 2 2 3 6 2 2" xfId="12242" xr:uid="{00000000-0005-0000-0000-0000D32F0000}"/>
    <cellStyle name="Normal 18 2 2 3 6 3" xfId="12243" xr:uid="{00000000-0005-0000-0000-0000D42F0000}"/>
    <cellStyle name="Normal 18 2 2 3 7" xfId="12244" xr:uid="{00000000-0005-0000-0000-0000D52F0000}"/>
    <cellStyle name="Normal 18 2 2 3 7 2" xfId="12245" xr:uid="{00000000-0005-0000-0000-0000D62F0000}"/>
    <cellStyle name="Normal 18 2 2 3 7 2 2" xfId="12246" xr:uid="{00000000-0005-0000-0000-0000D72F0000}"/>
    <cellStyle name="Normal 18 2 2 3 7 3" xfId="12247" xr:uid="{00000000-0005-0000-0000-0000D82F0000}"/>
    <cellStyle name="Normal 18 2 2 3 8" xfId="12248" xr:uid="{00000000-0005-0000-0000-0000D92F0000}"/>
    <cellStyle name="Normal 18 2 2 3 8 2" xfId="12249" xr:uid="{00000000-0005-0000-0000-0000DA2F0000}"/>
    <cellStyle name="Normal 18 2 2 3 8 2 2" xfId="12250" xr:uid="{00000000-0005-0000-0000-0000DB2F0000}"/>
    <cellStyle name="Normal 18 2 2 3 8 3" xfId="12251" xr:uid="{00000000-0005-0000-0000-0000DC2F0000}"/>
    <cellStyle name="Normal 18 2 2 3 9" xfId="12252" xr:uid="{00000000-0005-0000-0000-0000DD2F0000}"/>
    <cellStyle name="Normal 18 2 2 3 9 2" xfId="12253" xr:uid="{00000000-0005-0000-0000-0000DE2F0000}"/>
    <cellStyle name="Normal 18 2 2 4" xfId="12254" xr:uid="{00000000-0005-0000-0000-0000DF2F0000}"/>
    <cellStyle name="Normal 18 2 2 4 2" xfId="12255" xr:uid="{00000000-0005-0000-0000-0000E02F0000}"/>
    <cellStyle name="Normal 18 2 2 4 2 2" xfId="12256" xr:uid="{00000000-0005-0000-0000-0000E12F0000}"/>
    <cellStyle name="Normal 18 2 2 4 2 2 2" xfId="12257" xr:uid="{00000000-0005-0000-0000-0000E22F0000}"/>
    <cellStyle name="Normal 18 2 2 4 2 2 2 2" xfId="12258" xr:uid="{00000000-0005-0000-0000-0000E32F0000}"/>
    <cellStyle name="Normal 18 2 2 4 2 2 3" xfId="12259" xr:uid="{00000000-0005-0000-0000-0000E42F0000}"/>
    <cellStyle name="Normal 18 2 2 4 2 3" xfId="12260" xr:uid="{00000000-0005-0000-0000-0000E52F0000}"/>
    <cellStyle name="Normal 18 2 2 4 2 3 2" xfId="12261" xr:uid="{00000000-0005-0000-0000-0000E62F0000}"/>
    <cellStyle name="Normal 18 2 2 4 2 3 2 2" xfId="12262" xr:uid="{00000000-0005-0000-0000-0000E72F0000}"/>
    <cellStyle name="Normal 18 2 2 4 2 3 3" xfId="12263" xr:uid="{00000000-0005-0000-0000-0000E82F0000}"/>
    <cellStyle name="Normal 18 2 2 4 2 4" xfId="12264" xr:uid="{00000000-0005-0000-0000-0000E92F0000}"/>
    <cellStyle name="Normal 18 2 2 4 2 4 2" xfId="12265" xr:uid="{00000000-0005-0000-0000-0000EA2F0000}"/>
    <cellStyle name="Normal 18 2 2 4 2 4 2 2" xfId="12266" xr:uid="{00000000-0005-0000-0000-0000EB2F0000}"/>
    <cellStyle name="Normal 18 2 2 4 2 4 3" xfId="12267" xr:uid="{00000000-0005-0000-0000-0000EC2F0000}"/>
    <cellStyle name="Normal 18 2 2 4 2 5" xfId="12268" xr:uid="{00000000-0005-0000-0000-0000ED2F0000}"/>
    <cellStyle name="Normal 18 2 2 4 2 5 2" xfId="12269" xr:uid="{00000000-0005-0000-0000-0000EE2F0000}"/>
    <cellStyle name="Normal 18 2 2 4 2 6" xfId="12270" xr:uid="{00000000-0005-0000-0000-0000EF2F0000}"/>
    <cellStyle name="Normal 18 2 2 4 2 6 2" xfId="12271" xr:uid="{00000000-0005-0000-0000-0000F02F0000}"/>
    <cellStyle name="Normal 18 2 2 4 2 7" xfId="12272" xr:uid="{00000000-0005-0000-0000-0000F12F0000}"/>
    <cellStyle name="Normal 18 2 2 4 3" xfId="12273" xr:uid="{00000000-0005-0000-0000-0000F22F0000}"/>
    <cellStyle name="Normal 18 2 2 4 3 2" xfId="12274" xr:uid="{00000000-0005-0000-0000-0000F32F0000}"/>
    <cellStyle name="Normal 18 2 2 4 3 2 2" xfId="12275" xr:uid="{00000000-0005-0000-0000-0000F42F0000}"/>
    <cellStyle name="Normal 18 2 2 4 3 2 2 2" xfId="12276" xr:uid="{00000000-0005-0000-0000-0000F52F0000}"/>
    <cellStyle name="Normal 18 2 2 4 3 2 3" xfId="12277" xr:uid="{00000000-0005-0000-0000-0000F62F0000}"/>
    <cellStyle name="Normal 18 2 2 4 3 3" xfId="12278" xr:uid="{00000000-0005-0000-0000-0000F72F0000}"/>
    <cellStyle name="Normal 18 2 2 4 3 3 2" xfId="12279" xr:uid="{00000000-0005-0000-0000-0000F82F0000}"/>
    <cellStyle name="Normal 18 2 2 4 3 3 2 2" xfId="12280" xr:uid="{00000000-0005-0000-0000-0000F92F0000}"/>
    <cellStyle name="Normal 18 2 2 4 3 3 3" xfId="12281" xr:uid="{00000000-0005-0000-0000-0000FA2F0000}"/>
    <cellStyle name="Normal 18 2 2 4 3 4" xfId="12282" xr:uid="{00000000-0005-0000-0000-0000FB2F0000}"/>
    <cellStyle name="Normal 18 2 2 4 3 4 2" xfId="12283" xr:uid="{00000000-0005-0000-0000-0000FC2F0000}"/>
    <cellStyle name="Normal 18 2 2 4 3 4 2 2" xfId="12284" xr:uid="{00000000-0005-0000-0000-0000FD2F0000}"/>
    <cellStyle name="Normal 18 2 2 4 3 4 3" xfId="12285" xr:uid="{00000000-0005-0000-0000-0000FE2F0000}"/>
    <cellStyle name="Normal 18 2 2 4 3 5" xfId="12286" xr:uid="{00000000-0005-0000-0000-0000FF2F0000}"/>
    <cellStyle name="Normal 18 2 2 4 3 5 2" xfId="12287" xr:uid="{00000000-0005-0000-0000-000000300000}"/>
    <cellStyle name="Normal 18 2 2 4 3 6" xfId="12288" xr:uid="{00000000-0005-0000-0000-000001300000}"/>
    <cellStyle name="Normal 18 2 2 4 3 6 2" xfId="12289" xr:uid="{00000000-0005-0000-0000-000002300000}"/>
    <cellStyle name="Normal 18 2 2 4 3 7" xfId="12290" xr:uid="{00000000-0005-0000-0000-000003300000}"/>
    <cellStyle name="Normal 18 2 2 4 4" xfId="12291" xr:uid="{00000000-0005-0000-0000-000004300000}"/>
    <cellStyle name="Normal 18 2 2 4 4 2" xfId="12292" xr:uid="{00000000-0005-0000-0000-000005300000}"/>
    <cellStyle name="Normal 18 2 2 4 4 2 2" xfId="12293" xr:uid="{00000000-0005-0000-0000-000006300000}"/>
    <cellStyle name="Normal 18 2 2 4 4 3" xfId="12294" xr:uid="{00000000-0005-0000-0000-000007300000}"/>
    <cellStyle name="Normal 18 2 2 4 5" xfId="12295" xr:uid="{00000000-0005-0000-0000-000008300000}"/>
    <cellStyle name="Normal 18 2 2 4 5 2" xfId="12296" xr:uid="{00000000-0005-0000-0000-000009300000}"/>
    <cellStyle name="Normal 18 2 2 4 5 2 2" xfId="12297" xr:uid="{00000000-0005-0000-0000-00000A300000}"/>
    <cellStyle name="Normal 18 2 2 4 5 3" xfId="12298" xr:uid="{00000000-0005-0000-0000-00000B300000}"/>
    <cellStyle name="Normal 18 2 2 4 6" xfId="12299" xr:uid="{00000000-0005-0000-0000-00000C300000}"/>
    <cellStyle name="Normal 18 2 2 4 6 2" xfId="12300" xr:uid="{00000000-0005-0000-0000-00000D300000}"/>
    <cellStyle name="Normal 18 2 2 4 6 2 2" xfId="12301" xr:uid="{00000000-0005-0000-0000-00000E300000}"/>
    <cellStyle name="Normal 18 2 2 4 6 3" xfId="12302" xr:uid="{00000000-0005-0000-0000-00000F300000}"/>
    <cellStyle name="Normal 18 2 2 4 7" xfId="12303" xr:uid="{00000000-0005-0000-0000-000010300000}"/>
    <cellStyle name="Normal 18 2 2 4 7 2" xfId="12304" xr:uid="{00000000-0005-0000-0000-000011300000}"/>
    <cellStyle name="Normal 18 2 2 4 8" xfId="12305" xr:uid="{00000000-0005-0000-0000-000012300000}"/>
    <cellStyle name="Normal 18 2 2 4 8 2" xfId="12306" xr:uid="{00000000-0005-0000-0000-000013300000}"/>
    <cellStyle name="Normal 18 2 2 4 9" xfId="12307" xr:uid="{00000000-0005-0000-0000-000014300000}"/>
    <cellStyle name="Normal 18 2 2 5" xfId="12308" xr:uid="{00000000-0005-0000-0000-000015300000}"/>
    <cellStyle name="Normal 18 2 2 5 2" xfId="12309" xr:uid="{00000000-0005-0000-0000-000016300000}"/>
    <cellStyle name="Normal 18 2 2 5 2 2" xfId="12310" xr:uid="{00000000-0005-0000-0000-000017300000}"/>
    <cellStyle name="Normal 18 2 2 5 2 2 2" xfId="12311" xr:uid="{00000000-0005-0000-0000-000018300000}"/>
    <cellStyle name="Normal 18 2 2 5 2 2 2 2" xfId="12312" xr:uid="{00000000-0005-0000-0000-000019300000}"/>
    <cellStyle name="Normal 18 2 2 5 2 2 3" xfId="12313" xr:uid="{00000000-0005-0000-0000-00001A300000}"/>
    <cellStyle name="Normal 18 2 2 5 2 3" xfId="12314" xr:uid="{00000000-0005-0000-0000-00001B300000}"/>
    <cellStyle name="Normal 18 2 2 5 2 3 2" xfId="12315" xr:uid="{00000000-0005-0000-0000-00001C300000}"/>
    <cellStyle name="Normal 18 2 2 5 2 3 2 2" xfId="12316" xr:uid="{00000000-0005-0000-0000-00001D300000}"/>
    <cellStyle name="Normal 18 2 2 5 2 3 3" xfId="12317" xr:uid="{00000000-0005-0000-0000-00001E300000}"/>
    <cellStyle name="Normal 18 2 2 5 2 4" xfId="12318" xr:uid="{00000000-0005-0000-0000-00001F300000}"/>
    <cellStyle name="Normal 18 2 2 5 2 4 2" xfId="12319" xr:uid="{00000000-0005-0000-0000-000020300000}"/>
    <cellStyle name="Normal 18 2 2 5 2 4 2 2" xfId="12320" xr:uid="{00000000-0005-0000-0000-000021300000}"/>
    <cellStyle name="Normal 18 2 2 5 2 4 3" xfId="12321" xr:uid="{00000000-0005-0000-0000-000022300000}"/>
    <cellStyle name="Normal 18 2 2 5 2 5" xfId="12322" xr:uid="{00000000-0005-0000-0000-000023300000}"/>
    <cellStyle name="Normal 18 2 2 5 2 5 2" xfId="12323" xr:uid="{00000000-0005-0000-0000-000024300000}"/>
    <cellStyle name="Normal 18 2 2 5 2 6" xfId="12324" xr:uid="{00000000-0005-0000-0000-000025300000}"/>
    <cellStyle name="Normal 18 2 2 5 2 6 2" xfId="12325" xr:uid="{00000000-0005-0000-0000-000026300000}"/>
    <cellStyle name="Normal 18 2 2 5 2 7" xfId="12326" xr:uid="{00000000-0005-0000-0000-000027300000}"/>
    <cellStyle name="Normal 18 2 2 5 3" xfId="12327" xr:uid="{00000000-0005-0000-0000-000028300000}"/>
    <cellStyle name="Normal 18 2 2 5 3 2" xfId="12328" xr:uid="{00000000-0005-0000-0000-000029300000}"/>
    <cellStyle name="Normal 18 2 2 5 3 2 2" xfId="12329" xr:uid="{00000000-0005-0000-0000-00002A300000}"/>
    <cellStyle name="Normal 18 2 2 5 3 3" xfId="12330" xr:uid="{00000000-0005-0000-0000-00002B300000}"/>
    <cellStyle name="Normal 18 2 2 5 4" xfId="12331" xr:uid="{00000000-0005-0000-0000-00002C300000}"/>
    <cellStyle name="Normal 18 2 2 5 4 2" xfId="12332" xr:uid="{00000000-0005-0000-0000-00002D300000}"/>
    <cellStyle name="Normal 18 2 2 5 4 2 2" xfId="12333" xr:uid="{00000000-0005-0000-0000-00002E300000}"/>
    <cellStyle name="Normal 18 2 2 5 4 3" xfId="12334" xr:uid="{00000000-0005-0000-0000-00002F300000}"/>
    <cellStyle name="Normal 18 2 2 5 5" xfId="12335" xr:uid="{00000000-0005-0000-0000-000030300000}"/>
    <cellStyle name="Normal 18 2 2 5 5 2" xfId="12336" xr:uid="{00000000-0005-0000-0000-000031300000}"/>
    <cellStyle name="Normal 18 2 2 5 5 2 2" xfId="12337" xr:uid="{00000000-0005-0000-0000-000032300000}"/>
    <cellStyle name="Normal 18 2 2 5 5 3" xfId="12338" xr:uid="{00000000-0005-0000-0000-000033300000}"/>
    <cellStyle name="Normal 18 2 2 5 6" xfId="12339" xr:uid="{00000000-0005-0000-0000-000034300000}"/>
    <cellStyle name="Normal 18 2 2 5 6 2" xfId="12340" xr:uid="{00000000-0005-0000-0000-000035300000}"/>
    <cellStyle name="Normal 18 2 2 5 7" xfId="12341" xr:uid="{00000000-0005-0000-0000-000036300000}"/>
    <cellStyle name="Normal 18 2 2 5 7 2" xfId="12342" xr:uid="{00000000-0005-0000-0000-000037300000}"/>
    <cellStyle name="Normal 18 2 2 5 8" xfId="12343" xr:uid="{00000000-0005-0000-0000-000038300000}"/>
    <cellStyle name="Normal 18 2 2 6" xfId="12344" xr:uid="{00000000-0005-0000-0000-000039300000}"/>
    <cellStyle name="Normal 18 2 2 6 2" xfId="12345" xr:uid="{00000000-0005-0000-0000-00003A300000}"/>
    <cellStyle name="Normal 18 2 2 6 2 2" xfId="12346" xr:uid="{00000000-0005-0000-0000-00003B300000}"/>
    <cellStyle name="Normal 18 2 2 6 2 2 2" xfId="12347" xr:uid="{00000000-0005-0000-0000-00003C300000}"/>
    <cellStyle name="Normal 18 2 2 6 2 3" xfId="12348" xr:uid="{00000000-0005-0000-0000-00003D300000}"/>
    <cellStyle name="Normal 18 2 2 6 3" xfId="12349" xr:uid="{00000000-0005-0000-0000-00003E300000}"/>
    <cellStyle name="Normal 18 2 2 6 3 2" xfId="12350" xr:uid="{00000000-0005-0000-0000-00003F300000}"/>
    <cellStyle name="Normal 18 2 2 6 3 2 2" xfId="12351" xr:uid="{00000000-0005-0000-0000-000040300000}"/>
    <cellStyle name="Normal 18 2 2 6 3 3" xfId="12352" xr:uid="{00000000-0005-0000-0000-000041300000}"/>
    <cellStyle name="Normal 18 2 2 6 4" xfId="12353" xr:uid="{00000000-0005-0000-0000-000042300000}"/>
    <cellStyle name="Normal 18 2 2 6 4 2" xfId="12354" xr:uid="{00000000-0005-0000-0000-000043300000}"/>
    <cellStyle name="Normal 18 2 2 6 4 2 2" xfId="12355" xr:uid="{00000000-0005-0000-0000-000044300000}"/>
    <cellStyle name="Normal 18 2 2 6 4 3" xfId="12356" xr:uid="{00000000-0005-0000-0000-000045300000}"/>
    <cellStyle name="Normal 18 2 2 6 5" xfId="12357" xr:uid="{00000000-0005-0000-0000-000046300000}"/>
    <cellStyle name="Normal 18 2 2 6 5 2" xfId="12358" xr:uid="{00000000-0005-0000-0000-000047300000}"/>
    <cellStyle name="Normal 18 2 2 6 6" xfId="12359" xr:uid="{00000000-0005-0000-0000-000048300000}"/>
    <cellStyle name="Normal 18 2 2 6 6 2" xfId="12360" xr:uid="{00000000-0005-0000-0000-000049300000}"/>
    <cellStyle name="Normal 18 2 2 6 7" xfId="12361" xr:uid="{00000000-0005-0000-0000-00004A300000}"/>
    <cellStyle name="Normal 18 2 2 7" xfId="12362" xr:uid="{00000000-0005-0000-0000-00004B300000}"/>
    <cellStyle name="Normal 18 2 2 7 2" xfId="12363" xr:uid="{00000000-0005-0000-0000-00004C300000}"/>
    <cellStyle name="Normal 18 2 2 7 2 2" xfId="12364" xr:uid="{00000000-0005-0000-0000-00004D300000}"/>
    <cellStyle name="Normal 18 2 2 7 2 2 2" xfId="12365" xr:uid="{00000000-0005-0000-0000-00004E300000}"/>
    <cellStyle name="Normal 18 2 2 7 2 3" xfId="12366" xr:uid="{00000000-0005-0000-0000-00004F300000}"/>
    <cellStyle name="Normal 18 2 2 7 3" xfId="12367" xr:uid="{00000000-0005-0000-0000-000050300000}"/>
    <cellStyle name="Normal 18 2 2 7 3 2" xfId="12368" xr:uid="{00000000-0005-0000-0000-000051300000}"/>
    <cellStyle name="Normal 18 2 2 7 3 2 2" xfId="12369" xr:uid="{00000000-0005-0000-0000-000052300000}"/>
    <cellStyle name="Normal 18 2 2 7 3 3" xfId="12370" xr:uid="{00000000-0005-0000-0000-000053300000}"/>
    <cellStyle name="Normal 18 2 2 7 4" xfId="12371" xr:uid="{00000000-0005-0000-0000-000054300000}"/>
    <cellStyle name="Normal 18 2 2 7 4 2" xfId="12372" xr:uid="{00000000-0005-0000-0000-000055300000}"/>
    <cellStyle name="Normal 18 2 2 7 4 2 2" xfId="12373" xr:uid="{00000000-0005-0000-0000-000056300000}"/>
    <cellStyle name="Normal 18 2 2 7 4 3" xfId="12374" xr:uid="{00000000-0005-0000-0000-000057300000}"/>
    <cellStyle name="Normal 18 2 2 7 5" xfId="12375" xr:uid="{00000000-0005-0000-0000-000058300000}"/>
    <cellStyle name="Normal 18 2 2 7 5 2" xfId="12376" xr:uid="{00000000-0005-0000-0000-000059300000}"/>
    <cellStyle name="Normal 18 2 2 7 6" xfId="12377" xr:uid="{00000000-0005-0000-0000-00005A300000}"/>
    <cellStyle name="Normal 18 2 2 7 6 2" xfId="12378" xr:uid="{00000000-0005-0000-0000-00005B300000}"/>
    <cellStyle name="Normal 18 2 2 7 7" xfId="12379" xr:uid="{00000000-0005-0000-0000-00005C300000}"/>
    <cellStyle name="Normal 18 2 2 8" xfId="12380" xr:uid="{00000000-0005-0000-0000-00005D300000}"/>
    <cellStyle name="Normal 18 2 2 8 2" xfId="12381" xr:uid="{00000000-0005-0000-0000-00005E300000}"/>
    <cellStyle name="Normal 18 2 2 8 2 2" xfId="12382" xr:uid="{00000000-0005-0000-0000-00005F300000}"/>
    <cellStyle name="Normal 18 2 2 8 3" xfId="12383" xr:uid="{00000000-0005-0000-0000-000060300000}"/>
    <cellStyle name="Normal 18 2 2 9" xfId="12384" xr:uid="{00000000-0005-0000-0000-000061300000}"/>
    <cellStyle name="Normal 18 2 2 9 2" xfId="12385" xr:uid="{00000000-0005-0000-0000-000062300000}"/>
    <cellStyle name="Normal 18 2 2 9 2 2" xfId="12386" xr:uid="{00000000-0005-0000-0000-000063300000}"/>
    <cellStyle name="Normal 18 2 2 9 3" xfId="12387" xr:uid="{00000000-0005-0000-0000-000064300000}"/>
    <cellStyle name="Normal 18 2 2_Confidential Information" xfId="12388" xr:uid="{00000000-0005-0000-0000-000065300000}"/>
    <cellStyle name="Normal 18 2 3" xfId="12389" xr:uid="{00000000-0005-0000-0000-000066300000}"/>
    <cellStyle name="Normal 18 2 3 10" xfId="12390" xr:uid="{00000000-0005-0000-0000-000067300000}"/>
    <cellStyle name="Normal 18 2 3 10 2" xfId="12391" xr:uid="{00000000-0005-0000-0000-000068300000}"/>
    <cellStyle name="Normal 18 2 3 10 2 2" xfId="12392" xr:uid="{00000000-0005-0000-0000-000069300000}"/>
    <cellStyle name="Normal 18 2 3 10 3" xfId="12393" xr:uid="{00000000-0005-0000-0000-00006A300000}"/>
    <cellStyle name="Normal 18 2 3 11" xfId="12394" xr:uid="{00000000-0005-0000-0000-00006B300000}"/>
    <cellStyle name="Normal 18 2 3 11 2" xfId="12395" xr:uid="{00000000-0005-0000-0000-00006C300000}"/>
    <cellStyle name="Normal 18 2 3 12" xfId="12396" xr:uid="{00000000-0005-0000-0000-00006D300000}"/>
    <cellStyle name="Normal 18 2 3 12 2" xfId="12397" xr:uid="{00000000-0005-0000-0000-00006E300000}"/>
    <cellStyle name="Normal 18 2 3 13" xfId="12398" xr:uid="{00000000-0005-0000-0000-00006F300000}"/>
    <cellStyle name="Normal 18 2 3 2" xfId="12399" xr:uid="{00000000-0005-0000-0000-000070300000}"/>
    <cellStyle name="Normal 18 2 3 2 10" xfId="12400" xr:uid="{00000000-0005-0000-0000-000071300000}"/>
    <cellStyle name="Normal 18 2 3 2 10 2" xfId="12401" xr:uid="{00000000-0005-0000-0000-000072300000}"/>
    <cellStyle name="Normal 18 2 3 2 11" xfId="12402" xr:uid="{00000000-0005-0000-0000-000073300000}"/>
    <cellStyle name="Normal 18 2 3 2 2" xfId="12403" xr:uid="{00000000-0005-0000-0000-000074300000}"/>
    <cellStyle name="Normal 18 2 3 2 2 2" xfId="12404" xr:uid="{00000000-0005-0000-0000-000075300000}"/>
    <cellStyle name="Normal 18 2 3 2 2 2 2" xfId="12405" xr:uid="{00000000-0005-0000-0000-000076300000}"/>
    <cellStyle name="Normal 18 2 3 2 2 2 2 2" xfId="12406" xr:uid="{00000000-0005-0000-0000-000077300000}"/>
    <cellStyle name="Normal 18 2 3 2 2 2 2 2 2" xfId="12407" xr:uid="{00000000-0005-0000-0000-000078300000}"/>
    <cellStyle name="Normal 18 2 3 2 2 2 2 3" xfId="12408" xr:uid="{00000000-0005-0000-0000-000079300000}"/>
    <cellStyle name="Normal 18 2 3 2 2 2 3" xfId="12409" xr:uid="{00000000-0005-0000-0000-00007A300000}"/>
    <cellStyle name="Normal 18 2 3 2 2 2 3 2" xfId="12410" xr:uid="{00000000-0005-0000-0000-00007B300000}"/>
    <cellStyle name="Normal 18 2 3 2 2 2 3 2 2" xfId="12411" xr:uid="{00000000-0005-0000-0000-00007C300000}"/>
    <cellStyle name="Normal 18 2 3 2 2 2 3 3" xfId="12412" xr:uid="{00000000-0005-0000-0000-00007D300000}"/>
    <cellStyle name="Normal 18 2 3 2 2 2 4" xfId="12413" xr:uid="{00000000-0005-0000-0000-00007E300000}"/>
    <cellStyle name="Normal 18 2 3 2 2 2 4 2" xfId="12414" xr:uid="{00000000-0005-0000-0000-00007F300000}"/>
    <cellStyle name="Normal 18 2 3 2 2 2 4 2 2" xfId="12415" xr:uid="{00000000-0005-0000-0000-000080300000}"/>
    <cellStyle name="Normal 18 2 3 2 2 2 4 3" xfId="12416" xr:uid="{00000000-0005-0000-0000-000081300000}"/>
    <cellStyle name="Normal 18 2 3 2 2 2 5" xfId="12417" xr:uid="{00000000-0005-0000-0000-000082300000}"/>
    <cellStyle name="Normal 18 2 3 2 2 2 5 2" xfId="12418" xr:uid="{00000000-0005-0000-0000-000083300000}"/>
    <cellStyle name="Normal 18 2 3 2 2 2 6" xfId="12419" xr:uid="{00000000-0005-0000-0000-000084300000}"/>
    <cellStyle name="Normal 18 2 3 2 2 2 6 2" xfId="12420" xr:uid="{00000000-0005-0000-0000-000085300000}"/>
    <cellStyle name="Normal 18 2 3 2 2 2 7" xfId="12421" xr:uid="{00000000-0005-0000-0000-000086300000}"/>
    <cellStyle name="Normal 18 2 3 2 2 3" xfId="12422" xr:uid="{00000000-0005-0000-0000-000087300000}"/>
    <cellStyle name="Normal 18 2 3 2 2 3 2" xfId="12423" xr:uid="{00000000-0005-0000-0000-000088300000}"/>
    <cellStyle name="Normal 18 2 3 2 2 3 2 2" xfId="12424" xr:uid="{00000000-0005-0000-0000-000089300000}"/>
    <cellStyle name="Normal 18 2 3 2 2 3 2 2 2" xfId="12425" xr:uid="{00000000-0005-0000-0000-00008A300000}"/>
    <cellStyle name="Normal 18 2 3 2 2 3 2 3" xfId="12426" xr:uid="{00000000-0005-0000-0000-00008B300000}"/>
    <cellStyle name="Normal 18 2 3 2 2 3 3" xfId="12427" xr:uid="{00000000-0005-0000-0000-00008C300000}"/>
    <cellStyle name="Normal 18 2 3 2 2 3 3 2" xfId="12428" xr:uid="{00000000-0005-0000-0000-00008D300000}"/>
    <cellStyle name="Normal 18 2 3 2 2 3 3 2 2" xfId="12429" xr:uid="{00000000-0005-0000-0000-00008E300000}"/>
    <cellStyle name="Normal 18 2 3 2 2 3 3 3" xfId="12430" xr:uid="{00000000-0005-0000-0000-00008F300000}"/>
    <cellStyle name="Normal 18 2 3 2 2 3 4" xfId="12431" xr:uid="{00000000-0005-0000-0000-000090300000}"/>
    <cellStyle name="Normal 18 2 3 2 2 3 4 2" xfId="12432" xr:uid="{00000000-0005-0000-0000-000091300000}"/>
    <cellStyle name="Normal 18 2 3 2 2 3 4 2 2" xfId="12433" xr:uid="{00000000-0005-0000-0000-000092300000}"/>
    <cellStyle name="Normal 18 2 3 2 2 3 4 3" xfId="12434" xr:uid="{00000000-0005-0000-0000-000093300000}"/>
    <cellStyle name="Normal 18 2 3 2 2 3 5" xfId="12435" xr:uid="{00000000-0005-0000-0000-000094300000}"/>
    <cellStyle name="Normal 18 2 3 2 2 3 5 2" xfId="12436" xr:uid="{00000000-0005-0000-0000-000095300000}"/>
    <cellStyle name="Normal 18 2 3 2 2 3 6" xfId="12437" xr:uid="{00000000-0005-0000-0000-000096300000}"/>
    <cellStyle name="Normal 18 2 3 2 2 3 6 2" xfId="12438" xr:uid="{00000000-0005-0000-0000-000097300000}"/>
    <cellStyle name="Normal 18 2 3 2 2 3 7" xfId="12439" xr:uid="{00000000-0005-0000-0000-000098300000}"/>
    <cellStyle name="Normal 18 2 3 2 2 4" xfId="12440" xr:uid="{00000000-0005-0000-0000-000099300000}"/>
    <cellStyle name="Normal 18 2 3 2 2 4 2" xfId="12441" xr:uid="{00000000-0005-0000-0000-00009A300000}"/>
    <cellStyle name="Normal 18 2 3 2 2 4 2 2" xfId="12442" xr:uid="{00000000-0005-0000-0000-00009B300000}"/>
    <cellStyle name="Normal 18 2 3 2 2 4 3" xfId="12443" xr:uid="{00000000-0005-0000-0000-00009C300000}"/>
    <cellStyle name="Normal 18 2 3 2 2 5" xfId="12444" xr:uid="{00000000-0005-0000-0000-00009D300000}"/>
    <cellStyle name="Normal 18 2 3 2 2 5 2" xfId="12445" xr:uid="{00000000-0005-0000-0000-00009E300000}"/>
    <cellStyle name="Normal 18 2 3 2 2 5 2 2" xfId="12446" xr:uid="{00000000-0005-0000-0000-00009F300000}"/>
    <cellStyle name="Normal 18 2 3 2 2 5 3" xfId="12447" xr:uid="{00000000-0005-0000-0000-0000A0300000}"/>
    <cellStyle name="Normal 18 2 3 2 2 6" xfId="12448" xr:uid="{00000000-0005-0000-0000-0000A1300000}"/>
    <cellStyle name="Normal 18 2 3 2 2 6 2" xfId="12449" xr:uid="{00000000-0005-0000-0000-0000A2300000}"/>
    <cellStyle name="Normal 18 2 3 2 2 6 2 2" xfId="12450" xr:uid="{00000000-0005-0000-0000-0000A3300000}"/>
    <cellStyle name="Normal 18 2 3 2 2 6 3" xfId="12451" xr:uid="{00000000-0005-0000-0000-0000A4300000}"/>
    <cellStyle name="Normal 18 2 3 2 2 7" xfId="12452" xr:uid="{00000000-0005-0000-0000-0000A5300000}"/>
    <cellStyle name="Normal 18 2 3 2 2 7 2" xfId="12453" xr:uid="{00000000-0005-0000-0000-0000A6300000}"/>
    <cellStyle name="Normal 18 2 3 2 2 8" xfId="12454" xr:uid="{00000000-0005-0000-0000-0000A7300000}"/>
    <cellStyle name="Normal 18 2 3 2 2 8 2" xfId="12455" xr:uid="{00000000-0005-0000-0000-0000A8300000}"/>
    <cellStyle name="Normal 18 2 3 2 2 9" xfId="12456" xr:uid="{00000000-0005-0000-0000-0000A9300000}"/>
    <cellStyle name="Normal 18 2 3 2 3" xfId="12457" xr:uid="{00000000-0005-0000-0000-0000AA300000}"/>
    <cellStyle name="Normal 18 2 3 2 3 2" xfId="12458" xr:uid="{00000000-0005-0000-0000-0000AB300000}"/>
    <cellStyle name="Normal 18 2 3 2 3 2 2" xfId="12459" xr:uid="{00000000-0005-0000-0000-0000AC300000}"/>
    <cellStyle name="Normal 18 2 3 2 3 2 2 2" xfId="12460" xr:uid="{00000000-0005-0000-0000-0000AD300000}"/>
    <cellStyle name="Normal 18 2 3 2 3 2 2 2 2" xfId="12461" xr:uid="{00000000-0005-0000-0000-0000AE300000}"/>
    <cellStyle name="Normal 18 2 3 2 3 2 2 3" xfId="12462" xr:uid="{00000000-0005-0000-0000-0000AF300000}"/>
    <cellStyle name="Normal 18 2 3 2 3 2 3" xfId="12463" xr:uid="{00000000-0005-0000-0000-0000B0300000}"/>
    <cellStyle name="Normal 18 2 3 2 3 2 3 2" xfId="12464" xr:uid="{00000000-0005-0000-0000-0000B1300000}"/>
    <cellStyle name="Normal 18 2 3 2 3 2 3 2 2" xfId="12465" xr:uid="{00000000-0005-0000-0000-0000B2300000}"/>
    <cellStyle name="Normal 18 2 3 2 3 2 3 3" xfId="12466" xr:uid="{00000000-0005-0000-0000-0000B3300000}"/>
    <cellStyle name="Normal 18 2 3 2 3 2 4" xfId="12467" xr:uid="{00000000-0005-0000-0000-0000B4300000}"/>
    <cellStyle name="Normal 18 2 3 2 3 2 4 2" xfId="12468" xr:uid="{00000000-0005-0000-0000-0000B5300000}"/>
    <cellStyle name="Normal 18 2 3 2 3 2 4 2 2" xfId="12469" xr:uid="{00000000-0005-0000-0000-0000B6300000}"/>
    <cellStyle name="Normal 18 2 3 2 3 2 4 3" xfId="12470" xr:uid="{00000000-0005-0000-0000-0000B7300000}"/>
    <cellStyle name="Normal 18 2 3 2 3 2 5" xfId="12471" xr:uid="{00000000-0005-0000-0000-0000B8300000}"/>
    <cellStyle name="Normal 18 2 3 2 3 2 5 2" xfId="12472" xr:uid="{00000000-0005-0000-0000-0000B9300000}"/>
    <cellStyle name="Normal 18 2 3 2 3 2 6" xfId="12473" xr:uid="{00000000-0005-0000-0000-0000BA300000}"/>
    <cellStyle name="Normal 18 2 3 2 3 2 6 2" xfId="12474" xr:uid="{00000000-0005-0000-0000-0000BB300000}"/>
    <cellStyle name="Normal 18 2 3 2 3 2 7" xfId="12475" xr:uid="{00000000-0005-0000-0000-0000BC300000}"/>
    <cellStyle name="Normal 18 2 3 2 3 3" xfId="12476" xr:uid="{00000000-0005-0000-0000-0000BD300000}"/>
    <cellStyle name="Normal 18 2 3 2 3 3 2" xfId="12477" xr:uid="{00000000-0005-0000-0000-0000BE300000}"/>
    <cellStyle name="Normal 18 2 3 2 3 3 2 2" xfId="12478" xr:uid="{00000000-0005-0000-0000-0000BF300000}"/>
    <cellStyle name="Normal 18 2 3 2 3 3 3" xfId="12479" xr:uid="{00000000-0005-0000-0000-0000C0300000}"/>
    <cellStyle name="Normal 18 2 3 2 3 4" xfId="12480" xr:uid="{00000000-0005-0000-0000-0000C1300000}"/>
    <cellStyle name="Normal 18 2 3 2 3 4 2" xfId="12481" xr:uid="{00000000-0005-0000-0000-0000C2300000}"/>
    <cellStyle name="Normal 18 2 3 2 3 4 2 2" xfId="12482" xr:uid="{00000000-0005-0000-0000-0000C3300000}"/>
    <cellStyle name="Normal 18 2 3 2 3 4 3" xfId="12483" xr:uid="{00000000-0005-0000-0000-0000C4300000}"/>
    <cellStyle name="Normal 18 2 3 2 3 5" xfId="12484" xr:uid="{00000000-0005-0000-0000-0000C5300000}"/>
    <cellStyle name="Normal 18 2 3 2 3 5 2" xfId="12485" xr:uid="{00000000-0005-0000-0000-0000C6300000}"/>
    <cellStyle name="Normal 18 2 3 2 3 5 2 2" xfId="12486" xr:uid="{00000000-0005-0000-0000-0000C7300000}"/>
    <cellStyle name="Normal 18 2 3 2 3 5 3" xfId="12487" xr:uid="{00000000-0005-0000-0000-0000C8300000}"/>
    <cellStyle name="Normal 18 2 3 2 3 6" xfId="12488" xr:uid="{00000000-0005-0000-0000-0000C9300000}"/>
    <cellStyle name="Normal 18 2 3 2 3 6 2" xfId="12489" xr:uid="{00000000-0005-0000-0000-0000CA300000}"/>
    <cellStyle name="Normal 18 2 3 2 3 7" xfId="12490" xr:uid="{00000000-0005-0000-0000-0000CB300000}"/>
    <cellStyle name="Normal 18 2 3 2 3 7 2" xfId="12491" xr:uid="{00000000-0005-0000-0000-0000CC300000}"/>
    <cellStyle name="Normal 18 2 3 2 3 8" xfId="12492" xr:uid="{00000000-0005-0000-0000-0000CD300000}"/>
    <cellStyle name="Normal 18 2 3 2 4" xfId="12493" xr:uid="{00000000-0005-0000-0000-0000CE300000}"/>
    <cellStyle name="Normal 18 2 3 2 4 2" xfId="12494" xr:uid="{00000000-0005-0000-0000-0000CF300000}"/>
    <cellStyle name="Normal 18 2 3 2 4 2 2" xfId="12495" xr:uid="{00000000-0005-0000-0000-0000D0300000}"/>
    <cellStyle name="Normal 18 2 3 2 4 2 2 2" xfId="12496" xr:uid="{00000000-0005-0000-0000-0000D1300000}"/>
    <cellStyle name="Normal 18 2 3 2 4 2 3" xfId="12497" xr:uid="{00000000-0005-0000-0000-0000D2300000}"/>
    <cellStyle name="Normal 18 2 3 2 4 3" xfId="12498" xr:uid="{00000000-0005-0000-0000-0000D3300000}"/>
    <cellStyle name="Normal 18 2 3 2 4 3 2" xfId="12499" xr:uid="{00000000-0005-0000-0000-0000D4300000}"/>
    <cellStyle name="Normal 18 2 3 2 4 3 2 2" xfId="12500" xr:uid="{00000000-0005-0000-0000-0000D5300000}"/>
    <cellStyle name="Normal 18 2 3 2 4 3 3" xfId="12501" xr:uid="{00000000-0005-0000-0000-0000D6300000}"/>
    <cellStyle name="Normal 18 2 3 2 4 4" xfId="12502" xr:uid="{00000000-0005-0000-0000-0000D7300000}"/>
    <cellStyle name="Normal 18 2 3 2 4 4 2" xfId="12503" xr:uid="{00000000-0005-0000-0000-0000D8300000}"/>
    <cellStyle name="Normal 18 2 3 2 4 4 2 2" xfId="12504" xr:uid="{00000000-0005-0000-0000-0000D9300000}"/>
    <cellStyle name="Normal 18 2 3 2 4 4 3" xfId="12505" xr:uid="{00000000-0005-0000-0000-0000DA300000}"/>
    <cellStyle name="Normal 18 2 3 2 4 5" xfId="12506" xr:uid="{00000000-0005-0000-0000-0000DB300000}"/>
    <cellStyle name="Normal 18 2 3 2 4 5 2" xfId="12507" xr:uid="{00000000-0005-0000-0000-0000DC300000}"/>
    <cellStyle name="Normal 18 2 3 2 4 6" xfId="12508" xr:uid="{00000000-0005-0000-0000-0000DD300000}"/>
    <cellStyle name="Normal 18 2 3 2 4 6 2" xfId="12509" xr:uid="{00000000-0005-0000-0000-0000DE300000}"/>
    <cellStyle name="Normal 18 2 3 2 4 7" xfId="12510" xr:uid="{00000000-0005-0000-0000-0000DF300000}"/>
    <cellStyle name="Normal 18 2 3 2 5" xfId="12511" xr:uid="{00000000-0005-0000-0000-0000E0300000}"/>
    <cellStyle name="Normal 18 2 3 2 5 2" xfId="12512" xr:uid="{00000000-0005-0000-0000-0000E1300000}"/>
    <cellStyle name="Normal 18 2 3 2 5 2 2" xfId="12513" xr:uid="{00000000-0005-0000-0000-0000E2300000}"/>
    <cellStyle name="Normal 18 2 3 2 5 2 2 2" xfId="12514" xr:uid="{00000000-0005-0000-0000-0000E3300000}"/>
    <cellStyle name="Normal 18 2 3 2 5 2 3" xfId="12515" xr:uid="{00000000-0005-0000-0000-0000E4300000}"/>
    <cellStyle name="Normal 18 2 3 2 5 3" xfId="12516" xr:uid="{00000000-0005-0000-0000-0000E5300000}"/>
    <cellStyle name="Normal 18 2 3 2 5 3 2" xfId="12517" xr:uid="{00000000-0005-0000-0000-0000E6300000}"/>
    <cellStyle name="Normal 18 2 3 2 5 3 2 2" xfId="12518" xr:uid="{00000000-0005-0000-0000-0000E7300000}"/>
    <cellStyle name="Normal 18 2 3 2 5 3 3" xfId="12519" xr:uid="{00000000-0005-0000-0000-0000E8300000}"/>
    <cellStyle name="Normal 18 2 3 2 5 4" xfId="12520" xr:uid="{00000000-0005-0000-0000-0000E9300000}"/>
    <cellStyle name="Normal 18 2 3 2 5 4 2" xfId="12521" xr:uid="{00000000-0005-0000-0000-0000EA300000}"/>
    <cellStyle name="Normal 18 2 3 2 5 4 2 2" xfId="12522" xr:uid="{00000000-0005-0000-0000-0000EB300000}"/>
    <cellStyle name="Normal 18 2 3 2 5 4 3" xfId="12523" xr:uid="{00000000-0005-0000-0000-0000EC300000}"/>
    <cellStyle name="Normal 18 2 3 2 5 5" xfId="12524" xr:uid="{00000000-0005-0000-0000-0000ED300000}"/>
    <cellStyle name="Normal 18 2 3 2 5 5 2" xfId="12525" xr:uid="{00000000-0005-0000-0000-0000EE300000}"/>
    <cellStyle name="Normal 18 2 3 2 5 6" xfId="12526" xr:uid="{00000000-0005-0000-0000-0000EF300000}"/>
    <cellStyle name="Normal 18 2 3 2 5 6 2" xfId="12527" xr:uid="{00000000-0005-0000-0000-0000F0300000}"/>
    <cellStyle name="Normal 18 2 3 2 5 7" xfId="12528" xr:uid="{00000000-0005-0000-0000-0000F1300000}"/>
    <cellStyle name="Normal 18 2 3 2 6" xfId="12529" xr:uid="{00000000-0005-0000-0000-0000F2300000}"/>
    <cellStyle name="Normal 18 2 3 2 6 2" xfId="12530" xr:uid="{00000000-0005-0000-0000-0000F3300000}"/>
    <cellStyle name="Normal 18 2 3 2 6 2 2" xfId="12531" xr:uid="{00000000-0005-0000-0000-0000F4300000}"/>
    <cellStyle name="Normal 18 2 3 2 6 3" xfId="12532" xr:uid="{00000000-0005-0000-0000-0000F5300000}"/>
    <cellStyle name="Normal 18 2 3 2 7" xfId="12533" xr:uid="{00000000-0005-0000-0000-0000F6300000}"/>
    <cellStyle name="Normal 18 2 3 2 7 2" xfId="12534" xr:uid="{00000000-0005-0000-0000-0000F7300000}"/>
    <cellStyle name="Normal 18 2 3 2 7 2 2" xfId="12535" xr:uid="{00000000-0005-0000-0000-0000F8300000}"/>
    <cellStyle name="Normal 18 2 3 2 7 3" xfId="12536" xr:uid="{00000000-0005-0000-0000-0000F9300000}"/>
    <cellStyle name="Normal 18 2 3 2 8" xfId="12537" xr:uid="{00000000-0005-0000-0000-0000FA300000}"/>
    <cellStyle name="Normal 18 2 3 2 8 2" xfId="12538" xr:uid="{00000000-0005-0000-0000-0000FB300000}"/>
    <cellStyle name="Normal 18 2 3 2 8 2 2" xfId="12539" xr:uid="{00000000-0005-0000-0000-0000FC300000}"/>
    <cellStyle name="Normal 18 2 3 2 8 3" xfId="12540" xr:uid="{00000000-0005-0000-0000-0000FD300000}"/>
    <cellStyle name="Normal 18 2 3 2 9" xfId="12541" xr:uid="{00000000-0005-0000-0000-0000FE300000}"/>
    <cellStyle name="Normal 18 2 3 2 9 2" xfId="12542" xr:uid="{00000000-0005-0000-0000-0000FF300000}"/>
    <cellStyle name="Normal 18 2 3 3" xfId="12543" xr:uid="{00000000-0005-0000-0000-000000310000}"/>
    <cellStyle name="Normal 18 2 3 3 10" xfId="12544" xr:uid="{00000000-0005-0000-0000-000001310000}"/>
    <cellStyle name="Normal 18 2 3 3 10 2" xfId="12545" xr:uid="{00000000-0005-0000-0000-000002310000}"/>
    <cellStyle name="Normal 18 2 3 3 11" xfId="12546" xr:uid="{00000000-0005-0000-0000-000003310000}"/>
    <cellStyle name="Normal 18 2 3 3 2" xfId="12547" xr:uid="{00000000-0005-0000-0000-000004310000}"/>
    <cellStyle name="Normal 18 2 3 3 2 2" xfId="12548" xr:uid="{00000000-0005-0000-0000-000005310000}"/>
    <cellStyle name="Normal 18 2 3 3 2 2 2" xfId="12549" xr:uid="{00000000-0005-0000-0000-000006310000}"/>
    <cellStyle name="Normal 18 2 3 3 2 2 2 2" xfId="12550" xr:uid="{00000000-0005-0000-0000-000007310000}"/>
    <cellStyle name="Normal 18 2 3 3 2 2 2 2 2" xfId="12551" xr:uid="{00000000-0005-0000-0000-000008310000}"/>
    <cellStyle name="Normal 18 2 3 3 2 2 2 3" xfId="12552" xr:uid="{00000000-0005-0000-0000-000009310000}"/>
    <cellStyle name="Normal 18 2 3 3 2 2 3" xfId="12553" xr:uid="{00000000-0005-0000-0000-00000A310000}"/>
    <cellStyle name="Normal 18 2 3 3 2 2 3 2" xfId="12554" xr:uid="{00000000-0005-0000-0000-00000B310000}"/>
    <cellStyle name="Normal 18 2 3 3 2 2 3 2 2" xfId="12555" xr:uid="{00000000-0005-0000-0000-00000C310000}"/>
    <cellStyle name="Normal 18 2 3 3 2 2 3 3" xfId="12556" xr:uid="{00000000-0005-0000-0000-00000D310000}"/>
    <cellStyle name="Normal 18 2 3 3 2 2 4" xfId="12557" xr:uid="{00000000-0005-0000-0000-00000E310000}"/>
    <cellStyle name="Normal 18 2 3 3 2 2 4 2" xfId="12558" xr:uid="{00000000-0005-0000-0000-00000F310000}"/>
    <cellStyle name="Normal 18 2 3 3 2 2 4 2 2" xfId="12559" xr:uid="{00000000-0005-0000-0000-000010310000}"/>
    <cellStyle name="Normal 18 2 3 3 2 2 4 3" xfId="12560" xr:uid="{00000000-0005-0000-0000-000011310000}"/>
    <cellStyle name="Normal 18 2 3 3 2 2 5" xfId="12561" xr:uid="{00000000-0005-0000-0000-000012310000}"/>
    <cellStyle name="Normal 18 2 3 3 2 2 5 2" xfId="12562" xr:uid="{00000000-0005-0000-0000-000013310000}"/>
    <cellStyle name="Normal 18 2 3 3 2 2 6" xfId="12563" xr:uid="{00000000-0005-0000-0000-000014310000}"/>
    <cellStyle name="Normal 18 2 3 3 2 2 6 2" xfId="12564" xr:uid="{00000000-0005-0000-0000-000015310000}"/>
    <cellStyle name="Normal 18 2 3 3 2 2 7" xfId="12565" xr:uid="{00000000-0005-0000-0000-000016310000}"/>
    <cellStyle name="Normal 18 2 3 3 2 3" xfId="12566" xr:uid="{00000000-0005-0000-0000-000017310000}"/>
    <cellStyle name="Normal 18 2 3 3 2 3 2" xfId="12567" xr:uid="{00000000-0005-0000-0000-000018310000}"/>
    <cellStyle name="Normal 18 2 3 3 2 3 2 2" xfId="12568" xr:uid="{00000000-0005-0000-0000-000019310000}"/>
    <cellStyle name="Normal 18 2 3 3 2 3 2 2 2" xfId="12569" xr:uid="{00000000-0005-0000-0000-00001A310000}"/>
    <cellStyle name="Normal 18 2 3 3 2 3 2 3" xfId="12570" xr:uid="{00000000-0005-0000-0000-00001B310000}"/>
    <cellStyle name="Normal 18 2 3 3 2 3 3" xfId="12571" xr:uid="{00000000-0005-0000-0000-00001C310000}"/>
    <cellStyle name="Normal 18 2 3 3 2 3 3 2" xfId="12572" xr:uid="{00000000-0005-0000-0000-00001D310000}"/>
    <cellStyle name="Normal 18 2 3 3 2 3 3 2 2" xfId="12573" xr:uid="{00000000-0005-0000-0000-00001E310000}"/>
    <cellStyle name="Normal 18 2 3 3 2 3 3 3" xfId="12574" xr:uid="{00000000-0005-0000-0000-00001F310000}"/>
    <cellStyle name="Normal 18 2 3 3 2 3 4" xfId="12575" xr:uid="{00000000-0005-0000-0000-000020310000}"/>
    <cellStyle name="Normal 18 2 3 3 2 3 4 2" xfId="12576" xr:uid="{00000000-0005-0000-0000-000021310000}"/>
    <cellStyle name="Normal 18 2 3 3 2 3 4 2 2" xfId="12577" xr:uid="{00000000-0005-0000-0000-000022310000}"/>
    <cellStyle name="Normal 18 2 3 3 2 3 4 3" xfId="12578" xr:uid="{00000000-0005-0000-0000-000023310000}"/>
    <cellStyle name="Normal 18 2 3 3 2 3 5" xfId="12579" xr:uid="{00000000-0005-0000-0000-000024310000}"/>
    <cellStyle name="Normal 18 2 3 3 2 3 5 2" xfId="12580" xr:uid="{00000000-0005-0000-0000-000025310000}"/>
    <cellStyle name="Normal 18 2 3 3 2 3 6" xfId="12581" xr:uid="{00000000-0005-0000-0000-000026310000}"/>
    <cellStyle name="Normal 18 2 3 3 2 3 6 2" xfId="12582" xr:uid="{00000000-0005-0000-0000-000027310000}"/>
    <cellStyle name="Normal 18 2 3 3 2 3 7" xfId="12583" xr:uid="{00000000-0005-0000-0000-000028310000}"/>
    <cellStyle name="Normal 18 2 3 3 2 4" xfId="12584" xr:uid="{00000000-0005-0000-0000-000029310000}"/>
    <cellStyle name="Normal 18 2 3 3 2 4 2" xfId="12585" xr:uid="{00000000-0005-0000-0000-00002A310000}"/>
    <cellStyle name="Normal 18 2 3 3 2 4 2 2" xfId="12586" xr:uid="{00000000-0005-0000-0000-00002B310000}"/>
    <cellStyle name="Normal 18 2 3 3 2 4 3" xfId="12587" xr:uid="{00000000-0005-0000-0000-00002C310000}"/>
    <cellStyle name="Normal 18 2 3 3 2 5" xfId="12588" xr:uid="{00000000-0005-0000-0000-00002D310000}"/>
    <cellStyle name="Normal 18 2 3 3 2 5 2" xfId="12589" xr:uid="{00000000-0005-0000-0000-00002E310000}"/>
    <cellStyle name="Normal 18 2 3 3 2 5 2 2" xfId="12590" xr:uid="{00000000-0005-0000-0000-00002F310000}"/>
    <cellStyle name="Normal 18 2 3 3 2 5 3" xfId="12591" xr:uid="{00000000-0005-0000-0000-000030310000}"/>
    <cellStyle name="Normal 18 2 3 3 2 6" xfId="12592" xr:uid="{00000000-0005-0000-0000-000031310000}"/>
    <cellStyle name="Normal 18 2 3 3 2 6 2" xfId="12593" xr:uid="{00000000-0005-0000-0000-000032310000}"/>
    <cellStyle name="Normal 18 2 3 3 2 6 2 2" xfId="12594" xr:uid="{00000000-0005-0000-0000-000033310000}"/>
    <cellStyle name="Normal 18 2 3 3 2 6 3" xfId="12595" xr:uid="{00000000-0005-0000-0000-000034310000}"/>
    <cellStyle name="Normal 18 2 3 3 2 7" xfId="12596" xr:uid="{00000000-0005-0000-0000-000035310000}"/>
    <cellStyle name="Normal 18 2 3 3 2 7 2" xfId="12597" xr:uid="{00000000-0005-0000-0000-000036310000}"/>
    <cellStyle name="Normal 18 2 3 3 2 8" xfId="12598" xr:uid="{00000000-0005-0000-0000-000037310000}"/>
    <cellStyle name="Normal 18 2 3 3 2 8 2" xfId="12599" xr:uid="{00000000-0005-0000-0000-000038310000}"/>
    <cellStyle name="Normal 18 2 3 3 2 9" xfId="12600" xr:uid="{00000000-0005-0000-0000-000039310000}"/>
    <cellStyle name="Normal 18 2 3 3 3" xfId="12601" xr:uid="{00000000-0005-0000-0000-00003A310000}"/>
    <cellStyle name="Normal 18 2 3 3 3 2" xfId="12602" xr:uid="{00000000-0005-0000-0000-00003B310000}"/>
    <cellStyle name="Normal 18 2 3 3 3 2 2" xfId="12603" xr:uid="{00000000-0005-0000-0000-00003C310000}"/>
    <cellStyle name="Normal 18 2 3 3 3 2 2 2" xfId="12604" xr:uid="{00000000-0005-0000-0000-00003D310000}"/>
    <cellStyle name="Normal 18 2 3 3 3 2 2 2 2" xfId="12605" xr:uid="{00000000-0005-0000-0000-00003E310000}"/>
    <cellStyle name="Normal 18 2 3 3 3 2 2 3" xfId="12606" xr:uid="{00000000-0005-0000-0000-00003F310000}"/>
    <cellStyle name="Normal 18 2 3 3 3 2 3" xfId="12607" xr:uid="{00000000-0005-0000-0000-000040310000}"/>
    <cellStyle name="Normal 18 2 3 3 3 2 3 2" xfId="12608" xr:uid="{00000000-0005-0000-0000-000041310000}"/>
    <cellStyle name="Normal 18 2 3 3 3 2 3 2 2" xfId="12609" xr:uid="{00000000-0005-0000-0000-000042310000}"/>
    <cellStyle name="Normal 18 2 3 3 3 2 3 3" xfId="12610" xr:uid="{00000000-0005-0000-0000-000043310000}"/>
    <cellStyle name="Normal 18 2 3 3 3 2 4" xfId="12611" xr:uid="{00000000-0005-0000-0000-000044310000}"/>
    <cellStyle name="Normal 18 2 3 3 3 2 4 2" xfId="12612" xr:uid="{00000000-0005-0000-0000-000045310000}"/>
    <cellStyle name="Normal 18 2 3 3 3 2 4 2 2" xfId="12613" xr:uid="{00000000-0005-0000-0000-000046310000}"/>
    <cellStyle name="Normal 18 2 3 3 3 2 4 3" xfId="12614" xr:uid="{00000000-0005-0000-0000-000047310000}"/>
    <cellStyle name="Normal 18 2 3 3 3 2 5" xfId="12615" xr:uid="{00000000-0005-0000-0000-000048310000}"/>
    <cellStyle name="Normal 18 2 3 3 3 2 5 2" xfId="12616" xr:uid="{00000000-0005-0000-0000-000049310000}"/>
    <cellStyle name="Normal 18 2 3 3 3 2 6" xfId="12617" xr:uid="{00000000-0005-0000-0000-00004A310000}"/>
    <cellStyle name="Normal 18 2 3 3 3 2 6 2" xfId="12618" xr:uid="{00000000-0005-0000-0000-00004B310000}"/>
    <cellStyle name="Normal 18 2 3 3 3 2 7" xfId="12619" xr:uid="{00000000-0005-0000-0000-00004C310000}"/>
    <cellStyle name="Normal 18 2 3 3 3 3" xfId="12620" xr:uid="{00000000-0005-0000-0000-00004D310000}"/>
    <cellStyle name="Normal 18 2 3 3 3 3 2" xfId="12621" xr:uid="{00000000-0005-0000-0000-00004E310000}"/>
    <cellStyle name="Normal 18 2 3 3 3 3 2 2" xfId="12622" xr:uid="{00000000-0005-0000-0000-00004F310000}"/>
    <cellStyle name="Normal 18 2 3 3 3 3 3" xfId="12623" xr:uid="{00000000-0005-0000-0000-000050310000}"/>
    <cellStyle name="Normal 18 2 3 3 3 4" xfId="12624" xr:uid="{00000000-0005-0000-0000-000051310000}"/>
    <cellStyle name="Normal 18 2 3 3 3 4 2" xfId="12625" xr:uid="{00000000-0005-0000-0000-000052310000}"/>
    <cellStyle name="Normal 18 2 3 3 3 4 2 2" xfId="12626" xr:uid="{00000000-0005-0000-0000-000053310000}"/>
    <cellStyle name="Normal 18 2 3 3 3 4 3" xfId="12627" xr:uid="{00000000-0005-0000-0000-000054310000}"/>
    <cellStyle name="Normal 18 2 3 3 3 5" xfId="12628" xr:uid="{00000000-0005-0000-0000-000055310000}"/>
    <cellStyle name="Normal 18 2 3 3 3 5 2" xfId="12629" xr:uid="{00000000-0005-0000-0000-000056310000}"/>
    <cellStyle name="Normal 18 2 3 3 3 5 2 2" xfId="12630" xr:uid="{00000000-0005-0000-0000-000057310000}"/>
    <cellStyle name="Normal 18 2 3 3 3 5 3" xfId="12631" xr:uid="{00000000-0005-0000-0000-000058310000}"/>
    <cellStyle name="Normal 18 2 3 3 3 6" xfId="12632" xr:uid="{00000000-0005-0000-0000-000059310000}"/>
    <cellStyle name="Normal 18 2 3 3 3 6 2" xfId="12633" xr:uid="{00000000-0005-0000-0000-00005A310000}"/>
    <cellStyle name="Normal 18 2 3 3 3 7" xfId="12634" xr:uid="{00000000-0005-0000-0000-00005B310000}"/>
    <cellStyle name="Normal 18 2 3 3 3 7 2" xfId="12635" xr:uid="{00000000-0005-0000-0000-00005C310000}"/>
    <cellStyle name="Normal 18 2 3 3 3 8" xfId="12636" xr:uid="{00000000-0005-0000-0000-00005D310000}"/>
    <cellStyle name="Normal 18 2 3 3 4" xfId="12637" xr:uid="{00000000-0005-0000-0000-00005E310000}"/>
    <cellStyle name="Normal 18 2 3 3 4 2" xfId="12638" xr:uid="{00000000-0005-0000-0000-00005F310000}"/>
    <cellStyle name="Normal 18 2 3 3 4 2 2" xfId="12639" xr:uid="{00000000-0005-0000-0000-000060310000}"/>
    <cellStyle name="Normal 18 2 3 3 4 2 2 2" xfId="12640" xr:uid="{00000000-0005-0000-0000-000061310000}"/>
    <cellStyle name="Normal 18 2 3 3 4 2 3" xfId="12641" xr:uid="{00000000-0005-0000-0000-000062310000}"/>
    <cellStyle name="Normal 18 2 3 3 4 3" xfId="12642" xr:uid="{00000000-0005-0000-0000-000063310000}"/>
    <cellStyle name="Normal 18 2 3 3 4 3 2" xfId="12643" xr:uid="{00000000-0005-0000-0000-000064310000}"/>
    <cellStyle name="Normal 18 2 3 3 4 3 2 2" xfId="12644" xr:uid="{00000000-0005-0000-0000-000065310000}"/>
    <cellStyle name="Normal 18 2 3 3 4 3 3" xfId="12645" xr:uid="{00000000-0005-0000-0000-000066310000}"/>
    <cellStyle name="Normal 18 2 3 3 4 4" xfId="12646" xr:uid="{00000000-0005-0000-0000-000067310000}"/>
    <cellStyle name="Normal 18 2 3 3 4 4 2" xfId="12647" xr:uid="{00000000-0005-0000-0000-000068310000}"/>
    <cellStyle name="Normal 18 2 3 3 4 4 2 2" xfId="12648" xr:uid="{00000000-0005-0000-0000-000069310000}"/>
    <cellStyle name="Normal 18 2 3 3 4 4 3" xfId="12649" xr:uid="{00000000-0005-0000-0000-00006A310000}"/>
    <cellStyle name="Normal 18 2 3 3 4 5" xfId="12650" xr:uid="{00000000-0005-0000-0000-00006B310000}"/>
    <cellStyle name="Normal 18 2 3 3 4 5 2" xfId="12651" xr:uid="{00000000-0005-0000-0000-00006C310000}"/>
    <cellStyle name="Normal 18 2 3 3 4 6" xfId="12652" xr:uid="{00000000-0005-0000-0000-00006D310000}"/>
    <cellStyle name="Normal 18 2 3 3 4 6 2" xfId="12653" xr:uid="{00000000-0005-0000-0000-00006E310000}"/>
    <cellStyle name="Normal 18 2 3 3 4 7" xfId="12654" xr:uid="{00000000-0005-0000-0000-00006F310000}"/>
    <cellStyle name="Normal 18 2 3 3 5" xfId="12655" xr:uid="{00000000-0005-0000-0000-000070310000}"/>
    <cellStyle name="Normal 18 2 3 3 5 2" xfId="12656" xr:uid="{00000000-0005-0000-0000-000071310000}"/>
    <cellStyle name="Normal 18 2 3 3 5 2 2" xfId="12657" xr:uid="{00000000-0005-0000-0000-000072310000}"/>
    <cellStyle name="Normal 18 2 3 3 5 2 2 2" xfId="12658" xr:uid="{00000000-0005-0000-0000-000073310000}"/>
    <cellStyle name="Normal 18 2 3 3 5 2 3" xfId="12659" xr:uid="{00000000-0005-0000-0000-000074310000}"/>
    <cellStyle name="Normal 18 2 3 3 5 3" xfId="12660" xr:uid="{00000000-0005-0000-0000-000075310000}"/>
    <cellStyle name="Normal 18 2 3 3 5 3 2" xfId="12661" xr:uid="{00000000-0005-0000-0000-000076310000}"/>
    <cellStyle name="Normal 18 2 3 3 5 3 2 2" xfId="12662" xr:uid="{00000000-0005-0000-0000-000077310000}"/>
    <cellStyle name="Normal 18 2 3 3 5 3 3" xfId="12663" xr:uid="{00000000-0005-0000-0000-000078310000}"/>
    <cellStyle name="Normal 18 2 3 3 5 4" xfId="12664" xr:uid="{00000000-0005-0000-0000-000079310000}"/>
    <cellStyle name="Normal 18 2 3 3 5 4 2" xfId="12665" xr:uid="{00000000-0005-0000-0000-00007A310000}"/>
    <cellStyle name="Normal 18 2 3 3 5 4 2 2" xfId="12666" xr:uid="{00000000-0005-0000-0000-00007B310000}"/>
    <cellStyle name="Normal 18 2 3 3 5 4 3" xfId="12667" xr:uid="{00000000-0005-0000-0000-00007C310000}"/>
    <cellStyle name="Normal 18 2 3 3 5 5" xfId="12668" xr:uid="{00000000-0005-0000-0000-00007D310000}"/>
    <cellStyle name="Normal 18 2 3 3 5 5 2" xfId="12669" xr:uid="{00000000-0005-0000-0000-00007E310000}"/>
    <cellStyle name="Normal 18 2 3 3 5 6" xfId="12670" xr:uid="{00000000-0005-0000-0000-00007F310000}"/>
    <cellStyle name="Normal 18 2 3 3 5 6 2" xfId="12671" xr:uid="{00000000-0005-0000-0000-000080310000}"/>
    <cellStyle name="Normal 18 2 3 3 5 7" xfId="12672" xr:uid="{00000000-0005-0000-0000-000081310000}"/>
    <cellStyle name="Normal 18 2 3 3 6" xfId="12673" xr:uid="{00000000-0005-0000-0000-000082310000}"/>
    <cellStyle name="Normal 18 2 3 3 6 2" xfId="12674" xr:uid="{00000000-0005-0000-0000-000083310000}"/>
    <cellStyle name="Normal 18 2 3 3 6 2 2" xfId="12675" xr:uid="{00000000-0005-0000-0000-000084310000}"/>
    <cellStyle name="Normal 18 2 3 3 6 3" xfId="12676" xr:uid="{00000000-0005-0000-0000-000085310000}"/>
    <cellStyle name="Normal 18 2 3 3 7" xfId="12677" xr:uid="{00000000-0005-0000-0000-000086310000}"/>
    <cellStyle name="Normal 18 2 3 3 7 2" xfId="12678" xr:uid="{00000000-0005-0000-0000-000087310000}"/>
    <cellStyle name="Normal 18 2 3 3 7 2 2" xfId="12679" xr:uid="{00000000-0005-0000-0000-000088310000}"/>
    <cellStyle name="Normal 18 2 3 3 7 3" xfId="12680" xr:uid="{00000000-0005-0000-0000-000089310000}"/>
    <cellStyle name="Normal 18 2 3 3 8" xfId="12681" xr:uid="{00000000-0005-0000-0000-00008A310000}"/>
    <cellStyle name="Normal 18 2 3 3 8 2" xfId="12682" xr:uid="{00000000-0005-0000-0000-00008B310000}"/>
    <cellStyle name="Normal 18 2 3 3 8 2 2" xfId="12683" xr:uid="{00000000-0005-0000-0000-00008C310000}"/>
    <cellStyle name="Normal 18 2 3 3 8 3" xfId="12684" xr:uid="{00000000-0005-0000-0000-00008D310000}"/>
    <cellStyle name="Normal 18 2 3 3 9" xfId="12685" xr:uid="{00000000-0005-0000-0000-00008E310000}"/>
    <cellStyle name="Normal 18 2 3 3 9 2" xfId="12686" xr:uid="{00000000-0005-0000-0000-00008F310000}"/>
    <cellStyle name="Normal 18 2 3 4" xfId="12687" xr:uid="{00000000-0005-0000-0000-000090310000}"/>
    <cellStyle name="Normal 18 2 3 4 2" xfId="12688" xr:uid="{00000000-0005-0000-0000-000091310000}"/>
    <cellStyle name="Normal 18 2 3 4 2 2" xfId="12689" xr:uid="{00000000-0005-0000-0000-000092310000}"/>
    <cellStyle name="Normal 18 2 3 4 2 2 2" xfId="12690" xr:uid="{00000000-0005-0000-0000-000093310000}"/>
    <cellStyle name="Normal 18 2 3 4 2 2 2 2" xfId="12691" xr:uid="{00000000-0005-0000-0000-000094310000}"/>
    <cellStyle name="Normal 18 2 3 4 2 2 3" xfId="12692" xr:uid="{00000000-0005-0000-0000-000095310000}"/>
    <cellStyle name="Normal 18 2 3 4 2 3" xfId="12693" xr:uid="{00000000-0005-0000-0000-000096310000}"/>
    <cellStyle name="Normal 18 2 3 4 2 3 2" xfId="12694" xr:uid="{00000000-0005-0000-0000-000097310000}"/>
    <cellStyle name="Normal 18 2 3 4 2 3 2 2" xfId="12695" xr:uid="{00000000-0005-0000-0000-000098310000}"/>
    <cellStyle name="Normal 18 2 3 4 2 3 3" xfId="12696" xr:uid="{00000000-0005-0000-0000-000099310000}"/>
    <cellStyle name="Normal 18 2 3 4 2 4" xfId="12697" xr:uid="{00000000-0005-0000-0000-00009A310000}"/>
    <cellStyle name="Normal 18 2 3 4 2 4 2" xfId="12698" xr:uid="{00000000-0005-0000-0000-00009B310000}"/>
    <cellStyle name="Normal 18 2 3 4 2 4 2 2" xfId="12699" xr:uid="{00000000-0005-0000-0000-00009C310000}"/>
    <cellStyle name="Normal 18 2 3 4 2 4 3" xfId="12700" xr:uid="{00000000-0005-0000-0000-00009D310000}"/>
    <cellStyle name="Normal 18 2 3 4 2 5" xfId="12701" xr:uid="{00000000-0005-0000-0000-00009E310000}"/>
    <cellStyle name="Normal 18 2 3 4 2 5 2" xfId="12702" xr:uid="{00000000-0005-0000-0000-00009F310000}"/>
    <cellStyle name="Normal 18 2 3 4 2 6" xfId="12703" xr:uid="{00000000-0005-0000-0000-0000A0310000}"/>
    <cellStyle name="Normal 18 2 3 4 2 6 2" xfId="12704" xr:uid="{00000000-0005-0000-0000-0000A1310000}"/>
    <cellStyle name="Normal 18 2 3 4 2 7" xfId="12705" xr:uid="{00000000-0005-0000-0000-0000A2310000}"/>
    <cellStyle name="Normal 18 2 3 4 3" xfId="12706" xr:uid="{00000000-0005-0000-0000-0000A3310000}"/>
    <cellStyle name="Normal 18 2 3 4 3 2" xfId="12707" xr:uid="{00000000-0005-0000-0000-0000A4310000}"/>
    <cellStyle name="Normal 18 2 3 4 3 2 2" xfId="12708" xr:uid="{00000000-0005-0000-0000-0000A5310000}"/>
    <cellStyle name="Normal 18 2 3 4 3 2 2 2" xfId="12709" xr:uid="{00000000-0005-0000-0000-0000A6310000}"/>
    <cellStyle name="Normal 18 2 3 4 3 2 3" xfId="12710" xr:uid="{00000000-0005-0000-0000-0000A7310000}"/>
    <cellStyle name="Normal 18 2 3 4 3 3" xfId="12711" xr:uid="{00000000-0005-0000-0000-0000A8310000}"/>
    <cellStyle name="Normal 18 2 3 4 3 3 2" xfId="12712" xr:uid="{00000000-0005-0000-0000-0000A9310000}"/>
    <cellStyle name="Normal 18 2 3 4 3 3 2 2" xfId="12713" xr:uid="{00000000-0005-0000-0000-0000AA310000}"/>
    <cellStyle name="Normal 18 2 3 4 3 3 3" xfId="12714" xr:uid="{00000000-0005-0000-0000-0000AB310000}"/>
    <cellStyle name="Normal 18 2 3 4 3 4" xfId="12715" xr:uid="{00000000-0005-0000-0000-0000AC310000}"/>
    <cellStyle name="Normal 18 2 3 4 3 4 2" xfId="12716" xr:uid="{00000000-0005-0000-0000-0000AD310000}"/>
    <cellStyle name="Normal 18 2 3 4 3 4 2 2" xfId="12717" xr:uid="{00000000-0005-0000-0000-0000AE310000}"/>
    <cellStyle name="Normal 18 2 3 4 3 4 3" xfId="12718" xr:uid="{00000000-0005-0000-0000-0000AF310000}"/>
    <cellStyle name="Normal 18 2 3 4 3 5" xfId="12719" xr:uid="{00000000-0005-0000-0000-0000B0310000}"/>
    <cellStyle name="Normal 18 2 3 4 3 5 2" xfId="12720" xr:uid="{00000000-0005-0000-0000-0000B1310000}"/>
    <cellStyle name="Normal 18 2 3 4 3 6" xfId="12721" xr:uid="{00000000-0005-0000-0000-0000B2310000}"/>
    <cellStyle name="Normal 18 2 3 4 3 6 2" xfId="12722" xr:uid="{00000000-0005-0000-0000-0000B3310000}"/>
    <cellStyle name="Normal 18 2 3 4 3 7" xfId="12723" xr:uid="{00000000-0005-0000-0000-0000B4310000}"/>
    <cellStyle name="Normal 18 2 3 4 4" xfId="12724" xr:uid="{00000000-0005-0000-0000-0000B5310000}"/>
    <cellStyle name="Normal 18 2 3 4 4 2" xfId="12725" xr:uid="{00000000-0005-0000-0000-0000B6310000}"/>
    <cellStyle name="Normal 18 2 3 4 4 2 2" xfId="12726" xr:uid="{00000000-0005-0000-0000-0000B7310000}"/>
    <cellStyle name="Normal 18 2 3 4 4 3" xfId="12727" xr:uid="{00000000-0005-0000-0000-0000B8310000}"/>
    <cellStyle name="Normal 18 2 3 4 5" xfId="12728" xr:uid="{00000000-0005-0000-0000-0000B9310000}"/>
    <cellStyle name="Normal 18 2 3 4 5 2" xfId="12729" xr:uid="{00000000-0005-0000-0000-0000BA310000}"/>
    <cellStyle name="Normal 18 2 3 4 5 2 2" xfId="12730" xr:uid="{00000000-0005-0000-0000-0000BB310000}"/>
    <cellStyle name="Normal 18 2 3 4 5 3" xfId="12731" xr:uid="{00000000-0005-0000-0000-0000BC310000}"/>
    <cellStyle name="Normal 18 2 3 4 6" xfId="12732" xr:uid="{00000000-0005-0000-0000-0000BD310000}"/>
    <cellStyle name="Normal 18 2 3 4 6 2" xfId="12733" xr:uid="{00000000-0005-0000-0000-0000BE310000}"/>
    <cellStyle name="Normal 18 2 3 4 6 2 2" xfId="12734" xr:uid="{00000000-0005-0000-0000-0000BF310000}"/>
    <cellStyle name="Normal 18 2 3 4 6 3" xfId="12735" xr:uid="{00000000-0005-0000-0000-0000C0310000}"/>
    <cellStyle name="Normal 18 2 3 4 7" xfId="12736" xr:uid="{00000000-0005-0000-0000-0000C1310000}"/>
    <cellStyle name="Normal 18 2 3 4 7 2" xfId="12737" xr:uid="{00000000-0005-0000-0000-0000C2310000}"/>
    <cellStyle name="Normal 18 2 3 4 8" xfId="12738" xr:uid="{00000000-0005-0000-0000-0000C3310000}"/>
    <cellStyle name="Normal 18 2 3 4 8 2" xfId="12739" xr:uid="{00000000-0005-0000-0000-0000C4310000}"/>
    <cellStyle name="Normal 18 2 3 4 9" xfId="12740" xr:uid="{00000000-0005-0000-0000-0000C5310000}"/>
    <cellStyle name="Normal 18 2 3 5" xfId="12741" xr:uid="{00000000-0005-0000-0000-0000C6310000}"/>
    <cellStyle name="Normal 18 2 3 5 2" xfId="12742" xr:uid="{00000000-0005-0000-0000-0000C7310000}"/>
    <cellStyle name="Normal 18 2 3 5 2 2" xfId="12743" xr:uid="{00000000-0005-0000-0000-0000C8310000}"/>
    <cellStyle name="Normal 18 2 3 5 2 2 2" xfId="12744" xr:uid="{00000000-0005-0000-0000-0000C9310000}"/>
    <cellStyle name="Normal 18 2 3 5 2 2 2 2" xfId="12745" xr:uid="{00000000-0005-0000-0000-0000CA310000}"/>
    <cellStyle name="Normal 18 2 3 5 2 2 3" xfId="12746" xr:uid="{00000000-0005-0000-0000-0000CB310000}"/>
    <cellStyle name="Normal 18 2 3 5 2 3" xfId="12747" xr:uid="{00000000-0005-0000-0000-0000CC310000}"/>
    <cellStyle name="Normal 18 2 3 5 2 3 2" xfId="12748" xr:uid="{00000000-0005-0000-0000-0000CD310000}"/>
    <cellStyle name="Normal 18 2 3 5 2 3 2 2" xfId="12749" xr:uid="{00000000-0005-0000-0000-0000CE310000}"/>
    <cellStyle name="Normal 18 2 3 5 2 3 3" xfId="12750" xr:uid="{00000000-0005-0000-0000-0000CF310000}"/>
    <cellStyle name="Normal 18 2 3 5 2 4" xfId="12751" xr:uid="{00000000-0005-0000-0000-0000D0310000}"/>
    <cellStyle name="Normal 18 2 3 5 2 4 2" xfId="12752" xr:uid="{00000000-0005-0000-0000-0000D1310000}"/>
    <cellStyle name="Normal 18 2 3 5 2 4 2 2" xfId="12753" xr:uid="{00000000-0005-0000-0000-0000D2310000}"/>
    <cellStyle name="Normal 18 2 3 5 2 4 3" xfId="12754" xr:uid="{00000000-0005-0000-0000-0000D3310000}"/>
    <cellStyle name="Normal 18 2 3 5 2 5" xfId="12755" xr:uid="{00000000-0005-0000-0000-0000D4310000}"/>
    <cellStyle name="Normal 18 2 3 5 2 5 2" xfId="12756" xr:uid="{00000000-0005-0000-0000-0000D5310000}"/>
    <cellStyle name="Normal 18 2 3 5 2 6" xfId="12757" xr:uid="{00000000-0005-0000-0000-0000D6310000}"/>
    <cellStyle name="Normal 18 2 3 5 2 6 2" xfId="12758" xr:uid="{00000000-0005-0000-0000-0000D7310000}"/>
    <cellStyle name="Normal 18 2 3 5 2 7" xfId="12759" xr:uid="{00000000-0005-0000-0000-0000D8310000}"/>
    <cellStyle name="Normal 18 2 3 5 3" xfId="12760" xr:uid="{00000000-0005-0000-0000-0000D9310000}"/>
    <cellStyle name="Normal 18 2 3 5 3 2" xfId="12761" xr:uid="{00000000-0005-0000-0000-0000DA310000}"/>
    <cellStyle name="Normal 18 2 3 5 3 2 2" xfId="12762" xr:uid="{00000000-0005-0000-0000-0000DB310000}"/>
    <cellStyle name="Normal 18 2 3 5 3 3" xfId="12763" xr:uid="{00000000-0005-0000-0000-0000DC310000}"/>
    <cellStyle name="Normal 18 2 3 5 4" xfId="12764" xr:uid="{00000000-0005-0000-0000-0000DD310000}"/>
    <cellStyle name="Normal 18 2 3 5 4 2" xfId="12765" xr:uid="{00000000-0005-0000-0000-0000DE310000}"/>
    <cellStyle name="Normal 18 2 3 5 4 2 2" xfId="12766" xr:uid="{00000000-0005-0000-0000-0000DF310000}"/>
    <cellStyle name="Normal 18 2 3 5 4 3" xfId="12767" xr:uid="{00000000-0005-0000-0000-0000E0310000}"/>
    <cellStyle name="Normal 18 2 3 5 5" xfId="12768" xr:uid="{00000000-0005-0000-0000-0000E1310000}"/>
    <cellStyle name="Normal 18 2 3 5 5 2" xfId="12769" xr:uid="{00000000-0005-0000-0000-0000E2310000}"/>
    <cellStyle name="Normal 18 2 3 5 5 2 2" xfId="12770" xr:uid="{00000000-0005-0000-0000-0000E3310000}"/>
    <cellStyle name="Normal 18 2 3 5 5 3" xfId="12771" xr:uid="{00000000-0005-0000-0000-0000E4310000}"/>
    <cellStyle name="Normal 18 2 3 5 6" xfId="12772" xr:uid="{00000000-0005-0000-0000-0000E5310000}"/>
    <cellStyle name="Normal 18 2 3 5 6 2" xfId="12773" xr:uid="{00000000-0005-0000-0000-0000E6310000}"/>
    <cellStyle name="Normal 18 2 3 5 7" xfId="12774" xr:uid="{00000000-0005-0000-0000-0000E7310000}"/>
    <cellStyle name="Normal 18 2 3 5 7 2" xfId="12775" xr:uid="{00000000-0005-0000-0000-0000E8310000}"/>
    <cellStyle name="Normal 18 2 3 5 8" xfId="12776" xr:uid="{00000000-0005-0000-0000-0000E9310000}"/>
    <cellStyle name="Normal 18 2 3 6" xfId="12777" xr:uid="{00000000-0005-0000-0000-0000EA310000}"/>
    <cellStyle name="Normal 18 2 3 6 2" xfId="12778" xr:uid="{00000000-0005-0000-0000-0000EB310000}"/>
    <cellStyle name="Normal 18 2 3 6 2 2" xfId="12779" xr:uid="{00000000-0005-0000-0000-0000EC310000}"/>
    <cellStyle name="Normal 18 2 3 6 2 2 2" xfId="12780" xr:uid="{00000000-0005-0000-0000-0000ED310000}"/>
    <cellStyle name="Normal 18 2 3 6 2 3" xfId="12781" xr:uid="{00000000-0005-0000-0000-0000EE310000}"/>
    <cellStyle name="Normal 18 2 3 6 3" xfId="12782" xr:uid="{00000000-0005-0000-0000-0000EF310000}"/>
    <cellStyle name="Normal 18 2 3 6 3 2" xfId="12783" xr:uid="{00000000-0005-0000-0000-0000F0310000}"/>
    <cellStyle name="Normal 18 2 3 6 3 2 2" xfId="12784" xr:uid="{00000000-0005-0000-0000-0000F1310000}"/>
    <cellStyle name="Normal 18 2 3 6 3 3" xfId="12785" xr:uid="{00000000-0005-0000-0000-0000F2310000}"/>
    <cellStyle name="Normal 18 2 3 6 4" xfId="12786" xr:uid="{00000000-0005-0000-0000-0000F3310000}"/>
    <cellStyle name="Normal 18 2 3 6 4 2" xfId="12787" xr:uid="{00000000-0005-0000-0000-0000F4310000}"/>
    <cellStyle name="Normal 18 2 3 6 4 2 2" xfId="12788" xr:uid="{00000000-0005-0000-0000-0000F5310000}"/>
    <cellStyle name="Normal 18 2 3 6 4 3" xfId="12789" xr:uid="{00000000-0005-0000-0000-0000F6310000}"/>
    <cellStyle name="Normal 18 2 3 6 5" xfId="12790" xr:uid="{00000000-0005-0000-0000-0000F7310000}"/>
    <cellStyle name="Normal 18 2 3 6 5 2" xfId="12791" xr:uid="{00000000-0005-0000-0000-0000F8310000}"/>
    <cellStyle name="Normal 18 2 3 6 6" xfId="12792" xr:uid="{00000000-0005-0000-0000-0000F9310000}"/>
    <cellStyle name="Normal 18 2 3 6 6 2" xfId="12793" xr:uid="{00000000-0005-0000-0000-0000FA310000}"/>
    <cellStyle name="Normal 18 2 3 6 7" xfId="12794" xr:uid="{00000000-0005-0000-0000-0000FB310000}"/>
    <cellStyle name="Normal 18 2 3 7" xfId="12795" xr:uid="{00000000-0005-0000-0000-0000FC310000}"/>
    <cellStyle name="Normal 18 2 3 7 2" xfId="12796" xr:uid="{00000000-0005-0000-0000-0000FD310000}"/>
    <cellStyle name="Normal 18 2 3 7 2 2" xfId="12797" xr:uid="{00000000-0005-0000-0000-0000FE310000}"/>
    <cellStyle name="Normal 18 2 3 7 2 2 2" xfId="12798" xr:uid="{00000000-0005-0000-0000-0000FF310000}"/>
    <cellStyle name="Normal 18 2 3 7 2 3" xfId="12799" xr:uid="{00000000-0005-0000-0000-000000320000}"/>
    <cellStyle name="Normal 18 2 3 7 3" xfId="12800" xr:uid="{00000000-0005-0000-0000-000001320000}"/>
    <cellStyle name="Normal 18 2 3 7 3 2" xfId="12801" xr:uid="{00000000-0005-0000-0000-000002320000}"/>
    <cellStyle name="Normal 18 2 3 7 3 2 2" xfId="12802" xr:uid="{00000000-0005-0000-0000-000003320000}"/>
    <cellStyle name="Normal 18 2 3 7 3 3" xfId="12803" xr:uid="{00000000-0005-0000-0000-000004320000}"/>
    <cellStyle name="Normal 18 2 3 7 4" xfId="12804" xr:uid="{00000000-0005-0000-0000-000005320000}"/>
    <cellStyle name="Normal 18 2 3 7 4 2" xfId="12805" xr:uid="{00000000-0005-0000-0000-000006320000}"/>
    <cellStyle name="Normal 18 2 3 7 4 2 2" xfId="12806" xr:uid="{00000000-0005-0000-0000-000007320000}"/>
    <cellStyle name="Normal 18 2 3 7 4 3" xfId="12807" xr:uid="{00000000-0005-0000-0000-000008320000}"/>
    <cellStyle name="Normal 18 2 3 7 5" xfId="12808" xr:uid="{00000000-0005-0000-0000-000009320000}"/>
    <cellStyle name="Normal 18 2 3 7 5 2" xfId="12809" xr:uid="{00000000-0005-0000-0000-00000A320000}"/>
    <cellStyle name="Normal 18 2 3 7 6" xfId="12810" xr:uid="{00000000-0005-0000-0000-00000B320000}"/>
    <cellStyle name="Normal 18 2 3 7 6 2" xfId="12811" xr:uid="{00000000-0005-0000-0000-00000C320000}"/>
    <cellStyle name="Normal 18 2 3 7 7" xfId="12812" xr:uid="{00000000-0005-0000-0000-00000D320000}"/>
    <cellStyle name="Normal 18 2 3 8" xfId="12813" xr:uid="{00000000-0005-0000-0000-00000E320000}"/>
    <cellStyle name="Normal 18 2 3 8 2" xfId="12814" xr:uid="{00000000-0005-0000-0000-00000F320000}"/>
    <cellStyle name="Normal 18 2 3 8 2 2" xfId="12815" xr:uid="{00000000-0005-0000-0000-000010320000}"/>
    <cellStyle name="Normal 18 2 3 8 3" xfId="12816" xr:uid="{00000000-0005-0000-0000-000011320000}"/>
    <cellStyle name="Normal 18 2 3 9" xfId="12817" xr:uid="{00000000-0005-0000-0000-000012320000}"/>
    <cellStyle name="Normal 18 2 3 9 2" xfId="12818" xr:uid="{00000000-0005-0000-0000-000013320000}"/>
    <cellStyle name="Normal 18 2 3 9 2 2" xfId="12819" xr:uid="{00000000-0005-0000-0000-000014320000}"/>
    <cellStyle name="Normal 18 2 3 9 3" xfId="12820" xr:uid="{00000000-0005-0000-0000-000015320000}"/>
    <cellStyle name="Normal 18 2 3_Confidential Information" xfId="12821" xr:uid="{00000000-0005-0000-0000-000016320000}"/>
    <cellStyle name="Normal 18 2 4" xfId="12822" xr:uid="{00000000-0005-0000-0000-000017320000}"/>
    <cellStyle name="Normal 18 2 4 10" xfId="12823" xr:uid="{00000000-0005-0000-0000-000018320000}"/>
    <cellStyle name="Normal 18 2 4 10 2" xfId="12824" xr:uid="{00000000-0005-0000-0000-000019320000}"/>
    <cellStyle name="Normal 18 2 4 11" xfId="12825" xr:uid="{00000000-0005-0000-0000-00001A320000}"/>
    <cellStyle name="Normal 18 2 4 2" xfId="12826" xr:uid="{00000000-0005-0000-0000-00001B320000}"/>
    <cellStyle name="Normal 18 2 4 2 2" xfId="12827" xr:uid="{00000000-0005-0000-0000-00001C320000}"/>
    <cellStyle name="Normal 18 2 4 2 2 2" xfId="12828" xr:uid="{00000000-0005-0000-0000-00001D320000}"/>
    <cellStyle name="Normal 18 2 4 2 2 2 2" xfId="12829" xr:uid="{00000000-0005-0000-0000-00001E320000}"/>
    <cellStyle name="Normal 18 2 4 2 2 2 2 2" xfId="12830" xr:uid="{00000000-0005-0000-0000-00001F320000}"/>
    <cellStyle name="Normal 18 2 4 2 2 2 3" xfId="12831" xr:uid="{00000000-0005-0000-0000-000020320000}"/>
    <cellStyle name="Normal 18 2 4 2 2 3" xfId="12832" xr:uid="{00000000-0005-0000-0000-000021320000}"/>
    <cellStyle name="Normal 18 2 4 2 2 3 2" xfId="12833" xr:uid="{00000000-0005-0000-0000-000022320000}"/>
    <cellStyle name="Normal 18 2 4 2 2 3 2 2" xfId="12834" xr:uid="{00000000-0005-0000-0000-000023320000}"/>
    <cellStyle name="Normal 18 2 4 2 2 3 3" xfId="12835" xr:uid="{00000000-0005-0000-0000-000024320000}"/>
    <cellStyle name="Normal 18 2 4 2 2 4" xfId="12836" xr:uid="{00000000-0005-0000-0000-000025320000}"/>
    <cellStyle name="Normal 18 2 4 2 2 4 2" xfId="12837" xr:uid="{00000000-0005-0000-0000-000026320000}"/>
    <cellStyle name="Normal 18 2 4 2 2 4 2 2" xfId="12838" xr:uid="{00000000-0005-0000-0000-000027320000}"/>
    <cellStyle name="Normal 18 2 4 2 2 4 3" xfId="12839" xr:uid="{00000000-0005-0000-0000-000028320000}"/>
    <cellStyle name="Normal 18 2 4 2 2 5" xfId="12840" xr:uid="{00000000-0005-0000-0000-000029320000}"/>
    <cellStyle name="Normal 18 2 4 2 2 5 2" xfId="12841" xr:uid="{00000000-0005-0000-0000-00002A320000}"/>
    <cellStyle name="Normal 18 2 4 2 2 6" xfId="12842" xr:uid="{00000000-0005-0000-0000-00002B320000}"/>
    <cellStyle name="Normal 18 2 4 2 2 6 2" xfId="12843" xr:uid="{00000000-0005-0000-0000-00002C320000}"/>
    <cellStyle name="Normal 18 2 4 2 2 7" xfId="12844" xr:uid="{00000000-0005-0000-0000-00002D320000}"/>
    <cellStyle name="Normal 18 2 4 2 3" xfId="12845" xr:uid="{00000000-0005-0000-0000-00002E320000}"/>
    <cellStyle name="Normal 18 2 4 2 3 2" xfId="12846" xr:uid="{00000000-0005-0000-0000-00002F320000}"/>
    <cellStyle name="Normal 18 2 4 2 3 2 2" xfId="12847" xr:uid="{00000000-0005-0000-0000-000030320000}"/>
    <cellStyle name="Normal 18 2 4 2 3 2 2 2" xfId="12848" xr:uid="{00000000-0005-0000-0000-000031320000}"/>
    <cellStyle name="Normal 18 2 4 2 3 2 3" xfId="12849" xr:uid="{00000000-0005-0000-0000-000032320000}"/>
    <cellStyle name="Normal 18 2 4 2 3 3" xfId="12850" xr:uid="{00000000-0005-0000-0000-000033320000}"/>
    <cellStyle name="Normal 18 2 4 2 3 3 2" xfId="12851" xr:uid="{00000000-0005-0000-0000-000034320000}"/>
    <cellStyle name="Normal 18 2 4 2 3 3 2 2" xfId="12852" xr:uid="{00000000-0005-0000-0000-000035320000}"/>
    <cellStyle name="Normal 18 2 4 2 3 3 3" xfId="12853" xr:uid="{00000000-0005-0000-0000-000036320000}"/>
    <cellStyle name="Normal 18 2 4 2 3 4" xfId="12854" xr:uid="{00000000-0005-0000-0000-000037320000}"/>
    <cellStyle name="Normal 18 2 4 2 3 4 2" xfId="12855" xr:uid="{00000000-0005-0000-0000-000038320000}"/>
    <cellStyle name="Normal 18 2 4 2 3 4 2 2" xfId="12856" xr:uid="{00000000-0005-0000-0000-000039320000}"/>
    <cellStyle name="Normal 18 2 4 2 3 4 3" xfId="12857" xr:uid="{00000000-0005-0000-0000-00003A320000}"/>
    <cellStyle name="Normal 18 2 4 2 3 5" xfId="12858" xr:uid="{00000000-0005-0000-0000-00003B320000}"/>
    <cellStyle name="Normal 18 2 4 2 3 5 2" xfId="12859" xr:uid="{00000000-0005-0000-0000-00003C320000}"/>
    <cellStyle name="Normal 18 2 4 2 3 6" xfId="12860" xr:uid="{00000000-0005-0000-0000-00003D320000}"/>
    <cellStyle name="Normal 18 2 4 2 3 6 2" xfId="12861" xr:uid="{00000000-0005-0000-0000-00003E320000}"/>
    <cellStyle name="Normal 18 2 4 2 3 7" xfId="12862" xr:uid="{00000000-0005-0000-0000-00003F320000}"/>
    <cellStyle name="Normal 18 2 4 2 4" xfId="12863" xr:uid="{00000000-0005-0000-0000-000040320000}"/>
    <cellStyle name="Normal 18 2 4 2 4 2" xfId="12864" xr:uid="{00000000-0005-0000-0000-000041320000}"/>
    <cellStyle name="Normal 18 2 4 2 4 2 2" xfId="12865" xr:uid="{00000000-0005-0000-0000-000042320000}"/>
    <cellStyle name="Normal 18 2 4 2 4 3" xfId="12866" xr:uid="{00000000-0005-0000-0000-000043320000}"/>
    <cellStyle name="Normal 18 2 4 2 5" xfId="12867" xr:uid="{00000000-0005-0000-0000-000044320000}"/>
    <cellStyle name="Normal 18 2 4 2 5 2" xfId="12868" xr:uid="{00000000-0005-0000-0000-000045320000}"/>
    <cellStyle name="Normal 18 2 4 2 5 2 2" xfId="12869" xr:uid="{00000000-0005-0000-0000-000046320000}"/>
    <cellStyle name="Normal 18 2 4 2 5 3" xfId="12870" xr:uid="{00000000-0005-0000-0000-000047320000}"/>
    <cellStyle name="Normal 18 2 4 2 6" xfId="12871" xr:uid="{00000000-0005-0000-0000-000048320000}"/>
    <cellStyle name="Normal 18 2 4 2 6 2" xfId="12872" xr:uid="{00000000-0005-0000-0000-000049320000}"/>
    <cellStyle name="Normal 18 2 4 2 6 2 2" xfId="12873" xr:uid="{00000000-0005-0000-0000-00004A320000}"/>
    <cellStyle name="Normal 18 2 4 2 6 3" xfId="12874" xr:uid="{00000000-0005-0000-0000-00004B320000}"/>
    <cellStyle name="Normal 18 2 4 2 7" xfId="12875" xr:uid="{00000000-0005-0000-0000-00004C320000}"/>
    <cellStyle name="Normal 18 2 4 2 7 2" xfId="12876" xr:uid="{00000000-0005-0000-0000-00004D320000}"/>
    <cellStyle name="Normal 18 2 4 2 8" xfId="12877" xr:uid="{00000000-0005-0000-0000-00004E320000}"/>
    <cellStyle name="Normal 18 2 4 2 8 2" xfId="12878" xr:uid="{00000000-0005-0000-0000-00004F320000}"/>
    <cellStyle name="Normal 18 2 4 2 9" xfId="12879" xr:uid="{00000000-0005-0000-0000-000050320000}"/>
    <cellStyle name="Normal 18 2 4 3" xfId="12880" xr:uid="{00000000-0005-0000-0000-000051320000}"/>
    <cellStyle name="Normal 18 2 4 3 2" xfId="12881" xr:uid="{00000000-0005-0000-0000-000052320000}"/>
    <cellStyle name="Normal 18 2 4 3 2 2" xfId="12882" xr:uid="{00000000-0005-0000-0000-000053320000}"/>
    <cellStyle name="Normal 18 2 4 3 2 2 2" xfId="12883" xr:uid="{00000000-0005-0000-0000-000054320000}"/>
    <cellStyle name="Normal 18 2 4 3 2 2 2 2" xfId="12884" xr:uid="{00000000-0005-0000-0000-000055320000}"/>
    <cellStyle name="Normal 18 2 4 3 2 2 3" xfId="12885" xr:uid="{00000000-0005-0000-0000-000056320000}"/>
    <cellStyle name="Normal 18 2 4 3 2 3" xfId="12886" xr:uid="{00000000-0005-0000-0000-000057320000}"/>
    <cellStyle name="Normal 18 2 4 3 2 3 2" xfId="12887" xr:uid="{00000000-0005-0000-0000-000058320000}"/>
    <cellStyle name="Normal 18 2 4 3 2 3 2 2" xfId="12888" xr:uid="{00000000-0005-0000-0000-000059320000}"/>
    <cellStyle name="Normal 18 2 4 3 2 3 3" xfId="12889" xr:uid="{00000000-0005-0000-0000-00005A320000}"/>
    <cellStyle name="Normal 18 2 4 3 2 4" xfId="12890" xr:uid="{00000000-0005-0000-0000-00005B320000}"/>
    <cellStyle name="Normal 18 2 4 3 2 4 2" xfId="12891" xr:uid="{00000000-0005-0000-0000-00005C320000}"/>
    <cellStyle name="Normal 18 2 4 3 2 4 2 2" xfId="12892" xr:uid="{00000000-0005-0000-0000-00005D320000}"/>
    <cellStyle name="Normal 18 2 4 3 2 4 3" xfId="12893" xr:uid="{00000000-0005-0000-0000-00005E320000}"/>
    <cellStyle name="Normal 18 2 4 3 2 5" xfId="12894" xr:uid="{00000000-0005-0000-0000-00005F320000}"/>
    <cellStyle name="Normal 18 2 4 3 2 5 2" xfId="12895" xr:uid="{00000000-0005-0000-0000-000060320000}"/>
    <cellStyle name="Normal 18 2 4 3 2 6" xfId="12896" xr:uid="{00000000-0005-0000-0000-000061320000}"/>
    <cellStyle name="Normal 18 2 4 3 2 6 2" xfId="12897" xr:uid="{00000000-0005-0000-0000-000062320000}"/>
    <cellStyle name="Normal 18 2 4 3 2 7" xfId="12898" xr:uid="{00000000-0005-0000-0000-000063320000}"/>
    <cellStyle name="Normal 18 2 4 3 3" xfId="12899" xr:uid="{00000000-0005-0000-0000-000064320000}"/>
    <cellStyle name="Normal 18 2 4 3 3 2" xfId="12900" xr:uid="{00000000-0005-0000-0000-000065320000}"/>
    <cellStyle name="Normal 18 2 4 3 3 2 2" xfId="12901" xr:uid="{00000000-0005-0000-0000-000066320000}"/>
    <cellStyle name="Normal 18 2 4 3 3 3" xfId="12902" xr:uid="{00000000-0005-0000-0000-000067320000}"/>
    <cellStyle name="Normal 18 2 4 3 4" xfId="12903" xr:uid="{00000000-0005-0000-0000-000068320000}"/>
    <cellStyle name="Normal 18 2 4 3 4 2" xfId="12904" xr:uid="{00000000-0005-0000-0000-000069320000}"/>
    <cellStyle name="Normal 18 2 4 3 4 2 2" xfId="12905" xr:uid="{00000000-0005-0000-0000-00006A320000}"/>
    <cellStyle name="Normal 18 2 4 3 4 3" xfId="12906" xr:uid="{00000000-0005-0000-0000-00006B320000}"/>
    <cellStyle name="Normal 18 2 4 3 5" xfId="12907" xr:uid="{00000000-0005-0000-0000-00006C320000}"/>
    <cellStyle name="Normal 18 2 4 3 5 2" xfId="12908" xr:uid="{00000000-0005-0000-0000-00006D320000}"/>
    <cellStyle name="Normal 18 2 4 3 5 2 2" xfId="12909" xr:uid="{00000000-0005-0000-0000-00006E320000}"/>
    <cellStyle name="Normal 18 2 4 3 5 3" xfId="12910" xr:uid="{00000000-0005-0000-0000-00006F320000}"/>
    <cellStyle name="Normal 18 2 4 3 6" xfId="12911" xr:uid="{00000000-0005-0000-0000-000070320000}"/>
    <cellStyle name="Normal 18 2 4 3 6 2" xfId="12912" xr:uid="{00000000-0005-0000-0000-000071320000}"/>
    <cellStyle name="Normal 18 2 4 3 7" xfId="12913" xr:uid="{00000000-0005-0000-0000-000072320000}"/>
    <cellStyle name="Normal 18 2 4 3 7 2" xfId="12914" xr:uid="{00000000-0005-0000-0000-000073320000}"/>
    <cellStyle name="Normal 18 2 4 3 8" xfId="12915" xr:uid="{00000000-0005-0000-0000-000074320000}"/>
    <cellStyle name="Normal 18 2 4 4" xfId="12916" xr:uid="{00000000-0005-0000-0000-000075320000}"/>
    <cellStyle name="Normal 18 2 4 4 2" xfId="12917" xr:uid="{00000000-0005-0000-0000-000076320000}"/>
    <cellStyle name="Normal 18 2 4 4 2 2" xfId="12918" xr:uid="{00000000-0005-0000-0000-000077320000}"/>
    <cellStyle name="Normal 18 2 4 4 2 2 2" xfId="12919" xr:uid="{00000000-0005-0000-0000-000078320000}"/>
    <cellStyle name="Normal 18 2 4 4 2 3" xfId="12920" xr:uid="{00000000-0005-0000-0000-000079320000}"/>
    <cellStyle name="Normal 18 2 4 4 3" xfId="12921" xr:uid="{00000000-0005-0000-0000-00007A320000}"/>
    <cellStyle name="Normal 18 2 4 4 3 2" xfId="12922" xr:uid="{00000000-0005-0000-0000-00007B320000}"/>
    <cellStyle name="Normal 18 2 4 4 3 2 2" xfId="12923" xr:uid="{00000000-0005-0000-0000-00007C320000}"/>
    <cellStyle name="Normal 18 2 4 4 3 3" xfId="12924" xr:uid="{00000000-0005-0000-0000-00007D320000}"/>
    <cellStyle name="Normal 18 2 4 4 4" xfId="12925" xr:uid="{00000000-0005-0000-0000-00007E320000}"/>
    <cellStyle name="Normal 18 2 4 4 4 2" xfId="12926" xr:uid="{00000000-0005-0000-0000-00007F320000}"/>
    <cellStyle name="Normal 18 2 4 4 4 2 2" xfId="12927" xr:uid="{00000000-0005-0000-0000-000080320000}"/>
    <cellStyle name="Normal 18 2 4 4 4 3" xfId="12928" xr:uid="{00000000-0005-0000-0000-000081320000}"/>
    <cellStyle name="Normal 18 2 4 4 5" xfId="12929" xr:uid="{00000000-0005-0000-0000-000082320000}"/>
    <cellStyle name="Normal 18 2 4 4 5 2" xfId="12930" xr:uid="{00000000-0005-0000-0000-000083320000}"/>
    <cellStyle name="Normal 18 2 4 4 6" xfId="12931" xr:uid="{00000000-0005-0000-0000-000084320000}"/>
    <cellStyle name="Normal 18 2 4 4 6 2" xfId="12932" xr:uid="{00000000-0005-0000-0000-000085320000}"/>
    <cellStyle name="Normal 18 2 4 4 7" xfId="12933" xr:uid="{00000000-0005-0000-0000-000086320000}"/>
    <cellStyle name="Normal 18 2 4 5" xfId="12934" xr:uid="{00000000-0005-0000-0000-000087320000}"/>
    <cellStyle name="Normal 18 2 4 5 2" xfId="12935" xr:uid="{00000000-0005-0000-0000-000088320000}"/>
    <cellStyle name="Normal 18 2 4 5 2 2" xfId="12936" xr:uid="{00000000-0005-0000-0000-000089320000}"/>
    <cellStyle name="Normal 18 2 4 5 2 2 2" xfId="12937" xr:uid="{00000000-0005-0000-0000-00008A320000}"/>
    <cellStyle name="Normal 18 2 4 5 2 3" xfId="12938" xr:uid="{00000000-0005-0000-0000-00008B320000}"/>
    <cellStyle name="Normal 18 2 4 5 3" xfId="12939" xr:uid="{00000000-0005-0000-0000-00008C320000}"/>
    <cellStyle name="Normal 18 2 4 5 3 2" xfId="12940" xr:uid="{00000000-0005-0000-0000-00008D320000}"/>
    <cellStyle name="Normal 18 2 4 5 3 2 2" xfId="12941" xr:uid="{00000000-0005-0000-0000-00008E320000}"/>
    <cellStyle name="Normal 18 2 4 5 3 3" xfId="12942" xr:uid="{00000000-0005-0000-0000-00008F320000}"/>
    <cellStyle name="Normal 18 2 4 5 4" xfId="12943" xr:uid="{00000000-0005-0000-0000-000090320000}"/>
    <cellStyle name="Normal 18 2 4 5 4 2" xfId="12944" xr:uid="{00000000-0005-0000-0000-000091320000}"/>
    <cellStyle name="Normal 18 2 4 5 4 2 2" xfId="12945" xr:uid="{00000000-0005-0000-0000-000092320000}"/>
    <cellStyle name="Normal 18 2 4 5 4 3" xfId="12946" xr:uid="{00000000-0005-0000-0000-000093320000}"/>
    <cellStyle name="Normal 18 2 4 5 5" xfId="12947" xr:uid="{00000000-0005-0000-0000-000094320000}"/>
    <cellStyle name="Normal 18 2 4 5 5 2" xfId="12948" xr:uid="{00000000-0005-0000-0000-000095320000}"/>
    <cellStyle name="Normal 18 2 4 5 6" xfId="12949" xr:uid="{00000000-0005-0000-0000-000096320000}"/>
    <cellStyle name="Normal 18 2 4 5 6 2" xfId="12950" xr:uid="{00000000-0005-0000-0000-000097320000}"/>
    <cellStyle name="Normal 18 2 4 5 7" xfId="12951" xr:uid="{00000000-0005-0000-0000-000098320000}"/>
    <cellStyle name="Normal 18 2 4 6" xfId="12952" xr:uid="{00000000-0005-0000-0000-000099320000}"/>
    <cellStyle name="Normal 18 2 4 6 2" xfId="12953" xr:uid="{00000000-0005-0000-0000-00009A320000}"/>
    <cellStyle name="Normal 18 2 4 6 2 2" xfId="12954" xr:uid="{00000000-0005-0000-0000-00009B320000}"/>
    <cellStyle name="Normal 18 2 4 6 3" xfId="12955" xr:uid="{00000000-0005-0000-0000-00009C320000}"/>
    <cellStyle name="Normal 18 2 4 7" xfId="12956" xr:uid="{00000000-0005-0000-0000-00009D320000}"/>
    <cellStyle name="Normal 18 2 4 7 2" xfId="12957" xr:uid="{00000000-0005-0000-0000-00009E320000}"/>
    <cellStyle name="Normal 18 2 4 7 2 2" xfId="12958" xr:uid="{00000000-0005-0000-0000-00009F320000}"/>
    <cellStyle name="Normal 18 2 4 7 3" xfId="12959" xr:uid="{00000000-0005-0000-0000-0000A0320000}"/>
    <cellStyle name="Normal 18 2 4 8" xfId="12960" xr:uid="{00000000-0005-0000-0000-0000A1320000}"/>
    <cellStyle name="Normal 18 2 4 8 2" xfId="12961" xr:uid="{00000000-0005-0000-0000-0000A2320000}"/>
    <cellStyle name="Normal 18 2 4 8 2 2" xfId="12962" xr:uid="{00000000-0005-0000-0000-0000A3320000}"/>
    <cellStyle name="Normal 18 2 4 8 3" xfId="12963" xr:uid="{00000000-0005-0000-0000-0000A4320000}"/>
    <cellStyle name="Normal 18 2 4 9" xfId="12964" xr:uid="{00000000-0005-0000-0000-0000A5320000}"/>
    <cellStyle name="Normal 18 2 4 9 2" xfId="12965" xr:uid="{00000000-0005-0000-0000-0000A6320000}"/>
    <cellStyle name="Normal 18 2 5" xfId="12966" xr:uid="{00000000-0005-0000-0000-0000A7320000}"/>
    <cellStyle name="Normal 18 2 5 10" xfId="12967" xr:uid="{00000000-0005-0000-0000-0000A8320000}"/>
    <cellStyle name="Normal 18 2 5 10 2" xfId="12968" xr:uid="{00000000-0005-0000-0000-0000A9320000}"/>
    <cellStyle name="Normal 18 2 5 11" xfId="12969" xr:uid="{00000000-0005-0000-0000-0000AA320000}"/>
    <cellStyle name="Normal 18 2 5 2" xfId="12970" xr:uid="{00000000-0005-0000-0000-0000AB320000}"/>
    <cellStyle name="Normal 18 2 5 2 2" xfId="12971" xr:uid="{00000000-0005-0000-0000-0000AC320000}"/>
    <cellStyle name="Normal 18 2 5 2 2 2" xfId="12972" xr:uid="{00000000-0005-0000-0000-0000AD320000}"/>
    <cellStyle name="Normal 18 2 5 2 2 2 2" xfId="12973" xr:uid="{00000000-0005-0000-0000-0000AE320000}"/>
    <cellStyle name="Normal 18 2 5 2 2 2 2 2" xfId="12974" xr:uid="{00000000-0005-0000-0000-0000AF320000}"/>
    <cellStyle name="Normal 18 2 5 2 2 2 3" xfId="12975" xr:uid="{00000000-0005-0000-0000-0000B0320000}"/>
    <cellStyle name="Normal 18 2 5 2 2 3" xfId="12976" xr:uid="{00000000-0005-0000-0000-0000B1320000}"/>
    <cellStyle name="Normal 18 2 5 2 2 3 2" xfId="12977" xr:uid="{00000000-0005-0000-0000-0000B2320000}"/>
    <cellStyle name="Normal 18 2 5 2 2 3 2 2" xfId="12978" xr:uid="{00000000-0005-0000-0000-0000B3320000}"/>
    <cellStyle name="Normal 18 2 5 2 2 3 3" xfId="12979" xr:uid="{00000000-0005-0000-0000-0000B4320000}"/>
    <cellStyle name="Normal 18 2 5 2 2 4" xfId="12980" xr:uid="{00000000-0005-0000-0000-0000B5320000}"/>
    <cellStyle name="Normal 18 2 5 2 2 4 2" xfId="12981" xr:uid="{00000000-0005-0000-0000-0000B6320000}"/>
    <cellStyle name="Normal 18 2 5 2 2 4 2 2" xfId="12982" xr:uid="{00000000-0005-0000-0000-0000B7320000}"/>
    <cellStyle name="Normal 18 2 5 2 2 4 3" xfId="12983" xr:uid="{00000000-0005-0000-0000-0000B8320000}"/>
    <cellStyle name="Normal 18 2 5 2 2 5" xfId="12984" xr:uid="{00000000-0005-0000-0000-0000B9320000}"/>
    <cellStyle name="Normal 18 2 5 2 2 5 2" xfId="12985" xr:uid="{00000000-0005-0000-0000-0000BA320000}"/>
    <cellStyle name="Normal 18 2 5 2 2 6" xfId="12986" xr:uid="{00000000-0005-0000-0000-0000BB320000}"/>
    <cellStyle name="Normal 18 2 5 2 2 6 2" xfId="12987" xr:uid="{00000000-0005-0000-0000-0000BC320000}"/>
    <cellStyle name="Normal 18 2 5 2 2 7" xfId="12988" xr:uid="{00000000-0005-0000-0000-0000BD320000}"/>
    <cellStyle name="Normal 18 2 5 2 3" xfId="12989" xr:uid="{00000000-0005-0000-0000-0000BE320000}"/>
    <cellStyle name="Normal 18 2 5 2 3 2" xfId="12990" xr:uid="{00000000-0005-0000-0000-0000BF320000}"/>
    <cellStyle name="Normal 18 2 5 2 3 2 2" xfId="12991" xr:uid="{00000000-0005-0000-0000-0000C0320000}"/>
    <cellStyle name="Normal 18 2 5 2 3 2 2 2" xfId="12992" xr:uid="{00000000-0005-0000-0000-0000C1320000}"/>
    <cellStyle name="Normal 18 2 5 2 3 2 3" xfId="12993" xr:uid="{00000000-0005-0000-0000-0000C2320000}"/>
    <cellStyle name="Normal 18 2 5 2 3 3" xfId="12994" xr:uid="{00000000-0005-0000-0000-0000C3320000}"/>
    <cellStyle name="Normal 18 2 5 2 3 3 2" xfId="12995" xr:uid="{00000000-0005-0000-0000-0000C4320000}"/>
    <cellStyle name="Normal 18 2 5 2 3 3 2 2" xfId="12996" xr:uid="{00000000-0005-0000-0000-0000C5320000}"/>
    <cellStyle name="Normal 18 2 5 2 3 3 3" xfId="12997" xr:uid="{00000000-0005-0000-0000-0000C6320000}"/>
    <cellStyle name="Normal 18 2 5 2 3 4" xfId="12998" xr:uid="{00000000-0005-0000-0000-0000C7320000}"/>
    <cellStyle name="Normal 18 2 5 2 3 4 2" xfId="12999" xr:uid="{00000000-0005-0000-0000-0000C8320000}"/>
    <cellStyle name="Normal 18 2 5 2 3 4 2 2" xfId="13000" xr:uid="{00000000-0005-0000-0000-0000C9320000}"/>
    <cellStyle name="Normal 18 2 5 2 3 4 3" xfId="13001" xr:uid="{00000000-0005-0000-0000-0000CA320000}"/>
    <cellStyle name="Normal 18 2 5 2 3 5" xfId="13002" xr:uid="{00000000-0005-0000-0000-0000CB320000}"/>
    <cellStyle name="Normal 18 2 5 2 3 5 2" xfId="13003" xr:uid="{00000000-0005-0000-0000-0000CC320000}"/>
    <cellStyle name="Normal 18 2 5 2 3 6" xfId="13004" xr:uid="{00000000-0005-0000-0000-0000CD320000}"/>
    <cellStyle name="Normal 18 2 5 2 3 6 2" xfId="13005" xr:uid="{00000000-0005-0000-0000-0000CE320000}"/>
    <cellStyle name="Normal 18 2 5 2 3 7" xfId="13006" xr:uid="{00000000-0005-0000-0000-0000CF320000}"/>
    <cellStyle name="Normal 18 2 5 2 4" xfId="13007" xr:uid="{00000000-0005-0000-0000-0000D0320000}"/>
    <cellStyle name="Normal 18 2 5 2 4 2" xfId="13008" xr:uid="{00000000-0005-0000-0000-0000D1320000}"/>
    <cellStyle name="Normal 18 2 5 2 4 2 2" xfId="13009" xr:uid="{00000000-0005-0000-0000-0000D2320000}"/>
    <cellStyle name="Normal 18 2 5 2 4 3" xfId="13010" xr:uid="{00000000-0005-0000-0000-0000D3320000}"/>
    <cellStyle name="Normal 18 2 5 2 5" xfId="13011" xr:uid="{00000000-0005-0000-0000-0000D4320000}"/>
    <cellStyle name="Normal 18 2 5 2 5 2" xfId="13012" xr:uid="{00000000-0005-0000-0000-0000D5320000}"/>
    <cellStyle name="Normal 18 2 5 2 5 2 2" xfId="13013" xr:uid="{00000000-0005-0000-0000-0000D6320000}"/>
    <cellStyle name="Normal 18 2 5 2 5 3" xfId="13014" xr:uid="{00000000-0005-0000-0000-0000D7320000}"/>
    <cellStyle name="Normal 18 2 5 2 6" xfId="13015" xr:uid="{00000000-0005-0000-0000-0000D8320000}"/>
    <cellStyle name="Normal 18 2 5 2 6 2" xfId="13016" xr:uid="{00000000-0005-0000-0000-0000D9320000}"/>
    <cellStyle name="Normal 18 2 5 2 6 2 2" xfId="13017" xr:uid="{00000000-0005-0000-0000-0000DA320000}"/>
    <cellStyle name="Normal 18 2 5 2 6 3" xfId="13018" xr:uid="{00000000-0005-0000-0000-0000DB320000}"/>
    <cellStyle name="Normal 18 2 5 2 7" xfId="13019" xr:uid="{00000000-0005-0000-0000-0000DC320000}"/>
    <cellStyle name="Normal 18 2 5 2 7 2" xfId="13020" xr:uid="{00000000-0005-0000-0000-0000DD320000}"/>
    <cellStyle name="Normal 18 2 5 2 8" xfId="13021" xr:uid="{00000000-0005-0000-0000-0000DE320000}"/>
    <cellStyle name="Normal 18 2 5 2 8 2" xfId="13022" xr:uid="{00000000-0005-0000-0000-0000DF320000}"/>
    <cellStyle name="Normal 18 2 5 2 9" xfId="13023" xr:uid="{00000000-0005-0000-0000-0000E0320000}"/>
    <cellStyle name="Normal 18 2 5 3" xfId="13024" xr:uid="{00000000-0005-0000-0000-0000E1320000}"/>
    <cellStyle name="Normal 18 2 5 3 2" xfId="13025" xr:uid="{00000000-0005-0000-0000-0000E2320000}"/>
    <cellStyle name="Normal 18 2 5 3 2 2" xfId="13026" xr:uid="{00000000-0005-0000-0000-0000E3320000}"/>
    <cellStyle name="Normal 18 2 5 3 2 2 2" xfId="13027" xr:uid="{00000000-0005-0000-0000-0000E4320000}"/>
    <cellStyle name="Normal 18 2 5 3 2 2 2 2" xfId="13028" xr:uid="{00000000-0005-0000-0000-0000E5320000}"/>
    <cellStyle name="Normal 18 2 5 3 2 2 3" xfId="13029" xr:uid="{00000000-0005-0000-0000-0000E6320000}"/>
    <cellStyle name="Normal 18 2 5 3 2 3" xfId="13030" xr:uid="{00000000-0005-0000-0000-0000E7320000}"/>
    <cellStyle name="Normal 18 2 5 3 2 3 2" xfId="13031" xr:uid="{00000000-0005-0000-0000-0000E8320000}"/>
    <cellStyle name="Normal 18 2 5 3 2 3 2 2" xfId="13032" xr:uid="{00000000-0005-0000-0000-0000E9320000}"/>
    <cellStyle name="Normal 18 2 5 3 2 3 3" xfId="13033" xr:uid="{00000000-0005-0000-0000-0000EA320000}"/>
    <cellStyle name="Normal 18 2 5 3 2 4" xfId="13034" xr:uid="{00000000-0005-0000-0000-0000EB320000}"/>
    <cellStyle name="Normal 18 2 5 3 2 4 2" xfId="13035" xr:uid="{00000000-0005-0000-0000-0000EC320000}"/>
    <cellStyle name="Normal 18 2 5 3 2 4 2 2" xfId="13036" xr:uid="{00000000-0005-0000-0000-0000ED320000}"/>
    <cellStyle name="Normal 18 2 5 3 2 4 3" xfId="13037" xr:uid="{00000000-0005-0000-0000-0000EE320000}"/>
    <cellStyle name="Normal 18 2 5 3 2 5" xfId="13038" xr:uid="{00000000-0005-0000-0000-0000EF320000}"/>
    <cellStyle name="Normal 18 2 5 3 2 5 2" xfId="13039" xr:uid="{00000000-0005-0000-0000-0000F0320000}"/>
    <cellStyle name="Normal 18 2 5 3 2 6" xfId="13040" xr:uid="{00000000-0005-0000-0000-0000F1320000}"/>
    <cellStyle name="Normal 18 2 5 3 2 6 2" xfId="13041" xr:uid="{00000000-0005-0000-0000-0000F2320000}"/>
    <cellStyle name="Normal 18 2 5 3 2 7" xfId="13042" xr:uid="{00000000-0005-0000-0000-0000F3320000}"/>
    <cellStyle name="Normal 18 2 5 3 3" xfId="13043" xr:uid="{00000000-0005-0000-0000-0000F4320000}"/>
    <cellStyle name="Normal 18 2 5 3 3 2" xfId="13044" xr:uid="{00000000-0005-0000-0000-0000F5320000}"/>
    <cellStyle name="Normal 18 2 5 3 3 2 2" xfId="13045" xr:uid="{00000000-0005-0000-0000-0000F6320000}"/>
    <cellStyle name="Normal 18 2 5 3 3 3" xfId="13046" xr:uid="{00000000-0005-0000-0000-0000F7320000}"/>
    <cellStyle name="Normal 18 2 5 3 4" xfId="13047" xr:uid="{00000000-0005-0000-0000-0000F8320000}"/>
    <cellStyle name="Normal 18 2 5 3 4 2" xfId="13048" xr:uid="{00000000-0005-0000-0000-0000F9320000}"/>
    <cellStyle name="Normal 18 2 5 3 4 2 2" xfId="13049" xr:uid="{00000000-0005-0000-0000-0000FA320000}"/>
    <cellStyle name="Normal 18 2 5 3 4 3" xfId="13050" xr:uid="{00000000-0005-0000-0000-0000FB320000}"/>
    <cellStyle name="Normal 18 2 5 3 5" xfId="13051" xr:uid="{00000000-0005-0000-0000-0000FC320000}"/>
    <cellStyle name="Normal 18 2 5 3 5 2" xfId="13052" xr:uid="{00000000-0005-0000-0000-0000FD320000}"/>
    <cellStyle name="Normal 18 2 5 3 5 2 2" xfId="13053" xr:uid="{00000000-0005-0000-0000-0000FE320000}"/>
    <cellStyle name="Normal 18 2 5 3 5 3" xfId="13054" xr:uid="{00000000-0005-0000-0000-0000FF320000}"/>
    <cellStyle name="Normal 18 2 5 3 6" xfId="13055" xr:uid="{00000000-0005-0000-0000-000000330000}"/>
    <cellStyle name="Normal 18 2 5 3 6 2" xfId="13056" xr:uid="{00000000-0005-0000-0000-000001330000}"/>
    <cellStyle name="Normal 18 2 5 3 7" xfId="13057" xr:uid="{00000000-0005-0000-0000-000002330000}"/>
    <cellStyle name="Normal 18 2 5 3 7 2" xfId="13058" xr:uid="{00000000-0005-0000-0000-000003330000}"/>
    <cellStyle name="Normal 18 2 5 3 8" xfId="13059" xr:uid="{00000000-0005-0000-0000-000004330000}"/>
    <cellStyle name="Normal 18 2 5 4" xfId="13060" xr:uid="{00000000-0005-0000-0000-000005330000}"/>
    <cellStyle name="Normal 18 2 5 4 2" xfId="13061" xr:uid="{00000000-0005-0000-0000-000006330000}"/>
    <cellStyle name="Normal 18 2 5 4 2 2" xfId="13062" xr:uid="{00000000-0005-0000-0000-000007330000}"/>
    <cellStyle name="Normal 18 2 5 4 2 2 2" xfId="13063" xr:uid="{00000000-0005-0000-0000-000008330000}"/>
    <cellStyle name="Normal 18 2 5 4 2 3" xfId="13064" xr:uid="{00000000-0005-0000-0000-000009330000}"/>
    <cellStyle name="Normal 18 2 5 4 3" xfId="13065" xr:uid="{00000000-0005-0000-0000-00000A330000}"/>
    <cellStyle name="Normal 18 2 5 4 3 2" xfId="13066" xr:uid="{00000000-0005-0000-0000-00000B330000}"/>
    <cellStyle name="Normal 18 2 5 4 3 2 2" xfId="13067" xr:uid="{00000000-0005-0000-0000-00000C330000}"/>
    <cellStyle name="Normal 18 2 5 4 3 3" xfId="13068" xr:uid="{00000000-0005-0000-0000-00000D330000}"/>
    <cellStyle name="Normal 18 2 5 4 4" xfId="13069" xr:uid="{00000000-0005-0000-0000-00000E330000}"/>
    <cellStyle name="Normal 18 2 5 4 4 2" xfId="13070" xr:uid="{00000000-0005-0000-0000-00000F330000}"/>
    <cellStyle name="Normal 18 2 5 4 4 2 2" xfId="13071" xr:uid="{00000000-0005-0000-0000-000010330000}"/>
    <cellStyle name="Normal 18 2 5 4 4 3" xfId="13072" xr:uid="{00000000-0005-0000-0000-000011330000}"/>
    <cellStyle name="Normal 18 2 5 4 5" xfId="13073" xr:uid="{00000000-0005-0000-0000-000012330000}"/>
    <cellStyle name="Normal 18 2 5 4 5 2" xfId="13074" xr:uid="{00000000-0005-0000-0000-000013330000}"/>
    <cellStyle name="Normal 18 2 5 4 6" xfId="13075" xr:uid="{00000000-0005-0000-0000-000014330000}"/>
    <cellStyle name="Normal 18 2 5 4 6 2" xfId="13076" xr:uid="{00000000-0005-0000-0000-000015330000}"/>
    <cellStyle name="Normal 18 2 5 4 7" xfId="13077" xr:uid="{00000000-0005-0000-0000-000016330000}"/>
    <cellStyle name="Normal 18 2 5 5" xfId="13078" xr:uid="{00000000-0005-0000-0000-000017330000}"/>
    <cellStyle name="Normal 18 2 5 5 2" xfId="13079" xr:uid="{00000000-0005-0000-0000-000018330000}"/>
    <cellStyle name="Normal 18 2 5 5 2 2" xfId="13080" xr:uid="{00000000-0005-0000-0000-000019330000}"/>
    <cellStyle name="Normal 18 2 5 5 2 2 2" xfId="13081" xr:uid="{00000000-0005-0000-0000-00001A330000}"/>
    <cellStyle name="Normal 18 2 5 5 2 3" xfId="13082" xr:uid="{00000000-0005-0000-0000-00001B330000}"/>
    <cellStyle name="Normal 18 2 5 5 3" xfId="13083" xr:uid="{00000000-0005-0000-0000-00001C330000}"/>
    <cellStyle name="Normal 18 2 5 5 3 2" xfId="13084" xr:uid="{00000000-0005-0000-0000-00001D330000}"/>
    <cellStyle name="Normal 18 2 5 5 3 2 2" xfId="13085" xr:uid="{00000000-0005-0000-0000-00001E330000}"/>
    <cellStyle name="Normal 18 2 5 5 3 3" xfId="13086" xr:uid="{00000000-0005-0000-0000-00001F330000}"/>
    <cellStyle name="Normal 18 2 5 5 4" xfId="13087" xr:uid="{00000000-0005-0000-0000-000020330000}"/>
    <cellStyle name="Normal 18 2 5 5 4 2" xfId="13088" xr:uid="{00000000-0005-0000-0000-000021330000}"/>
    <cellStyle name="Normal 18 2 5 5 4 2 2" xfId="13089" xr:uid="{00000000-0005-0000-0000-000022330000}"/>
    <cellStyle name="Normal 18 2 5 5 4 3" xfId="13090" xr:uid="{00000000-0005-0000-0000-000023330000}"/>
    <cellStyle name="Normal 18 2 5 5 5" xfId="13091" xr:uid="{00000000-0005-0000-0000-000024330000}"/>
    <cellStyle name="Normal 18 2 5 5 5 2" xfId="13092" xr:uid="{00000000-0005-0000-0000-000025330000}"/>
    <cellStyle name="Normal 18 2 5 5 6" xfId="13093" xr:uid="{00000000-0005-0000-0000-000026330000}"/>
    <cellStyle name="Normal 18 2 5 5 6 2" xfId="13094" xr:uid="{00000000-0005-0000-0000-000027330000}"/>
    <cellStyle name="Normal 18 2 5 5 7" xfId="13095" xr:uid="{00000000-0005-0000-0000-000028330000}"/>
    <cellStyle name="Normal 18 2 5 6" xfId="13096" xr:uid="{00000000-0005-0000-0000-000029330000}"/>
    <cellStyle name="Normal 18 2 5 6 2" xfId="13097" xr:uid="{00000000-0005-0000-0000-00002A330000}"/>
    <cellStyle name="Normal 18 2 5 6 2 2" xfId="13098" xr:uid="{00000000-0005-0000-0000-00002B330000}"/>
    <cellStyle name="Normal 18 2 5 6 3" xfId="13099" xr:uid="{00000000-0005-0000-0000-00002C330000}"/>
    <cellStyle name="Normal 18 2 5 7" xfId="13100" xr:uid="{00000000-0005-0000-0000-00002D330000}"/>
    <cellStyle name="Normal 18 2 5 7 2" xfId="13101" xr:uid="{00000000-0005-0000-0000-00002E330000}"/>
    <cellStyle name="Normal 18 2 5 7 2 2" xfId="13102" xr:uid="{00000000-0005-0000-0000-00002F330000}"/>
    <cellStyle name="Normal 18 2 5 7 3" xfId="13103" xr:uid="{00000000-0005-0000-0000-000030330000}"/>
    <cellStyle name="Normal 18 2 5 8" xfId="13104" xr:uid="{00000000-0005-0000-0000-000031330000}"/>
    <cellStyle name="Normal 18 2 5 8 2" xfId="13105" xr:uid="{00000000-0005-0000-0000-000032330000}"/>
    <cellStyle name="Normal 18 2 5 8 2 2" xfId="13106" xr:uid="{00000000-0005-0000-0000-000033330000}"/>
    <cellStyle name="Normal 18 2 5 8 3" xfId="13107" xr:uid="{00000000-0005-0000-0000-000034330000}"/>
    <cellStyle name="Normal 18 2 5 9" xfId="13108" xr:uid="{00000000-0005-0000-0000-000035330000}"/>
    <cellStyle name="Normal 18 2 5 9 2" xfId="13109" xr:uid="{00000000-0005-0000-0000-000036330000}"/>
    <cellStyle name="Normal 18 2 6" xfId="13110" xr:uid="{00000000-0005-0000-0000-000037330000}"/>
    <cellStyle name="Normal 18 2 6 2" xfId="13111" xr:uid="{00000000-0005-0000-0000-000038330000}"/>
    <cellStyle name="Normal 18 2 6 2 2" xfId="13112" xr:uid="{00000000-0005-0000-0000-000039330000}"/>
    <cellStyle name="Normal 18 2 6 2 2 2" xfId="13113" xr:uid="{00000000-0005-0000-0000-00003A330000}"/>
    <cellStyle name="Normal 18 2 6 2 2 2 2" xfId="13114" xr:uid="{00000000-0005-0000-0000-00003B330000}"/>
    <cellStyle name="Normal 18 2 6 2 2 3" xfId="13115" xr:uid="{00000000-0005-0000-0000-00003C330000}"/>
    <cellStyle name="Normal 18 2 6 2 3" xfId="13116" xr:uid="{00000000-0005-0000-0000-00003D330000}"/>
    <cellStyle name="Normal 18 2 6 2 3 2" xfId="13117" xr:uid="{00000000-0005-0000-0000-00003E330000}"/>
    <cellStyle name="Normal 18 2 6 2 3 2 2" xfId="13118" xr:uid="{00000000-0005-0000-0000-00003F330000}"/>
    <cellStyle name="Normal 18 2 6 2 3 3" xfId="13119" xr:uid="{00000000-0005-0000-0000-000040330000}"/>
    <cellStyle name="Normal 18 2 6 2 4" xfId="13120" xr:uid="{00000000-0005-0000-0000-000041330000}"/>
    <cellStyle name="Normal 18 2 6 2 4 2" xfId="13121" xr:uid="{00000000-0005-0000-0000-000042330000}"/>
    <cellStyle name="Normal 18 2 6 2 4 2 2" xfId="13122" xr:uid="{00000000-0005-0000-0000-000043330000}"/>
    <cellStyle name="Normal 18 2 6 2 4 3" xfId="13123" xr:uid="{00000000-0005-0000-0000-000044330000}"/>
    <cellStyle name="Normal 18 2 6 2 5" xfId="13124" xr:uid="{00000000-0005-0000-0000-000045330000}"/>
    <cellStyle name="Normal 18 2 6 2 5 2" xfId="13125" xr:uid="{00000000-0005-0000-0000-000046330000}"/>
    <cellStyle name="Normal 18 2 6 2 6" xfId="13126" xr:uid="{00000000-0005-0000-0000-000047330000}"/>
    <cellStyle name="Normal 18 2 6 2 6 2" xfId="13127" xr:uid="{00000000-0005-0000-0000-000048330000}"/>
    <cellStyle name="Normal 18 2 6 2 7" xfId="13128" xr:uid="{00000000-0005-0000-0000-000049330000}"/>
    <cellStyle name="Normal 18 2 6 3" xfId="13129" xr:uid="{00000000-0005-0000-0000-00004A330000}"/>
    <cellStyle name="Normal 18 2 6 3 2" xfId="13130" xr:uid="{00000000-0005-0000-0000-00004B330000}"/>
    <cellStyle name="Normal 18 2 6 3 2 2" xfId="13131" xr:uid="{00000000-0005-0000-0000-00004C330000}"/>
    <cellStyle name="Normal 18 2 6 3 2 2 2" xfId="13132" xr:uid="{00000000-0005-0000-0000-00004D330000}"/>
    <cellStyle name="Normal 18 2 6 3 2 3" xfId="13133" xr:uid="{00000000-0005-0000-0000-00004E330000}"/>
    <cellStyle name="Normal 18 2 6 3 3" xfId="13134" xr:uid="{00000000-0005-0000-0000-00004F330000}"/>
    <cellStyle name="Normal 18 2 6 3 3 2" xfId="13135" xr:uid="{00000000-0005-0000-0000-000050330000}"/>
    <cellStyle name="Normal 18 2 6 3 3 2 2" xfId="13136" xr:uid="{00000000-0005-0000-0000-000051330000}"/>
    <cellStyle name="Normal 18 2 6 3 3 3" xfId="13137" xr:uid="{00000000-0005-0000-0000-000052330000}"/>
    <cellStyle name="Normal 18 2 6 3 4" xfId="13138" xr:uid="{00000000-0005-0000-0000-000053330000}"/>
    <cellStyle name="Normal 18 2 6 3 4 2" xfId="13139" xr:uid="{00000000-0005-0000-0000-000054330000}"/>
    <cellStyle name="Normal 18 2 6 3 4 2 2" xfId="13140" xr:uid="{00000000-0005-0000-0000-000055330000}"/>
    <cellStyle name="Normal 18 2 6 3 4 3" xfId="13141" xr:uid="{00000000-0005-0000-0000-000056330000}"/>
    <cellStyle name="Normal 18 2 6 3 5" xfId="13142" xr:uid="{00000000-0005-0000-0000-000057330000}"/>
    <cellStyle name="Normal 18 2 6 3 5 2" xfId="13143" xr:uid="{00000000-0005-0000-0000-000058330000}"/>
    <cellStyle name="Normal 18 2 6 3 6" xfId="13144" xr:uid="{00000000-0005-0000-0000-000059330000}"/>
    <cellStyle name="Normal 18 2 6 3 6 2" xfId="13145" xr:uid="{00000000-0005-0000-0000-00005A330000}"/>
    <cellStyle name="Normal 18 2 6 3 7" xfId="13146" xr:uid="{00000000-0005-0000-0000-00005B330000}"/>
    <cellStyle name="Normal 18 2 6 4" xfId="13147" xr:uid="{00000000-0005-0000-0000-00005C330000}"/>
    <cellStyle name="Normal 18 2 6 4 2" xfId="13148" xr:uid="{00000000-0005-0000-0000-00005D330000}"/>
    <cellStyle name="Normal 18 2 6 4 2 2" xfId="13149" xr:uid="{00000000-0005-0000-0000-00005E330000}"/>
    <cellStyle name="Normal 18 2 6 4 3" xfId="13150" xr:uid="{00000000-0005-0000-0000-00005F330000}"/>
    <cellStyle name="Normal 18 2 6 5" xfId="13151" xr:uid="{00000000-0005-0000-0000-000060330000}"/>
    <cellStyle name="Normal 18 2 6 5 2" xfId="13152" xr:uid="{00000000-0005-0000-0000-000061330000}"/>
    <cellStyle name="Normal 18 2 6 5 2 2" xfId="13153" xr:uid="{00000000-0005-0000-0000-000062330000}"/>
    <cellStyle name="Normal 18 2 6 5 3" xfId="13154" xr:uid="{00000000-0005-0000-0000-000063330000}"/>
    <cellStyle name="Normal 18 2 6 6" xfId="13155" xr:uid="{00000000-0005-0000-0000-000064330000}"/>
    <cellStyle name="Normal 18 2 6 6 2" xfId="13156" xr:uid="{00000000-0005-0000-0000-000065330000}"/>
    <cellStyle name="Normal 18 2 6 6 2 2" xfId="13157" xr:uid="{00000000-0005-0000-0000-000066330000}"/>
    <cellStyle name="Normal 18 2 6 6 3" xfId="13158" xr:uid="{00000000-0005-0000-0000-000067330000}"/>
    <cellStyle name="Normal 18 2 6 7" xfId="13159" xr:uid="{00000000-0005-0000-0000-000068330000}"/>
    <cellStyle name="Normal 18 2 6 7 2" xfId="13160" xr:uid="{00000000-0005-0000-0000-000069330000}"/>
    <cellStyle name="Normal 18 2 6 8" xfId="13161" xr:uid="{00000000-0005-0000-0000-00006A330000}"/>
    <cellStyle name="Normal 18 2 6 8 2" xfId="13162" xr:uid="{00000000-0005-0000-0000-00006B330000}"/>
    <cellStyle name="Normal 18 2 6 9" xfId="13163" xr:uid="{00000000-0005-0000-0000-00006C330000}"/>
    <cellStyle name="Normal 18 2 7" xfId="13164" xr:uid="{00000000-0005-0000-0000-00006D330000}"/>
    <cellStyle name="Normal 18 2 7 2" xfId="13165" xr:uid="{00000000-0005-0000-0000-00006E330000}"/>
    <cellStyle name="Normal 18 2 7 2 2" xfId="13166" xr:uid="{00000000-0005-0000-0000-00006F330000}"/>
    <cellStyle name="Normal 18 2 7 2 2 2" xfId="13167" xr:uid="{00000000-0005-0000-0000-000070330000}"/>
    <cellStyle name="Normal 18 2 7 2 2 2 2" xfId="13168" xr:uid="{00000000-0005-0000-0000-000071330000}"/>
    <cellStyle name="Normal 18 2 7 2 2 3" xfId="13169" xr:uid="{00000000-0005-0000-0000-000072330000}"/>
    <cellStyle name="Normal 18 2 7 2 3" xfId="13170" xr:uid="{00000000-0005-0000-0000-000073330000}"/>
    <cellStyle name="Normal 18 2 7 2 3 2" xfId="13171" xr:uid="{00000000-0005-0000-0000-000074330000}"/>
    <cellStyle name="Normal 18 2 7 2 3 2 2" xfId="13172" xr:uid="{00000000-0005-0000-0000-000075330000}"/>
    <cellStyle name="Normal 18 2 7 2 3 3" xfId="13173" xr:uid="{00000000-0005-0000-0000-000076330000}"/>
    <cellStyle name="Normal 18 2 7 2 4" xfId="13174" xr:uid="{00000000-0005-0000-0000-000077330000}"/>
    <cellStyle name="Normal 18 2 7 2 4 2" xfId="13175" xr:uid="{00000000-0005-0000-0000-000078330000}"/>
    <cellStyle name="Normal 18 2 7 2 4 2 2" xfId="13176" xr:uid="{00000000-0005-0000-0000-000079330000}"/>
    <cellStyle name="Normal 18 2 7 2 4 3" xfId="13177" xr:uid="{00000000-0005-0000-0000-00007A330000}"/>
    <cellStyle name="Normal 18 2 7 2 5" xfId="13178" xr:uid="{00000000-0005-0000-0000-00007B330000}"/>
    <cellStyle name="Normal 18 2 7 2 5 2" xfId="13179" xr:uid="{00000000-0005-0000-0000-00007C330000}"/>
    <cellStyle name="Normal 18 2 7 2 6" xfId="13180" xr:uid="{00000000-0005-0000-0000-00007D330000}"/>
    <cellStyle name="Normal 18 2 7 2 6 2" xfId="13181" xr:uid="{00000000-0005-0000-0000-00007E330000}"/>
    <cellStyle name="Normal 18 2 7 2 7" xfId="13182" xr:uid="{00000000-0005-0000-0000-00007F330000}"/>
    <cellStyle name="Normal 18 2 7 3" xfId="13183" xr:uid="{00000000-0005-0000-0000-000080330000}"/>
    <cellStyle name="Normal 18 2 7 3 2" xfId="13184" xr:uid="{00000000-0005-0000-0000-000081330000}"/>
    <cellStyle name="Normal 18 2 7 3 2 2" xfId="13185" xr:uid="{00000000-0005-0000-0000-000082330000}"/>
    <cellStyle name="Normal 18 2 7 3 3" xfId="13186" xr:uid="{00000000-0005-0000-0000-000083330000}"/>
    <cellStyle name="Normal 18 2 7 4" xfId="13187" xr:uid="{00000000-0005-0000-0000-000084330000}"/>
    <cellStyle name="Normal 18 2 7 4 2" xfId="13188" xr:uid="{00000000-0005-0000-0000-000085330000}"/>
    <cellStyle name="Normal 18 2 7 4 2 2" xfId="13189" xr:uid="{00000000-0005-0000-0000-000086330000}"/>
    <cellStyle name="Normal 18 2 7 4 3" xfId="13190" xr:uid="{00000000-0005-0000-0000-000087330000}"/>
    <cellStyle name="Normal 18 2 7 5" xfId="13191" xr:uid="{00000000-0005-0000-0000-000088330000}"/>
    <cellStyle name="Normal 18 2 7 5 2" xfId="13192" xr:uid="{00000000-0005-0000-0000-000089330000}"/>
    <cellStyle name="Normal 18 2 7 5 2 2" xfId="13193" xr:uid="{00000000-0005-0000-0000-00008A330000}"/>
    <cellStyle name="Normal 18 2 7 5 3" xfId="13194" xr:uid="{00000000-0005-0000-0000-00008B330000}"/>
    <cellStyle name="Normal 18 2 7 6" xfId="13195" xr:uid="{00000000-0005-0000-0000-00008C330000}"/>
    <cellStyle name="Normal 18 2 7 6 2" xfId="13196" xr:uid="{00000000-0005-0000-0000-00008D330000}"/>
    <cellStyle name="Normal 18 2 7 7" xfId="13197" xr:uid="{00000000-0005-0000-0000-00008E330000}"/>
    <cellStyle name="Normal 18 2 7 7 2" xfId="13198" xr:uid="{00000000-0005-0000-0000-00008F330000}"/>
    <cellStyle name="Normal 18 2 7 8" xfId="13199" xr:uid="{00000000-0005-0000-0000-000090330000}"/>
    <cellStyle name="Normal 18 2 8" xfId="13200" xr:uid="{00000000-0005-0000-0000-000091330000}"/>
    <cellStyle name="Normal 18 2 8 2" xfId="13201" xr:uid="{00000000-0005-0000-0000-000092330000}"/>
    <cellStyle name="Normal 18 2 8 2 2" xfId="13202" xr:uid="{00000000-0005-0000-0000-000093330000}"/>
    <cellStyle name="Normal 18 2 8 2 2 2" xfId="13203" xr:uid="{00000000-0005-0000-0000-000094330000}"/>
    <cellStyle name="Normal 18 2 8 2 3" xfId="13204" xr:uid="{00000000-0005-0000-0000-000095330000}"/>
    <cellStyle name="Normal 18 2 8 3" xfId="13205" xr:uid="{00000000-0005-0000-0000-000096330000}"/>
    <cellStyle name="Normal 18 2 8 3 2" xfId="13206" xr:uid="{00000000-0005-0000-0000-000097330000}"/>
    <cellStyle name="Normal 18 2 8 3 2 2" xfId="13207" xr:uid="{00000000-0005-0000-0000-000098330000}"/>
    <cellStyle name="Normal 18 2 8 3 3" xfId="13208" xr:uid="{00000000-0005-0000-0000-000099330000}"/>
    <cellStyle name="Normal 18 2 8 4" xfId="13209" xr:uid="{00000000-0005-0000-0000-00009A330000}"/>
    <cellStyle name="Normal 18 2 8 4 2" xfId="13210" xr:uid="{00000000-0005-0000-0000-00009B330000}"/>
    <cellStyle name="Normal 18 2 8 4 2 2" xfId="13211" xr:uid="{00000000-0005-0000-0000-00009C330000}"/>
    <cellStyle name="Normal 18 2 8 4 3" xfId="13212" xr:uid="{00000000-0005-0000-0000-00009D330000}"/>
    <cellStyle name="Normal 18 2 8 5" xfId="13213" xr:uid="{00000000-0005-0000-0000-00009E330000}"/>
    <cellStyle name="Normal 18 2 8 5 2" xfId="13214" xr:uid="{00000000-0005-0000-0000-00009F330000}"/>
    <cellStyle name="Normal 18 2 8 6" xfId="13215" xr:uid="{00000000-0005-0000-0000-0000A0330000}"/>
    <cellStyle name="Normal 18 2 8 6 2" xfId="13216" xr:uid="{00000000-0005-0000-0000-0000A1330000}"/>
    <cellStyle name="Normal 18 2 8 7" xfId="13217" xr:uid="{00000000-0005-0000-0000-0000A2330000}"/>
    <cellStyle name="Normal 18 2 9" xfId="13218" xr:uid="{00000000-0005-0000-0000-0000A3330000}"/>
    <cellStyle name="Normal 18 2 9 2" xfId="13219" xr:uid="{00000000-0005-0000-0000-0000A4330000}"/>
    <cellStyle name="Normal 18 2 9 2 2" xfId="13220" xr:uid="{00000000-0005-0000-0000-0000A5330000}"/>
    <cellStyle name="Normal 18 2 9 2 2 2" xfId="13221" xr:uid="{00000000-0005-0000-0000-0000A6330000}"/>
    <cellStyle name="Normal 18 2 9 2 3" xfId="13222" xr:uid="{00000000-0005-0000-0000-0000A7330000}"/>
    <cellStyle name="Normal 18 2 9 3" xfId="13223" xr:uid="{00000000-0005-0000-0000-0000A8330000}"/>
    <cellStyle name="Normal 18 2 9 3 2" xfId="13224" xr:uid="{00000000-0005-0000-0000-0000A9330000}"/>
    <cellStyle name="Normal 18 2 9 3 2 2" xfId="13225" xr:uid="{00000000-0005-0000-0000-0000AA330000}"/>
    <cellStyle name="Normal 18 2 9 3 3" xfId="13226" xr:uid="{00000000-0005-0000-0000-0000AB330000}"/>
    <cellStyle name="Normal 18 2 9 4" xfId="13227" xr:uid="{00000000-0005-0000-0000-0000AC330000}"/>
    <cellStyle name="Normal 18 2 9 4 2" xfId="13228" xr:uid="{00000000-0005-0000-0000-0000AD330000}"/>
    <cellStyle name="Normal 18 2 9 4 2 2" xfId="13229" xr:uid="{00000000-0005-0000-0000-0000AE330000}"/>
    <cellStyle name="Normal 18 2 9 4 3" xfId="13230" xr:uid="{00000000-0005-0000-0000-0000AF330000}"/>
    <cellStyle name="Normal 18 2 9 5" xfId="13231" xr:uid="{00000000-0005-0000-0000-0000B0330000}"/>
    <cellStyle name="Normal 18 2 9 5 2" xfId="13232" xr:uid="{00000000-0005-0000-0000-0000B1330000}"/>
    <cellStyle name="Normal 18 2 9 6" xfId="13233" xr:uid="{00000000-0005-0000-0000-0000B2330000}"/>
    <cellStyle name="Normal 18 2 9 6 2" xfId="13234" xr:uid="{00000000-0005-0000-0000-0000B3330000}"/>
    <cellStyle name="Normal 18 2 9 7" xfId="13235" xr:uid="{00000000-0005-0000-0000-0000B4330000}"/>
    <cellStyle name="Normal 18 2_Confidential Information" xfId="13236" xr:uid="{00000000-0005-0000-0000-0000B5330000}"/>
    <cellStyle name="Normal 19" xfId="13237" xr:uid="{00000000-0005-0000-0000-0000B6330000}"/>
    <cellStyle name="Normal 19 10" xfId="13238" xr:uid="{00000000-0005-0000-0000-0000B7330000}"/>
    <cellStyle name="Normal 19 10 2" xfId="13239" xr:uid="{00000000-0005-0000-0000-0000B8330000}"/>
    <cellStyle name="Normal 19 10 2 2" xfId="13240" xr:uid="{00000000-0005-0000-0000-0000B9330000}"/>
    <cellStyle name="Normal 19 10 3" xfId="13241" xr:uid="{00000000-0005-0000-0000-0000BA330000}"/>
    <cellStyle name="Normal 19 11" xfId="13242" xr:uid="{00000000-0005-0000-0000-0000BB330000}"/>
    <cellStyle name="Normal 19 11 2" xfId="13243" xr:uid="{00000000-0005-0000-0000-0000BC330000}"/>
    <cellStyle name="Normal 19 11 2 2" xfId="13244" xr:uid="{00000000-0005-0000-0000-0000BD330000}"/>
    <cellStyle name="Normal 19 11 3" xfId="13245" xr:uid="{00000000-0005-0000-0000-0000BE330000}"/>
    <cellStyle name="Normal 19 12" xfId="13246" xr:uid="{00000000-0005-0000-0000-0000BF330000}"/>
    <cellStyle name="Normal 19 12 2" xfId="13247" xr:uid="{00000000-0005-0000-0000-0000C0330000}"/>
    <cellStyle name="Normal 19 12 2 2" xfId="13248" xr:uid="{00000000-0005-0000-0000-0000C1330000}"/>
    <cellStyle name="Normal 19 12 3" xfId="13249" xr:uid="{00000000-0005-0000-0000-0000C2330000}"/>
    <cellStyle name="Normal 19 13" xfId="13250" xr:uid="{00000000-0005-0000-0000-0000C3330000}"/>
    <cellStyle name="Normal 19 13 2" xfId="13251" xr:uid="{00000000-0005-0000-0000-0000C4330000}"/>
    <cellStyle name="Normal 19 14" xfId="13252" xr:uid="{00000000-0005-0000-0000-0000C5330000}"/>
    <cellStyle name="Normal 19 14 2" xfId="13253" xr:uid="{00000000-0005-0000-0000-0000C6330000}"/>
    <cellStyle name="Normal 19 15" xfId="13254" xr:uid="{00000000-0005-0000-0000-0000C7330000}"/>
    <cellStyle name="Normal 19 2" xfId="13255" xr:uid="{00000000-0005-0000-0000-0000C8330000}"/>
    <cellStyle name="Normal 19 2 10" xfId="13256" xr:uid="{00000000-0005-0000-0000-0000C9330000}"/>
    <cellStyle name="Normal 19 2 10 2" xfId="13257" xr:uid="{00000000-0005-0000-0000-0000CA330000}"/>
    <cellStyle name="Normal 19 2 10 2 2" xfId="13258" xr:uid="{00000000-0005-0000-0000-0000CB330000}"/>
    <cellStyle name="Normal 19 2 10 3" xfId="13259" xr:uid="{00000000-0005-0000-0000-0000CC330000}"/>
    <cellStyle name="Normal 19 2 11" xfId="13260" xr:uid="{00000000-0005-0000-0000-0000CD330000}"/>
    <cellStyle name="Normal 19 2 11 2" xfId="13261" xr:uid="{00000000-0005-0000-0000-0000CE330000}"/>
    <cellStyle name="Normal 19 2 12" xfId="13262" xr:uid="{00000000-0005-0000-0000-0000CF330000}"/>
    <cellStyle name="Normal 19 2 12 2" xfId="13263" xr:uid="{00000000-0005-0000-0000-0000D0330000}"/>
    <cellStyle name="Normal 19 2 13" xfId="13264" xr:uid="{00000000-0005-0000-0000-0000D1330000}"/>
    <cellStyle name="Normal 19 2 2" xfId="13265" xr:uid="{00000000-0005-0000-0000-0000D2330000}"/>
    <cellStyle name="Normal 19 2 2 10" xfId="13266" xr:uid="{00000000-0005-0000-0000-0000D3330000}"/>
    <cellStyle name="Normal 19 2 2 10 2" xfId="13267" xr:uid="{00000000-0005-0000-0000-0000D4330000}"/>
    <cellStyle name="Normal 19 2 2 11" xfId="13268" xr:uid="{00000000-0005-0000-0000-0000D5330000}"/>
    <cellStyle name="Normal 19 2 2 2" xfId="13269" xr:uid="{00000000-0005-0000-0000-0000D6330000}"/>
    <cellStyle name="Normal 19 2 2 2 2" xfId="13270" xr:uid="{00000000-0005-0000-0000-0000D7330000}"/>
    <cellStyle name="Normal 19 2 2 2 2 2" xfId="13271" xr:uid="{00000000-0005-0000-0000-0000D8330000}"/>
    <cellStyle name="Normal 19 2 2 2 2 2 2" xfId="13272" xr:uid="{00000000-0005-0000-0000-0000D9330000}"/>
    <cellStyle name="Normal 19 2 2 2 2 2 2 2" xfId="13273" xr:uid="{00000000-0005-0000-0000-0000DA330000}"/>
    <cellStyle name="Normal 19 2 2 2 2 2 3" xfId="13274" xr:uid="{00000000-0005-0000-0000-0000DB330000}"/>
    <cellStyle name="Normal 19 2 2 2 2 3" xfId="13275" xr:uid="{00000000-0005-0000-0000-0000DC330000}"/>
    <cellStyle name="Normal 19 2 2 2 2 3 2" xfId="13276" xr:uid="{00000000-0005-0000-0000-0000DD330000}"/>
    <cellStyle name="Normal 19 2 2 2 2 3 2 2" xfId="13277" xr:uid="{00000000-0005-0000-0000-0000DE330000}"/>
    <cellStyle name="Normal 19 2 2 2 2 3 3" xfId="13278" xr:uid="{00000000-0005-0000-0000-0000DF330000}"/>
    <cellStyle name="Normal 19 2 2 2 2 4" xfId="13279" xr:uid="{00000000-0005-0000-0000-0000E0330000}"/>
    <cellStyle name="Normal 19 2 2 2 2 4 2" xfId="13280" xr:uid="{00000000-0005-0000-0000-0000E1330000}"/>
    <cellStyle name="Normal 19 2 2 2 2 4 2 2" xfId="13281" xr:uid="{00000000-0005-0000-0000-0000E2330000}"/>
    <cellStyle name="Normal 19 2 2 2 2 4 3" xfId="13282" xr:uid="{00000000-0005-0000-0000-0000E3330000}"/>
    <cellStyle name="Normal 19 2 2 2 2 5" xfId="13283" xr:uid="{00000000-0005-0000-0000-0000E4330000}"/>
    <cellStyle name="Normal 19 2 2 2 2 5 2" xfId="13284" xr:uid="{00000000-0005-0000-0000-0000E5330000}"/>
    <cellStyle name="Normal 19 2 2 2 2 6" xfId="13285" xr:uid="{00000000-0005-0000-0000-0000E6330000}"/>
    <cellStyle name="Normal 19 2 2 2 2 6 2" xfId="13286" xr:uid="{00000000-0005-0000-0000-0000E7330000}"/>
    <cellStyle name="Normal 19 2 2 2 2 7" xfId="13287" xr:uid="{00000000-0005-0000-0000-0000E8330000}"/>
    <cellStyle name="Normal 19 2 2 2 3" xfId="13288" xr:uid="{00000000-0005-0000-0000-0000E9330000}"/>
    <cellStyle name="Normal 19 2 2 2 3 2" xfId="13289" xr:uid="{00000000-0005-0000-0000-0000EA330000}"/>
    <cellStyle name="Normal 19 2 2 2 3 2 2" xfId="13290" xr:uid="{00000000-0005-0000-0000-0000EB330000}"/>
    <cellStyle name="Normal 19 2 2 2 3 2 2 2" xfId="13291" xr:uid="{00000000-0005-0000-0000-0000EC330000}"/>
    <cellStyle name="Normal 19 2 2 2 3 2 3" xfId="13292" xr:uid="{00000000-0005-0000-0000-0000ED330000}"/>
    <cellStyle name="Normal 19 2 2 2 3 3" xfId="13293" xr:uid="{00000000-0005-0000-0000-0000EE330000}"/>
    <cellStyle name="Normal 19 2 2 2 3 3 2" xfId="13294" xr:uid="{00000000-0005-0000-0000-0000EF330000}"/>
    <cellStyle name="Normal 19 2 2 2 3 3 2 2" xfId="13295" xr:uid="{00000000-0005-0000-0000-0000F0330000}"/>
    <cellStyle name="Normal 19 2 2 2 3 3 3" xfId="13296" xr:uid="{00000000-0005-0000-0000-0000F1330000}"/>
    <cellStyle name="Normal 19 2 2 2 3 4" xfId="13297" xr:uid="{00000000-0005-0000-0000-0000F2330000}"/>
    <cellStyle name="Normal 19 2 2 2 3 4 2" xfId="13298" xr:uid="{00000000-0005-0000-0000-0000F3330000}"/>
    <cellStyle name="Normal 19 2 2 2 3 4 2 2" xfId="13299" xr:uid="{00000000-0005-0000-0000-0000F4330000}"/>
    <cellStyle name="Normal 19 2 2 2 3 4 3" xfId="13300" xr:uid="{00000000-0005-0000-0000-0000F5330000}"/>
    <cellStyle name="Normal 19 2 2 2 3 5" xfId="13301" xr:uid="{00000000-0005-0000-0000-0000F6330000}"/>
    <cellStyle name="Normal 19 2 2 2 3 5 2" xfId="13302" xr:uid="{00000000-0005-0000-0000-0000F7330000}"/>
    <cellStyle name="Normal 19 2 2 2 3 6" xfId="13303" xr:uid="{00000000-0005-0000-0000-0000F8330000}"/>
    <cellStyle name="Normal 19 2 2 2 3 6 2" xfId="13304" xr:uid="{00000000-0005-0000-0000-0000F9330000}"/>
    <cellStyle name="Normal 19 2 2 2 3 7" xfId="13305" xr:uid="{00000000-0005-0000-0000-0000FA330000}"/>
    <cellStyle name="Normal 19 2 2 2 4" xfId="13306" xr:uid="{00000000-0005-0000-0000-0000FB330000}"/>
    <cellStyle name="Normal 19 2 2 2 4 2" xfId="13307" xr:uid="{00000000-0005-0000-0000-0000FC330000}"/>
    <cellStyle name="Normal 19 2 2 2 4 2 2" xfId="13308" xr:uid="{00000000-0005-0000-0000-0000FD330000}"/>
    <cellStyle name="Normal 19 2 2 2 4 3" xfId="13309" xr:uid="{00000000-0005-0000-0000-0000FE330000}"/>
    <cellStyle name="Normal 19 2 2 2 5" xfId="13310" xr:uid="{00000000-0005-0000-0000-0000FF330000}"/>
    <cellStyle name="Normal 19 2 2 2 5 2" xfId="13311" xr:uid="{00000000-0005-0000-0000-000000340000}"/>
    <cellStyle name="Normal 19 2 2 2 5 2 2" xfId="13312" xr:uid="{00000000-0005-0000-0000-000001340000}"/>
    <cellStyle name="Normal 19 2 2 2 5 3" xfId="13313" xr:uid="{00000000-0005-0000-0000-000002340000}"/>
    <cellStyle name="Normal 19 2 2 2 6" xfId="13314" xr:uid="{00000000-0005-0000-0000-000003340000}"/>
    <cellStyle name="Normal 19 2 2 2 6 2" xfId="13315" xr:uid="{00000000-0005-0000-0000-000004340000}"/>
    <cellStyle name="Normal 19 2 2 2 6 2 2" xfId="13316" xr:uid="{00000000-0005-0000-0000-000005340000}"/>
    <cellStyle name="Normal 19 2 2 2 6 3" xfId="13317" xr:uid="{00000000-0005-0000-0000-000006340000}"/>
    <cellStyle name="Normal 19 2 2 2 7" xfId="13318" xr:uid="{00000000-0005-0000-0000-000007340000}"/>
    <cellStyle name="Normal 19 2 2 2 7 2" xfId="13319" xr:uid="{00000000-0005-0000-0000-000008340000}"/>
    <cellStyle name="Normal 19 2 2 2 8" xfId="13320" xr:uid="{00000000-0005-0000-0000-000009340000}"/>
    <cellStyle name="Normal 19 2 2 2 8 2" xfId="13321" xr:uid="{00000000-0005-0000-0000-00000A340000}"/>
    <cellStyle name="Normal 19 2 2 2 9" xfId="13322" xr:uid="{00000000-0005-0000-0000-00000B340000}"/>
    <cellStyle name="Normal 19 2 2 3" xfId="13323" xr:uid="{00000000-0005-0000-0000-00000C340000}"/>
    <cellStyle name="Normal 19 2 2 3 2" xfId="13324" xr:uid="{00000000-0005-0000-0000-00000D340000}"/>
    <cellStyle name="Normal 19 2 2 3 2 2" xfId="13325" xr:uid="{00000000-0005-0000-0000-00000E340000}"/>
    <cellStyle name="Normal 19 2 2 3 2 2 2" xfId="13326" xr:uid="{00000000-0005-0000-0000-00000F340000}"/>
    <cellStyle name="Normal 19 2 2 3 2 2 2 2" xfId="13327" xr:uid="{00000000-0005-0000-0000-000010340000}"/>
    <cellStyle name="Normal 19 2 2 3 2 2 3" xfId="13328" xr:uid="{00000000-0005-0000-0000-000011340000}"/>
    <cellStyle name="Normal 19 2 2 3 2 3" xfId="13329" xr:uid="{00000000-0005-0000-0000-000012340000}"/>
    <cellStyle name="Normal 19 2 2 3 2 3 2" xfId="13330" xr:uid="{00000000-0005-0000-0000-000013340000}"/>
    <cellStyle name="Normal 19 2 2 3 2 3 2 2" xfId="13331" xr:uid="{00000000-0005-0000-0000-000014340000}"/>
    <cellStyle name="Normal 19 2 2 3 2 3 3" xfId="13332" xr:uid="{00000000-0005-0000-0000-000015340000}"/>
    <cellStyle name="Normal 19 2 2 3 2 4" xfId="13333" xr:uid="{00000000-0005-0000-0000-000016340000}"/>
    <cellStyle name="Normal 19 2 2 3 2 4 2" xfId="13334" xr:uid="{00000000-0005-0000-0000-000017340000}"/>
    <cellStyle name="Normal 19 2 2 3 2 4 2 2" xfId="13335" xr:uid="{00000000-0005-0000-0000-000018340000}"/>
    <cellStyle name="Normal 19 2 2 3 2 4 3" xfId="13336" xr:uid="{00000000-0005-0000-0000-000019340000}"/>
    <cellStyle name="Normal 19 2 2 3 2 5" xfId="13337" xr:uid="{00000000-0005-0000-0000-00001A340000}"/>
    <cellStyle name="Normal 19 2 2 3 2 5 2" xfId="13338" xr:uid="{00000000-0005-0000-0000-00001B340000}"/>
    <cellStyle name="Normal 19 2 2 3 2 6" xfId="13339" xr:uid="{00000000-0005-0000-0000-00001C340000}"/>
    <cellStyle name="Normal 19 2 2 3 2 6 2" xfId="13340" xr:uid="{00000000-0005-0000-0000-00001D340000}"/>
    <cellStyle name="Normal 19 2 2 3 2 7" xfId="13341" xr:uid="{00000000-0005-0000-0000-00001E340000}"/>
    <cellStyle name="Normal 19 2 2 3 3" xfId="13342" xr:uid="{00000000-0005-0000-0000-00001F340000}"/>
    <cellStyle name="Normal 19 2 2 3 3 2" xfId="13343" xr:uid="{00000000-0005-0000-0000-000020340000}"/>
    <cellStyle name="Normal 19 2 2 3 3 2 2" xfId="13344" xr:uid="{00000000-0005-0000-0000-000021340000}"/>
    <cellStyle name="Normal 19 2 2 3 3 3" xfId="13345" xr:uid="{00000000-0005-0000-0000-000022340000}"/>
    <cellStyle name="Normal 19 2 2 3 4" xfId="13346" xr:uid="{00000000-0005-0000-0000-000023340000}"/>
    <cellStyle name="Normal 19 2 2 3 4 2" xfId="13347" xr:uid="{00000000-0005-0000-0000-000024340000}"/>
    <cellStyle name="Normal 19 2 2 3 4 2 2" xfId="13348" xr:uid="{00000000-0005-0000-0000-000025340000}"/>
    <cellStyle name="Normal 19 2 2 3 4 3" xfId="13349" xr:uid="{00000000-0005-0000-0000-000026340000}"/>
    <cellStyle name="Normal 19 2 2 3 5" xfId="13350" xr:uid="{00000000-0005-0000-0000-000027340000}"/>
    <cellStyle name="Normal 19 2 2 3 5 2" xfId="13351" xr:uid="{00000000-0005-0000-0000-000028340000}"/>
    <cellStyle name="Normal 19 2 2 3 5 2 2" xfId="13352" xr:uid="{00000000-0005-0000-0000-000029340000}"/>
    <cellStyle name="Normal 19 2 2 3 5 3" xfId="13353" xr:uid="{00000000-0005-0000-0000-00002A340000}"/>
    <cellStyle name="Normal 19 2 2 3 6" xfId="13354" xr:uid="{00000000-0005-0000-0000-00002B340000}"/>
    <cellStyle name="Normal 19 2 2 3 6 2" xfId="13355" xr:uid="{00000000-0005-0000-0000-00002C340000}"/>
    <cellStyle name="Normal 19 2 2 3 7" xfId="13356" xr:uid="{00000000-0005-0000-0000-00002D340000}"/>
    <cellStyle name="Normal 19 2 2 3 7 2" xfId="13357" xr:uid="{00000000-0005-0000-0000-00002E340000}"/>
    <cellStyle name="Normal 19 2 2 3 8" xfId="13358" xr:uid="{00000000-0005-0000-0000-00002F340000}"/>
    <cellStyle name="Normal 19 2 2 4" xfId="13359" xr:uid="{00000000-0005-0000-0000-000030340000}"/>
    <cellStyle name="Normal 19 2 2 4 2" xfId="13360" xr:uid="{00000000-0005-0000-0000-000031340000}"/>
    <cellStyle name="Normal 19 2 2 4 2 2" xfId="13361" xr:uid="{00000000-0005-0000-0000-000032340000}"/>
    <cellStyle name="Normal 19 2 2 4 2 2 2" xfId="13362" xr:uid="{00000000-0005-0000-0000-000033340000}"/>
    <cellStyle name="Normal 19 2 2 4 2 3" xfId="13363" xr:uid="{00000000-0005-0000-0000-000034340000}"/>
    <cellStyle name="Normal 19 2 2 4 3" xfId="13364" xr:uid="{00000000-0005-0000-0000-000035340000}"/>
    <cellStyle name="Normal 19 2 2 4 3 2" xfId="13365" xr:uid="{00000000-0005-0000-0000-000036340000}"/>
    <cellStyle name="Normal 19 2 2 4 3 2 2" xfId="13366" xr:uid="{00000000-0005-0000-0000-000037340000}"/>
    <cellStyle name="Normal 19 2 2 4 3 3" xfId="13367" xr:uid="{00000000-0005-0000-0000-000038340000}"/>
    <cellStyle name="Normal 19 2 2 4 4" xfId="13368" xr:uid="{00000000-0005-0000-0000-000039340000}"/>
    <cellStyle name="Normal 19 2 2 4 4 2" xfId="13369" xr:uid="{00000000-0005-0000-0000-00003A340000}"/>
    <cellStyle name="Normal 19 2 2 4 4 2 2" xfId="13370" xr:uid="{00000000-0005-0000-0000-00003B340000}"/>
    <cellStyle name="Normal 19 2 2 4 4 3" xfId="13371" xr:uid="{00000000-0005-0000-0000-00003C340000}"/>
    <cellStyle name="Normal 19 2 2 4 5" xfId="13372" xr:uid="{00000000-0005-0000-0000-00003D340000}"/>
    <cellStyle name="Normal 19 2 2 4 5 2" xfId="13373" xr:uid="{00000000-0005-0000-0000-00003E340000}"/>
    <cellStyle name="Normal 19 2 2 4 6" xfId="13374" xr:uid="{00000000-0005-0000-0000-00003F340000}"/>
    <cellStyle name="Normal 19 2 2 4 6 2" xfId="13375" xr:uid="{00000000-0005-0000-0000-000040340000}"/>
    <cellStyle name="Normal 19 2 2 4 7" xfId="13376" xr:uid="{00000000-0005-0000-0000-000041340000}"/>
    <cellStyle name="Normal 19 2 2 5" xfId="13377" xr:uid="{00000000-0005-0000-0000-000042340000}"/>
    <cellStyle name="Normal 19 2 2 5 2" xfId="13378" xr:uid="{00000000-0005-0000-0000-000043340000}"/>
    <cellStyle name="Normal 19 2 2 5 2 2" xfId="13379" xr:uid="{00000000-0005-0000-0000-000044340000}"/>
    <cellStyle name="Normal 19 2 2 5 2 2 2" xfId="13380" xr:uid="{00000000-0005-0000-0000-000045340000}"/>
    <cellStyle name="Normal 19 2 2 5 2 3" xfId="13381" xr:uid="{00000000-0005-0000-0000-000046340000}"/>
    <cellStyle name="Normal 19 2 2 5 3" xfId="13382" xr:uid="{00000000-0005-0000-0000-000047340000}"/>
    <cellStyle name="Normal 19 2 2 5 3 2" xfId="13383" xr:uid="{00000000-0005-0000-0000-000048340000}"/>
    <cellStyle name="Normal 19 2 2 5 3 2 2" xfId="13384" xr:uid="{00000000-0005-0000-0000-000049340000}"/>
    <cellStyle name="Normal 19 2 2 5 3 3" xfId="13385" xr:uid="{00000000-0005-0000-0000-00004A340000}"/>
    <cellStyle name="Normal 19 2 2 5 4" xfId="13386" xr:uid="{00000000-0005-0000-0000-00004B340000}"/>
    <cellStyle name="Normal 19 2 2 5 4 2" xfId="13387" xr:uid="{00000000-0005-0000-0000-00004C340000}"/>
    <cellStyle name="Normal 19 2 2 5 4 2 2" xfId="13388" xr:uid="{00000000-0005-0000-0000-00004D340000}"/>
    <cellStyle name="Normal 19 2 2 5 4 3" xfId="13389" xr:uid="{00000000-0005-0000-0000-00004E340000}"/>
    <cellStyle name="Normal 19 2 2 5 5" xfId="13390" xr:uid="{00000000-0005-0000-0000-00004F340000}"/>
    <cellStyle name="Normal 19 2 2 5 5 2" xfId="13391" xr:uid="{00000000-0005-0000-0000-000050340000}"/>
    <cellStyle name="Normal 19 2 2 5 6" xfId="13392" xr:uid="{00000000-0005-0000-0000-000051340000}"/>
    <cellStyle name="Normal 19 2 2 5 6 2" xfId="13393" xr:uid="{00000000-0005-0000-0000-000052340000}"/>
    <cellStyle name="Normal 19 2 2 5 7" xfId="13394" xr:uid="{00000000-0005-0000-0000-000053340000}"/>
    <cellStyle name="Normal 19 2 2 6" xfId="13395" xr:uid="{00000000-0005-0000-0000-000054340000}"/>
    <cellStyle name="Normal 19 2 2 6 2" xfId="13396" xr:uid="{00000000-0005-0000-0000-000055340000}"/>
    <cellStyle name="Normal 19 2 2 6 2 2" xfId="13397" xr:uid="{00000000-0005-0000-0000-000056340000}"/>
    <cellStyle name="Normal 19 2 2 6 3" xfId="13398" xr:uid="{00000000-0005-0000-0000-000057340000}"/>
    <cellStyle name="Normal 19 2 2 7" xfId="13399" xr:uid="{00000000-0005-0000-0000-000058340000}"/>
    <cellStyle name="Normal 19 2 2 7 2" xfId="13400" xr:uid="{00000000-0005-0000-0000-000059340000}"/>
    <cellStyle name="Normal 19 2 2 7 2 2" xfId="13401" xr:uid="{00000000-0005-0000-0000-00005A340000}"/>
    <cellStyle name="Normal 19 2 2 7 3" xfId="13402" xr:uid="{00000000-0005-0000-0000-00005B340000}"/>
    <cellStyle name="Normal 19 2 2 8" xfId="13403" xr:uid="{00000000-0005-0000-0000-00005C340000}"/>
    <cellStyle name="Normal 19 2 2 8 2" xfId="13404" xr:uid="{00000000-0005-0000-0000-00005D340000}"/>
    <cellStyle name="Normal 19 2 2 8 2 2" xfId="13405" xr:uid="{00000000-0005-0000-0000-00005E340000}"/>
    <cellStyle name="Normal 19 2 2 8 3" xfId="13406" xr:uid="{00000000-0005-0000-0000-00005F340000}"/>
    <cellStyle name="Normal 19 2 2 9" xfId="13407" xr:uid="{00000000-0005-0000-0000-000060340000}"/>
    <cellStyle name="Normal 19 2 2 9 2" xfId="13408" xr:uid="{00000000-0005-0000-0000-000061340000}"/>
    <cellStyle name="Normal 19 2 3" xfId="13409" xr:uid="{00000000-0005-0000-0000-000062340000}"/>
    <cellStyle name="Normal 19 2 3 10" xfId="13410" xr:uid="{00000000-0005-0000-0000-000063340000}"/>
    <cellStyle name="Normal 19 2 3 10 2" xfId="13411" xr:uid="{00000000-0005-0000-0000-000064340000}"/>
    <cellStyle name="Normal 19 2 3 11" xfId="13412" xr:uid="{00000000-0005-0000-0000-000065340000}"/>
    <cellStyle name="Normal 19 2 3 2" xfId="13413" xr:uid="{00000000-0005-0000-0000-000066340000}"/>
    <cellStyle name="Normal 19 2 3 2 2" xfId="13414" xr:uid="{00000000-0005-0000-0000-000067340000}"/>
    <cellStyle name="Normal 19 2 3 2 2 2" xfId="13415" xr:uid="{00000000-0005-0000-0000-000068340000}"/>
    <cellStyle name="Normal 19 2 3 2 2 2 2" xfId="13416" xr:uid="{00000000-0005-0000-0000-000069340000}"/>
    <cellStyle name="Normal 19 2 3 2 2 2 2 2" xfId="13417" xr:uid="{00000000-0005-0000-0000-00006A340000}"/>
    <cellStyle name="Normal 19 2 3 2 2 2 3" xfId="13418" xr:uid="{00000000-0005-0000-0000-00006B340000}"/>
    <cellStyle name="Normal 19 2 3 2 2 3" xfId="13419" xr:uid="{00000000-0005-0000-0000-00006C340000}"/>
    <cellStyle name="Normal 19 2 3 2 2 3 2" xfId="13420" xr:uid="{00000000-0005-0000-0000-00006D340000}"/>
    <cellStyle name="Normal 19 2 3 2 2 3 2 2" xfId="13421" xr:uid="{00000000-0005-0000-0000-00006E340000}"/>
    <cellStyle name="Normal 19 2 3 2 2 3 3" xfId="13422" xr:uid="{00000000-0005-0000-0000-00006F340000}"/>
    <cellStyle name="Normal 19 2 3 2 2 4" xfId="13423" xr:uid="{00000000-0005-0000-0000-000070340000}"/>
    <cellStyle name="Normal 19 2 3 2 2 4 2" xfId="13424" xr:uid="{00000000-0005-0000-0000-000071340000}"/>
    <cellStyle name="Normal 19 2 3 2 2 4 2 2" xfId="13425" xr:uid="{00000000-0005-0000-0000-000072340000}"/>
    <cellStyle name="Normal 19 2 3 2 2 4 3" xfId="13426" xr:uid="{00000000-0005-0000-0000-000073340000}"/>
    <cellStyle name="Normal 19 2 3 2 2 5" xfId="13427" xr:uid="{00000000-0005-0000-0000-000074340000}"/>
    <cellStyle name="Normal 19 2 3 2 2 5 2" xfId="13428" xr:uid="{00000000-0005-0000-0000-000075340000}"/>
    <cellStyle name="Normal 19 2 3 2 2 6" xfId="13429" xr:uid="{00000000-0005-0000-0000-000076340000}"/>
    <cellStyle name="Normal 19 2 3 2 2 6 2" xfId="13430" xr:uid="{00000000-0005-0000-0000-000077340000}"/>
    <cellStyle name="Normal 19 2 3 2 2 7" xfId="13431" xr:uid="{00000000-0005-0000-0000-000078340000}"/>
    <cellStyle name="Normal 19 2 3 2 3" xfId="13432" xr:uid="{00000000-0005-0000-0000-000079340000}"/>
    <cellStyle name="Normal 19 2 3 2 3 2" xfId="13433" xr:uid="{00000000-0005-0000-0000-00007A340000}"/>
    <cellStyle name="Normal 19 2 3 2 3 2 2" xfId="13434" xr:uid="{00000000-0005-0000-0000-00007B340000}"/>
    <cellStyle name="Normal 19 2 3 2 3 2 2 2" xfId="13435" xr:uid="{00000000-0005-0000-0000-00007C340000}"/>
    <cellStyle name="Normal 19 2 3 2 3 2 3" xfId="13436" xr:uid="{00000000-0005-0000-0000-00007D340000}"/>
    <cellStyle name="Normal 19 2 3 2 3 3" xfId="13437" xr:uid="{00000000-0005-0000-0000-00007E340000}"/>
    <cellStyle name="Normal 19 2 3 2 3 3 2" xfId="13438" xr:uid="{00000000-0005-0000-0000-00007F340000}"/>
    <cellStyle name="Normal 19 2 3 2 3 3 2 2" xfId="13439" xr:uid="{00000000-0005-0000-0000-000080340000}"/>
    <cellStyle name="Normal 19 2 3 2 3 3 3" xfId="13440" xr:uid="{00000000-0005-0000-0000-000081340000}"/>
    <cellStyle name="Normal 19 2 3 2 3 4" xfId="13441" xr:uid="{00000000-0005-0000-0000-000082340000}"/>
    <cellStyle name="Normal 19 2 3 2 3 4 2" xfId="13442" xr:uid="{00000000-0005-0000-0000-000083340000}"/>
    <cellStyle name="Normal 19 2 3 2 3 4 2 2" xfId="13443" xr:uid="{00000000-0005-0000-0000-000084340000}"/>
    <cellStyle name="Normal 19 2 3 2 3 4 3" xfId="13444" xr:uid="{00000000-0005-0000-0000-000085340000}"/>
    <cellStyle name="Normal 19 2 3 2 3 5" xfId="13445" xr:uid="{00000000-0005-0000-0000-000086340000}"/>
    <cellStyle name="Normal 19 2 3 2 3 5 2" xfId="13446" xr:uid="{00000000-0005-0000-0000-000087340000}"/>
    <cellStyle name="Normal 19 2 3 2 3 6" xfId="13447" xr:uid="{00000000-0005-0000-0000-000088340000}"/>
    <cellStyle name="Normal 19 2 3 2 3 6 2" xfId="13448" xr:uid="{00000000-0005-0000-0000-000089340000}"/>
    <cellStyle name="Normal 19 2 3 2 3 7" xfId="13449" xr:uid="{00000000-0005-0000-0000-00008A340000}"/>
    <cellStyle name="Normal 19 2 3 2 4" xfId="13450" xr:uid="{00000000-0005-0000-0000-00008B340000}"/>
    <cellStyle name="Normal 19 2 3 2 4 2" xfId="13451" xr:uid="{00000000-0005-0000-0000-00008C340000}"/>
    <cellStyle name="Normal 19 2 3 2 4 2 2" xfId="13452" xr:uid="{00000000-0005-0000-0000-00008D340000}"/>
    <cellStyle name="Normal 19 2 3 2 4 3" xfId="13453" xr:uid="{00000000-0005-0000-0000-00008E340000}"/>
    <cellStyle name="Normal 19 2 3 2 5" xfId="13454" xr:uid="{00000000-0005-0000-0000-00008F340000}"/>
    <cellStyle name="Normal 19 2 3 2 5 2" xfId="13455" xr:uid="{00000000-0005-0000-0000-000090340000}"/>
    <cellStyle name="Normal 19 2 3 2 5 2 2" xfId="13456" xr:uid="{00000000-0005-0000-0000-000091340000}"/>
    <cellStyle name="Normal 19 2 3 2 5 3" xfId="13457" xr:uid="{00000000-0005-0000-0000-000092340000}"/>
    <cellStyle name="Normal 19 2 3 2 6" xfId="13458" xr:uid="{00000000-0005-0000-0000-000093340000}"/>
    <cellStyle name="Normal 19 2 3 2 6 2" xfId="13459" xr:uid="{00000000-0005-0000-0000-000094340000}"/>
    <cellStyle name="Normal 19 2 3 2 6 2 2" xfId="13460" xr:uid="{00000000-0005-0000-0000-000095340000}"/>
    <cellStyle name="Normal 19 2 3 2 6 3" xfId="13461" xr:uid="{00000000-0005-0000-0000-000096340000}"/>
    <cellStyle name="Normal 19 2 3 2 7" xfId="13462" xr:uid="{00000000-0005-0000-0000-000097340000}"/>
    <cellStyle name="Normal 19 2 3 2 7 2" xfId="13463" xr:uid="{00000000-0005-0000-0000-000098340000}"/>
    <cellStyle name="Normal 19 2 3 2 8" xfId="13464" xr:uid="{00000000-0005-0000-0000-000099340000}"/>
    <cellStyle name="Normal 19 2 3 2 8 2" xfId="13465" xr:uid="{00000000-0005-0000-0000-00009A340000}"/>
    <cellStyle name="Normal 19 2 3 2 9" xfId="13466" xr:uid="{00000000-0005-0000-0000-00009B340000}"/>
    <cellStyle name="Normal 19 2 3 3" xfId="13467" xr:uid="{00000000-0005-0000-0000-00009C340000}"/>
    <cellStyle name="Normal 19 2 3 3 2" xfId="13468" xr:uid="{00000000-0005-0000-0000-00009D340000}"/>
    <cellStyle name="Normal 19 2 3 3 2 2" xfId="13469" xr:uid="{00000000-0005-0000-0000-00009E340000}"/>
    <cellStyle name="Normal 19 2 3 3 2 2 2" xfId="13470" xr:uid="{00000000-0005-0000-0000-00009F340000}"/>
    <cellStyle name="Normal 19 2 3 3 2 2 2 2" xfId="13471" xr:uid="{00000000-0005-0000-0000-0000A0340000}"/>
    <cellStyle name="Normal 19 2 3 3 2 2 3" xfId="13472" xr:uid="{00000000-0005-0000-0000-0000A1340000}"/>
    <cellStyle name="Normal 19 2 3 3 2 3" xfId="13473" xr:uid="{00000000-0005-0000-0000-0000A2340000}"/>
    <cellStyle name="Normal 19 2 3 3 2 3 2" xfId="13474" xr:uid="{00000000-0005-0000-0000-0000A3340000}"/>
    <cellStyle name="Normal 19 2 3 3 2 3 2 2" xfId="13475" xr:uid="{00000000-0005-0000-0000-0000A4340000}"/>
    <cellStyle name="Normal 19 2 3 3 2 3 3" xfId="13476" xr:uid="{00000000-0005-0000-0000-0000A5340000}"/>
    <cellStyle name="Normal 19 2 3 3 2 4" xfId="13477" xr:uid="{00000000-0005-0000-0000-0000A6340000}"/>
    <cellStyle name="Normal 19 2 3 3 2 4 2" xfId="13478" xr:uid="{00000000-0005-0000-0000-0000A7340000}"/>
    <cellStyle name="Normal 19 2 3 3 2 4 2 2" xfId="13479" xr:uid="{00000000-0005-0000-0000-0000A8340000}"/>
    <cellStyle name="Normal 19 2 3 3 2 4 3" xfId="13480" xr:uid="{00000000-0005-0000-0000-0000A9340000}"/>
    <cellStyle name="Normal 19 2 3 3 2 5" xfId="13481" xr:uid="{00000000-0005-0000-0000-0000AA340000}"/>
    <cellStyle name="Normal 19 2 3 3 2 5 2" xfId="13482" xr:uid="{00000000-0005-0000-0000-0000AB340000}"/>
    <cellStyle name="Normal 19 2 3 3 2 6" xfId="13483" xr:uid="{00000000-0005-0000-0000-0000AC340000}"/>
    <cellStyle name="Normal 19 2 3 3 2 6 2" xfId="13484" xr:uid="{00000000-0005-0000-0000-0000AD340000}"/>
    <cellStyle name="Normal 19 2 3 3 2 7" xfId="13485" xr:uid="{00000000-0005-0000-0000-0000AE340000}"/>
    <cellStyle name="Normal 19 2 3 3 3" xfId="13486" xr:uid="{00000000-0005-0000-0000-0000AF340000}"/>
    <cellStyle name="Normal 19 2 3 3 3 2" xfId="13487" xr:uid="{00000000-0005-0000-0000-0000B0340000}"/>
    <cellStyle name="Normal 19 2 3 3 3 2 2" xfId="13488" xr:uid="{00000000-0005-0000-0000-0000B1340000}"/>
    <cellStyle name="Normal 19 2 3 3 3 3" xfId="13489" xr:uid="{00000000-0005-0000-0000-0000B2340000}"/>
    <cellStyle name="Normal 19 2 3 3 4" xfId="13490" xr:uid="{00000000-0005-0000-0000-0000B3340000}"/>
    <cellStyle name="Normal 19 2 3 3 4 2" xfId="13491" xr:uid="{00000000-0005-0000-0000-0000B4340000}"/>
    <cellStyle name="Normal 19 2 3 3 4 2 2" xfId="13492" xr:uid="{00000000-0005-0000-0000-0000B5340000}"/>
    <cellStyle name="Normal 19 2 3 3 4 3" xfId="13493" xr:uid="{00000000-0005-0000-0000-0000B6340000}"/>
    <cellStyle name="Normal 19 2 3 3 5" xfId="13494" xr:uid="{00000000-0005-0000-0000-0000B7340000}"/>
    <cellStyle name="Normal 19 2 3 3 5 2" xfId="13495" xr:uid="{00000000-0005-0000-0000-0000B8340000}"/>
    <cellStyle name="Normal 19 2 3 3 5 2 2" xfId="13496" xr:uid="{00000000-0005-0000-0000-0000B9340000}"/>
    <cellStyle name="Normal 19 2 3 3 5 3" xfId="13497" xr:uid="{00000000-0005-0000-0000-0000BA340000}"/>
    <cellStyle name="Normal 19 2 3 3 6" xfId="13498" xr:uid="{00000000-0005-0000-0000-0000BB340000}"/>
    <cellStyle name="Normal 19 2 3 3 6 2" xfId="13499" xr:uid="{00000000-0005-0000-0000-0000BC340000}"/>
    <cellStyle name="Normal 19 2 3 3 7" xfId="13500" xr:uid="{00000000-0005-0000-0000-0000BD340000}"/>
    <cellStyle name="Normal 19 2 3 3 7 2" xfId="13501" xr:uid="{00000000-0005-0000-0000-0000BE340000}"/>
    <cellStyle name="Normal 19 2 3 3 8" xfId="13502" xr:uid="{00000000-0005-0000-0000-0000BF340000}"/>
    <cellStyle name="Normal 19 2 3 4" xfId="13503" xr:uid="{00000000-0005-0000-0000-0000C0340000}"/>
    <cellStyle name="Normal 19 2 3 4 2" xfId="13504" xr:uid="{00000000-0005-0000-0000-0000C1340000}"/>
    <cellStyle name="Normal 19 2 3 4 2 2" xfId="13505" xr:uid="{00000000-0005-0000-0000-0000C2340000}"/>
    <cellStyle name="Normal 19 2 3 4 2 2 2" xfId="13506" xr:uid="{00000000-0005-0000-0000-0000C3340000}"/>
    <cellStyle name="Normal 19 2 3 4 2 3" xfId="13507" xr:uid="{00000000-0005-0000-0000-0000C4340000}"/>
    <cellStyle name="Normal 19 2 3 4 3" xfId="13508" xr:uid="{00000000-0005-0000-0000-0000C5340000}"/>
    <cellStyle name="Normal 19 2 3 4 3 2" xfId="13509" xr:uid="{00000000-0005-0000-0000-0000C6340000}"/>
    <cellStyle name="Normal 19 2 3 4 3 2 2" xfId="13510" xr:uid="{00000000-0005-0000-0000-0000C7340000}"/>
    <cellStyle name="Normal 19 2 3 4 3 3" xfId="13511" xr:uid="{00000000-0005-0000-0000-0000C8340000}"/>
    <cellStyle name="Normal 19 2 3 4 4" xfId="13512" xr:uid="{00000000-0005-0000-0000-0000C9340000}"/>
    <cellStyle name="Normal 19 2 3 4 4 2" xfId="13513" xr:uid="{00000000-0005-0000-0000-0000CA340000}"/>
    <cellStyle name="Normal 19 2 3 4 4 2 2" xfId="13514" xr:uid="{00000000-0005-0000-0000-0000CB340000}"/>
    <cellStyle name="Normal 19 2 3 4 4 3" xfId="13515" xr:uid="{00000000-0005-0000-0000-0000CC340000}"/>
    <cellStyle name="Normal 19 2 3 4 5" xfId="13516" xr:uid="{00000000-0005-0000-0000-0000CD340000}"/>
    <cellStyle name="Normal 19 2 3 4 5 2" xfId="13517" xr:uid="{00000000-0005-0000-0000-0000CE340000}"/>
    <cellStyle name="Normal 19 2 3 4 6" xfId="13518" xr:uid="{00000000-0005-0000-0000-0000CF340000}"/>
    <cellStyle name="Normal 19 2 3 4 6 2" xfId="13519" xr:uid="{00000000-0005-0000-0000-0000D0340000}"/>
    <cellStyle name="Normal 19 2 3 4 7" xfId="13520" xr:uid="{00000000-0005-0000-0000-0000D1340000}"/>
    <cellStyle name="Normal 19 2 3 5" xfId="13521" xr:uid="{00000000-0005-0000-0000-0000D2340000}"/>
    <cellStyle name="Normal 19 2 3 5 2" xfId="13522" xr:uid="{00000000-0005-0000-0000-0000D3340000}"/>
    <cellStyle name="Normal 19 2 3 5 2 2" xfId="13523" xr:uid="{00000000-0005-0000-0000-0000D4340000}"/>
    <cellStyle name="Normal 19 2 3 5 2 2 2" xfId="13524" xr:uid="{00000000-0005-0000-0000-0000D5340000}"/>
    <cellStyle name="Normal 19 2 3 5 2 3" xfId="13525" xr:uid="{00000000-0005-0000-0000-0000D6340000}"/>
    <cellStyle name="Normal 19 2 3 5 3" xfId="13526" xr:uid="{00000000-0005-0000-0000-0000D7340000}"/>
    <cellStyle name="Normal 19 2 3 5 3 2" xfId="13527" xr:uid="{00000000-0005-0000-0000-0000D8340000}"/>
    <cellStyle name="Normal 19 2 3 5 3 2 2" xfId="13528" xr:uid="{00000000-0005-0000-0000-0000D9340000}"/>
    <cellStyle name="Normal 19 2 3 5 3 3" xfId="13529" xr:uid="{00000000-0005-0000-0000-0000DA340000}"/>
    <cellStyle name="Normal 19 2 3 5 4" xfId="13530" xr:uid="{00000000-0005-0000-0000-0000DB340000}"/>
    <cellStyle name="Normal 19 2 3 5 4 2" xfId="13531" xr:uid="{00000000-0005-0000-0000-0000DC340000}"/>
    <cellStyle name="Normal 19 2 3 5 4 2 2" xfId="13532" xr:uid="{00000000-0005-0000-0000-0000DD340000}"/>
    <cellStyle name="Normal 19 2 3 5 4 3" xfId="13533" xr:uid="{00000000-0005-0000-0000-0000DE340000}"/>
    <cellStyle name="Normal 19 2 3 5 5" xfId="13534" xr:uid="{00000000-0005-0000-0000-0000DF340000}"/>
    <cellStyle name="Normal 19 2 3 5 5 2" xfId="13535" xr:uid="{00000000-0005-0000-0000-0000E0340000}"/>
    <cellStyle name="Normal 19 2 3 5 6" xfId="13536" xr:uid="{00000000-0005-0000-0000-0000E1340000}"/>
    <cellStyle name="Normal 19 2 3 5 6 2" xfId="13537" xr:uid="{00000000-0005-0000-0000-0000E2340000}"/>
    <cellStyle name="Normal 19 2 3 5 7" xfId="13538" xr:uid="{00000000-0005-0000-0000-0000E3340000}"/>
    <cellStyle name="Normal 19 2 3 6" xfId="13539" xr:uid="{00000000-0005-0000-0000-0000E4340000}"/>
    <cellStyle name="Normal 19 2 3 6 2" xfId="13540" xr:uid="{00000000-0005-0000-0000-0000E5340000}"/>
    <cellStyle name="Normal 19 2 3 6 2 2" xfId="13541" xr:uid="{00000000-0005-0000-0000-0000E6340000}"/>
    <cellStyle name="Normal 19 2 3 6 3" xfId="13542" xr:uid="{00000000-0005-0000-0000-0000E7340000}"/>
    <cellStyle name="Normal 19 2 3 7" xfId="13543" xr:uid="{00000000-0005-0000-0000-0000E8340000}"/>
    <cellStyle name="Normal 19 2 3 7 2" xfId="13544" xr:uid="{00000000-0005-0000-0000-0000E9340000}"/>
    <cellStyle name="Normal 19 2 3 7 2 2" xfId="13545" xr:uid="{00000000-0005-0000-0000-0000EA340000}"/>
    <cellStyle name="Normal 19 2 3 7 3" xfId="13546" xr:uid="{00000000-0005-0000-0000-0000EB340000}"/>
    <cellStyle name="Normal 19 2 3 8" xfId="13547" xr:uid="{00000000-0005-0000-0000-0000EC340000}"/>
    <cellStyle name="Normal 19 2 3 8 2" xfId="13548" xr:uid="{00000000-0005-0000-0000-0000ED340000}"/>
    <cellStyle name="Normal 19 2 3 8 2 2" xfId="13549" xr:uid="{00000000-0005-0000-0000-0000EE340000}"/>
    <cellStyle name="Normal 19 2 3 8 3" xfId="13550" xr:uid="{00000000-0005-0000-0000-0000EF340000}"/>
    <cellStyle name="Normal 19 2 3 9" xfId="13551" xr:uid="{00000000-0005-0000-0000-0000F0340000}"/>
    <cellStyle name="Normal 19 2 3 9 2" xfId="13552" xr:uid="{00000000-0005-0000-0000-0000F1340000}"/>
    <cellStyle name="Normal 19 2 4" xfId="13553" xr:uid="{00000000-0005-0000-0000-0000F2340000}"/>
    <cellStyle name="Normal 19 2 4 2" xfId="13554" xr:uid="{00000000-0005-0000-0000-0000F3340000}"/>
    <cellStyle name="Normal 19 2 4 2 2" xfId="13555" xr:uid="{00000000-0005-0000-0000-0000F4340000}"/>
    <cellStyle name="Normal 19 2 4 2 2 2" xfId="13556" xr:uid="{00000000-0005-0000-0000-0000F5340000}"/>
    <cellStyle name="Normal 19 2 4 2 2 2 2" xfId="13557" xr:uid="{00000000-0005-0000-0000-0000F6340000}"/>
    <cellStyle name="Normal 19 2 4 2 2 3" xfId="13558" xr:uid="{00000000-0005-0000-0000-0000F7340000}"/>
    <cellStyle name="Normal 19 2 4 2 3" xfId="13559" xr:uid="{00000000-0005-0000-0000-0000F8340000}"/>
    <cellStyle name="Normal 19 2 4 2 3 2" xfId="13560" xr:uid="{00000000-0005-0000-0000-0000F9340000}"/>
    <cellStyle name="Normal 19 2 4 2 3 2 2" xfId="13561" xr:uid="{00000000-0005-0000-0000-0000FA340000}"/>
    <cellStyle name="Normal 19 2 4 2 3 3" xfId="13562" xr:uid="{00000000-0005-0000-0000-0000FB340000}"/>
    <cellStyle name="Normal 19 2 4 2 4" xfId="13563" xr:uid="{00000000-0005-0000-0000-0000FC340000}"/>
    <cellStyle name="Normal 19 2 4 2 4 2" xfId="13564" xr:uid="{00000000-0005-0000-0000-0000FD340000}"/>
    <cellStyle name="Normal 19 2 4 2 4 2 2" xfId="13565" xr:uid="{00000000-0005-0000-0000-0000FE340000}"/>
    <cellStyle name="Normal 19 2 4 2 4 3" xfId="13566" xr:uid="{00000000-0005-0000-0000-0000FF340000}"/>
    <cellStyle name="Normal 19 2 4 2 5" xfId="13567" xr:uid="{00000000-0005-0000-0000-000000350000}"/>
    <cellStyle name="Normal 19 2 4 2 5 2" xfId="13568" xr:uid="{00000000-0005-0000-0000-000001350000}"/>
    <cellStyle name="Normal 19 2 4 2 6" xfId="13569" xr:uid="{00000000-0005-0000-0000-000002350000}"/>
    <cellStyle name="Normal 19 2 4 2 6 2" xfId="13570" xr:uid="{00000000-0005-0000-0000-000003350000}"/>
    <cellStyle name="Normal 19 2 4 2 7" xfId="13571" xr:uid="{00000000-0005-0000-0000-000004350000}"/>
    <cellStyle name="Normal 19 2 4 3" xfId="13572" xr:uid="{00000000-0005-0000-0000-000005350000}"/>
    <cellStyle name="Normal 19 2 4 3 2" xfId="13573" xr:uid="{00000000-0005-0000-0000-000006350000}"/>
    <cellStyle name="Normal 19 2 4 3 2 2" xfId="13574" xr:uid="{00000000-0005-0000-0000-000007350000}"/>
    <cellStyle name="Normal 19 2 4 3 2 2 2" xfId="13575" xr:uid="{00000000-0005-0000-0000-000008350000}"/>
    <cellStyle name="Normal 19 2 4 3 2 3" xfId="13576" xr:uid="{00000000-0005-0000-0000-000009350000}"/>
    <cellStyle name="Normal 19 2 4 3 3" xfId="13577" xr:uid="{00000000-0005-0000-0000-00000A350000}"/>
    <cellStyle name="Normal 19 2 4 3 3 2" xfId="13578" xr:uid="{00000000-0005-0000-0000-00000B350000}"/>
    <cellStyle name="Normal 19 2 4 3 3 2 2" xfId="13579" xr:uid="{00000000-0005-0000-0000-00000C350000}"/>
    <cellStyle name="Normal 19 2 4 3 3 3" xfId="13580" xr:uid="{00000000-0005-0000-0000-00000D350000}"/>
    <cellStyle name="Normal 19 2 4 3 4" xfId="13581" xr:uid="{00000000-0005-0000-0000-00000E350000}"/>
    <cellStyle name="Normal 19 2 4 3 4 2" xfId="13582" xr:uid="{00000000-0005-0000-0000-00000F350000}"/>
    <cellStyle name="Normal 19 2 4 3 4 2 2" xfId="13583" xr:uid="{00000000-0005-0000-0000-000010350000}"/>
    <cellStyle name="Normal 19 2 4 3 4 3" xfId="13584" xr:uid="{00000000-0005-0000-0000-000011350000}"/>
    <cellStyle name="Normal 19 2 4 3 5" xfId="13585" xr:uid="{00000000-0005-0000-0000-000012350000}"/>
    <cellStyle name="Normal 19 2 4 3 5 2" xfId="13586" xr:uid="{00000000-0005-0000-0000-000013350000}"/>
    <cellStyle name="Normal 19 2 4 3 6" xfId="13587" xr:uid="{00000000-0005-0000-0000-000014350000}"/>
    <cellStyle name="Normal 19 2 4 3 6 2" xfId="13588" xr:uid="{00000000-0005-0000-0000-000015350000}"/>
    <cellStyle name="Normal 19 2 4 3 7" xfId="13589" xr:uid="{00000000-0005-0000-0000-000016350000}"/>
    <cellStyle name="Normal 19 2 4 4" xfId="13590" xr:uid="{00000000-0005-0000-0000-000017350000}"/>
    <cellStyle name="Normal 19 2 4 4 2" xfId="13591" xr:uid="{00000000-0005-0000-0000-000018350000}"/>
    <cellStyle name="Normal 19 2 4 4 2 2" xfId="13592" xr:uid="{00000000-0005-0000-0000-000019350000}"/>
    <cellStyle name="Normal 19 2 4 4 3" xfId="13593" xr:uid="{00000000-0005-0000-0000-00001A350000}"/>
    <cellStyle name="Normal 19 2 4 5" xfId="13594" xr:uid="{00000000-0005-0000-0000-00001B350000}"/>
    <cellStyle name="Normal 19 2 4 5 2" xfId="13595" xr:uid="{00000000-0005-0000-0000-00001C350000}"/>
    <cellStyle name="Normal 19 2 4 5 2 2" xfId="13596" xr:uid="{00000000-0005-0000-0000-00001D350000}"/>
    <cellStyle name="Normal 19 2 4 5 3" xfId="13597" xr:uid="{00000000-0005-0000-0000-00001E350000}"/>
    <cellStyle name="Normal 19 2 4 6" xfId="13598" xr:uid="{00000000-0005-0000-0000-00001F350000}"/>
    <cellStyle name="Normal 19 2 4 6 2" xfId="13599" xr:uid="{00000000-0005-0000-0000-000020350000}"/>
    <cellStyle name="Normal 19 2 4 6 2 2" xfId="13600" xr:uid="{00000000-0005-0000-0000-000021350000}"/>
    <cellStyle name="Normal 19 2 4 6 3" xfId="13601" xr:uid="{00000000-0005-0000-0000-000022350000}"/>
    <cellStyle name="Normal 19 2 4 7" xfId="13602" xr:uid="{00000000-0005-0000-0000-000023350000}"/>
    <cellStyle name="Normal 19 2 4 7 2" xfId="13603" xr:uid="{00000000-0005-0000-0000-000024350000}"/>
    <cellStyle name="Normal 19 2 4 8" xfId="13604" xr:uid="{00000000-0005-0000-0000-000025350000}"/>
    <cellStyle name="Normal 19 2 4 8 2" xfId="13605" xr:uid="{00000000-0005-0000-0000-000026350000}"/>
    <cellStyle name="Normal 19 2 4 9" xfId="13606" xr:uid="{00000000-0005-0000-0000-000027350000}"/>
    <cellStyle name="Normal 19 2 5" xfId="13607" xr:uid="{00000000-0005-0000-0000-000028350000}"/>
    <cellStyle name="Normal 19 2 5 2" xfId="13608" xr:uid="{00000000-0005-0000-0000-000029350000}"/>
    <cellStyle name="Normal 19 2 5 2 2" xfId="13609" xr:uid="{00000000-0005-0000-0000-00002A350000}"/>
    <cellStyle name="Normal 19 2 5 2 2 2" xfId="13610" xr:uid="{00000000-0005-0000-0000-00002B350000}"/>
    <cellStyle name="Normal 19 2 5 2 2 2 2" xfId="13611" xr:uid="{00000000-0005-0000-0000-00002C350000}"/>
    <cellStyle name="Normal 19 2 5 2 2 3" xfId="13612" xr:uid="{00000000-0005-0000-0000-00002D350000}"/>
    <cellStyle name="Normal 19 2 5 2 3" xfId="13613" xr:uid="{00000000-0005-0000-0000-00002E350000}"/>
    <cellStyle name="Normal 19 2 5 2 3 2" xfId="13614" xr:uid="{00000000-0005-0000-0000-00002F350000}"/>
    <cellStyle name="Normal 19 2 5 2 3 2 2" xfId="13615" xr:uid="{00000000-0005-0000-0000-000030350000}"/>
    <cellStyle name="Normal 19 2 5 2 3 3" xfId="13616" xr:uid="{00000000-0005-0000-0000-000031350000}"/>
    <cellStyle name="Normal 19 2 5 2 4" xfId="13617" xr:uid="{00000000-0005-0000-0000-000032350000}"/>
    <cellStyle name="Normal 19 2 5 2 4 2" xfId="13618" xr:uid="{00000000-0005-0000-0000-000033350000}"/>
    <cellStyle name="Normal 19 2 5 2 4 2 2" xfId="13619" xr:uid="{00000000-0005-0000-0000-000034350000}"/>
    <cellStyle name="Normal 19 2 5 2 4 3" xfId="13620" xr:uid="{00000000-0005-0000-0000-000035350000}"/>
    <cellStyle name="Normal 19 2 5 2 5" xfId="13621" xr:uid="{00000000-0005-0000-0000-000036350000}"/>
    <cellStyle name="Normal 19 2 5 2 5 2" xfId="13622" xr:uid="{00000000-0005-0000-0000-000037350000}"/>
    <cellStyle name="Normal 19 2 5 2 6" xfId="13623" xr:uid="{00000000-0005-0000-0000-000038350000}"/>
    <cellStyle name="Normal 19 2 5 2 6 2" xfId="13624" xr:uid="{00000000-0005-0000-0000-000039350000}"/>
    <cellStyle name="Normal 19 2 5 2 7" xfId="13625" xr:uid="{00000000-0005-0000-0000-00003A350000}"/>
    <cellStyle name="Normal 19 2 5 3" xfId="13626" xr:uid="{00000000-0005-0000-0000-00003B350000}"/>
    <cellStyle name="Normal 19 2 5 3 2" xfId="13627" xr:uid="{00000000-0005-0000-0000-00003C350000}"/>
    <cellStyle name="Normal 19 2 5 3 2 2" xfId="13628" xr:uid="{00000000-0005-0000-0000-00003D350000}"/>
    <cellStyle name="Normal 19 2 5 3 3" xfId="13629" xr:uid="{00000000-0005-0000-0000-00003E350000}"/>
    <cellStyle name="Normal 19 2 5 4" xfId="13630" xr:uid="{00000000-0005-0000-0000-00003F350000}"/>
    <cellStyle name="Normal 19 2 5 4 2" xfId="13631" xr:uid="{00000000-0005-0000-0000-000040350000}"/>
    <cellStyle name="Normal 19 2 5 4 2 2" xfId="13632" xr:uid="{00000000-0005-0000-0000-000041350000}"/>
    <cellStyle name="Normal 19 2 5 4 3" xfId="13633" xr:uid="{00000000-0005-0000-0000-000042350000}"/>
    <cellStyle name="Normal 19 2 5 5" xfId="13634" xr:uid="{00000000-0005-0000-0000-000043350000}"/>
    <cellStyle name="Normal 19 2 5 5 2" xfId="13635" xr:uid="{00000000-0005-0000-0000-000044350000}"/>
    <cellStyle name="Normal 19 2 5 5 2 2" xfId="13636" xr:uid="{00000000-0005-0000-0000-000045350000}"/>
    <cellStyle name="Normal 19 2 5 5 3" xfId="13637" xr:uid="{00000000-0005-0000-0000-000046350000}"/>
    <cellStyle name="Normal 19 2 5 6" xfId="13638" xr:uid="{00000000-0005-0000-0000-000047350000}"/>
    <cellStyle name="Normal 19 2 5 6 2" xfId="13639" xr:uid="{00000000-0005-0000-0000-000048350000}"/>
    <cellStyle name="Normal 19 2 5 7" xfId="13640" xr:uid="{00000000-0005-0000-0000-000049350000}"/>
    <cellStyle name="Normal 19 2 5 7 2" xfId="13641" xr:uid="{00000000-0005-0000-0000-00004A350000}"/>
    <cellStyle name="Normal 19 2 5 8" xfId="13642" xr:uid="{00000000-0005-0000-0000-00004B350000}"/>
    <cellStyle name="Normal 19 2 6" xfId="13643" xr:uid="{00000000-0005-0000-0000-00004C350000}"/>
    <cellStyle name="Normal 19 2 6 2" xfId="13644" xr:uid="{00000000-0005-0000-0000-00004D350000}"/>
    <cellStyle name="Normal 19 2 6 2 2" xfId="13645" xr:uid="{00000000-0005-0000-0000-00004E350000}"/>
    <cellStyle name="Normal 19 2 6 2 2 2" xfId="13646" xr:uid="{00000000-0005-0000-0000-00004F350000}"/>
    <cellStyle name="Normal 19 2 6 2 3" xfId="13647" xr:uid="{00000000-0005-0000-0000-000050350000}"/>
    <cellStyle name="Normal 19 2 6 3" xfId="13648" xr:uid="{00000000-0005-0000-0000-000051350000}"/>
    <cellStyle name="Normal 19 2 6 3 2" xfId="13649" xr:uid="{00000000-0005-0000-0000-000052350000}"/>
    <cellStyle name="Normal 19 2 6 3 2 2" xfId="13650" xr:uid="{00000000-0005-0000-0000-000053350000}"/>
    <cellStyle name="Normal 19 2 6 3 3" xfId="13651" xr:uid="{00000000-0005-0000-0000-000054350000}"/>
    <cellStyle name="Normal 19 2 6 4" xfId="13652" xr:uid="{00000000-0005-0000-0000-000055350000}"/>
    <cellStyle name="Normal 19 2 6 4 2" xfId="13653" xr:uid="{00000000-0005-0000-0000-000056350000}"/>
    <cellStyle name="Normal 19 2 6 4 2 2" xfId="13654" xr:uid="{00000000-0005-0000-0000-000057350000}"/>
    <cellStyle name="Normal 19 2 6 4 3" xfId="13655" xr:uid="{00000000-0005-0000-0000-000058350000}"/>
    <cellStyle name="Normal 19 2 6 5" xfId="13656" xr:uid="{00000000-0005-0000-0000-000059350000}"/>
    <cellStyle name="Normal 19 2 6 5 2" xfId="13657" xr:uid="{00000000-0005-0000-0000-00005A350000}"/>
    <cellStyle name="Normal 19 2 6 6" xfId="13658" xr:uid="{00000000-0005-0000-0000-00005B350000}"/>
    <cellStyle name="Normal 19 2 6 6 2" xfId="13659" xr:uid="{00000000-0005-0000-0000-00005C350000}"/>
    <cellStyle name="Normal 19 2 6 7" xfId="13660" xr:uid="{00000000-0005-0000-0000-00005D350000}"/>
    <cellStyle name="Normal 19 2 7" xfId="13661" xr:uid="{00000000-0005-0000-0000-00005E350000}"/>
    <cellStyle name="Normal 19 2 7 2" xfId="13662" xr:uid="{00000000-0005-0000-0000-00005F350000}"/>
    <cellStyle name="Normal 19 2 7 2 2" xfId="13663" xr:uid="{00000000-0005-0000-0000-000060350000}"/>
    <cellStyle name="Normal 19 2 7 2 2 2" xfId="13664" xr:uid="{00000000-0005-0000-0000-000061350000}"/>
    <cellStyle name="Normal 19 2 7 2 3" xfId="13665" xr:uid="{00000000-0005-0000-0000-000062350000}"/>
    <cellStyle name="Normal 19 2 7 3" xfId="13666" xr:uid="{00000000-0005-0000-0000-000063350000}"/>
    <cellStyle name="Normal 19 2 7 3 2" xfId="13667" xr:uid="{00000000-0005-0000-0000-000064350000}"/>
    <cellStyle name="Normal 19 2 7 3 2 2" xfId="13668" xr:uid="{00000000-0005-0000-0000-000065350000}"/>
    <cellStyle name="Normal 19 2 7 3 3" xfId="13669" xr:uid="{00000000-0005-0000-0000-000066350000}"/>
    <cellStyle name="Normal 19 2 7 4" xfId="13670" xr:uid="{00000000-0005-0000-0000-000067350000}"/>
    <cellStyle name="Normal 19 2 7 4 2" xfId="13671" xr:uid="{00000000-0005-0000-0000-000068350000}"/>
    <cellStyle name="Normal 19 2 7 4 2 2" xfId="13672" xr:uid="{00000000-0005-0000-0000-000069350000}"/>
    <cellStyle name="Normal 19 2 7 4 3" xfId="13673" xr:uid="{00000000-0005-0000-0000-00006A350000}"/>
    <cellStyle name="Normal 19 2 7 5" xfId="13674" xr:uid="{00000000-0005-0000-0000-00006B350000}"/>
    <cellStyle name="Normal 19 2 7 5 2" xfId="13675" xr:uid="{00000000-0005-0000-0000-00006C350000}"/>
    <cellStyle name="Normal 19 2 7 6" xfId="13676" xr:uid="{00000000-0005-0000-0000-00006D350000}"/>
    <cellStyle name="Normal 19 2 7 6 2" xfId="13677" xr:uid="{00000000-0005-0000-0000-00006E350000}"/>
    <cellStyle name="Normal 19 2 7 7" xfId="13678" xr:uid="{00000000-0005-0000-0000-00006F350000}"/>
    <cellStyle name="Normal 19 2 8" xfId="13679" xr:uid="{00000000-0005-0000-0000-000070350000}"/>
    <cellStyle name="Normal 19 2 8 2" xfId="13680" xr:uid="{00000000-0005-0000-0000-000071350000}"/>
    <cellStyle name="Normal 19 2 8 2 2" xfId="13681" xr:uid="{00000000-0005-0000-0000-000072350000}"/>
    <cellStyle name="Normal 19 2 8 3" xfId="13682" xr:uid="{00000000-0005-0000-0000-000073350000}"/>
    <cellStyle name="Normal 19 2 9" xfId="13683" xr:uid="{00000000-0005-0000-0000-000074350000}"/>
    <cellStyle name="Normal 19 2 9 2" xfId="13684" xr:uid="{00000000-0005-0000-0000-000075350000}"/>
    <cellStyle name="Normal 19 2 9 2 2" xfId="13685" xr:uid="{00000000-0005-0000-0000-000076350000}"/>
    <cellStyle name="Normal 19 2 9 3" xfId="13686" xr:uid="{00000000-0005-0000-0000-000077350000}"/>
    <cellStyle name="Normal 19 2_Confidential Information" xfId="13687" xr:uid="{00000000-0005-0000-0000-000078350000}"/>
    <cellStyle name="Normal 19 3" xfId="13688" xr:uid="{00000000-0005-0000-0000-000079350000}"/>
    <cellStyle name="Normal 19 3 10" xfId="13689" xr:uid="{00000000-0005-0000-0000-00007A350000}"/>
    <cellStyle name="Normal 19 3 10 2" xfId="13690" xr:uid="{00000000-0005-0000-0000-00007B350000}"/>
    <cellStyle name="Normal 19 3 10 2 2" xfId="13691" xr:uid="{00000000-0005-0000-0000-00007C350000}"/>
    <cellStyle name="Normal 19 3 10 3" xfId="13692" xr:uid="{00000000-0005-0000-0000-00007D350000}"/>
    <cellStyle name="Normal 19 3 11" xfId="13693" xr:uid="{00000000-0005-0000-0000-00007E350000}"/>
    <cellStyle name="Normal 19 3 11 2" xfId="13694" xr:uid="{00000000-0005-0000-0000-00007F350000}"/>
    <cellStyle name="Normal 19 3 12" xfId="13695" xr:uid="{00000000-0005-0000-0000-000080350000}"/>
    <cellStyle name="Normal 19 3 12 2" xfId="13696" xr:uid="{00000000-0005-0000-0000-000081350000}"/>
    <cellStyle name="Normal 19 3 13" xfId="13697" xr:uid="{00000000-0005-0000-0000-000082350000}"/>
    <cellStyle name="Normal 19 3 2" xfId="13698" xr:uid="{00000000-0005-0000-0000-000083350000}"/>
    <cellStyle name="Normal 19 3 2 10" xfId="13699" xr:uid="{00000000-0005-0000-0000-000084350000}"/>
    <cellStyle name="Normal 19 3 2 10 2" xfId="13700" xr:uid="{00000000-0005-0000-0000-000085350000}"/>
    <cellStyle name="Normal 19 3 2 11" xfId="13701" xr:uid="{00000000-0005-0000-0000-000086350000}"/>
    <cellStyle name="Normal 19 3 2 2" xfId="13702" xr:uid="{00000000-0005-0000-0000-000087350000}"/>
    <cellStyle name="Normal 19 3 2 2 2" xfId="13703" xr:uid="{00000000-0005-0000-0000-000088350000}"/>
    <cellStyle name="Normal 19 3 2 2 2 2" xfId="13704" xr:uid="{00000000-0005-0000-0000-000089350000}"/>
    <cellStyle name="Normal 19 3 2 2 2 2 2" xfId="13705" xr:uid="{00000000-0005-0000-0000-00008A350000}"/>
    <cellStyle name="Normal 19 3 2 2 2 2 2 2" xfId="13706" xr:uid="{00000000-0005-0000-0000-00008B350000}"/>
    <cellStyle name="Normal 19 3 2 2 2 2 3" xfId="13707" xr:uid="{00000000-0005-0000-0000-00008C350000}"/>
    <cellStyle name="Normal 19 3 2 2 2 3" xfId="13708" xr:uid="{00000000-0005-0000-0000-00008D350000}"/>
    <cellStyle name="Normal 19 3 2 2 2 3 2" xfId="13709" xr:uid="{00000000-0005-0000-0000-00008E350000}"/>
    <cellStyle name="Normal 19 3 2 2 2 3 2 2" xfId="13710" xr:uid="{00000000-0005-0000-0000-00008F350000}"/>
    <cellStyle name="Normal 19 3 2 2 2 3 3" xfId="13711" xr:uid="{00000000-0005-0000-0000-000090350000}"/>
    <cellStyle name="Normal 19 3 2 2 2 4" xfId="13712" xr:uid="{00000000-0005-0000-0000-000091350000}"/>
    <cellStyle name="Normal 19 3 2 2 2 4 2" xfId="13713" xr:uid="{00000000-0005-0000-0000-000092350000}"/>
    <cellStyle name="Normal 19 3 2 2 2 4 2 2" xfId="13714" xr:uid="{00000000-0005-0000-0000-000093350000}"/>
    <cellStyle name="Normal 19 3 2 2 2 4 3" xfId="13715" xr:uid="{00000000-0005-0000-0000-000094350000}"/>
    <cellStyle name="Normal 19 3 2 2 2 5" xfId="13716" xr:uid="{00000000-0005-0000-0000-000095350000}"/>
    <cellStyle name="Normal 19 3 2 2 2 5 2" xfId="13717" xr:uid="{00000000-0005-0000-0000-000096350000}"/>
    <cellStyle name="Normal 19 3 2 2 2 6" xfId="13718" xr:uid="{00000000-0005-0000-0000-000097350000}"/>
    <cellStyle name="Normal 19 3 2 2 2 6 2" xfId="13719" xr:uid="{00000000-0005-0000-0000-000098350000}"/>
    <cellStyle name="Normal 19 3 2 2 2 7" xfId="13720" xr:uid="{00000000-0005-0000-0000-000099350000}"/>
    <cellStyle name="Normal 19 3 2 2 3" xfId="13721" xr:uid="{00000000-0005-0000-0000-00009A350000}"/>
    <cellStyle name="Normal 19 3 2 2 3 2" xfId="13722" xr:uid="{00000000-0005-0000-0000-00009B350000}"/>
    <cellStyle name="Normal 19 3 2 2 3 2 2" xfId="13723" xr:uid="{00000000-0005-0000-0000-00009C350000}"/>
    <cellStyle name="Normal 19 3 2 2 3 2 2 2" xfId="13724" xr:uid="{00000000-0005-0000-0000-00009D350000}"/>
    <cellStyle name="Normal 19 3 2 2 3 2 3" xfId="13725" xr:uid="{00000000-0005-0000-0000-00009E350000}"/>
    <cellStyle name="Normal 19 3 2 2 3 3" xfId="13726" xr:uid="{00000000-0005-0000-0000-00009F350000}"/>
    <cellStyle name="Normal 19 3 2 2 3 3 2" xfId="13727" xr:uid="{00000000-0005-0000-0000-0000A0350000}"/>
    <cellStyle name="Normal 19 3 2 2 3 3 2 2" xfId="13728" xr:uid="{00000000-0005-0000-0000-0000A1350000}"/>
    <cellStyle name="Normal 19 3 2 2 3 3 3" xfId="13729" xr:uid="{00000000-0005-0000-0000-0000A2350000}"/>
    <cellStyle name="Normal 19 3 2 2 3 4" xfId="13730" xr:uid="{00000000-0005-0000-0000-0000A3350000}"/>
    <cellStyle name="Normal 19 3 2 2 3 4 2" xfId="13731" xr:uid="{00000000-0005-0000-0000-0000A4350000}"/>
    <cellStyle name="Normal 19 3 2 2 3 4 2 2" xfId="13732" xr:uid="{00000000-0005-0000-0000-0000A5350000}"/>
    <cellStyle name="Normal 19 3 2 2 3 4 3" xfId="13733" xr:uid="{00000000-0005-0000-0000-0000A6350000}"/>
    <cellStyle name="Normal 19 3 2 2 3 5" xfId="13734" xr:uid="{00000000-0005-0000-0000-0000A7350000}"/>
    <cellStyle name="Normal 19 3 2 2 3 5 2" xfId="13735" xr:uid="{00000000-0005-0000-0000-0000A8350000}"/>
    <cellStyle name="Normal 19 3 2 2 3 6" xfId="13736" xr:uid="{00000000-0005-0000-0000-0000A9350000}"/>
    <cellStyle name="Normal 19 3 2 2 3 6 2" xfId="13737" xr:uid="{00000000-0005-0000-0000-0000AA350000}"/>
    <cellStyle name="Normal 19 3 2 2 3 7" xfId="13738" xr:uid="{00000000-0005-0000-0000-0000AB350000}"/>
    <cellStyle name="Normal 19 3 2 2 4" xfId="13739" xr:uid="{00000000-0005-0000-0000-0000AC350000}"/>
    <cellStyle name="Normal 19 3 2 2 4 2" xfId="13740" xr:uid="{00000000-0005-0000-0000-0000AD350000}"/>
    <cellStyle name="Normal 19 3 2 2 4 2 2" xfId="13741" xr:uid="{00000000-0005-0000-0000-0000AE350000}"/>
    <cellStyle name="Normal 19 3 2 2 4 3" xfId="13742" xr:uid="{00000000-0005-0000-0000-0000AF350000}"/>
    <cellStyle name="Normal 19 3 2 2 5" xfId="13743" xr:uid="{00000000-0005-0000-0000-0000B0350000}"/>
    <cellStyle name="Normal 19 3 2 2 5 2" xfId="13744" xr:uid="{00000000-0005-0000-0000-0000B1350000}"/>
    <cellStyle name="Normal 19 3 2 2 5 2 2" xfId="13745" xr:uid="{00000000-0005-0000-0000-0000B2350000}"/>
    <cellStyle name="Normal 19 3 2 2 5 3" xfId="13746" xr:uid="{00000000-0005-0000-0000-0000B3350000}"/>
    <cellStyle name="Normal 19 3 2 2 6" xfId="13747" xr:uid="{00000000-0005-0000-0000-0000B4350000}"/>
    <cellStyle name="Normal 19 3 2 2 6 2" xfId="13748" xr:uid="{00000000-0005-0000-0000-0000B5350000}"/>
    <cellStyle name="Normal 19 3 2 2 6 2 2" xfId="13749" xr:uid="{00000000-0005-0000-0000-0000B6350000}"/>
    <cellStyle name="Normal 19 3 2 2 6 3" xfId="13750" xr:uid="{00000000-0005-0000-0000-0000B7350000}"/>
    <cellStyle name="Normal 19 3 2 2 7" xfId="13751" xr:uid="{00000000-0005-0000-0000-0000B8350000}"/>
    <cellStyle name="Normal 19 3 2 2 7 2" xfId="13752" xr:uid="{00000000-0005-0000-0000-0000B9350000}"/>
    <cellStyle name="Normal 19 3 2 2 8" xfId="13753" xr:uid="{00000000-0005-0000-0000-0000BA350000}"/>
    <cellStyle name="Normal 19 3 2 2 8 2" xfId="13754" xr:uid="{00000000-0005-0000-0000-0000BB350000}"/>
    <cellStyle name="Normal 19 3 2 2 9" xfId="13755" xr:uid="{00000000-0005-0000-0000-0000BC350000}"/>
    <cellStyle name="Normal 19 3 2 3" xfId="13756" xr:uid="{00000000-0005-0000-0000-0000BD350000}"/>
    <cellStyle name="Normal 19 3 2 3 2" xfId="13757" xr:uid="{00000000-0005-0000-0000-0000BE350000}"/>
    <cellStyle name="Normal 19 3 2 3 2 2" xfId="13758" xr:uid="{00000000-0005-0000-0000-0000BF350000}"/>
    <cellStyle name="Normal 19 3 2 3 2 2 2" xfId="13759" xr:uid="{00000000-0005-0000-0000-0000C0350000}"/>
    <cellStyle name="Normal 19 3 2 3 2 2 2 2" xfId="13760" xr:uid="{00000000-0005-0000-0000-0000C1350000}"/>
    <cellStyle name="Normal 19 3 2 3 2 2 3" xfId="13761" xr:uid="{00000000-0005-0000-0000-0000C2350000}"/>
    <cellStyle name="Normal 19 3 2 3 2 3" xfId="13762" xr:uid="{00000000-0005-0000-0000-0000C3350000}"/>
    <cellStyle name="Normal 19 3 2 3 2 3 2" xfId="13763" xr:uid="{00000000-0005-0000-0000-0000C4350000}"/>
    <cellStyle name="Normal 19 3 2 3 2 3 2 2" xfId="13764" xr:uid="{00000000-0005-0000-0000-0000C5350000}"/>
    <cellStyle name="Normal 19 3 2 3 2 3 3" xfId="13765" xr:uid="{00000000-0005-0000-0000-0000C6350000}"/>
    <cellStyle name="Normal 19 3 2 3 2 4" xfId="13766" xr:uid="{00000000-0005-0000-0000-0000C7350000}"/>
    <cellStyle name="Normal 19 3 2 3 2 4 2" xfId="13767" xr:uid="{00000000-0005-0000-0000-0000C8350000}"/>
    <cellStyle name="Normal 19 3 2 3 2 4 2 2" xfId="13768" xr:uid="{00000000-0005-0000-0000-0000C9350000}"/>
    <cellStyle name="Normal 19 3 2 3 2 4 3" xfId="13769" xr:uid="{00000000-0005-0000-0000-0000CA350000}"/>
    <cellStyle name="Normal 19 3 2 3 2 5" xfId="13770" xr:uid="{00000000-0005-0000-0000-0000CB350000}"/>
    <cellStyle name="Normal 19 3 2 3 2 5 2" xfId="13771" xr:uid="{00000000-0005-0000-0000-0000CC350000}"/>
    <cellStyle name="Normal 19 3 2 3 2 6" xfId="13772" xr:uid="{00000000-0005-0000-0000-0000CD350000}"/>
    <cellStyle name="Normal 19 3 2 3 2 6 2" xfId="13773" xr:uid="{00000000-0005-0000-0000-0000CE350000}"/>
    <cellStyle name="Normal 19 3 2 3 2 7" xfId="13774" xr:uid="{00000000-0005-0000-0000-0000CF350000}"/>
    <cellStyle name="Normal 19 3 2 3 3" xfId="13775" xr:uid="{00000000-0005-0000-0000-0000D0350000}"/>
    <cellStyle name="Normal 19 3 2 3 3 2" xfId="13776" xr:uid="{00000000-0005-0000-0000-0000D1350000}"/>
    <cellStyle name="Normal 19 3 2 3 3 2 2" xfId="13777" xr:uid="{00000000-0005-0000-0000-0000D2350000}"/>
    <cellStyle name="Normal 19 3 2 3 3 3" xfId="13778" xr:uid="{00000000-0005-0000-0000-0000D3350000}"/>
    <cellStyle name="Normal 19 3 2 3 4" xfId="13779" xr:uid="{00000000-0005-0000-0000-0000D4350000}"/>
    <cellStyle name="Normal 19 3 2 3 4 2" xfId="13780" xr:uid="{00000000-0005-0000-0000-0000D5350000}"/>
    <cellStyle name="Normal 19 3 2 3 4 2 2" xfId="13781" xr:uid="{00000000-0005-0000-0000-0000D6350000}"/>
    <cellStyle name="Normal 19 3 2 3 4 3" xfId="13782" xr:uid="{00000000-0005-0000-0000-0000D7350000}"/>
    <cellStyle name="Normal 19 3 2 3 5" xfId="13783" xr:uid="{00000000-0005-0000-0000-0000D8350000}"/>
    <cellStyle name="Normal 19 3 2 3 5 2" xfId="13784" xr:uid="{00000000-0005-0000-0000-0000D9350000}"/>
    <cellStyle name="Normal 19 3 2 3 5 2 2" xfId="13785" xr:uid="{00000000-0005-0000-0000-0000DA350000}"/>
    <cellStyle name="Normal 19 3 2 3 5 3" xfId="13786" xr:uid="{00000000-0005-0000-0000-0000DB350000}"/>
    <cellStyle name="Normal 19 3 2 3 6" xfId="13787" xr:uid="{00000000-0005-0000-0000-0000DC350000}"/>
    <cellStyle name="Normal 19 3 2 3 6 2" xfId="13788" xr:uid="{00000000-0005-0000-0000-0000DD350000}"/>
    <cellStyle name="Normal 19 3 2 3 7" xfId="13789" xr:uid="{00000000-0005-0000-0000-0000DE350000}"/>
    <cellStyle name="Normal 19 3 2 3 7 2" xfId="13790" xr:uid="{00000000-0005-0000-0000-0000DF350000}"/>
    <cellStyle name="Normal 19 3 2 3 8" xfId="13791" xr:uid="{00000000-0005-0000-0000-0000E0350000}"/>
    <cellStyle name="Normal 19 3 2 4" xfId="13792" xr:uid="{00000000-0005-0000-0000-0000E1350000}"/>
    <cellStyle name="Normal 19 3 2 4 2" xfId="13793" xr:uid="{00000000-0005-0000-0000-0000E2350000}"/>
    <cellStyle name="Normal 19 3 2 4 2 2" xfId="13794" xr:uid="{00000000-0005-0000-0000-0000E3350000}"/>
    <cellStyle name="Normal 19 3 2 4 2 2 2" xfId="13795" xr:uid="{00000000-0005-0000-0000-0000E4350000}"/>
    <cellStyle name="Normal 19 3 2 4 2 3" xfId="13796" xr:uid="{00000000-0005-0000-0000-0000E5350000}"/>
    <cellStyle name="Normal 19 3 2 4 3" xfId="13797" xr:uid="{00000000-0005-0000-0000-0000E6350000}"/>
    <cellStyle name="Normal 19 3 2 4 3 2" xfId="13798" xr:uid="{00000000-0005-0000-0000-0000E7350000}"/>
    <cellStyle name="Normal 19 3 2 4 3 2 2" xfId="13799" xr:uid="{00000000-0005-0000-0000-0000E8350000}"/>
    <cellStyle name="Normal 19 3 2 4 3 3" xfId="13800" xr:uid="{00000000-0005-0000-0000-0000E9350000}"/>
    <cellStyle name="Normal 19 3 2 4 4" xfId="13801" xr:uid="{00000000-0005-0000-0000-0000EA350000}"/>
    <cellStyle name="Normal 19 3 2 4 4 2" xfId="13802" xr:uid="{00000000-0005-0000-0000-0000EB350000}"/>
    <cellStyle name="Normal 19 3 2 4 4 2 2" xfId="13803" xr:uid="{00000000-0005-0000-0000-0000EC350000}"/>
    <cellStyle name="Normal 19 3 2 4 4 3" xfId="13804" xr:uid="{00000000-0005-0000-0000-0000ED350000}"/>
    <cellStyle name="Normal 19 3 2 4 5" xfId="13805" xr:uid="{00000000-0005-0000-0000-0000EE350000}"/>
    <cellStyle name="Normal 19 3 2 4 5 2" xfId="13806" xr:uid="{00000000-0005-0000-0000-0000EF350000}"/>
    <cellStyle name="Normal 19 3 2 4 6" xfId="13807" xr:uid="{00000000-0005-0000-0000-0000F0350000}"/>
    <cellStyle name="Normal 19 3 2 4 6 2" xfId="13808" xr:uid="{00000000-0005-0000-0000-0000F1350000}"/>
    <cellStyle name="Normal 19 3 2 4 7" xfId="13809" xr:uid="{00000000-0005-0000-0000-0000F2350000}"/>
    <cellStyle name="Normal 19 3 2 5" xfId="13810" xr:uid="{00000000-0005-0000-0000-0000F3350000}"/>
    <cellStyle name="Normal 19 3 2 5 2" xfId="13811" xr:uid="{00000000-0005-0000-0000-0000F4350000}"/>
    <cellStyle name="Normal 19 3 2 5 2 2" xfId="13812" xr:uid="{00000000-0005-0000-0000-0000F5350000}"/>
    <cellStyle name="Normal 19 3 2 5 2 2 2" xfId="13813" xr:uid="{00000000-0005-0000-0000-0000F6350000}"/>
    <cellStyle name="Normal 19 3 2 5 2 3" xfId="13814" xr:uid="{00000000-0005-0000-0000-0000F7350000}"/>
    <cellStyle name="Normal 19 3 2 5 3" xfId="13815" xr:uid="{00000000-0005-0000-0000-0000F8350000}"/>
    <cellStyle name="Normal 19 3 2 5 3 2" xfId="13816" xr:uid="{00000000-0005-0000-0000-0000F9350000}"/>
    <cellStyle name="Normal 19 3 2 5 3 2 2" xfId="13817" xr:uid="{00000000-0005-0000-0000-0000FA350000}"/>
    <cellStyle name="Normal 19 3 2 5 3 3" xfId="13818" xr:uid="{00000000-0005-0000-0000-0000FB350000}"/>
    <cellStyle name="Normal 19 3 2 5 4" xfId="13819" xr:uid="{00000000-0005-0000-0000-0000FC350000}"/>
    <cellStyle name="Normal 19 3 2 5 4 2" xfId="13820" xr:uid="{00000000-0005-0000-0000-0000FD350000}"/>
    <cellStyle name="Normal 19 3 2 5 4 2 2" xfId="13821" xr:uid="{00000000-0005-0000-0000-0000FE350000}"/>
    <cellStyle name="Normal 19 3 2 5 4 3" xfId="13822" xr:uid="{00000000-0005-0000-0000-0000FF350000}"/>
    <cellStyle name="Normal 19 3 2 5 5" xfId="13823" xr:uid="{00000000-0005-0000-0000-000000360000}"/>
    <cellStyle name="Normal 19 3 2 5 5 2" xfId="13824" xr:uid="{00000000-0005-0000-0000-000001360000}"/>
    <cellStyle name="Normal 19 3 2 5 6" xfId="13825" xr:uid="{00000000-0005-0000-0000-000002360000}"/>
    <cellStyle name="Normal 19 3 2 5 6 2" xfId="13826" xr:uid="{00000000-0005-0000-0000-000003360000}"/>
    <cellStyle name="Normal 19 3 2 5 7" xfId="13827" xr:uid="{00000000-0005-0000-0000-000004360000}"/>
    <cellStyle name="Normal 19 3 2 6" xfId="13828" xr:uid="{00000000-0005-0000-0000-000005360000}"/>
    <cellStyle name="Normal 19 3 2 6 2" xfId="13829" xr:uid="{00000000-0005-0000-0000-000006360000}"/>
    <cellStyle name="Normal 19 3 2 6 2 2" xfId="13830" xr:uid="{00000000-0005-0000-0000-000007360000}"/>
    <cellStyle name="Normal 19 3 2 6 3" xfId="13831" xr:uid="{00000000-0005-0000-0000-000008360000}"/>
    <cellStyle name="Normal 19 3 2 7" xfId="13832" xr:uid="{00000000-0005-0000-0000-000009360000}"/>
    <cellStyle name="Normal 19 3 2 7 2" xfId="13833" xr:uid="{00000000-0005-0000-0000-00000A360000}"/>
    <cellStyle name="Normal 19 3 2 7 2 2" xfId="13834" xr:uid="{00000000-0005-0000-0000-00000B360000}"/>
    <cellStyle name="Normal 19 3 2 7 3" xfId="13835" xr:uid="{00000000-0005-0000-0000-00000C360000}"/>
    <cellStyle name="Normal 19 3 2 8" xfId="13836" xr:uid="{00000000-0005-0000-0000-00000D360000}"/>
    <cellStyle name="Normal 19 3 2 8 2" xfId="13837" xr:uid="{00000000-0005-0000-0000-00000E360000}"/>
    <cellStyle name="Normal 19 3 2 8 2 2" xfId="13838" xr:uid="{00000000-0005-0000-0000-00000F360000}"/>
    <cellStyle name="Normal 19 3 2 8 3" xfId="13839" xr:uid="{00000000-0005-0000-0000-000010360000}"/>
    <cellStyle name="Normal 19 3 2 9" xfId="13840" xr:uid="{00000000-0005-0000-0000-000011360000}"/>
    <cellStyle name="Normal 19 3 2 9 2" xfId="13841" xr:uid="{00000000-0005-0000-0000-000012360000}"/>
    <cellStyle name="Normal 19 3 3" xfId="13842" xr:uid="{00000000-0005-0000-0000-000013360000}"/>
    <cellStyle name="Normal 19 3 3 10" xfId="13843" xr:uid="{00000000-0005-0000-0000-000014360000}"/>
    <cellStyle name="Normal 19 3 3 10 2" xfId="13844" xr:uid="{00000000-0005-0000-0000-000015360000}"/>
    <cellStyle name="Normal 19 3 3 11" xfId="13845" xr:uid="{00000000-0005-0000-0000-000016360000}"/>
    <cellStyle name="Normal 19 3 3 2" xfId="13846" xr:uid="{00000000-0005-0000-0000-000017360000}"/>
    <cellStyle name="Normal 19 3 3 2 2" xfId="13847" xr:uid="{00000000-0005-0000-0000-000018360000}"/>
    <cellStyle name="Normal 19 3 3 2 2 2" xfId="13848" xr:uid="{00000000-0005-0000-0000-000019360000}"/>
    <cellStyle name="Normal 19 3 3 2 2 2 2" xfId="13849" xr:uid="{00000000-0005-0000-0000-00001A360000}"/>
    <cellStyle name="Normal 19 3 3 2 2 2 2 2" xfId="13850" xr:uid="{00000000-0005-0000-0000-00001B360000}"/>
    <cellStyle name="Normal 19 3 3 2 2 2 3" xfId="13851" xr:uid="{00000000-0005-0000-0000-00001C360000}"/>
    <cellStyle name="Normal 19 3 3 2 2 3" xfId="13852" xr:uid="{00000000-0005-0000-0000-00001D360000}"/>
    <cellStyle name="Normal 19 3 3 2 2 3 2" xfId="13853" xr:uid="{00000000-0005-0000-0000-00001E360000}"/>
    <cellStyle name="Normal 19 3 3 2 2 3 2 2" xfId="13854" xr:uid="{00000000-0005-0000-0000-00001F360000}"/>
    <cellStyle name="Normal 19 3 3 2 2 3 3" xfId="13855" xr:uid="{00000000-0005-0000-0000-000020360000}"/>
    <cellStyle name="Normal 19 3 3 2 2 4" xfId="13856" xr:uid="{00000000-0005-0000-0000-000021360000}"/>
    <cellStyle name="Normal 19 3 3 2 2 4 2" xfId="13857" xr:uid="{00000000-0005-0000-0000-000022360000}"/>
    <cellStyle name="Normal 19 3 3 2 2 4 2 2" xfId="13858" xr:uid="{00000000-0005-0000-0000-000023360000}"/>
    <cellStyle name="Normal 19 3 3 2 2 4 3" xfId="13859" xr:uid="{00000000-0005-0000-0000-000024360000}"/>
    <cellStyle name="Normal 19 3 3 2 2 5" xfId="13860" xr:uid="{00000000-0005-0000-0000-000025360000}"/>
    <cellStyle name="Normal 19 3 3 2 2 5 2" xfId="13861" xr:uid="{00000000-0005-0000-0000-000026360000}"/>
    <cellStyle name="Normal 19 3 3 2 2 6" xfId="13862" xr:uid="{00000000-0005-0000-0000-000027360000}"/>
    <cellStyle name="Normal 19 3 3 2 2 6 2" xfId="13863" xr:uid="{00000000-0005-0000-0000-000028360000}"/>
    <cellStyle name="Normal 19 3 3 2 2 7" xfId="13864" xr:uid="{00000000-0005-0000-0000-000029360000}"/>
    <cellStyle name="Normal 19 3 3 2 3" xfId="13865" xr:uid="{00000000-0005-0000-0000-00002A360000}"/>
    <cellStyle name="Normal 19 3 3 2 3 2" xfId="13866" xr:uid="{00000000-0005-0000-0000-00002B360000}"/>
    <cellStyle name="Normal 19 3 3 2 3 2 2" xfId="13867" xr:uid="{00000000-0005-0000-0000-00002C360000}"/>
    <cellStyle name="Normal 19 3 3 2 3 2 2 2" xfId="13868" xr:uid="{00000000-0005-0000-0000-00002D360000}"/>
    <cellStyle name="Normal 19 3 3 2 3 2 3" xfId="13869" xr:uid="{00000000-0005-0000-0000-00002E360000}"/>
    <cellStyle name="Normal 19 3 3 2 3 3" xfId="13870" xr:uid="{00000000-0005-0000-0000-00002F360000}"/>
    <cellStyle name="Normal 19 3 3 2 3 3 2" xfId="13871" xr:uid="{00000000-0005-0000-0000-000030360000}"/>
    <cellStyle name="Normal 19 3 3 2 3 3 2 2" xfId="13872" xr:uid="{00000000-0005-0000-0000-000031360000}"/>
    <cellStyle name="Normal 19 3 3 2 3 3 3" xfId="13873" xr:uid="{00000000-0005-0000-0000-000032360000}"/>
    <cellStyle name="Normal 19 3 3 2 3 4" xfId="13874" xr:uid="{00000000-0005-0000-0000-000033360000}"/>
    <cellStyle name="Normal 19 3 3 2 3 4 2" xfId="13875" xr:uid="{00000000-0005-0000-0000-000034360000}"/>
    <cellStyle name="Normal 19 3 3 2 3 4 2 2" xfId="13876" xr:uid="{00000000-0005-0000-0000-000035360000}"/>
    <cellStyle name="Normal 19 3 3 2 3 4 3" xfId="13877" xr:uid="{00000000-0005-0000-0000-000036360000}"/>
    <cellStyle name="Normal 19 3 3 2 3 5" xfId="13878" xr:uid="{00000000-0005-0000-0000-000037360000}"/>
    <cellStyle name="Normal 19 3 3 2 3 5 2" xfId="13879" xr:uid="{00000000-0005-0000-0000-000038360000}"/>
    <cellStyle name="Normal 19 3 3 2 3 6" xfId="13880" xr:uid="{00000000-0005-0000-0000-000039360000}"/>
    <cellStyle name="Normal 19 3 3 2 3 6 2" xfId="13881" xr:uid="{00000000-0005-0000-0000-00003A360000}"/>
    <cellStyle name="Normal 19 3 3 2 3 7" xfId="13882" xr:uid="{00000000-0005-0000-0000-00003B360000}"/>
    <cellStyle name="Normal 19 3 3 2 4" xfId="13883" xr:uid="{00000000-0005-0000-0000-00003C360000}"/>
    <cellStyle name="Normal 19 3 3 2 4 2" xfId="13884" xr:uid="{00000000-0005-0000-0000-00003D360000}"/>
    <cellStyle name="Normal 19 3 3 2 4 2 2" xfId="13885" xr:uid="{00000000-0005-0000-0000-00003E360000}"/>
    <cellStyle name="Normal 19 3 3 2 4 3" xfId="13886" xr:uid="{00000000-0005-0000-0000-00003F360000}"/>
    <cellStyle name="Normal 19 3 3 2 5" xfId="13887" xr:uid="{00000000-0005-0000-0000-000040360000}"/>
    <cellStyle name="Normal 19 3 3 2 5 2" xfId="13888" xr:uid="{00000000-0005-0000-0000-000041360000}"/>
    <cellStyle name="Normal 19 3 3 2 5 2 2" xfId="13889" xr:uid="{00000000-0005-0000-0000-000042360000}"/>
    <cellStyle name="Normal 19 3 3 2 5 3" xfId="13890" xr:uid="{00000000-0005-0000-0000-000043360000}"/>
    <cellStyle name="Normal 19 3 3 2 6" xfId="13891" xr:uid="{00000000-0005-0000-0000-000044360000}"/>
    <cellStyle name="Normal 19 3 3 2 6 2" xfId="13892" xr:uid="{00000000-0005-0000-0000-000045360000}"/>
    <cellStyle name="Normal 19 3 3 2 6 2 2" xfId="13893" xr:uid="{00000000-0005-0000-0000-000046360000}"/>
    <cellStyle name="Normal 19 3 3 2 6 3" xfId="13894" xr:uid="{00000000-0005-0000-0000-000047360000}"/>
    <cellStyle name="Normal 19 3 3 2 7" xfId="13895" xr:uid="{00000000-0005-0000-0000-000048360000}"/>
    <cellStyle name="Normal 19 3 3 2 7 2" xfId="13896" xr:uid="{00000000-0005-0000-0000-000049360000}"/>
    <cellStyle name="Normal 19 3 3 2 8" xfId="13897" xr:uid="{00000000-0005-0000-0000-00004A360000}"/>
    <cellStyle name="Normal 19 3 3 2 8 2" xfId="13898" xr:uid="{00000000-0005-0000-0000-00004B360000}"/>
    <cellStyle name="Normal 19 3 3 2 9" xfId="13899" xr:uid="{00000000-0005-0000-0000-00004C360000}"/>
    <cellStyle name="Normal 19 3 3 3" xfId="13900" xr:uid="{00000000-0005-0000-0000-00004D360000}"/>
    <cellStyle name="Normal 19 3 3 3 2" xfId="13901" xr:uid="{00000000-0005-0000-0000-00004E360000}"/>
    <cellStyle name="Normal 19 3 3 3 2 2" xfId="13902" xr:uid="{00000000-0005-0000-0000-00004F360000}"/>
    <cellStyle name="Normal 19 3 3 3 2 2 2" xfId="13903" xr:uid="{00000000-0005-0000-0000-000050360000}"/>
    <cellStyle name="Normal 19 3 3 3 2 2 2 2" xfId="13904" xr:uid="{00000000-0005-0000-0000-000051360000}"/>
    <cellStyle name="Normal 19 3 3 3 2 2 3" xfId="13905" xr:uid="{00000000-0005-0000-0000-000052360000}"/>
    <cellStyle name="Normal 19 3 3 3 2 3" xfId="13906" xr:uid="{00000000-0005-0000-0000-000053360000}"/>
    <cellStyle name="Normal 19 3 3 3 2 3 2" xfId="13907" xr:uid="{00000000-0005-0000-0000-000054360000}"/>
    <cellStyle name="Normal 19 3 3 3 2 3 2 2" xfId="13908" xr:uid="{00000000-0005-0000-0000-000055360000}"/>
    <cellStyle name="Normal 19 3 3 3 2 3 3" xfId="13909" xr:uid="{00000000-0005-0000-0000-000056360000}"/>
    <cellStyle name="Normal 19 3 3 3 2 4" xfId="13910" xr:uid="{00000000-0005-0000-0000-000057360000}"/>
    <cellStyle name="Normal 19 3 3 3 2 4 2" xfId="13911" xr:uid="{00000000-0005-0000-0000-000058360000}"/>
    <cellStyle name="Normal 19 3 3 3 2 4 2 2" xfId="13912" xr:uid="{00000000-0005-0000-0000-000059360000}"/>
    <cellStyle name="Normal 19 3 3 3 2 4 3" xfId="13913" xr:uid="{00000000-0005-0000-0000-00005A360000}"/>
    <cellStyle name="Normal 19 3 3 3 2 5" xfId="13914" xr:uid="{00000000-0005-0000-0000-00005B360000}"/>
    <cellStyle name="Normal 19 3 3 3 2 5 2" xfId="13915" xr:uid="{00000000-0005-0000-0000-00005C360000}"/>
    <cellStyle name="Normal 19 3 3 3 2 6" xfId="13916" xr:uid="{00000000-0005-0000-0000-00005D360000}"/>
    <cellStyle name="Normal 19 3 3 3 2 6 2" xfId="13917" xr:uid="{00000000-0005-0000-0000-00005E360000}"/>
    <cellStyle name="Normal 19 3 3 3 2 7" xfId="13918" xr:uid="{00000000-0005-0000-0000-00005F360000}"/>
    <cellStyle name="Normal 19 3 3 3 3" xfId="13919" xr:uid="{00000000-0005-0000-0000-000060360000}"/>
    <cellStyle name="Normal 19 3 3 3 3 2" xfId="13920" xr:uid="{00000000-0005-0000-0000-000061360000}"/>
    <cellStyle name="Normal 19 3 3 3 3 2 2" xfId="13921" xr:uid="{00000000-0005-0000-0000-000062360000}"/>
    <cellStyle name="Normal 19 3 3 3 3 3" xfId="13922" xr:uid="{00000000-0005-0000-0000-000063360000}"/>
    <cellStyle name="Normal 19 3 3 3 4" xfId="13923" xr:uid="{00000000-0005-0000-0000-000064360000}"/>
    <cellStyle name="Normal 19 3 3 3 4 2" xfId="13924" xr:uid="{00000000-0005-0000-0000-000065360000}"/>
    <cellStyle name="Normal 19 3 3 3 4 2 2" xfId="13925" xr:uid="{00000000-0005-0000-0000-000066360000}"/>
    <cellStyle name="Normal 19 3 3 3 4 3" xfId="13926" xr:uid="{00000000-0005-0000-0000-000067360000}"/>
    <cellStyle name="Normal 19 3 3 3 5" xfId="13927" xr:uid="{00000000-0005-0000-0000-000068360000}"/>
    <cellStyle name="Normal 19 3 3 3 5 2" xfId="13928" xr:uid="{00000000-0005-0000-0000-000069360000}"/>
    <cellStyle name="Normal 19 3 3 3 5 2 2" xfId="13929" xr:uid="{00000000-0005-0000-0000-00006A360000}"/>
    <cellStyle name="Normal 19 3 3 3 5 3" xfId="13930" xr:uid="{00000000-0005-0000-0000-00006B360000}"/>
    <cellStyle name="Normal 19 3 3 3 6" xfId="13931" xr:uid="{00000000-0005-0000-0000-00006C360000}"/>
    <cellStyle name="Normal 19 3 3 3 6 2" xfId="13932" xr:uid="{00000000-0005-0000-0000-00006D360000}"/>
    <cellStyle name="Normal 19 3 3 3 7" xfId="13933" xr:uid="{00000000-0005-0000-0000-00006E360000}"/>
    <cellStyle name="Normal 19 3 3 3 7 2" xfId="13934" xr:uid="{00000000-0005-0000-0000-00006F360000}"/>
    <cellStyle name="Normal 19 3 3 3 8" xfId="13935" xr:uid="{00000000-0005-0000-0000-000070360000}"/>
    <cellStyle name="Normal 19 3 3 4" xfId="13936" xr:uid="{00000000-0005-0000-0000-000071360000}"/>
    <cellStyle name="Normal 19 3 3 4 2" xfId="13937" xr:uid="{00000000-0005-0000-0000-000072360000}"/>
    <cellStyle name="Normal 19 3 3 4 2 2" xfId="13938" xr:uid="{00000000-0005-0000-0000-000073360000}"/>
    <cellStyle name="Normal 19 3 3 4 2 2 2" xfId="13939" xr:uid="{00000000-0005-0000-0000-000074360000}"/>
    <cellStyle name="Normal 19 3 3 4 2 3" xfId="13940" xr:uid="{00000000-0005-0000-0000-000075360000}"/>
    <cellStyle name="Normal 19 3 3 4 3" xfId="13941" xr:uid="{00000000-0005-0000-0000-000076360000}"/>
    <cellStyle name="Normal 19 3 3 4 3 2" xfId="13942" xr:uid="{00000000-0005-0000-0000-000077360000}"/>
    <cellStyle name="Normal 19 3 3 4 3 2 2" xfId="13943" xr:uid="{00000000-0005-0000-0000-000078360000}"/>
    <cellStyle name="Normal 19 3 3 4 3 3" xfId="13944" xr:uid="{00000000-0005-0000-0000-000079360000}"/>
    <cellStyle name="Normal 19 3 3 4 4" xfId="13945" xr:uid="{00000000-0005-0000-0000-00007A360000}"/>
    <cellStyle name="Normal 19 3 3 4 4 2" xfId="13946" xr:uid="{00000000-0005-0000-0000-00007B360000}"/>
    <cellStyle name="Normal 19 3 3 4 4 2 2" xfId="13947" xr:uid="{00000000-0005-0000-0000-00007C360000}"/>
    <cellStyle name="Normal 19 3 3 4 4 3" xfId="13948" xr:uid="{00000000-0005-0000-0000-00007D360000}"/>
    <cellStyle name="Normal 19 3 3 4 5" xfId="13949" xr:uid="{00000000-0005-0000-0000-00007E360000}"/>
    <cellStyle name="Normal 19 3 3 4 5 2" xfId="13950" xr:uid="{00000000-0005-0000-0000-00007F360000}"/>
    <cellStyle name="Normal 19 3 3 4 6" xfId="13951" xr:uid="{00000000-0005-0000-0000-000080360000}"/>
    <cellStyle name="Normal 19 3 3 4 6 2" xfId="13952" xr:uid="{00000000-0005-0000-0000-000081360000}"/>
    <cellStyle name="Normal 19 3 3 4 7" xfId="13953" xr:uid="{00000000-0005-0000-0000-000082360000}"/>
    <cellStyle name="Normal 19 3 3 5" xfId="13954" xr:uid="{00000000-0005-0000-0000-000083360000}"/>
    <cellStyle name="Normal 19 3 3 5 2" xfId="13955" xr:uid="{00000000-0005-0000-0000-000084360000}"/>
    <cellStyle name="Normal 19 3 3 5 2 2" xfId="13956" xr:uid="{00000000-0005-0000-0000-000085360000}"/>
    <cellStyle name="Normal 19 3 3 5 2 2 2" xfId="13957" xr:uid="{00000000-0005-0000-0000-000086360000}"/>
    <cellStyle name="Normal 19 3 3 5 2 3" xfId="13958" xr:uid="{00000000-0005-0000-0000-000087360000}"/>
    <cellStyle name="Normal 19 3 3 5 3" xfId="13959" xr:uid="{00000000-0005-0000-0000-000088360000}"/>
    <cellStyle name="Normal 19 3 3 5 3 2" xfId="13960" xr:uid="{00000000-0005-0000-0000-000089360000}"/>
    <cellStyle name="Normal 19 3 3 5 3 2 2" xfId="13961" xr:uid="{00000000-0005-0000-0000-00008A360000}"/>
    <cellStyle name="Normal 19 3 3 5 3 3" xfId="13962" xr:uid="{00000000-0005-0000-0000-00008B360000}"/>
    <cellStyle name="Normal 19 3 3 5 4" xfId="13963" xr:uid="{00000000-0005-0000-0000-00008C360000}"/>
    <cellStyle name="Normal 19 3 3 5 4 2" xfId="13964" xr:uid="{00000000-0005-0000-0000-00008D360000}"/>
    <cellStyle name="Normal 19 3 3 5 4 2 2" xfId="13965" xr:uid="{00000000-0005-0000-0000-00008E360000}"/>
    <cellStyle name="Normal 19 3 3 5 4 3" xfId="13966" xr:uid="{00000000-0005-0000-0000-00008F360000}"/>
    <cellStyle name="Normal 19 3 3 5 5" xfId="13967" xr:uid="{00000000-0005-0000-0000-000090360000}"/>
    <cellStyle name="Normal 19 3 3 5 5 2" xfId="13968" xr:uid="{00000000-0005-0000-0000-000091360000}"/>
    <cellStyle name="Normal 19 3 3 5 6" xfId="13969" xr:uid="{00000000-0005-0000-0000-000092360000}"/>
    <cellStyle name="Normal 19 3 3 5 6 2" xfId="13970" xr:uid="{00000000-0005-0000-0000-000093360000}"/>
    <cellStyle name="Normal 19 3 3 5 7" xfId="13971" xr:uid="{00000000-0005-0000-0000-000094360000}"/>
    <cellStyle name="Normal 19 3 3 6" xfId="13972" xr:uid="{00000000-0005-0000-0000-000095360000}"/>
    <cellStyle name="Normal 19 3 3 6 2" xfId="13973" xr:uid="{00000000-0005-0000-0000-000096360000}"/>
    <cellStyle name="Normal 19 3 3 6 2 2" xfId="13974" xr:uid="{00000000-0005-0000-0000-000097360000}"/>
    <cellStyle name="Normal 19 3 3 6 3" xfId="13975" xr:uid="{00000000-0005-0000-0000-000098360000}"/>
    <cellStyle name="Normal 19 3 3 7" xfId="13976" xr:uid="{00000000-0005-0000-0000-000099360000}"/>
    <cellStyle name="Normal 19 3 3 7 2" xfId="13977" xr:uid="{00000000-0005-0000-0000-00009A360000}"/>
    <cellStyle name="Normal 19 3 3 7 2 2" xfId="13978" xr:uid="{00000000-0005-0000-0000-00009B360000}"/>
    <cellStyle name="Normal 19 3 3 7 3" xfId="13979" xr:uid="{00000000-0005-0000-0000-00009C360000}"/>
    <cellStyle name="Normal 19 3 3 8" xfId="13980" xr:uid="{00000000-0005-0000-0000-00009D360000}"/>
    <cellStyle name="Normal 19 3 3 8 2" xfId="13981" xr:uid="{00000000-0005-0000-0000-00009E360000}"/>
    <cellStyle name="Normal 19 3 3 8 2 2" xfId="13982" xr:uid="{00000000-0005-0000-0000-00009F360000}"/>
    <cellStyle name="Normal 19 3 3 8 3" xfId="13983" xr:uid="{00000000-0005-0000-0000-0000A0360000}"/>
    <cellStyle name="Normal 19 3 3 9" xfId="13984" xr:uid="{00000000-0005-0000-0000-0000A1360000}"/>
    <cellStyle name="Normal 19 3 3 9 2" xfId="13985" xr:uid="{00000000-0005-0000-0000-0000A2360000}"/>
    <cellStyle name="Normal 19 3 4" xfId="13986" xr:uid="{00000000-0005-0000-0000-0000A3360000}"/>
    <cellStyle name="Normal 19 3 4 2" xfId="13987" xr:uid="{00000000-0005-0000-0000-0000A4360000}"/>
    <cellStyle name="Normal 19 3 4 2 2" xfId="13988" xr:uid="{00000000-0005-0000-0000-0000A5360000}"/>
    <cellStyle name="Normal 19 3 4 2 2 2" xfId="13989" xr:uid="{00000000-0005-0000-0000-0000A6360000}"/>
    <cellStyle name="Normal 19 3 4 2 2 2 2" xfId="13990" xr:uid="{00000000-0005-0000-0000-0000A7360000}"/>
    <cellStyle name="Normal 19 3 4 2 2 3" xfId="13991" xr:uid="{00000000-0005-0000-0000-0000A8360000}"/>
    <cellStyle name="Normal 19 3 4 2 3" xfId="13992" xr:uid="{00000000-0005-0000-0000-0000A9360000}"/>
    <cellStyle name="Normal 19 3 4 2 3 2" xfId="13993" xr:uid="{00000000-0005-0000-0000-0000AA360000}"/>
    <cellStyle name="Normal 19 3 4 2 3 2 2" xfId="13994" xr:uid="{00000000-0005-0000-0000-0000AB360000}"/>
    <cellStyle name="Normal 19 3 4 2 3 3" xfId="13995" xr:uid="{00000000-0005-0000-0000-0000AC360000}"/>
    <cellStyle name="Normal 19 3 4 2 4" xfId="13996" xr:uid="{00000000-0005-0000-0000-0000AD360000}"/>
    <cellStyle name="Normal 19 3 4 2 4 2" xfId="13997" xr:uid="{00000000-0005-0000-0000-0000AE360000}"/>
    <cellStyle name="Normal 19 3 4 2 4 2 2" xfId="13998" xr:uid="{00000000-0005-0000-0000-0000AF360000}"/>
    <cellStyle name="Normal 19 3 4 2 4 3" xfId="13999" xr:uid="{00000000-0005-0000-0000-0000B0360000}"/>
    <cellStyle name="Normal 19 3 4 2 5" xfId="14000" xr:uid="{00000000-0005-0000-0000-0000B1360000}"/>
    <cellStyle name="Normal 19 3 4 2 5 2" xfId="14001" xr:uid="{00000000-0005-0000-0000-0000B2360000}"/>
    <cellStyle name="Normal 19 3 4 2 6" xfId="14002" xr:uid="{00000000-0005-0000-0000-0000B3360000}"/>
    <cellStyle name="Normal 19 3 4 2 6 2" xfId="14003" xr:uid="{00000000-0005-0000-0000-0000B4360000}"/>
    <cellStyle name="Normal 19 3 4 2 7" xfId="14004" xr:uid="{00000000-0005-0000-0000-0000B5360000}"/>
    <cellStyle name="Normal 19 3 4 3" xfId="14005" xr:uid="{00000000-0005-0000-0000-0000B6360000}"/>
    <cellStyle name="Normal 19 3 4 3 2" xfId="14006" xr:uid="{00000000-0005-0000-0000-0000B7360000}"/>
    <cellStyle name="Normal 19 3 4 3 2 2" xfId="14007" xr:uid="{00000000-0005-0000-0000-0000B8360000}"/>
    <cellStyle name="Normal 19 3 4 3 2 2 2" xfId="14008" xr:uid="{00000000-0005-0000-0000-0000B9360000}"/>
    <cellStyle name="Normal 19 3 4 3 2 3" xfId="14009" xr:uid="{00000000-0005-0000-0000-0000BA360000}"/>
    <cellStyle name="Normal 19 3 4 3 3" xfId="14010" xr:uid="{00000000-0005-0000-0000-0000BB360000}"/>
    <cellStyle name="Normal 19 3 4 3 3 2" xfId="14011" xr:uid="{00000000-0005-0000-0000-0000BC360000}"/>
    <cellStyle name="Normal 19 3 4 3 3 2 2" xfId="14012" xr:uid="{00000000-0005-0000-0000-0000BD360000}"/>
    <cellStyle name="Normal 19 3 4 3 3 3" xfId="14013" xr:uid="{00000000-0005-0000-0000-0000BE360000}"/>
    <cellStyle name="Normal 19 3 4 3 4" xfId="14014" xr:uid="{00000000-0005-0000-0000-0000BF360000}"/>
    <cellStyle name="Normal 19 3 4 3 4 2" xfId="14015" xr:uid="{00000000-0005-0000-0000-0000C0360000}"/>
    <cellStyle name="Normal 19 3 4 3 4 2 2" xfId="14016" xr:uid="{00000000-0005-0000-0000-0000C1360000}"/>
    <cellStyle name="Normal 19 3 4 3 4 3" xfId="14017" xr:uid="{00000000-0005-0000-0000-0000C2360000}"/>
    <cellStyle name="Normal 19 3 4 3 5" xfId="14018" xr:uid="{00000000-0005-0000-0000-0000C3360000}"/>
    <cellStyle name="Normal 19 3 4 3 5 2" xfId="14019" xr:uid="{00000000-0005-0000-0000-0000C4360000}"/>
    <cellStyle name="Normal 19 3 4 3 6" xfId="14020" xr:uid="{00000000-0005-0000-0000-0000C5360000}"/>
    <cellStyle name="Normal 19 3 4 3 6 2" xfId="14021" xr:uid="{00000000-0005-0000-0000-0000C6360000}"/>
    <cellStyle name="Normal 19 3 4 3 7" xfId="14022" xr:uid="{00000000-0005-0000-0000-0000C7360000}"/>
    <cellStyle name="Normal 19 3 4 4" xfId="14023" xr:uid="{00000000-0005-0000-0000-0000C8360000}"/>
    <cellStyle name="Normal 19 3 4 4 2" xfId="14024" xr:uid="{00000000-0005-0000-0000-0000C9360000}"/>
    <cellStyle name="Normal 19 3 4 4 2 2" xfId="14025" xr:uid="{00000000-0005-0000-0000-0000CA360000}"/>
    <cellStyle name="Normal 19 3 4 4 3" xfId="14026" xr:uid="{00000000-0005-0000-0000-0000CB360000}"/>
    <cellStyle name="Normal 19 3 4 5" xfId="14027" xr:uid="{00000000-0005-0000-0000-0000CC360000}"/>
    <cellStyle name="Normal 19 3 4 5 2" xfId="14028" xr:uid="{00000000-0005-0000-0000-0000CD360000}"/>
    <cellStyle name="Normal 19 3 4 5 2 2" xfId="14029" xr:uid="{00000000-0005-0000-0000-0000CE360000}"/>
    <cellStyle name="Normal 19 3 4 5 3" xfId="14030" xr:uid="{00000000-0005-0000-0000-0000CF360000}"/>
    <cellStyle name="Normal 19 3 4 6" xfId="14031" xr:uid="{00000000-0005-0000-0000-0000D0360000}"/>
    <cellStyle name="Normal 19 3 4 6 2" xfId="14032" xr:uid="{00000000-0005-0000-0000-0000D1360000}"/>
    <cellStyle name="Normal 19 3 4 6 2 2" xfId="14033" xr:uid="{00000000-0005-0000-0000-0000D2360000}"/>
    <cellStyle name="Normal 19 3 4 6 3" xfId="14034" xr:uid="{00000000-0005-0000-0000-0000D3360000}"/>
    <cellStyle name="Normal 19 3 4 7" xfId="14035" xr:uid="{00000000-0005-0000-0000-0000D4360000}"/>
    <cellStyle name="Normal 19 3 4 7 2" xfId="14036" xr:uid="{00000000-0005-0000-0000-0000D5360000}"/>
    <cellStyle name="Normal 19 3 4 8" xfId="14037" xr:uid="{00000000-0005-0000-0000-0000D6360000}"/>
    <cellStyle name="Normal 19 3 4 8 2" xfId="14038" xr:uid="{00000000-0005-0000-0000-0000D7360000}"/>
    <cellStyle name="Normal 19 3 4 9" xfId="14039" xr:uid="{00000000-0005-0000-0000-0000D8360000}"/>
    <cellStyle name="Normal 19 3 5" xfId="14040" xr:uid="{00000000-0005-0000-0000-0000D9360000}"/>
    <cellStyle name="Normal 19 3 5 2" xfId="14041" xr:uid="{00000000-0005-0000-0000-0000DA360000}"/>
    <cellStyle name="Normal 19 3 5 2 2" xfId="14042" xr:uid="{00000000-0005-0000-0000-0000DB360000}"/>
    <cellStyle name="Normal 19 3 5 2 2 2" xfId="14043" xr:uid="{00000000-0005-0000-0000-0000DC360000}"/>
    <cellStyle name="Normal 19 3 5 2 2 2 2" xfId="14044" xr:uid="{00000000-0005-0000-0000-0000DD360000}"/>
    <cellStyle name="Normal 19 3 5 2 2 3" xfId="14045" xr:uid="{00000000-0005-0000-0000-0000DE360000}"/>
    <cellStyle name="Normal 19 3 5 2 3" xfId="14046" xr:uid="{00000000-0005-0000-0000-0000DF360000}"/>
    <cellStyle name="Normal 19 3 5 2 3 2" xfId="14047" xr:uid="{00000000-0005-0000-0000-0000E0360000}"/>
    <cellStyle name="Normal 19 3 5 2 3 2 2" xfId="14048" xr:uid="{00000000-0005-0000-0000-0000E1360000}"/>
    <cellStyle name="Normal 19 3 5 2 3 3" xfId="14049" xr:uid="{00000000-0005-0000-0000-0000E2360000}"/>
    <cellStyle name="Normal 19 3 5 2 4" xfId="14050" xr:uid="{00000000-0005-0000-0000-0000E3360000}"/>
    <cellStyle name="Normal 19 3 5 2 4 2" xfId="14051" xr:uid="{00000000-0005-0000-0000-0000E4360000}"/>
    <cellStyle name="Normal 19 3 5 2 4 2 2" xfId="14052" xr:uid="{00000000-0005-0000-0000-0000E5360000}"/>
    <cellStyle name="Normal 19 3 5 2 4 3" xfId="14053" xr:uid="{00000000-0005-0000-0000-0000E6360000}"/>
    <cellStyle name="Normal 19 3 5 2 5" xfId="14054" xr:uid="{00000000-0005-0000-0000-0000E7360000}"/>
    <cellStyle name="Normal 19 3 5 2 5 2" xfId="14055" xr:uid="{00000000-0005-0000-0000-0000E8360000}"/>
    <cellStyle name="Normal 19 3 5 2 6" xfId="14056" xr:uid="{00000000-0005-0000-0000-0000E9360000}"/>
    <cellStyle name="Normal 19 3 5 2 6 2" xfId="14057" xr:uid="{00000000-0005-0000-0000-0000EA360000}"/>
    <cellStyle name="Normal 19 3 5 2 7" xfId="14058" xr:uid="{00000000-0005-0000-0000-0000EB360000}"/>
    <cellStyle name="Normal 19 3 5 3" xfId="14059" xr:uid="{00000000-0005-0000-0000-0000EC360000}"/>
    <cellStyle name="Normal 19 3 5 3 2" xfId="14060" xr:uid="{00000000-0005-0000-0000-0000ED360000}"/>
    <cellStyle name="Normal 19 3 5 3 2 2" xfId="14061" xr:uid="{00000000-0005-0000-0000-0000EE360000}"/>
    <cellStyle name="Normal 19 3 5 3 3" xfId="14062" xr:uid="{00000000-0005-0000-0000-0000EF360000}"/>
    <cellStyle name="Normal 19 3 5 4" xfId="14063" xr:uid="{00000000-0005-0000-0000-0000F0360000}"/>
    <cellStyle name="Normal 19 3 5 4 2" xfId="14064" xr:uid="{00000000-0005-0000-0000-0000F1360000}"/>
    <cellStyle name="Normal 19 3 5 4 2 2" xfId="14065" xr:uid="{00000000-0005-0000-0000-0000F2360000}"/>
    <cellStyle name="Normal 19 3 5 4 3" xfId="14066" xr:uid="{00000000-0005-0000-0000-0000F3360000}"/>
    <cellStyle name="Normal 19 3 5 5" xfId="14067" xr:uid="{00000000-0005-0000-0000-0000F4360000}"/>
    <cellStyle name="Normal 19 3 5 5 2" xfId="14068" xr:uid="{00000000-0005-0000-0000-0000F5360000}"/>
    <cellStyle name="Normal 19 3 5 5 2 2" xfId="14069" xr:uid="{00000000-0005-0000-0000-0000F6360000}"/>
    <cellStyle name="Normal 19 3 5 5 3" xfId="14070" xr:uid="{00000000-0005-0000-0000-0000F7360000}"/>
    <cellStyle name="Normal 19 3 5 6" xfId="14071" xr:uid="{00000000-0005-0000-0000-0000F8360000}"/>
    <cellStyle name="Normal 19 3 5 6 2" xfId="14072" xr:uid="{00000000-0005-0000-0000-0000F9360000}"/>
    <cellStyle name="Normal 19 3 5 7" xfId="14073" xr:uid="{00000000-0005-0000-0000-0000FA360000}"/>
    <cellStyle name="Normal 19 3 5 7 2" xfId="14074" xr:uid="{00000000-0005-0000-0000-0000FB360000}"/>
    <cellStyle name="Normal 19 3 5 8" xfId="14075" xr:uid="{00000000-0005-0000-0000-0000FC360000}"/>
    <cellStyle name="Normal 19 3 6" xfId="14076" xr:uid="{00000000-0005-0000-0000-0000FD360000}"/>
    <cellStyle name="Normal 19 3 6 2" xfId="14077" xr:uid="{00000000-0005-0000-0000-0000FE360000}"/>
    <cellStyle name="Normal 19 3 6 2 2" xfId="14078" xr:uid="{00000000-0005-0000-0000-0000FF360000}"/>
    <cellStyle name="Normal 19 3 6 2 2 2" xfId="14079" xr:uid="{00000000-0005-0000-0000-000000370000}"/>
    <cellStyle name="Normal 19 3 6 2 3" xfId="14080" xr:uid="{00000000-0005-0000-0000-000001370000}"/>
    <cellStyle name="Normal 19 3 6 3" xfId="14081" xr:uid="{00000000-0005-0000-0000-000002370000}"/>
    <cellStyle name="Normal 19 3 6 3 2" xfId="14082" xr:uid="{00000000-0005-0000-0000-000003370000}"/>
    <cellStyle name="Normal 19 3 6 3 2 2" xfId="14083" xr:uid="{00000000-0005-0000-0000-000004370000}"/>
    <cellStyle name="Normal 19 3 6 3 3" xfId="14084" xr:uid="{00000000-0005-0000-0000-000005370000}"/>
    <cellStyle name="Normal 19 3 6 4" xfId="14085" xr:uid="{00000000-0005-0000-0000-000006370000}"/>
    <cellStyle name="Normal 19 3 6 4 2" xfId="14086" xr:uid="{00000000-0005-0000-0000-000007370000}"/>
    <cellStyle name="Normal 19 3 6 4 2 2" xfId="14087" xr:uid="{00000000-0005-0000-0000-000008370000}"/>
    <cellStyle name="Normal 19 3 6 4 3" xfId="14088" xr:uid="{00000000-0005-0000-0000-000009370000}"/>
    <cellStyle name="Normal 19 3 6 5" xfId="14089" xr:uid="{00000000-0005-0000-0000-00000A370000}"/>
    <cellStyle name="Normal 19 3 6 5 2" xfId="14090" xr:uid="{00000000-0005-0000-0000-00000B370000}"/>
    <cellStyle name="Normal 19 3 6 6" xfId="14091" xr:uid="{00000000-0005-0000-0000-00000C370000}"/>
    <cellStyle name="Normal 19 3 6 6 2" xfId="14092" xr:uid="{00000000-0005-0000-0000-00000D370000}"/>
    <cellStyle name="Normal 19 3 6 7" xfId="14093" xr:uid="{00000000-0005-0000-0000-00000E370000}"/>
    <cellStyle name="Normal 19 3 7" xfId="14094" xr:uid="{00000000-0005-0000-0000-00000F370000}"/>
    <cellStyle name="Normal 19 3 7 2" xfId="14095" xr:uid="{00000000-0005-0000-0000-000010370000}"/>
    <cellStyle name="Normal 19 3 7 2 2" xfId="14096" xr:uid="{00000000-0005-0000-0000-000011370000}"/>
    <cellStyle name="Normal 19 3 7 2 2 2" xfId="14097" xr:uid="{00000000-0005-0000-0000-000012370000}"/>
    <cellStyle name="Normal 19 3 7 2 3" xfId="14098" xr:uid="{00000000-0005-0000-0000-000013370000}"/>
    <cellStyle name="Normal 19 3 7 3" xfId="14099" xr:uid="{00000000-0005-0000-0000-000014370000}"/>
    <cellStyle name="Normal 19 3 7 3 2" xfId="14100" xr:uid="{00000000-0005-0000-0000-000015370000}"/>
    <cellStyle name="Normal 19 3 7 3 2 2" xfId="14101" xr:uid="{00000000-0005-0000-0000-000016370000}"/>
    <cellStyle name="Normal 19 3 7 3 3" xfId="14102" xr:uid="{00000000-0005-0000-0000-000017370000}"/>
    <cellStyle name="Normal 19 3 7 4" xfId="14103" xr:uid="{00000000-0005-0000-0000-000018370000}"/>
    <cellStyle name="Normal 19 3 7 4 2" xfId="14104" xr:uid="{00000000-0005-0000-0000-000019370000}"/>
    <cellStyle name="Normal 19 3 7 4 2 2" xfId="14105" xr:uid="{00000000-0005-0000-0000-00001A370000}"/>
    <cellStyle name="Normal 19 3 7 4 3" xfId="14106" xr:uid="{00000000-0005-0000-0000-00001B370000}"/>
    <cellStyle name="Normal 19 3 7 5" xfId="14107" xr:uid="{00000000-0005-0000-0000-00001C370000}"/>
    <cellStyle name="Normal 19 3 7 5 2" xfId="14108" xr:uid="{00000000-0005-0000-0000-00001D370000}"/>
    <cellStyle name="Normal 19 3 7 6" xfId="14109" xr:uid="{00000000-0005-0000-0000-00001E370000}"/>
    <cellStyle name="Normal 19 3 7 6 2" xfId="14110" xr:uid="{00000000-0005-0000-0000-00001F370000}"/>
    <cellStyle name="Normal 19 3 7 7" xfId="14111" xr:uid="{00000000-0005-0000-0000-000020370000}"/>
    <cellStyle name="Normal 19 3 8" xfId="14112" xr:uid="{00000000-0005-0000-0000-000021370000}"/>
    <cellStyle name="Normal 19 3 8 2" xfId="14113" xr:uid="{00000000-0005-0000-0000-000022370000}"/>
    <cellStyle name="Normal 19 3 8 2 2" xfId="14114" xr:uid="{00000000-0005-0000-0000-000023370000}"/>
    <cellStyle name="Normal 19 3 8 3" xfId="14115" xr:uid="{00000000-0005-0000-0000-000024370000}"/>
    <cellStyle name="Normal 19 3 9" xfId="14116" xr:uid="{00000000-0005-0000-0000-000025370000}"/>
    <cellStyle name="Normal 19 3 9 2" xfId="14117" xr:uid="{00000000-0005-0000-0000-000026370000}"/>
    <cellStyle name="Normal 19 3 9 2 2" xfId="14118" xr:uid="{00000000-0005-0000-0000-000027370000}"/>
    <cellStyle name="Normal 19 3 9 3" xfId="14119" xr:uid="{00000000-0005-0000-0000-000028370000}"/>
    <cellStyle name="Normal 19 3_Confidential Information" xfId="14120" xr:uid="{00000000-0005-0000-0000-000029370000}"/>
    <cellStyle name="Normal 19 4" xfId="14121" xr:uid="{00000000-0005-0000-0000-00002A370000}"/>
    <cellStyle name="Normal 19 4 10" xfId="14122" xr:uid="{00000000-0005-0000-0000-00002B370000}"/>
    <cellStyle name="Normal 19 4 10 2" xfId="14123" xr:uid="{00000000-0005-0000-0000-00002C370000}"/>
    <cellStyle name="Normal 19 4 11" xfId="14124" xr:uid="{00000000-0005-0000-0000-00002D370000}"/>
    <cellStyle name="Normal 19 4 2" xfId="14125" xr:uid="{00000000-0005-0000-0000-00002E370000}"/>
    <cellStyle name="Normal 19 4 2 2" xfId="14126" xr:uid="{00000000-0005-0000-0000-00002F370000}"/>
    <cellStyle name="Normal 19 4 2 2 2" xfId="14127" xr:uid="{00000000-0005-0000-0000-000030370000}"/>
    <cellStyle name="Normal 19 4 2 2 2 2" xfId="14128" xr:uid="{00000000-0005-0000-0000-000031370000}"/>
    <cellStyle name="Normal 19 4 2 2 2 2 2" xfId="14129" xr:uid="{00000000-0005-0000-0000-000032370000}"/>
    <cellStyle name="Normal 19 4 2 2 2 3" xfId="14130" xr:uid="{00000000-0005-0000-0000-000033370000}"/>
    <cellStyle name="Normal 19 4 2 2 3" xfId="14131" xr:uid="{00000000-0005-0000-0000-000034370000}"/>
    <cellStyle name="Normal 19 4 2 2 3 2" xfId="14132" xr:uid="{00000000-0005-0000-0000-000035370000}"/>
    <cellStyle name="Normal 19 4 2 2 3 2 2" xfId="14133" xr:uid="{00000000-0005-0000-0000-000036370000}"/>
    <cellStyle name="Normal 19 4 2 2 3 3" xfId="14134" xr:uid="{00000000-0005-0000-0000-000037370000}"/>
    <cellStyle name="Normal 19 4 2 2 4" xfId="14135" xr:uid="{00000000-0005-0000-0000-000038370000}"/>
    <cellStyle name="Normal 19 4 2 2 4 2" xfId="14136" xr:uid="{00000000-0005-0000-0000-000039370000}"/>
    <cellStyle name="Normal 19 4 2 2 4 2 2" xfId="14137" xr:uid="{00000000-0005-0000-0000-00003A370000}"/>
    <cellStyle name="Normal 19 4 2 2 4 3" xfId="14138" xr:uid="{00000000-0005-0000-0000-00003B370000}"/>
    <cellStyle name="Normal 19 4 2 2 5" xfId="14139" xr:uid="{00000000-0005-0000-0000-00003C370000}"/>
    <cellStyle name="Normal 19 4 2 2 5 2" xfId="14140" xr:uid="{00000000-0005-0000-0000-00003D370000}"/>
    <cellStyle name="Normal 19 4 2 2 6" xfId="14141" xr:uid="{00000000-0005-0000-0000-00003E370000}"/>
    <cellStyle name="Normal 19 4 2 2 6 2" xfId="14142" xr:uid="{00000000-0005-0000-0000-00003F370000}"/>
    <cellStyle name="Normal 19 4 2 2 7" xfId="14143" xr:uid="{00000000-0005-0000-0000-000040370000}"/>
    <cellStyle name="Normal 19 4 2 3" xfId="14144" xr:uid="{00000000-0005-0000-0000-000041370000}"/>
    <cellStyle name="Normal 19 4 2 3 2" xfId="14145" xr:uid="{00000000-0005-0000-0000-000042370000}"/>
    <cellStyle name="Normal 19 4 2 3 2 2" xfId="14146" xr:uid="{00000000-0005-0000-0000-000043370000}"/>
    <cellStyle name="Normal 19 4 2 3 2 2 2" xfId="14147" xr:uid="{00000000-0005-0000-0000-000044370000}"/>
    <cellStyle name="Normal 19 4 2 3 2 3" xfId="14148" xr:uid="{00000000-0005-0000-0000-000045370000}"/>
    <cellStyle name="Normal 19 4 2 3 3" xfId="14149" xr:uid="{00000000-0005-0000-0000-000046370000}"/>
    <cellStyle name="Normal 19 4 2 3 3 2" xfId="14150" xr:uid="{00000000-0005-0000-0000-000047370000}"/>
    <cellStyle name="Normal 19 4 2 3 3 2 2" xfId="14151" xr:uid="{00000000-0005-0000-0000-000048370000}"/>
    <cellStyle name="Normal 19 4 2 3 3 3" xfId="14152" xr:uid="{00000000-0005-0000-0000-000049370000}"/>
    <cellStyle name="Normal 19 4 2 3 4" xfId="14153" xr:uid="{00000000-0005-0000-0000-00004A370000}"/>
    <cellStyle name="Normal 19 4 2 3 4 2" xfId="14154" xr:uid="{00000000-0005-0000-0000-00004B370000}"/>
    <cellStyle name="Normal 19 4 2 3 4 2 2" xfId="14155" xr:uid="{00000000-0005-0000-0000-00004C370000}"/>
    <cellStyle name="Normal 19 4 2 3 4 3" xfId="14156" xr:uid="{00000000-0005-0000-0000-00004D370000}"/>
    <cellStyle name="Normal 19 4 2 3 5" xfId="14157" xr:uid="{00000000-0005-0000-0000-00004E370000}"/>
    <cellStyle name="Normal 19 4 2 3 5 2" xfId="14158" xr:uid="{00000000-0005-0000-0000-00004F370000}"/>
    <cellStyle name="Normal 19 4 2 3 6" xfId="14159" xr:uid="{00000000-0005-0000-0000-000050370000}"/>
    <cellStyle name="Normal 19 4 2 3 6 2" xfId="14160" xr:uid="{00000000-0005-0000-0000-000051370000}"/>
    <cellStyle name="Normal 19 4 2 3 7" xfId="14161" xr:uid="{00000000-0005-0000-0000-000052370000}"/>
    <cellStyle name="Normal 19 4 2 4" xfId="14162" xr:uid="{00000000-0005-0000-0000-000053370000}"/>
    <cellStyle name="Normal 19 4 2 4 2" xfId="14163" xr:uid="{00000000-0005-0000-0000-000054370000}"/>
    <cellStyle name="Normal 19 4 2 4 2 2" xfId="14164" xr:uid="{00000000-0005-0000-0000-000055370000}"/>
    <cellStyle name="Normal 19 4 2 4 3" xfId="14165" xr:uid="{00000000-0005-0000-0000-000056370000}"/>
    <cellStyle name="Normal 19 4 2 5" xfId="14166" xr:uid="{00000000-0005-0000-0000-000057370000}"/>
    <cellStyle name="Normal 19 4 2 5 2" xfId="14167" xr:uid="{00000000-0005-0000-0000-000058370000}"/>
    <cellStyle name="Normal 19 4 2 5 2 2" xfId="14168" xr:uid="{00000000-0005-0000-0000-000059370000}"/>
    <cellStyle name="Normal 19 4 2 5 3" xfId="14169" xr:uid="{00000000-0005-0000-0000-00005A370000}"/>
    <cellStyle name="Normal 19 4 2 6" xfId="14170" xr:uid="{00000000-0005-0000-0000-00005B370000}"/>
    <cellStyle name="Normal 19 4 2 6 2" xfId="14171" xr:uid="{00000000-0005-0000-0000-00005C370000}"/>
    <cellStyle name="Normal 19 4 2 6 2 2" xfId="14172" xr:uid="{00000000-0005-0000-0000-00005D370000}"/>
    <cellStyle name="Normal 19 4 2 6 3" xfId="14173" xr:uid="{00000000-0005-0000-0000-00005E370000}"/>
    <cellStyle name="Normal 19 4 2 7" xfId="14174" xr:uid="{00000000-0005-0000-0000-00005F370000}"/>
    <cellStyle name="Normal 19 4 2 7 2" xfId="14175" xr:uid="{00000000-0005-0000-0000-000060370000}"/>
    <cellStyle name="Normal 19 4 2 8" xfId="14176" xr:uid="{00000000-0005-0000-0000-000061370000}"/>
    <cellStyle name="Normal 19 4 2 8 2" xfId="14177" xr:uid="{00000000-0005-0000-0000-000062370000}"/>
    <cellStyle name="Normal 19 4 2 9" xfId="14178" xr:uid="{00000000-0005-0000-0000-000063370000}"/>
    <cellStyle name="Normal 19 4 3" xfId="14179" xr:uid="{00000000-0005-0000-0000-000064370000}"/>
    <cellStyle name="Normal 19 4 3 2" xfId="14180" xr:uid="{00000000-0005-0000-0000-000065370000}"/>
    <cellStyle name="Normal 19 4 3 2 2" xfId="14181" xr:uid="{00000000-0005-0000-0000-000066370000}"/>
    <cellStyle name="Normal 19 4 3 2 2 2" xfId="14182" xr:uid="{00000000-0005-0000-0000-000067370000}"/>
    <cellStyle name="Normal 19 4 3 2 2 2 2" xfId="14183" xr:uid="{00000000-0005-0000-0000-000068370000}"/>
    <cellStyle name="Normal 19 4 3 2 2 3" xfId="14184" xr:uid="{00000000-0005-0000-0000-000069370000}"/>
    <cellStyle name="Normal 19 4 3 2 3" xfId="14185" xr:uid="{00000000-0005-0000-0000-00006A370000}"/>
    <cellStyle name="Normal 19 4 3 2 3 2" xfId="14186" xr:uid="{00000000-0005-0000-0000-00006B370000}"/>
    <cellStyle name="Normal 19 4 3 2 3 2 2" xfId="14187" xr:uid="{00000000-0005-0000-0000-00006C370000}"/>
    <cellStyle name="Normal 19 4 3 2 3 3" xfId="14188" xr:uid="{00000000-0005-0000-0000-00006D370000}"/>
    <cellStyle name="Normal 19 4 3 2 4" xfId="14189" xr:uid="{00000000-0005-0000-0000-00006E370000}"/>
    <cellStyle name="Normal 19 4 3 2 4 2" xfId="14190" xr:uid="{00000000-0005-0000-0000-00006F370000}"/>
    <cellStyle name="Normal 19 4 3 2 4 2 2" xfId="14191" xr:uid="{00000000-0005-0000-0000-000070370000}"/>
    <cellStyle name="Normal 19 4 3 2 4 3" xfId="14192" xr:uid="{00000000-0005-0000-0000-000071370000}"/>
    <cellStyle name="Normal 19 4 3 2 5" xfId="14193" xr:uid="{00000000-0005-0000-0000-000072370000}"/>
    <cellStyle name="Normal 19 4 3 2 5 2" xfId="14194" xr:uid="{00000000-0005-0000-0000-000073370000}"/>
    <cellStyle name="Normal 19 4 3 2 6" xfId="14195" xr:uid="{00000000-0005-0000-0000-000074370000}"/>
    <cellStyle name="Normal 19 4 3 2 6 2" xfId="14196" xr:uid="{00000000-0005-0000-0000-000075370000}"/>
    <cellStyle name="Normal 19 4 3 2 7" xfId="14197" xr:uid="{00000000-0005-0000-0000-000076370000}"/>
    <cellStyle name="Normal 19 4 3 3" xfId="14198" xr:uid="{00000000-0005-0000-0000-000077370000}"/>
    <cellStyle name="Normal 19 4 3 3 2" xfId="14199" xr:uid="{00000000-0005-0000-0000-000078370000}"/>
    <cellStyle name="Normal 19 4 3 3 2 2" xfId="14200" xr:uid="{00000000-0005-0000-0000-000079370000}"/>
    <cellStyle name="Normal 19 4 3 3 3" xfId="14201" xr:uid="{00000000-0005-0000-0000-00007A370000}"/>
    <cellStyle name="Normal 19 4 3 4" xfId="14202" xr:uid="{00000000-0005-0000-0000-00007B370000}"/>
    <cellStyle name="Normal 19 4 3 4 2" xfId="14203" xr:uid="{00000000-0005-0000-0000-00007C370000}"/>
    <cellStyle name="Normal 19 4 3 4 2 2" xfId="14204" xr:uid="{00000000-0005-0000-0000-00007D370000}"/>
    <cellStyle name="Normal 19 4 3 4 3" xfId="14205" xr:uid="{00000000-0005-0000-0000-00007E370000}"/>
    <cellStyle name="Normal 19 4 3 5" xfId="14206" xr:uid="{00000000-0005-0000-0000-00007F370000}"/>
    <cellStyle name="Normal 19 4 3 5 2" xfId="14207" xr:uid="{00000000-0005-0000-0000-000080370000}"/>
    <cellStyle name="Normal 19 4 3 5 2 2" xfId="14208" xr:uid="{00000000-0005-0000-0000-000081370000}"/>
    <cellStyle name="Normal 19 4 3 5 3" xfId="14209" xr:uid="{00000000-0005-0000-0000-000082370000}"/>
    <cellStyle name="Normal 19 4 3 6" xfId="14210" xr:uid="{00000000-0005-0000-0000-000083370000}"/>
    <cellStyle name="Normal 19 4 3 6 2" xfId="14211" xr:uid="{00000000-0005-0000-0000-000084370000}"/>
    <cellStyle name="Normal 19 4 3 7" xfId="14212" xr:uid="{00000000-0005-0000-0000-000085370000}"/>
    <cellStyle name="Normal 19 4 3 7 2" xfId="14213" xr:uid="{00000000-0005-0000-0000-000086370000}"/>
    <cellStyle name="Normal 19 4 3 8" xfId="14214" xr:uid="{00000000-0005-0000-0000-000087370000}"/>
    <cellStyle name="Normal 19 4 4" xfId="14215" xr:uid="{00000000-0005-0000-0000-000088370000}"/>
    <cellStyle name="Normal 19 4 4 2" xfId="14216" xr:uid="{00000000-0005-0000-0000-000089370000}"/>
    <cellStyle name="Normal 19 4 4 2 2" xfId="14217" xr:uid="{00000000-0005-0000-0000-00008A370000}"/>
    <cellStyle name="Normal 19 4 4 2 2 2" xfId="14218" xr:uid="{00000000-0005-0000-0000-00008B370000}"/>
    <cellStyle name="Normal 19 4 4 2 3" xfId="14219" xr:uid="{00000000-0005-0000-0000-00008C370000}"/>
    <cellStyle name="Normal 19 4 4 3" xfId="14220" xr:uid="{00000000-0005-0000-0000-00008D370000}"/>
    <cellStyle name="Normal 19 4 4 3 2" xfId="14221" xr:uid="{00000000-0005-0000-0000-00008E370000}"/>
    <cellStyle name="Normal 19 4 4 3 2 2" xfId="14222" xr:uid="{00000000-0005-0000-0000-00008F370000}"/>
    <cellStyle name="Normal 19 4 4 3 3" xfId="14223" xr:uid="{00000000-0005-0000-0000-000090370000}"/>
    <cellStyle name="Normal 19 4 4 4" xfId="14224" xr:uid="{00000000-0005-0000-0000-000091370000}"/>
    <cellStyle name="Normal 19 4 4 4 2" xfId="14225" xr:uid="{00000000-0005-0000-0000-000092370000}"/>
    <cellStyle name="Normal 19 4 4 4 2 2" xfId="14226" xr:uid="{00000000-0005-0000-0000-000093370000}"/>
    <cellStyle name="Normal 19 4 4 4 3" xfId="14227" xr:uid="{00000000-0005-0000-0000-000094370000}"/>
    <cellStyle name="Normal 19 4 4 5" xfId="14228" xr:uid="{00000000-0005-0000-0000-000095370000}"/>
    <cellStyle name="Normal 19 4 4 5 2" xfId="14229" xr:uid="{00000000-0005-0000-0000-000096370000}"/>
    <cellStyle name="Normal 19 4 4 6" xfId="14230" xr:uid="{00000000-0005-0000-0000-000097370000}"/>
    <cellStyle name="Normal 19 4 4 6 2" xfId="14231" xr:uid="{00000000-0005-0000-0000-000098370000}"/>
    <cellStyle name="Normal 19 4 4 7" xfId="14232" xr:uid="{00000000-0005-0000-0000-000099370000}"/>
    <cellStyle name="Normal 19 4 5" xfId="14233" xr:uid="{00000000-0005-0000-0000-00009A370000}"/>
    <cellStyle name="Normal 19 4 5 2" xfId="14234" xr:uid="{00000000-0005-0000-0000-00009B370000}"/>
    <cellStyle name="Normal 19 4 5 2 2" xfId="14235" xr:uid="{00000000-0005-0000-0000-00009C370000}"/>
    <cellStyle name="Normal 19 4 5 2 2 2" xfId="14236" xr:uid="{00000000-0005-0000-0000-00009D370000}"/>
    <cellStyle name="Normal 19 4 5 2 3" xfId="14237" xr:uid="{00000000-0005-0000-0000-00009E370000}"/>
    <cellStyle name="Normal 19 4 5 3" xfId="14238" xr:uid="{00000000-0005-0000-0000-00009F370000}"/>
    <cellStyle name="Normal 19 4 5 3 2" xfId="14239" xr:uid="{00000000-0005-0000-0000-0000A0370000}"/>
    <cellStyle name="Normal 19 4 5 3 2 2" xfId="14240" xr:uid="{00000000-0005-0000-0000-0000A1370000}"/>
    <cellStyle name="Normal 19 4 5 3 3" xfId="14241" xr:uid="{00000000-0005-0000-0000-0000A2370000}"/>
    <cellStyle name="Normal 19 4 5 4" xfId="14242" xr:uid="{00000000-0005-0000-0000-0000A3370000}"/>
    <cellStyle name="Normal 19 4 5 4 2" xfId="14243" xr:uid="{00000000-0005-0000-0000-0000A4370000}"/>
    <cellStyle name="Normal 19 4 5 4 2 2" xfId="14244" xr:uid="{00000000-0005-0000-0000-0000A5370000}"/>
    <cellStyle name="Normal 19 4 5 4 3" xfId="14245" xr:uid="{00000000-0005-0000-0000-0000A6370000}"/>
    <cellStyle name="Normal 19 4 5 5" xfId="14246" xr:uid="{00000000-0005-0000-0000-0000A7370000}"/>
    <cellStyle name="Normal 19 4 5 5 2" xfId="14247" xr:uid="{00000000-0005-0000-0000-0000A8370000}"/>
    <cellStyle name="Normal 19 4 5 6" xfId="14248" xr:uid="{00000000-0005-0000-0000-0000A9370000}"/>
    <cellStyle name="Normal 19 4 5 6 2" xfId="14249" xr:uid="{00000000-0005-0000-0000-0000AA370000}"/>
    <cellStyle name="Normal 19 4 5 7" xfId="14250" xr:uid="{00000000-0005-0000-0000-0000AB370000}"/>
    <cellStyle name="Normal 19 4 6" xfId="14251" xr:uid="{00000000-0005-0000-0000-0000AC370000}"/>
    <cellStyle name="Normal 19 4 6 2" xfId="14252" xr:uid="{00000000-0005-0000-0000-0000AD370000}"/>
    <cellStyle name="Normal 19 4 6 2 2" xfId="14253" xr:uid="{00000000-0005-0000-0000-0000AE370000}"/>
    <cellStyle name="Normal 19 4 6 3" xfId="14254" xr:uid="{00000000-0005-0000-0000-0000AF370000}"/>
    <cellStyle name="Normal 19 4 7" xfId="14255" xr:uid="{00000000-0005-0000-0000-0000B0370000}"/>
    <cellStyle name="Normal 19 4 7 2" xfId="14256" xr:uid="{00000000-0005-0000-0000-0000B1370000}"/>
    <cellStyle name="Normal 19 4 7 2 2" xfId="14257" xr:uid="{00000000-0005-0000-0000-0000B2370000}"/>
    <cellStyle name="Normal 19 4 7 3" xfId="14258" xr:uid="{00000000-0005-0000-0000-0000B3370000}"/>
    <cellStyle name="Normal 19 4 8" xfId="14259" xr:uid="{00000000-0005-0000-0000-0000B4370000}"/>
    <cellStyle name="Normal 19 4 8 2" xfId="14260" xr:uid="{00000000-0005-0000-0000-0000B5370000}"/>
    <cellStyle name="Normal 19 4 8 2 2" xfId="14261" xr:uid="{00000000-0005-0000-0000-0000B6370000}"/>
    <cellStyle name="Normal 19 4 8 3" xfId="14262" xr:uid="{00000000-0005-0000-0000-0000B7370000}"/>
    <cellStyle name="Normal 19 4 9" xfId="14263" xr:uid="{00000000-0005-0000-0000-0000B8370000}"/>
    <cellStyle name="Normal 19 4 9 2" xfId="14264" xr:uid="{00000000-0005-0000-0000-0000B9370000}"/>
    <cellStyle name="Normal 19 5" xfId="14265" xr:uid="{00000000-0005-0000-0000-0000BA370000}"/>
    <cellStyle name="Normal 19 5 10" xfId="14266" xr:uid="{00000000-0005-0000-0000-0000BB370000}"/>
    <cellStyle name="Normal 19 5 10 2" xfId="14267" xr:uid="{00000000-0005-0000-0000-0000BC370000}"/>
    <cellStyle name="Normal 19 5 11" xfId="14268" xr:uid="{00000000-0005-0000-0000-0000BD370000}"/>
    <cellStyle name="Normal 19 5 2" xfId="14269" xr:uid="{00000000-0005-0000-0000-0000BE370000}"/>
    <cellStyle name="Normal 19 5 2 2" xfId="14270" xr:uid="{00000000-0005-0000-0000-0000BF370000}"/>
    <cellStyle name="Normal 19 5 2 2 2" xfId="14271" xr:uid="{00000000-0005-0000-0000-0000C0370000}"/>
    <cellStyle name="Normal 19 5 2 2 2 2" xfId="14272" xr:uid="{00000000-0005-0000-0000-0000C1370000}"/>
    <cellStyle name="Normal 19 5 2 2 2 2 2" xfId="14273" xr:uid="{00000000-0005-0000-0000-0000C2370000}"/>
    <cellStyle name="Normal 19 5 2 2 2 3" xfId="14274" xr:uid="{00000000-0005-0000-0000-0000C3370000}"/>
    <cellStyle name="Normal 19 5 2 2 3" xfId="14275" xr:uid="{00000000-0005-0000-0000-0000C4370000}"/>
    <cellStyle name="Normal 19 5 2 2 3 2" xfId="14276" xr:uid="{00000000-0005-0000-0000-0000C5370000}"/>
    <cellStyle name="Normal 19 5 2 2 3 2 2" xfId="14277" xr:uid="{00000000-0005-0000-0000-0000C6370000}"/>
    <cellStyle name="Normal 19 5 2 2 3 3" xfId="14278" xr:uid="{00000000-0005-0000-0000-0000C7370000}"/>
    <cellStyle name="Normal 19 5 2 2 4" xfId="14279" xr:uid="{00000000-0005-0000-0000-0000C8370000}"/>
    <cellStyle name="Normal 19 5 2 2 4 2" xfId="14280" xr:uid="{00000000-0005-0000-0000-0000C9370000}"/>
    <cellStyle name="Normal 19 5 2 2 4 2 2" xfId="14281" xr:uid="{00000000-0005-0000-0000-0000CA370000}"/>
    <cellStyle name="Normal 19 5 2 2 4 3" xfId="14282" xr:uid="{00000000-0005-0000-0000-0000CB370000}"/>
    <cellStyle name="Normal 19 5 2 2 5" xfId="14283" xr:uid="{00000000-0005-0000-0000-0000CC370000}"/>
    <cellStyle name="Normal 19 5 2 2 5 2" xfId="14284" xr:uid="{00000000-0005-0000-0000-0000CD370000}"/>
    <cellStyle name="Normal 19 5 2 2 6" xfId="14285" xr:uid="{00000000-0005-0000-0000-0000CE370000}"/>
    <cellStyle name="Normal 19 5 2 2 6 2" xfId="14286" xr:uid="{00000000-0005-0000-0000-0000CF370000}"/>
    <cellStyle name="Normal 19 5 2 2 7" xfId="14287" xr:uid="{00000000-0005-0000-0000-0000D0370000}"/>
    <cellStyle name="Normal 19 5 2 3" xfId="14288" xr:uid="{00000000-0005-0000-0000-0000D1370000}"/>
    <cellStyle name="Normal 19 5 2 3 2" xfId="14289" xr:uid="{00000000-0005-0000-0000-0000D2370000}"/>
    <cellStyle name="Normal 19 5 2 3 2 2" xfId="14290" xr:uid="{00000000-0005-0000-0000-0000D3370000}"/>
    <cellStyle name="Normal 19 5 2 3 2 2 2" xfId="14291" xr:uid="{00000000-0005-0000-0000-0000D4370000}"/>
    <cellStyle name="Normal 19 5 2 3 2 3" xfId="14292" xr:uid="{00000000-0005-0000-0000-0000D5370000}"/>
    <cellStyle name="Normal 19 5 2 3 3" xfId="14293" xr:uid="{00000000-0005-0000-0000-0000D6370000}"/>
    <cellStyle name="Normal 19 5 2 3 3 2" xfId="14294" xr:uid="{00000000-0005-0000-0000-0000D7370000}"/>
    <cellStyle name="Normal 19 5 2 3 3 2 2" xfId="14295" xr:uid="{00000000-0005-0000-0000-0000D8370000}"/>
    <cellStyle name="Normal 19 5 2 3 3 3" xfId="14296" xr:uid="{00000000-0005-0000-0000-0000D9370000}"/>
    <cellStyle name="Normal 19 5 2 3 4" xfId="14297" xr:uid="{00000000-0005-0000-0000-0000DA370000}"/>
    <cellStyle name="Normal 19 5 2 3 4 2" xfId="14298" xr:uid="{00000000-0005-0000-0000-0000DB370000}"/>
    <cellStyle name="Normal 19 5 2 3 4 2 2" xfId="14299" xr:uid="{00000000-0005-0000-0000-0000DC370000}"/>
    <cellStyle name="Normal 19 5 2 3 4 3" xfId="14300" xr:uid="{00000000-0005-0000-0000-0000DD370000}"/>
    <cellStyle name="Normal 19 5 2 3 5" xfId="14301" xr:uid="{00000000-0005-0000-0000-0000DE370000}"/>
    <cellStyle name="Normal 19 5 2 3 5 2" xfId="14302" xr:uid="{00000000-0005-0000-0000-0000DF370000}"/>
    <cellStyle name="Normal 19 5 2 3 6" xfId="14303" xr:uid="{00000000-0005-0000-0000-0000E0370000}"/>
    <cellStyle name="Normal 19 5 2 3 6 2" xfId="14304" xr:uid="{00000000-0005-0000-0000-0000E1370000}"/>
    <cellStyle name="Normal 19 5 2 3 7" xfId="14305" xr:uid="{00000000-0005-0000-0000-0000E2370000}"/>
    <cellStyle name="Normal 19 5 2 4" xfId="14306" xr:uid="{00000000-0005-0000-0000-0000E3370000}"/>
    <cellStyle name="Normal 19 5 2 4 2" xfId="14307" xr:uid="{00000000-0005-0000-0000-0000E4370000}"/>
    <cellStyle name="Normal 19 5 2 4 2 2" xfId="14308" xr:uid="{00000000-0005-0000-0000-0000E5370000}"/>
    <cellStyle name="Normal 19 5 2 4 3" xfId="14309" xr:uid="{00000000-0005-0000-0000-0000E6370000}"/>
    <cellStyle name="Normal 19 5 2 5" xfId="14310" xr:uid="{00000000-0005-0000-0000-0000E7370000}"/>
    <cellStyle name="Normal 19 5 2 5 2" xfId="14311" xr:uid="{00000000-0005-0000-0000-0000E8370000}"/>
    <cellStyle name="Normal 19 5 2 5 2 2" xfId="14312" xr:uid="{00000000-0005-0000-0000-0000E9370000}"/>
    <cellStyle name="Normal 19 5 2 5 3" xfId="14313" xr:uid="{00000000-0005-0000-0000-0000EA370000}"/>
    <cellStyle name="Normal 19 5 2 6" xfId="14314" xr:uid="{00000000-0005-0000-0000-0000EB370000}"/>
    <cellStyle name="Normal 19 5 2 6 2" xfId="14315" xr:uid="{00000000-0005-0000-0000-0000EC370000}"/>
    <cellStyle name="Normal 19 5 2 6 2 2" xfId="14316" xr:uid="{00000000-0005-0000-0000-0000ED370000}"/>
    <cellStyle name="Normal 19 5 2 6 3" xfId="14317" xr:uid="{00000000-0005-0000-0000-0000EE370000}"/>
    <cellStyle name="Normal 19 5 2 7" xfId="14318" xr:uid="{00000000-0005-0000-0000-0000EF370000}"/>
    <cellStyle name="Normal 19 5 2 7 2" xfId="14319" xr:uid="{00000000-0005-0000-0000-0000F0370000}"/>
    <cellStyle name="Normal 19 5 2 8" xfId="14320" xr:uid="{00000000-0005-0000-0000-0000F1370000}"/>
    <cellStyle name="Normal 19 5 2 8 2" xfId="14321" xr:uid="{00000000-0005-0000-0000-0000F2370000}"/>
    <cellStyle name="Normal 19 5 2 9" xfId="14322" xr:uid="{00000000-0005-0000-0000-0000F3370000}"/>
    <cellStyle name="Normal 19 5 3" xfId="14323" xr:uid="{00000000-0005-0000-0000-0000F4370000}"/>
    <cellStyle name="Normal 19 5 3 2" xfId="14324" xr:uid="{00000000-0005-0000-0000-0000F5370000}"/>
    <cellStyle name="Normal 19 5 3 2 2" xfId="14325" xr:uid="{00000000-0005-0000-0000-0000F6370000}"/>
    <cellStyle name="Normal 19 5 3 2 2 2" xfId="14326" xr:uid="{00000000-0005-0000-0000-0000F7370000}"/>
    <cellStyle name="Normal 19 5 3 2 2 2 2" xfId="14327" xr:uid="{00000000-0005-0000-0000-0000F8370000}"/>
    <cellStyle name="Normal 19 5 3 2 2 3" xfId="14328" xr:uid="{00000000-0005-0000-0000-0000F9370000}"/>
    <cellStyle name="Normal 19 5 3 2 3" xfId="14329" xr:uid="{00000000-0005-0000-0000-0000FA370000}"/>
    <cellStyle name="Normal 19 5 3 2 3 2" xfId="14330" xr:uid="{00000000-0005-0000-0000-0000FB370000}"/>
    <cellStyle name="Normal 19 5 3 2 3 2 2" xfId="14331" xr:uid="{00000000-0005-0000-0000-0000FC370000}"/>
    <cellStyle name="Normal 19 5 3 2 3 3" xfId="14332" xr:uid="{00000000-0005-0000-0000-0000FD370000}"/>
    <cellStyle name="Normal 19 5 3 2 4" xfId="14333" xr:uid="{00000000-0005-0000-0000-0000FE370000}"/>
    <cellStyle name="Normal 19 5 3 2 4 2" xfId="14334" xr:uid="{00000000-0005-0000-0000-0000FF370000}"/>
    <cellStyle name="Normal 19 5 3 2 4 2 2" xfId="14335" xr:uid="{00000000-0005-0000-0000-000000380000}"/>
    <cellStyle name="Normal 19 5 3 2 4 3" xfId="14336" xr:uid="{00000000-0005-0000-0000-000001380000}"/>
    <cellStyle name="Normal 19 5 3 2 5" xfId="14337" xr:uid="{00000000-0005-0000-0000-000002380000}"/>
    <cellStyle name="Normal 19 5 3 2 5 2" xfId="14338" xr:uid="{00000000-0005-0000-0000-000003380000}"/>
    <cellStyle name="Normal 19 5 3 2 6" xfId="14339" xr:uid="{00000000-0005-0000-0000-000004380000}"/>
    <cellStyle name="Normal 19 5 3 2 6 2" xfId="14340" xr:uid="{00000000-0005-0000-0000-000005380000}"/>
    <cellStyle name="Normal 19 5 3 2 7" xfId="14341" xr:uid="{00000000-0005-0000-0000-000006380000}"/>
    <cellStyle name="Normal 19 5 3 3" xfId="14342" xr:uid="{00000000-0005-0000-0000-000007380000}"/>
    <cellStyle name="Normal 19 5 3 3 2" xfId="14343" xr:uid="{00000000-0005-0000-0000-000008380000}"/>
    <cellStyle name="Normal 19 5 3 3 2 2" xfId="14344" xr:uid="{00000000-0005-0000-0000-000009380000}"/>
    <cellStyle name="Normal 19 5 3 3 3" xfId="14345" xr:uid="{00000000-0005-0000-0000-00000A380000}"/>
    <cellStyle name="Normal 19 5 3 4" xfId="14346" xr:uid="{00000000-0005-0000-0000-00000B380000}"/>
    <cellStyle name="Normal 19 5 3 4 2" xfId="14347" xr:uid="{00000000-0005-0000-0000-00000C380000}"/>
    <cellStyle name="Normal 19 5 3 4 2 2" xfId="14348" xr:uid="{00000000-0005-0000-0000-00000D380000}"/>
    <cellStyle name="Normal 19 5 3 4 3" xfId="14349" xr:uid="{00000000-0005-0000-0000-00000E380000}"/>
    <cellStyle name="Normal 19 5 3 5" xfId="14350" xr:uid="{00000000-0005-0000-0000-00000F380000}"/>
    <cellStyle name="Normal 19 5 3 5 2" xfId="14351" xr:uid="{00000000-0005-0000-0000-000010380000}"/>
    <cellStyle name="Normal 19 5 3 5 2 2" xfId="14352" xr:uid="{00000000-0005-0000-0000-000011380000}"/>
    <cellStyle name="Normal 19 5 3 5 3" xfId="14353" xr:uid="{00000000-0005-0000-0000-000012380000}"/>
    <cellStyle name="Normal 19 5 3 6" xfId="14354" xr:uid="{00000000-0005-0000-0000-000013380000}"/>
    <cellStyle name="Normal 19 5 3 6 2" xfId="14355" xr:uid="{00000000-0005-0000-0000-000014380000}"/>
    <cellStyle name="Normal 19 5 3 7" xfId="14356" xr:uid="{00000000-0005-0000-0000-000015380000}"/>
    <cellStyle name="Normal 19 5 3 7 2" xfId="14357" xr:uid="{00000000-0005-0000-0000-000016380000}"/>
    <cellStyle name="Normal 19 5 3 8" xfId="14358" xr:uid="{00000000-0005-0000-0000-000017380000}"/>
    <cellStyle name="Normal 19 5 4" xfId="14359" xr:uid="{00000000-0005-0000-0000-000018380000}"/>
    <cellStyle name="Normal 19 5 4 2" xfId="14360" xr:uid="{00000000-0005-0000-0000-000019380000}"/>
    <cellStyle name="Normal 19 5 4 2 2" xfId="14361" xr:uid="{00000000-0005-0000-0000-00001A380000}"/>
    <cellStyle name="Normal 19 5 4 2 2 2" xfId="14362" xr:uid="{00000000-0005-0000-0000-00001B380000}"/>
    <cellStyle name="Normal 19 5 4 2 3" xfId="14363" xr:uid="{00000000-0005-0000-0000-00001C380000}"/>
    <cellStyle name="Normal 19 5 4 3" xfId="14364" xr:uid="{00000000-0005-0000-0000-00001D380000}"/>
    <cellStyle name="Normal 19 5 4 3 2" xfId="14365" xr:uid="{00000000-0005-0000-0000-00001E380000}"/>
    <cellStyle name="Normal 19 5 4 3 2 2" xfId="14366" xr:uid="{00000000-0005-0000-0000-00001F380000}"/>
    <cellStyle name="Normal 19 5 4 3 3" xfId="14367" xr:uid="{00000000-0005-0000-0000-000020380000}"/>
    <cellStyle name="Normal 19 5 4 4" xfId="14368" xr:uid="{00000000-0005-0000-0000-000021380000}"/>
    <cellStyle name="Normal 19 5 4 4 2" xfId="14369" xr:uid="{00000000-0005-0000-0000-000022380000}"/>
    <cellStyle name="Normal 19 5 4 4 2 2" xfId="14370" xr:uid="{00000000-0005-0000-0000-000023380000}"/>
    <cellStyle name="Normal 19 5 4 4 3" xfId="14371" xr:uid="{00000000-0005-0000-0000-000024380000}"/>
    <cellStyle name="Normal 19 5 4 5" xfId="14372" xr:uid="{00000000-0005-0000-0000-000025380000}"/>
    <cellStyle name="Normal 19 5 4 5 2" xfId="14373" xr:uid="{00000000-0005-0000-0000-000026380000}"/>
    <cellStyle name="Normal 19 5 4 6" xfId="14374" xr:uid="{00000000-0005-0000-0000-000027380000}"/>
    <cellStyle name="Normal 19 5 4 6 2" xfId="14375" xr:uid="{00000000-0005-0000-0000-000028380000}"/>
    <cellStyle name="Normal 19 5 4 7" xfId="14376" xr:uid="{00000000-0005-0000-0000-000029380000}"/>
    <cellStyle name="Normal 19 5 5" xfId="14377" xr:uid="{00000000-0005-0000-0000-00002A380000}"/>
    <cellStyle name="Normal 19 5 5 2" xfId="14378" xr:uid="{00000000-0005-0000-0000-00002B380000}"/>
    <cellStyle name="Normal 19 5 5 2 2" xfId="14379" xr:uid="{00000000-0005-0000-0000-00002C380000}"/>
    <cellStyle name="Normal 19 5 5 2 2 2" xfId="14380" xr:uid="{00000000-0005-0000-0000-00002D380000}"/>
    <cellStyle name="Normal 19 5 5 2 3" xfId="14381" xr:uid="{00000000-0005-0000-0000-00002E380000}"/>
    <cellStyle name="Normal 19 5 5 3" xfId="14382" xr:uid="{00000000-0005-0000-0000-00002F380000}"/>
    <cellStyle name="Normal 19 5 5 3 2" xfId="14383" xr:uid="{00000000-0005-0000-0000-000030380000}"/>
    <cellStyle name="Normal 19 5 5 3 2 2" xfId="14384" xr:uid="{00000000-0005-0000-0000-000031380000}"/>
    <cellStyle name="Normal 19 5 5 3 3" xfId="14385" xr:uid="{00000000-0005-0000-0000-000032380000}"/>
    <cellStyle name="Normal 19 5 5 4" xfId="14386" xr:uid="{00000000-0005-0000-0000-000033380000}"/>
    <cellStyle name="Normal 19 5 5 4 2" xfId="14387" xr:uid="{00000000-0005-0000-0000-000034380000}"/>
    <cellStyle name="Normal 19 5 5 4 2 2" xfId="14388" xr:uid="{00000000-0005-0000-0000-000035380000}"/>
    <cellStyle name="Normal 19 5 5 4 3" xfId="14389" xr:uid="{00000000-0005-0000-0000-000036380000}"/>
    <cellStyle name="Normal 19 5 5 5" xfId="14390" xr:uid="{00000000-0005-0000-0000-000037380000}"/>
    <cellStyle name="Normal 19 5 5 5 2" xfId="14391" xr:uid="{00000000-0005-0000-0000-000038380000}"/>
    <cellStyle name="Normal 19 5 5 6" xfId="14392" xr:uid="{00000000-0005-0000-0000-000039380000}"/>
    <cellStyle name="Normal 19 5 5 6 2" xfId="14393" xr:uid="{00000000-0005-0000-0000-00003A380000}"/>
    <cellStyle name="Normal 19 5 5 7" xfId="14394" xr:uid="{00000000-0005-0000-0000-00003B380000}"/>
    <cellStyle name="Normal 19 5 6" xfId="14395" xr:uid="{00000000-0005-0000-0000-00003C380000}"/>
    <cellStyle name="Normal 19 5 6 2" xfId="14396" xr:uid="{00000000-0005-0000-0000-00003D380000}"/>
    <cellStyle name="Normal 19 5 6 2 2" xfId="14397" xr:uid="{00000000-0005-0000-0000-00003E380000}"/>
    <cellStyle name="Normal 19 5 6 3" xfId="14398" xr:uid="{00000000-0005-0000-0000-00003F380000}"/>
    <cellStyle name="Normal 19 5 7" xfId="14399" xr:uid="{00000000-0005-0000-0000-000040380000}"/>
    <cellStyle name="Normal 19 5 7 2" xfId="14400" xr:uid="{00000000-0005-0000-0000-000041380000}"/>
    <cellStyle name="Normal 19 5 7 2 2" xfId="14401" xr:uid="{00000000-0005-0000-0000-000042380000}"/>
    <cellStyle name="Normal 19 5 7 3" xfId="14402" xr:uid="{00000000-0005-0000-0000-000043380000}"/>
    <cellStyle name="Normal 19 5 8" xfId="14403" xr:uid="{00000000-0005-0000-0000-000044380000}"/>
    <cellStyle name="Normal 19 5 8 2" xfId="14404" xr:uid="{00000000-0005-0000-0000-000045380000}"/>
    <cellStyle name="Normal 19 5 8 2 2" xfId="14405" xr:uid="{00000000-0005-0000-0000-000046380000}"/>
    <cellStyle name="Normal 19 5 8 3" xfId="14406" xr:uid="{00000000-0005-0000-0000-000047380000}"/>
    <cellStyle name="Normal 19 5 9" xfId="14407" xr:uid="{00000000-0005-0000-0000-000048380000}"/>
    <cellStyle name="Normal 19 5 9 2" xfId="14408" xr:uid="{00000000-0005-0000-0000-000049380000}"/>
    <cellStyle name="Normal 19 6" xfId="14409" xr:uid="{00000000-0005-0000-0000-00004A380000}"/>
    <cellStyle name="Normal 19 6 2" xfId="14410" xr:uid="{00000000-0005-0000-0000-00004B380000}"/>
    <cellStyle name="Normal 19 6 2 2" xfId="14411" xr:uid="{00000000-0005-0000-0000-00004C380000}"/>
    <cellStyle name="Normal 19 6 2 2 2" xfId="14412" xr:uid="{00000000-0005-0000-0000-00004D380000}"/>
    <cellStyle name="Normal 19 6 2 2 2 2" xfId="14413" xr:uid="{00000000-0005-0000-0000-00004E380000}"/>
    <cellStyle name="Normal 19 6 2 2 3" xfId="14414" xr:uid="{00000000-0005-0000-0000-00004F380000}"/>
    <cellStyle name="Normal 19 6 2 3" xfId="14415" xr:uid="{00000000-0005-0000-0000-000050380000}"/>
    <cellStyle name="Normal 19 6 2 3 2" xfId="14416" xr:uid="{00000000-0005-0000-0000-000051380000}"/>
    <cellStyle name="Normal 19 6 2 3 2 2" xfId="14417" xr:uid="{00000000-0005-0000-0000-000052380000}"/>
    <cellStyle name="Normal 19 6 2 3 3" xfId="14418" xr:uid="{00000000-0005-0000-0000-000053380000}"/>
    <cellStyle name="Normal 19 6 2 4" xfId="14419" xr:uid="{00000000-0005-0000-0000-000054380000}"/>
    <cellStyle name="Normal 19 6 2 4 2" xfId="14420" xr:uid="{00000000-0005-0000-0000-000055380000}"/>
    <cellStyle name="Normal 19 6 2 4 2 2" xfId="14421" xr:uid="{00000000-0005-0000-0000-000056380000}"/>
    <cellStyle name="Normal 19 6 2 4 3" xfId="14422" xr:uid="{00000000-0005-0000-0000-000057380000}"/>
    <cellStyle name="Normal 19 6 2 5" xfId="14423" xr:uid="{00000000-0005-0000-0000-000058380000}"/>
    <cellStyle name="Normal 19 6 2 5 2" xfId="14424" xr:uid="{00000000-0005-0000-0000-000059380000}"/>
    <cellStyle name="Normal 19 6 2 6" xfId="14425" xr:uid="{00000000-0005-0000-0000-00005A380000}"/>
    <cellStyle name="Normal 19 6 2 6 2" xfId="14426" xr:uid="{00000000-0005-0000-0000-00005B380000}"/>
    <cellStyle name="Normal 19 6 2 7" xfId="14427" xr:uid="{00000000-0005-0000-0000-00005C380000}"/>
    <cellStyle name="Normal 19 6 3" xfId="14428" xr:uid="{00000000-0005-0000-0000-00005D380000}"/>
    <cellStyle name="Normal 19 6 3 2" xfId="14429" xr:uid="{00000000-0005-0000-0000-00005E380000}"/>
    <cellStyle name="Normal 19 6 3 2 2" xfId="14430" xr:uid="{00000000-0005-0000-0000-00005F380000}"/>
    <cellStyle name="Normal 19 6 3 2 2 2" xfId="14431" xr:uid="{00000000-0005-0000-0000-000060380000}"/>
    <cellStyle name="Normal 19 6 3 2 3" xfId="14432" xr:uid="{00000000-0005-0000-0000-000061380000}"/>
    <cellStyle name="Normal 19 6 3 3" xfId="14433" xr:uid="{00000000-0005-0000-0000-000062380000}"/>
    <cellStyle name="Normal 19 6 3 3 2" xfId="14434" xr:uid="{00000000-0005-0000-0000-000063380000}"/>
    <cellStyle name="Normal 19 6 3 3 2 2" xfId="14435" xr:uid="{00000000-0005-0000-0000-000064380000}"/>
    <cellStyle name="Normal 19 6 3 3 3" xfId="14436" xr:uid="{00000000-0005-0000-0000-000065380000}"/>
    <cellStyle name="Normal 19 6 3 4" xfId="14437" xr:uid="{00000000-0005-0000-0000-000066380000}"/>
    <cellStyle name="Normal 19 6 3 4 2" xfId="14438" xr:uid="{00000000-0005-0000-0000-000067380000}"/>
    <cellStyle name="Normal 19 6 3 4 2 2" xfId="14439" xr:uid="{00000000-0005-0000-0000-000068380000}"/>
    <cellStyle name="Normal 19 6 3 4 3" xfId="14440" xr:uid="{00000000-0005-0000-0000-000069380000}"/>
    <cellStyle name="Normal 19 6 3 5" xfId="14441" xr:uid="{00000000-0005-0000-0000-00006A380000}"/>
    <cellStyle name="Normal 19 6 3 5 2" xfId="14442" xr:uid="{00000000-0005-0000-0000-00006B380000}"/>
    <cellStyle name="Normal 19 6 3 6" xfId="14443" xr:uid="{00000000-0005-0000-0000-00006C380000}"/>
    <cellStyle name="Normal 19 6 3 6 2" xfId="14444" xr:uid="{00000000-0005-0000-0000-00006D380000}"/>
    <cellStyle name="Normal 19 6 3 7" xfId="14445" xr:uid="{00000000-0005-0000-0000-00006E380000}"/>
    <cellStyle name="Normal 19 6 4" xfId="14446" xr:uid="{00000000-0005-0000-0000-00006F380000}"/>
    <cellStyle name="Normal 19 6 4 2" xfId="14447" xr:uid="{00000000-0005-0000-0000-000070380000}"/>
    <cellStyle name="Normal 19 6 4 2 2" xfId="14448" xr:uid="{00000000-0005-0000-0000-000071380000}"/>
    <cellStyle name="Normal 19 6 4 3" xfId="14449" xr:uid="{00000000-0005-0000-0000-000072380000}"/>
    <cellStyle name="Normal 19 6 5" xfId="14450" xr:uid="{00000000-0005-0000-0000-000073380000}"/>
    <cellStyle name="Normal 19 6 5 2" xfId="14451" xr:uid="{00000000-0005-0000-0000-000074380000}"/>
    <cellStyle name="Normal 19 6 5 2 2" xfId="14452" xr:uid="{00000000-0005-0000-0000-000075380000}"/>
    <cellStyle name="Normal 19 6 5 3" xfId="14453" xr:uid="{00000000-0005-0000-0000-000076380000}"/>
    <cellStyle name="Normal 19 6 6" xfId="14454" xr:uid="{00000000-0005-0000-0000-000077380000}"/>
    <cellStyle name="Normal 19 6 6 2" xfId="14455" xr:uid="{00000000-0005-0000-0000-000078380000}"/>
    <cellStyle name="Normal 19 6 6 2 2" xfId="14456" xr:uid="{00000000-0005-0000-0000-000079380000}"/>
    <cellStyle name="Normal 19 6 6 3" xfId="14457" xr:uid="{00000000-0005-0000-0000-00007A380000}"/>
    <cellStyle name="Normal 19 6 7" xfId="14458" xr:uid="{00000000-0005-0000-0000-00007B380000}"/>
    <cellStyle name="Normal 19 6 7 2" xfId="14459" xr:uid="{00000000-0005-0000-0000-00007C380000}"/>
    <cellStyle name="Normal 19 6 8" xfId="14460" xr:uid="{00000000-0005-0000-0000-00007D380000}"/>
    <cellStyle name="Normal 19 6 8 2" xfId="14461" xr:uid="{00000000-0005-0000-0000-00007E380000}"/>
    <cellStyle name="Normal 19 6 9" xfId="14462" xr:uid="{00000000-0005-0000-0000-00007F380000}"/>
    <cellStyle name="Normal 19 7" xfId="14463" xr:uid="{00000000-0005-0000-0000-000080380000}"/>
    <cellStyle name="Normal 19 7 2" xfId="14464" xr:uid="{00000000-0005-0000-0000-000081380000}"/>
    <cellStyle name="Normal 19 7 2 2" xfId="14465" xr:uid="{00000000-0005-0000-0000-000082380000}"/>
    <cellStyle name="Normal 19 7 2 2 2" xfId="14466" xr:uid="{00000000-0005-0000-0000-000083380000}"/>
    <cellStyle name="Normal 19 7 2 2 2 2" xfId="14467" xr:uid="{00000000-0005-0000-0000-000084380000}"/>
    <cellStyle name="Normal 19 7 2 2 3" xfId="14468" xr:uid="{00000000-0005-0000-0000-000085380000}"/>
    <cellStyle name="Normal 19 7 2 3" xfId="14469" xr:uid="{00000000-0005-0000-0000-000086380000}"/>
    <cellStyle name="Normal 19 7 2 3 2" xfId="14470" xr:uid="{00000000-0005-0000-0000-000087380000}"/>
    <cellStyle name="Normal 19 7 2 3 2 2" xfId="14471" xr:uid="{00000000-0005-0000-0000-000088380000}"/>
    <cellStyle name="Normal 19 7 2 3 3" xfId="14472" xr:uid="{00000000-0005-0000-0000-000089380000}"/>
    <cellStyle name="Normal 19 7 2 4" xfId="14473" xr:uid="{00000000-0005-0000-0000-00008A380000}"/>
    <cellStyle name="Normal 19 7 2 4 2" xfId="14474" xr:uid="{00000000-0005-0000-0000-00008B380000}"/>
    <cellStyle name="Normal 19 7 2 4 2 2" xfId="14475" xr:uid="{00000000-0005-0000-0000-00008C380000}"/>
    <cellStyle name="Normal 19 7 2 4 3" xfId="14476" xr:uid="{00000000-0005-0000-0000-00008D380000}"/>
    <cellStyle name="Normal 19 7 2 5" xfId="14477" xr:uid="{00000000-0005-0000-0000-00008E380000}"/>
    <cellStyle name="Normal 19 7 2 5 2" xfId="14478" xr:uid="{00000000-0005-0000-0000-00008F380000}"/>
    <cellStyle name="Normal 19 7 2 6" xfId="14479" xr:uid="{00000000-0005-0000-0000-000090380000}"/>
    <cellStyle name="Normal 19 7 2 6 2" xfId="14480" xr:uid="{00000000-0005-0000-0000-000091380000}"/>
    <cellStyle name="Normal 19 7 2 7" xfId="14481" xr:uid="{00000000-0005-0000-0000-000092380000}"/>
    <cellStyle name="Normal 19 7 3" xfId="14482" xr:uid="{00000000-0005-0000-0000-000093380000}"/>
    <cellStyle name="Normal 19 7 3 2" xfId="14483" xr:uid="{00000000-0005-0000-0000-000094380000}"/>
    <cellStyle name="Normal 19 7 3 2 2" xfId="14484" xr:uid="{00000000-0005-0000-0000-000095380000}"/>
    <cellStyle name="Normal 19 7 3 3" xfId="14485" xr:uid="{00000000-0005-0000-0000-000096380000}"/>
    <cellStyle name="Normal 19 7 4" xfId="14486" xr:uid="{00000000-0005-0000-0000-000097380000}"/>
    <cellStyle name="Normal 19 7 4 2" xfId="14487" xr:uid="{00000000-0005-0000-0000-000098380000}"/>
    <cellStyle name="Normal 19 7 4 2 2" xfId="14488" xr:uid="{00000000-0005-0000-0000-000099380000}"/>
    <cellStyle name="Normal 19 7 4 3" xfId="14489" xr:uid="{00000000-0005-0000-0000-00009A380000}"/>
    <cellStyle name="Normal 19 7 5" xfId="14490" xr:uid="{00000000-0005-0000-0000-00009B380000}"/>
    <cellStyle name="Normal 19 7 5 2" xfId="14491" xr:uid="{00000000-0005-0000-0000-00009C380000}"/>
    <cellStyle name="Normal 19 7 5 2 2" xfId="14492" xr:uid="{00000000-0005-0000-0000-00009D380000}"/>
    <cellStyle name="Normal 19 7 5 3" xfId="14493" xr:uid="{00000000-0005-0000-0000-00009E380000}"/>
    <cellStyle name="Normal 19 7 6" xfId="14494" xr:uid="{00000000-0005-0000-0000-00009F380000}"/>
    <cellStyle name="Normal 19 7 6 2" xfId="14495" xr:uid="{00000000-0005-0000-0000-0000A0380000}"/>
    <cellStyle name="Normal 19 7 7" xfId="14496" xr:uid="{00000000-0005-0000-0000-0000A1380000}"/>
    <cellStyle name="Normal 19 7 7 2" xfId="14497" xr:uid="{00000000-0005-0000-0000-0000A2380000}"/>
    <cellStyle name="Normal 19 7 8" xfId="14498" xr:uid="{00000000-0005-0000-0000-0000A3380000}"/>
    <cellStyle name="Normal 19 8" xfId="14499" xr:uid="{00000000-0005-0000-0000-0000A4380000}"/>
    <cellStyle name="Normal 19 8 2" xfId="14500" xr:uid="{00000000-0005-0000-0000-0000A5380000}"/>
    <cellStyle name="Normal 19 8 2 2" xfId="14501" xr:uid="{00000000-0005-0000-0000-0000A6380000}"/>
    <cellStyle name="Normal 19 8 2 2 2" xfId="14502" xr:uid="{00000000-0005-0000-0000-0000A7380000}"/>
    <cellStyle name="Normal 19 8 2 3" xfId="14503" xr:uid="{00000000-0005-0000-0000-0000A8380000}"/>
    <cellStyle name="Normal 19 8 3" xfId="14504" xr:uid="{00000000-0005-0000-0000-0000A9380000}"/>
    <cellStyle name="Normal 19 8 3 2" xfId="14505" xr:uid="{00000000-0005-0000-0000-0000AA380000}"/>
    <cellStyle name="Normal 19 8 3 2 2" xfId="14506" xr:uid="{00000000-0005-0000-0000-0000AB380000}"/>
    <cellStyle name="Normal 19 8 3 3" xfId="14507" xr:uid="{00000000-0005-0000-0000-0000AC380000}"/>
    <cellStyle name="Normal 19 8 4" xfId="14508" xr:uid="{00000000-0005-0000-0000-0000AD380000}"/>
    <cellStyle name="Normal 19 8 4 2" xfId="14509" xr:uid="{00000000-0005-0000-0000-0000AE380000}"/>
    <cellStyle name="Normal 19 8 4 2 2" xfId="14510" xr:uid="{00000000-0005-0000-0000-0000AF380000}"/>
    <cellStyle name="Normal 19 8 4 3" xfId="14511" xr:uid="{00000000-0005-0000-0000-0000B0380000}"/>
    <cellStyle name="Normal 19 8 5" xfId="14512" xr:uid="{00000000-0005-0000-0000-0000B1380000}"/>
    <cellStyle name="Normal 19 8 5 2" xfId="14513" xr:uid="{00000000-0005-0000-0000-0000B2380000}"/>
    <cellStyle name="Normal 19 8 6" xfId="14514" xr:uid="{00000000-0005-0000-0000-0000B3380000}"/>
    <cellStyle name="Normal 19 8 6 2" xfId="14515" xr:uid="{00000000-0005-0000-0000-0000B4380000}"/>
    <cellStyle name="Normal 19 8 7" xfId="14516" xr:uid="{00000000-0005-0000-0000-0000B5380000}"/>
    <cellStyle name="Normal 19 9" xfId="14517" xr:uid="{00000000-0005-0000-0000-0000B6380000}"/>
    <cellStyle name="Normal 19 9 2" xfId="14518" xr:uid="{00000000-0005-0000-0000-0000B7380000}"/>
    <cellStyle name="Normal 19 9 2 2" xfId="14519" xr:uid="{00000000-0005-0000-0000-0000B8380000}"/>
    <cellStyle name="Normal 19 9 2 2 2" xfId="14520" xr:uid="{00000000-0005-0000-0000-0000B9380000}"/>
    <cellStyle name="Normal 19 9 2 3" xfId="14521" xr:uid="{00000000-0005-0000-0000-0000BA380000}"/>
    <cellStyle name="Normal 19 9 3" xfId="14522" xr:uid="{00000000-0005-0000-0000-0000BB380000}"/>
    <cellStyle name="Normal 19 9 3 2" xfId="14523" xr:uid="{00000000-0005-0000-0000-0000BC380000}"/>
    <cellStyle name="Normal 19 9 3 2 2" xfId="14524" xr:uid="{00000000-0005-0000-0000-0000BD380000}"/>
    <cellStyle name="Normal 19 9 3 3" xfId="14525" xr:uid="{00000000-0005-0000-0000-0000BE380000}"/>
    <cellStyle name="Normal 19 9 4" xfId="14526" xr:uid="{00000000-0005-0000-0000-0000BF380000}"/>
    <cellStyle name="Normal 19 9 4 2" xfId="14527" xr:uid="{00000000-0005-0000-0000-0000C0380000}"/>
    <cellStyle name="Normal 19 9 4 2 2" xfId="14528" xr:uid="{00000000-0005-0000-0000-0000C1380000}"/>
    <cellStyle name="Normal 19 9 4 3" xfId="14529" xr:uid="{00000000-0005-0000-0000-0000C2380000}"/>
    <cellStyle name="Normal 19 9 5" xfId="14530" xr:uid="{00000000-0005-0000-0000-0000C3380000}"/>
    <cellStyle name="Normal 19 9 5 2" xfId="14531" xr:uid="{00000000-0005-0000-0000-0000C4380000}"/>
    <cellStyle name="Normal 19 9 6" xfId="14532" xr:uid="{00000000-0005-0000-0000-0000C5380000}"/>
    <cellStyle name="Normal 19 9 6 2" xfId="14533" xr:uid="{00000000-0005-0000-0000-0000C6380000}"/>
    <cellStyle name="Normal 19 9 7" xfId="14534" xr:uid="{00000000-0005-0000-0000-0000C7380000}"/>
    <cellStyle name="Normal 19_Confidential Information" xfId="14535" xr:uid="{00000000-0005-0000-0000-0000C8380000}"/>
    <cellStyle name="Normal 2" xfId="14536" xr:uid="{00000000-0005-0000-0000-0000C9380000}"/>
    <cellStyle name="Normal 2 10" xfId="14537" xr:uid="{00000000-0005-0000-0000-0000CA380000}"/>
    <cellStyle name="Normal 2 10 2" xfId="14538" xr:uid="{00000000-0005-0000-0000-0000CB380000}"/>
    <cellStyle name="Normal 2 10 2 2" xfId="14539" xr:uid="{00000000-0005-0000-0000-0000CC380000}"/>
    <cellStyle name="Normal 2 10 2 2 2" xfId="14540" xr:uid="{00000000-0005-0000-0000-0000CD380000}"/>
    <cellStyle name="Normal 2 10 2 3" xfId="14541" xr:uid="{00000000-0005-0000-0000-0000CE380000}"/>
    <cellStyle name="Normal 2 10 3" xfId="14542" xr:uid="{00000000-0005-0000-0000-0000CF380000}"/>
    <cellStyle name="Normal 2 10 3 2" xfId="14543" xr:uid="{00000000-0005-0000-0000-0000D0380000}"/>
    <cellStyle name="Normal 2 10 3 2 2" xfId="14544" xr:uid="{00000000-0005-0000-0000-0000D1380000}"/>
    <cellStyle name="Normal 2 10 3 3" xfId="14545" xr:uid="{00000000-0005-0000-0000-0000D2380000}"/>
    <cellStyle name="Normal 2 10 4" xfId="14546" xr:uid="{00000000-0005-0000-0000-0000D3380000}"/>
    <cellStyle name="Normal 2 10 4 2" xfId="14547" xr:uid="{00000000-0005-0000-0000-0000D4380000}"/>
    <cellStyle name="Normal 2 10 4 2 2" xfId="14548" xr:uid="{00000000-0005-0000-0000-0000D5380000}"/>
    <cellStyle name="Normal 2 10 4 3" xfId="14549" xr:uid="{00000000-0005-0000-0000-0000D6380000}"/>
    <cellStyle name="Normal 2 10 5" xfId="14550" xr:uid="{00000000-0005-0000-0000-0000D7380000}"/>
    <cellStyle name="Normal 2 10 5 2" xfId="14551" xr:uid="{00000000-0005-0000-0000-0000D8380000}"/>
    <cellStyle name="Normal 2 10 6" xfId="14552" xr:uid="{00000000-0005-0000-0000-0000D9380000}"/>
    <cellStyle name="Normal 2 10 6 2" xfId="14553" xr:uid="{00000000-0005-0000-0000-0000DA380000}"/>
    <cellStyle name="Normal 2 10 7" xfId="14554" xr:uid="{00000000-0005-0000-0000-0000DB380000}"/>
    <cellStyle name="Normal 2 11" xfId="14555" xr:uid="{00000000-0005-0000-0000-0000DC380000}"/>
    <cellStyle name="Normal 2 11 2" xfId="14556" xr:uid="{00000000-0005-0000-0000-0000DD380000}"/>
    <cellStyle name="Normal 2 11 2 2" xfId="14557" xr:uid="{00000000-0005-0000-0000-0000DE380000}"/>
    <cellStyle name="Normal 2 11 2 2 2" xfId="14558" xr:uid="{00000000-0005-0000-0000-0000DF380000}"/>
    <cellStyle name="Normal 2 11 2 3" xfId="14559" xr:uid="{00000000-0005-0000-0000-0000E0380000}"/>
    <cellStyle name="Normal 2 11 3" xfId="14560" xr:uid="{00000000-0005-0000-0000-0000E1380000}"/>
    <cellStyle name="Normal 2 11 3 2" xfId="14561" xr:uid="{00000000-0005-0000-0000-0000E2380000}"/>
    <cellStyle name="Normal 2 11 3 2 2" xfId="14562" xr:uid="{00000000-0005-0000-0000-0000E3380000}"/>
    <cellStyle name="Normal 2 11 3 3" xfId="14563" xr:uid="{00000000-0005-0000-0000-0000E4380000}"/>
    <cellStyle name="Normal 2 11 4" xfId="14564" xr:uid="{00000000-0005-0000-0000-0000E5380000}"/>
    <cellStyle name="Normal 2 11 4 2" xfId="14565" xr:uid="{00000000-0005-0000-0000-0000E6380000}"/>
    <cellStyle name="Normal 2 11 4 2 2" xfId="14566" xr:uid="{00000000-0005-0000-0000-0000E7380000}"/>
    <cellStyle name="Normal 2 11 4 3" xfId="14567" xr:uid="{00000000-0005-0000-0000-0000E8380000}"/>
    <cellStyle name="Normal 2 11 5" xfId="14568" xr:uid="{00000000-0005-0000-0000-0000E9380000}"/>
    <cellStyle name="Normal 2 11 5 2" xfId="14569" xr:uid="{00000000-0005-0000-0000-0000EA380000}"/>
    <cellStyle name="Normal 2 11 6" xfId="14570" xr:uid="{00000000-0005-0000-0000-0000EB380000}"/>
    <cellStyle name="Normal 2 11 6 2" xfId="14571" xr:uid="{00000000-0005-0000-0000-0000EC380000}"/>
    <cellStyle name="Normal 2 11 7" xfId="14572" xr:uid="{00000000-0005-0000-0000-0000ED380000}"/>
    <cellStyle name="Normal 2 12" xfId="14573" xr:uid="{00000000-0005-0000-0000-0000EE380000}"/>
    <cellStyle name="Normal 2 13" xfId="14574" xr:uid="{00000000-0005-0000-0000-0000EF380000}"/>
    <cellStyle name="Normal 2 13 2" xfId="14575" xr:uid="{00000000-0005-0000-0000-0000F0380000}"/>
    <cellStyle name="Normal 2 14" xfId="14576" xr:uid="{00000000-0005-0000-0000-0000F1380000}"/>
    <cellStyle name="Normal 2 15" xfId="14577" xr:uid="{00000000-0005-0000-0000-0000F2380000}"/>
    <cellStyle name="Normal 2 16" xfId="14578" xr:uid="{00000000-0005-0000-0000-0000F3380000}"/>
    <cellStyle name="Normal 2 2" xfId="14579" xr:uid="{00000000-0005-0000-0000-0000F4380000}"/>
    <cellStyle name="Normal 2 2 10" xfId="14580" xr:uid="{00000000-0005-0000-0000-0000F5380000}"/>
    <cellStyle name="Normal 2 2 11" xfId="14581" xr:uid="{00000000-0005-0000-0000-0000F6380000}"/>
    <cellStyle name="Normal 2 2 12" xfId="14582" xr:uid="{00000000-0005-0000-0000-0000F7380000}"/>
    <cellStyle name="Normal 2 2 2" xfId="14583" xr:uid="{00000000-0005-0000-0000-0000F8380000}"/>
    <cellStyle name="Normal 2 2 2 2" xfId="14584" xr:uid="{00000000-0005-0000-0000-0000F9380000}"/>
    <cellStyle name="Normal 2 2 3" xfId="14585" xr:uid="{00000000-0005-0000-0000-0000FA380000}"/>
    <cellStyle name="Normal 2 2 3 10" xfId="14586" xr:uid="{00000000-0005-0000-0000-0000FB380000}"/>
    <cellStyle name="Normal 2 2 3 10 2" xfId="14587" xr:uid="{00000000-0005-0000-0000-0000FC380000}"/>
    <cellStyle name="Normal 2 2 3 10 2 2" xfId="14588" xr:uid="{00000000-0005-0000-0000-0000FD380000}"/>
    <cellStyle name="Normal 2 2 3 10 3" xfId="14589" xr:uid="{00000000-0005-0000-0000-0000FE380000}"/>
    <cellStyle name="Normal 2 2 3 11" xfId="14590" xr:uid="{00000000-0005-0000-0000-0000FF380000}"/>
    <cellStyle name="Normal 2 2 3 11 2" xfId="14591" xr:uid="{00000000-0005-0000-0000-000000390000}"/>
    <cellStyle name="Normal 2 2 3 12" xfId="14592" xr:uid="{00000000-0005-0000-0000-000001390000}"/>
    <cellStyle name="Normal 2 2 3 12 2" xfId="14593" xr:uid="{00000000-0005-0000-0000-000002390000}"/>
    <cellStyle name="Normal 2 2 3 13" xfId="14594" xr:uid="{00000000-0005-0000-0000-000003390000}"/>
    <cellStyle name="Normal 2 2 3 2" xfId="14595" xr:uid="{00000000-0005-0000-0000-000004390000}"/>
    <cellStyle name="Normal 2 2 3 2 10" xfId="14596" xr:uid="{00000000-0005-0000-0000-000005390000}"/>
    <cellStyle name="Normal 2 2 3 2 10 2" xfId="14597" xr:uid="{00000000-0005-0000-0000-000006390000}"/>
    <cellStyle name="Normal 2 2 3 2 11" xfId="14598" xr:uid="{00000000-0005-0000-0000-000007390000}"/>
    <cellStyle name="Normal 2 2 3 2 2" xfId="14599" xr:uid="{00000000-0005-0000-0000-000008390000}"/>
    <cellStyle name="Normal 2 2 3 2 2 2" xfId="14600" xr:uid="{00000000-0005-0000-0000-000009390000}"/>
    <cellStyle name="Normal 2 2 3 2 2 2 2" xfId="14601" xr:uid="{00000000-0005-0000-0000-00000A390000}"/>
    <cellStyle name="Normal 2 2 3 2 2 2 2 2" xfId="14602" xr:uid="{00000000-0005-0000-0000-00000B390000}"/>
    <cellStyle name="Normal 2 2 3 2 2 2 2 2 2" xfId="14603" xr:uid="{00000000-0005-0000-0000-00000C390000}"/>
    <cellStyle name="Normal 2 2 3 2 2 2 2 3" xfId="14604" xr:uid="{00000000-0005-0000-0000-00000D390000}"/>
    <cellStyle name="Normal 2 2 3 2 2 2 3" xfId="14605" xr:uid="{00000000-0005-0000-0000-00000E390000}"/>
    <cellStyle name="Normal 2 2 3 2 2 2 3 2" xfId="14606" xr:uid="{00000000-0005-0000-0000-00000F390000}"/>
    <cellStyle name="Normal 2 2 3 2 2 2 3 2 2" xfId="14607" xr:uid="{00000000-0005-0000-0000-000010390000}"/>
    <cellStyle name="Normal 2 2 3 2 2 2 3 3" xfId="14608" xr:uid="{00000000-0005-0000-0000-000011390000}"/>
    <cellStyle name="Normal 2 2 3 2 2 2 4" xfId="14609" xr:uid="{00000000-0005-0000-0000-000012390000}"/>
    <cellStyle name="Normal 2 2 3 2 2 2 4 2" xfId="14610" xr:uid="{00000000-0005-0000-0000-000013390000}"/>
    <cellStyle name="Normal 2 2 3 2 2 2 4 2 2" xfId="14611" xr:uid="{00000000-0005-0000-0000-000014390000}"/>
    <cellStyle name="Normal 2 2 3 2 2 2 4 3" xfId="14612" xr:uid="{00000000-0005-0000-0000-000015390000}"/>
    <cellStyle name="Normal 2 2 3 2 2 2 5" xfId="14613" xr:uid="{00000000-0005-0000-0000-000016390000}"/>
    <cellStyle name="Normal 2 2 3 2 2 2 5 2" xfId="14614" xr:uid="{00000000-0005-0000-0000-000017390000}"/>
    <cellStyle name="Normal 2 2 3 2 2 2 6" xfId="14615" xr:uid="{00000000-0005-0000-0000-000018390000}"/>
    <cellStyle name="Normal 2 2 3 2 2 2 6 2" xfId="14616" xr:uid="{00000000-0005-0000-0000-000019390000}"/>
    <cellStyle name="Normal 2 2 3 2 2 2 7" xfId="14617" xr:uid="{00000000-0005-0000-0000-00001A390000}"/>
    <cellStyle name="Normal 2 2 3 2 2 3" xfId="14618" xr:uid="{00000000-0005-0000-0000-00001B390000}"/>
    <cellStyle name="Normal 2 2 3 2 2 3 2" xfId="14619" xr:uid="{00000000-0005-0000-0000-00001C390000}"/>
    <cellStyle name="Normal 2 2 3 2 2 3 2 2" xfId="14620" xr:uid="{00000000-0005-0000-0000-00001D390000}"/>
    <cellStyle name="Normal 2 2 3 2 2 3 2 2 2" xfId="14621" xr:uid="{00000000-0005-0000-0000-00001E390000}"/>
    <cellStyle name="Normal 2 2 3 2 2 3 2 3" xfId="14622" xr:uid="{00000000-0005-0000-0000-00001F390000}"/>
    <cellStyle name="Normal 2 2 3 2 2 3 3" xfId="14623" xr:uid="{00000000-0005-0000-0000-000020390000}"/>
    <cellStyle name="Normal 2 2 3 2 2 3 3 2" xfId="14624" xr:uid="{00000000-0005-0000-0000-000021390000}"/>
    <cellStyle name="Normal 2 2 3 2 2 3 3 2 2" xfId="14625" xr:uid="{00000000-0005-0000-0000-000022390000}"/>
    <cellStyle name="Normal 2 2 3 2 2 3 3 3" xfId="14626" xr:uid="{00000000-0005-0000-0000-000023390000}"/>
    <cellStyle name="Normal 2 2 3 2 2 3 4" xfId="14627" xr:uid="{00000000-0005-0000-0000-000024390000}"/>
    <cellStyle name="Normal 2 2 3 2 2 3 4 2" xfId="14628" xr:uid="{00000000-0005-0000-0000-000025390000}"/>
    <cellStyle name="Normal 2 2 3 2 2 3 4 2 2" xfId="14629" xr:uid="{00000000-0005-0000-0000-000026390000}"/>
    <cellStyle name="Normal 2 2 3 2 2 3 4 3" xfId="14630" xr:uid="{00000000-0005-0000-0000-000027390000}"/>
    <cellStyle name="Normal 2 2 3 2 2 3 5" xfId="14631" xr:uid="{00000000-0005-0000-0000-000028390000}"/>
    <cellStyle name="Normal 2 2 3 2 2 3 5 2" xfId="14632" xr:uid="{00000000-0005-0000-0000-000029390000}"/>
    <cellStyle name="Normal 2 2 3 2 2 3 6" xfId="14633" xr:uid="{00000000-0005-0000-0000-00002A390000}"/>
    <cellStyle name="Normal 2 2 3 2 2 3 6 2" xfId="14634" xr:uid="{00000000-0005-0000-0000-00002B390000}"/>
    <cellStyle name="Normal 2 2 3 2 2 3 7" xfId="14635" xr:uid="{00000000-0005-0000-0000-00002C390000}"/>
    <cellStyle name="Normal 2 2 3 2 2 4" xfId="14636" xr:uid="{00000000-0005-0000-0000-00002D390000}"/>
    <cellStyle name="Normal 2 2 3 2 2 4 2" xfId="14637" xr:uid="{00000000-0005-0000-0000-00002E390000}"/>
    <cellStyle name="Normal 2 2 3 2 2 4 2 2" xfId="14638" xr:uid="{00000000-0005-0000-0000-00002F390000}"/>
    <cellStyle name="Normal 2 2 3 2 2 4 3" xfId="14639" xr:uid="{00000000-0005-0000-0000-000030390000}"/>
    <cellStyle name="Normal 2 2 3 2 2 5" xfId="14640" xr:uid="{00000000-0005-0000-0000-000031390000}"/>
    <cellStyle name="Normal 2 2 3 2 2 5 2" xfId="14641" xr:uid="{00000000-0005-0000-0000-000032390000}"/>
    <cellStyle name="Normal 2 2 3 2 2 5 2 2" xfId="14642" xr:uid="{00000000-0005-0000-0000-000033390000}"/>
    <cellStyle name="Normal 2 2 3 2 2 5 3" xfId="14643" xr:uid="{00000000-0005-0000-0000-000034390000}"/>
    <cellStyle name="Normal 2 2 3 2 2 6" xfId="14644" xr:uid="{00000000-0005-0000-0000-000035390000}"/>
    <cellStyle name="Normal 2 2 3 2 2 6 2" xfId="14645" xr:uid="{00000000-0005-0000-0000-000036390000}"/>
    <cellStyle name="Normal 2 2 3 2 2 6 2 2" xfId="14646" xr:uid="{00000000-0005-0000-0000-000037390000}"/>
    <cellStyle name="Normal 2 2 3 2 2 6 3" xfId="14647" xr:uid="{00000000-0005-0000-0000-000038390000}"/>
    <cellStyle name="Normal 2 2 3 2 2 7" xfId="14648" xr:uid="{00000000-0005-0000-0000-000039390000}"/>
    <cellStyle name="Normal 2 2 3 2 2 7 2" xfId="14649" xr:uid="{00000000-0005-0000-0000-00003A390000}"/>
    <cellStyle name="Normal 2 2 3 2 2 8" xfId="14650" xr:uid="{00000000-0005-0000-0000-00003B390000}"/>
    <cellStyle name="Normal 2 2 3 2 2 8 2" xfId="14651" xr:uid="{00000000-0005-0000-0000-00003C390000}"/>
    <cellStyle name="Normal 2 2 3 2 2 9" xfId="14652" xr:uid="{00000000-0005-0000-0000-00003D390000}"/>
    <cellStyle name="Normal 2 2 3 2 3" xfId="14653" xr:uid="{00000000-0005-0000-0000-00003E390000}"/>
    <cellStyle name="Normal 2 2 3 2 3 2" xfId="14654" xr:uid="{00000000-0005-0000-0000-00003F390000}"/>
    <cellStyle name="Normal 2 2 3 2 3 2 2" xfId="14655" xr:uid="{00000000-0005-0000-0000-000040390000}"/>
    <cellStyle name="Normal 2 2 3 2 3 2 2 2" xfId="14656" xr:uid="{00000000-0005-0000-0000-000041390000}"/>
    <cellStyle name="Normal 2 2 3 2 3 2 2 2 2" xfId="14657" xr:uid="{00000000-0005-0000-0000-000042390000}"/>
    <cellStyle name="Normal 2 2 3 2 3 2 2 3" xfId="14658" xr:uid="{00000000-0005-0000-0000-000043390000}"/>
    <cellStyle name="Normal 2 2 3 2 3 2 3" xfId="14659" xr:uid="{00000000-0005-0000-0000-000044390000}"/>
    <cellStyle name="Normal 2 2 3 2 3 2 3 2" xfId="14660" xr:uid="{00000000-0005-0000-0000-000045390000}"/>
    <cellStyle name="Normal 2 2 3 2 3 2 3 2 2" xfId="14661" xr:uid="{00000000-0005-0000-0000-000046390000}"/>
    <cellStyle name="Normal 2 2 3 2 3 2 3 3" xfId="14662" xr:uid="{00000000-0005-0000-0000-000047390000}"/>
    <cellStyle name="Normal 2 2 3 2 3 2 4" xfId="14663" xr:uid="{00000000-0005-0000-0000-000048390000}"/>
    <cellStyle name="Normal 2 2 3 2 3 2 4 2" xfId="14664" xr:uid="{00000000-0005-0000-0000-000049390000}"/>
    <cellStyle name="Normal 2 2 3 2 3 2 4 2 2" xfId="14665" xr:uid="{00000000-0005-0000-0000-00004A390000}"/>
    <cellStyle name="Normal 2 2 3 2 3 2 4 3" xfId="14666" xr:uid="{00000000-0005-0000-0000-00004B390000}"/>
    <cellStyle name="Normal 2 2 3 2 3 2 5" xfId="14667" xr:uid="{00000000-0005-0000-0000-00004C390000}"/>
    <cellStyle name="Normal 2 2 3 2 3 2 5 2" xfId="14668" xr:uid="{00000000-0005-0000-0000-00004D390000}"/>
    <cellStyle name="Normal 2 2 3 2 3 2 6" xfId="14669" xr:uid="{00000000-0005-0000-0000-00004E390000}"/>
    <cellStyle name="Normal 2 2 3 2 3 2 6 2" xfId="14670" xr:uid="{00000000-0005-0000-0000-00004F390000}"/>
    <cellStyle name="Normal 2 2 3 2 3 2 7" xfId="14671" xr:uid="{00000000-0005-0000-0000-000050390000}"/>
    <cellStyle name="Normal 2 2 3 2 3 3" xfId="14672" xr:uid="{00000000-0005-0000-0000-000051390000}"/>
    <cellStyle name="Normal 2 2 3 2 3 3 2" xfId="14673" xr:uid="{00000000-0005-0000-0000-000052390000}"/>
    <cellStyle name="Normal 2 2 3 2 3 3 2 2" xfId="14674" xr:uid="{00000000-0005-0000-0000-000053390000}"/>
    <cellStyle name="Normal 2 2 3 2 3 3 3" xfId="14675" xr:uid="{00000000-0005-0000-0000-000054390000}"/>
    <cellStyle name="Normal 2 2 3 2 3 4" xfId="14676" xr:uid="{00000000-0005-0000-0000-000055390000}"/>
    <cellStyle name="Normal 2 2 3 2 3 4 2" xfId="14677" xr:uid="{00000000-0005-0000-0000-000056390000}"/>
    <cellStyle name="Normal 2 2 3 2 3 4 2 2" xfId="14678" xr:uid="{00000000-0005-0000-0000-000057390000}"/>
    <cellStyle name="Normal 2 2 3 2 3 4 3" xfId="14679" xr:uid="{00000000-0005-0000-0000-000058390000}"/>
    <cellStyle name="Normal 2 2 3 2 3 5" xfId="14680" xr:uid="{00000000-0005-0000-0000-000059390000}"/>
    <cellStyle name="Normal 2 2 3 2 3 5 2" xfId="14681" xr:uid="{00000000-0005-0000-0000-00005A390000}"/>
    <cellStyle name="Normal 2 2 3 2 3 5 2 2" xfId="14682" xr:uid="{00000000-0005-0000-0000-00005B390000}"/>
    <cellStyle name="Normal 2 2 3 2 3 5 3" xfId="14683" xr:uid="{00000000-0005-0000-0000-00005C390000}"/>
    <cellStyle name="Normal 2 2 3 2 3 6" xfId="14684" xr:uid="{00000000-0005-0000-0000-00005D390000}"/>
    <cellStyle name="Normal 2 2 3 2 3 6 2" xfId="14685" xr:uid="{00000000-0005-0000-0000-00005E390000}"/>
    <cellStyle name="Normal 2 2 3 2 3 7" xfId="14686" xr:uid="{00000000-0005-0000-0000-00005F390000}"/>
    <cellStyle name="Normal 2 2 3 2 3 7 2" xfId="14687" xr:uid="{00000000-0005-0000-0000-000060390000}"/>
    <cellStyle name="Normal 2 2 3 2 3 8" xfId="14688" xr:uid="{00000000-0005-0000-0000-000061390000}"/>
    <cellStyle name="Normal 2 2 3 2 4" xfId="14689" xr:uid="{00000000-0005-0000-0000-000062390000}"/>
    <cellStyle name="Normal 2 2 3 2 4 2" xfId="14690" xr:uid="{00000000-0005-0000-0000-000063390000}"/>
    <cellStyle name="Normal 2 2 3 2 4 2 2" xfId="14691" xr:uid="{00000000-0005-0000-0000-000064390000}"/>
    <cellStyle name="Normal 2 2 3 2 4 2 2 2" xfId="14692" xr:uid="{00000000-0005-0000-0000-000065390000}"/>
    <cellStyle name="Normal 2 2 3 2 4 2 3" xfId="14693" xr:uid="{00000000-0005-0000-0000-000066390000}"/>
    <cellStyle name="Normal 2 2 3 2 4 3" xfId="14694" xr:uid="{00000000-0005-0000-0000-000067390000}"/>
    <cellStyle name="Normal 2 2 3 2 4 3 2" xfId="14695" xr:uid="{00000000-0005-0000-0000-000068390000}"/>
    <cellStyle name="Normal 2 2 3 2 4 3 2 2" xfId="14696" xr:uid="{00000000-0005-0000-0000-000069390000}"/>
    <cellStyle name="Normal 2 2 3 2 4 3 3" xfId="14697" xr:uid="{00000000-0005-0000-0000-00006A390000}"/>
    <cellStyle name="Normal 2 2 3 2 4 4" xfId="14698" xr:uid="{00000000-0005-0000-0000-00006B390000}"/>
    <cellStyle name="Normal 2 2 3 2 4 4 2" xfId="14699" xr:uid="{00000000-0005-0000-0000-00006C390000}"/>
    <cellStyle name="Normal 2 2 3 2 4 4 2 2" xfId="14700" xr:uid="{00000000-0005-0000-0000-00006D390000}"/>
    <cellStyle name="Normal 2 2 3 2 4 4 3" xfId="14701" xr:uid="{00000000-0005-0000-0000-00006E390000}"/>
    <cellStyle name="Normal 2 2 3 2 4 5" xfId="14702" xr:uid="{00000000-0005-0000-0000-00006F390000}"/>
    <cellStyle name="Normal 2 2 3 2 4 5 2" xfId="14703" xr:uid="{00000000-0005-0000-0000-000070390000}"/>
    <cellStyle name="Normal 2 2 3 2 4 6" xfId="14704" xr:uid="{00000000-0005-0000-0000-000071390000}"/>
    <cellStyle name="Normal 2 2 3 2 4 6 2" xfId="14705" xr:uid="{00000000-0005-0000-0000-000072390000}"/>
    <cellStyle name="Normal 2 2 3 2 4 7" xfId="14706" xr:uid="{00000000-0005-0000-0000-000073390000}"/>
    <cellStyle name="Normal 2 2 3 2 5" xfId="14707" xr:uid="{00000000-0005-0000-0000-000074390000}"/>
    <cellStyle name="Normal 2 2 3 2 5 2" xfId="14708" xr:uid="{00000000-0005-0000-0000-000075390000}"/>
    <cellStyle name="Normal 2 2 3 2 5 2 2" xfId="14709" xr:uid="{00000000-0005-0000-0000-000076390000}"/>
    <cellStyle name="Normal 2 2 3 2 5 2 2 2" xfId="14710" xr:uid="{00000000-0005-0000-0000-000077390000}"/>
    <cellStyle name="Normal 2 2 3 2 5 2 3" xfId="14711" xr:uid="{00000000-0005-0000-0000-000078390000}"/>
    <cellStyle name="Normal 2 2 3 2 5 3" xfId="14712" xr:uid="{00000000-0005-0000-0000-000079390000}"/>
    <cellStyle name="Normal 2 2 3 2 5 3 2" xfId="14713" xr:uid="{00000000-0005-0000-0000-00007A390000}"/>
    <cellStyle name="Normal 2 2 3 2 5 3 2 2" xfId="14714" xr:uid="{00000000-0005-0000-0000-00007B390000}"/>
    <cellStyle name="Normal 2 2 3 2 5 3 3" xfId="14715" xr:uid="{00000000-0005-0000-0000-00007C390000}"/>
    <cellStyle name="Normal 2 2 3 2 5 4" xfId="14716" xr:uid="{00000000-0005-0000-0000-00007D390000}"/>
    <cellStyle name="Normal 2 2 3 2 5 4 2" xfId="14717" xr:uid="{00000000-0005-0000-0000-00007E390000}"/>
    <cellStyle name="Normal 2 2 3 2 5 4 2 2" xfId="14718" xr:uid="{00000000-0005-0000-0000-00007F390000}"/>
    <cellStyle name="Normal 2 2 3 2 5 4 3" xfId="14719" xr:uid="{00000000-0005-0000-0000-000080390000}"/>
    <cellStyle name="Normal 2 2 3 2 5 5" xfId="14720" xr:uid="{00000000-0005-0000-0000-000081390000}"/>
    <cellStyle name="Normal 2 2 3 2 5 5 2" xfId="14721" xr:uid="{00000000-0005-0000-0000-000082390000}"/>
    <cellStyle name="Normal 2 2 3 2 5 6" xfId="14722" xr:uid="{00000000-0005-0000-0000-000083390000}"/>
    <cellStyle name="Normal 2 2 3 2 5 6 2" xfId="14723" xr:uid="{00000000-0005-0000-0000-000084390000}"/>
    <cellStyle name="Normal 2 2 3 2 5 7" xfId="14724" xr:uid="{00000000-0005-0000-0000-000085390000}"/>
    <cellStyle name="Normal 2 2 3 2 6" xfId="14725" xr:uid="{00000000-0005-0000-0000-000086390000}"/>
    <cellStyle name="Normal 2 2 3 2 6 2" xfId="14726" xr:uid="{00000000-0005-0000-0000-000087390000}"/>
    <cellStyle name="Normal 2 2 3 2 6 2 2" xfId="14727" xr:uid="{00000000-0005-0000-0000-000088390000}"/>
    <cellStyle name="Normal 2 2 3 2 6 3" xfId="14728" xr:uid="{00000000-0005-0000-0000-000089390000}"/>
    <cellStyle name="Normal 2 2 3 2 7" xfId="14729" xr:uid="{00000000-0005-0000-0000-00008A390000}"/>
    <cellStyle name="Normal 2 2 3 2 7 2" xfId="14730" xr:uid="{00000000-0005-0000-0000-00008B390000}"/>
    <cellStyle name="Normal 2 2 3 2 7 2 2" xfId="14731" xr:uid="{00000000-0005-0000-0000-00008C390000}"/>
    <cellStyle name="Normal 2 2 3 2 7 3" xfId="14732" xr:uid="{00000000-0005-0000-0000-00008D390000}"/>
    <cellStyle name="Normal 2 2 3 2 8" xfId="14733" xr:uid="{00000000-0005-0000-0000-00008E390000}"/>
    <cellStyle name="Normal 2 2 3 2 8 2" xfId="14734" xr:uid="{00000000-0005-0000-0000-00008F390000}"/>
    <cellStyle name="Normal 2 2 3 2 8 2 2" xfId="14735" xr:uid="{00000000-0005-0000-0000-000090390000}"/>
    <cellStyle name="Normal 2 2 3 2 8 3" xfId="14736" xr:uid="{00000000-0005-0000-0000-000091390000}"/>
    <cellStyle name="Normal 2 2 3 2 9" xfId="14737" xr:uid="{00000000-0005-0000-0000-000092390000}"/>
    <cellStyle name="Normal 2 2 3 2 9 2" xfId="14738" xr:uid="{00000000-0005-0000-0000-000093390000}"/>
    <cellStyle name="Normal 2 2 3 3" xfId="14739" xr:uid="{00000000-0005-0000-0000-000094390000}"/>
    <cellStyle name="Normal 2 2 3 3 10" xfId="14740" xr:uid="{00000000-0005-0000-0000-000095390000}"/>
    <cellStyle name="Normal 2 2 3 3 10 2" xfId="14741" xr:uid="{00000000-0005-0000-0000-000096390000}"/>
    <cellStyle name="Normal 2 2 3 3 11" xfId="14742" xr:uid="{00000000-0005-0000-0000-000097390000}"/>
    <cellStyle name="Normal 2 2 3 3 2" xfId="14743" xr:uid="{00000000-0005-0000-0000-000098390000}"/>
    <cellStyle name="Normal 2 2 3 3 2 2" xfId="14744" xr:uid="{00000000-0005-0000-0000-000099390000}"/>
    <cellStyle name="Normal 2 2 3 3 2 2 2" xfId="14745" xr:uid="{00000000-0005-0000-0000-00009A390000}"/>
    <cellStyle name="Normal 2 2 3 3 2 2 2 2" xfId="14746" xr:uid="{00000000-0005-0000-0000-00009B390000}"/>
    <cellStyle name="Normal 2 2 3 3 2 2 2 2 2" xfId="14747" xr:uid="{00000000-0005-0000-0000-00009C390000}"/>
    <cellStyle name="Normal 2 2 3 3 2 2 2 3" xfId="14748" xr:uid="{00000000-0005-0000-0000-00009D390000}"/>
    <cellStyle name="Normal 2 2 3 3 2 2 3" xfId="14749" xr:uid="{00000000-0005-0000-0000-00009E390000}"/>
    <cellStyle name="Normal 2 2 3 3 2 2 3 2" xfId="14750" xr:uid="{00000000-0005-0000-0000-00009F390000}"/>
    <cellStyle name="Normal 2 2 3 3 2 2 3 2 2" xfId="14751" xr:uid="{00000000-0005-0000-0000-0000A0390000}"/>
    <cellStyle name="Normal 2 2 3 3 2 2 3 3" xfId="14752" xr:uid="{00000000-0005-0000-0000-0000A1390000}"/>
    <cellStyle name="Normal 2 2 3 3 2 2 4" xfId="14753" xr:uid="{00000000-0005-0000-0000-0000A2390000}"/>
    <cellStyle name="Normal 2 2 3 3 2 2 4 2" xfId="14754" xr:uid="{00000000-0005-0000-0000-0000A3390000}"/>
    <cellStyle name="Normal 2 2 3 3 2 2 4 2 2" xfId="14755" xr:uid="{00000000-0005-0000-0000-0000A4390000}"/>
    <cellStyle name="Normal 2 2 3 3 2 2 4 3" xfId="14756" xr:uid="{00000000-0005-0000-0000-0000A5390000}"/>
    <cellStyle name="Normal 2 2 3 3 2 2 5" xfId="14757" xr:uid="{00000000-0005-0000-0000-0000A6390000}"/>
    <cellStyle name="Normal 2 2 3 3 2 2 5 2" xfId="14758" xr:uid="{00000000-0005-0000-0000-0000A7390000}"/>
    <cellStyle name="Normal 2 2 3 3 2 2 6" xfId="14759" xr:uid="{00000000-0005-0000-0000-0000A8390000}"/>
    <cellStyle name="Normal 2 2 3 3 2 2 6 2" xfId="14760" xr:uid="{00000000-0005-0000-0000-0000A9390000}"/>
    <cellStyle name="Normal 2 2 3 3 2 2 7" xfId="14761" xr:uid="{00000000-0005-0000-0000-0000AA390000}"/>
    <cellStyle name="Normal 2 2 3 3 2 3" xfId="14762" xr:uid="{00000000-0005-0000-0000-0000AB390000}"/>
    <cellStyle name="Normal 2 2 3 3 2 3 2" xfId="14763" xr:uid="{00000000-0005-0000-0000-0000AC390000}"/>
    <cellStyle name="Normal 2 2 3 3 2 3 2 2" xfId="14764" xr:uid="{00000000-0005-0000-0000-0000AD390000}"/>
    <cellStyle name="Normal 2 2 3 3 2 3 2 2 2" xfId="14765" xr:uid="{00000000-0005-0000-0000-0000AE390000}"/>
    <cellStyle name="Normal 2 2 3 3 2 3 2 3" xfId="14766" xr:uid="{00000000-0005-0000-0000-0000AF390000}"/>
    <cellStyle name="Normal 2 2 3 3 2 3 3" xfId="14767" xr:uid="{00000000-0005-0000-0000-0000B0390000}"/>
    <cellStyle name="Normal 2 2 3 3 2 3 3 2" xfId="14768" xr:uid="{00000000-0005-0000-0000-0000B1390000}"/>
    <cellStyle name="Normal 2 2 3 3 2 3 3 2 2" xfId="14769" xr:uid="{00000000-0005-0000-0000-0000B2390000}"/>
    <cellStyle name="Normal 2 2 3 3 2 3 3 3" xfId="14770" xr:uid="{00000000-0005-0000-0000-0000B3390000}"/>
    <cellStyle name="Normal 2 2 3 3 2 3 4" xfId="14771" xr:uid="{00000000-0005-0000-0000-0000B4390000}"/>
    <cellStyle name="Normal 2 2 3 3 2 3 4 2" xfId="14772" xr:uid="{00000000-0005-0000-0000-0000B5390000}"/>
    <cellStyle name="Normal 2 2 3 3 2 3 4 2 2" xfId="14773" xr:uid="{00000000-0005-0000-0000-0000B6390000}"/>
    <cellStyle name="Normal 2 2 3 3 2 3 4 3" xfId="14774" xr:uid="{00000000-0005-0000-0000-0000B7390000}"/>
    <cellStyle name="Normal 2 2 3 3 2 3 5" xfId="14775" xr:uid="{00000000-0005-0000-0000-0000B8390000}"/>
    <cellStyle name="Normal 2 2 3 3 2 3 5 2" xfId="14776" xr:uid="{00000000-0005-0000-0000-0000B9390000}"/>
    <cellStyle name="Normal 2 2 3 3 2 3 6" xfId="14777" xr:uid="{00000000-0005-0000-0000-0000BA390000}"/>
    <cellStyle name="Normal 2 2 3 3 2 3 6 2" xfId="14778" xr:uid="{00000000-0005-0000-0000-0000BB390000}"/>
    <cellStyle name="Normal 2 2 3 3 2 3 7" xfId="14779" xr:uid="{00000000-0005-0000-0000-0000BC390000}"/>
    <cellStyle name="Normal 2 2 3 3 2 4" xfId="14780" xr:uid="{00000000-0005-0000-0000-0000BD390000}"/>
    <cellStyle name="Normal 2 2 3 3 2 4 2" xfId="14781" xr:uid="{00000000-0005-0000-0000-0000BE390000}"/>
    <cellStyle name="Normal 2 2 3 3 2 4 2 2" xfId="14782" xr:uid="{00000000-0005-0000-0000-0000BF390000}"/>
    <cellStyle name="Normal 2 2 3 3 2 4 3" xfId="14783" xr:uid="{00000000-0005-0000-0000-0000C0390000}"/>
    <cellStyle name="Normal 2 2 3 3 2 5" xfId="14784" xr:uid="{00000000-0005-0000-0000-0000C1390000}"/>
    <cellStyle name="Normal 2 2 3 3 2 5 2" xfId="14785" xr:uid="{00000000-0005-0000-0000-0000C2390000}"/>
    <cellStyle name="Normal 2 2 3 3 2 5 2 2" xfId="14786" xr:uid="{00000000-0005-0000-0000-0000C3390000}"/>
    <cellStyle name="Normal 2 2 3 3 2 5 3" xfId="14787" xr:uid="{00000000-0005-0000-0000-0000C4390000}"/>
    <cellStyle name="Normal 2 2 3 3 2 6" xfId="14788" xr:uid="{00000000-0005-0000-0000-0000C5390000}"/>
    <cellStyle name="Normal 2 2 3 3 2 6 2" xfId="14789" xr:uid="{00000000-0005-0000-0000-0000C6390000}"/>
    <cellStyle name="Normal 2 2 3 3 2 6 2 2" xfId="14790" xr:uid="{00000000-0005-0000-0000-0000C7390000}"/>
    <cellStyle name="Normal 2 2 3 3 2 6 3" xfId="14791" xr:uid="{00000000-0005-0000-0000-0000C8390000}"/>
    <cellStyle name="Normal 2 2 3 3 2 7" xfId="14792" xr:uid="{00000000-0005-0000-0000-0000C9390000}"/>
    <cellStyle name="Normal 2 2 3 3 2 7 2" xfId="14793" xr:uid="{00000000-0005-0000-0000-0000CA390000}"/>
    <cellStyle name="Normal 2 2 3 3 2 8" xfId="14794" xr:uid="{00000000-0005-0000-0000-0000CB390000}"/>
    <cellStyle name="Normal 2 2 3 3 2 8 2" xfId="14795" xr:uid="{00000000-0005-0000-0000-0000CC390000}"/>
    <cellStyle name="Normal 2 2 3 3 2 9" xfId="14796" xr:uid="{00000000-0005-0000-0000-0000CD390000}"/>
    <cellStyle name="Normal 2 2 3 3 3" xfId="14797" xr:uid="{00000000-0005-0000-0000-0000CE390000}"/>
    <cellStyle name="Normal 2 2 3 3 3 2" xfId="14798" xr:uid="{00000000-0005-0000-0000-0000CF390000}"/>
    <cellStyle name="Normal 2 2 3 3 3 2 2" xfId="14799" xr:uid="{00000000-0005-0000-0000-0000D0390000}"/>
    <cellStyle name="Normal 2 2 3 3 3 2 2 2" xfId="14800" xr:uid="{00000000-0005-0000-0000-0000D1390000}"/>
    <cellStyle name="Normal 2 2 3 3 3 2 2 2 2" xfId="14801" xr:uid="{00000000-0005-0000-0000-0000D2390000}"/>
    <cellStyle name="Normal 2 2 3 3 3 2 2 3" xfId="14802" xr:uid="{00000000-0005-0000-0000-0000D3390000}"/>
    <cellStyle name="Normal 2 2 3 3 3 2 3" xfId="14803" xr:uid="{00000000-0005-0000-0000-0000D4390000}"/>
    <cellStyle name="Normal 2 2 3 3 3 2 3 2" xfId="14804" xr:uid="{00000000-0005-0000-0000-0000D5390000}"/>
    <cellStyle name="Normal 2 2 3 3 3 2 3 2 2" xfId="14805" xr:uid="{00000000-0005-0000-0000-0000D6390000}"/>
    <cellStyle name="Normal 2 2 3 3 3 2 3 3" xfId="14806" xr:uid="{00000000-0005-0000-0000-0000D7390000}"/>
    <cellStyle name="Normal 2 2 3 3 3 2 4" xfId="14807" xr:uid="{00000000-0005-0000-0000-0000D8390000}"/>
    <cellStyle name="Normal 2 2 3 3 3 2 4 2" xfId="14808" xr:uid="{00000000-0005-0000-0000-0000D9390000}"/>
    <cellStyle name="Normal 2 2 3 3 3 2 4 2 2" xfId="14809" xr:uid="{00000000-0005-0000-0000-0000DA390000}"/>
    <cellStyle name="Normal 2 2 3 3 3 2 4 3" xfId="14810" xr:uid="{00000000-0005-0000-0000-0000DB390000}"/>
    <cellStyle name="Normal 2 2 3 3 3 2 5" xfId="14811" xr:uid="{00000000-0005-0000-0000-0000DC390000}"/>
    <cellStyle name="Normal 2 2 3 3 3 2 5 2" xfId="14812" xr:uid="{00000000-0005-0000-0000-0000DD390000}"/>
    <cellStyle name="Normal 2 2 3 3 3 2 6" xfId="14813" xr:uid="{00000000-0005-0000-0000-0000DE390000}"/>
    <cellStyle name="Normal 2 2 3 3 3 2 6 2" xfId="14814" xr:uid="{00000000-0005-0000-0000-0000DF390000}"/>
    <cellStyle name="Normal 2 2 3 3 3 2 7" xfId="14815" xr:uid="{00000000-0005-0000-0000-0000E0390000}"/>
    <cellStyle name="Normal 2 2 3 3 3 3" xfId="14816" xr:uid="{00000000-0005-0000-0000-0000E1390000}"/>
    <cellStyle name="Normal 2 2 3 3 3 3 2" xfId="14817" xr:uid="{00000000-0005-0000-0000-0000E2390000}"/>
    <cellStyle name="Normal 2 2 3 3 3 3 2 2" xfId="14818" xr:uid="{00000000-0005-0000-0000-0000E3390000}"/>
    <cellStyle name="Normal 2 2 3 3 3 3 3" xfId="14819" xr:uid="{00000000-0005-0000-0000-0000E4390000}"/>
    <cellStyle name="Normal 2 2 3 3 3 4" xfId="14820" xr:uid="{00000000-0005-0000-0000-0000E5390000}"/>
    <cellStyle name="Normal 2 2 3 3 3 4 2" xfId="14821" xr:uid="{00000000-0005-0000-0000-0000E6390000}"/>
    <cellStyle name="Normal 2 2 3 3 3 4 2 2" xfId="14822" xr:uid="{00000000-0005-0000-0000-0000E7390000}"/>
    <cellStyle name="Normal 2 2 3 3 3 4 3" xfId="14823" xr:uid="{00000000-0005-0000-0000-0000E8390000}"/>
    <cellStyle name="Normal 2 2 3 3 3 5" xfId="14824" xr:uid="{00000000-0005-0000-0000-0000E9390000}"/>
    <cellStyle name="Normal 2 2 3 3 3 5 2" xfId="14825" xr:uid="{00000000-0005-0000-0000-0000EA390000}"/>
    <cellStyle name="Normal 2 2 3 3 3 5 2 2" xfId="14826" xr:uid="{00000000-0005-0000-0000-0000EB390000}"/>
    <cellStyle name="Normal 2 2 3 3 3 5 3" xfId="14827" xr:uid="{00000000-0005-0000-0000-0000EC390000}"/>
    <cellStyle name="Normal 2 2 3 3 3 6" xfId="14828" xr:uid="{00000000-0005-0000-0000-0000ED390000}"/>
    <cellStyle name="Normal 2 2 3 3 3 6 2" xfId="14829" xr:uid="{00000000-0005-0000-0000-0000EE390000}"/>
    <cellStyle name="Normal 2 2 3 3 3 7" xfId="14830" xr:uid="{00000000-0005-0000-0000-0000EF390000}"/>
    <cellStyle name="Normal 2 2 3 3 3 7 2" xfId="14831" xr:uid="{00000000-0005-0000-0000-0000F0390000}"/>
    <cellStyle name="Normal 2 2 3 3 3 8" xfId="14832" xr:uid="{00000000-0005-0000-0000-0000F1390000}"/>
    <cellStyle name="Normal 2 2 3 3 4" xfId="14833" xr:uid="{00000000-0005-0000-0000-0000F2390000}"/>
    <cellStyle name="Normal 2 2 3 3 4 2" xfId="14834" xr:uid="{00000000-0005-0000-0000-0000F3390000}"/>
    <cellStyle name="Normal 2 2 3 3 4 2 2" xfId="14835" xr:uid="{00000000-0005-0000-0000-0000F4390000}"/>
    <cellStyle name="Normal 2 2 3 3 4 2 2 2" xfId="14836" xr:uid="{00000000-0005-0000-0000-0000F5390000}"/>
    <cellStyle name="Normal 2 2 3 3 4 2 3" xfId="14837" xr:uid="{00000000-0005-0000-0000-0000F6390000}"/>
    <cellStyle name="Normal 2 2 3 3 4 3" xfId="14838" xr:uid="{00000000-0005-0000-0000-0000F7390000}"/>
    <cellStyle name="Normal 2 2 3 3 4 3 2" xfId="14839" xr:uid="{00000000-0005-0000-0000-0000F8390000}"/>
    <cellStyle name="Normal 2 2 3 3 4 3 2 2" xfId="14840" xr:uid="{00000000-0005-0000-0000-0000F9390000}"/>
    <cellStyle name="Normal 2 2 3 3 4 3 3" xfId="14841" xr:uid="{00000000-0005-0000-0000-0000FA390000}"/>
    <cellStyle name="Normal 2 2 3 3 4 4" xfId="14842" xr:uid="{00000000-0005-0000-0000-0000FB390000}"/>
    <cellStyle name="Normal 2 2 3 3 4 4 2" xfId="14843" xr:uid="{00000000-0005-0000-0000-0000FC390000}"/>
    <cellStyle name="Normal 2 2 3 3 4 4 2 2" xfId="14844" xr:uid="{00000000-0005-0000-0000-0000FD390000}"/>
    <cellStyle name="Normal 2 2 3 3 4 4 3" xfId="14845" xr:uid="{00000000-0005-0000-0000-0000FE390000}"/>
    <cellStyle name="Normal 2 2 3 3 4 5" xfId="14846" xr:uid="{00000000-0005-0000-0000-0000FF390000}"/>
    <cellStyle name="Normal 2 2 3 3 4 5 2" xfId="14847" xr:uid="{00000000-0005-0000-0000-0000003A0000}"/>
    <cellStyle name="Normal 2 2 3 3 4 6" xfId="14848" xr:uid="{00000000-0005-0000-0000-0000013A0000}"/>
    <cellStyle name="Normal 2 2 3 3 4 6 2" xfId="14849" xr:uid="{00000000-0005-0000-0000-0000023A0000}"/>
    <cellStyle name="Normal 2 2 3 3 4 7" xfId="14850" xr:uid="{00000000-0005-0000-0000-0000033A0000}"/>
    <cellStyle name="Normal 2 2 3 3 5" xfId="14851" xr:uid="{00000000-0005-0000-0000-0000043A0000}"/>
    <cellStyle name="Normal 2 2 3 3 5 2" xfId="14852" xr:uid="{00000000-0005-0000-0000-0000053A0000}"/>
    <cellStyle name="Normal 2 2 3 3 5 2 2" xfId="14853" xr:uid="{00000000-0005-0000-0000-0000063A0000}"/>
    <cellStyle name="Normal 2 2 3 3 5 2 2 2" xfId="14854" xr:uid="{00000000-0005-0000-0000-0000073A0000}"/>
    <cellStyle name="Normal 2 2 3 3 5 2 3" xfId="14855" xr:uid="{00000000-0005-0000-0000-0000083A0000}"/>
    <cellStyle name="Normal 2 2 3 3 5 3" xfId="14856" xr:uid="{00000000-0005-0000-0000-0000093A0000}"/>
    <cellStyle name="Normal 2 2 3 3 5 3 2" xfId="14857" xr:uid="{00000000-0005-0000-0000-00000A3A0000}"/>
    <cellStyle name="Normal 2 2 3 3 5 3 2 2" xfId="14858" xr:uid="{00000000-0005-0000-0000-00000B3A0000}"/>
    <cellStyle name="Normal 2 2 3 3 5 3 3" xfId="14859" xr:uid="{00000000-0005-0000-0000-00000C3A0000}"/>
    <cellStyle name="Normal 2 2 3 3 5 4" xfId="14860" xr:uid="{00000000-0005-0000-0000-00000D3A0000}"/>
    <cellStyle name="Normal 2 2 3 3 5 4 2" xfId="14861" xr:uid="{00000000-0005-0000-0000-00000E3A0000}"/>
    <cellStyle name="Normal 2 2 3 3 5 4 2 2" xfId="14862" xr:uid="{00000000-0005-0000-0000-00000F3A0000}"/>
    <cellStyle name="Normal 2 2 3 3 5 4 3" xfId="14863" xr:uid="{00000000-0005-0000-0000-0000103A0000}"/>
    <cellStyle name="Normal 2 2 3 3 5 5" xfId="14864" xr:uid="{00000000-0005-0000-0000-0000113A0000}"/>
    <cellStyle name="Normal 2 2 3 3 5 5 2" xfId="14865" xr:uid="{00000000-0005-0000-0000-0000123A0000}"/>
    <cellStyle name="Normal 2 2 3 3 5 6" xfId="14866" xr:uid="{00000000-0005-0000-0000-0000133A0000}"/>
    <cellStyle name="Normal 2 2 3 3 5 6 2" xfId="14867" xr:uid="{00000000-0005-0000-0000-0000143A0000}"/>
    <cellStyle name="Normal 2 2 3 3 5 7" xfId="14868" xr:uid="{00000000-0005-0000-0000-0000153A0000}"/>
    <cellStyle name="Normal 2 2 3 3 6" xfId="14869" xr:uid="{00000000-0005-0000-0000-0000163A0000}"/>
    <cellStyle name="Normal 2 2 3 3 6 2" xfId="14870" xr:uid="{00000000-0005-0000-0000-0000173A0000}"/>
    <cellStyle name="Normal 2 2 3 3 6 2 2" xfId="14871" xr:uid="{00000000-0005-0000-0000-0000183A0000}"/>
    <cellStyle name="Normal 2 2 3 3 6 3" xfId="14872" xr:uid="{00000000-0005-0000-0000-0000193A0000}"/>
    <cellStyle name="Normal 2 2 3 3 7" xfId="14873" xr:uid="{00000000-0005-0000-0000-00001A3A0000}"/>
    <cellStyle name="Normal 2 2 3 3 7 2" xfId="14874" xr:uid="{00000000-0005-0000-0000-00001B3A0000}"/>
    <cellStyle name="Normal 2 2 3 3 7 2 2" xfId="14875" xr:uid="{00000000-0005-0000-0000-00001C3A0000}"/>
    <cellStyle name="Normal 2 2 3 3 7 3" xfId="14876" xr:uid="{00000000-0005-0000-0000-00001D3A0000}"/>
    <cellStyle name="Normal 2 2 3 3 8" xfId="14877" xr:uid="{00000000-0005-0000-0000-00001E3A0000}"/>
    <cellStyle name="Normal 2 2 3 3 8 2" xfId="14878" xr:uid="{00000000-0005-0000-0000-00001F3A0000}"/>
    <cellStyle name="Normal 2 2 3 3 8 2 2" xfId="14879" xr:uid="{00000000-0005-0000-0000-0000203A0000}"/>
    <cellStyle name="Normal 2 2 3 3 8 3" xfId="14880" xr:uid="{00000000-0005-0000-0000-0000213A0000}"/>
    <cellStyle name="Normal 2 2 3 3 9" xfId="14881" xr:uid="{00000000-0005-0000-0000-0000223A0000}"/>
    <cellStyle name="Normal 2 2 3 3 9 2" xfId="14882" xr:uid="{00000000-0005-0000-0000-0000233A0000}"/>
    <cellStyle name="Normal 2 2 3 4" xfId="14883" xr:uid="{00000000-0005-0000-0000-0000243A0000}"/>
    <cellStyle name="Normal 2 2 3 4 2" xfId="14884" xr:uid="{00000000-0005-0000-0000-0000253A0000}"/>
    <cellStyle name="Normal 2 2 3 4 2 2" xfId="14885" xr:uid="{00000000-0005-0000-0000-0000263A0000}"/>
    <cellStyle name="Normal 2 2 3 4 2 2 2" xfId="14886" xr:uid="{00000000-0005-0000-0000-0000273A0000}"/>
    <cellStyle name="Normal 2 2 3 4 2 2 2 2" xfId="14887" xr:uid="{00000000-0005-0000-0000-0000283A0000}"/>
    <cellStyle name="Normal 2 2 3 4 2 2 3" xfId="14888" xr:uid="{00000000-0005-0000-0000-0000293A0000}"/>
    <cellStyle name="Normal 2 2 3 4 2 3" xfId="14889" xr:uid="{00000000-0005-0000-0000-00002A3A0000}"/>
    <cellStyle name="Normal 2 2 3 4 2 3 2" xfId="14890" xr:uid="{00000000-0005-0000-0000-00002B3A0000}"/>
    <cellStyle name="Normal 2 2 3 4 2 3 2 2" xfId="14891" xr:uid="{00000000-0005-0000-0000-00002C3A0000}"/>
    <cellStyle name="Normal 2 2 3 4 2 3 3" xfId="14892" xr:uid="{00000000-0005-0000-0000-00002D3A0000}"/>
    <cellStyle name="Normal 2 2 3 4 2 4" xfId="14893" xr:uid="{00000000-0005-0000-0000-00002E3A0000}"/>
    <cellStyle name="Normal 2 2 3 4 2 4 2" xfId="14894" xr:uid="{00000000-0005-0000-0000-00002F3A0000}"/>
    <cellStyle name="Normal 2 2 3 4 2 4 2 2" xfId="14895" xr:uid="{00000000-0005-0000-0000-0000303A0000}"/>
    <cellStyle name="Normal 2 2 3 4 2 4 3" xfId="14896" xr:uid="{00000000-0005-0000-0000-0000313A0000}"/>
    <cellStyle name="Normal 2 2 3 4 2 5" xfId="14897" xr:uid="{00000000-0005-0000-0000-0000323A0000}"/>
    <cellStyle name="Normal 2 2 3 4 2 5 2" xfId="14898" xr:uid="{00000000-0005-0000-0000-0000333A0000}"/>
    <cellStyle name="Normal 2 2 3 4 2 6" xfId="14899" xr:uid="{00000000-0005-0000-0000-0000343A0000}"/>
    <cellStyle name="Normal 2 2 3 4 2 6 2" xfId="14900" xr:uid="{00000000-0005-0000-0000-0000353A0000}"/>
    <cellStyle name="Normal 2 2 3 4 2 7" xfId="14901" xr:uid="{00000000-0005-0000-0000-0000363A0000}"/>
    <cellStyle name="Normal 2 2 3 4 3" xfId="14902" xr:uid="{00000000-0005-0000-0000-0000373A0000}"/>
    <cellStyle name="Normal 2 2 3 4 3 2" xfId="14903" xr:uid="{00000000-0005-0000-0000-0000383A0000}"/>
    <cellStyle name="Normal 2 2 3 4 3 2 2" xfId="14904" xr:uid="{00000000-0005-0000-0000-0000393A0000}"/>
    <cellStyle name="Normal 2 2 3 4 3 2 2 2" xfId="14905" xr:uid="{00000000-0005-0000-0000-00003A3A0000}"/>
    <cellStyle name="Normal 2 2 3 4 3 2 3" xfId="14906" xr:uid="{00000000-0005-0000-0000-00003B3A0000}"/>
    <cellStyle name="Normal 2 2 3 4 3 3" xfId="14907" xr:uid="{00000000-0005-0000-0000-00003C3A0000}"/>
    <cellStyle name="Normal 2 2 3 4 3 3 2" xfId="14908" xr:uid="{00000000-0005-0000-0000-00003D3A0000}"/>
    <cellStyle name="Normal 2 2 3 4 3 3 2 2" xfId="14909" xr:uid="{00000000-0005-0000-0000-00003E3A0000}"/>
    <cellStyle name="Normal 2 2 3 4 3 3 3" xfId="14910" xr:uid="{00000000-0005-0000-0000-00003F3A0000}"/>
    <cellStyle name="Normal 2 2 3 4 3 4" xfId="14911" xr:uid="{00000000-0005-0000-0000-0000403A0000}"/>
    <cellStyle name="Normal 2 2 3 4 3 4 2" xfId="14912" xr:uid="{00000000-0005-0000-0000-0000413A0000}"/>
    <cellStyle name="Normal 2 2 3 4 3 4 2 2" xfId="14913" xr:uid="{00000000-0005-0000-0000-0000423A0000}"/>
    <cellStyle name="Normal 2 2 3 4 3 4 3" xfId="14914" xr:uid="{00000000-0005-0000-0000-0000433A0000}"/>
    <cellStyle name="Normal 2 2 3 4 3 5" xfId="14915" xr:uid="{00000000-0005-0000-0000-0000443A0000}"/>
    <cellStyle name="Normal 2 2 3 4 3 5 2" xfId="14916" xr:uid="{00000000-0005-0000-0000-0000453A0000}"/>
    <cellStyle name="Normal 2 2 3 4 3 6" xfId="14917" xr:uid="{00000000-0005-0000-0000-0000463A0000}"/>
    <cellStyle name="Normal 2 2 3 4 3 6 2" xfId="14918" xr:uid="{00000000-0005-0000-0000-0000473A0000}"/>
    <cellStyle name="Normal 2 2 3 4 3 7" xfId="14919" xr:uid="{00000000-0005-0000-0000-0000483A0000}"/>
    <cellStyle name="Normal 2 2 3 4 4" xfId="14920" xr:uid="{00000000-0005-0000-0000-0000493A0000}"/>
    <cellStyle name="Normal 2 2 3 4 4 2" xfId="14921" xr:uid="{00000000-0005-0000-0000-00004A3A0000}"/>
    <cellStyle name="Normal 2 2 3 4 4 2 2" xfId="14922" xr:uid="{00000000-0005-0000-0000-00004B3A0000}"/>
    <cellStyle name="Normal 2 2 3 4 4 3" xfId="14923" xr:uid="{00000000-0005-0000-0000-00004C3A0000}"/>
    <cellStyle name="Normal 2 2 3 4 5" xfId="14924" xr:uid="{00000000-0005-0000-0000-00004D3A0000}"/>
    <cellStyle name="Normal 2 2 3 4 5 2" xfId="14925" xr:uid="{00000000-0005-0000-0000-00004E3A0000}"/>
    <cellStyle name="Normal 2 2 3 4 5 2 2" xfId="14926" xr:uid="{00000000-0005-0000-0000-00004F3A0000}"/>
    <cellStyle name="Normal 2 2 3 4 5 3" xfId="14927" xr:uid="{00000000-0005-0000-0000-0000503A0000}"/>
    <cellStyle name="Normal 2 2 3 4 6" xfId="14928" xr:uid="{00000000-0005-0000-0000-0000513A0000}"/>
    <cellStyle name="Normal 2 2 3 4 6 2" xfId="14929" xr:uid="{00000000-0005-0000-0000-0000523A0000}"/>
    <cellStyle name="Normal 2 2 3 4 6 2 2" xfId="14930" xr:uid="{00000000-0005-0000-0000-0000533A0000}"/>
    <cellStyle name="Normal 2 2 3 4 6 3" xfId="14931" xr:uid="{00000000-0005-0000-0000-0000543A0000}"/>
    <cellStyle name="Normal 2 2 3 4 7" xfId="14932" xr:uid="{00000000-0005-0000-0000-0000553A0000}"/>
    <cellStyle name="Normal 2 2 3 4 7 2" xfId="14933" xr:uid="{00000000-0005-0000-0000-0000563A0000}"/>
    <cellStyle name="Normal 2 2 3 4 8" xfId="14934" xr:uid="{00000000-0005-0000-0000-0000573A0000}"/>
    <cellStyle name="Normal 2 2 3 4 8 2" xfId="14935" xr:uid="{00000000-0005-0000-0000-0000583A0000}"/>
    <cellStyle name="Normal 2 2 3 4 9" xfId="14936" xr:uid="{00000000-0005-0000-0000-0000593A0000}"/>
    <cellStyle name="Normal 2 2 3 5" xfId="14937" xr:uid="{00000000-0005-0000-0000-00005A3A0000}"/>
    <cellStyle name="Normal 2 2 3 5 2" xfId="14938" xr:uid="{00000000-0005-0000-0000-00005B3A0000}"/>
    <cellStyle name="Normal 2 2 3 5 2 2" xfId="14939" xr:uid="{00000000-0005-0000-0000-00005C3A0000}"/>
    <cellStyle name="Normal 2 2 3 5 2 2 2" xfId="14940" xr:uid="{00000000-0005-0000-0000-00005D3A0000}"/>
    <cellStyle name="Normal 2 2 3 5 2 2 2 2" xfId="14941" xr:uid="{00000000-0005-0000-0000-00005E3A0000}"/>
    <cellStyle name="Normal 2 2 3 5 2 2 3" xfId="14942" xr:uid="{00000000-0005-0000-0000-00005F3A0000}"/>
    <cellStyle name="Normal 2 2 3 5 2 3" xfId="14943" xr:uid="{00000000-0005-0000-0000-0000603A0000}"/>
    <cellStyle name="Normal 2 2 3 5 2 3 2" xfId="14944" xr:uid="{00000000-0005-0000-0000-0000613A0000}"/>
    <cellStyle name="Normal 2 2 3 5 2 3 2 2" xfId="14945" xr:uid="{00000000-0005-0000-0000-0000623A0000}"/>
    <cellStyle name="Normal 2 2 3 5 2 3 3" xfId="14946" xr:uid="{00000000-0005-0000-0000-0000633A0000}"/>
    <cellStyle name="Normal 2 2 3 5 2 4" xfId="14947" xr:uid="{00000000-0005-0000-0000-0000643A0000}"/>
    <cellStyle name="Normal 2 2 3 5 2 4 2" xfId="14948" xr:uid="{00000000-0005-0000-0000-0000653A0000}"/>
    <cellStyle name="Normal 2 2 3 5 2 4 2 2" xfId="14949" xr:uid="{00000000-0005-0000-0000-0000663A0000}"/>
    <cellStyle name="Normal 2 2 3 5 2 4 3" xfId="14950" xr:uid="{00000000-0005-0000-0000-0000673A0000}"/>
    <cellStyle name="Normal 2 2 3 5 2 5" xfId="14951" xr:uid="{00000000-0005-0000-0000-0000683A0000}"/>
    <cellStyle name="Normal 2 2 3 5 2 5 2" xfId="14952" xr:uid="{00000000-0005-0000-0000-0000693A0000}"/>
    <cellStyle name="Normal 2 2 3 5 2 6" xfId="14953" xr:uid="{00000000-0005-0000-0000-00006A3A0000}"/>
    <cellStyle name="Normal 2 2 3 5 2 6 2" xfId="14954" xr:uid="{00000000-0005-0000-0000-00006B3A0000}"/>
    <cellStyle name="Normal 2 2 3 5 2 7" xfId="14955" xr:uid="{00000000-0005-0000-0000-00006C3A0000}"/>
    <cellStyle name="Normal 2 2 3 5 3" xfId="14956" xr:uid="{00000000-0005-0000-0000-00006D3A0000}"/>
    <cellStyle name="Normal 2 2 3 5 3 2" xfId="14957" xr:uid="{00000000-0005-0000-0000-00006E3A0000}"/>
    <cellStyle name="Normal 2 2 3 5 3 2 2" xfId="14958" xr:uid="{00000000-0005-0000-0000-00006F3A0000}"/>
    <cellStyle name="Normal 2 2 3 5 3 3" xfId="14959" xr:uid="{00000000-0005-0000-0000-0000703A0000}"/>
    <cellStyle name="Normal 2 2 3 5 4" xfId="14960" xr:uid="{00000000-0005-0000-0000-0000713A0000}"/>
    <cellStyle name="Normal 2 2 3 5 4 2" xfId="14961" xr:uid="{00000000-0005-0000-0000-0000723A0000}"/>
    <cellStyle name="Normal 2 2 3 5 4 2 2" xfId="14962" xr:uid="{00000000-0005-0000-0000-0000733A0000}"/>
    <cellStyle name="Normal 2 2 3 5 4 3" xfId="14963" xr:uid="{00000000-0005-0000-0000-0000743A0000}"/>
    <cellStyle name="Normal 2 2 3 5 5" xfId="14964" xr:uid="{00000000-0005-0000-0000-0000753A0000}"/>
    <cellStyle name="Normal 2 2 3 5 5 2" xfId="14965" xr:uid="{00000000-0005-0000-0000-0000763A0000}"/>
    <cellStyle name="Normal 2 2 3 5 5 2 2" xfId="14966" xr:uid="{00000000-0005-0000-0000-0000773A0000}"/>
    <cellStyle name="Normal 2 2 3 5 5 3" xfId="14967" xr:uid="{00000000-0005-0000-0000-0000783A0000}"/>
    <cellStyle name="Normal 2 2 3 5 6" xfId="14968" xr:uid="{00000000-0005-0000-0000-0000793A0000}"/>
    <cellStyle name="Normal 2 2 3 5 6 2" xfId="14969" xr:uid="{00000000-0005-0000-0000-00007A3A0000}"/>
    <cellStyle name="Normal 2 2 3 5 7" xfId="14970" xr:uid="{00000000-0005-0000-0000-00007B3A0000}"/>
    <cellStyle name="Normal 2 2 3 5 7 2" xfId="14971" xr:uid="{00000000-0005-0000-0000-00007C3A0000}"/>
    <cellStyle name="Normal 2 2 3 5 8" xfId="14972" xr:uid="{00000000-0005-0000-0000-00007D3A0000}"/>
    <cellStyle name="Normal 2 2 3 6" xfId="14973" xr:uid="{00000000-0005-0000-0000-00007E3A0000}"/>
    <cellStyle name="Normal 2 2 3 6 2" xfId="14974" xr:uid="{00000000-0005-0000-0000-00007F3A0000}"/>
    <cellStyle name="Normal 2 2 3 6 2 2" xfId="14975" xr:uid="{00000000-0005-0000-0000-0000803A0000}"/>
    <cellStyle name="Normal 2 2 3 6 2 2 2" xfId="14976" xr:uid="{00000000-0005-0000-0000-0000813A0000}"/>
    <cellStyle name="Normal 2 2 3 6 2 3" xfId="14977" xr:uid="{00000000-0005-0000-0000-0000823A0000}"/>
    <cellStyle name="Normal 2 2 3 6 3" xfId="14978" xr:uid="{00000000-0005-0000-0000-0000833A0000}"/>
    <cellStyle name="Normal 2 2 3 6 3 2" xfId="14979" xr:uid="{00000000-0005-0000-0000-0000843A0000}"/>
    <cellStyle name="Normal 2 2 3 6 3 2 2" xfId="14980" xr:uid="{00000000-0005-0000-0000-0000853A0000}"/>
    <cellStyle name="Normal 2 2 3 6 3 3" xfId="14981" xr:uid="{00000000-0005-0000-0000-0000863A0000}"/>
    <cellStyle name="Normal 2 2 3 6 4" xfId="14982" xr:uid="{00000000-0005-0000-0000-0000873A0000}"/>
    <cellStyle name="Normal 2 2 3 6 4 2" xfId="14983" xr:uid="{00000000-0005-0000-0000-0000883A0000}"/>
    <cellStyle name="Normal 2 2 3 6 4 2 2" xfId="14984" xr:uid="{00000000-0005-0000-0000-0000893A0000}"/>
    <cellStyle name="Normal 2 2 3 6 4 3" xfId="14985" xr:uid="{00000000-0005-0000-0000-00008A3A0000}"/>
    <cellStyle name="Normal 2 2 3 6 5" xfId="14986" xr:uid="{00000000-0005-0000-0000-00008B3A0000}"/>
    <cellStyle name="Normal 2 2 3 6 5 2" xfId="14987" xr:uid="{00000000-0005-0000-0000-00008C3A0000}"/>
    <cellStyle name="Normal 2 2 3 6 6" xfId="14988" xr:uid="{00000000-0005-0000-0000-00008D3A0000}"/>
    <cellStyle name="Normal 2 2 3 6 6 2" xfId="14989" xr:uid="{00000000-0005-0000-0000-00008E3A0000}"/>
    <cellStyle name="Normal 2 2 3 6 7" xfId="14990" xr:uid="{00000000-0005-0000-0000-00008F3A0000}"/>
    <cellStyle name="Normal 2 2 3 7" xfId="14991" xr:uid="{00000000-0005-0000-0000-0000903A0000}"/>
    <cellStyle name="Normal 2 2 3 7 2" xfId="14992" xr:uid="{00000000-0005-0000-0000-0000913A0000}"/>
    <cellStyle name="Normal 2 2 3 7 2 2" xfId="14993" xr:uid="{00000000-0005-0000-0000-0000923A0000}"/>
    <cellStyle name="Normal 2 2 3 7 2 2 2" xfId="14994" xr:uid="{00000000-0005-0000-0000-0000933A0000}"/>
    <cellStyle name="Normal 2 2 3 7 2 3" xfId="14995" xr:uid="{00000000-0005-0000-0000-0000943A0000}"/>
    <cellStyle name="Normal 2 2 3 7 3" xfId="14996" xr:uid="{00000000-0005-0000-0000-0000953A0000}"/>
    <cellStyle name="Normal 2 2 3 7 3 2" xfId="14997" xr:uid="{00000000-0005-0000-0000-0000963A0000}"/>
    <cellStyle name="Normal 2 2 3 7 3 2 2" xfId="14998" xr:uid="{00000000-0005-0000-0000-0000973A0000}"/>
    <cellStyle name="Normal 2 2 3 7 3 3" xfId="14999" xr:uid="{00000000-0005-0000-0000-0000983A0000}"/>
    <cellStyle name="Normal 2 2 3 7 4" xfId="15000" xr:uid="{00000000-0005-0000-0000-0000993A0000}"/>
    <cellStyle name="Normal 2 2 3 7 4 2" xfId="15001" xr:uid="{00000000-0005-0000-0000-00009A3A0000}"/>
    <cellStyle name="Normal 2 2 3 7 4 2 2" xfId="15002" xr:uid="{00000000-0005-0000-0000-00009B3A0000}"/>
    <cellStyle name="Normal 2 2 3 7 4 3" xfId="15003" xr:uid="{00000000-0005-0000-0000-00009C3A0000}"/>
    <cellStyle name="Normal 2 2 3 7 5" xfId="15004" xr:uid="{00000000-0005-0000-0000-00009D3A0000}"/>
    <cellStyle name="Normal 2 2 3 7 5 2" xfId="15005" xr:uid="{00000000-0005-0000-0000-00009E3A0000}"/>
    <cellStyle name="Normal 2 2 3 7 6" xfId="15006" xr:uid="{00000000-0005-0000-0000-00009F3A0000}"/>
    <cellStyle name="Normal 2 2 3 7 6 2" xfId="15007" xr:uid="{00000000-0005-0000-0000-0000A03A0000}"/>
    <cellStyle name="Normal 2 2 3 7 7" xfId="15008" xr:uid="{00000000-0005-0000-0000-0000A13A0000}"/>
    <cellStyle name="Normal 2 2 3 8" xfId="15009" xr:uid="{00000000-0005-0000-0000-0000A23A0000}"/>
    <cellStyle name="Normal 2 2 3 8 2" xfId="15010" xr:uid="{00000000-0005-0000-0000-0000A33A0000}"/>
    <cellStyle name="Normal 2 2 3 8 2 2" xfId="15011" xr:uid="{00000000-0005-0000-0000-0000A43A0000}"/>
    <cellStyle name="Normal 2 2 3 8 3" xfId="15012" xr:uid="{00000000-0005-0000-0000-0000A53A0000}"/>
    <cellStyle name="Normal 2 2 3 9" xfId="15013" xr:uid="{00000000-0005-0000-0000-0000A63A0000}"/>
    <cellStyle name="Normal 2 2 3 9 2" xfId="15014" xr:uid="{00000000-0005-0000-0000-0000A73A0000}"/>
    <cellStyle name="Normal 2 2 3 9 2 2" xfId="15015" xr:uid="{00000000-0005-0000-0000-0000A83A0000}"/>
    <cellStyle name="Normal 2 2 3 9 3" xfId="15016" xr:uid="{00000000-0005-0000-0000-0000A93A0000}"/>
    <cellStyle name="Normal 2 2 3_Confidential Information" xfId="15017" xr:uid="{00000000-0005-0000-0000-0000AA3A0000}"/>
    <cellStyle name="Normal 2 2 4" xfId="15018" xr:uid="{00000000-0005-0000-0000-0000AB3A0000}"/>
    <cellStyle name="Normal 2 2 5" xfId="15019" xr:uid="{00000000-0005-0000-0000-0000AC3A0000}"/>
    <cellStyle name="Normal 2 2 6" xfId="15020" xr:uid="{00000000-0005-0000-0000-0000AD3A0000}"/>
    <cellStyle name="Normal 2 2 7" xfId="15021" xr:uid="{00000000-0005-0000-0000-0000AE3A0000}"/>
    <cellStyle name="Normal 2 2 8" xfId="15022" xr:uid="{00000000-0005-0000-0000-0000AF3A0000}"/>
    <cellStyle name="Normal 2 2 9" xfId="15023" xr:uid="{00000000-0005-0000-0000-0000B03A0000}"/>
    <cellStyle name="Normal 2 3" xfId="15024" xr:uid="{00000000-0005-0000-0000-0000B13A0000}"/>
    <cellStyle name="Normal 2 3 10" xfId="15025" xr:uid="{00000000-0005-0000-0000-0000B23A0000}"/>
    <cellStyle name="Normal 2 3 10 2" xfId="15026" xr:uid="{00000000-0005-0000-0000-0000B33A0000}"/>
    <cellStyle name="Normal 2 3 10 2 2" xfId="15027" xr:uid="{00000000-0005-0000-0000-0000B43A0000}"/>
    <cellStyle name="Normal 2 3 10 3" xfId="15028" xr:uid="{00000000-0005-0000-0000-0000B53A0000}"/>
    <cellStyle name="Normal 2 3 11" xfId="15029" xr:uid="{00000000-0005-0000-0000-0000B63A0000}"/>
    <cellStyle name="Normal 2 3 11 2" xfId="15030" xr:uid="{00000000-0005-0000-0000-0000B73A0000}"/>
    <cellStyle name="Normal 2 3 11 2 2" xfId="15031" xr:uid="{00000000-0005-0000-0000-0000B83A0000}"/>
    <cellStyle name="Normal 2 3 11 3" xfId="15032" xr:uid="{00000000-0005-0000-0000-0000B93A0000}"/>
    <cellStyle name="Normal 2 3 12" xfId="15033" xr:uid="{00000000-0005-0000-0000-0000BA3A0000}"/>
    <cellStyle name="Normal 2 3 12 2" xfId="15034" xr:uid="{00000000-0005-0000-0000-0000BB3A0000}"/>
    <cellStyle name="Normal 2 3 12 2 2" xfId="15035" xr:uid="{00000000-0005-0000-0000-0000BC3A0000}"/>
    <cellStyle name="Normal 2 3 12 3" xfId="15036" xr:uid="{00000000-0005-0000-0000-0000BD3A0000}"/>
    <cellStyle name="Normal 2 3 13" xfId="15037" xr:uid="{00000000-0005-0000-0000-0000BE3A0000}"/>
    <cellStyle name="Normal 2 3 13 2" xfId="15038" xr:uid="{00000000-0005-0000-0000-0000BF3A0000}"/>
    <cellStyle name="Normal 2 3 13 2 2" xfId="15039" xr:uid="{00000000-0005-0000-0000-0000C03A0000}"/>
    <cellStyle name="Normal 2 3 13 3" xfId="15040" xr:uid="{00000000-0005-0000-0000-0000C13A0000}"/>
    <cellStyle name="Normal 2 3 14" xfId="15041" xr:uid="{00000000-0005-0000-0000-0000C23A0000}"/>
    <cellStyle name="Normal 2 3 14 2" xfId="15042" xr:uid="{00000000-0005-0000-0000-0000C33A0000}"/>
    <cellStyle name="Normal 2 3 15" xfId="15043" xr:uid="{00000000-0005-0000-0000-0000C43A0000}"/>
    <cellStyle name="Normal 2 3 15 2" xfId="15044" xr:uid="{00000000-0005-0000-0000-0000C53A0000}"/>
    <cellStyle name="Normal 2 3 16" xfId="15045" xr:uid="{00000000-0005-0000-0000-0000C63A0000}"/>
    <cellStyle name="Normal 2 3 17" xfId="15046" xr:uid="{00000000-0005-0000-0000-0000C73A0000}"/>
    <cellStyle name="Normal 2 3 2" xfId="15047" xr:uid="{00000000-0005-0000-0000-0000C83A0000}"/>
    <cellStyle name="Normal 2 3 2 10" xfId="15048" xr:uid="{00000000-0005-0000-0000-0000C93A0000}"/>
    <cellStyle name="Normal 2 3 2 10 2" xfId="15049" xr:uid="{00000000-0005-0000-0000-0000CA3A0000}"/>
    <cellStyle name="Normal 2 3 2 10 2 2" xfId="15050" xr:uid="{00000000-0005-0000-0000-0000CB3A0000}"/>
    <cellStyle name="Normal 2 3 2 10 3" xfId="15051" xr:uid="{00000000-0005-0000-0000-0000CC3A0000}"/>
    <cellStyle name="Normal 2 3 2 11" xfId="15052" xr:uid="{00000000-0005-0000-0000-0000CD3A0000}"/>
    <cellStyle name="Normal 2 3 2 11 2" xfId="15053" xr:uid="{00000000-0005-0000-0000-0000CE3A0000}"/>
    <cellStyle name="Normal 2 3 2 12" xfId="15054" xr:uid="{00000000-0005-0000-0000-0000CF3A0000}"/>
    <cellStyle name="Normal 2 3 2 12 2" xfId="15055" xr:uid="{00000000-0005-0000-0000-0000D03A0000}"/>
    <cellStyle name="Normal 2 3 2 13" xfId="15056" xr:uid="{00000000-0005-0000-0000-0000D13A0000}"/>
    <cellStyle name="Normal 2 3 2 2" xfId="15057" xr:uid="{00000000-0005-0000-0000-0000D23A0000}"/>
    <cellStyle name="Normal 2 3 2 2 10" xfId="15058" xr:uid="{00000000-0005-0000-0000-0000D33A0000}"/>
    <cellStyle name="Normal 2 3 2 2 10 2" xfId="15059" xr:uid="{00000000-0005-0000-0000-0000D43A0000}"/>
    <cellStyle name="Normal 2 3 2 2 11" xfId="15060" xr:uid="{00000000-0005-0000-0000-0000D53A0000}"/>
    <cellStyle name="Normal 2 3 2 2 2" xfId="15061" xr:uid="{00000000-0005-0000-0000-0000D63A0000}"/>
    <cellStyle name="Normal 2 3 2 2 2 2" xfId="15062" xr:uid="{00000000-0005-0000-0000-0000D73A0000}"/>
    <cellStyle name="Normal 2 3 2 2 2 2 2" xfId="15063" xr:uid="{00000000-0005-0000-0000-0000D83A0000}"/>
    <cellStyle name="Normal 2 3 2 2 2 2 2 2" xfId="15064" xr:uid="{00000000-0005-0000-0000-0000D93A0000}"/>
    <cellStyle name="Normal 2 3 2 2 2 2 2 2 2" xfId="15065" xr:uid="{00000000-0005-0000-0000-0000DA3A0000}"/>
    <cellStyle name="Normal 2 3 2 2 2 2 2 3" xfId="15066" xr:uid="{00000000-0005-0000-0000-0000DB3A0000}"/>
    <cellStyle name="Normal 2 3 2 2 2 2 3" xfId="15067" xr:uid="{00000000-0005-0000-0000-0000DC3A0000}"/>
    <cellStyle name="Normal 2 3 2 2 2 2 3 2" xfId="15068" xr:uid="{00000000-0005-0000-0000-0000DD3A0000}"/>
    <cellStyle name="Normal 2 3 2 2 2 2 3 2 2" xfId="15069" xr:uid="{00000000-0005-0000-0000-0000DE3A0000}"/>
    <cellStyle name="Normal 2 3 2 2 2 2 3 3" xfId="15070" xr:uid="{00000000-0005-0000-0000-0000DF3A0000}"/>
    <cellStyle name="Normal 2 3 2 2 2 2 4" xfId="15071" xr:uid="{00000000-0005-0000-0000-0000E03A0000}"/>
    <cellStyle name="Normal 2 3 2 2 2 2 4 2" xfId="15072" xr:uid="{00000000-0005-0000-0000-0000E13A0000}"/>
    <cellStyle name="Normal 2 3 2 2 2 2 4 2 2" xfId="15073" xr:uid="{00000000-0005-0000-0000-0000E23A0000}"/>
    <cellStyle name="Normal 2 3 2 2 2 2 4 3" xfId="15074" xr:uid="{00000000-0005-0000-0000-0000E33A0000}"/>
    <cellStyle name="Normal 2 3 2 2 2 2 5" xfId="15075" xr:uid="{00000000-0005-0000-0000-0000E43A0000}"/>
    <cellStyle name="Normal 2 3 2 2 2 2 5 2" xfId="15076" xr:uid="{00000000-0005-0000-0000-0000E53A0000}"/>
    <cellStyle name="Normal 2 3 2 2 2 2 6" xfId="15077" xr:uid="{00000000-0005-0000-0000-0000E63A0000}"/>
    <cellStyle name="Normal 2 3 2 2 2 2 6 2" xfId="15078" xr:uid="{00000000-0005-0000-0000-0000E73A0000}"/>
    <cellStyle name="Normal 2 3 2 2 2 2 7" xfId="15079" xr:uid="{00000000-0005-0000-0000-0000E83A0000}"/>
    <cellStyle name="Normal 2 3 2 2 2 3" xfId="15080" xr:uid="{00000000-0005-0000-0000-0000E93A0000}"/>
    <cellStyle name="Normal 2 3 2 2 2 3 2" xfId="15081" xr:uid="{00000000-0005-0000-0000-0000EA3A0000}"/>
    <cellStyle name="Normal 2 3 2 2 2 3 2 2" xfId="15082" xr:uid="{00000000-0005-0000-0000-0000EB3A0000}"/>
    <cellStyle name="Normal 2 3 2 2 2 3 2 2 2" xfId="15083" xr:uid="{00000000-0005-0000-0000-0000EC3A0000}"/>
    <cellStyle name="Normal 2 3 2 2 2 3 2 3" xfId="15084" xr:uid="{00000000-0005-0000-0000-0000ED3A0000}"/>
    <cellStyle name="Normal 2 3 2 2 2 3 3" xfId="15085" xr:uid="{00000000-0005-0000-0000-0000EE3A0000}"/>
    <cellStyle name="Normal 2 3 2 2 2 3 3 2" xfId="15086" xr:uid="{00000000-0005-0000-0000-0000EF3A0000}"/>
    <cellStyle name="Normal 2 3 2 2 2 3 3 2 2" xfId="15087" xr:uid="{00000000-0005-0000-0000-0000F03A0000}"/>
    <cellStyle name="Normal 2 3 2 2 2 3 3 3" xfId="15088" xr:uid="{00000000-0005-0000-0000-0000F13A0000}"/>
    <cellStyle name="Normal 2 3 2 2 2 3 4" xfId="15089" xr:uid="{00000000-0005-0000-0000-0000F23A0000}"/>
    <cellStyle name="Normal 2 3 2 2 2 3 4 2" xfId="15090" xr:uid="{00000000-0005-0000-0000-0000F33A0000}"/>
    <cellStyle name="Normal 2 3 2 2 2 3 4 2 2" xfId="15091" xr:uid="{00000000-0005-0000-0000-0000F43A0000}"/>
    <cellStyle name="Normal 2 3 2 2 2 3 4 3" xfId="15092" xr:uid="{00000000-0005-0000-0000-0000F53A0000}"/>
    <cellStyle name="Normal 2 3 2 2 2 3 5" xfId="15093" xr:uid="{00000000-0005-0000-0000-0000F63A0000}"/>
    <cellStyle name="Normal 2 3 2 2 2 3 5 2" xfId="15094" xr:uid="{00000000-0005-0000-0000-0000F73A0000}"/>
    <cellStyle name="Normal 2 3 2 2 2 3 6" xfId="15095" xr:uid="{00000000-0005-0000-0000-0000F83A0000}"/>
    <cellStyle name="Normal 2 3 2 2 2 3 6 2" xfId="15096" xr:uid="{00000000-0005-0000-0000-0000F93A0000}"/>
    <cellStyle name="Normal 2 3 2 2 2 3 7" xfId="15097" xr:uid="{00000000-0005-0000-0000-0000FA3A0000}"/>
    <cellStyle name="Normal 2 3 2 2 2 4" xfId="15098" xr:uid="{00000000-0005-0000-0000-0000FB3A0000}"/>
    <cellStyle name="Normal 2 3 2 2 2 4 2" xfId="15099" xr:uid="{00000000-0005-0000-0000-0000FC3A0000}"/>
    <cellStyle name="Normal 2 3 2 2 2 4 2 2" xfId="15100" xr:uid="{00000000-0005-0000-0000-0000FD3A0000}"/>
    <cellStyle name="Normal 2 3 2 2 2 4 3" xfId="15101" xr:uid="{00000000-0005-0000-0000-0000FE3A0000}"/>
    <cellStyle name="Normal 2 3 2 2 2 5" xfId="15102" xr:uid="{00000000-0005-0000-0000-0000FF3A0000}"/>
    <cellStyle name="Normal 2 3 2 2 2 5 2" xfId="15103" xr:uid="{00000000-0005-0000-0000-0000003B0000}"/>
    <cellStyle name="Normal 2 3 2 2 2 5 2 2" xfId="15104" xr:uid="{00000000-0005-0000-0000-0000013B0000}"/>
    <cellStyle name="Normal 2 3 2 2 2 5 3" xfId="15105" xr:uid="{00000000-0005-0000-0000-0000023B0000}"/>
    <cellStyle name="Normal 2 3 2 2 2 6" xfId="15106" xr:uid="{00000000-0005-0000-0000-0000033B0000}"/>
    <cellStyle name="Normal 2 3 2 2 2 6 2" xfId="15107" xr:uid="{00000000-0005-0000-0000-0000043B0000}"/>
    <cellStyle name="Normal 2 3 2 2 2 6 2 2" xfId="15108" xr:uid="{00000000-0005-0000-0000-0000053B0000}"/>
    <cellStyle name="Normal 2 3 2 2 2 6 3" xfId="15109" xr:uid="{00000000-0005-0000-0000-0000063B0000}"/>
    <cellStyle name="Normal 2 3 2 2 2 7" xfId="15110" xr:uid="{00000000-0005-0000-0000-0000073B0000}"/>
    <cellStyle name="Normal 2 3 2 2 2 7 2" xfId="15111" xr:uid="{00000000-0005-0000-0000-0000083B0000}"/>
    <cellStyle name="Normal 2 3 2 2 2 8" xfId="15112" xr:uid="{00000000-0005-0000-0000-0000093B0000}"/>
    <cellStyle name="Normal 2 3 2 2 2 8 2" xfId="15113" xr:uid="{00000000-0005-0000-0000-00000A3B0000}"/>
    <cellStyle name="Normal 2 3 2 2 2 9" xfId="15114" xr:uid="{00000000-0005-0000-0000-00000B3B0000}"/>
    <cellStyle name="Normal 2 3 2 2 3" xfId="15115" xr:uid="{00000000-0005-0000-0000-00000C3B0000}"/>
    <cellStyle name="Normal 2 3 2 2 3 2" xfId="15116" xr:uid="{00000000-0005-0000-0000-00000D3B0000}"/>
    <cellStyle name="Normal 2 3 2 2 3 2 2" xfId="15117" xr:uid="{00000000-0005-0000-0000-00000E3B0000}"/>
    <cellStyle name="Normal 2 3 2 2 3 2 2 2" xfId="15118" xr:uid="{00000000-0005-0000-0000-00000F3B0000}"/>
    <cellStyle name="Normal 2 3 2 2 3 2 2 2 2" xfId="15119" xr:uid="{00000000-0005-0000-0000-0000103B0000}"/>
    <cellStyle name="Normal 2 3 2 2 3 2 2 3" xfId="15120" xr:uid="{00000000-0005-0000-0000-0000113B0000}"/>
    <cellStyle name="Normal 2 3 2 2 3 2 3" xfId="15121" xr:uid="{00000000-0005-0000-0000-0000123B0000}"/>
    <cellStyle name="Normal 2 3 2 2 3 2 3 2" xfId="15122" xr:uid="{00000000-0005-0000-0000-0000133B0000}"/>
    <cellStyle name="Normal 2 3 2 2 3 2 3 2 2" xfId="15123" xr:uid="{00000000-0005-0000-0000-0000143B0000}"/>
    <cellStyle name="Normal 2 3 2 2 3 2 3 3" xfId="15124" xr:uid="{00000000-0005-0000-0000-0000153B0000}"/>
    <cellStyle name="Normal 2 3 2 2 3 2 4" xfId="15125" xr:uid="{00000000-0005-0000-0000-0000163B0000}"/>
    <cellStyle name="Normal 2 3 2 2 3 2 4 2" xfId="15126" xr:uid="{00000000-0005-0000-0000-0000173B0000}"/>
    <cellStyle name="Normal 2 3 2 2 3 2 4 2 2" xfId="15127" xr:uid="{00000000-0005-0000-0000-0000183B0000}"/>
    <cellStyle name="Normal 2 3 2 2 3 2 4 3" xfId="15128" xr:uid="{00000000-0005-0000-0000-0000193B0000}"/>
    <cellStyle name="Normal 2 3 2 2 3 2 5" xfId="15129" xr:uid="{00000000-0005-0000-0000-00001A3B0000}"/>
    <cellStyle name="Normal 2 3 2 2 3 2 5 2" xfId="15130" xr:uid="{00000000-0005-0000-0000-00001B3B0000}"/>
    <cellStyle name="Normal 2 3 2 2 3 2 6" xfId="15131" xr:uid="{00000000-0005-0000-0000-00001C3B0000}"/>
    <cellStyle name="Normal 2 3 2 2 3 2 6 2" xfId="15132" xr:uid="{00000000-0005-0000-0000-00001D3B0000}"/>
    <cellStyle name="Normal 2 3 2 2 3 2 7" xfId="15133" xr:uid="{00000000-0005-0000-0000-00001E3B0000}"/>
    <cellStyle name="Normal 2 3 2 2 3 3" xfId="15134" xr:uid="{00000000-0005-0000-0000-00001F3B0000}"/>
    <cellStyle name="Normal 2 3 2 2 3 3 2" xfId="15135" xr:uid="{00000000-0005-0000-0000-0000203B0000}"/>
    <cellStyle name="Normal 2 3 2 2 3 3 2 2" xfId="15136" xr:uid="{00000000-0005-0000-0000-0000213B0000}"/>
    <cellStyle name="Normal 2 3 2 2 3 3 3" xfId="15137" xr:uid="{00000000-0005-0000-0000-0000223B0000}"/>
    <cellStyle name="Normal 2 3 2 2 3 4" xfId="15138" xr:uid="{00000000-0005-0000-0000-0000233B0000}"/>
    <cellStyle name="Normal 2 3 2 2 3 4 2" xfId="15139" xr:uid="{00000000-0005-0000-0000-0000243B0000}"/>
    <cellStyle name="Normal 2 3 2 2 3 4 2 2" xfId="15140" xr:uid="{00000000-0005-0000-0000-0000253B0000}"/>
    <cellStyle name="Normal 2 3 2 2 3 4 3" xfId="15141" xr:uid="{00000000-0005-0000-0000-0000263B0000}"/>
    <cellStyle name="Normal 2 3 2 2 3 5" xfId="15142" xr:uid="{00000000-0005-0000-0000-0000273B0000}"/>
    <cellStyle name="Normal 2 3 2 2 3 5 2" xfId="15143" xr:uid="{00000000-0005-0000-0000-0000283B0000}"/>
    <cellStyle name="Normal 2 3 2 2 3 5 2 2" xfId="15144" xr:uid="{00000000-0005-0000-0000-0000293B0000}"/>
    <cellStyle name="Normal 2 3 2 2 3 5 3" xfId="15145" xr:uid="{00000000-0005-0000-0000-00002A3B0000}"/>
    <cellStyle name="Normal 2 3 2 2 3 6" xfId="15146" xr:uid="{00000000-0005-0000-0000-00002B3B0000}"/>
    <cellStyle name="Normal 2 3 2 2 3 6 2" xfId="15147" xr:uid="{00000000-0005-0000-0000-00002C3B0000}"/>
    <cellStyle name="Normal 2 3 2 2 3 7" xfId="15148" xr:uid="{00000000-0005-0000-0000-00002D3B0000}"/>
    <cellStyle name="Normal 2 3 2 2 3 7 2" xfId="15149" xr:uid="{00000000-0005-0000-0000-00002E3B0000}"/>
    <cellStyle name="Normal 2 3 2 2 3 8" xfId="15150" xr:uid="{00000000-0005-0000-0000-00002F3B0000}"/>
    <cellStyle name="Normal 2 3 2 2 4" xfId="15151" xr:uid="{00000000-0005-0000-0000-0000303B0000}"/>
    <cellStyle name="Normal 2 3 2 2 4 2" xfId="15152" xr:uid="{00000000-0005-0000-0000-0000313B0000}"/>
    <cellStyle name="Normal 2 3 2 2 4 2 2" xfId="15153" xr:uid="{00000000-0005-0000-0000-0000323B0000}"/>
    <cellStyle name="Normal 2 3 2 2 4 2 2 2" xfId="15154" xr:uid="{00000000-0005-0000-0000-0000333B0000}"/>
    <cellStyle name="Normal 2 3 2 2 4 2 3" xfId="15155" xr:uid="{00000000-0005-0000-0000-0000343B0000}"/>
    <cellStyle name="Normal 2 3 2 2 4 3" xfId="15156" xr:uid="{00000000-0005-0000-0000-0000353B0000}"/>
    <cellStyle name="Normal 2 3 2 2 4 3 2" xfId="15157" xr:uid="{00000000-0005-0000-0000-0000363B0000}"/>
    <cellStyle name="Normal 2 3 2 2 4 3 2 2" xfId="15158" xr:uid="{00000000-0005-0000-0000-0000373B0000}"/>
    <cellStyle name="Normal 2 3 2 2 4 3 3" xfId="15159" xr:uid="{00000000-0005-0000-0000-0000383B0000}"/>
    <cellStyle name="Normal 2 3 2 2 4 4" xfId="15160" xr:uid="{00000000-0005-0000-0000-0000393B0000}"/>
    <cellStyle name="Normal 2 3 2 2 4 4 2" xfId="15161" xr:uid="{00000000-0005-0000-0000-00003A3B0000}"/>
    <cellStyle name="Normal 2 3 2 2 4 4 2 2" xfId="15162" xr:uid="{00000000-0005-0000-0000-00003B3B0000}"/>
    <cellStyle name="Normal 2 3 2 2 4 4 3" xfId="15163" xr:uid="{00000000-0005-0000-0000-00003C3B0000}"/>
    <cellStyle name="Normal 2 3 2 2 4 5" xfId="15164" xr:uid="{00000000-0005-0000-0000-00003D3B0000}"/>
    <cellStyle name="Normal 2 3 2 2 4 5 2" xfId="15165" xr:uid="{00000000-0005-0000-0000-00003E3B0000}"/>
    <cellStyle name="Normal 2 3 2 2 4 6" xfId="15166" xr:uid="{00000000-0005-0000-0000-00003F3B0000}"/>
    <cellStyle name="Normal 2 3 2 2 4 6 2" xfId="15167" xr:uid="{00000000-0005-0000-0000-0000403B0000}"/>
    <cellStyle name="Normal 2 3 2 2 4 7" xfId="15168" xr:uid="{00000000-0005-0000-0000-0000413B0000}"/>
    <cellStyle name="Normal 2 3 2 2 5" xfId="15169" xr:uid="{00000000-0005-0000-0000-0000423B0000}"/>
    <cellStyle name="Normal 2 3 2 2 5 2" xfId="15170" xr:uid="{00000000-0005-0000-0000-0000433B0000}"/>
    <cellStyle name="Normal 2 3 2 2 5 2 2" xfId="15171" xr:uid="{00000000-0005-0000-0000-0000443B0000}"/>
    <cellStyle name="Normal 2 3 2 2 5 2 2 2" xfId="15172" xr:uid="{00000000-0005-0000-0000-0000453B0000}"/>
    <cellStyle name="Normal 2 3 2 2 5 2 3" xfId="15173" xr:uid="{00000000-0005-0000-0000-0000463B0000}"/>
    <cellStyle name="Normal 2 3 2 2 5 3" xfId="15174" xr:uid="{00000000-0005-0000-0000-0000473B0000}"/>
    <cellStyle name="Normal 2 3 2 2 5 3 2" xfId="15175" xr:uid="{00000000-0005-0000-0000-0000483B0000}"/>
    <cellStyle name="Normal 2 3 2 2 5 3 2 2" xfId="15176" xr:uid="{00000000-0005-0000-0000-0000493B0000}"/>
    <cellStyle name="Normal 2 3 2 2 5 3 3" xfId="15177" xr:uid="{00000000-0005-0000-0000-00004A3B0000}"/>
    <cellStyle name="Normal 2 3 2 2 5 4" xfId="15178" xr:uid="{00000000-0005-0000-0000-00004B3B0000}"/>
    <cellStyle name="Normal 2 3 2 2 5 4 2" xfId="15179" xr:uid="{00000000-0005-0000-0000-00004C3B0000}"/>
    <cellStyle name="Normal 2 3 2 2 5 4 2 2" xfId="15180" xr:uid="{00000000-0005-0000-0000-00004D3B0000}"/>
    <cellStyle name="Normal 2 3 2 2 5 4 3" xfId="15181" xr:uid="{00000000-0005-0000-0000-00004E3B0000}"/>
    <cellStyle name="Normal 2 3 2 2 5 5" xfId="15182" xr:uid="{00000000-0005-0000-0000-00004F3B0000}"/>
    <cellStyle name="Normal 2 3 2 2 5 5 2" xfId="15183" xr:uid="{00000000-0005-0000-0000-0000503B0000}"/>
    <cellStyle name="Normal 2 3 2 2 5 6" xfId="15184" xr:uid="{00000000-0005-0000-0000-0000513B0000}"/>
    <cellStyle name="Normal 2 3 2 2 5 6 2" xfId="15185" xr:uid="{00000000-0005-0000-0000-0000523B0000}"/>
    <cellStyle name="Normal 2 3 2 2 5 7" xfId="15186" xr:uid="{00000000-0005-0000-0000-0000533B0000}"/>
    <cellStyle name="Normal 2 3 2 2 6" xfId="15187" xr:uid="{00000000-0005-0000-0000-0000543B0000}"/>
    <cellStyle name="Normal 2 3 2 2 6 2" xfId="15188" xr:uid="{00000000-0005-0000-0000-0000553B0000}"/>
    <cellStyle name="Normal 2 3 2 2 6 2 2" xfId="15189" xr:uid="{00000000-0005-0000-0000-0000563B0000}"/>
    <cellStyle name="Normal 2 3 2 2 6 3" xfId="15190" xr:uid="{00000000-0005-0000-0000-0000573B0000}"/>
    <cellStyle name="Normal 2 3 2 2 7" xfId="15191" xr:uid="{00000000-0005-0000-0000-0000583B0000}"/>
    <cellStyle name="Normal 2 3 2 2 7 2" xfId="15192" xr:uid="{00000000-0005-0000-0000-0000593B0000}"/>
    <cellStyle name="Normal 2 3 2 2 7 2 2" xfId="15193" xr:uid="{00000000-0005-0000-0000-00005A3B0000}"/>
    <cellStyle name="Normal 2 3 2 2 7 3" xfId="15194" xr:uid="{00000000-0005-0000-0000-00005B3B0000}"/>
    <cellStyle name="Normal 2 3 2 2 8" xfId="15195" xr:uid="{00000000-0005-0000-0000-00005C3B0000}"/>
    <cellStyle name="Normal 2 3 2 2 8 2" xfId="15196" xr:uid="{00000000-0005-0000-0000-00005D3B0000}"/>
    <cellStyle name="Normal 2 3 2 2 8 2 2" xfId="15197" xr:uid="{00000000-0005-0000-0000-00005E3B0000}"/>
    <cellStyle name="Normal 2 3 2 2 8 3" xfId="15198" xr:uid="{00000000-0005-0000-0000-00005F3B0000}"/>
    <cellStyle name="Normal 2 3 2 2 9" xfId="15199" xr:uid="{00000000-0005-0000-0000-0000603B0000}"/>
    <cellStyle name="Normal 2 3 2 2 9 2" xfId="15200" xr:uid="{00000000-0005-0000-0000-0000613B0000}"/>
    <cellStyle name="Normal 2 3 2 3" xfId="15201" xr:uid="{00000000-0005-0000-0000-0000623B0000}"/>
    <cellStyle name="Normal 2 3 2 3 10" xfId="15202" xr:uid="{00000000-0005-0000-0000-0000633B0000}"/>
    <cellStyle name="Normal 2 3 2 3 10 2" xfId="15203" xr:uid="{00000000-0005-0000-0000-0000643B0000}"/>
    <cellStyle name="Normal 2 3 2 3 11" xfId="15204" xr:uid="{00000000-0005-0000-0000-0000653B0000}"/>
    <cellStyle name="Normal 2 3 2 3 2" xfId="15205" xr:uid="{00000000-0005-0000-0000-0000663B0000}"/>
    <cellStyle name="Normal 2 3 2 3 2 2" xfId="15206" xr:uid="{00000000-0005-0000-0000-0000673B0000}"/>
    <cellStyle name="Normal 2 3 2 3 2 2 2" xfId="15207" xr:uid="{00000000-0005-0000-0000-0000683B0000}"/>
    <cellStyle name="Normal 2 3 2 3 2 2 2 2" xfId="15208" xr:uid="{00000000-0005-0000-0000-0000693B0000}"/>
    <cellStyle name="Normal 2 3 2 3 2 2 2 2 2" xfId="15209" xr:uid="{00000000-0005-0000-0000-00006A3B0000}"/>
    <cellStyle name="Normal 2 3 2 3 2 2 2 3" xfId="15210" xr:uid="{00000000-0005-0000-0000-00006B3B0000}"/>
    <cellStyle name="Normal 2 3 2 3 2 2 3" xfId="15211" xr:uid="{00000000-0005-0000-0000-00006C3B0000}"/>
    <cellStyle name="Normal 2 3 2 3 2 2 3 2" xfId="15212" xr:uid="{00000000-0005-0000-0000-00006D3B0000}"/>
    <cellStyle name="Normal 2 3 2 3 2 2 3 2 2" xfId="15213" xr:uid="{00000000-0005-0000-0000-00006E3B0000}"/>
    <cellStyle name="Normal 2 3 2 3 2 2 3 3" xfId="15214" xr:uid="{00000000-0005-0000-0000-00006F3B0000}"/>
    <cellStyle name="Normal 2 3 2 3 2 2 4" xfId="15215" xr:uid="{00000000-0005-0000-0000-0000703B0000}"/>
    <cellStyle name="Normal 2 3 2 3 2 2 4 2" xfId="15216" xr:uid="{00000000-0005-0000-0000-0000713B0000}"/>
    <cellStyle name="Normal 2 3 2 3 2 2 4 2 2" xfId="15217" xr:uid="{00000000-0005-0000-0000-0000723B0000}"/>
    <cellStyle name="Normal 2 3 2 3 2 2 4 3" xfId="15218" xr:uid="{00000000-0005-0000-0000-0000733B0000}"/>
    <cellStyle name="Normal 2 3 2 3 2 2 5" xfId="15219" xr:uid="{00000000-0005-0000-0000-0000743B0000}"/>
    <cellStyle name="Normal 2 3 2 3 2 2 5 2" xfId="15220" xr:uid="{00000000-0005-0000-0000-0000753B0000}"/>
    <cellStyle name="Normal 2 3 2 3 2 2 6" xfId="15221" xr:uid="{00000000-0005-0000-0000-0000763B0000}"/>
    <cellStyle name="Normal 2 3 2 3 2 2 6 2" xfId="15222" xr:uid="{00000000-0005-0000-0000-0000773B0000}"/>
    <cellStyle name="Normal 2 3 2 3 2 2 7" xfId="15223" xr:uid="{00000000-0005-0000-0000-0000783B0000}"/>
    <cellStyle name="Normal 2 3 2 3 2 3" xfId="15224" xr:uid="{00000000-0005-0000-0000-0000793B0000}"/>
    <cellStyle name="Normal 2 3 2 3 2 3 2" xfId="15225" xr:uid="{00000000-0005-0000-0000-00007A3B0000}"/>
    <cellStyle name="Normal 2 3 2 3 2 3 2 2" xfId="15226" xr:uid="{00000000-0005-0000-0000-00007B3B0000}"/>
    <cellStyle name="Normal 2 3 2 3 2 3 2 2 2" xfId="15227" xr:uid="{00000000-0005-0000-0000-00007C3B0000}"/>
    <cellStyle name="Normal 2 3 2 3 2 3 2 3" xfId="15228" xr:uid="{00000000-0005-0000-0000-00007D3B0000}"/>
    <cellStyle name="Normal 2 3 2 3 2 3 3" xfId="15229" xr:uid="{00000000-0005-0000-0000-00007E3B0000}"/>
    <cellStyle name="Normal 2 3 2 3 2 3 3 2" xfId="15230" xr:uid="{00000000-0005-0000-0000-00007F3B0000}"/>
    <cellStyle name="Normal 2 3 2 3 2 3 3 2 2" xfId="15231" xr:uid="{00000000-0005-0000-0000-0000803B0000}"/>
    <cellStyle name="Normal 2 3 2 3 2 3 3 3" xfId="15232" xr:uid="{00000000-0005-0000-0000-0000813B0000}"/>
    <cellStyle name="Normal 2 3 2 3 2 3 4" xfId="15233" xr:uid="{00000000-0005-0000-0000-0000823B0000}"/>
    <cellStyle name="Normal 2 3 2 3 2 3 4 2" xfId="15234" xr:uid="{00000000-0005-0000-0000-0000833B0000}"/>
    <cellStyle name="Normal 2 3 2 3 2 3 4 2 2" xfId="15235" xr:uid="{00000000-0005-0000-0000-0000843B0000}"/>
    <cellStyle name="Normal 2 3 2 3 2 3 4 3" xfId="15236" xr:uid="{00000000-0005-0000-0000-0000853B0000}"/>
    <cellStyle name="Normal 2 3 2 3 2 3 5" xfId="15237" xr:uid="{00000000-0005-0000-0000-0000863B0000}"/>
    <cellStyle name="Normal 2 3 2 3 2 3 5 2" xfId="15238" xr:uid="{00000000-0005-0000-0000-0000873B0000}"/>
    <cellStyle name="Normal 2 3 2 3 2 3 6" xfId="15239" xr:uid="{00000000-0005-0000-0000-0000883B0000}"/>
    <cellStyle name="Normal 2 3 2 3 2 3 6 2" xfId="15240" xr:uid="{00000000-0005-0000-0000-0000893B0000}"/>
    <cellStyle name="Normal 2 3 2 3 2 3 7" xfId="15241" xr:uid="{00000000-0005-0000-0000-00008A3B0000}"/>
    <cellStyle name="Normal 2 3 2 3 2 4" xfId="15242" xr:uid="{00000000-0005-0000-0000-00008B3B0000}"/>
    <cellStyle name="Normal 2 3 2 3 2 4 2" xfId="15243" xr:uid="{00000000-0005-0000-0000-00008C3B0000}"/>
    <cellStyle name="Normal 2 3 2 3 2 4 2 2" xfId="15244" xr:uid="{00000000-0005-0000-0000-00008D3B0000}"/>
    <cellStyle name="Normal 2 3 2 3 2 4 3" xfId="15245" xr:uid="{00000000-0005-0000-0000-00008E3B0000}"/>
    <cellStyle name="Normal 2 3 2 3 2 5" xfId="15246" xr:uid="{00000000-0005-0000-0000-00008F3B0000}"/>
    <cellStyle name="Normal 2 3 2 3 2 5 2" xfId="15247" xr:uid="{00000000-0005-0000-0000-0000903B0000}"/>
    <cellStyle name="Normal 2 3 2 3 2 5 2 2" xfId="15248" xr:uid="{00000000-0005-0000-0000-0000913B0000}"/>
    <cellStyle name="Normal 2 3 2 3 2 5 3" xfId="15249" xr:uid="{00000000-0005-0000-0000-0000923B0000}"/>
    <cellStyle name="Normal 2 3 2 3 2 6" xfId="15250" xr:uid="{00000000-0005-0000-0000-0000933B0000}"/>
    <cellStyle name="Normal 2 3 2 3 2 6 2" xfId="15251" xr:uid="{00000000-0005-0000-0000-0000943B0000}"/>
    <cellStyle name="Normal 2 3 2 3 2 6 2 2" xfId="15252" xr:uid="{00000000-0005-0000-0000-0000953B0000}"/>
    <cellStyle name="Normal 2 3 2 3 2 6 3" xfId="15253" xr:uid="{00000000-0005-0000-0000-0000963B0000}"/>
    <cellStyle name="Normal 2 3 2 3 2 7" xfId="15254" xr:uid="{00000000-0005-0000-0000-0000973B0000}"/>
    <cellStyle name="Normal 2 3 2 3 2 7 2" xfId="15255" xr:uid="{00000000-0005-0000-0000-0000983B0000}"/>
    <cellStyle name="Normal 2 3 2 3 2 8" xfId="15256" xr:uid="{00000000-0005-0000-0000-0000993B0000}"/>
    <cellStyle name="Normal 2 3 2 3 2 8 2" xfId="15257" xr:uid="{00000000-0005-0000-0000-00009A3B0000}"/>
    <cellStyle name="Normal 2 3 2 3 2 9" xfId="15258" xr:uid="{00000000-0005-0000-0000-00009B3B0000}"/>
    <cellStyle name="Normal 2 3 2 3 3" xfId="15259" xr:uid="{00000000-0005-0000-0000-00009C3B0000}"/>
    <cellStyle name="Normal 2 3 2 3 3 2" xfId="15260" xr:uid="{00000000-0005-0000-0000-00009D3B0000}"/>
    <cellStyle name="Normal 2 3 2 3 3 2 2" xfId="15261" xr:uid="{00000000-0005-0000-0000-00009E3B0000}"/>
    <cellStyle name="Normal 2 3 2 3 3 2 2 2" xfId="15262" xr:uid="{00000000-0005-0000-0000-00009F3B0000}"/>
    <cellStyle name="Normal 2 3 2 3 3 2 2 2 2" xfId="15263" xr:uid="{00000000-0005-0000-0000-0000A03B0000}"/>
    <cellStyle name="Normal 2 3 2 3 3 2 2 3" xfId="15264" xr:uid="{00000000-0005-0000-0000-0000A13B0000}"/>
    <cellStyle name="Normal 2 3 2 3 3 2 3" xfId="15265" xr:uid="{00000000-0005-0000-0000-0000A23B0000}"/>
    <cellStyle name="Normal 2 3 2 3 3 2 3 2" xfId="15266" xr:uid="{00000000-0005-0000-0000-0000A33B0000}"/>
    <cellStyle name="Normal 2 3 2 3 3 2 3 2 2" xfId="15267" xr:uid="{00000000-0005-0000-0000-0000A43B0000}"/>
    <cellStyle name="Normal 2 3 2 3 3 2 3 3" xfId="15268" xr:uid="{00000000-0005-0000-0000-0000A53B0000}"/>
    <cellStyle name="Normal 2 3 2 3 3 2 4" xfId="15269" xr:uid="{00000000-0005-0000-0000-0000A63B0000}"/>
    <cellStyle name="Normal 2 3 2 3 3 2 4 2" xfId="15270" xr:uid="{00000000-0005-0000-0000-0000A73B0000}"/>
    <cellStyle name="Normal 2 3 2 3 3 2 4 2 2" xfId="15271" xr:uid="{00000000-0005-0000-0000-0000A83B0000}"/>
    <cellStyle name="Normal 2 3 2 3 3 2 4 3" xfId="15272" xr:uid="{00000000-0005-0000-0000-0000A93B0000}"/>
    <cellStyle name="Normal 2 3 2 3 3 2 5" xfId="15273" xr:uid="{00000000-0005-0000-0000-0000AA3B0000}"/>
    <cellStyle name="Normal 2 3 2 3 3 2 5 2" xfId="15274" xr:uid="{00000000-0005-0000-0000-0000AB3B0000}"/>
    <cellStyle name="Normal 2 3 2 3 3 2 6" xfId="15275" xr:uid="{00000000-0005-0000-0000-0000AC3B0000}"/>
    <cellStyle name="Normal 2 3 2 3 3 2 6 2" xfId="15276" xr:uid="{00000000-0005-0000-0000-0000AD3B0000}"/>
    <cellStyle name="Normal 2 3 2 3 3 2 7" xfId="15277" xr:uid="{00000000-0005-0000-0000-0000AE3B0000}"/>
    <cellStyle name="Normal 2 3 2 3 3 3" xfId="15278" xr:uid="{00000000-0005-0000-0000-0000AF3B0000}"/>
    <cellStyle name="Normal 2 3 2 3 3 3 2" xfId="15279" xr:uid="{00000000-0005-0000-0000-0000B03B0000}"/>
    <cellStyle name="Normal 2 3 2 3 3 3 2 2" xfId="15280" xr:uid="{00000000-0005-0000-0000-0000B13B0000}"/>
    <cellStyle name="Normal 2 3 2 3 3 3 3" xfId="15281" xr:uid="{00000000-0005-0000-0000-0000B23B0000}"/>
    <cellStyle name="Normal 2 3 2 3 3 4" xfId="15282" xr:uid="{00000000-0005-0000-0000-0000B33B0000}"/>
    <cellStyle name="Normal 2 3 2 3 3 4 2" xfId="15283" xr:uid="{00000000-0005-0000-0000-0000B43B0000}"/>
    <cellStyle name="Normal 2 3 2 3 3 4 2 2" xfId="15284" xr:uid="{00000000-0005-0000-0000-0000B53B0000}"/>
    <cellStyle name="Normal 2 3 2 3 3 4 3" xfId="15285" xr:uid="{00000000-0005-0000-0000-0000B63B0000}"/>
    <cellStyle name="Normal 2 3 2 3 3 5" xfId="15286" xr:uid="{00000000-0005-0000-0000-0000B73B0000}"/>
    <cellStyle name="Normal 2 3 2 3 3 5 2" xfId="15287" xr:uid="{00000000-0005-0000-0000-0000B83B0000}"/>
    <cellStyle name="Normal 2 3 2 3 3 5 2 2" xfId="15288" xr:uid="{00000000-0005-0000-0000-0000B93B0000}"/>
    <cellStyle name="Normal 2 3 2 3 3 5 3" xfId="15289" xr:uid="{00000000-0005-0000-0000-0000BA3B0000}"/>
    <cellStyle name="Normal 2 3 2 3 3 6" xfId="15290" xr:uid="{00000000-0005-0000-0000-0000BB3B0000}"/>
    <cellStyle name="Normal 2 3 2 3 3 6 2" xfId="15291" xr:uid="{00000000-0005-0000-0000-0000BC3B0000}"/>
    <cellStyle name="Normal 2 3 2 3 3 7" xfId="15292" xr:uid="{00000000-0005-0000-0000-0000BD3B0000}"/>
    <cellStyle name="Normal 2 3 2 3 3 7 2" xfId="15293" xr:uid="{00000000-0005-0000-0000-0000BE3B0000}"/>
    <cellStyle name="Normal 2 3 2 3 3 8" xfId="15294" xr:uid="{00000000-0005-0000-0000-0000BF3B0000}"/>
    <cellStyle name="Normal 2 3 2 3 4" xfId="15295" xr:uid="{00000000-0005-0000-0000-0000C03B0000}"/>
    <cellStyle name="Normal 2 3 2 3 4 2" xfId="15296" xr:uid="{00000000-0005-0000-0000-0000C13B0000}"/>
    <cellStyle name="Normal 2 3 2 3 4 2 2" xfId="15297" xr:uid="{00000000-0005-0000-0000-0000C23B0000}"/>
    <cellStyle name="Normal 2 3 2 3 4 2 2 2" xfId="15298" xr:uid="{00000000-0005-0000-0000-0000C33B0000}"/>
    <cellStyle name="Normal 2 3 2 3 4 2 3" xfId="15299" xr:uid="{00000000-0005-0000-0000-0000C43B0000}"/>
    <cellStyle name="Normal 2 3 2 3 4 3" xfId="15300" xr:uid="{00000000-0005-0000-0000-0000C53B0000}"/>
    <cellStyle name="Normal 2 3 2 3 4 3 2" xfId="15301" xr:uid="{00000000-0005-0000-0000-0000C63B0000}"/>
    <cellStyle name="Normal 2 3 2 3 4 3 2 2" xfId="15302" xr:uid="{00000000-0005-0000-0000-0000C73B0000}"/>
    <cellStyle name="Normal 2 3 2 3 4 3 3" xfId="15303" xr:uid="{00000000-0005-0000-0000-0000C83B0000}"/>
    <cellStyle name="Normal 2 3 2 3 4 4" xfId="15304" xr:uid="{00000000-0005-0000-0000-0000C93B0000}"/>
    <cellStyle name="Normal 2 3 2 3 4 4 2" xfId="15305" xr:uid="{00000000-0005-0000-0000-0000CA3B0000}"/>
    <cellStyle name="Normal 2 3 2 3 4 4 2 2" xfId="15306" xr:uid="{00000000-0005-0000-0000-0000CB3B0000}"/>
    <cellStyle name="Normal 2 3 2 3 4 4 3" xfId="15307" xr:uid="{00000000-0005-0000-0000-0000CC3B0000}"/>
    <cellStyle name="Normal 2 3 2 3 4 5" xfId="15308" xr:uid="{00000000-0005-0000-0000-0000CD3B0000}"/>
    <cellStyle name="Normal 2 3 2 3 4 5 2" xfId="15309" xr:uid="{00000000-0005-0000-0000-0000CE3B0000}"/>
    <cellStyle name="Normal 2 3 2 3 4 6" xfId="15310" xr:uid="{00000000-0005-0000-0000-0000CF3B0000}"/>
    <cellStyle name="Normal 2 3 2 3 4 6 2" xfId="15311" xr:uid="{00000000-0005-0000-0000-0000D03B0000}"/>
    <cellStyle name="Normal 2 3 2 3 4 7" xfId="15312" xr:uid="{00000000-0005-0000-0000-0000D13B0000}"/>
    <cellStyle name="Normal 2 3 2 3 5" xfId="15313" xr:uid="{00000000-0005-0000-0000-0000D23B0000}"/>
    <cellStyle name="Normal 2 3 2 3 5 2" xfId="15314" xr:uid="{00000000-0005-0000-0000-0000D33B0000}"/>
    <cellStyle name="Normal 2 3 2 3 5 2 2" xfId="15315" xr:uid="{00000000-0005-0000-0000-0000D43B0000}"/>
    <cellStyle name="Normal 2 3 2 3 5 2 2 2" xfId="15316" xr:uid="{00000000-0005-0000-0000-0000D53B0000}"/>
    <cellStyle name="Normal 2 3 2 3 5 2 3" xfId="15317" xr:uid="{00000000-0005-0000-0000-0000D63B0000}"/>
    <cellStyle name="Normal 2 3 2 3 5 3" xfId="15318" xr:uid="{00000000-0005-0000-0000-0000D73B0000}"/>
    <cellStyle name="Normal 2 3 2 3 5 3 2" xfId="15319" xr:uid="{00000000-0005-0000-0000-0000D83B0000}"/>
    <cellStyle name="Normal 2 3 2 3 5 3 2 2" xfId="15320" xr:uid="{00000000-0005-0000-0000-0000D93B0000}"/>
    <cellStyle name="Normal 2 3 2 3 5 3 3" xfId="15321" xr:uid="{00000000-0005-0000-0000-0000DA3B0000}"/>
    <cellStyle name="Normal 2 3 2 3 5 4" xfId="15322" xr:uid="{00000000-0005-0000-0000-0000DB3B0000}"/>
    <cellStyle name="Normal 2 3 2 3 5 4 2" xfId="15323" xr:uid="{00000000-0005-0000-0000-0000DC3B0000}"/>
    <cellStyle name="Normal 2 3 2 3 5 4 2 2" xfId="15324" xr:uid="{00000000-0005-0000-0000-0000DD3B0000}"/>
    <cellStyle name="Normal 2 3 2 3 5 4 3" xfId="15325" xr:uid="{00000000-0005-0000-0000-0000DE3B0000}"/>
    <cellStyle name="Normal 2 3 2 3 5 5" xfId="15326" xr:uid="{00000000-0005-0000-0000-0000DF3B0000}"/>
    <cellStyle name="Normal 2 3 2 3 5 5 2" xfId="15327" xr:uid="{00000000-0005-0000-0000-0000E03B0000}"/>
    <cellStyle name="Normal 2 3 2 3 5 6" xfId="15328" xr:uid="{00000000-0005-0000-0000-0000E13B0000}"/>
    <cellStyle name="Normal 2 3 2 3 5 6 2" xfId="15329" xr:uid="{00000000-0005-0000-0000-0000E23B0000}"/>
    <cellStyle name="Normal 2 3 2 3 5 7" xfId="15330" xr:uid="{00000000-0005-0000-0000-0000E33B0000}"/>
    <cellStyle name="Normal 2 3 2 3 6" xfId="15331" xr:uid="{00000000-0005-0000-0000-0000E43B0000}"/>
    <cellStyle name="Normal 2 3 2 3 6 2" xfId="15332" xr:uid="{00000000-0005-0000-0000-0000E53B0000}"/>
    <cellStyle name="Normal 2 3 2 3 6 2 2" xfId="15333" xr:uid="{00000000-0005-0000-0000-0000E63B0000}"/>
    <cellStyle name="Normal 2 3 2 3 6 3" xfId="15334" xr:uid="{00000000-0005-0000-0000-0000E73B0000}"/>
    <cellStyle name="Normal 2 3 2 3 7" xfId="15335" xr:uid="{00000000-0005-0000-0000-0000E83B0000}"/>
    <cellStyle name="Normal 2 3 2 3 7 2" xfId="15336" xr:uid="{00000000-0005-0000-0000-0000E93B0000}"/>
    <cellStyle name="Normal 2 3 2 3 7 2 2" xfId="15337" xr:uid="{00000000-0005-0000-0000-0000EA3B0000}"/>
    <cellStyle name="Normal 2 3 2 3 7 3" xfId="15338" xr:uid="{00000000-0005-0000-0000-0000EB3B0000}"/>
    <cellStyle name="Normal 2 3 2 3 8" xfId="15339" xr:uid="{00000000-0005-0000-0000-0000EC3B0000}"/>
    <cellStyle name="Normal 2 3 2 3 8 2" xfId="15340" xr:uid="{00000000-0005-0000-0000-0000ED3B0000}"/>
    <cellStyle name="Normal 2 3 2 3 8 2 2" xfId="15341" xr:uid="{00000000-0005-0000-0000-0000EE3B0000}"/>
    <cellStyle name="Normal 2 3 2 3 8 3" xfId="15342" xr:uid="{00000000-0005-0000-0000-0000EF3B0000}"/>
    <cellStyle name="Normal 2 3 2 3 9" xfId="15343" xr:uid="{00000000-0005-0000-0000-0000F03B0000}"/>
    <cellStyle name="Normal 2 3 2 3 9 2" xfId="15344" xr:uid="{00000000-0005-0000-0000-0000F13B0000}"/>
    <cellStyle name="Normal 2 3 2 4" xfId="15345" xr:uid="{00000000-0005-0000-0000-0000F23B0000}"/>
    <cellStyle name="Normal 2 3 2 4 2" xfId="15346" xr:uid="{00000000-0005-0000-0000-0000F33B0000}"/>
    <cellStyle name="Normal 2 3 2 4 2 2" xfId="15347" xr:uid="{00000000-0005-0000-0000-0000F43B0000}"/>
    <cellStyle name="Normal 2 3 2 4 2 2 2" xfId="15348" xr:uid="{00000000-0005-0000-0000-0000F53B0000}"/>
    <cellStyle name="Normal 2 3 2 4 2 2 2 2" xfId="15349" xr:uid="{00000000-0005-0000-0000-0000F63B0000}"/>
    <cellStyle name="Normal 2 3 2 4 2 2 3" xfId="15350" xr:uid="{00000000-0005-0000-0000-0000F73B0000}"/>
    <cellStyle name="Normal 2 3 2 4 2 3" xfId="15351" xr:uid="{00000000-0005-0000-0000-0000F83B0000}"/>
    <cellStyle name="Normal 2 3 2 4 2 3 2" xfId="15352" xr:uid="{00000000-0005-0000-0000-0000F93B0000}"/>
    <cellStyle name="Normal 2 3 2 4 2 3 2 2" xfId="15353" xr:uid="{00000000-0005-0000-0000-0000FA3B0000}"/>
    <cellStyle name="Normal 2 3 2 4 2 3 3" xfId="15354" xr:uid="{00000000-0005-0000-0000-0000FB3B0000}"/>
    <cellStyle name="Normal 2 3 2 4 2 4" xfId="15355" xr:uid="{00000000-0005-0000-0000-0000FC3B0000}"/>
    <cellStyle name="Normal 2 3 2 4 2 4 2" xfId="15356" xr:uid="{00000000-0005-0000-0000-0000FD3B0000}"/>
    <cellStyle name="Normal 2 3 2 4 2 4 2 2" xfId="15357" xr:uid="{00000000-0005-0000-0000-0000FE3B0000}"/>
    <cellStyle name="Normal 2 3 2 4 2 4 3" xfId="15358" xr:uid="{00000000-0005-0000-0000-0000FF3B0000}"/>
    <cellStyle name="Normal 2 3 2 4 2 5" xfId="15359" xr:uid="{00000000-0005-0000-0000-0000003C0000}"/>
    <cellStyle name="Normal 2 3 2 4 2 5 2" xfId="15360" xr:uid="{00000000-0005-0000-0000-0000013C0000}"/>
    <cellStyle name="Normal 2 3 2 4 2 6" xfId="15361" xr:uid="{00000000-0005-0000-0000-0000023C0000}"/>
    <cellStyle name="Normal 2 3 2 4 2 6 2" xfId="15362" xr:uid="{00000000-0005-0000-0000-0000033C0000}"/>
    <cellStyle name="Normal 2 3 2 4 2 7" xfId="15363" xr:uid="{00000000-0005-0000-0000-0000043C0000}"/>
    <cellStyle name="Normal 2 3 2 4 3" xfId="15364" xr:uid="{00000000-0005-0000-0000-0000053C0000}"/>
    <cellStyle name="Normal 2 3 2 4 3 2" xfId="15365" xr:uid="{00000000-0005-0000-0000-0000063C0000}"/>
    <cellStyle name="Normal 2 3 2 4 3 2 2" xfId="15366" xr:uid="{00000000-0005-0000-0000-0000073C0000}"/>
    <cellStyle name="Normal 2 3 2 4 3 2 2 2" xfId="15367" xr:uid="{00000000-0005-0000-0000-0000083C0000}"/>
    <cellStyle name="Normal 2 3 2 4 3 2 3" xfId="15368" xr:uid="{00000000-0005-0000-0000-0000093C0000}"/>
    <cellStyle name="Normal 2 3 2 4 3 3" xfId="15369" xr:uid="{00000000-0005-0000-0000-00000A3C0000}"/>
    <cellStyle name="Normal 2 3 2 4 3 3 2" xfId="15370" xr:uid="{00000000-0005-0000-0000-00000B3C0000}"/>
    <cellStyle name="Normal 2 3 2 4 3 3 2 2" xfId="15371" xr:uid="{00000000-0005-0000-0000-00000C3C0000}"/>
    <cellStyle name="Normal 2 3 2 4 3 3 3" xfId="15372" xr:uid="{00000000-0005-0000-0000-00000D3C0000}"/>
    <cellStyle name="Normal 2 3 2 4 3 4" xfId="15373" xr:uid="{00000000-0005-0000-0000-00000E3C0000}"/>
    <cellStyle name="Normal 2 3 2 4 3 4 2" xfId="15374" xr:uid="{00000000-0005-0000-0000-00000F3C0000}"/>
    <cellStyle name="Normal 2 3 2 4 3 4 2 2" xfId="15375" xr:uid="{00000000-0005-0000-0000-0000103C0000}"/>
    <cellStyle name="Normal 2 3 2 4 3 4 3" xfId="15376" xr:uid="{00000000-0005-0000-0000-0000113C0000}"/>
    <cellStyle name="Normal 2 3 2 4 3 5" xfId="15377" xr:uid="{00000000-0005-0000-0000-0000123C0000}"/>
    <cellStyle name="Normal 2 3 2 4 3 5 2" xfId="15378" xr:uid="{00000000-0005-0000-0000-0000133C0000}"/>
    <cellStyle name="Normal 2 3 2 4 3 6" xfId="15379" xr:uid="{00000000-0005-0000-0000-0000143C0000}"/>
    <cellStyle name="Normal 2 3 2 4 3 6 2" xfId="15380" xr:uid="{00000000-0005-0000-0000-0000153C0000}"/>
    <cellStyle name="Normal 2 3 2 4 3 7" xfId="15381" xr:uid="{00000000-0005-0000-0000-0000163C0000}"/>
    <cellStyle name="Normal 2 3 2 4 4" xfId="15382" xr:uid="{00000000-0005-0000-0000-0000173C0000}"/>
    <cellStyle name="Normal 2 3 2 4 4 2" xfId="15383" xr:uid="{00000000-0005-0000-0000-0000183C0000}"/>
    <cellStyle name="Normal 2 3 2 4 4 2 2" xfId="15384" xr:uid="{00000000-0005-0000-0000-0000193C0000}"/>
    <cellStyle name="Normal 2 3 2 4 4 3" xfId="15385" xr:uid="{00000000-0005-0000-0000-00001A3C0000}"/>
    <cellStyle name="Normal 2 3 2 4 5" xfId="15386" xr:uid="{00000000-0005-0000-0000-00001B3C0000}"/>
    <cellStyle name="Normal 2 3 2 4 5 2" xfId="15387" xr:uid="{00000000-0005-0000-0000-00001C3C0000}"/>
    <cellStyle name="Normal 2 3 2 4 5 2 2" xfId="15388" xr:uid="{00000000-0005-0000-0000-00001D3C0000}"/>
    <cellStyle name="Normal 2 3 2 4 5 3" xfId="15389" xr:uid="{00000000-0005-0000-0000-00001E3C0000}"/>
    <cellStyle name="Normal 2 3 2 4 6" xfId="15390" xr:uid="{00000000-0005-0000-0000-00001F3C0000}"/>
    <cellStyle name="Normal 2 3 2 4 6 2" xfId="15391" xr:uid="{00000000-0005-0000-0000-0000203C0000}"/>
    <cellStyle name="Normal 2 3 2 4 6 2 2" xfId="15392" xr:uid="{00000000-0005-0000-0000-0000213C0000}"/>
    <cellStyle name="Normal 2 3 2 4 6 3" xfId="15393" xr:uid="{00000000-0005-0000-0000-0000223C0000}"/>
    <cellStyle name="Normal 2 3 2 4 7" xfId="15394" xr:uid="{00000000-0005-0000-0000-0000233C0000}"/>
    <cellStyle name="Normal 2 3 2 4 7 2" xfId="15395" xr:uid="{00000000-0005-0000-0000-0000243C0000}"/>
    <cellStyle name="Normal 2 3 2 4 8" xfId="15396" xr:uid="{00000000-0005-0000-0000-0000253C0000}"/>
    <cellStyle name="Normal 2 3 2 4 8 2" xfId="15397" xr:uid="{00000000-0005-0000-0000-0000263C0000}"/>
    <cellStyle name="Normal 2 3 2 4 9" xfId="15398" xr:uid="{00000000-0005-0000-0000-0000273C0000}"/>
    <cellStyle name="Normal 2 3 2 5" xfId="15399" xr:uid="{00000000-0005-0000-0000-0000283C0000}"/>
    <cellStyle name="Normal 2 3 2 5 2" xfId="15400" xr:uid="{00000000-0005-0000-0000-0000293C0000}"/>
    <cellStyle name="Normal 2 3 2 5 2 2" xfId="15401" xr:uid="{00000000-0005-0000-0000-00002A3C0000}"/>
    <cellStyle name="Normal 2 3 2 5 2 2 2" xfId="15402" xr:uid="{00000000-0005-0000-0000-00002B3C0000}"/>
    <cellStyle name="Normal 2 3 2 5 2 2 2 2" xfId="15403" xr:uid="{00000000-0005-0000-0000-00002C3C0000}"/>
    <cellStyle name="Normal 2 3 2 5 2 2 3" xfId="15404" xr:uid="{00000000-0005-0000-0000-00002D3C0000}"/>
    <cellStyle name="Normal 2 3 2 5 2 3" xfId="15405" xr:uid="{00000000-0005-0000-0000-00002E3C0000}"/>
    <cellStyle name="Normal 2 3 2 5 2 3 2" xfId="15406" xr:uid="{00000000-0005-0000-0000-00002F3C0000}"/>
    <cellStyle name="Normal 2 3 2 5 2 3 2 2" xfId="15407" xr:uid="{00000000-0005-0000-0000-0000303C0000}"/>
    <cellStyle name="Normal 2 3 2 5 2 3 3" xfId="15408" xr:uid="{00000000-0005-0000-0000-0000313C0000}"/>
    <cellStyle name="Normal 2 3 2 5 2 4" xfId="15409" xr:uid="{00000000-0005-0000-0000-0000323C0000}"/>
    <cellStyle name="Normal 2 3 2 5 2 4 2" xfId="15410" xr:uid="{00000000-0005-0000-0000-0000333C0000}"/>
    <cellStyle name="Normal 2 3 2 5 2 4 2 2" xfId="15411" xr:uid="{00000000-0005-0000-0000-0000343C0000}"/>
    <cellStyle name="Normal 2 3 2 5 2 4 3" xfId="15412" xr:uid="{00000000-0005-0000-0000-0000353C0000}"/>
    <cellStyle name="Normal 2 3 2 5 2 5" xfId="15413" xr:uid="{00000000-0005-0000-0000-0000363C0000}"/>
    <cellStyle name="Normal 2 3 2 5 2 5 2" xfId="15414" xr:uid="{00000000-0005-0000-0000-0000373C0000}"/>
    <cellStyle name="Normal 2 3 2 5 2 6" xfId="15415" xr:uid="{00000000-0005-0000-0000-0000383C0000}"/>
    <cellStyle name="Normal 2 3 2 5 2 6 2" xfId="15416" xr:uid="{00000000-0005-0000-0000-0000393C0000}"/>
    <cellStyle name="Normal 2 3 2 5 2 7" xfId="15417" xr:uid="{00000000-0005-0000-0000-00003A3C0000}"/>
    <cellStyle name="Normal 2 3 2 5 3" xfId="15418" xr:uid="{00000000-0005-0000-0000-00003B3C0000}"/>
    <cellStyle name="Normal 2 3 2 5 3 2" xfId="15419" xr:uid="{00000000-0005-0000-0000-00003C3C0000}"/>
    <cellStyle name="Normal 2 3 2 5 3 2 2" xfId="15420" xr:uid="{00000000-0005-0000-0000-00003D3C0000}"/>
    <cellStyle name="Normal 2 3 2 5 3 3" xfId="15421" xr:uid="{00000000-0005-0000-0000-00003E3C0000}"/>
    <cellStyle name="Normal 2 3 2 5 4" xfId="15422" xr:uid="{00000000-0005-0000-0000-00003F3C0000}"/>
    <cellStyle name="Normal 2 3 2 5 4 2" xfId="15423" xr:uid="{00000000-0005-0000-0000-0000403C0000}"/>
    <cellStyle name="Normal 2 3 2 5 4 2 2" xfId="15424" xr:uid="{00000000-0005-0000-0000-0000413C0000}"/>
    <cellStyle name="Normal 2 3 2 5 4 3" xfId="15425" xr:uid="{00000000-0005-0000-0000-0000423C0000}"/>
    <cellStyle name="Normal 2 3 2 5 5" xfId="15426" xr:uid="{00000000-0005-0000-0000-0000433C0000}"/>
    <cellStyle name="Normal 2 3 2 5 5 2" xfId="15427" xr:uid="{00000000-0005-0000-0000-0000443C0000}"/>
    <cellStyle name="Normal 2 3 2 5 5 2 2" xfId="15428" xr:uid="{00000000-0005-0000-0000-0000453C0000}"/>
    <cellStyle name="Normal 2 3 2 5 5 3" xfId="15429" xr:uid="{00000000-0005-0000-0000-0000463C0000}"/>
    <cellStyle name="Normal 2 3 2 5 6" xfId="15430" xr:uid="{00000000-0005-0000-0000-0000473C0000}"/>
    <cellStyle name="Normal 2 3 2 5 6 2" xfId="15431" xr:uid="{00000000-0005-0000-0000-0000483C0000}"/>
    <cellStyle name="Normal 2 3 2 5 7" xfId="15432" xr:uid="{00000000-0005-0000-0000-0000493C0000}"/>
    <cellStyle name="Normal 2 3 2 5 7 2" xfId="15433" xr:uid="{00000000-0005-0000-0000-00004A3C0000}"/>
    <cellStyle name="Normal 2 3 2 5 8" xfId="15434" xr:uid="{00000000-0005-0000-0000-00004B3C0000}"/>
    <cellStyle name="Normal 2 3 2 6" xfId="15435" xr:uid="{00000000-0005-0000-0000-00004C3C0000}"/>
    <cellStyle name="Normal 2 3 2 6 2" xfId="15436" xr:uid="{00000000-0005-0000-0000-00004D3C0000}"/>
    <cellStyle name="Normal 2 3 2 6 2 2" xfId="15437" xr:uid="{00000000-0005-0000-0000-00004E3C0000}"/>
    <cellStyle name="Normal 2 3 2 6 2 2 2" xfId="15438" xr:uid="{00000000-0005-0000-0000-00004F3C0000}"/>
    <cellStyle name="Normal 2 3 2 6 2 3" xfId="15439" xr:uid="{00000000-0005-0000-0000-0000503C0000}"/>
    <cellStyle name="Normal 2 3 2 6 3" xfId="15440" xr:uid="{00000000-0005-0000-0000-0000513C0000}"/>
    <cellStyle name="Normal 2 3 2 6 3 2" xfId="15441" xr:uid="{00000000-0005-0000-0000-0000523C0000}"/>
    <cellStyle name="Normal 2 3 2 6 3 2 2" xfId="15442" xr:uid="{00000000-0005-0000-0000-0000533C0000}"/>
    <cellStyle name="Normal 2 3 2 6 3 3" xfId="15443" xr:uid="{00000000-0005-0000-0000-0000543C0000}"/>
    <cellStyle name="Normal 2 3 2 6 4" xfId="15444" xr:uid="{00000000-0005-0000-0000-0000553C0000}"/>
    <cellStyle name="Normal 2 3 2 6 4 2" xfId="15445" xr:uid="{00000000-0005-0000-0000-0000563C0000}"/>
    <cellStyle name="Normal 2 3 2 6 4 2 2" xfId="15446" xr:uid="{00000000-0005-0000-0000-0000573C0000}"/>
    <cellStyle name="Normal 2 3 2 6 4 3" xfId="15447" xr:uid="{00000000-0005-0000-0000-0000583C0000}"/>
    <cellStyle name="Normal 2 3 2 6 5" xfId="15448" xr:uid="{00000000-0005-0000-0000-0000593C0000}"/>
    <cellStyle name="Normal 2 3 2 6 5 2" xfId="15449" xr:uid="{00000000-0005-0000-0000-00005A3C0000}"/>
    <cellStyle name="Normal 2 3 2 6 6" xfId="15450" xr:uid="{00000000-0005-0000-0000-00005B3C0000}"/>
    <cellStyle name="Normal 2 3 2 6 6 2" xfId="15451" xr:uid="{00000000-0005-0000-0000-00005C3C0000}"/>
    <cellStyle name="Normal 2 3 2 6 7" xfId="15452" xr:uid="{00000000-0005-0000-0000-00005D3C0000}"/>
    <cellStyle name="Normal 2 3 2 7" xfId="15453" xr:uid="{00000000-0005-0000-0000-00005E3C0000}"/>
    <cellStyle name="Normal 2 3 2 7 2" xfId="15454" xr:uid="{00000000-0005-0000-0000-00005F3C0000}"/>
    <cellStyle name="Normal 2 3 2 7 2 2" xfId="15455" xr:uid="{00000000-0005-0000-0000-0000603C0000}"/>
    <cellStyle name="Normal 2 3 2 7 2 2 2" xfId="15456" xr:uid="{00000000-0005-0000-0000-0000613C0000}"/>
    <cellStyle name="Normal 2 3 2 7 2 3" xfId="15457" xr:uid="{00000000-0005-0000-0000-0000623C0000}"/>
    <cellStyle name="Normal 2 3 2 7 3" xfId="15458" xr:uid="{00000000-0005-0000-0000-0000633C0000}"/>
    <cellStyle name="Normal 2 3 2 7 3 2" xfId="15459" xr:uid="{00000000-0005-0000-0000-0000643C0000}"/>
    <cellStyle name="Normal 2 3 2 7 3 2 2" xfId="15460" xr:uid="{00000000-0005-0000-0000-0000653C0000}"/>
    <cellStyle name="Normal 2 3 2 7 3 3" xfId="15461" xr:uid="{00000000-0005-0000-0000-0000663C0000}"/>
    <cellStyle name="Normal 2 3 2 7 4" xfId="15462" xr:uid="{00000000-0005-0000-0000-0000673C0000}"/>
    <cellStyle name="Normal 2 3 2 7 4 2" xfId="15463" xr:uid="{00000000-0005-0000-0000-0000683C0000}"/>
    <cellStyle name="Normal 2 3 2 7 4 2 2" xfId="15464" xr:uid="{00000000-0005-0000-0000-0000693C0000}"/>
    <cellStyle name="Normal 2 3 2 7 4 3" xfId="15465" xr:uid="{00000000-0005-0000-0000-00006A3C0000}"/>
    <cellStyle name="Normal 2 3 2 7 5" xfId="15466" xr:uid="{00000000-0005-0000-0000-00006B3C0000}"/>
    <cellStyle name="Normal 2 3 2 7 5 2" xfId="15467" xr:uid="{00000000-0005-0000-0000-00006C3C0000}"/>
    <cellStyle name="Normal 2 3 2 7 6" xfId="15468" xr:uid="{00000000-0005-0000-0000-00006D3C0000}"/>
    <cellStyle name="Normal 2 3 2 7 6 2" xfId="15469" xr:uid="{00000000-0005-0000-0000-00006E3C0000}"/>
    <cellStyle name="Normal 2 3 2 7 7" xfId="15470" xr:uid="{00000000-0005-0000-0000-00006F3C0000}"/>
    <cellStyle name="Normal 2 3 2 8" xfId="15471" xr:uid="{00000000-0005-0000-0000-0000703C0000}"/>
    <cellStyle name="Normal 2 3 2 8 2" xfId="15472" xr:uid="{00000000-0005-0000-0000-0000713C0000}"/>
    <cellStyle name="Normal 2 3 2 8 2 2" xfId="15473" xr:uid="{00000000-0005-0000-0000-0000723C0000}"/>
    <cellStyle name="Normal 2 3 2 8 3" xfId="15474" xr:uid="{00000000-0005-0000-0000-0000733C0000}"/>
    <cellStyle name="Normal 2 3 2 9" xfId="15475" xr:uid="{00000000-0005-0000-0000-0000743C0000}"/>
    <cellStyle name="Normal 2 3 2 9 2" xfId="15476" xr:uid="{00000000-0005-0000-0000-0000753C0000}"/>
    <cellStyle name="Normal 2 3 2 9 2 2" xfId="15477" xr:uid="{00000000-0005-0000-0000-0000763C0000}"/>
    <cellStyle name="Normal 2 3 2 9 3" xfId="15478" xr:uid="{00000000-0005-0000-0000-0000773C0000}"/>
    <cellStyle name="Normal 2 3 2_Confidential Information" xfId="15479" xr:uid="{00000000-0005-0000-0000-0000783C0000}"/>
    <cellStyle name="Normal 2 3 3" xfId="15480" xr:uid="{00000000-0005-0000-0000-0000793C0000}"/>
    <cellStyle name="Normal 2 3 3 10" xfId="15481" xr:uid="{00000000-0005-0000-0000-00007A3C0000}"/>
    <cellStyle name="Normal 2 3 3 10 2" xfId="15482" xr:uid="{00000000-0005-0000-0000-00007B3C0000}"/>
    <cellStyle name="Normal 2 3 3 10 2 2" xfId="15483" xr:uid="{00000000-0005-0000-0000-00007C3C0000}"/>
    <cellStyle name="Normal 2 3 3 10 3" xfId="15484" xr:uid="{00000000-0005-0000-0000-00007D3C0000}"/>
    <cellStyle name="Normal 2 3 3 11" xfId="15485" xr:uid="{00000000-0005-0000-0000-00007E3C0000}"/>
    <cellStyle name="Normal 2 3 3 11 2" xfId="15486" xr:uid="{00000000-0005-0000-0000-00007F3C0000}"/>
    <cellStyle name="Normal 2 3 3 12" xfId="15487" xr:uid="{00000000-0005-0000-0000-0000803C0000}"/>
    <cellStyle name="Normal 2 3 3 12 2" xfId="15488" xr:uid="{00000000-0005-0000-0000-0000813C0000}"/>
    <cellStyle name="Normal 2 3 3 13" xfId="15489" xr:uid="{00000000-0005-0000-0000-0000823C0000}"/>
    <cellStyle name="Normal 2 3 3 2" xfId="15490" xr:uid="{00000000-0005-0000-0000-0000833C0000}"/>
    <cellStyle name="Normal 2 3 3 2 10" xfId="15491" xr:uid="{00000000-0005-0000-0000-0000843C0000}"/>
    <cellStyle name="Normal 2 3 3 2 10 2" xfId="15492" xr:uid="{00000000-0005-0000-0000-0000853C0000}"/>
    <cellStyle name="Normal 2 3 3 2 11" xfId="15493" xr:uid="{00000000-0005-0000-0000-0000863C0000}"/>
    <cellStyle name="Normal 2 3 3 2 2" xfId="15494" xr:uid="{00000000-0005-0000-0000-0000873C0000}"/>
    <cellStyle name="Normal 2 3 3 2 2 2" xfId="15495" xr:uid="{00000000-0005-0000-0000-0000883C0000}"/>
    <cellStyle name="Normal 2 3 3 2 2 2 2" xfId="15496" xr:uid="{00000000-0005-0000-0000-0000893C0000}"/>
    <cellStyle name="Normal 2 3 3 2 2 2 2 2" xfId="15497" xr:uid="{00000000-0005-0000-0000-00008A3C0000}"/>
    <cellStyle name="Normal 2 3 3 2 2 2 2 2 2" xfId="15498" xr:uid="{00000000-0005-0000-0000-00008B3C0000}"/>
    <cellStyle name="Normal 2 3 3 2 2 2 2 3" xfId="15499" xr:uid="{00000000-0005-0000-0000-00008C3C0000}"/>
    <cellStyle name="Normal 2 3 3 2 2 2 3" xfId="15500" xr:uid="{00000000-0005-0000-0000-00008D3C0000}"/>
    <cellStyle name="Normal 2 3 3 2 2 2 3 2" xfId="15501" xr:uid="{00000000-0005-0000-0000-00008E3C0000}"/>
    <cellStyle name="Normal 2 3 3 2 2 2 3 2 2" xfId="15502" xr:uid="{00000000-0005-0000-0000-00008F3C0000}"/>
    <cellStyle name="Normal 2 3 3 2 2 2 3 3" xfId="15503" xr:uid="{00000000-0005-0000-0000-0000903C0000}"/>
    <cellStyle name="Normal 2 3 3 2 2 2 4" xfId="15504" xr:uid="{00000000-0005-0000-0000-0000913C0000}"/>
    <cellStyle name="Normal 2 3 3 2 2 2 4 2" xfId="15505" xr:uid="{00000000-0005-0000-0000-0000923C0000}"/>
    <cellStyle name="Normal 2 3 3 2 2 2 4 2 2" xfId="15506" xr:uid="{00000000-0005-0000-0000-0000933C0000}"/>
    <cellStyle name="Normal 2 3 3 2 2 2 4 3" xfId="15507" xr:uid="{00000000-0005-0000-0000-0000943C0000}"/>
    <cellStyle name="Normal 2 3 3 2 2 2 5" xfId="15508" xr:uid="{00000000-0005-0000-0000-0000953C0000}"/>
    <cellStyle name="Normal 2 3 3 2 2 2 5 2" xfId="15509" xr:uid="{00000000-0005-0000-0000-0000963C0000}"/>
    <cellStyle name="Normal 2 3 3 2 2 2 6" xfId="15510" xr:uid="{00000000-0005-0000-0000-0000973C0000}"/>
    <cellStyle name="Normal 2 3 3 2 2 2 6 2" xfId="15511" xr:uid="{00000000-0005-0000-0000-0000983C0000}"/>
    <cellStyle name="Normal 2 3 3 2 2 2 7" xfId="15512" xr:uid="{00000000-0005-0000-0000-0000993C0000}"/>
    <cellStyle name="Normal 2 3 3 2 2 3" xfId="15513" xr:uid="{00000000-0005-0000-0000-00009A3C0000}"/>
    <cellStyle name="Normal 2 3 3 2 2 3 2" xfId="15514" xr:uid="{00000000-0005-0000-0000-00009B3C0000}"/>
    <cellStyle name="Normal 2 3 3 2 2 3 2 2" xfId="15515" xr:uid="{00000000-0005-0000-0000-00009C3C0000}"/>
    <cellStyle name="Normal 2 3 3 2 2 3 2 2 2" xfId="15516" xr:uid="{00000000-0005-0000-0000-00009D3C0000}"/>
    <cellStyle name="Normal 2 3 3 2 2 3 2 3" xfId="15517" xr:uid="{00000000-0005-0000-0000-00009E3C0000}"/>
    <cellStyle name="Normal 2 3 3 2 2 3 3" xfId="15518" xr:uid="{00000000-0005-0000-0000-00009F3C0000}"/>
    <cellStyle name="Normal 2 3 3 2 2 3 3 2" xfId="15519" xr:uid="{00000000-0005-0000-0000-0000A03C0000}"/>
    <cellStyle name="Normal 2 3 3 2 2 3 3 2 2" xfId="15520" xr:uid="{00000000-0005-0000-0000-0000A13C0000}"/>
    <cellStyle name="Normal 2 3 3 2 2 3 3 3" xfId="15521" xr:uid="{00000000-0005-0000-0000-0000A23C0000}"/>
    <cellStyle name="Normal 2 3 3 2 2 3 4" xfId="15522" xr:uid="{00000000-0005-0000-0000-0000A33C0000}"/>
    <cellStyle name="Normal 2 3 3 2 2 3 4 2" xfId="15523" xr:uid="{00000000-0005-0000-0000-0000A43C0000}"/>
    <cellStyle name="Normal 2 3 3 2 2 3 4 2 2" xfId="15524" xr:uid="{00000000-0005-0000-0000-0000A53C0000}"/>
    <cellStyle name="Normal 2 3 3 2 2 3 4 3" xfId="15525" xr:uid="{00000000-0005-0000-0000-0000A63C0000}"/>
    <cellStyle name="Normal 2 3 3 2 2 3 5" xfId="15526" xr:uid="{00000000-0005-0000-0000-0000A73C0000}"/>
    <cellStyle name="Normal 2 3 3 2 2 3 5 2" xfId="15527" xr:uid="{00000000-0005-0000-0000-0000A83C0000}"/>
    <cellStyle name="Normal 2 3 3 2 2 3 6" xfId="15528" xr:uid="{00000000-0005-0000-0000-0000A93C0000}"/>
    <cellStyle name="Normal 2 3 3 2 2 3 6 2" xfId="15529" xr:uid="{00000000-0005-0000-0000-0000AA3C0000}"/>
    <cellStyle name="Normal 2 3 3 2 2 3 7" xfId="15530" xr:uid="{00000000-0005-0000-0000-0000AB3C0000}"/>
    <cellStyle name="Normal 2 3 3 2 2 4" xfId="15531" xr:uid="{00000000-0005-0000-0000-0000AC3C0000}"/>
    <cellStyle name="Normal 2 3 3 2 2 4 2" xfId="15532" xr:uid="{00000000-0005-0000-0000-0000AD3C0000}"/>
    <cellStyle name="Normal 2 3 3 2 2 4 2 2" xfId="15533" xr:uid="{00000000-0005-0000-0000-0000AE3C0000}"/>
    <cellStyle name="Normal 2 3 3 2 2 4 3" xfId="15534" xr:uid="{00000000-0005-0000-0000-0000AF3C0000}"/>
    <cellStyle name="Normal 2 3 3 2 2 5" xfId="15535" xr:uid="{00000000-0005-0000-0000-0000B03C0000}"/>
    <cellStyle name="Normal 2 3 3 2 2 5 2" xfId="15536" xr:uid="{00000000-0005-0000-0000-0000B13C0000}"/>
    <cellStyle name="Normal 2 3 3 2 2 5 2 2" xfId="15537" xr:uid="{00000000-0005-0000-0000-0000B23C0000}"/>
    <cellStyle name="Normal 2 3 3 2 2 5 3" xfId="15538" xr:uid="{00000000-0005-0000-0000-0000B33C0000}"/>
    <cellStyle name="Normal 2 3 3 2 2 6" xfId="15539" xr:uid="{00000000-0005-0000-0000-0000B43C0000}"/>
    <cellStyle name="Normal 2 3 3 2 2 6 2" xfId="15540" xr:uid="{00000000-0005-0000-0000-0000B53C0000}"/>
    <cellStyle name="Normal 2 3 3 2 2 6 2 2" xfId="15541" xr:uid="{00000000-0005-0000-0000-0000B63C0000}"/>
    <cellStyle name="Normal 2 3 3 2 2 6 3" xfId="15542" xr:uid="{00000000-0005-0000-0000-0000B73C0000}"/>
    <cellStyle name="Normal 2 3 3 2 2 7" xfId="15543" xr:uid="{00000000-0005-0000-0000-0000B83C0000}"/>
    <cellStyle name="Normal 2 3 3 2 2 7 2" xfId="15544" xr:uid="{00000000-0005-0000-0000-0000B93C0000}"/>
    <cellStyle name="Normal 2 3 3 2 2 8" xfId="15545" xr:uid="{00000000-0005-0000-0000-0000BA3C0000}"/>
    <cellStyle name="Normal 2 3 3 2 2 8 2" xfId="15546" xr:uid="{00000000-0005-0000-0000-0000BB3C0000}"/>
    <cellStyle name="Normal 2 3 3 2 2 9" xfId="15547" xr:uid="{00000000-0005-0000-0000-0000BC3C0000}"/>
    <cellStyle name="Normal 2 3 3 2 3" xfId="15548" xr:uid="{00000000-0005-0000-0000-0000BD3C0000}"/>
    <cellStyle name="Normal 2 3 3 2 3 2" xfId="15549" xr:uid="{00000000-0005-0000-0000-0000BE3C0000}"/>
    <cellStyle name="Normal 2 3 3 2 3 2 2" xfId="15550" xr:uid="{00000000-0005-0000-0000-0000BF3C0000}"/>
    <cellStyle name="Normal 2 3 3 2 3 2 2 2" xfId="15551" xr:uid="{00000000-0005-0000-0000-0000C03C0000}"/>
    <cellStyle name="Normal 2 3 3 2 3 2 2 2 2" xfId="15552" xr:uid="{00000000-0005-0000-0000-0000C13C0000}"/>
    <cellStyle name="Normal 2 3 3 2 3 2 2 3" xfId="15553" xr:uid="{00000000-0005-0000-0000-0000C23C0000}"/>
    <cellStyle name="Normal 2 3 3 2 3 2 3" xfId="15554" xr:uid="{00000000-0005-0000-0000-0000C33C0000}"/>
    <cellStyle name="Normal 2 3 3 2 3 2 3 2" xfId="15555" xr:uid="{00000000-0005-0000-0000-0000C43C0000}"/>
    <cellStyle name="Normal 2 3 3 2 3 2 3 2 2" xfId="15556" xr:uid="{00000000-0005-0000-0000-0000C53C0000}"/>
    <cellStyle name="Normal 2 3 3 2 3 2 3 3" xfId="15557" xr:uid="{00000000-0005-0000-0000-0000C63C0000}"/>
    <cellStyle name="Normal 2 3 3 2 3 2 4" xfId="15558" xr:uid="{00000000-0005-0000-0000-0000C73C0000}"/>
    <cellStyle name="Normal 2 3 3 2 3 2 4 2" xfId="15559" xr:uid="{00000000-0005-0000-0000-0000C83C0000}"/>
    <cellStyle name="Normal 2 3 3 2 3 2 4 2 2" xfId="15560" xr:uid="{00000000-0005-0000-0000-0000C93C0000}"/>
    <cellStyle name="Normal 2 3 3 2 3 2 4 3" xfId="15561" xr:uid="{00000000-0005-0000-0000-0000CA3C0000}"/>
    <cellStyle name="Normal 2 3 3 2 3 2 5" xfId="15562" xr:uid="{00000000-0005-0000-0000-0000CB3C0000}"/>
    <cellStyle name="Normal 2 3 3 2 3 2 5 2" xfId="15563" xr:uid="{00000000-0005-0000-0000-0000CC3C0000}"/>
    <cellStyle name="Normal 2 3 3 2 3 2 6" xfId="15564" xr:uid="{00000000-0005-0000-0000-0000CD3C0000}"/>
    <cellStyle name="Normal 2 3 3 2 3 2 6 2" xfId="15565" xr:uid="{00000000-0005-0000-0000-0000CE3C0000}"/>
    <cellStyle name="Normal 2 3 3 2 3 2 7" xfId="15566" xr:uid="{00000000-0005-0000-0000-0000CF3C0000}"/>
    <cellStyle name="Normal 2 3 3 2 3 3" xfId="15567" xr:uid="{00000000-0005-0000-0000-0000D03C0000}"/>
    <cellStyle name="Normal 2 3 3 2 3 3 2" xfId="15568" xr:uid="{00000000-0005-0000-0000-0000D13C0000}"/>
    <cellStyle name="Normal 2 3 3 2 3 3 2 2" xfId="15569" xr:uid="{00000000-0005-0000-0000-0000D23C0000}"/>
    <cellStyle name="Normal 2 3 3 2 3 3 3" xfId="15570" xr:uid="{00000000-0005-0000-0000-0000D33C0000}"/>
    <cellStyle name="Normal 2 3 3 2 3 4" xfId="15571" xr:uid="{00000000-0005-0000-0000-0000D43C0000}"/>
    <cellStyle name="Normal 2 3 3 2 3 4 2" xfId="15572" xr:uid="{00000000-0005-0000-0000-0000D53C0000}"/>
    <cellStyle name="Normal 2 3 3 2 3 4 2 2" xfId="15573" xr:uid="{00000000-0005-0000-0000-0000D63C0000}"/>
    <cellStyle name="Normal 2 3 3 2 3 4 3" xfId="15574" xr:uid="{00000000-0005-0000-0000-0000D73C0000}"/>
    <cellStyle name="Normal 2 3 3 2 3 5" xfId="15575" xr:uid="{00000000-0005-0000-0000-0000D83C0000}"/>
    <cellStyle name="Normal 2 3 3 2 3 5 2" xfId="15576" xr:uid="{00000000-0005-0000-0000-0000D93C0000}"/>
    <cellStyle name="Normal 2 3 3 2 3 5 2 2" xfId="15577" xr:uid="{00000000-0005-0000-0000-0000DA3C0000}"/>
    <cellStyle name="Normal 2 3 3 2 3 5 3" xfId="15578" xr:uid="{00000000-0005-0000-0000-0000DB3C0000}"/>
    <cellStyle name="Normal 2 3 3 2 3 6" xfId="15579" xr:uid="{00000000-0005-0000-0000-0000DC3C0000}"/>
    <cellStyle name="Normal 2 3 3 2 3 6 2" xfId="15580" xr:uid="{00000000-0005-0000-0000-0000DD3C0000}"/>
    <cellStyle name="Normal 2 3 3 2 3 7" xfId="15581" xr:uid="{00000000-0005-0000-0000-0000DE3C0000}"/>
    <cellStyle name="Normal 2 3 3 2 3 7 2" xfId="15582" xr:uid="{00000000-0005-0000-0000-0000DF3C0000}"/>
    <cellStyle name="Normal 2 3 3 2 3 8" xfId="15583" xr:uid="{00000000-0005-0000-0000-0000E03C0000}"/>
    <cellStyle name="Normal 2 3 3 2 4" xfId="15584" xr:uid="{00000000-0005-0000-0000-0000E13C0000}"/>
    <cellStyle name="Normal 2 3 3 2 4 2" xfId="15585" xr:uid="{00000000-0005-0000-0000-0000E23C0000}"/>
    <cellStyle name="Normal 2 3 3 2 4 2 2" xfId="15586" xr:uid="{00000000-0005-0000-0000-0000E33C0000}"/>
    <cellStyle name="Normal 2 3 3 2 4 2 2 2" xfId="15587" xr:uid="{00000000-0005-0000-0000-0000E43C0000}"/>
    <cellStyle name="Normal 2 3 3 2 4 2 3" xfId="15588" xr:uid="{00000000-0005-0000-0000-0000E53C0000}"/>
    <cellStyle name="Normal 2 3 3 2 4 3" xfId="15589" xr:uid="{00000000-0005-0000-0000-0000E63C0000}"/>
    <cellStyle name="Normal 2 3 3 2 4 3 2" xfId="15590" xr:uid="{00000000-0005-0000-0000-0000E73C0000}"/>
    <cellStyle name="Normal 2 3 3 2 4 3 2 2" xfId="15591" xr:uid="{00000000-0005-0000-0000-0000E83C0000}"/>
    <cellStyle name="Normal 2 3 3 2 4 3 3" xfId="15592" xr:uid="{00000000-0005-0000-0000-0000E93C0000}"/>
    <cellStyle name="Normal 2 3 3 2 4 4" xfId="15593" xr:uid="{00000000-0005-0000-0000-0000EA3C0000}"/>
    <cellStyle name="Normal 2 3 3 2 4 4 2" xfId="15594" xr:uid="{00000000-0005-0000-0000-0000EB3C0000}"/>
    <cellStyle name="Normal 2 3 3 2 4 4 2 2" xfId="15595" xr:uid="{00000000-0005-0000-0000-0000EC3C0000}"/>
    <cellStyle name="Normal 2 3 3 2 4 4 3" xfId="15596" xr:uid="{00000000-0005-0000-0000-0000ED3C0000}"/>
    <cellStyle name="Normal 2 3 3 2 4 5" xfId="15597" xr:uid="{00000000-0005-0000-0000-0000EE3C0000}"/>
    <cellStyle name="Normal 2 3 3 2 4 5 2" xfId="15598" xr:uid="{00000000-0005-0000-0000-0000EF3C0000}"/>
    <cellStyle name="Normal 2 3 3 2 4 6" xfId="15599" xr:uid="{00000000-0005-0000-0000-0000F03C0000}"/>
    <cellStyle name="Normal 2 3 3 2 4 6 2" xfId="15600" xr:uid="{00000000-0005-0000-0000-0000F13C0000}"/>
    <cellStyle name="Normal 2 3 3 2 4 7" xfId="15601" xr:uid="{00000000-0005-0000-0000-0000F23C0000}"/>
    <cellStyle name="Normal 2 3 3 2 5" xfId="15602" xr:uid="{00000000-0005-0000-0000-0000F33C0000}"/>
    <cellStyle name="Normal 2 3 3 2 5 2" xfId="15603" xr:uid="{00000000-0005-0000-0000-0000F43C0000}"/>
    <cellStyle name="Normal 2 3 3 2 5 2 2" xfId="15604" xr:uid="{00000000-0005-0000-0000-0000F53C0000}"/>
    <cellStyle name="Normal 2 3 3 2 5 2 2 2" xfId="15605" xr:uid="{00000000-0005-0000-0000-0000F63C0000}"/>
    <cellStyle name="Normal 2 3 3 2 5 2 3" xfId="15606" xr:uid="{00000000-0005-0000-0000-0000F73C0000}"/>
    <cellStyle name="Normal 2 3 3 2 5 3" xfId="15607" xr:uid="{00000000-0005-0000-0000-0000F83C0000}"/>
    <cellStyle name="Normal 2 3 3 2 5 3 2" xfId="15608" xr:uid="{00000000-0005-0000-0000-0000F93C0000}"/>
    <cellStyle name="Normal 2 3 3 2 5 3 2 2" xfId="15609" xr:uid="{00000000-0005-0000-0000-0000FA3C0000}"/>
    <cellStyle name="Normal 2 3 3 2 5 3 3" xfId="15610" xr:uid="{00000000-0005-0000-0000-0000FB3C0000}"/>
    <cellStyle name="Normal 2 3 3 2 5 4" xfId="15611" xr:uid="{00000000-0005-0000-0000-0000FC3C0000}"/>
    <cellStyle name="Normal 2 3 3 2 5 4 2" xfId="15612" xr:uid="{00000000-0005-0000-0000-0000FD3C0000}"/>
    <cellStyle name="Normal 2 3 3 2 5 4 2 2" xfId="15613" xr:uid="{00000000-0005-0000-0000-0000FE3C0000}"/>
    <cellStyle name="Normal 2 3 3 2 5 4 3" xfId="15614" xr:uid="{00000000-0005-0000-0000-0000FF3C0000}"/>
    <cellStyle name="Normal 2 3 3 2 5 5" xfId="15615" xr:uid="{00000000-0005-0000-0000-0000003D0000}"/>
    <cellStyle name="Normal 2 3 3 2 5 5 2" xfId="15616" xr:uid="{00000000-0005-0000-0000-0000013D0000}"/>
    <cellStyle name="Normal 2 3 3 2 5 6" xfId="15617" xr:uid="{00000000-0005-0000-0000-0000023D0000}"/>
    <cellStyle name="Normal 2 3 3 2 5 6 2" xfId="15618" xr:uid="{00000000-0005-0000-0000-0000033D0000}"/>
    <cellStyle name="Normal 2 3 3 2 5 7" xfId="15619" xr:uid="{00000000-0005-0000-0000-0000043D0000}"/>
    <cellStyle name="Normal 2 3 3 2 6" xfId="15620" xr:uid="{00000000-0005-0000-0000-0000053D0000}"/>
    <cellStyle name="Normal 2 3 3 2 6 2" xfId="15621" xr:uid="{00000000-0005-0000-0000-0000063D0000}"/>
    <cellStyle name="Normal 2 3 3 2 6 2 2" xfId="15622" xr:uid="{00000000-0005-0000-0000-0000073D0000}"/>
    <cellStyle name="Normal 2 3 3 2 6 3" xfId="15623" xr:uid="{00000000-0005-0000-0000-0000083D0000}"/>
    <cellStyle name="Normal 2 3 3 2 7" xfId="15624" xr:uid="{00000000-0005-0000-0000-0000093D0000}"/>
    <cellStyle name="Normal 2 3 3 2 7 2" xfId="15625" xr:uid="{00000000-0005-0000-0000-00000A3D0000}"/>
    <cellStyle name="Normal 2 3 3 2 7 2 2" xfId="15626" xr:uid="{00000000-0005-0000-0000-00000B3D0000}"/>
    <cellStyle name="Normal 2 3 3 2 7 3" xfId="15627" xr:uid="{00000000-0005-0000-0000-00000C3D0000}"/>
    <cellStyle name="Normal 2 3 3 2 8" xfId="15628" xr:uid="{00000000-0005-0000-0000-00000D3D0000}"/>
    <cellStyle name="Normal 2 3 3 2 8 2" xfId="15629" xr:uid="{00000000-0005-0000-0000-00000E3D0000}"/>
    <cellStyle name="Normal 2 3 3 2 8 2 2" xfId="15630" xr:uid="{00000000-0005-0000-0000-00000F3D0000}"/>
    <cellStyle name="Normal 2 3 3 2 8 3" xfId="15631" xr:uid="{00000000-0005-0000-0000-0000103D0000}"/>
    <cellStyle name="Normal 2 3 3 2 9" xfId="15632" xr:uid="{00000000-0005-0000-0000-0000113D0000}"/>
    <cellStyle name="Normal 2 3 3 2 9 2" xfId="15633" xr:uid="{00000000-0005-0000-0000-0000123D0000}"/>
    <cellStyle name="Normal 2 3 3 3" xfId="15634" xr:uid="{00000000-0005-0000-0000-0000133D0000}"/>
    <cellStyle name="Normal 2 3 3 3 10" xfId="15635" xr:uid="{00000000-0005-0000-0000-0000143D0000}"/>
    <cellStyle name="Normal 2 3 3 3 10 2" xfId="15636" xr:uid="{00000000-0005-0000-0000-0000153D0000}"/>
    <cellStyle name="Normal 2 3 3 3 11" xfId="15637" xr:uid="{00000000-0005-0000-0000-0000163D0000}"/>
    <cellStyle name="Normal 2 3 3 3 2" xfId="15638" xr:uid="{00000000-0005-0000-0000-0000173D0000}"/>
    <cellStyle name="Normal 2 3 3 3 2 2" xfId="15639" xr:uid="{00000000-0005-0000-0000-0000183D0000}"/>
    <cellStyle name="Normal 2 3 3 3 2 2 2" xfId="15640" xr:uid="{00000000-0005-0000-0000-0000193D0000}"/>
    <cellStyle name="Normal 2 3 3 3 2 2 2 2" xfId="15641" xr:uid="{00000000-0005-0000-0000-00001A3D0000}"/>
    <cellStyle name="Normal 2 3 3 3 2 2 2 2 2" xfId="15642" xr:uid="{00000000-0005-0000-0000-00001B3D0000}"/>
    <cellStyle name="Normal 2 3 3 3 2 2 2 3" xfId="15643" xr:uid="{00000000-0005-0000-0000-00001C3D0000}"/>
    <cellStyle name="Normal 2 3 3 3 2 2 3" xfId="15644" xr:uid="{00000000-0005-0000-0000-00001D3D0000}"/>
    <cellStyle name="Normal 2 3 3 3 2 2 3 2" xfId="15645" xr:uid="{00000000-0005-0000-0000-00001E3D0000}"/>
    <cellStyle name="Normal 2 3 3 3 2 2 3 2 2" xfId="15646" xr:uid="{00000000-0005-0000-0000-00001F3D0000}"/>
    <cellStyle name="Normal 2 3 3 3 2 2 3 3" xfId="15647" xr:uid="{00000000-0005-0000-0000-0000203D0000}"/>
    <cellStyle name="Normal 2 3 3 3 2 2 4" xfId="15648" xr:uid="{00000000-0005-0000-0000-0000213D0000}"/>
    <cellStyle name="Normal 2 3 3 3 2 2 4 2" xfId="15649" xr:uid="{00000000-0005-0000-0000-0000223D0000}"/>
    <cellStyle name="Normal 2 3 3 3 2 2 4 2 2" xfId="15650" xr:uid="{00000000-0005-0000-0000-0000233D0000}"/>
    <cellStyle name="Normal 2 3 3 3 2 2 4 3" xfId="15651" xr:uid="{00000000-0005-0000-0000-0000243D0000}"/>
    <cellStyle name="Normal 2 3 3 3 2 2 5" xfId="15652" xr:uid="{00000000-0005-0000-0000-0000253D0000}"/>
    <cellStyle name="Normal 2 3 3 3 2 2 5 2" xfId="15653" xr:uid="{00000000-0005-0000-0000-0000263D0000}"/>
    <cellStyle name="Normal 2 3 3 3 2 2 6" xfId="15654" xr:uid="{00000000-0005-0000-0000-0000273D0000}"/>
    <cellStyle name="Normal 2 3 3 3 2 2 6 2" xfId="15655" xr:uid="{00000000-0005-0000-0000-0000283D0000}"/>
    <cellStyle name="Normal 2 3 3 3 2 2 7" xfId="15656" xr:uid="{00000000-0005-0000-0000-0000293D0000}"/>
    <cellStyle name="Normal 2 3 3 3 2 3" xfId="15657" xr:uid="{00000000-0005-0000-0000-00002A3D0000}"/>
    <cellStyle name="Normal 2 3 3 3 2 3 2" xfId="15658" xr:uid="{00000000-0005-0000-0000-00002B3D0000}"/>
    <cellStyle name="Normal 2 3 3 3 2 3 2 2" xfId="15659" xr:uid="{00000000-0005-0000-0000-00002C3D0000}"/>
    <cellStyle name="Normal 2 3 3 3 2 3 2 2 2" xfId="15660" xr:uid="{00000000-0005-0000-0000-00002D3D0000}"/>
    <cellStyle name="Normal 2 3 3 3 2 3 2 3" xfId="15661" xr:uid="{00000000-0005-0000-0000-00002E3D0000}"/>
    <cellStyle name="Normal 2 3 3 3 2 3 3" xfId="15662" xr:uid="{00000000-0005-0000-0000-00002F3D0000}"/>
    <cellStyle name="Normal 2 3 3 3 2 3 3 2" xfId="15663" xr:uid="{00000000-0005-0000-0000-0000303D0000}"/>
    <cellStyle name="Normal 2 3 3 3 2 3 3 2 2" xfId="15664" xr:uid="{00000000-0005-0000-0000-0000313D0000}"/>
    <cellStyle name="Normal 2 3 3 3 2 3 3 3" xfId="15665" xr:uid="{00000000-0005-0000-0000-0000323D0000}"/>
    <cellStyle name="Normal 2 3 3 3 2 3 4" xfId="15666" xr:uid="{00000000-0005-0000-0000-0000333D0000}"/>
    <cellStyle name="Normal 2 3 3 3 2 3 4 2" xfId="15667" xr:uid="{00000000-0005-0000-0000-0000343D0000}"/>
    <cellStyle name="Normal 2 3 3 3 2 3 4 2 2" xfId="15668" xr:uid="{00000000-0005-0000-0000-0000353D0000}"/>
    <cellStyle name="Normal 2 3 3 3 2 3 4 3" xfId="15669" xr:uid="{00000000-0005-0000-0000-0000363D0000}"/>
    <cellStyle name="Normal 2 3 3 3 2 3 5" xfId="15670" xr:uid="{00000000-0005-0000-0000-0000373D0000}"/>
    <cellStyle name="Normal 2 3 3 3 2 3 5 2" xfId="15671" xr:uid="{00000000-0005-0000-0000-0000383D0000}"/>
    <cellStyle name="Normal 2 3 3 3 2 3 6" xfId="15672" xr:uid="{00000000-0005-0000-0000-0000393D0000}"/>
    <cellStyle name="Normal 2 3 3 3 2 3 6 2" xfId="15673" xr:uid="{00000000-0005-0000-0000-00003A3D0000}"/>
    <cellStyle name="Normal 2 3 3 3 2 3 7" xfId="15674" xr:uid="{00000000-0005-0000-0000-00003B3D0000}"/>
    <cellStyle name="Normal 2 3 3 3 2 4" xfId="15675" xr:uid="{00000000-0005-0000-0000-00003C3D0000}"/>
    <cellStyle name="Normal 2 3 3 3 2 4 2" xfId="15676" xr:uid="{00000000-0005-0000-0000-00003D3D0000}"/>
    <cellStyle name="Normal 2 3 3 3 2 4 2 2" xfId="15677" xr:uid="{00000000-0005-0000-0000-00003E3D0000}"/>
    <cellStyle name="Normal 2 3 3 3 2 4 3" xfId="15678" xr:uid="{00000000-0005-0000-0000-00003F3D0000}"/>
    <cellStyle name="Normal 2 3 3 3 2 5" xfId="15679" xr:uid="{00000000-0005-0000-0000-0000403D0000}"/>
    <cellStyle name="Normal 2 3 3 3 2 5 2" xfId="15680" xr:uid="{00000000-0005-0000-0000-0000413D0000}"/>
    <cellStyle name="Normal 2 3 3 3 2 5 2 2" xfId="15681" xr:uid="{00000000-0005-0000-0000-0000423D0000}"/>
    <cellStyle name="Normal 2 3 3 3 2 5 3" xfId="15682" xr:uid="{00000000-0005-0000-0000-0000433D0000}"/>
    <cellStyle name="Normal 2 3 3 3 2 6" xfId="15683" xr:uid="{00000000-0005-0000-0000-0000443D0000}"/>
    <cellStyle name="Normal 2 3 3 3 2 6 2" xfId="15684" xr:uid="{00000000-0005-0000-0000-0000453D0000}"/>
    <cellStyle name="Normal 2 3 3 3 2 6 2 2" xfId="15685" xr:uid="{00000000-0005-0000-0000-0000463D0000}"/>
    <cellStyle name="Normal 2 3 3 3 2 6 3" xfId="15686" xr:uid="{00000000-0005-0000-0000-0000473D0000}"/>
    <cellStyle name="Normal 2 3 3 3 2 7" xfId="15687" xr:uid="{00000000-0005-0000-0000-0000483D0000}"/>
    <cellStyle name="Normal 2 3 3 3 2 7 2" xfId="15688" xr:uid="{00000000-0005-0000-0000-0000493D0000}"/>
    <cellStyle name="Normal 2 3 3 3 2 8" xfId="15689" xr:uid="{00000000-0005-0000-0000-00004A3D0000}"/>
    <cellStyle name="Normal 2 3 3 3 2 8 2" xfId="15690" xr:uid="{00000000-0005-0000-0000-00004B3D0000}"/>
    <cellStyle name="Normal 2 3 3 3 2 9" xfId="15691" xr:uid="{00000000-0005-0000-0000-00004C3D0000}"/>
    <cellStyle name="Normal 2 3 3 3 3" xfId="15692" xr:uid="{00000000-0005-0000-0000-00004D3D0000}"/>
    <cellStyle name="Normal 2 3 3 3 3 2" xfId="15693" xr:uid="{00000000-0005-0000-0000-00004E3D0000}"/>
    <cellStyle name="Normal 2 3 3 3 3 2 2" xfId="15694" xr:uid="{00000000-0005-0000-0000-00004F3D0000}"/>
    <cellStyle name="Normal 2 3 3 3 3 2 2 2" xfId="15695" xr:uid="{00000000-0005-0000-0000-0000503D0000}"/>
    <cellStyle name="Normal 2 3 3 3 3 2 2 2 2" xfId="15696" xr:uid="{00000000-0005-0000-0000-0000513D0000}"/>
    <cellStyle name="Normal 2 3 3 3 3 2 2 3" xfId="15697" xr:uid="{00000000-0005-0000-0000-0000523D0000}"/>
    <cellStyle name="Normal 2 3 3 3 3 2 3" xfId="15698" xr:uid="{00000000-0005-0000-0000-0000533D0000}"/>
    <cellStyle name="Normal 2 3 3 3 3 2 3 2" xfId="15699" xr:uid="{00000000-0005-0000-0000-0000543D0000}"/>
    <cellStyle name="Normal 2 3 3 3 3 2 3 2 2" xfId="15700" xr:uid="{00000000-0005-0000-0000-0000553D0000}"/>
    <cellStyle name="Normal 2 3 3 3 3 2 3 3" xfId="15701" xr:uid="{00000000-0005-0000-0000-0000563D0000}"/>
    <cellStyle name="Normal 2 3 3 3 3 2 4" xfId="15702" xr:uid="{00000000-0005-0000-0000-0000573D0000}"/>
    <cellStyle name="Normal 2 3 3 3 3 2 4 2" xfId="15703" xr:uid="{00000000-0005-0000-0000-0000583D0000}"/>
    <cellStyle name="Normal 2 3 3 3 3 2 4 2 2" xfId="15704" xr:uid="{00000000-0005-0000-0000-0000593D0000}"/>
    <cellStyle name="Normal 2 3 3 3 3 2 4 3" xfId="15705" xr:uid="{00000000-0005-0000-0000-00005A3D0000}"/>
    <cellStyle name="Normal 2 3 3 3 3 2 5" xfId="15706" xr:uid="{00000000-0005-0000-0000-00005B3D0000}"/>
    <cellStyle name="Normal 2 3 3 3 3 2 5 2" xfId="15707" xr:uid="{00000000-0005-0000-0000-00005C3D0000}"/>
    <cellStyle name="Normal 2 3 3 3 3 2 6" xfId="15708" xr:uid="{00000000-0005-0000-0000-00005D3D0000}"/>
    <cellStyle name="Normal 2 3 3 3 3 2 6 2" xfId="15709" xr:uid="{00000000-0005-0000-0000-00005E3D0000}"/>
    <cellStyle name="Normal 2 3 3 3 3 2 7" xfId="15710" xr:uid="{00000000-0005-0000-0000-00005F3D0000}"/>
    <cellStyle name="Normal 2 3 3 3 3 3" xfId="15711" xr:uid="{00000000-0005-0000-0000-0000603D0000}"/>
    <cellStyle name="Normal 2 3 3 3 3 3 2" xfId="15712" xr:uid="{00000000-0005-0000-0000-0000613D0000}"/>
    <cellStyle name="Normal 2 3 3 3 3 3 2 2" xfId="15713" xr:uid="{00000000-0005-0000-0000-0000623D0000}"/>
    <cellStyle name="Normal 2 3 3 3 3 3 3" xfId="15714" xr:uid="{00000000-0005-0000-0000-0000633D0000}"/>
    <cellStyle name="Normal 2 3 3 3 3 4" xfId="15715" xr:uid="{00000000-0005-0000-0000-0000643D0000}"/>
    <cellStyle name="Normal 2 3 3 3 3 4 2" xfId="15716" xr:uid="{00000000-0005-0000-0000-0000653D0000}"/>
    <cellStyle name="Normal 2 3 3 3 3 4 2 2" xfId="15717" xr:uid="{00000000-0005-0000-0000-0000663D0000}"/>
    <cellStyle name="Normal 2 3 3 3 3 4 3" xfId="15718" xr:uid="{00000000-0005-0000-0000-0000673D0000}"/>
    <cellStyle name="Normal 2 3 3 3 3 5" xfId="15719" xr:uid="{00000000-0005-0000-0000-0000683D0000}"/>
    <cellStyle name="Normal 2 3 3 3 3 5 2" xfId="15720" xr:uid="{00000000-0005-0000-0000-0000693D0000}"/>
    <cellStyle name="Normal 2 3 3 3 3 5 2 2" xfId="15721" xr:uid="{00000000-0005-0000-0000-00006A3D0000}"/>
    <cellStyle name="Normal 2 3 3 3 3 5 3" xfId="15722" xr:uid="{00000000-0005-0000-0000-00006B3D0000}"/>
    <cellStyle name="Normal 2 3 3 3 3 6" xfId="15723" xr:uid="{00000000-0005-0000-0000-00006C3D0000}"/>
    <cellStyle name="Normal 2 3 3 3 3 6 2" xfId="15724" xr:uid="{00000000-0005-0000-0000-00006D3D0000}"/>
    <cellStyle name="Normal 2 3 3 3 3 7" xfId="15725" xr:uid="{00000000-0005-0000-0000-00006E3D0000}"/>
    <cellStyle name="Normal 2 3 3 3 3 7 2" xfId="15726" xr:uid="{00000000-0005-0000-0000-00006F3D0000}"/>
    <cellStyle name="Normal 2 3 3 3 3 8" xfId="15727" xr:uid="{00000000-0005-0000-0000-0000703D0000}"/>
    <cellStyle name="Normal 2 3 3 3 4" xfId="15728" xr:uid="{00000000-0005-0000-0000-0000713D0000}"/>
    <cellStyle name="Normal 2 3 3 3 4 2" xfId="15729" xr:uid="{00000000-0005-0000-0000-0000723D0000}"/>
    <cellStyle name="Normal 2 3 3 3 4 2 2" xfId="15730" xr:uid="{00000000-0005-0000-0000-0000733D0000}"/>
    <cellStyle name="Normal 2 3 3 3 4 2 2 2" xfId="15731" xr:uid="{00000000-0005-0000-0000-0000743D0000}"/>
    <cellStyle name="Normal 2 3 3 3 4 2 3" xfId="15732" xr:uid="{00000000-0005-0000-0000-0000753D0000}"/>
    <cellStyle name="Normal 2 3 3 3 4 3" xfId="15733" xr:uid="{00000000-0005-0000-0000-0000763D0000}"/>
    <cellStyle name="Normal 2 3 3 3 4 3 2" xfId="15734" xr:uid="{00000000-0005-0000-0000-0000773D0000}"/>
    <cellStyle name="Normal 2 3 3 3 4 3 2 2" xfId="15735" xr:uid="{00000000-0005-0000-0000-0000783D0000}"/>
    <cellStyle name="Normal 2 3 3 3 4 3 3" xfId="15736" xr:uid="{00000000-0005-0000-0000-0000793D0000}"/>
    <cellStyle name="Normal 2 3 3 3 4 4" xfId="15737" xr:uid="{00000000-0005-0000-0000-00007A3D0000}"/>
    <cellStyle name="Normal 2 3 3 3 4 4 2" xfId="15738" xr:uid="{00000000-0005-0000-0000-00007B3D0000}"/>
    <cellStyle name="Normal 2 3 3 3 4 4 2 2" xfId="15739" xr:uid="{00000000-0005-0000-0000-00007C3D0000}"/>
    <cellStyle name="Normal 2 3 3 3 4 4 3" xfId="15740" xr:uid="{00000000-0005-0000-0000-00007D3D0000}"/>
    <cellStyle name="Normal 2 3 3 3 4 5" xfId="15741" xr:uid="{00000000-0005-0000-0000-00007E3D0000}"/>
    <cellStyle name="Normal 2 3 3 3 4 5 2" xfId="15742" xr:uid="{00000000-0005-0000-0000-00007F3D0000}"/>
    <cellStyle name="Normal 2 3 3 3 4 6" xfId="15743" xr:uid="{00000000-0005-0000-0000-0000803D0000}"/>
    <cellStyle name="Normal 2 3 3 3 4 6 2" xfId="15744" xr:uid="{00000000-0005-0000-0000-0000813D0000}"/>
    <cellStyle name="Normal 2 3 3 3 4 7" xfId="15745" xr:uid="{00000000-0005-0000-0000-0000823D0000}"/>
    <cellStyle name="Normal 2 3 3 3 5" xfId="15746" xr:uid="{00000000-0005-0000-0000-0000833D0000}"/>
    <cellStyle name="Normal 2 3 3 3 5 2" xfId="15747" xr:uid="{00000000-0005-0000-0000-0000843D0000}"/>
    <cellStyle name="Normal 2 3 3 3 5 2 2" xfId="15748" xr:uid="{00000000-0005-0000-0000-0000853D0000}"/>
    <cellStyle name="Normal 2 3 3 3 5 2 2 2" xfId="15749" xr:uid="{00000000-0005-0000-0000-0000863D0000}"/>
    <cellStyle name="Normal 2 3 3 3 5 2 3" xfId="15750" xr:uid="{00000000-0005-0000-0000-0000873D0000}"/>
    <cellStyle name="Normal 2 3 3 3 5 3" xfId="15751" xr:uid="{00000000-0005-0000-0000-0000883D0000}"/>
    <cellStyle name="Normal 2 3 3 3 5 3 2" xfId="15752" xr:uid="{00000000-0005-0000-0000-0000893D0000}"/>
    <cellStyle name="Normal 2 3 3 3 5 3 2 2" xfId="15753" xr:uid="{00000000-0005-0000-0000-00008A3D0000}"/>
    <cellStyle name="Normal 2 3 3 3 5 3 3" xfId="15754" xr:uid="{00000000-0005-0000-0000-00008B3D0000}"/>
    <cellStyle name="Normal 2 3 3 3 5 4" xfId="15755" xr:uid="{00000000-0005-0000-0000-00008C3D0000}"/>
    <cellStyle name="Normal 2 3 3 3 5 4 2" xfId="15756" xr:uid="{00000000-0005-0000-0000-00008D3D0000}"/>
    <cellStyle name="Normal 2 3 3 3 5 4 2 2" xfId="15757" xr:uid="{00000000-0005-0000-0000-00008E3D0000}"/>
    <cellStyle name="Normal 2 3 3 3 5 4 3" xfId="15758" xr:uid="{00000000-0005-0000-0000-00008F3D0000}"/>
    <cellStyle name="Normal 2 3 3 3 5 5" xfId="15759" xr:uid="{00000000-0005-0000-0000-0000903D0000}"/>
    <cellStyle name="Normal 2 3 3 3 5 5 2" xfId="15760" xr:uid="{00000000-0005-0000-0000-0000913D0000}"/>
    <cellStyle name="Normal 2 3 3 3 5 6" xfId="15761" xr:uid="{00000000-0005-0000-0000-0000923D0000}"/>
    <cellStyle name="Normal 2 3 3 3 5 6 2" xfId="15762" xr:uid="{00000000-0005-0000-0000-0000933D0000}"/>
    <cellStyle name="Normal 2 3 3 3 5 7" xfId="15763" xr:uid="{00000000-0005-0000-0000-0000943D0000}"/>
    <cellStyle name="Normal 2 3 3 3 6" xfId="15764" xr:uid="{00000000-0005-0000-0000-0000953D0000}"/>
    <cellStyle name="Normal 2 3 3 3 6 2" xfId="15765" xr:uid="{00000000-0005-0000-0000-0000963D0000}"/>
    <cellStyle name="Normal 2 3 3 3 6 2 2" xfId="15766" xr:uid="{00000000-0005-0000-0000-0000973D0000}"/>
    <cellStyle name="Normal 2 3 3 3 6 3" xfId="15767" xr:uid="{00000000-0005-0000-0000-0000983D0000}"/>
    <cellStyle name="Normal 2 3 3 3 7" xfId="15768" xr:uid="{00000000-0005-0000-0000-0000993D0000}"/>
    <cellStyle name="Normal 2 3 3 3 7 2" xfId="15769" xr:uid="{00000000-0005-0000-0000-00009A3D0000}"/>
    <cellStyle name="Normal 2 3 3 3 7 2 2" xfId="15770" xr:uid="{00000000-0005-0000-0000-00009B3D0000}"/>
    <cellStyle name="Normal 2 3 3 3 7 3" xfId="15771" xr:uid="{00000000-0005-0000-0000-00009C3D0000}"/>
    <cellStyle name="Normal 2 3 3 3 8" xfId="15772" xr:uid="{00000000-0005-0000-0000-00009D3D0000}"/>
    <cellStyle name="Normal 2 3 3 3 8 2" xfId="15773" xr:uid="{00000000-0005-0000-0000-00009E3D0000}"/>
    <cellStyle name="Normal 2 3 3 3 8 2 2" xfId="15774" xr:uid="{00000000-0005-0000-0000-00009F3D0000}"/>
    <cellStyle name="Normal 2 3 3 3 8 3" xfId="15775" xr:uid="{00000000-0005-0000-0000-0000A03D0000}"/>
    <cellStyle name="Normal 2 3 3 3 9" xfId="15776" xr:uid="{00000000-0005-0000-0000-0000A13D0000}"/>
    <cellStyle name="Normal 2 3 3 3 9 2" xfId="15777" xr:uid="{00000000-0005-0000-0000-0000A23D0000}"/>
    <cellStyle name="Normal 2 3 3 4" xfId="15778" xr:uid="{00000000-0005-0000-0000-0000A33D0000}"/>
    <cellStyle name="Normal 2 3 3 4 2" xfId="15779" xr:uid="{00000000-0005-0000-0000-0000A43D0000}"/>
    <cellStyle name="Normal 2 3 3 4 2 2" xfId="15780" xr:uid="{00000000-0005-0000-0000-0000A53D0000}"/>
    <cellStyle name="Normal 2 3 3 4 2 2 2" xfId="15781" xr:uid="{00000000-0005-0000-0000-0000A63D0000}"/>
    <cellStyle name="Normal 2 3 3 4 2 2 2 2" xfId="15782" xr:uid="{00000000-0005-0000-0000-0000A73D0000}"/>
    <cellStyle name="Normal 2 3 3 4 2 2 3" xfId="15783" xr:uid="{00000000-0005-0000-0000-0000A83D0000}"/>
    <cellStyle name="Normal 2 3 3 4 2 3" xfId="15784" xr:uid="{00000000-0005-0000-0000-0000A93D0000}"/>
    <cellStyle name="Normal 2 3 3 4 2 3 2" xfId="15785" xr:uid="{00000000-0005-0000-0000-0000AA3D0000}"/>
    <cellStyle name="Normal 2 3 3 4 2 3 2 2" xfId="15786" xr:uid="{00000000-0005-0000-0000-0000AB3D0000}"/>
    <cellStyle name="Normal 2 3 3 4 2 3 3" xfId="15787" xr:uid="{00000000-0005-0000-0000-0000AC3D0000}"/>
    <cellStyle name="Normal 2 3 3 4 2 4" xfId="15788" xr:uid="{00000000-0005-0000-0000-0000AD3D0000}"/>
    <cellStyle name="Normal 2 3 3 4 2 4 2" xfId="15789" xr:uid="{00000000-0005-0000-0000-0000AE3D0000}"/>
    <cellStyle name="Normal 2 3 3 4 2 4 2 2" xfId="15790" xr:uid="{00000000-0005-0000-0000-0000AF3D0000}"/>
    <cellStyle name="Normal 2 3 3 4 2 4 3" xfId="15791" xr:uid="{00000000-0005-0000-0000-0000B03D0000}"/>
    <cellStyle name="Normal 2 3 3 4 2 5" xfId="15792" xr:uid="{00000000-0005-0000-0000-0000B13D0000}"/>
    <cellStyle name="Normal 2 3 3 4 2 5 2" xfId="15793" xr:uid="{00000000-0005-0000-0000-0000B23D0000}"/>
    <cellStyle name="Normal 2 3 3 4 2 6" xfId="15794" xr:uid="{00000000-0005-0000-0000-0000B33D0000}"/>
    <cellStyle name="Normal 2 3 3 4 2 6 2" xfId="15795" xr:uid="{00000000-0005-0000-0000-0000B43D0000}"/>
    <cellStyle name="Normal 2 3 3 4 2 7" xfId="15796" xr:uid="{00000000-0005-0000-0000-0000B53D0000}"/>
    <cellStyle name="Normal 2 3 3 4 3" xfId="15797" xr:uid="{00000000-0005-0000-0000-0000B63D0000}"/>
    <cellStyle name="Normal 2 3 3 4 3 2" xfId="15798" xr:uid="{00000000-0005-0000-0000-0000B73D0000}"/>
    <cellStyle name="Normal 2 3 3 4 3 2 2" xfId="15799" xr:uid="{00000000-0005-0000-0000-0000B83D0000}"/>
    <cellStyle name="Normal 2 3 3 4 3 2 2 2" xfId="15800" xr:uid="{00000000-0005-0000-0000-0000B93D0000}"/>
    <cellStyle name="Normal 2 3 3 4 3 2 3" xfId="15801" xr:uid="{00000000-0005-0000-0000-0000BA3D0000}"/>
    <cellStyle name="Normal 2 3 3 4 3 3" xfId="15802" xr:uid="{00000000-0005-0000-0000-0000BB3D0000}"/>
    <cellStyle name="Normal 2 3 3 4 3 3 2" xfId="15803" xr:uid="{00000000-0005-0000-0000-0000BC3D0000}"/>
    <cellStyle name="Normal 2 3 3 4 3 3 2 2" xfId="15804" xr:uid="{00000000-0005-0000-0000-0000BD3D0000}"/>
    <cellStyle name="Normal 2 3 3 4 3 3 3" xfId="15805" xr:uid="{00000000-0005-0000-0000-0000BE3D0000}"/>
    <cellStyle name="Normal 2 3 3 4 3 4" xfId="15806" xr:uid="{00000000-0005-0000-0000-0000BF3D0000}"/>
    <cellStyle name="Normal 2 3 3 4 3 4 2" xfId="15807" xr:uid="{00000000-0005-0000-0000-0000C03D0000}"/>
    <cellStyle name="Normal 2 3 3 4 3 4 2 2" xfId="15808" xr:uid="{00000000-0005-0000-0000-0000C13D0000}"/>
    <cellStyle name="Normal 2 3 3 4 3 4 3" xfId="15809" xr:uid="{00000000-0005-0000-0000-0000C23D0000}"/>
    <cellStyle name="Normal 2 3 3 4 3 5" xfId="15810" xr:uid="{00000000-0005-0000-0000-0000C33D0000}"/>
    <cellStyle name="Normal 2 3 3 4 3 5 2" xfId="15811" xr:uid="{00000000-0005-0000-0000-0000C43D0000}"/>
    <cellStyle name="Normal 2 3 3 4 3 6" xfId="15812" xr:uid="{00000000-0005-0000-0000-0000C53D0000}"/>
    <cellStyle name="Normal 2 3 3 4 3 6 2" xfId="15813" xr:uid="{00000000-0005-0000-0000-0000C63D0000}"/>
    <cellStyle name="Normal 2 3 3 4 3 7" xfId="15814" xr:uid="{00000000-0005-0000-0000-0000C73D0000}"/>
    <cellStyle name="Normal 2 3 3 4 4" xfId="15815" xr:uid="{00000000-0005-0000-0000-0000C83D0000}"/>
    <cellStyle name="Normal 2 3 3 4 4 2" xfId="15816" xr:uid="{00000000-0005-0000-0000-0000C93D0000}"/>
    <cellStyle name="Normal 2 3 3 4 4 2 2" xfId="15817" xr:uid="{00000000-0005-0000-0000-0000CA3D0000}"/>
    <cellStyle name="Normal 2 3 3 4 4 3" xfId="15818" xr:uid="{00000000-0005-0000-0000-0000CB3D0000}"/>
    <cellStyle name="Normal 2 3 3 4 5" xfId="15819" xr:uid="{00000000-0005-0000-0000-0000CC3D0000}"/>
    <cellStyle name="Normal 2 3 3 4 5 2" xfId="15820" xr:uid="{00000000-0005-0000-0000-0000CD3D0000}"/>
    <cellStyle name="Normal 2 3 3 4 5 2 2" xfId="15821" xr:uid="{00000000-0005-0000-0000-0000CE3D0000}"/>
    <cellStyle name="Normal 2 3 3 4 5 3" xfId="15822" xr:uid="{00000000-0005-0000-0000-0000CF3D0000}"/>
    <cellStyle name="Normal 2 3 3 4 6" xfId="15823" xr:uid="{00000000-0005-0000-0000-0000D03D0000}"/>
    <cellStyle name="Normal 2 3 3 4 6 2" xfId="15824" xr:uid="{00000000-0005-0000-0000-0000D13D0000}"/>
    <cellStyle name="Normal 2 3 3 4 6 2 2" xfId="15825" xr:uid="{00000000-0005-0000-0000-0000D23D0000}"/>
    <cellStyle name="Normal 2 3 3 4 6 3" xfId="15826" xr:uid="{00000000-0005-0000-0000-0000D33D0000}"/>
    <cellStyle name="Normal 2 3 3 4 7" xfId="15827" xr:uid="{00000000-0005-0000-0000-0000D43D0000}"/>
    <cellStyle name="Normal 2 3 3 4 7 2" xfId="15828" xr:uid="{00000000-0005-0000-0000-0000D53D0000}"/>
    <cellStyle name="Normal 2 3 3 4 8" xfId="15829" xr:uid="{00000000-0005-0000-0000-0000D63D0000}"/>
    <cellStyle name="Normal 2 3 3 4 8 2" xfId="15830" xr:uid="{00000000-0005-0000-0000-0000D73D0000}"/>
    <cellStyle name="Normal 2 3 3 4 9" xfId="15831" xr:uid="{00000000-0005-0000-0000-0000D83D0000}"/>
    <cellStyle name="Normal 2 3 3 5" xfId="15832" xr:uid="{00000000-0005-0000-0000-0000D93D0000}"/>
    <cellStyle name="Normal 2 3 3 5 2" xfId="15833" xr:uid="{00000000-0005-0000-0000-0000DA3D0000}"/>
    <cellStyle name="Normal 2 3 3 5 2 2" xfId="15834" xr:uid="{00000000-0005-0000-0000-0000DB3D0000}"/>
    <cellStyle name="Normal 2 3 3 5 2 2 2" xfId="15835" xr:uid="{00000000-0005-0000-0000-0000DC3D0000}"/>
    <cellStyle name="Normal 2 3 3 5 2 2 2 2" xfId="15836" xr:uid="{00000000-0005-0000-0000-0000DD3D0000}"/>
    <cellStyle name="Normal 2 3 3 5 2 2 3" xfId="15837" xr:uid="{00000000-0005-0000-0000-0000DE3D0000}"/>
    <cellStyle name="Normal 2 3 3 5 2 3" xfId="15838" xr:uid="{00000000-0005-0000-0000-0000DF3D0000}"/>
    <cellStyle name="Normal 2 3 3 5 2 3 2" xfId="15839" xr:uid="{00000000-0005-0000-0000-0000E03D0000}"/>
    <cellStyle name="Normal 2 3 3 5 2 3 2 2" xfId="15840" xr:uid="{00000000-0005-0000-0000-0000E13D0000}"/>
    <cellStyle name="Normal 2 3 3 5 2 3 3" xfId="15841" xr:uid="{00000000-0005-0000-0000-0000E23D0000}"/>
    <cellStyle name="Normal 2 3 3 5 2 4" xfId="15842" xr:uid="{00000000-0005-0000-0000-0000E33D0000}"/>
    <cellStyle name="Normal 2 3 3 5 2 4 2" xfId="15843" xr:uid="{00000000-0005-0000-0000-0000E43D0000}"/>
    <cellStyle name="Normal 2 3 3 5 2 4 2 2" xfId="15844" xr:uid="{00000000-0005-0000-0000-0000E53D0000}"/>
    <cellStyle name="Normal 2 3 3 5 2 4 3" xfId="15845" xr:uid="{00000000-0005-0000-0000-0000E63D0000}"/>
    <cellStyle name="Normal 2 3 3 5 2 5" xfId="15846" xr:uid="{00000000-0005-0000-0000-0000E73D0000}"/>
    <cellStyle name="Normal 2 3 3 5 2 5 2" xfId="15847" xr:uid="{00000000-0005-0000-0000-0000E83D0000}"/>
    <cellStyle name="Normal 2 3 3 5 2 6" xfId="15848" xr:uid="{00000000-0005-0000-0000-0000E93D0000}"/>
    <cellStyle name="Normal 2 3 3 5 2 6 2" xfId="15849" xr:uid="{00000000-0005-0000-0000-0000EA3D0000}"/>
    <cellStyle name="Normal 2 3 3 5 2 7" xfId="15850" xr:uid="{00000000-0005-0000-0000-0000EB3D0000}"/>
    <cellStyle name="Normal 2 3 3 5 3" xfId="15851" xr:uid="{00000000-0005-0000-0000-0000EC3D0000}"/>
    <cellStyle name="Normal 2 3 3 5 3 2" xfId="15852" xr:uid="{00000000-0005-0000-0000-0000ED3D0000}"/>
    <cellStyle name="Normal 2 3 3 5 3 2 2" xfId="15853" xr:uid="{00000000-0005-0000-0000-0000EE3D0000}"/>
    <cellStyle name="Normal 2 3 3 5 3 3" xfId="15854" xr:uid="{00000000-0005-0000-0000-0000EF3D0000}"/>
    <cellStyle name="Normal 2 3 3 5 4" xfId="15855" xr:uid="{00000000-0005-0000-0000-0000F03D0000}"/>
    <cellStyle name="Normal 2 3 3 5 4 2" xfId="15856" xr:uid="{00000000-0005-0000-0000-0000F13D0000}"/>
    <cellStyle name="Normal 2 3 3 5 4 2 2" xfId="15857" xr:uid="{00000000-0005-0000-0000-0000F23D0000}"/>
    <cellStyle name="Normal 2 3 3 5 4 3" xfId="15858" xr:uid="{00000000-0005-0000-0000-0000F33D0000}"/>
    <cellStyle name="Normal 2 3 3 5 5" xfId="15859" xr:uid="{00000000-0005-0000-0000-0000F43D0000}"/>
    <cellStyle name="Normal 2 3 3 5 5 2" xfId="15860" xr:uid="{00000000-0005-0000-0000-0000F53D0000}"/>
    <cellStyle name="Normal 2 3 3 5 5 2 2" xfId="15861" xr:uid="{00000000-0005-0000-0000-0000F63D0000}"/>
    <cellStyle name="Normal 2 3 3 5 5 3" xfId="15862" xr:uid="{00000000-0005-0000-0000-0000F73D0000}"/>
    <cellStyle name="Normal 2 3 3 5 6" xfId="15863" xr:uid="{00000000-0005-0000-0000-0000F83D0000}"/>
    <cellStyle name="Normal 2 3 3 5 6 2" xfId="15864" xr:uid="{00000000-0005-0000-0000-0000F93D0000}"/>
    <cellStyle name="Normal 2 3 3 5 7" xfId="15865" xr:uid="{00000000-0005-0000-0000-0000FA3D0000}"/>
    <cellStyle name="Normal 2 3 3 5 7 2" xfId="15866" xr:uid="{00000000-0005-0000-0000-0000FB3D0000}"/>
    <cellStyle name="Normal 2 3 3 5 8" xfId="15867" xr:uid="{00000000-0005-0000-0000-0000FC3D0000}"/>
    <cellStyle name="Normal 2 3 3 6" xfId="15868" xr:uid="{00000000-0005-0000-0000-0000FD3D0000}"/>
    <cellStyle name="Normal 2 3 3 6 2" xfId="15869" xr:uid="{00000000-0005-0000-0000-0000FE3D0000}"/>
    <cellStyle name="Normal 2 3 3 6 2 2" xfId="15870" xr:uid="{00000000-0005-0000-0000-0000FF3D0000}"/>
    <cellStyle name="Normal 2 3 3 6 2 2 2" xfId="15871" xr:uid="{00000000-0005-0000-0000-0000003E0000}"/>
    <cellStyle name="Normal 2 3 3 6 2 3" xfId="15872" xr:uid="{00000000-0005-0000-0000-0000013E0000}"/>
    <cellStyle name="Normal 2 3 3 6 3" xfId="15873" xr:uid="{00000000-0005-0000-0000-0000023E0000}"/>
    <cellStyle name="Normal 2 3 3 6 3 2" xfId="15874" xr:uid="{00000000-0005-0000-0000-0000033E0000}"/>
    <cellStyle name="Normal 2 3 3 6 3 2 2" xfId="15875" xr:uid="{00000000-0005-0000-0000-0000043E0000}"/>
    <cellStyle name="Normal 2 3 3 6 3 3" xfId="15876" xr:uid="{00000000-0005-0000-0000-0000053E0000}"/>
    <cellStyle name="Normal 2 3 3 6 4" xfId="15877" xr:uid="{00000000-0005-0000-0000-0000063E0000}"/>
    <cellStyle name="Normal 2 3 3 6 4 2" xfId="15878" xr:uid="{00000000-0005-0000-0000-0000073E0000}"/>
    <cellStyle name="Normal 2 3 3 6 4 2 2" xfId="15879" xr:uid="{00000000-0005-0000-0000-0000083E0000}"/>
    <cellStyle name="Normal 2 3 3 6 4 3" xfId="15880" xr:uid="{00000000-0005-0000-0000-0000093E0000}"/>
    <cellStyle name="Normal 2 3 3 6 5" xfId="15881" xr:uid="{00000000-0005-0000-0000-00000A3E0000}"/>
    <cellStyle name="Normal 2 3 3 6 5 2" xfId="15882" xr:uid="{00000000-0005-0000-0000-00000B3E0000}"/>
    <cellStyle name="Normal 2 3 3 6 6" xfId="15883" xr:uid="{00000000-0005-0000-0000-00000C3E0000}"/>
    <cellStyle name="Normal 2 3 3 6 6 2" xfId="15884" xr:uid="{00000000-0005-0000-0000-00000D3E0000}"/>
    <cellStyle name="Normal 2 3 3 6 7" xfId="15885" xr:uid="{00000000-0005-0000-0000-00000E3E0000}"/>
    <cellStyle name="Normal 2 3 3 7" xfId="15886" xr:uid="{00000000-0005-0000-0000-00000F3E0000}"/>
    <cellStyle name="Normal 2 3 3 7 2" xfId="15887" xr:uid="{00000000-0005-0000-0000-0000103E0000}"/>
    <cellStyle name="Normal 2 3 3 7 2 2" xfId="15888" xr:uid="{00000000-0005-0000-0000-0000113E0000}"/>
    <cellStyle name="Normal 2 3 3 7 2 2 2" xfId="15889" xr:uid="{00000000-0005-0000-0000-0000123E0000}"/>
    <cellStyle name="Normal 2 3 3 7 2 3" xfId="15890" xr:uid="{00000000-0005-0000-0000-0000133E0000}"/>
    <cellStyle name="Normal 2 3 3 7 3" xfId="15891" xr:uid="{00000000-0005-0000-0000-0000143E0000}"/>
    <cellStyle name="Normal 2 3 3 7 3 2" xfId="15892" xr:uid="{00000000-0005-0000-0000-0000153E0000}"/>
    <cellStyle name="Normal 2 3 3 7 3 2 2" xfId="15893" xr:uid="{00000000-0005-0000-0000-0000163E0000}"/>
    <cellStyle name="Normal 2 3 3 7 3 3" xfId="15894" xr:uid="{00000000-0005-0000-0000-0000173E0000}"/>
    <cellStyle name="Normal 2 3 3 7 4" xfId="15895" xr:uid="{00000000-0005-0000-0000-0000183E0000}"/>
    <cellStyle name="Normal 2 3 3 7 4 2" xfId="15896" xr:uid="{00000000-0005-0000-0000-0000193E0000}"/>
    <cellStyle name="Normal 2 3 3 7 4 2 2" xfId="15897" xr:uid="{00000000-0005-0000-0000-00001A3E0000}"/>
    <cellStyle name="Normal 2 3 3 7 4 3" xfId="15898" xr:uid="{00000000-0005-0000-0000-00001B3E0000}"/>
    <cellStyle name="Normal 2 3 3 7 5" xfId="15899" xr:uid="{00000000-0005-0000-0000-00001C3E0000}"/>
    <cellStyle name="Normal 2 3 3 7 5 2" xfId="15900" xr:uid="{00000000-0005-0000-0000-00001D3E0000}"/>
    <cellStyle name="Normal 2 3 3 7 6" xfId="15901" xr:uid="{00000000-0005-0000-0000-00001E3E0000}"/>
    <cellStyle name="Normal 2 3 3 7 6 2" xfId="15902" xr:uid="{00000000-0005-0000-0000-00001F3E0000}"/>
    <cellStyle name="Normal 2 3 3 7 7" xfId="15903" xr:uid="{00000000-0005-0000-0000-0000203E0000}"/>
    <cellStyle name="Normal 2 3 3 8" xfId="15904" xr:uid="{00000000-0005-0000-0000-0000213E0000}"/>
    <cellStyle name="Normal 2 3 3 8 2" xfId="15905" xr:uid="{00000000-0005-0000-0000-0000223E0000}"/>
    <cellStyle name="Normal 2 3 3 8 2 2" xfId="15906" xr:uid="{00000000-0005-0000-0000-0000233E0000}"/>
    <cellStyle name="Normal 2 3 3 8 3" xfId="15907" xr:uid="{00000000-0005-0000-0000-0000243E0000}"/>
    <cellStyle name="Normal 2 3 3 9" xfId="15908" xr:uid="{00000000-0005-0000-0000-0000253E0000}"/>
    <cellStyle name="Normal 2 3 3 9 2" xfId="15909" xr:uid="{00000000-0005-0000-0000-0000263E0000}"/>
    <cellStyle name="Normal 2 3 3 9 2 2" xfId="15910" xr:uid="{00000000-0005-0000-0000-0000273E0000}"/>
    <cellStyle name="Normal 2 3 3 9 3" xfId="15911" xr:uid="{00000000-0005-0000-0000-0000283E0000}"/>
    <cellStyle name="Normal 2 3 3_Confidential Information" xfId="15912" xr:uid="{00000000-0005-0000-0000-0000293E0000}"/>
    <cellStyle name="Normal 2 3 4" xfId="15913" xr:uid="{00000000-0005-0000-0000-00002A3E0000}"/>
    <cellStyle name="Normal 2 3 4 10" xfId="15914" xr:uid="{00000000-0005-0000-0000-00002B3E0000}"/>
    <cellStyle name="Normal 2 3 4 10 2" xfId="15915" xr:uid="{00000000-0005-0000-0000-00002C3E0000}"/>
    <cellStyle name="Normal 2 3 4 11" xfId="15916" xr:uid="{00000000-0005-0000-0000-00002D3E0000}"/>
    <cellStyle name="Normal 2 3 4 2" xfId="15917" xr:uid="{00000000-0005-0000-0000-00002E3E0000}"/>
    <cellStyle name="Normal 2 3 4 2 2" xfId="15918" xr:uid="{00000000-0005-0000-0000-00002F3E0000}"/>
    <cellStyle name="Normal 2 3 4 2 2 2" xfId="15919" xr:uid="{00000000-0005-0000-0000-0000303E0000}"/>
    <cellStyle name="Normal 2 3 4 2 2 2 2" xfId="15920" xr:uid="{00000000-0005-0000-0000-0000313E0000}"/>
    <cellStyle name="Normal 2 3 4 2 2 2 2 2" xfId="15921" xr:uid="{00000000-0005-0000-0000-0000323E0000}"/>
    <cellStyle name="Normal 2 3 4 2 2 2 3" xfId="15922" xr:uid="{00000000-0005-0000-0000-0000333E0000}"/>
    <cellStyle name="Normal 2 3 4 2 2 3" xfId="15923" xr:uid="{00000000-0005-0000-0000-0000343E0000}"/>
    <cellStyle name="Normal 2 3 4 2 2 3 2" xfId="15924" xr:uid="{00000000-0005-0000-0000-0000353E0000}"/>
    <cellStyle name="Normal 2 3 4 2 2 3 2 2" xfId="15925" xr:uid="{00000000-0005-0000-0000-0000363E0000}"/>
    <cellStyle name="Normal 2 3 4 2 2 3 3" xfId="15926" xr:uid="{00000000-0005-0000-0000-0000373E0000}"/>
    <cellStyle name="Normal 2 3 4 2 2 4" xfId="15927" xr:uid="{00000000-0005-0000-0000-0000383E0000}"/>
    <cellStyle name="Normal 2 3 4 2 2 4 2" xfId="15928" xr:uid="{00000000-0005-0000-0000-0000393E0000}"/>
    <cellStyle name="Normal 2 3 4 2 2 4 2 2" xfId="15929" xr:uid="{00000000-0005-0000-0000-00003A3E0000}"/>
    <cellStyle name="Normal 2 3 4 2 2 4 3" xfId="15930" xr:uid="{00000000-0005-0000-0000-00003B3E0000}"/>
    <cellStyle name="Normal 2 3 4 2 2 5" xfId="15931" xr:uid="{00000000-0005-0000-0000-00003C3E0000}"/>
    <cellStyle name="Normal 2 3 4 2 2 5 2" xfId="15932" xr:uid="{00000000-0005-0000-0000-00003D3E0000}"/>
    <cellStyle name="Normal 2 3 4 2 2 6" xfId="15933" xr:uid="{00000000-0005-0000-0000-00003E3E0000}"/>
    <cellStyle name="Normal 2 3 4 2 2 6 2" xfId="15934" xr:uid="{00000000-0005-0000-0000-00003F3E0000}"/>
    <cellStyle name="Normal 2 3 4 2 2 7" xfId="15935" xr:uid="{00000000-0005-0000-0000-0000403E0000}"/>
    <cellStyle name="Normal 2 3 4 2 3" xfId="15936" xr:uid="{00000000-0005-0000-0000-0000413E0000}"/>
    <cellStyle name="Normal 2 3 4 2 3 2" xfId="15937" xr:uid="{00000000-0005-0000-0000-0000423E0000}"/>
    <cellStyle name="Normal 2 3 4 2 3 2 2" xfId="15938" xr:uid="{00000000-0005-0000-0000-0000433E0000}"/>
    <cellStyle name="Normal 2 3 4 2 3 2 2 2" xfId="15939" xr:uid="{00000000-0005-0000-0000-0000443E0000}"/>
    <cellStyle name="Normal 2 3 4 2 3 2 3" xfId="15940" xr:uid="{00000000-0005-0000-0000-0000453E0000}"/>
    <cellStyle name="Normal 2 3 4 2 3 3" xfId="15941" xr:uid="{00000000-0005-0000-0000-0000463E0000}"/>
    <cellStyle name="Normal 2 3 4 2 3 3 2" xfId="15942" xr:uid="{00000000-0005-0000-0000-0000473E0000}"/>
    <cellStyle name="Normal 2 3 4 2 3 3 2 2" xfId="15943" xr:uid="{00000000-0005-0000-0000-0000483E0000}"/>
    <cellStyle name="Normal 2 3 4 2 3 3 3" xfId="15944" xr:uid="{00000000-0005-0000-0000-0000493E0000}"/>
    <cellStyle name="Normal 2 3 4 2 3 4" xfId="15945" xr:uid="{00000000-0005-0000-0000-00004A3E0000}"/>
    <cellStyle name="Normal 2 3 4 2 3 4 2" xfId="15946" xr:uid="{00000000-0005-0000-0000-00004B3E0000}"/>
    <cellStyle name="Normal 2 3 4 2 3 4 2 2" xfId="15947" xr:uid="{00000000-0005-0000-0000-00004C3E0000}"/>
    <cellStyle name="Normal 2 3 4 2 3 4 3" xfId="15948" xr:uid="{00000000-0005-0000-0000-00004D3E0000}"/>
    <cellStyle name="Normal 2 3 4 2 3 5" xfId="15949" xr:uid="{00000000-0005-0000-0000-00004E3E0000}"/>
    <cellStyle name="Normal 2 3 4 2 3 5 2" xfId="15950" xr:uid="{00000000-0005-0000-0000-00004F3E0000}"/>
    <cellStyle name="Normal 2 3 4 2 3 6" xfId="15951" xr:uid="{00000000-0005-0000-0000-0000503E0000}"/>
    <cellStyle name="Normal 2 3 4 2 3 6 2" xfId="15952" xr:uid="{00000000-0005-0000-0000-0000513E0000}"/>
    <cellStyle name="Normal 2 3 4 2 3 7" xfId="15953" xr:uid="{00000000-0005-0000-0000-0000523E0000}"/>
    <cellStyle name="Normal 2 3 4 2 4" xfId="15954" xr:uid="{00000000-0005-0000-0000-0000533E0000}"/>
    <cellStyle name="Normal 2 3 4 2 4 2" xfId="15955" xr:uid="{00000000-0005-0000-0000-0000543E0000}"/>
    <cellStyle name="Normal 2 3 4 2 4 2 2" xfId="15956" xr:uid="{00000000-0005-0000-0000-0000553E0000}"/>
    <cellStyle name="Normal 2 3 4 2 4 3" xfId="15957" xr:uid="{00000000-0005-0000-0000-0000563E0000}"/>
    <cellStyle name="Normal 2 3 4 2 5" xfId="15958" xr:uid="{00000000-0005-0000-0000-0000573E0000}"/>
    <cellStyle name="Normal 2 3 4 2 5 2" xfId="15959" xr:uid="{00000000-0005-0000-0000-0000583E0000}"/>
    <cellStyle name="Normal 2 3 4 2 5 2 2" xfId="15960" xr:uid="{00000000-0005-0000-0000-0000593E0000}"/>
    <cellStyle name="Normal 2 3 4 2 5 3" xfId="15961" xr:uid="{00000000-0005-0000-0000-00005A3E0000}"/>
    <cellStyle name="Normal 2 3 4 2 6" xfId="15962" xr:uid="{00000000-0005-0000-0000-00005B3E0000}"/>
    <cellStyle name="Normal 2 3 4 2 6 2" xfId="15963" xr:uid="{00000000-0005-0000-0000-00005C3E0000}"/>
    <cellStyle name="Normal 2 3 4 2 6 2 2" xfId="15964" xr:uid="{00000000-0005-0000-0000-00005D3E0000}"/>
    <cellStyle name="Normal 2 3 4 2 6 3" xfId="15965" xr:uid="{00000000-0005-0000-0000-00005E3E0000}"/>
    <cellStyle name="Normal 2 3 4 2 7" xfId="15966" xr:uid="{00000000-0005-0000-0000-00005F3E0000}"/>
    <cellStyle name="Normal 2 3 4 2 7 2" xfId="15967" xr:uid="{00000000-0005-0000-0000-0000603E0000}"/>
    <cellStyle name="Normal 2 3 4 2 8" xfId="15968" xr:uid="{00000000-0005-0000-0000-0000613E0000}"/>
    <cellStyle name="Normal 2 3 4 2 8 2" xfId="15969" xr:uid="{00000000-0005-0000-0000-0000623E0000}"/>
    <cellStyle name="Normal 2 3 4 2 9" xfId="15970" xr:uid="{00000000-0005-0000-0000-0000633E0000}"/>
    <cellStyle name="Normal 2 3 4 3" xfId="15971" xr:uid="{00000000-0005-0000-0000-0000643E0000}"/>
    <cellStyle name="Normal 2 3 4 3 2" xfId="15972" xr:uid="{00000000-0005-0000-0000-0000653E0000}"/>
    <cellStyle name="Normal 2 3 4 3 2 2" xfId="15973" xr:uid="{00000000-0005-0000-0000-0000663E0000}"/>
    <cellStyle name="Normal 2 3 4 3 2 2 2" xfId="15974" xr:uid="{00000000-0005-0000-0000-0000673E0000}"/>
    <cellStyle name="Normal 2 3 4 3 2 2 2 2" xfId="15975" xr:uid="{00000000-0005-0000-0000-0000683E0000}"/>
    <cellStyle name="Normal 2 3 4 3 2 2 3" xfId="15976" xr:uid="{00000000-0005-0000-0000-0000693E0000}"/>
    <cellStyle name="Normal 2 3 4 3 2 3" xfId="15977" xr:uid="{00000000-0005-0000-0000-00006A3E0000}"/>
    <cellStyle name="Normal 2 3 4 3 2 3 2" xfId="15978" xr:uid="{00000000-0005-0000-0000-00006B3E0000}"/>
    <cellStyle name="Normal 2 3 4 3 2 3 2 2" xfId="15979" xr:uid="{00000000-0005-0000-0000-00006C3E0000}"/>
    <cellStyle name="Normal 2 3 4 3 2 3 3" xfId="15980" xr:uid="{00000000-0005-0000-0000-00006D3E0000}"/>
    <cellStyle name="Normal 2 3 4 3 2 4" xfId="15981" xr:uid="{00000000-0005-0000-0000-00006E3E0000}"/>
    <cellStyle name="Normal 2 3 4 3 2 4 2" xfId="15982" xr:uid="{00000000-0005-0000-0000-00006F3E0000}"/>
    <cellStyle name="Normal 2 3 4 3 2 4 2 2" xfId="15983" xr:uid="{00000000-0005-0000-0000-0000703E0000}"/>
    <cellStyle name="Normal 2 3 4 3 2 4 3" xfId="15984" xr:uid="{00000000-0005-0000-0000-0000713E0000}"/>
    <cellStyle name="Normal 2 3 4 3 2 5" xfId="15985" xr:uid="{00000000-0005-0000-0000-0000723E0000}"/>
    <cellStyle name="Normal 2 3 4 3 2 5 2" xfId="15986" xr:uid="{00000000-0005-0000-0000-0000733E0000}"/>
    <cellStyle name="Normal 2 3 4 3 2 6" xfId="15987" xr:uid="{00000000-0005-0000-0000-0000743E0000}"/>
    <cellStyle name="Normal 2 3 4 3 2 6 2" xfId="15988" xr:uid="{00000000-0005-0000-0000-0000753E0000}"/>
    <cellStyle name="Normal 2 3 4 3 2 7" xfId="15989" xr:uid="{00000000-0005-0000-0000-0000763E0000}"/>
    <cellStyle name="Normal 2 3 4 3 3" xfId="15990" xr:uid="{00000000-0005-0000-0000-0000773E0000}"/>
    <cellStyle name="Normal 2 3 4 3 3 2" xfId="15991" xr:uid="{00000000-0005-0000-0000-0000783E0000}"/>
    <cellStyle name="Normal 2 3 4 3 3 2 2" xfId="15992" xr:uid="{00000000-0005-0000-0000-0000793E0000}"/>
    <cellStyle name="Normal 2 3 4 3 3 3" xfId="15993" xr:uid="{00000000-0005-0000-0000-00007A3E0000}"/>
    <cellStyle name="Normal 2 3 4 3 4" xfId="15994" xr:uid="{00000000-0005-0000-0000-00007B3E0000}"/>
    <cellStyle name="Normal 2 3 4 3 4 2" xfId="15995" xr:uid="{00000000-0005-0000-0000-00007C3E0000}"/>
    <cellStyle name="Normal 2 3 4 3 4 2 2" xfId="15996" xr:uid="{00000000-0005-0000-0000-00007D3E0000}"/>
    <cellStyle name="Normal 2 3 4 3 4 3" xfId="15997" xr:uid="{00000000-0005-0000-0000-00007E3E0000}"/>
    <cellStyle name="Normal 2 3 4 3 5" xfId="15998" xr:uid="{00000000-0005-0000-0000-00007F3E0000}"/>
    <cellStyle name="Normal 2 3 4 3 5 2" xfId="15999" xr:uid="{00000000-0005-0000-0000-0000803E0000}"/>
    <cellStyle name="Normal 2 3 4 3 5 2 2" xfId="16000" xr:uid="{00000000-0005-0000-0000-0000813E0000}"/>
    <cellStyle name="Normal 2 3 4 3 5 3" xfId="16001" xr:uid="{00000000-0005-0000-0000-0000823E0000}"/>
    <cellStyle name="Normal 2 3 4 3 6" xfId="16002" xr:uid="{00000000-0005-0000-0000-0000833E0000}"/>
    <cellStyle name="Normal 2 3 4 3 6 2" xfId="16003" xr:uid="{00000000-0005-0000-0000-0000843E0000}"/>
    <cellStyle name="Normal 2 3 4 3 7" xfId="16004" xr:uid="{00000000-0005-0000-0000-0000853E0000}"/>
    <cellStyle name="Normal 2 3 4 3 7 2" xfId="16005" xr:uid="{00000000-0005-0000-0000-0000863E0000}"/>
    <cellStyle name="Normal 2 3 4 3 8" xfId="16006" xr:uid="{00000000-0005-0000-0000-0000873E0000}"/>
    <cellStyle name="Normal 2 3 4 4" xfId="16007" xr:uid="{00000000-0005-0000-0000-0000883E0000}"/>
    <cellStyle name="Normal 2 3 4 4 2" xfId="16008" xr:uid="{00000000-0005-0000-0000-0000893E0000}"/>
    <cellStyle name="Normal 2 3 4 4 2 2" xfId="16009" xr:uid="{00000000-0005-0000-0000-00008A3E0000}"/>
    <cellStyle name="Normal 2 3 4 4 2 2 2" xfId="16010" xr:uid="{00000000-0005-0000-0000-00008B3E0000}"/>
    <cellStyle name="Normal 2 3 4 4 2 3" xfId="16011" xr:uid="{00000000-0005-0000-0000-00008C3E0000}"/>
    <cellStyle name="Normal 2 3 4 4 3" xfId="16012" xr:uid="{00000000-0005-0000-0000-00008D3E0000}"/>
    <cellStyle name="Normal 2 3 4 4 3 2" xfId="16013" xr:uid="{00000000-0005-0000-0000-00008E3E0000}"/>
    <cellStyle name="Normal 2 3 4 4 3 2 2" xfId="16014" xr:uid="{00000000-0005-0000-0000-00008F3E0000}"/>
    <cellStyle name="Normal 2 3 4 4 3 3" xfId="16015" xr:uid="{00000000-0005-0000-0000-0000903E0000}"/>
    <cellStyle name="Normal 2 3 4 4 4" xfId="16016" xr:uid="{00000000-0005-0000-0000-0000913E0000}"/>
    <cellStyle name="Normal 2 3 4 4 4 2" xfId="16017" xr:uid="{00000000-0005-0000-0000-0000923E0000}"/>
    <cellStyle name="Normal 2 3 4 4 4 2 2" xfId="16018" xr:uid="{00000000-0005-0000-0000-0000933E0000}"/>
    <cellStyle name="Normal 2 3 4 4 4 3" xfId="16019" xr:uid="{00000000-0005-0000-0000-0000943E0000}"/>
    <cellStyle name="Normal 2 3 4 4 5" xfId="16020" xr:uid="{00000000-0005-0000-0000-0000953E0000}"/>
    <cellStyle name="Normal 2 3 4 4 5 2" xfId="16021" xr:uid="{00000000-0005-0000-0000-0000963E0000}"/>
    <cellStyle name="Normal 2 3 4 4 6" xfId="16022" xr:uid="{00000000-0005-0000-0000-0000973E0000}"/>
    <cellStyle name="Normal 2 3 4 4 6 2" xfId="16023" xr:uid="{00000000-0005-0000-0000-0000983E0000}"/>
    <cellStyle name="Normal 2 3 4 4 7" xfId="16024" xr:uid="{00000000-0005-0000-0000-0000993E0000}"/>
    <cellStyle name="Normal 2 3 4 5" xfId="16025" xr:uid="{00000000-0005-0000-0000-00009A3E0000}"/>
    <cellStyle name="Normal 2 3 4 5 2" xfId="16026" xr:uid="{00000000-0005-0000-0000-00009B3E0000}"/>
    <cellStyle name="Normal 2 3 4 5 2 2" xfId="16027" xr:uid="{00000000-0005-0000-0000-00009C3E0000}"/>
    <cellStyle name="Normal 2 3 4 5 2 2 2" xfId="16028" xr:uid="{00000000-0005-0000-0000-00009D3E0000}"/>
    <cellStyle name="Normal 2 3 4 5 2 3" xfId="16029" xr:uid="{00000000-0005-0000-0000-00009E3E0000}"/>
    <cellStyle name="Normal 2 3 4 5 3" xfId="16030" xr:uid="{00000000-0005-0000-0000-00009F3E0000}"/>
    <cellStyle name="Normal 2 3 4 5 3 2" xfId="16031" xr:uid="{00000000-0005-0000-0000-0000A03E0000}"/>
    <cellStyle name="Normal 2 3 4 5 3 2 2" xfId="16032" xr:uid="{00000000-0005-0000-0000-0000A13E0000}"/>
    <cellStyle name="Normal 2 3 4 5 3 3" xfId="16033" xr:uid="{00000000-0005-0000-0000-0000A23E0000}"/>
    <cellStyle name="Normal 2 3 4 5 4" xfId="16034" xr:uid="{00000000-0005-0000-0000-0000A33E0000}"/>
    <cellStyle name="Normal 2 3 4 5 4 2" xfId="16035" xr:uid="{00000000-0005-0000-0000-0000A43E0000}"/>
    <cellStyle name="Normal 2 3 4 5 4 2 2" xfId="16036" xr:uid="{00000000-0005-0000-0000-0000A53E0000}"/>
    <cellStyle name="Normal 2 3 4 5 4 3" xfId="16037" xr:uid="{00000000-0005-0000-0000-0000A63E0000}"/>
    <cellStyle name="Normal 2 3 4 5 5" xfId="16038" xr:uid="{00000000-0005-0000-0000-0000A73E0000}"/>
    <cellStyle name="Normal 2 3 4 5 5 2" xfId="16039" xr:uid="{00000000-0005-0000-0000-0000A83E0000}"/>
    <cellStyle name="Normal 2 3 4 5 6" xfId="16040" xr:uid="{00000000-0005-0000-0000-0000A93E0000}"/>
    <cellStyle name="Normal 2 3 4 5 6 2" xfId="16041" xr:uid="{00000000-0005-0000-0000-0000AA3E0000}"/>
    <cellStyle name="Normal 2 3 4 5 7" xfId="16042" xr:uid="{00000000-0005-0000-0000-0000AB3E0000}"/>
    <cellStyle name="Normal 2 3 4 6" xfId="16043" xr:uid="{00000000-0005-0000-0000-0000AC3E0000}"/>
    <cellStyle name="Normal 2 3 4 6 2" xfId="16044" xr:uid="{00000000-0005-0000-0000-0000AD3E0000}"/>
    <cellStyle name="Normal 2 3 4 6 2 2" xfId="16045" xr:uid="{00000000-0005-0000-0000-0000AE3E0000}"/>
    <cellStyle name="Normal 2 3 4 6 3" xfId="16046" xr:uid="{00000000-0005-0000-0000-0000AF3E0000}"/>
    <cellStyle name="Normal 2 3 4 7" xfId="16047" xr:uid="{00000000-0005-0000-0000-0000B03E0000}"/>
    <cellStyle name="Normal 2 3 4 7 2" xfId="16048" xr:uid="{00000000-0005-0000-0000-0000B13E0000}"/>
    <cellStyle name="Normal 2 3 4 7 2 2" xfId="16049" xr:uid="{00000000-0005-0000-0000-0000B23E0000}"/>
    <cellStyle name="Normal 2 3 4 7 3" xfId="16050" xr:uid="{00000000-0005-0000-0000-0000B33E0000}"/>
    <cellStyle name="Normal 2 3 4 8" xfId="16051" xr:uid="{00000000-0005-0000-0000-0000B43E0000}"/>
    <cellStyle name="Normal 2 3 4 8 2" xfId="16052" xr:uid="{00000000-0005-0000-0000-0000B53E0000}"/>
    <cellStyle name="Normal 2 3 4 8 2 2" xfId="16053" xr:uid="{00000000-0005-0000-0000-0000B63E0000}"/>
    <cellStyle name="Normal 2 3 4 8 3" xfId="16054" xr:uid="{00000000-0005-0000-0000-0000B73E0000}"/>
    <cellStyle name="Normal 2 3 4 9" xfId="16055" xr:uid="{00000000-0005-0000-0000-0000B83E0000}"/>
    <cellStyle name="Normal 2 3 4 9 2" xfId="16056" xr:uid="{00000000-0005-0000-0000-0000B93E0000}"/>
    <cellStyle name="Normal 2 3 5" xfId="16057" xr:uid="{00000000-0005-0000-0000-0000BA3E0000}"/>
    <cellStyle name="Normal 2 3 5 10" xfId="16058" xr:uid="{00000000-0005-0000-0000-0000BB3E0000}"/>
    <cellStyle name="Normal 2 3 5 10 2" xfId="16059" xr:uid="{00000000-0005-0000-0000-0000BC3E0000}"/>
    <cellStyle name="Normal 2 3 5 11" xfId="16060" xr:uid="{00000000-0005-0000-0000-0000BD3E0000}"/>
    <cellStyle name="Normal 2 3 5 2" xfId="16061" xr:uid="{00000000-0005-0000-0000-0000BE3E0000}"/>
    <cellStyle name="Normal 2 3 5 2 2" xfId="16062" xr:uid="{00000000-0005-0000-0000-0000BF3E0000}"/>
    <cellStyle name="Normal 2 3 5 2 2 2" xfId="16063" xr:uid="{00000000-0005-0000-0000-0000C03E0000}"/>
    <cellStyle name="Normal 2 3 5 2 2 2 2" xfId="16064" xr:uid="{00000000-0005-0000-0000-0000C13E0000}"/>
    <cellStyle name="Normal 2 3 5 2 2 2 2 2" xfId="16065" xr:uid="{00000000-0005-0000-0000-0000C23E0000}"/>
    <cellStyle name="Normal 2 3 5 2 2 2 3" xfId="16066" xr:uid="{00000000-0005-0000-0000-0000C33E0000}"/>
    <cellStyle name="Normal 2 3 5 2 2 3" xfId="16067" xr:uid="{00000000-0005-0000-0000-0000C43E0000}"/>
    <cellStyle name="Normal 2 3 5 2 2 3 2" xfId="16068" xr:uid="{00000000-0005-0000-0000-0000C53E0000}"/>
    <cellStyle name="Normal 2 3 5 2 2 3 2 2" xfId="16069" xr:uid="{00000000-0005-0000-0000-0000C63E0000}"/>
    <cellStyle name="Normal 2 3 5 2 2 3 3" xfId="16070" xr:uid="{00000000-0005-0000-0000-0000C73E0000}"/>
    <cellStyle name="Normal 2 3 5 2 2 4" xfId="16071" xr:uid="{00000000-0005-0000-0000-0000C83E0000}"/>
    <cellStyle name="Normal 2 3 5 2 2 4 2" xfId="16072" xr:uid="{00000000-0005-0000-0000-0000C93E0000}"/>
    <cellStyle name="Normal 2 3 5 2 2 4 2 2" xfId="16073" xr:uid="{00000000-0005-0000-0000-0000CA3E0000}"/>
    <cellStyle name="Normal 2 3 5 2 2 4 3" xfId="16074" xr:uid="{00000000-0005-0000-0000-0000CB3E0000}"/>
    <cellStyle name="Normal 2 3 5 2 2 5" xfId="16075" xr:uid="{00000000-0005-0000-0000-0000CC3E0000}"/>
    <cellStyle name="Normal 2 3 5 2 2 5 2" xfId="16076" xr:uid="{00000000-0005-0000-0000-0000CD3E0000}"/>
    <cellStyle name="Normal 2 3 5 2 2 6" xfId="16077" xr:uid="{00000000-0005-0000-0000-0000CE3E0000}"/>
    <cellStyle name="Normal 2 3 5 2 2 6 2" xfId="16078" xr:uid="{00000000-0005-0000-0000-0000CF3E0000}"/>
    <cellStyle name="Normal 2 3 5 2 2 7" xfId="16079" xr:uid="{00000000-0005-0000-0000-0000D03E0000}"/>
    <cellStyle name="Normal 2 3 5 2 3" xfId="16080" xr:uid="{00000000-0005-0000-0000-0000D13E0000}"/>
    <cellStyle name="Normal 2 3 5 2 3 2" xfId="16081" xr:uid="{00000000-0005-0000-0000-0000D23E0000}"/>
    <cellStyle name="Normal 2 3 5 2 3 2 2" xfId="16082" xr:uid="{00000000-0005-0000-0000-0000D33E0000}"/>
    <cellStyle name="Normal 2 3 5 2 3 2 2 2" xfId="16083" xr:uid="{00000000-0005-0000-0000-0000D43E0000}"/>
    <cellStyle name="Normal 2 3 5 2 3 2 3" xfId="16084" xr:uid="{00000000-0005-0000-0000-0000D53E0000}"/>
    <cellStyle name="Normal 2 3 5 2 3 3" xfId="16085" xr:uid="{00000000-0005-0000-0000-0000D63E0000}"/>
    <cellStyle name="Normal 2 3 5 2 3 3 2" xfId="16086" xr:uid="{00000000-0005-0000-0000-0000D73E0000}"/>
    <cellStyle name="Normal 2 3 5 2 3 3 2 2" xfId="16087" xr:uid="{00000000-0005-0000-0000-0000D83E0000}"/>
    <cellStyle name="Normal 2 3 5 2 3 3 3" xfId="16088" xr:uid="{00000000-0005-0000-0000-0000D93E0000}"/>
    <cellStyle name="Normal 2 3 5 2 3 4" xfId="16089" xr:uid="{00000000-0005-0000-0000-0000DA3E0000}"/>
    <cellStyle name="Normal 2 3 5 2 3 4 2" xfId="16090" xr:uid="{00000000-0005-0000-0000-0000DB3E0000}"/>
    <cellStyle name="Normal 2 3 5 2 3 4 2 2" xfId="16091" xr:uid="{00000000-0005-0000-0000-0000DC3E0000}"/>
    <cellStyle name="Normal 2 3 5 2 3 4 3" xfId="16092" xr:uid="{00000000-0005-0000-0000-0000DD3E0000}"/>
    <cellStyle name="Normal 2 3 5 2 3 5" xfId="16093" xr:uid="{00000000-0005-0000-0000-0000DE3E0000}"/>
    <cellStyle name="Normal 2 3 5 2 3 5 2" xfId="16094" xr:uid="{00000000-0005-0000-0000-0000DF3E0000}"/>
    <cellStyle name="Normal 2 3 5 2 3 6" xfId="16095" xr:uid="{00000000-0005-0000-0000-0000E03E0000}"/>
    <cellStyle name="Normal 2 3 5 2 3 6 2" xfId="16096" xr:uid="{00000000-0005-0000-0000-0000E13E0000}"/>
    <cellStyle name="Normal 2 3 5 2 3 7" xfId="16097" xr:uid="{00000000-0005-0000-0000-0000E23E0000}"/>
    <cellStyle name="Normal 2 3 5 2 4" xfId="16098" xr:uid="{00000000-0005-0000-0000-0000E33E0000}"/>
    <cellStyle name="Normal 2 3 5 2 4 2" xfId="16099" xr:uid="{00000000-0005-0000-0000-0000E43E0000}"/>
    <cellStyle name="Normal 2 3 5 2 4 2 2" xfId="16100" xr:uid="{00000000-0005-0000-0000-0000E53E0000}"/>
    <cellStyle name="Normal 2 3 5 2 4 3" xfId="16101" xr:uid="{00000000-0005-0000-0000-0000E63E0000}"/>
    <cellStyle name="Normal 2 3 5 2 5" xfId="16102" xr:uid="{00000000-0005-0000-0000-0000E73E0000}"/>
    <cellStyle name="Normal 2 3 5 2 5 2" xfId="16103" xr:uid="{00000000-0005-0000-0000-0000E83E0000}"/>
    <cellStyle name="Normal 2 3 5 2 5 2 2" xfId="16104" xr:uid="{00000000-0005-0000-0000-0000E93E0000}"/>
    <cellStyle name="Normal 2 3 5 2 5 3" xfId="16105" xr:uid="{00000000-0005-0000-0000-0000EA3E0000}"/>
    <cellStyle name="Normal 2 3 5 2 6" xfId="16106" xr:uid="{00000000-0005-0000-0000-0000EB3E0000}"/>
    <cellStyle name="Normal 2 3 5 2 6 2" xfId="16107" xr:uid="{00000000-0005-0000-0000-0000EC3E0000}"/>
    <cellStyle name="Normal 2 3 5 2 6 2 2" xfId="16108" xr:uid="{00000000-0005-0000-0000-0000ED3E0000}"/>
    <cellStyle name="Normal 2 3 5 2 6 3" xfId="16109" xr:uid="{00000000-0005-0000-0000-0000EE3E0000}"/>
    <cellStyle name="Normal 2 3 5 2 7" xfId="16110" xr:uid="{00000000-0005-0000-0000-0000EF3E0000}"/>
    <cellStyle name="Normal 2 3 5 2 7 2" xfId="16111" xr:uid="{00000000-0005-0000-0000-0000F03E0000}"/>
    <cellStyle name="Normal 2 3 5 2 8" xfId="16112" xr:uid="{00000000-0005-0000-0000-0000F13E0000}"/>
    <cellStyle name="Normal 2 3 5 2 8 2" xfId="16113" xr:uid="{00000000-0005-0000-0000-0000F23E0000}"/>
    <cellStyle name="Normal 2 3 5 2 9" xfId="16114" xr:uid="{00000000-0005-0000-0000-0000F33E0000}"/>
    <cellStyle name="Normal 2 3 5 3" xfId="16115" xr:uid="{00000000-0005-0000-0000-0000F43E0000}"/>
    <cellStyle name="Normal 2 3 5 3 2" xfId="16116" xr:uid="{00000000-0005-0000-0000-0000F53E0000}"/>
    <cellStyle name="Normal 2 3 5 3 2 2" xfId="16117" xr:uid="{00000000-0005-0000-0000-0000F63E0000}"/>
    <cellStyle name="Normal 2 3 5 3 2 2 2" xfId="16118" xr:uid="{00000000-0005-0000-0000-0000F73E0000}"/>
    <cellStyle name="Normal 2 3 5 3 2 2 2 2" xfId="16119" xr:uid="{00000000-0005-0000-0000-0000F83E0000}"/>
    <cellStyle name="Normal 2 3 5 3 2 2 3" xfId="16120" xr:uid="{00000000-0005-0000-0000-0000F93E0000}"/>
    <cellStyle name="Normal 2 3 5 3 2 3" xfId="16121" xr:uid="{00000000-0005-0000-0000-0000FA3E0000}"/>
    <cellStyle name="Normal 2 3 5 3 2 3 2" xfId="16122" xr:uid="{00000000-0005-0000-0000-0000FB3E0000}"/>
    <cellStyle name="Normal 2 3 5 3 2 3 2 2" xfId="16123" xr:uid="{00000000-0005-0000-0000-0000FC3E0000}"/>
    <cellStyle name="Normal 2 3 5 3 2 3 3" xfId="16124" xr:uid="{00000000-0005-0000-0000-0000FD3E0000}"/>
    <cellStyle name="Normal 2 3 5 3 2 4" xfId="16125" xr:uid="{00000000-0005-0000-0000-0000FE3E0000}"/>
    <cellStyle name="Normal 2 3 5 3 2 4 2" xfId="16126" xr:uid="{00000000-0005-0000-0000-0000FF3E0000}"/>
    <cellStyle name="Normal 2 3 5 3 2 4 2 2" xfId="16127" xr:uid="{00000000-0005-0000-0000-0000003F0000}"/>
    <cellStyle name="Normal 2 3 5 3 2 4 3" xfId="16128" xr:uid="{00000000-0005-0000-0000-0000013F0000}"/>
    <cellStyle name="Normal 2 3 5 3 2 5" xfId="16129" xr:uid="{00000000-0005-0000-0000-0000023F0000}"/>
    <cellStyle name="Normal 2 3 5 3 2 5 2" xfId="16130" xr:uid="{00000000-0005-0000-0000-0000033F0000}"/>
    <cellStyle name="Normal 2 3 5 3 2 6" xfId="16131" xr:uid="{00000000-0005-0000-0000-0000043F0000}"/>
    <cellStyle name="Normal 2 3 5 3 2 6 2" xfId="16132" xr:uid="{00000000-0005-0000-0000-0000053F0000}"/>
    <cellStyle name="Normal 2 3 5 3 2 7" xfId="16133" xr:uid="{00000000-0005-0000-0000-0000063F0000}"/>
    <cellStyle name="Normal 2 3 5 3 3" xfId="16134" xr:uid="{00000000-0005-0000-0000-0000073F0000}"/>
    <cellStyle name="Normal 2 3 5 3 3 2" xfId="16135" xr:uid="{00000000-0005-0000-0000-0000083F0000}"/>
    <cellStyle name="Normal 2 3 5 3 3 2 2" xfId="16136" xr:uid="{00000000-0005-0000-0000-0000093F0000}"/>
    <cellStyle name="Normal 2 3 5 3 3 3" xfId="16137" xr:uid="{00000000-0005-0000-0000-00000A3F0000}"/>
    <cellStyle name="Normal 2 3 5 3 4" xfId="16138" xr:uid="{00000000-0005-0000-0000-00000B3F0000}"/>
    <cellStyle name="Normal 2 3 5 3 4 2" xfId="16139" xr:uid="{00000000-0005-0000-0000-00000C3F0000}"/>
    <cellStyle name="Normal 2 3 5 3 4 2 2" xfId="16140" xr:uid="{00000000-0005-0000-0000-00000D3F0000}"/>
    <cellStyle name="Normal 2 3 5 3 4 3" xfId="16141" xr:uid="{00000000-0005-0000-0000-00000E3F0000}"/>
    <cellStyle name="Normal 2 3 5 3 5" xfId="16142" xr:uid="{00000000-0005-0000-0000-00000F3F0000}"/>
    <cellStyle name="Normal 2 3 5 3 5 2" xfId="16143" xr:uid="{00000000-0005-0000-0000-0000103F0000}"/>
    <cellStyle name="Normal 2 3 5 3 5 2 2" xfId="16144" xr:uid="{00000000-0005-0000-0000-0000113F0000}"/>
    <cellStyle name="Normal 2 3 5 3 5 3" xfId="16145" xr:uid="{00000000-0005-0000-0000-0000123F0000}"/>
    <cellStyle name="Normal 2 3 5 3 6" xfId="16146" xr:uid="{00000000-0005-0000-0000-0000133F0000}"/>
    <cellStyle name="Normal 2 3 5 3 6 2" xfId="16147" xr:uid="{00000000-0005-0000-0000-0000143F0000}"/>
    <cellStyle name="Normal 2 3 5 3 7" xfId="16148" xr:uid="{00000000-0005-0000-0000-0000153F0000}"/>
    <cellStyle name="Normal 2 3 5 3 7 2" xfId="16149" xr:uid="{00000000-0005-0000-0000-0000163F0000}"/>
    <cellStyle name="Normal 2 3 5 3 8" xfId="16150" xr:uid="{00000000-0005-0000-0000-0000173F0000}"/>
    <cellStyle name="Normal 2 3 5 4" xfId="16151" xr:uid="{00000000-0005-0000-0000-0000183F0000}"/>
    <cellStyle name="Normal 2 3 5 4 2" xfId="16152" xr:uid="{00000000-0005-0000-0000-0000193F0000}"/>
    <cellStyle name="Normal 2 3 5 4 2 2" xfId="16153" xr:uid="{00000000-0005-0000-0000-00001A3F0000}"/>
    <cellStyle name="Normal 2 3 5 4 2 2 2" xfId="16154" xr:uid="{00000000-0005-0000-0000-00001B3F0000}"/>
    <cellStyle name="Normal 2 3 5 4 2 3" xfId="16155" xr:uid="{00000000-0005-0000-0000-00001C3F0000}"/>
    <cellStyle name="Normal 2 3 5 4 3" xfId="16156" xr:uid="{00000000-0005-0000-0000-00001D3F0000}"/>
    <cellStyle name="Normal 2 3 5 4 3 2" xfId="16157" xr:uid="{00000000-0005-0000-0000-00001E3F0000}"/>
    <cellStyle name="Normal 2 3 5 4 3 2 2" xfId="16158" xr:uid="{00000000-0005-0000-0000-00001F3F0000}"/>
    <cellStyle name="Normal 2 3 5 4 3 3" xfId="16159" xr:uid="{00000000-0005-0000-0000-0000203F0000}"/>
    <cellStyle name="Normal 2 3 5 4 4" xfId="16160" xr:uid="{00000000-0005-0000-0000-0000213F0000}"/>
    <cellStyle name="Normal 2 3 5 4 4 2" xfId="16161" xr:uid="{00000000-0005-0000-0000-0000223F0000}"/>
    <cellStyle name="Normal 2 3 5 4 4 2 2" xfId="16162" xr:uid="{00000000-0005-0000-0000-0000233F0000}"/>
    <cellStyle name="Normal 2 3 5 4 4 3" xfId="16163" xr:uid="{00000000-0005-0000-0000-0000243F0000}"/>
    <cellStyle name="Normal 2 3 5 4 5" xfId="16164" xr:uid="{00000000-0005-0000-0000-0000253F0000}"/>
    <cellStyle name="Normal 2 3 5 4 5 2" xfId="16165" xr:uid="{00000000-0005-0000-0000-0000263F0000}"/>
    <cellStyle name="Normal 2 3 5 4 6" xfId="16166" xr:uid="{00000000-0005-0000-0000-0000273F0000}"/>
    <cellStyle name="Normal 2 3 5 4 6 2" xfId="16167" xr:uid="{00000000-0005-0000-0000-0000283F0000}"/>
    <cellStyle name="Normal 2 3 5 4 7" xfId="16168" xr:uid="{00000000-0005-0000-0000-0000293F0000}"/>
    <cellStyle name="Normal 2 3 5 5" xfId="16169" xr:uid="{00000000-0005-0000-0000-00002A3F0000}"/>
    <cellStyle name="Normal 2 3 5 5 2" xfId="16170" xr:uid="{00000000-0005-0000-0000-00002B3F0000}"/>
    <cellStyle name="Normal 2 3 5 5 2 2" xfId="16171" xr:uid="{00000000-0005-0000-0000-00002C3F0000}"/>
    <cellStyle name="Normal 2 3 5 5 2 2 2" xfId="16172" xr:uid="{00000000-0005-0000-0000-00002D3F0000}"/>
    <cellStyle name="Normal 2 3 5 5 2 3" xfId="16173" xr:uid="{00000000-0005-0000-0000-00002E3F0000}"/>
    <cellStyle name="Normal 2 3 5 5 3" xfId="16174" xr:uid="{00000000-0005-0000-0000-00002F3F0000}"/>
    <cellStyle name="Normal 2 3 5 5 3 2" xfId="16175" xr:uid="{00000000-0005-0000-0000-0000303F0000}"/>
    <cellStyle name="Normal 2 3 5 5 3 2 2" xfId="16176" xr:uid="{00000000-0005-0000-0000-0000313F0000}"/>
    <cellStyle name="Normal 2 3 5 5 3 3" xfId="16177" xr:uid="{00000000-0005-0000-0000-0000323F0000}"/>
    <cellStyle name="Normal 2 3 5 5 4" xfId="16178" xr:uid="{00000000-0005-0000-0000-0000333F0000}"/>
    <cellStyle name="Normal 2 3 5 5 4 2" xfId="16179" xr:uid="{00000000-0005-0000-0000-0000343F0000}"/>
    <cellStyle name="Normal 2 3 5 5 4 2 2" xfId="16180" xr:uid="{00000000-0005-0000-0000-0000353F0000}"/>
    <cellStyle name="Normal 2 3 5 5 4 3" xfId="16181" xr:uid="{00000000-0005-0000-0000-0000363F0000}"/>
    <cellStyle name="Normal 2 3 5 5 5" xfId="16182" xr:uid="{00000000-0005-0000-0000-0000373F0000}"/>
    <cellStyle name="Normal 2 3 5 5 5 2" xfId="16183" xr:uid="{00000000-0005-0000-0000-0000383F0000}"/>
    <cellStyle name="Normal 2 3 5 5 6" xfId="16184" xr:uid="{00000000-0005-0000-0000-0000393F0000}"/>
    <cellStyle name="Normal 2 3 5 5 6 2" xfId="16185" xr:uid="{00000000-0005-0000-0000-00003A3F0000}"/>
    <cellStyle name="Normal 2 3 5 5 7" xfId="16186" xr:uid="{00000000-0005-0000-0000-00003B3F0000}"/>
    <cellStyle name="Normal 2 3 5 6" xfId="16187" xr:uid="{00000000-0005-0000-0000-00003C3F0000}"/>
    <cellStyle name="Normal 2 3 5 6 2" xfId="16188" xr:uid="{00000000-0005-0000-0000-00003D3F0000}"/>
    <cellStyle name="Normal 2 3 5 6 2 2" xfId="16189" xr:uid="{00000000-0005-0000-0000-00003E3F0000}"/>
    <cellStyle name="Normal 2 3 5 6 3" xfId="16190" xr:uid="{00000000-0005-0000-0000-00003F3F0000}"/>
    <cellStyle name="Normal 2 3 5 7" xfId="16191" xr:uid="{00000000-0005-0000-0000-0000403F0000}"/>
    <cellStyle name="Normal 2 3 5 7 2" xfId="16192" xr:uid="{00000000-0005-0000-0000-0000413F0000}"/>
    <cellStyle name="Normal 2 3 5 7 2 2" xfId="16193" xr:uid="{00000000-0005-0000-0000-0000423F0000}"/>
    <cellStyle name="Normal 2 3 5 7 3" xfId="16194" xr:uid="{00000000-0005-0000-0000-0000433F0000}"/>
    <cellStyle name="Normal 2 3 5 8" xfId="16195" xr:uid="{00000000-0005-0000-0000-0000443F0000}"/>
    <cellStyle name="Normal 2 3 5 8 2" xfId="16196" xr:uid="{00000000-0005-0000-0000-0000453F0000}"/>
    <cellStyle name="Normal 2 3 5 8 2 2" xfId="16197" xr:uid="{00000000-0005-0000-0000-0000463F0000}"/>
    <cellStyle name="Normal 2 3 5 8 3" xfId="16198" xr:uid="{00000000-0005-0000-0000-0000473F0000}"/>
    <cellStyle name="Normal 2 3 5 9" xfId="16199" xr:uid="{00000000-0005-0000-0000-0000483F0000}"/>
    <cellStyle name="Normal 2 3 5 9 2" xfId="16200" xr:uid="{00000000-0005-0000-0000-0000493F0000}"/>
    <cellStyle name="Normal 2 3 6" xfId="16201" xr:uid="{00000000-0005-0000-0000-00004A3F0000}"/>
    <cellStyle name="Normal 2 3 6 2" xfId="16202" xr:uid="{00000000-0005-0000-0000-00004B3F0000}"/>
    <cellStyle name="Normal 2 3 6 2 2" xfId="16203" xr:uid="{00000000-0005-0000-0000-00004C3F0000}"/>
    <cellStyle name="Normal 2 3 6 2 2 2" xfId="16204" xr:uid="{00000000-0005-0000-0000-00004D3F0000}"/>
    <cellStyle name="Normal 2 3 6 2 2 2 2" xfId="16205" xr:uid="{00000000-0005-0000-0000-00004E3F0000}"/>
    <cellStyle name="Normal 2 3 6 2 2 3" xfId="16206" xr:uid="{00000000-0005-0000-0000-00004F3F0000}"/>
    <cellStyle name="Normal 2 3 6 2 3" xfId="16207" xr:uid="{00000000-0005-0000-0000-0000503F0000}"/>
    <cellStyle name="Normal 2 3 6 2 3 2" xfId="16208" xr:uid="{00000000-0005-0000-0000-0000513F0000}"/>
    <cellStyle name="Normal 2 3 6 2 3 2 2" xfId="16209" xr:uid="{00000000-0005-0000-0000-0000523F0000}"/>
    <cellStyle name="Normal 2 3 6 2 3 3" xfId="16210" xr:uid="{00000000-0005-0000-0000-0000533F0000}"/>
    <cellStyle name="Normal 2 3 6 2 4" xfId="16211" xr:uid="{00000000-0005-0000-0000-0000543F0000}"/>
    <cellStyle name="Normal 2 3 6 2 4 2" xfId="16212" xr:uid="{00000000-0005-0000-0000-0000553F0000}"/>
    <cellStyle name="Normal 2 3 6 2 4 2 2" xfId="16213" xr:uid="{00000000-0005-0000-0000-0000563F0000}"/>
    <cellStyle name="Normal 2 3 6 2 4 3" xfId="16214" xr:uid="{00000000-0005-0000-0000-0000573F0000}"/>
    <cellStyle name="Normal 2 3 6 2 5" xfId="16215" xr:uid="{00000000-0005-0000-0000-0000583F0000}"/>
    <cellStyle name="Normal 2 3 6 2 5 2" xfId="16216" xr:uid="{00000000-0005-0000-0000-0000593F0000}"/>
    <cellStyle name="Normal 2 3 6 2 6" xfId="16217" xr:uid="{00000000-0005-0000-0000-00005A3F0000}"/>
    <cellStyle name="Normal 2 3 6 2 6 2" xfId="16218" xr:uid="{00000000-0005-0000-0000-00005B3F0000}"/>
    <cellStyle name="Normal 2 3 6 2 7" xfId="16219" xr:uid="{00000000-0005-0000-0000-00005C3F0000}"/>
    <cellStyle name="Normal 2 3 6 3" xfId="16220" xr:uid="{00000000-0005-0000-0000-00005D3F0000}"/>
    <cellStyle name="Normal 2 3 6 3 2" xfId="16221" xr:uid="{00000000-0005-0000-0000-00005E3F0000}"/>
    <cellStyle name="Normal 2 3 6 3 2 2" xfId="16222" xr:uid="{00000000-0005-0000-0000-00005F3F0000}"/>
    <cellStyle name="Normal 2 3 6 3 2 2 2" xfId="16223" xr:uid="{00000000-0005-0000-0000-0000603F0000}"/>
    <cellStyle name="Normal 2 3 6 3 2 3" xfId="16224" xr:uid="{00000000-0005-0000-0000-0000613F0000}"/>
    <cellStyle name="Normal 2 3 6 3 3" xfId="16225" xr:uid="{00000000-0005-0000-0000-0000623F0000}"/>
    <cellStyle name="Normal 2 3 6 3 3 2" xfId="16226" xr:uid="{00000000-0005-0000-0000-0000633F0000}"/>
    <cellStyle name="Normal 2 3 6 3 3 2 2" xfId="16227" xr:uid="{00000000-0005-0000-0000-0000643F0000}"/>
    <cellStyle name="Normal 2 3 6 3 3 3" xfId="16228" xr:uid="{00000000-0005-0000-0000-0000653F0000}"/>
    <cellStyle name="Normal 2 3 6 3 4" xfId="16229" xr:uid="{00000000-0005-0000-0000-0000663F0000}"/>
    <cellStyle name="Normal 2 3 6 3 4 2" xfId="16230" xr:uid="{00000000-0005-0000-0000-0000673F0000}"/>
    <cellStyle name="Normal 2 3 6 3 4 2 2" xfId="16231" xr:uid="{00000000-0005-0000-0000-0000683F0000}"/>
    <cellStyle name="Normal 2 3 6 3 4 3" xfId="16232" xr:uid="{00000000-0005-0000-0000-0000693F0000}"/>
    <cellStyle name="Normal 2 3 6 3 5" xfId="16233" xr:uid="{00000000-0005-0000-0000-00006A3F0000}"/>
    <cellStyle name="Normal 2 3 6 3 5 2" xfId="16234" xr:uid="{00000000-0005-0000-0000-00006B3F0000}"/>
    <cellStyle name="Normal 2 3 6 3 6" xfId="16235" xr:uid="{00000000-0005-0000-0000-00006C3F0000}"/>
    <cellStyle name="Normal 2 3 6 3 6 2" xfId="16236" xr:uid="{00000000-0005-0000-0000-00006D3F0000}"/>
    <cellStyle name="Normal 2 3 6 3 7" xfId="16237" xr:uid="{00000000-0005-0000-0000-00006E3F0000}"/>
    <cellStyle name="Normal 2 3 6 4" xfId="16238" xr:uid="{00000000-0005-0000-0000-00006F3F0000}"/>
    <cellStyle name="Normal 2 3 6 4 2" xfId="16239" xr:uid="{00000000-0005-0000-0000-0000703F0000}"/>
    <cellStyle name="Normal 2 3 6 4 2 2" xfId="16240" xr:uid="{00000000-0005-0000-0000-0000713F0000}"/>
    <cellStyle name="Normal 2 3 6 4 3" xfId="16241" xr:uid="{00000000-0005-0000-0000-0000723F0000}"/>
    <cellStyle name="Normal 2 3 6 5" xfId="16242" xr:uid="{00000000-0005-0000-0000-0000733F0000}"/>
    <cellStyle name="Normal 2 3 6 5 2" xfId="16243" xr:uid="{00000000-0005-0000-0000-0000743F0000}"/>
    <cellStyle name="Normal 2 3 6 5 2 2" xfId="16244" xr:uid="{00000000-0005-0000-0000-0000753F0000}"/>
    <cellStyle name="Normal 2 3 6 5 3" xfId="16245" xr:uid="{00000000-0005-0000-0000-0000763F0000}"/>
    <cellStyle name="Normal 2 3 6 6" xfId="16246" xr:uid="{00000000-0005-0000-0000-0000773F0000}"/>
    <cellStyle name="Normal 2 3 6 6 2" xfId="16247" xr:uid="{00000000-0005-0000-0000-0000783F0000}"/>
    <cellStyle name="Normal 2 3 6 6 2 2" xfId="16248" xr:uid="{00000000-0005-0000-0000-0000793F0000}"/>
    <cellStyle name="Normal 2 3 6 6 3" xfId="16249" xr:uid="{00000000-0005-0000-0000-00007A3F0000}"/>
    <cellStyle name="Normal 2 3 6 7" xfId="16250" xr:uid="{00000000-0005-0000-0000-00007B3F0000}"/>
    <cellStyle name="Normal 2 3 6 7 2" xfId="16251" xr:uid="{00000000-0005-0000-0000-00007C3F0000}"/>
    <cellStyle name="Normal 2 3 6 8" xfId="16252" xr:uid="{00000000-0005-0000-0000-00007D3F0000}"/>
    <cellStyle name="Normal 2 3 6 8 2" xfId="16253" xr:uid="{00000000-0005-0000-0000-00007E3F0000}"/>
    <cellStyle name="Normal 2 3 6 9" xfId="16254" xr:uid="{00000000-0005-0000-0000-00007F3F0000}"/>
    <cellStyle name="Normal 2 3 7" xfId="16255" xr:uid="{00000000-0005-0000-0000-0000803F0000}"/>
    <cellStyle name="Normal 2 3 7 2" xfId="16256" xr:uid="{00000000-0005-0000-0000-0000813F0000}"/>
    <cellStyle name="Normal 2 3 7 2 2" xfId="16257" xr:uid="{00000000-0005-0000-0000-0000823F0000}"/>
    <cellStyle name="Normal 2 3 7 2 2 2" xfId="16258" xr:uid="{00000000-0005-0000-0000-0000833F0000}"/>
    <cellStyle name="Normal 2 3 7 2 2 2 2" xfId="16259" xr:uid="{00000000-0005-0000-0000-0000843F0000}"/>
    <cellStyle name="Normal 2 3 7 2 2 3" xfId="16260" xr:uid="{00000000-0005-0000-0000-0000853F0000}"/>
    <cellStyle name="Normal 2 3 7 2 3" xfId="16261" xr:uid="{00000000-0005-0000-0000-0000863F0000}"/>
    <cellStyle name="Normal 2 3 7 2 3 2" xfId="16262" xr:uid="{00000000-0005-0000-0000-0000873F0000}"/>
    <cellStyle name="Normal 2 3 7 2 3 2 2" xfId="16263" xr:uid="{00000000-0005-0000-0000-0000883F0000}"/>
    <cellStyle name="Normal 2 3 7 2 3 3" xfId="16264" xr:uid="{00000000-0005-0000-0000-0000893F0000}"/>
    <cellStyle name="Normal 2 3 7 2 4" xfId="16265" xr:uid="{00000000-0005-0000-0000-00008A3F0000}"/>
    <cellStyle name="Normal 2 3 7 2 4 2" xfId="16266" xr:uid="{00000000-0005-0000-0000-00008B3F0000}"/>
    <cellStyle name="Normal 2 3 7 2 4 2 2" xfId="16267" xr:uid="{00000000-0005-0000-0000-00008C3F0000}"/>
    <cellStyle name="Normal 2 3 7 2 4 3" xfId="16268" xr:uid="{00000000-0005-0000-0000-00008D3F0000}"/>
    <cellStyle name="Normal 2 3 7 2 5" xfId="16269" xr:uid="{00000000-0005-0000-0000-00008E3F0000}"/>
    <cellStyle name="Normal 2 3 7 2 5 2" xfId="16270" xr:uid="{00000000-0005-0000-0000-00008F3F0000}"/>
    <cellStyle name="Normal 2 3 7 2 6" xfId="16271" xr:uid="{00000000-0005-0000-0000-0000903F0000}"/>
    <cellStyle name="Normal 2 3 7 2 6 2" xfId="16272" xr:uid="{00000000-0005-0000-0000-0000913F0000}"/>
    <cellStyle name="Normal 2 3 7 2 7" xfId="16273" xr:uid="{00000000-0005-0000-0000-0000923F0000}"/>
    <cellStyle name="Normal 2 3 7 3" xfId="16274" xr:uid="{00000000-0005-0000-0000-0000933F0000}"/>
    <cellStyle name="Normal 2 3 7 3 2" xfId="16275" xr:uid="{00000000-0005-0000-0000-0000943F0000}"/>
    <cellStyle name="Normal 2 3 7 3 2 2" xfId="16276" xr:uid="{00000000-0005-0000-0000-0000953F0000}"/>
    <cellStyle name="Normal 2 3 7 3 3" xfId="16277" xr:uid="{00000000-0005-0000-0000-0000963F0000}"/>
    <cellStyle name="Normal 2 3 7 4" xfId="16278" xr:uid="{00000000-0005-0000-0000-0000973F0000}"/>
    <cellStyle name="Normal 2 3 7 4 2" xfId="16279" xr:uid="{00000000-0005-0000-0000-0000983F0000}"/>
    <cellStyle name="Normal 2 3 7 4 2 2" xfId="16280" xr:uid="{00000000-0005-0000-0000-0000993F0000}"/>
    <cellStyle name="Normal 2 3 7 4 3" xfId="16281" xr:uid="{00000000-0005-0000-0000-00009A3F0000}"/>
    <cellStyle name="Normal 2 3 7 5" xfId="16282" xr:uid="{00000000-0005-0000-0000-00009B3F0000}"/>
    <cellStyle name="Normal 2 3 7 5 2" xfId="16283" xr:uid="{00000000-0005-0000-0000-00009C3F0000}"/>
    <cellStyle name="Normal 2 3 7 5 2 2" xfId="16284" xr:uid="{00000000-0005-0000-0000-00009D3F0000}"/>
    <cellStyle name="Normal 2 3 7 5 3" xfId="16285" xr:uid="{00000000-0005-0000-0000-00009E3F0000}"/>
    <cellStyle name="Normal 2 3 7 6" xfId="16286" xr:uid="{00000000-0005-0000-0000-00009F3F0000}"/>
    <cellStyle name="Normal 2 3 7 6 2" xfId="16287" xr:uid="{00000000-0005-0000-0000-0000A03F0000}"/>
    <cellStyle name="Normal 2 3 7 7" xfId="16288" xr:uid="{00000000-0005-0000-0000-0000A13F0000}"/>
    <cellStyle name="Normal 2 3 7 7 2" xfId="16289" xr:uid="{00000000-0005-0000-0000-0000A23F0000}"/>
    <cellStyle name="Normal 2 3 7 8" xfId="16290" xr:uid="{00000000-0005-0000-0000-0000A33F0000}"/>
    <cellStyle name="Normal 2 3 8" xfId="16291" xr:uid="{00000000-0005-0000-0000-0000A43F0000}"/>
    <cellStyle name="Normal 2 3 8 2" xfId="16292" xr:uid="{00000000-0005-0000-0000-0000A53F0000}"/>
    <cellStyle name="Normal 2 3 8 2 2" xfId="16293" xr:uid="{00000000-0005-0000-0000-0000A63F0000}"/>
    <cellStyle name="Normal 2 3 8 2 2 2" xfId="16294" xr:uid="{00000000-0005-0000-0000-0000A73F0000}"/>
    <cellStyle name="Normal 2 3 8 2 3" xfId="16295" xr:uid="{00000000-0005-0000-0000-0000A83F0000}"/>
    <cellStyle name="Normal 2 3 8 3" xfId="16296" xr:uid="{00000000-0005-0000-0000-0000A93F0000}"/>
    <cellStyle name="Normal 2 3 8 3 2" xfId="16297" xr:uid="{00000000-0005-0000-0000-0000AA3F0000}"/>
    <cellStyle name="Normal 2 3 8 3 2 2" xfId="16298" xr:uid="{00000000-0005-0000-0000-0000AB3F0000}"/>
    <cellStyle name="Normal 2 3 8 3 3" xfId="16299" xr:uid="{00000000-0005-0000-0000-0000AC3F0000}"/>
    <cellStyle name="Normal 2 3 8 4" xfId="16300" xr:uid="{00000000-0005-0000-0000-0000AD3F0000}"/>
    <cellStyle name="Normal 2 3 8 4 2" xfId="16301" xr:uid="{00000000-0005-0000-0000-0000AE3F0000}"/>
    <cellStyle name="Normal 2 3 8 4 2 2" xfId="16302" xr:uid="{00000000-0005-0000-0000-0000AF3F0000}"/>
    <cellStyle name="Normal 2 3 8 4 3" xfId="16303" xr:uid="{00000000-0005-0000-0000-0000B03F0000}"/>
    <cellStyle name="Normal 2 3 8 5" xfId="16304" xr:uid="{00000000-0005-0000-0000-0000B13F0000}"/>
    <cellStyle name="Normal 2 3 8 5 2" xfId="16305" xr:uid="{00000000-0005-0000-0000-0000B23F0000}"/>
    <cellStyle name="Normal 2 3 8 6" xfId="16306" xr:uid="{00000000-0005-0000-0000-0000B33F0000}"/>
    <cellStyle name="Normal 2 3 8 6 2" xfId="16307" xr:uid="{00000000-0005-0000-0000-0000B43F0000}"/>
    <cellStyle name="Normal 2 3 8 7" xfId="16308" xr:uid="{00000000-0005-0000-0000-0000B53F0000}"/>
    <cellStyle name="Normal 2 3 9" xfId="16309" xr:uid="{00000000-0005-0000-0000-0000B63F0000}"/>
    <cellStyle name="Normal 2 3 9 2" xfId="16310" xr:uid="{00000000-0005-0000-0000-0000B73F0000}"/>
    <cellStyle name="Normal 2 3 9 2 2" xfId="16311" xr:uid="{00000000-0005-0000-0000-0000B83F0000}"/>
    <cellStyle name="Normal 2 3 9 2 2 2" xfId="16312" xr:uid="{00000000-0005-0000-0000-0000B93F0000}"/>
    <cellStyle name="Normal 2 3 9 2 3" xfId="16313" xr:uid="{00000000-0005-0000-0000-0000BA3F0000}"/>
    <cellStyle name="Normal 2 3 9 3" xfId="16314" xr:uid="{00000000-0005-0000-0000-0000BB3F0000}"/>
    <cellStyle name="Normal 2 3 9 3 2" xfId="16315" xr:uid="{00000000-0005-0000-0000-0000BC3F0000}"/>
    <cellStyle name="Normal 2 3 9 3 2 2" xfId="16316" xr:uid="{00000000-0005-0000-0000-0000BD3F0000}"/>
    <cellStyle name="Normal 2 3 9 3 3" xfId="16317" xr:uid="{00000000-0005-0000-0000-0000BE3F0000}"/>
    <cellStyle name="Normal 2 3 9 4" xfId="16318" xr:uid="{00000000-0005-0000-0000-0000BF3F0000}"/>
    <cellStyle name="Normal 2 3 9 4 2" xfId="16319" xr:uid="{00000000-0005-0000-0000-0000C03F0000}"/>
    <cellStyle name="Normal 2 3 9 4 2 2" xfId="16320" xr:uid="{00000000-0005-0000-0000-0000C13F0000}"/>
    <cellStyle name="Normal 2 3 9 4 3" xfId="16321" xr:uid="{00000000-0005-0000-0000-0000C23F0000}"/>
    <cellStyle name="Normal 2 3 9 5" xfId="16322" xr:uid="{00000000-0005-0000-0000-0000C33F0000}"/>
    <cellStyle name="Normal 2 3 9 5 2" xfId="16323" xr:uid="{00000000-0005-0000-0000-0000C43F0000}"/>
    <cellStyle name="Normal 2 3 9 6" xfId="16324" xr:uid="{00000000-0005-0000-0000-0000C53F0000}"/>
    <cellStyle name="Normal 2 3 9 6 2" xfId="16325" xr:uid="{00000000-0005-0000-0000-0000C63F0000}"/>
    <cellStyle name="Normal 2 3 9 7" xfId="16326" xr:uid="{00000000-0005-0000-0000-0000C73F0000}"/>
    <cellStyle name="Normal 2 3_Confidential Information" xfId="16327" xr:uid="{00000000-0005-0000-0000-0000C83F0000}"/>
    <cellStyle name="Normal 2 4" xfId="16328" xr:uid="{00000000-0005-0000-0000-0000C93F0000}"/>
    <cellStyle name="Normal 2 4 10" xfId="16329" xr:uid="{00000000-0005-0000-0000-0000CA3F0000}"/>
    <cellStyle name="Normal 2 4 10 2" xfId="16330" xr:uid="{00000000-0005-0000-0000-0000CB3F0000}"/>
    <cellStyle name="Normal 2 4 10 2 2" xfId="16331" xr:uid="{00000000-0005-0000-0000-0000CC3F0000}"/>
    <cellStyle name="Normal 2 4 10 3" xfId="16332" xr:uid="{00000000-0005-0000-0000-0000CD3F0000}"/>
    <cellStyle name="Normal 2 4 11" xfId="16333" xr:uid="{00000000-0005-0000-0000-0000CE3F0000}"/>
    <cellStyle name="Normal 2 4 11 2" xfId="16334" xr:uid="{00000000-0005-0000-0000-0000CF3F0000}"/>
    <cellStyle name="Normal 2 4 11 2 2" xfId="16335" xr:uid="{00000000-0005-0000-0000-0000D03F0000}"/>
    <cellStyle name="Normal 2 4 11 3" xfId="16336" xr:uid="{00000000-0005-0000-0000-0000D13F0000}"/>
    <cellStyle name="Normal 2 4 12" xfId="16337" xr:uid="{00000000-0005-0000-0000-0000D23F0000}"/>
    <cellStyle name="Normal 2 4 12 2" xfId="16338" xr:uid="{00000000-0005-0000-0000-0000D33F0000}"/>
    <cellStyle name="Normal 2 4 12 2 2" xfId="16339" xr:uid="{00000000-0005-0000-0000-0000D43F0000}"/>
    <cellStyle name="Normal 2 4 12 3" xfId="16340" xr:uid="{00000000-0005-0000-0000-0000D53F0000}"/>
    <cellStyle name="Normal 2 4 13" xfId="16341" xr:uid="{00000000-0005-0000-0000-0000D63F0000}"/>
    <cellStyle name="Normal 2 4 13 2" xfId="16342" xr:uid="{00000000-0005-0000-0000-0000D73F0000}"/>
    <cellStyle name="Normal 2 4 13 2 2" xfId="16343" xr:uid="{00000000-0005-0000-0000-0000D83F0000}"/>
    <cellStyle name="Normal 2 4 13 3" xfId="16344" xr:uid="{00000000-0005-0000-0000-0000D93F0000}"/>
    <cellStyle name="Normal 2 4 14" xfId="16345" xr:uid="{00000000-0005-0000-0000-0000DA3F0000}"/>
    <cellStyle name="Normal 2 4 14 2" xfId="16346" xr:uid="{00000000-0005-0000-0000-0000DB3F0000}"/>
    <cellStyle name="Normal 2 4 15" xfId="16347" xr:uid="{00000000-0005-0000-0000-0000DC3F0000}"/>
    <cellStyle name="Normal 2 4 15 2" xfId="16348" xr:uid="{00000000-0005-0000-0000-0000DD3F0000}"/>
    <cellStyle name="Normal 2 4 16" xfId="16349" xr:uid="{00000000-0005-0000-0000-0000DE3F0000}"/>
    <cellStyle name="Normal 2 4 16 2" xfId="16350" xr:uid="{00000000-0005-0000-0000-0000DF3F0000}"/>
    <cellStyle name="Normal 2 4 17" xfId="16351" xr:uid="{00000000-0005-0000-0000-0000E03F0000}"/>
    <cellStyle name="Normal 2 4 2" xfId="16352" xr:uid="{00000000-0005-0000-0000-0000E13F0000}"/>
    <cellStyle name="Normal 2 4 2 10" xfId="16353" xr:uid="{00000000-0005-0000-0000-0000E23F0000}"/>
    <cellStyle name="Normal 2 4 2 10 2" xfId="16354" xr:uid="{00000000-0005-0000-0000-0000E33F0000}"/>
    <cellStyle name="Normal 2 4 2 10 2 2" xfId="16355" xr:uid="{00000000-0005-0000-0000-0000E43F0000}"/>
    <cellStyle name="Normal 2 4 2 10 3" xfId="16356" xr:uid="{00000000-0005-0000-0000-0000E53F0000}"/>
    <cellStyle name="Normal 2 4 2 11" xfId="16357" xr:uid="{00000000-0005-0000-0000-0000E63F0000}"/>
    <cellStyle name="Normal 2 4 2 11 2" xfId="16358" xr:uid="{00000000-0005-0000-0000-0000E73F0000}"/>
    <cellStyle name="Normal 2 4 2 12" xfId="16359" xr:uid="{00000000-0005-0000-0000-0000E83F0000}"/>
    <cellStyle name="Normal 2 4 2 12 2" xfId="16360" xr:uid="{00000000-0005-0000-0000-0000E93F0000}"/>
    <cellStyle name="Normal 2 4 2 13" xfId="16361" xr:uid="{00000000-0005-0000-0000-0000EA3F0000}"/>
    <cellStyle name="Normal 2 4 2 2" xfId="16362" xr:uid="{00000000-0005-0000-0000-0000EB3F0000}"/>
    <cellStyle name="Normal 2 4 2 2 10" xfId="16363" xr:uid="{00000000-0005-0000-0000-0000EC3F0000}"/>
    <cellStyle name="Normal 2 4 2 2 10 2" xfId="16364" xr:uid="{00000000-0005-0000-0000-0000ED3F0000}"/>
    <cellStyle name="Normal 2 4 2 2 11" xfId="16365" xr:uid="{00000000-0005-0000-0000-0000EE3F0000}"/>
    <cellStyle name="Normal 2 4 2 2 2" xfId="16366" xr:uid="{00000000-0005-0000-0000-0000EF3F0000}"/>
    <cellStyle name="Normal 2 4 2 2 2 2" xfId="16367" xr:uid="{00000000-0005-0000-0000-0000F03F0000}"/>
    <cellStyle name="Normal 2 4 2 2 2 2 2" xfId="16368" xr:uid="{00000000-0005-0000-0000-0000F13F0000}"/>
    <cellStyle name="Normal 2 4 2 2 2 2 2 2" xfId="16369" xr:uid="{00000000-0005-0000-0000-0000F23F0000}"/>
    <cellStyle name="Normal 2 4 2 2 2 2 2 2 2" xfId="16370" xr:uid="{00000000-0005-0000-0000-0000F33F0000}"/>
    <cellStyle name="Normal 2 4 2 2 2 2 2 3" xfId="16371" xr:uid="{00000000-0005-0000-0000-0000F43F0000}"/>
    <cellStyle name="Normal 2 4 2 2 2 2 3" xfId="16372" xr:uid="{00000000-0005-0000-0000-0000F53F0000}"/>
    <cellStyle name="Normal 2 4 2 2 2 2 3 2" xfId="16373" xr:uid="{00000000-0005-0000-0000-0000F63F0000}"/>
    <cellStyle name="Normal 2 4 2 2 2 2 3 2 2" xfId="16374" xr:uid="{00000000-0005-0000-0000-0000F73F0000}"/>
    <cellStyle name="Normal 2 4 2 2 2 2 3 3" xfId="16375" xr:uid="{00000000-0005-0000-0000-0000F83F0000}"/>
    <cellStyle name="Normal 2 4 2 2 2 2 4" xfId="16376" xr:uid="{00000000-0005-0000-0000-0000F93F0000}"/>
    <cellStyle name="Normal 2 4 2 2 2 2 4 2" xfId="16377" xr:uid="{00000000-0005-0000-0000-0000FA3F0000}"/>
    <cellStyle name="Normal 2 4 2 2 2 2 4 2 2" xfId="16378" xr:uid="{00000000-0005-0000-0000-0000FB3F0000}"/>
    <cellStyle name="Normal 2 4 2 2 2 2 4 3" xfId="16379" xr:uid="{00000000-0005-0000-0000-0000FC3F0000}"/>
    <cellStyle name="Normal 2 4 2 2 2 2 5" xfId="16380" xr:uid="{00000000-0005-0000-0000-0000FD3F0000}"/>
    <cellStyle name="Normal 2 4 2 2 2 2 5 2" xfId="16381" xr:uid="{00000000-0005-0000-0000-0000FE3F0000}"/>
    <cellStyle name="Normal 2 4 2 2 2 2 6" xfId="16382" xr:uid="{00000000-0005-0000-0000-0000FF3F0000}"/>
    <cellStyle name="Normal 2 4 2 2 2 2 6 2" xfId="16383" xr:uid="{00000000-0005-0000-0000-000000400000}"/>
    <cellStyle name="Normal 2 4 2 2 2 2 7" xfId="16384" xr:uid="{00000000-0005-0000-0000-000001400000}"/>
    <cellStyle name="Normal 2 4 2 2 2 3" xfId="16385" xr:uid="{00000000-0005-0000-0000-000002400000}"/>
    <cellStyle name="Normal 2 4 2 2 2 3 2" xfId="16386" xr:uid="{00000000-0005-0000-0000-000003400000}"/>
    <cellStyle name="Normal 2 4 2 2 2 3 2 2" xfId="16387" xr:uid="{00000000-0005-0000-0000-000004400000}"/>
    <cellStyle name="Normal 2 4 2 2 2 3 2 2 2" xfId="16388" xr:uid="{00000000-0005-0000-0000-000005400000}"/>
    <cellStyle name="Normal 2 4 2 2 2 3 2 3" xfId="16389" xr:uid="{00000000-0005-0000-0000-000006400000}"/>
    <cellStyle name="Normal 2 4 2 2 2 3 3" xfId="16390" xr:uid="{00000000-0005-0000-0000-000007400000}"/>
    <cellStyle name="Normal 2 4 2 2 2 3 3 2" xfId="16391" xr:uid="{00000000-0005-0000-0000-000008400000}"/>
    <cellStyle name="Normal 2 4 2 2 2 3 3 2 2" xfId="16392" xr:uid="{00000000-0005-0000-0000-000009400000}"/>
    <cellStyle name="Normal 2 4 2 2 2 3 3 3" xfId="16393" xr:uid="{00000000-0005-0000-0000-00000A400000}"/>
    <cellStyle name="Normal 2 4 2 2 2 3 4" xfId="16394" xr:uid="{00000000-0005-0000-0000-00000B400000}"/>
    <cellStyle name="Normal 2 4 2 2 2 3 4 2" xfId="16395" xr:uid="{00000000-0005-0000-0000-00000C400000}"/>
    <cellStyle name="Normal 2 4 2 2 2 3 4 2 2" xfId="16396" xr:uid="{00000000-0005-0000-0000-00000D400000}"/>
    <cellStyle name="Normal 2 4 2 2 2 3 4 3" xfId="16397" xr:uid="{00000000-0005-0000-0000-00000E400000}"/>
    <cellStyle name="Normal 2 4 2 2 2 3 5" xfId="16398" xr:uid="{00000000-0005-0000-0000-00000F400000}"/>
    <cellStyle name="Normal 2 4 2 2 2 3 5 2" xfId="16399" xr:uid="{00000000-0005-0000-0000-000010400000}"/>
    <cellStyle name="Normal 2 4 2 2 2 3 6" xfId="16400" xr:uid="{00000000-0005-0000-0000-000011400000}"/>
    <cellStyle name="Normal 2 4 2 2 2 3 6 2" xfId="16401" xr:uid="{00000000-0005-0000-0000-000012400000}"/>
    <cellStyle name="Normal 2 4 2 2 2 3 7" xfId="16402" xr:uid="{00000000-0005-0000-0000-000013400000}"/>
    <cellStyle name="Normal 2 4 2 2 2 4" xfId="16403" xr:uid="{00000000-0005-0000-0000-000014400000}"/>
    <cellStyle name="Normal 2 4 2 2 2 4 2" xfId="16404" xr:uid="{00000000-0005-0000-0000-000015400000}"/>
    <cellStyle name="Normal 2 4 2 2 2 4 2 2" xfId="16405" xr:uid="{00000000-0005-0000-0000-000016400000}"/>
    <cellStyle name="Normal 2 4 2 2 2 4 3" xfId="16406" xr:uid="{00000000-0005-0000-0000-000017400000}"/>
    <cellStyle name="Normal 2 4 2 2 2 5" xfId="16407" xr:uid="{00000000-0005-0000-0000-000018400000}"/>
    <cellStyle name="Normal 2 4 2 2 2 5 2" xfId="16408" xr:uid="{00000000-0005-0000-0000-000019400000}"/>
    <cellStyle name="Normal 2 4 2 2 2 5 2 2" xfId="16409" xr:uid="{00000000-0005-0000-0000-00001A400000}"/>
    <cellStyle name="Normal 2 4 2 2 2 5 3" xfId="16410" xr:uid="{00000000-0005-0000-0000-00001B400000}"/>
    <cellStyle name="Normal 2 4 2 2 2 6" xfId="16411" xr:uid="{00000000-0005-0000-0000-00001C400000}"/>
    <cellStyle name="Normal 2 4 2 2 2 6 2" xfId="16412" xr:uid="{00000000-0005-0000-0000-00001D400000}"/>
    <cellStyle name="Normal 2 4 2 2 2 6 2 2" xfId="16413" xr:uid="{00000000-0005-0000-0000-00001E400000}"/>
    <cellStyle name="Normal 2 4 2 2 2 6 3" xfId="16414" xr:uid="{00000000-0005-0000-0000-00001F400000}"/>
    <cellStyle name="Normal 2 4 2 2 2 7" xfId="16415" xr:uid="{00000000-0005-0000-0000-000020400000}"/>
    <cellStyle name="Normal 2 4 2 2 2 7 2" xfId="16416" xr:uid="{00000000-0005-0000-0000-000021400000}"/>
    <cellStyle name="Normal 2 4 2 2 2 8" xfId="16417" xr:uid="{00000000-0005-0000-0000-000022400000}"/>
    <cellStyle name="Normal 2 4 2 2 2 8 2" xfId="16418" xr:uid="{00000000-0005-0000-0000-000023400000}"/>
    <cellStyle name="Normal 2 4 2 2 2 9" xfId="16419" xr:uid="{00000000-0005-0000-0000-000024400000}"/>
    <cellStyle name="Normal 2 4 2 2 3" xfId="16420" xr:uid="{00000000-0005-0000-0000-000025400000}"/>
    <cellStyle name="Normal 2 4 2 2 3 2" xfId="16421" xr:uid="{00000000-0005-0000-0000-000026400000}"/>
    <cellStyle name="Normal 2 4 2 2 3 2 2" xfId="16422" xr:uid="{00000000-0005-0000-0000-000027400000}"/>
    <cellStyle name="Normal 2 4 2 2 3 2 2 2" xfId="16423" xr:uid="{00000000-0005-0000-0000-000028400000}"/>
    <cellStyle name="Normal 2 4 2 2 3 2 2 2 2" xfId="16424" xr:uid="{00000000-0005-0000-0000-000029400000}"/>
    <cellStyle name="Normal 2 4 2 2 3 2 2 3" xfId="16425" xr:uid="{00000000-0005-0000-0000-00002A400000}"/>
    <cellStyle name="Normal 2 4 2 2 3 2 3" xfId="16426" xr:uid="{00000000-0005-0000-0000-00002B400000}"/>
    <cellStyle name="Normal 2 4 2 2 3 2 3 2" xfId="16427" xr:uid="{00000000-0005-0000-0000-00002C400000}"/>
    <cellStyle name="Normal 2 4 2 2 3 2 3 2 2" xfId="16428" xr:uid="{00000000-0005-0000-0000-00002D400000}"/>
    <cellStyle name="Normal 2 4 2 2 3 2 3 3" xfId="16429" xr:uid="{00000000-0005-0000-0000-00002E400000}"/>
    <cellStyle name="Normal 2 4 2 2 3 2 4" xfId="16430" xr:uid="{00000000-0005-0000-0000-00002F400000}"/>
    <cellStyle name="Normal 2 4 2 2 3 2 4 2" xfId="16431" xr:uid="{00000000-0005-0000-0000-000030400000}"/>
    <cellStyle name="Normal 2 4 2 2 3 2 4 2 2" xfId="16432" xr:uid="{00000000-0005-0000-0000-000031400000}"/>
    <cellStyle name="Normal 2 4 2 2 3 2 4 3" xfId="16433" xr:uid="{00000000-0005-0000-0000-000032400000}"/>
    <cellStyle name="Normal 2 4 2 2 3 2 5" xfId="16434" xr:uid="{00000000-0005-0000-0000-000033400000}"/>
    <cellStyle name="Normal 2 4 2 2 3 2 5 2" xfId="16435" xr:uid="{00000000-0005-0000-0000-000034400000}"/>
    <cellStyle name="Normal 2 4 2 2 3 2 6" xfId="16436" xr:uid="{00000000-0005-0000-0000-000035400000}"/>
    <cellStyle name="Normal 2 4 2 2 3 2 6 2" xfId="16437" xr:uid="{00000000-0005-0000-0000-000036400000}"/>
    <cellStyle name="Normal 2 4 2 2 3 2 7" xfId="16438" xr:uid="{00000000-0005-0000-0000-000037400000}"/>
    <cellStyle name="Normal 2 4 2 2 3 3" xfId="16439" xr:uid="{00000000-0005-0000-0000-000038400000}"/>
    <cellStyle name="Normal 2 4 2 2 3 3 2" xfId="16440" xr:uid="{00000000-0005-0000-0000-000039400000}"/>
    <cellStyle name="Normal 2 4 2 2 3 3 2 2" xfId="16441" xr:uid="{00000000-0005-0000-0000-00003A400000}"/>
    <cellStyle name="Normal 2 4 2 2 3 3 3" xfId="16442" xr:uid="{00000000-0005-0000-0000-00003B400000}"/>
    <cellStyle name="Normal 2 4 2 2 3 4" xfId="16443" xr:uid="{00000000-0005-0000-0000-00003C400000}"/>
    <cellStyle name="Normal 2 4 2 2 3 4 2" xfId="16444" xr:uid="{00000000-0005-0000-0000-00003D400000}"/>
    <cellStyle name="Normal 2 4 2 2 3 4 2 2" xfId="16445" xr:uid="{00000000-0005-0000-0000-00003E400000}"/>
    <cellStyle name="Normal 2 4 2 2 3 4 3" xfId="16446" xr:uid="{00000000-0005-0000-0000-00003F400000}"/>
    <cellStyle name="Normal 2 4 2 2 3 5" xfId="16447" xr:uid="{00000000-0005-0000-0000-000040400000}"/>
    <cellStyle name="Normal 2 4 2 2 3 5 2" xfId="16448" xr:uid="{00000000-0005-0000-0000-000041400000}"/>
    <cellStyle name="Normal 2 4 2 2 3 5 2 2" xfId="16449" xr:uid="{00000000-0005-0000-0000-000042400000}"/>
    <cellStyle name="Normal 2 4 2 2 3 5 3" xfId="16450" xr:uid="{00000000-0005-0000-0000-000043400000}"/>
    <cellStyle name="Normal 2 4 2 2 3 6" xfId="16451" xr:uid="{00000000-0005-0000-0000-000044400000}"/>
    <cellStyle name="Normal 2 4 2 2 3 6 2" xfId="16452" xr:uid="{00000000-0005-0000-0000-000045400000}"/>
    <cellStyle name="Normal 2 4 2 2 3 7" xfId="16453" xr:uid="{00000000-0005-0000-0000-000046400000}"/>
    <cellStyle name="Normal 2 4 2 2 3 7 2" xfId="16454" xr:uid="{00000000-0005-0000-0000-000047400000}"/>
    <cellStyle name="Normal 2 4 2 2 3 8" xfId="16455" xr:uid="{00000000-0005-0000-0000-000048400000}"/>
    <cellStyle name="Normal 2 4 2 2 4" xfId="16456" xr:uid="{00000000-0005-0000-0000-000049400000}"/>
    <cellStyle name="Normal 2 4 2 2 4 2" xfId="16457" xr:uid="{00000000-0005-0000-0000-00004A400000}"/>
    <cellStyle name="Normal 2 4 2 2 4 2 2" xfId="16458" xr:uid="{00000000-0005-0000-0000-00004B400000}"/>
    <cellStyle name="Normal 2 4 2 2 4 2 2 2" xfId="16459" xr:uid="{00000000-0005-0000-0000-00004C400000}"/>
    <cellStyle name="Normal 2 4 2 2 4 2 3" xfId="16460" xr:uid="{00000000-0005-0000-0000-00004D400000}"/>
    <cellStyle name="Normal 2 4 2 2 4 3" xfId="16461" xr:uid="{00000000-0005-0000-0000-00004E400000}"/>
    <cellStyle name="Normal 2 4 2 2 4 3 2" xfId="16462" xr:uid="{00000000-0005-0000-0000-00004F400000}"/>
    <cellStyle name="Normal 2 4 2 2 4 3 2 2" xfId="16463" xr:uid="{00000000-0005-0000-0000-000050400000}"/>
    <cellStyle name="Normal 2 4 2 2 4 3 3" xfId="16464" xr:uid="{00000000-0005-0000-0000-000051400000}"/>
    <cellStyle name="Normal 2 4 2 2 4 4" xfId="16465" xr:uid="{00000000-0005-0000-0000-000052400000}"/>
    <cellStyle name="Normal 2 4 2 2 4 4 2" xfId="16466" xr:uid="{00000000-0005-0000-0000-000053400000}"/>
    <cellStyle name="Normal 2 4 2 2 4 4 2 2" xfId="16467" xr:uid="{00000000-0005-0000-0000-000054400000}"/>
    <cellStyle name="Normal 2 4 2 2 4 4 3" xfId="16468" xr:uid="{00000000-0005-0000-0000-000055400000}"/>
    <cellStyle name="Normal 2 4 2 2 4 5" xfId="16469" xr:uid="{00000000-0005-0000-0000-000056400000}"/>
    <cellStyle name="Normal 2 4 2 2 4 5 2" xfId="16470" xr:uid="{00000000-0005-0000-0000-000057400000}"/>
    <cellStyle name="Normal 2 4 2 2 4 6" xfId="16471" xr:uid="{00000000-0005-0000-0000-000058400000}"/>
    <cellStyle name="Normal 2 4 2 2 4 6 2" xfId="16472" xr:uid="{00000000-0005-0000-0000-000059400000}"/>
    <cellStyle name="Normal 2 4 2 2 4 7" xfId="16473" xr:uid="{00000000-0005-0000-0000-00005A400000}"/>
    <cellStyle name="Normal 2 4 2 2 5" xfId="16474" xr:uid="{00000000-0005-0000-0000-00005B400000}"/>
    <cellStyle name="Normal 2 4 2 2 5 2" xfId="16475" xr:uid="{00000000-0005-0000-0000-00005C400000}"/>
    <cellStyle name="Normal 2 4 2 2 5 2 2" xfId="16476" xr:uid="{00000000-0005-0000-0000-00005D400000}"/>
    <cellStyle name="Normal 2 4 2 2 5 2 2 2" xfId="16477" xr:uid="{00000000-0005-0000-0000-00005E400000}"/>
    <cellStyle name="Normal 2 4 2 2 5 2 3" xfId="16478" xr:uid="{00000000-0005-0000-0000-00005F400000}"/>
    <cellStyle name="Normal 2 4 2 2 5 3" xfId="16479" xr:uid="{00000000-0005-0000-0000-000060400000}"/>
    <cellStyle name="Normal 2 4 2 2 5 3 2" xfId="16480" xr:uid="{00000000-0005-0000-0000-000061400000}"/>
    <cellStyle name="Normal 2 4 2 2 5 3 2 2" xfId="16481" xr:uid="{00000000-0005-0000-0000-000062400000}"/>
    <cellStyle name="Normal 2 4 2 2 5 3 3" xfId="16482" xr:uid="{00000000-0005-0000-0000-000063400000}"/>
    <cellStyle name="Normal 2 4 2 2 5 4" xfId="16483" xr:uid="{00000000-0005-0000-0000-000064400000}"/>
    <cellStyle name="Normal 2 4 2 2 5 4 2" xfId="16484" xr:uid="{00000000-0005-0000-0000-000065400000}"/>
    <cellStyle name="Normal 2 4 2 2 5 4 2 2" xfId="16485" xr:uid="{00000000-0005-0000-0000-000066400000}"/>
    <cellStyle name="Normal 2 4 2 2 5 4 3" xfId="16486" xr:uid="{00000000-0005-0000-0000-000067400000}"/>
    <cellStyle name="Normal 2 4 2 2 5 5" xfId="16487" xr:uid="{00000000-0005-0000-0000-000068400000}"/>
    <cellStyle name="Normal 2 4 2 2 5 5 2" xfId="16488" xr:uid="{00000000-0005-0000-0000-000069400000}"/>
    <cellStyle name="Normal 2 4 2 2 5 6" xfId="16489" xr:uid="{00000000-0005-0000-0000-00006A400000}"/>
    <cellStyle name="Normal 2 4 2 2 5 6 2" xfId="16490" xr:uid="{00000000-0005-0000-0000-00006B400000}"/>
    <cellStyle name="Normal 2 4 2 2 5 7" xfId="16491" xr:uid="{00000000-0005-0000-0000-00006C400000}"/>
    <cellStyle name="Normal 2 4 2 2 6" xfId="16492" xr:uid="{00000000-0005-0000-0000-00006D400000}"/>
    <cellStyle name="Normal 2 4 2 2 6 2" xfId="16493" xr:uid="{00000000-0005-0000-0000-00006E400000}"/>
    <cellStyle name="Normal 2 4 2 2 6 2 2" xfId="16494" xr:uid="{00000000-0005-0000-0000-00006F400000}"/>
    <cellStyle name="Normal 2 4 2 2 6 3" xfId="16495" xr:uid="{00000000-0005-0000-0000-000070400000}"/>
    <cellStyle name="Normal 2 4 2 2 7" xfId="16496" xr:uid="{00000000-0005-0000-0000-000071400000}"/>
    <cellStyle name="Normal 2 4 2 2 7 2" xfId="16497" xr:uid="{00000000-0005-0000-0000-000072400000}"/>
    <cellStyle name="Normal 2 4 2 2 7 2 2" xfId="16498" xr:uid="{00000000-0005-0000-0000-000073400000}"/>
    <cellStyle name="Normal 2 4 2 2 7 3" xfId="16499" xr:uid="{00000000-0005-0000-0000-000074400000}"/>
    <cellStyle name="Normal 2 4 2 2 8" xfId="16500" xr:uid="{00000000-0005-0000-0000-000075400000}"/>
    <cellStyle name="Normal 2 4 2 2 8 2" xfId="16501" xr:uid="{00000000-0005-0000-0000-000076400000}"/>
    <cellStyle name="Normal 2 4 2 2 8 2 2" xfId="16502" xr:uid="{00000000-0005-0000-0000-000077400000}"/>
    <cellStyle name="Normal 2 4 2 2 8 3" xfId="16503" xr:uid="{00000000-0005-0000-0000-000078400000}"/>
    <cellStyle name="Normal 2 4 2 2 9" xfId="16504" xr:uid="{00000000-0005-0000-0000-000079400000}"/>
    <cellStyle name="Normal 2 4 2 2 9 2" xfId="16505" xr:uid="{00000000-0005-0000-0000-00007A400000}"/>
    <cellStyle name="Normal 2 4 2 3" xfId="16506" xr:uid="{00000000-0005-0000-0000-00007B400000}"/>
    <cellStyle name="Normal 2 4 2 3 10" xfId="16507" xr:uid="{00000000-0005-0000-0000-00007C400000}"/>
    <cellStyle name="Normal 2 4 2 3 10 2" xfId="16508" xr:uid="{00000000-0005-0000-0000-00007D400000}"/>
    <cellStyle name="Normal 2 4 2 3 11" xfId="16509" xr:uid="{00000000-0005-0000-0000-00007E400000}"/>
    <cellStyle name="Normal 2 4 2 3 2" xfId="16510" xr:uid="{00000000-0005-0000-0000-00007F400000}"/>
    <cellStyle name="Normal 2 4 2 3 2 2" xfId="16511" xr:uid="{00000000-0005-0000-0000-000080400000}"/>
    <cellStyle name="Normal 2 4 2 3 2 2 2" xfId="16512" xr:uid="{00000000-0005-0000-0000-000081400000}"/>
    <cellStyle name="Normal 2 4 2 3 2 2 2 2" xfId="16513" xr:uid="{00000000-0005-0000-0000-000082400000}"/>
    <cellStyle name="Normal 2 4 2 3 2 2 2 2 2" xfId="16514" xr:uid="{00000000-0005-0000-0000-000083400000}"/>
    <cellStyle name="Normal 2 4 2 3 2 2 2 3" xfId="16515" xr:uid="{00000000-0005-0000-0000-000084400000}"/>
    <cellStyle name="Normal 2 4 2 3 2 2 3" xfId="16516" xr:uid="{00000000-0005-0000-0000-000085400000}"/>
    <cellStyle name="Normal 2 4 2 3 2 2 3 2" xfId="16517" xr:uid="{00000000-0005-0000-0000-000086400000}"/>
    <cellStyle name="Normal 2 4 2 3 2 2 3 2 2" xfId="16518" xr:uid="{00000000-0005-0000-0000-000087400000}"/>
    <cellStyle name="Normal 2 4 2 3 2 2 3 3" xfId="16519" xr:uid="{00000000-0005-0000-0000-000088400000}"/>
    <cellStyle name="Normal 2 4 2 3 2 2 4" xfId="16520" xr:uid="{00000000-0005-0000-0000-000089400000}"/>
    <cellStyle name="Normal 2 4 2 3 2 2 4 2" xfId="16521" xr:uid="{00000000-0005-0000-0000-00008A400000}"/>
    <cellStyle name="Normal 2 4 2 3 2 2 4 2 2" xfId="16522" xr:uid="{00000000-0005-0000-0000-00008B400000}"/>
    <cellStyle name="Normal 2 4 2 3 2 2 4 3" xfId="16523" xr:uid="{00000000-0005-0000-0000-00008C400000}"/>
    <cellStyle name="Normal 2 4 2 3 2 2 5" xfId="16524" xr:uid="{00000000-0005-0000-0000-00008D400000}"/>
    <cellStyle name="Normal 2 4 2 3 2 2 5 2" xfId="16525" xr:uid="{00000000-0005-0000-0000-00008E400000}"/>
    <cellStyle name="Normal 2 4 2 3 2 2 6" xfId="16526" xr:uid="{00000000-0005-0000-0000-00008F400000}"/>
    <cellStyle name="Normal 2 4 2 3 2 2 6 2" xfId="16527" xr:uid="{00000000-0005-0000-0000-000090400000}"/>
    <cellStyle name="Normal 2 4 2 3 2 2 7" xfId="16528" xr:uid="{00000000-0005-0000-0000-000091400000}"/>
    <cellStyle name="Normal 2 4 2 3 2 3" xfId="16529" xr:uid="{00000000-0005-0000-0000-000092400000}"/>
    <cellStyle name="Normal 2 4 2 3 2 3 2" xfId="16530" xr:uid="{00000000-0005-0000-0000-000093400000}"/>
    <cellStyle name="Normal 2 4 2 3 2 3 2 2" xfId="16531" xr:uid="{00000000-0005-0000-0000-000094400000}"/>
    <cellStyle name="Normal 2 4 2 3 2 3 2 2 2" xfId="16532" xr:uid="{00000000-0005-0000-0000-000095400000}"/>
    <cellStyle name="Normal 2 4 2 3 2 3 2 3" xfId="16533" xr:uid="{00000000-0005-0000-0000-000096400000}"/>
    <cellStyle name="Normal 2 4 2 3 2 3 3" xfId="16534" xr:uid="{00000000-0005-0000-0000-000097400000}"/>
    <cellStyle name="Normal 2 4 2 3 2 3 3 2" xfId="16535" xr:uid="{00000000-0005-0000-0000-000098400000}"/>
    <cellStyle name="Normal 2 4 2 3 2 3 3 2 2" xfId="16536" xr:uid="{00000000-0005-0000-0000-000099400000}"/>
    <cellStyle name="Normal 2 4 2 3 2 3 3 3" xfId="16537" xr:uid="{00000000-0005-0000-0000-00009A400000}"/>
    <cellStyle name="Normal 2 4 2 3 2 3 4" xfId="16538" xr:uid="{00000000-0005-0000-0000-00009B400000}"/>
    <cellStyle name="Normal 2 4 2 3 2 3 4 2" xfId="16539" xr:uid="{00000000-0005-0000-0000-00009C400000}"/>
    <cellStyle name="Normal 2 4 2 3 2 3 4 2 2" xfId="16540" xr:uid="{00000000-0005-0000-0000-00009D400000}"/>
    <cellStyle name="Normal 2 4 2 3 2 3 4 3" xfId="16541" xr:uid="{00000000-0005-0000-0000-00009E400000}"/>
    <cellStyle name="Normal 2 4 2 3 2 3 5" xfId="16542" xr:uid="{00000000-0005-0000-0000-00009F400000}"/>
    <cellStyle name="Normal 2 4 2 3 2 3 5 2" xfId="16543" xr:uid="{00000000-0005-0000-0000-0000A0400000}"/>
    <cellStyle name="Normal 2 4 2 3 2 3 6" xfId="16544" xr:uid="{00000000-0005-0000-0000-0000A1400000}"/>
    <cellStyle name="Normal 2 4 2 3 2 3 6 2" xfId="16545" xr:uid="{00000000-0005-0000-0000-0000A2400000}"/>
    <cellStyle name="Normal 2 4 2 3 2 3 7" xfId="16546" xr:uid="{00000000-0005-0000-0000-0000A3400000}"/>
    <cellStyle name="Normal 2 4 2 3 2 4" xfId="16547" xr:uid="{00000000-0005-0000-0000-0000A4400000}"/>
    <cellStyle name="Normal 2 4 2 3 2 4 2" xfId="16548" xr:uid="{00000000-0005-0000-0000-0000A5400000}"/>
    <cellStyle name="Normal 2 4 2 3 2 4 2 2" xfId="16549" xr:uid="{00000000-0005-0000-0000-0000A6400000}"/>
    <cellStyle name="Normal 2 4 2 3 2 4 3" xfId="16550" xr:uid="{00000000-0005-0000-0000-0000A7400000}"/>
    <cellStyle name="Normal 2 4 2 3 2 5" xfId="16551" xr:uid="{00000000-0005-0000-0000-0000A8400000}"/>
    <cellStyle name="Normal 2 4 2 3 2 5 2" xfId="16552" xr:uid="{00000000-0005-0000-0000-0000A9400000}"/>
    <cellStyle name="Normal 2 4 2 3 2 5 2 2" xfId="16553" xr:uid="{00000000-0005-0000-0000-0000AA400000}"/>
    <cellStyle name="Normal 2 4 2 3 2 5 3" xfId="16554" xr:uid="{00000000-0005-0000-0000-0000AB400000}"/>
    <cellStyle name="Normal 2 4 2 3 2 6" xfId="16555" xr:uid="{00000000-0005-0000-0000-0000AC400000}"/>
    <cellStyle name="Normal 2 4 2 3 2 6 2" xfId="16556" xr:uid="{00000000-0005-0000-0000-0000AD400000}"/>
    <cellStyle name="Normal 2 4 2 3 2 6 2 2" xfId="16557" xr:uid="{00000000-0005-0000-0000-0000AE400000}"/>
    <cellStyle name="Normal 2 4 2 3 2 6 3" xfId="16558" xr:uid="{00000000-0005-0000-0000-0000AF400000}"/>
    <cellStyle name="Normal 2 4 2 3 2 7" xfId="16559" xr:uid="{00000000-0005-0000-0000-0000B0400000}"/>
    <cellStyle name="Normal 2 4 2 3 2 7 2" xfId="16560" xr:uid="{00000000-0005-0000-0000-0000B1400000}"/>
    <cellStyle name="Normal 2 4 2 3 2 8" xfId="16561" xr:uid="{00000000-0005-0000-0000-0000B2400000}"/>
    <cellStyle name="Normal 2 4 2 3 2 8 2" xfId="16562" xr:uid="{00000000-0005-0000-0000-0000B3400000}"/>
    <cellStyle name="Normal 2 4 2 3 2 9" xfId="16563" xr:uid="{00000000-0005-0000-0000-0000B4400000}"/>
    <cellStyle name="Normal 2 4 2 3 3" xfId="16564" xr:uid="{00000000-0005-0000-0000-0000B5400000}"/>
    <cellStyle name="Normal 2 4 2 3 3 2" xfId="16565" xr:uid="{00000000-0005-0000-0000-0000B6400000}"/>
    <cellStyle name="Normal 2 4 2 3 3 2 2" xfId="16566" xr:uid="{00000000-0005-0000-0000-0000B7400000}"/>
    <cellStyle name="Normal 2 4 2 3 3 2 2 2" xfId="16567" xr:uid="{00000000-0005-0000-0000-0000B8400000}"/>
    <cellStyle name="Normal 2 4 2 3 3 2 2 2 2" xfId="16568" xr:uid="{00000000-0005-0000-0000-0000B9400000}"/>
    <cellStyle name="Normal 2 4 2 3 3 2 2 3" xfId="16569" xr:uid="{00000000-0005-0000-0000-0000BA400000}"/>
    <cellStyle name="Normal 2 4 2 3 3 2 3" xfId="16570" xr:uid="{00000000-0005-0000-0000-0000BB400000}"/>
    <cellStyle name="Normal 2 4 2 3 3 2 3 2" xfId="16571" xr:uid="{00000000-0005-0000-0000-0000BC400000}"/>
    <cellStyle name="Normal 2 4 2 3 3 2 3 2 2" xfId="16572" xr:uid="{00000000-0005-0000-0000-0000BD400000}"/>
    <cellStyle name="Normal 2 4 2 3 3 2 3 3" xfId="16573" xr:uid="{00000000-0005-0000-0000-0000BE400000}"/>
    <cellStyle name="Normal 2 4 2 3 3 2 4" xfId="16574" xr:uid="{00000000-0005-0000-0000-0000BF400000}"/>
    <cellStyle name="Normal 2 4 2 3 3 2 4 2" xfId="16575" xr:uid="{00000000-0005-0000-0000-0000C0400000}"/>
    <cellStyle name="Normal 2 4 2 3 3 2 4 2 2" xfId="16576" xr:uid="{00000000-0005-0000-0000-0000C1400000}"/>
    <cellStyle name="Normal 2 4 2 3 3 2 4 3" xfId="16577" xr:uid="{00000000-0005-0000-0000-0000C2400000}"/>
    <cellStyle name="Normal 2 4 2 3 3 2 5" xfId="16578" xr:uid="{00000000-0005-0000-0000-0000C3400000}"/>
    <cellStyle name="Normal 2 4 2 3 3 2 5 2" xfId="16579" xr:uid="{00000000-0005-0000-0000-0000C4400000}"/>
    <cellStyle name="Normal 2 4 2 3 3 2 6" xfId="16580" xr:uid="{00000000-0005-0000-0000-0000C5400000}"/>
    <cellStyle name="Normal 2 4 2 3 3 2 6 2" xfId="16581" xr:uid="{00000000-0005-0000-0000-0000C6400000}"/>
    <cellStyle name="Normal 2 4 2 3 3 2 7" xfId="16582" xr:uid="{00000000-0005-0000-0000-0000C7400000}"/>
    <cellStyle name="Normal 2 4 2 3 3 3" xfId="16583" xr:uid="{00000000-0005-0000-0000-0000C8400000}"/>
    <cellStyle name="Normal 2 4 2 3 3 3 2" xfId="16584" xr:uid="{00000000-0005-0000-0000-0000C9400000}"/>
    <cellStyle name="Normal 2 4 2 3 3 3 2 2" xfId="16585" xr:uid="{00000000-0005-0000-0000-0000CA400000}"/>
    <cellStyle name="Normal 2 4 2 3 3 3 3" xfId="16586" xr:uid="{00000000-0005-0000-0000-0000CB400000}"/>
    <cellStyle name="Normal 2 4 2 3 3 4" xfId="16587" xr:uid="{00000000-0005-0000-0000-0000CC400000}"/>
    <cellStyle name="Normal 2 4 2 3 3 4 2" xfId="16588" xr:uid="{00000000-0005-0000-0000-0000CD400000}"/>
    <cellStyle name="Normal 2 4 2 3 3 4 2 2" xfId="16589" xr:uid="{00000000-0005-0000-0000-0000CE400000}"/>
    <cellStyle name="Normal 2 4 2 3 3 4 3" xfId="16590" xr:uid="{00000000-0005-0000-0000-0000CF400000}"/>
    <cellStyle name="Normal 2 4 2 3 3 5" xfId="16591" xr:uid="{00000000-0005-0000-0000-0000D0400000}"/>
    <cellStyle name="Normal 2 4 2 3 3 5 2" xfId="16592" xr:uid="{00000000-0005-0000-0000-0000D1400000}"/>
    <cellStyle name="Normal 2 4 2 3 3 5 2 2" xfId="16593" xr:uid="{00000000-0005-0000-0000-0000D2400000}"/>
    <cellStyle name="Normal 2 4 2 3 3 5 3" xfId="16594" xr:uid="{00000000-0005-0000-0000-0000D3400000}"/>
    <cellStyle name="Normal 2 4 2 3 3 6" xfId="16595" xr:uid="{00000000-0005-0000-0000-0000D4400000}"/>
    <cellStyle name="Normal 2 4 2 3 3 6 2" xfId="16596" xr:uid="{00000000-0005-0000-0000-0000D5400000}"/>
    <cellStyle name="Normal 2 4 2 3 3 7" xfId="16597" xr:uid="{00000000-0005-0000-0000-0000D6400000}"/>
    <cellStyle name="Normal 2 4 2 3 3 7 2" xfId="16598" xr:uid="{00000000-0005-0000-0000-0000D7400000}"/>
    <cellStyle name="Normal 2 4 2 3 3 8" xfId="16599" xr:uid="{00000000-0005-0000-0000-0000D8400000}"/>
    <cellStyle name="Normal 2 4 2 3 4" xfId="16600" xr:uid="{00000000-0005-0000-0000-0000D9400000}"/>
    <cellStyle name="Normal 2 4 2 3 4 2" xfId="16601" xr:uid="{00000000-0005-0000-0000-0000DA400000}"/>
    <cellStyle name="Normal 2 4 2 3 4 2 2" xfId="16602" xr:uid="{00000000-0005-0000-0000-0000DB400000}"/>
    <cellStyle name="Normal 2 4 2 3 4 2 2 2" xfId="16603" xr:uid="{00000000-0005-0000-0000-0000DC400000}"/>
    <cellStyle name="Normal 2 4 2 3 4 2 3" xfId="16604" xr:uid="{00000000-0005-0000-0000-0000DD400000}"/>
    <cellStyle name="Normal 2 4 2 3 4 3" xfId="16605" xr:uid="{00000000-0005-0000-0000-0000DE400000}"/>
    <cellStyle name="Normal 2 4 2 3 4 3 2" xfId="16606" xr:uid="{00000000-0005-0000-0000-0000DF400000}"/>
    <cellStyle name="Normal 2 4 2 3 4 3 2 2" xfId="16607" xr:uid="{00000000-0005-0000-0000-0000E0400000}"/>
    <cellStyle name="Normal 2 4 2 3 4 3 3" xfId="16608" xr:uid="{00000000-0005-0000-0000-0000E1400000}"/>
    <cellStyle name="Normal 2 4 2 3 4 4" xfId="16609" xr:uid="{00000000-0005-0000-0000-0000E2400000}"/>
    <cellStyle name="Normal 2 4 2 3 4 4 2" xfId="16610" xr:uid="{00000000-0005-0000-0000-0000E3400000}"/>
    <cellStyle name="Normal 2 4 2 3 4 4 2 2" xfId="16611" xr:uid="{00000000-0005-0000-0000-0000E4400000}"/>
    <cellStyle name="Normal 2 4 2 3 4 4 3" xfId="16612" xr:uid="{00000000-0005-0000-0000-0000E5400000}"/>
    <cellStyle name="Normal 2 4 2 3 4 5" xfId="16613" xr:uid="{00000000-0005-0000-0000-0000E6400000}"/>
    <cellStyle name="Normal 2 4 2 3 4 5 2" xfId="16614" xr:uid="{00000000-0005-0000-0000-0000E7400000}"/>
    <cellStyle name="Normal 2 4 2 3 4 6" xfId="16615" xr:uid="{00000000-0005-0000-0000-0000E8400000}"/>
    <cellStyle name="Normal 2 4 2 3 4 6 2" xfId="16616" xr:uid="{00000000-0005-0000-0000-0000E9400000}"/>
    <cellStyle name="Normal 2 4 2 3 4 7" xfId="16617" xr:uid="{00000000-0005-0000-0000-0000EA400000}"/>
    <cellStyle name="Normal 2 4 2 3 5" xfId="16618" xr:uid="{00000000-0005-0000-0000-0000EB400000}"/>
    <cellStyle name="Normal 2 4 2 3 5 2" xfId="16619" xr:uid="{00000000-0005-0000-0000-0000EC400000}"/>
    <cellStyle name="Normal 2 4 2 3 5 2 2" xfId="16620" xr:uid="{00000000-0005-0000-0000-0000ED400000}"/>
    <cellStyle name="Normal 2 4 2 3 5 2 2 2" xfId="16621" xr:uid="{00000000-0005-0000-0000-0000EE400000}"/>
    <cellStyle name="Normal 2 4 2 3 5 2 3" xfId="16622" xr:uid="{00000000-0005-0000-0000-0000EF400000}"/>
    <cellStyle name="Normal 2 4 2 3 5 3" xfId="16623" xr:uid="{00000000-0005-0000-0000-0000F0400000}"/>
    <cellStyle name="Normal 2 4 2 3 5 3 2" xfId="16624" xr:uid="{00000000-0005-0000-0000-0000F1400000}"/>
    <cellStyle name="Normal 2 4 2 3 5 3 2 2" xfId="16625" xr:uid="{00000000-0005-0000-0000-0000F2400000}"/>
    <cellStyle name="Normal 2 4 2 3 5 3 3" xfId="16626" xr:uid="{00000000-0005-0000-0000-0000F3400000}"/>
    <cellStyle name="Normal 2 4 2 3 5 4" xfId="16627" xr:uid="{00000000-0005-0000-0000-0000F4400000}"/>
    <cellStyle name="Normal 2 4 2 3 5 4 2" xfId="16628" xr:uid="{00000000-0005-0000-0000-0000F5400000}"/>
    <cellStyle name="Normal 2 4 2 3 5 4 2 2" xfId="16629" xr:uid="{00000000-0005-0000-0000-0000F6400000}"/>
    <cellStyle name="Normal 2 4 2 3 5 4 3" xfId="16630" xr:uid="{00000000-0005-0000-0000-0000F7400000}"/>
    <cellStyle name="Normal 2 4 2 3 5 5" xfId="16631" xr:uid="{00000000-0005-0000-0000-0000F8400000}"/>
    <cellStyle name="Normal 2 4 2 3 5 5 2" xfId="16632" xr:uid="{00000000-0005-0000-0000-0000F9400000}"/>
    <cellStyle name="Normal 2 4 2 3 5 6" xfId="16633" xr:uid="{00000000-0005-0000-0000-0000FA400000}"/>
    <cellStyle name="Normal 2 4 2 3 5 6 2" xfId="16634" xr:uid="{00000000-0005-0000-0000-0000FB400000}"/>
    <cellStyle name="Normal 2 4 2 3 5 7" xfId="16635" xr:uid="{00000000-0005-0000-0000-0000FC400000}"/>
    <cellStyle name="Normal 2 4 2 3 6" xfId="16636" xr:uid="{00000000-0005-0000-0000-0000FD400000}"/>
    <cellStyle name="Normal 2 4 2 3 6 2" xfId="16637" xr:uid="{00000000-0005-0000-0000-0000FE400000}"/>
    <cellStyle name="Normal 2 4 2 3 6 2 2" xfId="16638" xr:uid="{00000000-0005-0000-0000-0000FF400000}"/>
    <cellStyle name="Normal 2 4 2 3 6 3" xfId="16639" xr:uid="{00000000-0005-0000-0000-000000410000}"/>
    <cellStyle name="Normal 2 4 2 3 7" xfId="16640" xr:uid="{00000000-0005-0000-0000-000001410000}"/>
    <cellStyle name="Normal 2 4 2 3 7 2" xfId="16641" xr:uid="{00000000-0005-0000-0000-000002410000}"/>
    <cellStyle name="Normal 2 4 2 3 7 2 2" xfId="16642" xr:uid="{00000000-0005-0000-0000-000003410000}"/>
    <cellStyle name="Normal 2 4 2 3 7 3" xfId="16643" xr:uid="{00000000-0005-0000-0000-000004410000}"/>
    <cellStyle name="Normal 2 4 2 3 8" xfId="16644" xr:uid="{00000000-0005-0000-0000-000005410000}"/>
    <cellStyle name="Normal 2 4 2 3 8 2" xfId="16645" xr:uid="{00000000-0005-0000-0000-000006410000}"/>
    <cellStyle name="Normal 2 4 2 3 8 2 2" xfId="16646" xr:uid="{00000000-0005-0000-0000-000007410000}"/>
    <cellStyle name="Normal 2 4 2 3 8 3" xfId="16647" xr:uid="{00000000-0005-0000-0000-000008410000}"/>
    <cellStyle name="Normal 2 4 2 3 9" xfId="16648" xr:uid="{00000000-0005-0000-0000-000009410000}"/>
    <cellStyle name="Normal 2 4 2 3 9 2" xfId="16649" xr:uid="{00000000-0005-0000-0000-00000A410000}"/>
    <cellStyle name="Normal 2 4 2 4" xfId="16650" xr:uid="{00000000-0005-0000-0000-00000B410000}"/>
    <cellStyle name="Normal 2 4 2 4 2" xfId="16651" xr:uid="{00000000-0005-0000-0000-00000C410000}"/>
    <cellStyle name="Normal 2 4 2 4 2 2" xfId="16652" xr:uid="{00000000-0005-0000-0000-00000D410000}"/>
    <cellStyle name="Normal 2 4 2 4 2 2 2" xfId="16653" xr:uid="{00000000-0005-0000-0000-00000E410000}"/>
    <cellStyle name="Normal 2 4 2 4 2 2 2 2" xfId="16654" xr:uid="{00000000-0005-0000-0000-00000F410000}"/>
    <cellStyle name="Normal 2 4 2 4 2 2 3" xfId="16655" xr:uid="{00000000-0005-0000-0000-000010410000}"/>
    <cellStyle name="Normal 2 4 2 4 2 3" xfId="16656" xr:uid="{00000000-0005-0000-0000-000011410000}"/>
    <cellStyle name="Normal 2 4 2 4 2 3 2" xfId="16657" xr:uid="{00000000-0005-0000-0000-000012410000}"/>
    <cellStyle name="Normal 2 4 2 4 2 3 2 2" xfId="16658" xr:uid="{00000000-0005-0000-0000-000013410000}"/>
    <cellStyle name="Normal 2 4 2 4 2 3 3" xfId="16659" xr:uid="{00000000-0005-0000-0000-000014410000}"/>
    <cellStyle name="Normal 2 4 2 4 2 4" xfId="16660" xr:uid="{00000000-0005-0000-0000-000015410000}"/>
    <cellStyle name="Normal 2 4 2 4 2 4 2" xfId="16661" xr:uid="{00000000-0005-0000-0000-000016410000}"/>
    <cellStyle name="Normal 2 4 2 4 2 4 2 2" xfId="16662" xr:uid="{00000000-0005-0000-0000-000017410000}"/>
    <cellStyle name="Normal 2 4 2 4 2 4 3" xfId="16663" xr:uid="{00000000-0005-0000-0000-000018410000}"/>
    <cellStyle name="Normal 2 4 2 4 2 5" xfId="16664" xr:uid="{00000000-0005-0000-0000-000019410000}"/>
    <cellStyle name="Normal 2 4 2 4 2 5 2" xfId="16665" xr:uid="{00000000-0005-0000-0000-00001A410000}"/>
    <cellStyle name="Normal 2 4 2 4 2 6" xfId="16666" xr:uid="{00000000-0005-0000-0000-00001B410000}"/>
    <cellStyle name="Normal 2 4 2 4 2 6 2" xfId="16667" xr:uid="{00000000-0005-0000-0000-00001C410000}"/>
    <cellStyle name="Normal 2 4 2 4 2 7" xfId="16668" xr:uid="{00000000-0005-0000-0000-00001D410000}"/>
    <cellStyle name="Normal 2 4 2 4 3" xfId="16669" xr:uid="{00000000-0005-0000-0000-00001E410000}"/>
    <cellStyle name="Normal 2 4 2 4 3 2" xfId="16670" xr:uid="{00000000-0005-0000-0000-00001F410000}"/>
    <cellStyle name="Normal 2 4 2 4 3 2 2" xfId="16671" xr:uid="{00000000-0005-0000-0000-000020410000}"/>
    <cellStyle name="Normal 2 4 2 4 3 2 2 2" xfId="16672" xr:uid="{00000000-0005-0000-0000-000021410000}"/>
    <cellStyle name="Normal 2 4 2 4 3 2 3" xfId="16673" xr:uid="{00000000-0005-0000-0000-000022410000}"/>
    <cellStyle name="Normal 2 4 2 4 3 3" xfId="16674" xr:uid="{00000000-0005-0000-0000-000023410000}"/>
    <cellStyle name="Normal 2 4 2 4 3 3 2" xfId="16675" xr:uid="{00000000-0005-0000-0000-000024410000}"/>
    <cellStyle name="Normal 2 4 2 4 3 3 2 2" xfId="16676" xr:uid="{00000000-0005-0000-0000-000025410000}"/>
    <cellStyle name="Normal 2 4 2 4 3 3 3" xfId="16677" xr:uid="{00000000-0005-0000-0000-000026410000}"/>
    <cellStyle name="Normal 2 4 2 4 3 4" xfId="16678" xr:uid="{00000000-0005-0000-0000-000027410000}"/>
    <cellStyle name="Normal 2 4 2 4 3 4 2" xfId="16679" xr:uid="{00000000-0005-0000-0000-000028410000}"/>
    <cellStyle name="Normal 2 4 2 4 3 4 2 2" xfId="16680" xr:uid="{00000000-0005-0000-0000-000029410000}"/>
    <cellStyle name="Normal 2 4 2 4 3 4 3" xfId="16681" xr:uid="{00000000-0005-0000-0000-00002A410000}"/>
    <cellStyle name="Normal 2 4 2 4 3 5" xfId="16682" xr:uid="{00000000-0005-0000-0000-00002B410000}"/>
    <cellStyle name="Normal 2 4 2 4 3 5 2" xfId="16683" xr:uid="{00000000-0005-0000-0000-00002C410000}"/>
    <cellStyle name="Normal 2 4 2 4 3 6" xfId="16684" xr:uid="{00000000-0005-0000-0000-00002D410000}"/>
    <cellStyle name="Normal 2 4 2 4 3 6 2" xfId="16685" xr:uid="{00000000-0005-0000-0000-00002E410000}"/>
    <cellStyle name="Normal 2 4 2 4 3 7" xfId="16686" xr:uid="{00000000-0005-0000-0000-00002F410000}"/>
    <cellStyle name="Normal 2 4 2 4 4" xfId="16687" xr:uid="{00000000-0005-0000-0000-000030410000}"/>
    <cellStyle name="Normal 2 4 2 4 4 2" xfId="16688" xr:uid="{00000000-0005-0000-0000-000031410000}"/>
    <cellStyle name="Normal 2 4 2 4 4 2 2" xfId="16689" xr:uid="{00000000-0005-0000-0000-000032410000}"/>
    <cellStyle name="Normal 2 4 2 4 4 3" xfId="16690" xr:uid="{00000000-0005-0000-0000-000033410000}"/>
    <cellStyle name="Normal 2 4 2 4 5" xfId="16691" xr:uid="{00000000-0005-0000-0000-000034410000}"/>
    <cellStyle name="Normal 2 4 2 4 5 2" xfId="16692" xr:uid="{00000000-0005-0000-0000-000035410000}"/>
    <cellStyle name="Normal 2 4 2 4 5 2 2" xfId="16693" xr:uid="{00000000-0005-0000-0000-000036410000}"/>
    <cellStyle name="Normal 2 4 2 4 5 3" xfId="16694" xr:uid="{00000000-0005-0000-0000-000037410000}"/>
    <cellStyle name="Normal 2 4 2 4 6" xfId="16695" xr:uid="{00000000-0005-0000-0000-000038410000}"/>
    <cellStyle name="Normal 2 4 2 4 6 2" xfId="16696" xr:uid="{00000000-0005-0000-0000-000039410000}"/>
    <cellStyle name="Normal 2 4 2 4 6 2 2" xfId="16697" xr:uid="{00000000-0005-0000-0000-00003A410000}"/>
    <cellStyle name="Normal 2 4 2 4 6 3" xfId="16698" xr:uid="{00000000-0005-0000-0000-00003B410000}"/>
    <cellStyle name="Normal 2 4 2 4 7" xfId="16699" xr:uid="{00000000-0005-0000-0000-00003C410000}"/>
    <cellStyle name="Normal 2 4 2 4 7 2" xfId="16700" xr:uid="{00000000-0005-0000-0000-00003D410000}"/>
    <cellStyle name="Normal 2 4 2 4 8" xfId="16701" xr:uid="{00000000-0005-0000-0000-00003E410000}"/>
    <cellStyle name="Normal 2 4 2 4 8 2" xfId="16702" xr:uid="{00000000-0005-0000-0000-00003F410000}"/>
    <cellStyle name="Normal 2 4 2 4 9" xfId="16703" xr:uid="{00000000-0005-0000-0000-000040410000}"/>
    <cellStyle name="Normal 2 4 2 5" xfId="16704" xr:uid="{00000000-0005-0000-0000-000041410000}"/>
    <cellStyle name="Normal 2 4 2 5 2" xfId="16705" xr:uid="{00000000-0005-0000-0000-000042410000}"/>
    <cellStyle name="Normal 2 4 2 5 2 2" xfId="16706" xr:uid="{00000000-0005-0000-0000-000043410000}"/>
    <cellStyle name="Normal 2 4 2 5 2 2 2" xfId="16707" xr:uid="{00000000-0005-0000-0000-000044410000}"/>
    <cellStyle name="Normal 2 4 2 5 2 2 2 2" xfId="16708" xr:uid="{00000000-0005-0000-0000-000045410000}"/>
    <cellStyle name="Normal 2 4 2 5 2 2 3" xfId="16709" xr:uid="{00000000-0005-0000-0000-000046410000}"/>
    <cellStyle name="Normal 2 4 2 5 2 3" xfId="16710" xr:uid="{00000000-0005-0000-0000-000047410000}"/>
    <cellStyle name="Normal 2 4 2 5 2 3 2" xfId="16711" xr:uid="{00000000-0005-0000-0000-000048410000}"/>
    <cellStyle name="Normal 2 4 2 5 2 3 2 2" xfId="16712" xr:uid="{00000000-0005-0000-0000-000049410000}"/>
    <cellStyle name="Normal 2 4 2 5 2 3 3" xfId="16713" xr:uid="{00000000-0005-0000-0000-00004A410000}"/>
    <cellStyle name="Normal 2 4 2 5 2 4" xfId="16714" xr:uid="{00000000-0005-0000-0000-00004B410000}"/>
    <cellStyle name="Normal 2 4 2 5 2 4 2" xfId="16715" xr:uid="{00000000-0005-0000-0000-00004C410000}"/>
    <cellStyle name="Normal 2 4 2 5 2 4 2 2" xfId="16716" xr:uid="{00000000-0005-0000-0000-00004D410000}"/>
    <cellStyle name="Normal 2 4 2 5 2 4 3" xfId="16717" xr:uid="{00000000-0005-0000-0000-00004E410000}"/>
    <cellStyle name="Normal 2 4 2 5 2 5" xfId="16718" xr:uid="{00000000-0005-0000-0000-00004F410000}"/>
    <cellStyle name="Normal 2 4 2 5 2 5 2" xfId="16719" xr:uid="{00000000-0005-0000-0000-000050410000}"/>
    <cellStyle name="Normal 2 4 2 5 2 6" xfId="16720" xr:uid="{00000000-0005-0000-0000-000051410000}"/>
    <cellStyle name="Normal 2 4 2 5 2 6 2" xfId="16721" xr:uid="{00000000-0005-0000-0000-000052410000}"/>
    <cellStyle name="Normal 2 4 2 5 2 7" xfId="16722" xr:uid="{00000000-0005-0000-0000-000053410000}"/>
    <cellStyle name="Normal 2 4 2 5 3" xfId="16723" xr:uid="{00000000-0005-0000-0000-000054410000}"/>
    <cellStyle name="Normal 2 4 2 5 3 2" xfId="16724" xr:uid="{00000000-0005-0000-0000-000055410000}"/>
    <cellStyle name="Normal 2 4 2 5 3 2 2" xfId="16725" xr:uid="{00000000-0005-0000-0000-000056410000}"/>
    <cellStyle name="Normal 2 4 2 5 3 3" xfId="16726" xr:uid="{00000000-0005-0000-0000-000057410000}"/>
    <cellStyle name="Normal 2 4 2 5 4" xfId="16727" xr:uid="{00000000-0005-0000-0000-000058410000}"/>
    <cellStyle name="Normal 2 4 2 5 4 2" xfId="16728" xr:uid="{00000000-0005-0000-0000-000059410000}"/>
    <cellStyle name="Normal 2 4 2 5 4 2 2" xfId="16729" xr:uid="{00000000-0005-0000-0000-00005A410000}"/>
    <cellStyle name="Normal 2 4 2 5 4 3" xfId="16730" xr:uid="{00000000-0005-0000-0000-00005B410000}"/>
    <cellStyle name="Normal 2 4 2 5 5" xfId="16731" xr:uid="{00000000-0005-0000-0000-00005C410000}"/>
    <cellStyle name="Normal 2 4 2 5 5 2" xfId="16732" xr:uid="{00000000-0005-0000-0000-00005D410000}"/>
    <cellStyle name="Normal 2 4 2 5 5 2 2" xfId="16733" xr:uid="{00000000-0005-0000-0000-00005E410000}"/>
    <cellStyle name="Normal 2 4 2 5 5 3" xfId="16734" xr:uid="{00000000-0005-0000-0000-00005F410000}"/>
    <cellStyle name="Normal 2 4 2 5 6" xfId="16735" xr:uid="{00000000-0005-0000-0000-000060410000}"/>
    <cellStyle name="Normal 2 4 2 5 6 2" xfId="16736" xr:uid="{00000000-0005-0000-0000-000061410000}"/>
    <cellStyle name="Normal 2 4 2 5 7" xfId="16737" xr:uid="{00000000-0005-0000-0000-000062410000}"/>
    <cellStyle name="Normal 2 4 2 5 7 2" xfId="16738" xr:uid="{00000000-0005-0000-0000-000063410000}"/>
    <cellStyle name="Normal 2 4 2 5 8" xfId="16739" xr:uid="{00000000-0005-0000-0000-000064410000}"/>
    <cellStyle name="Normal 2 4 2 6" xfId="16740" xr:uid="{00000000-0005-0000-0000-000065410000}"/>
    <cellStyle name="Normal 2 4 2 6 2" xfId="16741" xr:uid="{00000000-0005-0000-0000-000066410000}"/>
    <cellStyle name="Normal 2 4 2 6 2 2" xfId="16742" xr:uid="{00000000-0005-0000-0000-000067410000}"/>
    <cellStyle name="Normal 2 4 2 6 2 2 2" xfId="16743" xr:uid="{00000000-0005-0000-0000-000068410000}"/>
    <cellStyle name="Normal 2 4 2 6 2 3" xfId="16744" xr:uid="{00000000-0005-0000-0000-000069410000}"/>
    <cellStyle name="Normal 2 4 2 6 3" xfId="16745" xr:uid="{00000000-0005-0000-0000-00006A410000}"/>
    <cellStyle name="Normal 2 4 2 6 3 2" xfId="16746" xr:uid="{00000000-0005-0000-0000-00006B410000}"/>
    <cellStyle name="Normal 2 4 2 6 3 2 2" xfId="16747" xr:uid="{00000000-0005-0000-0000-00006C410000}"/>
    <cellStyle name="Normal 2 4 2 6 3 3" xfId="16748" xr:uid="{00000000-0005-0000-0000-00006D410000}"/>
    <cellStyle name="Normal 2 4 2 6 4" xfId="16749" xr:uid="{00000000-0005-0000-0000-00006E410000}"/>
    <cellStyle name="Normal 2 4 2 6 4 2" xfId="16750" xr:uid="{00000000-0005-0000-0000-00006F410000}"/>
    <cellStyle name="Normal 2 4 2 6 4 2 2" xfId="16751" xr:uid="{00000000-0005-0000-0000-000070410000}"/>
    <cellStyle name="Normal 2 4 2 6 4 3" xfId="16752" xr:uid="{00000000-0005-0000-0000-000071410000}"/>
    <cellStyle name="Normal 2 4 2 6 5" xfId="16753" xr:uid="{00000000-0005-0000-0000-000072410000}"/>
    <cellStyle name="Normal 2 4 2 6 5 2" xfId="16754" xr:uid="{00000000-0005-0000-0000-000073410000}"/>
    <cellStyle name="Normal 2 4 2 6 6" xfId="16755" xr:uid="{00000000-0005-0000-0000-000074410000}"/>
    <cellStyle name="Normal 2 4 2 6 6 2" xfId="16756" xr:uid="{00000000-0005-0000-0000-000075410000}"/>
    <cellStyle name="Normal 2 4 2 6 7" xfId="16757" xr:uid="{00000000-0005-0000-0000-000076410000}"/>
    <cellStyle name="Normal 2 4 2 7" xfId="16758" xr:uid="{00000000-0005-0000-0000-000077410000}"/>
    <cellStyle name="Normal 2 4 2 7 2" xfId="16759" xr:uid="{00000000-0005-0000-0000-000078410000}"/>
    <cellStyle name="Normal 2 4 2 7 2 2" xfId="16760" xr:uid="{00000000-0005-0000-0000-000079410000}"/>
    <cellStyle name="Normal 2 4 2 7 2 2 2" xfId="16761" xr:uid="{00000000-0005-0000-0000-00007A410000}"/>
    <cellStyle name="Normal 2 4 2 7 2 3" xfId="16762" xr:uid="{00000000-0005-0000-0000-00007B410000}"/>
    <cellStyle name="Normal 2 4 2 7 3" xfId="16763" xr:uid="{00000000-0005-0000-0000-00007C410000}"/>
    <cellStyle name="Normal 2 4 2 7 3 2" xfId="16764" xr:uid="{00000000-0005-0000-0000-00007D410000}"/>
    <cellStyle name="Normal 2 4 2 7 3 2 2" xfId="16765" xr:uid="{00000000-0005-0000-0000-00007E410000}"/>
    <cellStyle name="Normal 2 4 2 7 3 3" xfId="16766" xr:uid="{00000000-0005-0000-0000-00007F410000}"/>
    <cellStyle name="Normal 2 4 2 7 4" xfId="16767" xr:uid="{00000000-0005-0000-0000-000080410000}"/>
    <cellStyle name="Normal 2 4 2 7 4 2" xfId="16768" xr:uid="{00000000-0005-0000-0000-000081410000}"/>
    <cellStyle name="Normal 2 4 2 7 4 2 2" xfId="16769" xr:uid="{00000000-0005-0000-0000-000082410000}"/>
    <cellStyle name="Normal 2 4 2 7 4 3" xfId="16770" xr:uid="{00000000-0005-0000-0000-000083410000}"/>
    <cellStyle name="Normal 2 4 2 7 5" xfId="16771" xr:uid="{00000000-0005-0000-0000-000084410000}"/>
    <cellStyle name="Normal 2 4 2 7 5 2" xfId="16772" xr:uid="{00000000-0005-0000-0000-000085410000}"/>
    <cellStyle name="Normal 2 4 2 7 6" xfId="16773" xr:uid="{00000000-0005-0000-0000-000086410000}"/>
    <cellStyle name="Normal 2 4 2 7 6 2" xfId="16774" xr:uid="{00000000-0005-0000-0000-000087410000}"/>
    <cellStyle name="Normal 2 4 2 7 7" xfId="16775" xr:uid="{00000000-0005-0000-0000-000088410000}"/>
    <cellStyle name="Normal 2 4 2 8" xfId="16776" xr:uid="{00000000-0005-0000-0000-000089410000}"/>
    <cellStyle name="Normal 2 4 2 8 2" xfId="16777" xr:uid="{00000000-0005-0000-0000-00008A410000}"/>
    <cellStyle name="Normal 2 4 2 8 2 2" xfId="16778" xr:uid="{00000000-0005-0000-0000-00008B410000}"/>
    <cellStyle name="Normal 2 4 2 8 3" xfId="16779" xr:uid="{00000000-0005-0000-0000-00008C410000}"/>
    <cellStyle name="Normal 2 4 2 9" xfId="16780" xr:uid="{00000000-0005-0000-0000-00008D410000}"/>
    <cellStyle name="Normal 2 4 2 9 2" xfId="16781" xr:uid="{00000000-0005-0000-0000-00008E410000}"/>
    <cellStyle name="Normal 2 4 2 9 2 2" xfId="16782" xr:uid="{00000000-0005-0000-0000-00008F410000}"/>
    <cellStyle name="Normal 2 4 2 9 3" xfId="16783" xr:uid="{00000000-0005-0000-0000-000090410000}"/>
    <cellStyle name="Normal 2 4 2_Confidential Information" xfId="16784" xr:uid="{00000000-0005-0000-0000-000091410000}"/>
    <cellStyle name="Normal 2 4 3" xfId="16785" xr:uid="{00000000-0005-0000-0000-000092410000}"/>
    <cellStyle name="Normal 2 4 3 10" xfId="16786" xr:uid="{00000000-0005-0000-0000-000093410000}"/>
    <cellStyle name="Normal 2 4 3 10 2" xfId="16787" xr:uid="{00000000-0005-0000-0000-000094410000}"/>
    <cellStyle name="Normal 2 4 3 10 2 2" xfId="16788" xr:uid="{00000000-0005-0000-0000-000095410000}"/>
    <cellStyle name="Normal 2 4 3 10 3" xfId="16789" xr:uid="{00000000-0005-0000-0000-000096410000}"/>
    <cellStyle name="Normal 2 4 3 11" xfId="16790" xr:uid="{00000000-0005-0000-0000-000097410000}"/>
    <cellStyle name="Normal 2 4 3 11 2" xfId="16791" xr:uid="{00000000-0005-0000-0000-000098410000}"/>
    <cellStyle name="Normal 2 4 3 12" xfId="16792" xr:uid="{00000000-0005-0000-0000-000099410000}"/>
    <cellStyle name="Normal 2 4 3 12 2" xfId="16793" xr:uid="{00000000-0005-0000-0000-00009A410000}"/>
    <cellStyle name="Normal 2 4 3 13" xfId="16794" xr:uid="{00000000-0005-0000-0000-00009B410000}"/>
    <cellStyle name="Normal 2 4 3 2" xfId="16795" xr:uid="{00000000-0005-0000-0000-00009C410000}"/>
    <cellStyle name="Normal 2 4 3 2 10" xfId="16796" xr:uid="{00000000-0005-0000-0000-00009D410000}"/>
    <cellStyle name="Normal 2 4 3 2 10 2" xfId="16797" xr:uid="{00000000-0005-0000-0000-00009E410000}"/>
    <cellStyle name="Normal 2 4 3 2 11" xfId="16798" xr:uid="{00000000-0005-0000-0000-00009F410000}"/>
    <cellStyle name="Normal 2 4 3 2 2" xfId="16799" xr:uid="{00000000-0005-0000-0000-0000A0410000}"/>
    <cellStyle name="Normal 2 4 3 2 2 2" xfId="16800" xr:uid="{00000000-0005-0000-0000-0000A1410000}"/>
    <cellStyle name="Normal 2 4 3 2 2 2 2" xfId="16801" xr:uid="{00000000-0005-0000-0000-0000A2410000}"/>
    <cellStyle name="Normal 2 4 3 2 2 2 2 2" xfId="16802" xr:uid="{00000000-0005-0000-0000-0000A3410000}"/>
    <cellStyle name="Normal 2 4 3 2 2 2 2 2 2" xfId="16803" xr:uid="{00000000-0005-0000-0000-0000A4410000}"/>
    <cellStyle name="Normal 2 4 3 2 2 2 2 3" xfId="16804" xr:uid="{00000000-0005-0000-0000-0000A5410000}"/>
    <cellStyle name="Normal 2 4 3 2 2 2 3" xfId="16805" xr:uid="{00000000-0005-0000-0000-0000A6410000}"/>
    <cellStyle name="Normal 2 4 3 2 2 2 3 2" xfId="16806" xr:uid="{00000000-0005-0000-0000-0000A7410000}"/>
    <cellStyle name="Normal 2 4 3 2 2 2 3 2 2" xfId="16807" xr:uid="{00000000-0005-0000-0000-0000A8410000}"/>
    <cellStyle name="Normal 2 4 3 2 2 2 3 3" xfId="16808" xr:uid="{00000000-0005-0000-0000-0000A9410000}"/>
    <cellStyle name="Normal 2 4 3 2 2 2 4" xfId="16809" xr:uid="{00000000-0005-0000-0000-0000AA410000}"/>
    <cellStyle name="Normal 2 4 3 2 2 2 4 2" xfId="16810" xr:uid="{00000000-0005-0000-0000-0000AB410000}"/>
    <cellStyle name="Normal 2 4 3 2 2 2 4 2 2" xfId="16811" xr:uid="{00000000-0005-0000-0000-0000AC410000}"/>
    <cellStyle name="Normal 2 4 3 2 2 2 4 3" xfId="16812" xr:uid="{00000000-0005-0000-0000-0000AD410000}"/>
    <cellStyle name="Normal 2 4 3 2 2 2 5" xfId="16813" xr:uid="{00000000-0005-0000-0000-0000AE410000}"/>
    <cellStyle name="Normal 2 4 3 2 2 2 5 2" xfId="16814" xr:uid="{00000000-0005-0000-0000-0000AF410000}"/>
    <cellStyle name="Normal 2 4 3 2 2 2 6" xfId="16815" xr:uid="{00000000-0005-0000-0000-0000B0410000}"/>
    <cellStyle name="Normal 2 4 3 2 2 2 6 2" xfId="16816" xr:uid="{00000000-0005-0000-0000-0000B1410000}"/>
    <cellStyle name="Normal 2 4 3 2 2 2 7" xfId="16817" xr:uid="{00000000-0005-0000-0000-0000B2410000}"/>
    <cellStyle name="Normal 2 4 3 2 2 3" xfId="16818" xr:uid="{00000000-0005-0000-0000-0000B3410000}"/>
    <cellStyle name="Normal 2 4 3 2 2 3 2" xfId="16819" xr:uid="{00000000-0005-0000-0000-0000B4410000}"/>
    <cellStyle name="Normal 2 4 3 2 2 3 2 2" xfId="16820" xr:uid="{00000000-0005-0000-0000-0000B5410000}"/>
    <cellStyle name="Normal 2 4 3 2 2 3 2 2 2" xfId="16821" xr:uid="{00000000-0005-0000-0000-0000B6410000}"/>
    <cellStyle name="Normal 2 4 3 2 2 3 2 3" xfId="16822" xr:uid="{00000000-0005-0000-0000-0000B7410000}"/>
    <cellStyle name="Normal 2 4 3 2 2 3 3" xfId="16823" xr:uid="{00000000-0005-0000-0000-0000B8410000}"/>
    <cellStyle name="Normal 2 4 3 2 2 3 3 2" xfId="16824" xr:uid="{00000000-0005-0000-0000-0000B9410000}"/>
    <cellStyle name="Normal 2 4 3 2 2 3 3 2 2" xfId="16825" xr:uid="{00000000-0005-0000-0000-0000BA410000}"/>
    <cellStyle name="Normal 2 4 3 2 2 3 3 3" xfId="16826" xr:uid="{00000000-0005-0000-0000-0000BB410000}"/>
    <cellStyle name="Normal 2 4 3 2 2 3 4" xfId="16827" xr:uid="{00000000-0005-0000-0000-0000BC410000}"/>
    <cellStyle name="Normal 2 4 3 2 2 3 4 2" xfId="16828" xr:uid="{00000000-0005-0000-0000-0000BD410000}"/>
    <cellStyle name="Normal 2 4 3 2 2 3 4 2 2" xfId="16829" xr:uid="{00000000-0005-0000-0000-0000BE410000}"/>
    <cellStyle name="Normal 2 4 3 2 2 3 4 3" xfId="16830" xr:uid="{00000000-0005-0000-0000-0000BF410000}"/>
    <cellStyle name="Normal 2 4 3 2 2 3 5" xfId="16831" xr:uid="{00000000-0005-0000-0000-0000C0410000}"/>
    <cellStyle name="Normal 2 4 3 2 2 3 5 2" xfId="16832" xr:uid="{00000000-0005-0000-0000-0000C1410000}"/>
    <cellStyle name="Normal 2 4 3 2 2 3 6" xfId="16833" xr:uid="{00000000-0005-0000-0000-0000C2410000}"/>
    <cellStyle name="Normal 2 4 3 2 2 3 6 2" xfId="16834" xr:uid="{00000000-0005-0000-0000-0000C3410000}"/>
    <cellStyle name="Normal 2 4 3 2 2 3 7" xfId="16835" xr:uid="{00000000-0005-0000-0000-0000C4410000}"/>
    <cellStyle name="Normal 2 4 3 2 2 4" xfId="16836" xr:uid="{00000000-0005-0000-0000-0000C5410000}"/>
    <cellStyle name="Normal 2 4 3 2 2 4 2" xfId="16837" xr:uid="{00000000-0005-0000-0000-0000C6410000}"/>
    <cellStyle name="Normal 2 4 3 2 2 4 2 2" xfId="16838" xr:uid="{00000000-0005-0000-0000-0000C7410000}"/>
    <cellStyle name="Normal 2 4 3 2 2 4 3" xfId="16839" xr:uid="{00000000-0005-0000-0000-0000C8410000}"/>
    <cellStyle name="Normal 2 4 3 2 2 5" xfId="16840" xr:uid="{00000000-0005-0000-0000-0000C9410000}"/>
    <cellStyle name="Normal 2 4 3 2 2 5 2" xfId="16841" xr:uid="{00000000-0005-0000-0000-0000CA410000}"/>
    <cellStyle name="Normal 2 4 3 2 2 5 2 2" xfId="16842" xr:uid="{00000000-0005-0000-0000-0000CB410000}"/>
    <cellStyle name="Normal 2 4 3 2 2 5 3" xfId="16843" xr:uid="{00000000-0005-0000-0000-0000CC410000}"/>
    <cellStyle name="Normal 2 4 3 2 2 6" xfId="16844" xr:uid="{00000000-0005-0000-0000-0000CD410000}"/>
    <cellStyle name="Normal 2 4 3 2 2 6 2" xfId="16845" xr:uid="{00000000-0005-0000-0000-0000CE410000}"/>
    <cellStyle name="Normal 2 4 3 2 2 6 2 2" xfId="16846" xr:uid="{00000000-0005-0000-0000-0000CF410000}"/>
    <cellStyle name="Normal 2 4 3 2 2 6 3" xfId="16847" xr:uid="{00000000-0005-0000-0000-0000D0410000}"/>
    <cellStyle name="Normal 2 4 3 2 2 7" xfId="16848" xr:uid="{00000000-0005-0000-0000-0000D1410000}"/>
    <cellStyle name="Normal 2 4 3 2 2 7 2" xfId="16849" xr:uid="{00000000-0005-0000-0000-0000D2410000}"/>
    <cellStyle name="Normal 2 4 3 2 2 8" xfId="16850" xr:uid="{00000000-0005-0000-0000-0000D3410000}"/>
    <cellStyle name="Normal 2 4 3 2 2 8 2" xfId="16851" xr:uid="{00000000-0005-0000-0000-0000D4410000}"/>
    <cellStyle name="Normal 2 4 3 2 2 9" xfId="16852" xr:uid="{00000000-0005-0000-0000-0000D5410000}"/>
    <cellStyle name="Normal 2 4 3 2 3" xfId="16853" xr:uid="{00000000-0005-0000-0000-0000D6410000}"/>
    <cellStyle name="Normal 2 4 3 2 3 2" xfId="16854" xr:uid="{00000000-0005-0000-0000-0000D7410000}"/>
    <cellStyle name="Normal 2 4 3 2 3 2 2" xfId="16855" xr:uid="{00000000-0005-0000-0000-0000D8410000}"/>
    <cellStyle name="Normal 2 4 3 2 3 2 2 2" xfId="16856" xr:uid="{00000000-0005-0000-0000-0000D9410000}"/>
    <cellStyle name="Normal 2 4 3 2 3 2 2 2 2" xfId="16857" xr:uid="{00000000-0005-0000-0000-0000DA410000}"/>
    <cellStyle name="Normal 2 4 3 2 3 2 2 3" xfId="16858" xr:uid="{00000000-0005-0000-0000-0000DB410000}"/>
    <cellStyle name="Normal 2 4 3 2 3 2 3" xfId="16859" xr:uid="{00000000-0005-0000-0000-0000DC410000}"/>
    <cellStyle name="Normal 2 4 3 2 3 2 3 2" xfId="16860" xr:uid="{00000000-0005-0000-0000-0000DD410000}"/>
    <cellStyle name="Normal 2 4 3 2 3 2 3 2 2" xfId="16861" xr:uid="{00000000-0005-0000-0000-0000DE410000}"/>
    <cellStyle name="Normal 2 4 3 2 3 2 3 3" xfId="16862" xr:uid="{00000000-0005-0000-0000-0000DF410000}"/>
    <cellStyle name="Normal 2 4 3 2 3 2 4" xfId="16863" xr:uid="{00000000-0005-0000-0000-0000E0410000}"/>
    <cellStyle name="Normal 2 4 3 2 3 2 4 2" xfId="16864" xr:uid="{00000000-0005-0000-0000-0000E1410000}"/>
    <cellStyle name="Normal 2 4 3 2 3 2 4 2 2" xfId="16865" xr:uid="{00000000-0005-0000-0000-0000E2410000}"/>
    <cellStyle name="Normal 2 4 3 2 3 2 4 3" xfId="16866" xr:uid="{00000000-0005-0000-0000-0000E3410000}"/>
    <cellStyle name="Normal 2 4 3 2 3 2 5" xfId="16867" xr:uid="{00000000-0005-0000-0000-0000E4410000}"/>
    <cellStyle name="Normal 2 4 3 2 3 2 5 2" xfId="16868" xr:uid="{00000000-0005-0000-0000-0000E5410000}"/>
    <cellStyle name="Normal 2 4 3 2 3 2 6" xfId="16869" xr:uid="{00000000-0005-0000-0000-0000E6410000}"/>
    <cellStyle name="Normal 2 4 3 2 3 2 6 2" xfId="16870" xr:uid="{00000000-0005-0000-0000-0000E7410000}"/>
    <cellStyle name="Normal 2 4 3 2 3 2 7" xfId="16871" xr:uid="{00000000-0005-0000-0000-0000E8410000}"/>
    <cellStyle name="Normal 2 4 3 2 3 3" xfId="16872" xr:uid="{00000000-0005-0000-0000-0000E9410000}"/>
    <cellStyle name="Normal 2 4 3 2 3 3 2" xfId="16873" xr:uid="{00000000-0005-0000-0000-0000EA410000}"/>
    <cellStyle name="Normal 2 4 3 2 3 3 2 2" xfId="16874" xr:uid="{00000000-0005-0000-0000-0000EB410000}"/>
    <cellStyle name="Normal 2 4 3 2 3 3 3" xfId="16875" xr:uid="{00000000-0005-0000-0000-0000EC410000}"/>
    <cellStyle name="Normal 2 4 3 2 3 4" xfId="16876" xr:uid="{00000000-0005-0000-0000-0000ED410000}"/>
    <cellStyle name="Normal 2 4 3 2 3 4 2" xfId="16877" xr:uid="{00000000-0005-0000-0000-0000EE410000}"/>
    <cellStyle name="Normal 2 4 3 2 3 4 2 2" xfId="16878" xr:uid="{00000000-0005-0000-0000-0000EF410000}"/>
    <cellStyle name="Normal 2 4 3 2 3 4 3" xfId="16879" xr:uid="{00000000-0005-0000-0000-0000F0410000}"/>
    <cellStyle name="Normal 2 4 3 2 3 5" xfId="16880" xr:uid="{00000000-0005-0000-0000-0000F1410000}"/>
    <cellStyle name="Normal 2 4 3 2 3 5 2" xfId="16881" xr:uid="{00000000-0005-0000-0000-0000F2410000}"/>
    <cellStyle name="Normal 2 4 3 2 3 5 2 2" xfId="16882" xr:uid="{00000000-0005-0000-0000-0000F3410000}"/>
    <cellStyle name="Normal 2 4 3 2 3 5 3" xfId="16883" xr:uid="{00000000-0005-0000-0000-0000F4410000}"/>
    <cellStyle name="Normal 2 4 3 2 3 6" xfId="16884" xr:uid="{00000000-0005-0000-0000-0000F5410000}"/>
    <cellStyle name="Normal 2 4 3 2 3 6 2" xfId="16885" xr:uid="{00000000-0005-0000-0000-0000F6410000}"/>
    <cellStyle name="Normal 2 4 3 2 3 7" xfId="16886" xr:uid="{00000000-0005-0000-0000-0000F7410000}"/>
    <cellStyle name="Normal 2 4 3 2 3 7 2" xfId="16887" xr:uid="{00000000-0005-0000-0000-0000F8410000}"/>
    <cellStyle name="Normal 2 4 3 2 3 8" xfId="16888" xr:uid="{00000000-0005-0000-0000-0000F9410000}"/>
    <cellStyle name="Normal 2 4 3 2 4" xfId="16889" xr:uid="{00000000-0005-0000-0000-0000FA410000}"/>
    <cellStyle name="Normal 2 4 3 2 4 2" xfId="16890" xr:uid="{00000000-0005-0000-0000-0000FB410000}"/>
    <cellStyle name="Normal 2 4 3 2 4 2 2" xfId="16891" xr:uid="{00000000-0005-0000-0000-0000FC410000}"/>
    <cellStyle name="Normal 2 4 3 2 4 2 2 2" xfId="16892" xr:uid="{00000000-0005-0000-0000-0000FD410000}"/>
    <cellStyle name="Normal 2 4 3 2 4 2 3" xfId="16893" xr:uid="{00000000-0005-0000-0000-0000FE410000}"/>
    <cellStyle name="Normal 2 4 3 2 4 3" xfId="16894" xr:uid="{00000000-0005-0000-0000-0000FF410000}"/>
    <cellStyle name="Normal 2 4 3 2 4 3 2" xfId="16895" xr:uid="{00000000-0005-0000-0000-000000420000}"/>
    <cellStyle name="Normal 2 4 3 2 4 3 2 2" xfId="16896" xr:uid="{00000000-0005-0000-0000-000001420000}"/>
    <cellStyle name="Normal 2 4 3 2 4 3 3" xfId="16897" xr:uid="{00000000-0005-0000-0000-000002420000}"/>
    <cellStyle name="Normal 2 4 3 2 4 4" xfId="16898" xr:uid="{00000000-0005-0000-0000-000003420000}"/>
    <cellStyle name="Normal 2 4 3 2 4 4 2" xfId="16899" xr:uid="{00000000-0005-0000-0000-000004420000}"/>
    <cellStyle name="Normal 2 4 3 2 4 4 2 2" xfId="16900" xr:uid="{00000000-0005-0000-0000-000005420000}"/>
    <cellStyle name="Normal 2 4 3 2 4 4 3" xfId="16901" xr:uid="{00000000-0005-0000-0000-000006420000}"/>
    <cellStyle name="Normal 2 4 3 2 4 5" xfId="16902" xr:uid="{00000000-0005-0000-0000-000007420000}"/>
    <cellStyle name="Normal 2 4 3 2 4 5 2" xfId="16903" xr:uid="{00000000-0005-0000-0000-000008420000}"/>
    <cellStyle name="Normal 2 4 3 2 4 6" xfId="16904" xr:uid="{00000000-0005-0000-0000-000009420000}"/>
    <cellStyle name="Normal 2 4 3 2 4 6 2" xfId="16905" xr:uid="{00000000-0005-0000-0000-00000A420000}"/>
    <cellStyle name="Normal 2 4 3 2 4 7" xfId="16906" xr:uid="{00000000-0005-0000-0000-00000B420000}"/>
    <cellStyle name="Normal 2 4 3 2 5" xfId="16907" xr:uid="{00000000-0005-0000-0000-00000C420000}"/>
    <cellStyle name="Normal 2 4 3 2 5 2" xfId="16908" xr:uid="{00000000-0005-0000-0000-00000D420000}"/>
    <cellStyle name="Normal 2 4 3 2 5 2 2" xfId="16909" xr:uid="{00000000-0005-0000-0000-00000E420000}"/>
    <cellStyle name="Normal 2 4 3 2 5 2 2 2" xfId="16910" xr:uid="{00000000-0005-0000-0000-00000F420000}"/>
    <cellStyle name="Normal 2 4 3 2 5 2 3" xfId="16911" xr:uid="{00000000-0005-0000-0000-000010420000}"/>
    <cellStyle name="Normal 2 4 3 2 5 3" xfId="16912" xr:uid="{00000000-0005-0000-0000-000011420000}"/>
    <cellStyle name="Normal 2 4 3 2 5 3 2" xfId="16913" xr:uid="{00000000-0005-0000-0000-000012420000}"/>
    <cellStyle name="Normal 2 4 3 2 5 3 2 2" xfId="16914" xr:uid="{00000000-0005-0000-0000-000013420000}"/>
    <cellStyle name="Normal 2 4 3 2 5 3 3" xfId="16915" xr:uid="{00000000-0005-0000-0000-000014420000}"/>
    <cellStyle name="Normal 2 4 3 2 5 4" xfId="16916" xr:uid="{00000000-0005-0000-0000-000015420000}"/>
    <cellStyle name="Normal 2 4 3 2 5 4 2" xfId="16917" xr:uid="{00000000-0005-0000-0000-000016420000}"/>
    <cellStyle name="Normal 2 4 3 2 5 4 2 2" xfId="16918" xr:uid="{00000000-0005-0000-0000-000017420000}"/>
    <cellStyle name="Normal 2 4 3 2 5 4 3" xfId="16919" xr:uid="{00000000-0005-0000-0000-000018420000}"/>
    <cellStyle name="Normal 2 4 3 2 5 5" xfId="16920" xr:uid="{00000000-0005-0000-0000-000019420000}"/>
    <cellStyle name="Normal 2 4 3 2 5 5 2" xfId="16921" xr:uid="{00000000-0005-0000-0000-00001A420000}"/>
    <cellStyle name="Normal 2 4 3 2 5 6" xfId="16922" xr:uid="{00000000-0005-0000-0000-00001B420000}"/>
    <cellStyle name="Normal 2 4 3 2 5 6 2" xfId="16923" xr:uid="{00000000-0005-0000-0000-00001C420000}"/>
    <cellStyle name="Normal 2 4 3 2 5 7" xfId="16924" xr:uid="{00000000-0005-0000-0000-00001D420000}"/>
    <cellStyle name="Normal 2 4 3 2 6" xfId="16925" xr:uid="{00000000-0005-0000-0000-00001E420000}"/>
    <cellStyle name="Normal 2 4 3 2 6 2" xfId="16926" xr:uid="{00000000-0005-0000-0000-00001F420000}"/>
    <cellStyle name="Normal 2 4 3 2 6 2 2" xfId="16927" xr:uid="{00000000-0005-0000-0000-000020420000}"/>
    <cellStyle name="Normal 2 4 3 2 6 3" xfId="16928" xr:uid="{00000000-0005-0000-0000-000021420000}"/>
    <cellStyle name="Normal 2 4 3 2 7" xfId="16929" xr:uid="{00000000-0005-0000-0000-000022420000}"/>
    <cellStyle name="Normal 2 4 3 2 7 2" xfId="16930" xr:uid="{00000000-0005-0000-0000-000023420000}"/>
    <cellStyle name="Normal 2 4 3 2 7 2 2" xfId="16931" xr:uid="{00000000-0005-0000-0000-000024420000}"/>
    <cellStyle name="Normal 2 4 3 2 7 3" xfId="16932" xr:uid="{00000000-0005-0000-0000-000025420000}"/>
    <cellStyle name="Normal 2 4 3 2 8" xfId="16933" xr:uid="{00000000-0005-0000-0000-000026420000}"/>
    <cellStyle name="Normal 2 4 3 2 8 2" xfId="16934" xr:uid="{00000000-0005-0000-0000-000027420000}"/>
    <cellStyle name="Normal 2 4 3 2 8 2 2" xfId="16935" xr:uid="{00000000-0005-0000-0000-000028420000}"/>
    <cellStyle name="Normal 2 4 3 2 8 3" xfId="16936" xr:uid="{00000000-0005-0000-0000-000029420000}"/>
    <cellStyle name="Normal 2 4 3 2 9" xfId="16937" xr:uid="{00000000-0005-0000-0000-00002A420000}"/>
    <cellStyle name="Normal 2 4 3 2 9 2" xfId="16938" xr:uid="{00000000-0005-0000-0000-00002B420000}"/>
    <cellStyle name="Normal 2 4 3 3" xfId="16939" xr:uid="{00000000-0005-0000-0000-00002C420000}"/>
    <cellStyle name="Normal 2 4 3 3 10" xfId="16940" xr:uid="{00000000-0005-0000-0000-00002D420000}"/>
    <cellStyle name="Normal 2 4 3 3 10 2" xfId="16941" xr:uid="{00000000-0005-0000-0000-00002E420000}"/>
    <cellStyle name="Normal 2 4 3 3 11" xfId="16942" xr:uid="{00000000-0005-0000-0000-00002F420000}"/>
    <cellStyle name="Normal 2 4 3 3 2" xfId="16943" xr:uid="{00000000-0005-0000-0000-000030420000}"/>
    <cellStyle name="Normal 2 4 3 3 2 2" xfId="16944" xr:uid="{00000000-0005-0000-0000-000031420000}"/>
    <cellStyle name="Normal 2 4 3 3 2 2 2" xfId="16945" xr:uid="{00000000-0005-0000-0000-000032420000}"/>
    <cellStyle name="Normal 2 4 3 3 2 2 2 2" xfId="16946" xr:uid="{00000000-0005-0000-0000-000033420000}"/>
    <cellStyle name="Normal 2 4 3 3 2 2 2 2 2" xfId="16947" xr:uid="{00000000-0005-0000-0000-000034420000}"/>
    <cellStyle name="Normal 2 4 3 3 2 2 2 3" xfId="16948" xr:uid="{00000000-0005-0000-0000-000035420000}"/>
    <cellStyle name="Normal 2 4 3 3 2 2 3" xfId="16949" xr:uid="{00000000-0005-0000-0000-000036420000}"/>
    <cellStyle name="Normal 2 4 3 3 2 2 3 2" xfId="16950" xr:uid="{00000000-0005-0000-0000-000037420000}"/>
    <cellStyle name="Normal 2 4 3 3 2 2 3 2 2" xfId="16951" xr:uid="{00000000-0005-0000-0000-000038420000}"/>
    <cellStyle name="Normal 2 4 3 3 2 2 3 3" xfId="16952" xr:uid="{00000000-0005-0000-0000-000039420000}"/>
    <cellStyle name="Normal 2 4 3 3 2 2 4" xfId="16953" xr:uid="{00000000-0005-0000-0000-00003A420000}"/>
    <cellStyle name="Normal 2 4 3 3 2 2 4 2" xfId="16954" xr:uid="{00000000-0005-0000-0000-00003B420000}"/>
    <cellStyle name="Normal 2 4 3 3 2 2 4 2 2" xfId="16955" xr:uid="{00000000-0005-0000-0000-00003C420000}"/>
    <cellStyle name="Normal 2 4 3 3 2 2 4 3" xfId="16956" xr:uid="{00000000-0005-0000-0000-00003D420000}"/>
    <cellStyle name="Normal 2 4 3 3 2 2 5" xfId="16957" xr:uid="{00000000-0005-0000-0000-00003E420000}"/>
    <cellStyle name="Normal 2 4 3 3 2 2 5 2" xfId="16958" xr:uid="{00000000-0005-0000-0000-00003F420000}"/>
    <cellStyle name="Normal 2 4 3 3 2 2 6" xfId="16959" xr:uid="{00000000-0005-0000-0000-000040420000}"/>
    <cellStyle name="Normal 2 4 3 3 2 2 6 2" xfId="16960" xr:uid="{00000000-0005-0000-0000-000041420000}"/>
    <cellStyle name="Normal 2 4 3 3 2 2 7" xfId="16961" xr:uid="{00000000-0005-0000-0000-000042420000}"/>
    <cellStyle name="Normal 2 4 3 3 2 3" xfId="16962" xr:uid="{00000000-0005-0000-0000-000043420000}"/>
    <cellStyle name="Normal 2 4 3 3 2 3 2" xfId="16963" xr:uid="{00000000-0005-0000-0000-000044420000}"/>
    <cellStyle name="Normal 2 4 3 3 2 3 2 2" xfId="16964" xr:uid="{00000000-0005-0000-0000-000045420000}"/>
    <cellStyle name="Normal 2 4 3 3 2 3 2 2 2" xfId="16965" xr:uid="{00000000-0005-0000-0000-000046420000}"/>
    <cellStyle name="Normal 2 4 3 3 2 3 2 3" xfId="16966" xr:uid="{00000000-0005-0000-0000-000047420000}"/>
    <cellStyle name="Normal 2 4 3 3 2 3 3" xfId="16967" xr:uid="{00000000-0005-0000-0000-000048420000}"/>
    <cellStyle name="Normal 2 4 3 3 2 3 3 2" xfId="16968" xr:uid="{00000000-0005-0000-0000-000049420000}"/>
    <cellStyle name="Normal 2 4 3 3 2 3 3 2 2" xfId="16969" xr:uid="{00000000-0005-0000-0000-00004A420000}"/>
    <cellStyle name="Normal 2 4 3 3 2 3 3 3" xfId="16970" xr:uid="{00000000-0005-0000-0000-00004B420000}"/>
    <cellStyle name="Normal 2 4 3 3 2 3 4" xfId="16971" xr:uid="{00000000-0005-0000-0000-00004C420000}"/>
    <cellStyle name="Normal 2 4 3 3 2 3 4 2" xfId="16972" xr:uid="{00000000-0005-0000-0000-00004D420000}"/>
    <cellStyle name="Normal 2 4 3 3 2 3 4 2 2" xfId="16973" xr:uid="{00000000-0005-0000-0000-00004E420000}"/>
    <cellStyle name="Normal 2 4 3 3 2 3 4 3" xfId="16974" xr:uid="{00000000-0005-0000-0000-00004F420000}"/>
    <cellStyle name="Normal 2 4 3 3 2 3 5" xfId="16975" xr:uid="{00000000-0005-0000-0000-000050420000}"/>
    <cellStyle name="Normal 2 4 3 3 2 3 5 2" xfId="16976" xr:uid="{00000000-0005-0000-0000-000051420000}"/>
    <cellStyle name="Normal 2 4 3 3 2 3 6" xfId="16977" xr:uid="{00000000-0005-0000-0000-000052420000}"/>
    <cellStyle name="Normal 2 4 3 3 2 3 6 2" xfId="16978" xr:uid="{00000000-0005-0000-0000-000053420000}"/>
    <cellStyle name="Normal 2 4 3 3 2 3 7" xfId="16979" xr:uid="{00000000-0005-0000-0000-000054420000}"/>
    <cellStyle name="Normal 2 4 3 3 2 4" xfId="16980" xr:uid="{00000000-0005-0000-0000-000055420000}"/>
    <cellStyle name="Normal 2 4 3 3 2 4 2" xfId="16981" xr:uid="{00000000-0005-0000-0000-000056420000}"/>
    <cellStyle name="Normal 2 4 3 3 2 4 2 2" xfId="16982" xr:uid="{00000000-0005-0000-0000-000057420000}"/>
    <cellStyle name="Normal 2 4 3 3 2 4 3" xfId="16983" xr:uid="{00000000-0005-0000-0000-000058420000}"/>
    <cellStyle name="Normal 2 4 3 3 2 5" xfId="16984" xr:uid="{00000000-0005-0000-0000-000059420000}"/>
    <cellStyle name="Normal 2 4 3 3 2 5 2" xfId="16985" xr:uid="{00000000-0005-0000-0000-00005A420000}"/>
    <cellStyle name="Normal 2 4 3 3 2 5 2 2" xfId="16986" xr:uid="{00000000-0005-0000-0000-00005B420000}"/>
    <cellStyle name="Normal 2 4 3 3 2 5 3" xfId="16987" xr:uid="{00000000-0005-0000-0000-00005C420000}"/>
    <cellStyle name="Normal 2 4 3 3 2 6" xfId="16988" xr:uid="{00000000-0005-0000-0000-00005D420000}"/>
    <cellStyle name="Normal 2 4 3 3 2 6 2" xfId="16989" xr:uid="{00000000-0005-0000-0000-00005E420000}"/>
    <cellStyle name="Normal 2 4 3 3 2 6 2 2" xfId="16990" xr:uid="{00000000-0005-0000-0000-00005F420000}"/>
    <cellStyle name="Normal 2 4 3 3 2 6 3" xfId="16991" xr:uid="{00000000-0005-0000-0000-000060420000}"/>
    <cellStyle name="Normal 2 4 3 3 2 7" xfId="16992" xr:uid="{00000000-0005-0000-0000-000061420000}"/>
    <cellStyle name="Normal 2 4 3 3 2 7 2" xfId="16993" xr:uid="{00000000-0005-0000-0000-000062420000}"/>
    <cellStyle name="Normal 2 4 3 3 2 8" xfId="16994" xr:uid="{00000000-0005-0000-0000-000063420000}"/>
    <cellStyle name="Normal 2 4 3 3 2 8 2" xfId="16995" xr:uid="{00000000-0005-0000-0000-000064420000}"/>
    <cellStyle name="Normal 2 4 3 3 2 9" xfId="16996" xr:uid="{00000000-0005-0000-0000-000065420000}"/>
    <cellStyle name="Normal 2 4 3 3 3" xfId="16997" xr:uid="{00000000-0005-0000-0000-000066420000}"/>
    <cellStyle name="Normal 2 4 3 3 3 2" xfId="16998" xr:uid="{00000000-0005-0000-0000-000067420000}"/>
    <cellStyle name="Normal 2 4 3 3 3 2 2" xfId="16999" xr:uid="{00000000-0005-0000-0000-000068420000}"/>
    <cellStyle name="Normal 2 4 3 3 3 2 2 2" xfId="17000" xr:uid="{00000000-0005-0000-0000-000069420000}"/>
    <cellStyle name="Normal 2 4 3 3 3 2 2 2 2" xfId="17001" xr:uid="{00000000-0005-0000-0000-00006A420000}"/>
    <cellStyle name="Normal 2 4 3 3 3 2 2 3" xfId="17002" xr:uid="{00000000-0005-0000-0000-00006B420000}"/>
    <cellStyle name="Normal 2 4 3 3 3 2 3" xfId="17003" xr:uid="{00000000-0005-0000-0000-00006C420000}"/>
    <cellStyle name="Normal 2 4 3 3 3 2 3 2" xfId="17004" xr:uid="{00000000-0005-0000-0000-00006D420000}"/>
    <cellStyle name="Normal 2 4 3 3 3 2 3 2 2" xfId="17005" xr:uid="{00000000-0005-0000-0000-00006E420000}"/>
    <cellStyle name="Normal 2 4 3 3 3 2 3 3" xfId="17006" xr:uid="{00000000-0005-0000-0000-00006F420000}"/>
    <cellStyle name="Normal 2 4 3 3 3 2 4" xfId="17007" xr:uid="{00000000-0005-0000-0000-000070420000}"/>
    <cellStyle name="Normal 2 4 3 3 3 2 4 2" xfId="17008" xr:uid="{00000000-0005-0000-0000-000071420000}"/>
    <cellStyle name="Normal 2 4 3 3 3 2 4 2 2" xfId="17009" xr:uid="{00000000-0005-0000-0000-000072420000}"/>
    <cellStyle name="Normal 2 4 3 3 3 2 4 3" xfId="17010" xr:uid="{00000000-0005-0000-0000-000073420000}"/>
    <cellStyle name="Normal 2 4 3 3 3 2 5" xfId="17011" xr:uid="{00000000-0005-0000-0000-000074420000}"/>
    <cellStyle name="Normal 2 4 3 3 3 2 5 2" xfId="17012" xr:uid="{00000000-0005-0000-0000-000075420000}"/>
    <cellStyle name="Normal 2 4 3 3 3 2 6" xfId="17013" xr:uid="{00000000-0005-0000-0000-000076420000}"/>
    <cellStyle name="Normal 2 4 3 3 3 2 6 2" xfId="17014" xr:uid="{00000000-0005-0000-0000-000077420000}"/>
    <cellStyle name="Normal 2 4 3 3 3 2 7" xfId="17015" xr:uid="{00000000-0005-0000-0000-000078420000}"/>
    <cellStyle name="Normal 2 4 3 3 3 3" xfId="17016" xr:uid="{00000000-0005-0000-0000-000079420000}"/>
    <cellStyle name="Normal 2 4 3 3 3 3 2" xfId="17017" xr:uid="{00000000-0005-0000-0000-00007A420000}"/>
    <cellStyle name="Normal 2 4 3 3 3 3 2 2" xfId="17018" xr:uid="{00000000-0005-0000-0000-00007B420000}"/>
    <cellStyle name="Normal 2 4 3 3 3 3 3" xfId="17019" xr:uid="{00000000-0005-0000-0000-00007C420000}"/>
    <cellStyle name="Normal 2 4 3 3 3 4" xfId="17020" xr:uid="{00000000-0005-0000-0000-00007D420000}"/>
    <cellStyle name="Normal 2 4 3 3 3 4 2" xfId="17021" xr:uid="{00000000-0005-0000-0000-00007E420000}"/>
    <cellStyle name="Normal 2 4 3 3 3 4 2 2" xfId="17022" xr:uid="{00000000-0005-0000-0000-00007F420000}"/>
    <cellStyle name="Normal 2 4 3 3 3 4 3" xfId="17023" xr:uid="{00000000-0005-0000-0000-000080420000}"/>
    <cellStyle name="Normal 2 4 3 3 3 5" xfId="17024" xr:uid="{00000000-0005-0000-0000-000081420000}"/>
    <cellStyle name="Normal 2 4 3 3 3 5 2" xfId="17025" xr:uid="{00000000-0005-0000-0000-000082420000}"/>
    <cellStyle name="Normal 2 4 3 3 3 5 2 2" xfId="17026" xr:uid="{00000000-0005-0000-0000-000083420000}"/>
    <cellStyle name="Normal 2 4 3 3 3 5 3" xfId="17027" xr:uid="{00000000-0005-0000-0000-000084420000}"/>
    <cellStyle name="Normal 2 4 3 3 3 6" xfId="17028" xr:uid="{00000000-0005-0000-0000-000085420000}"/>
    <cellStyle name="Normal 2 4 3 3 3 6 2" xfId="17029" xr:uid="{00000000-0005-0000-0000-000086420000}"/>
    <cellStyle name="Normal 2 4 3 3 3 7" xfId="17030" xr:uid="{00000000-0005-0000-0000-000087420000}"/>
    <cellStyle name="Normal 2 4 3 3 3 7 2" xfId="17031" xr:uid="{00000000-0005-0000-0000-000088420000}"/>
    <cellStyle name="Normal 2 4 3 3 3 8" xfId="17032" xr:uid="{00000000-0005-0000-0000-000089420000}"/>
    <cellStyle name="Normal 2 4 3 3 4" xfId="17033" xr:uid="{00000000-0005-0000-0000-00008A420000}"/>
    <cellStyle name="Normal 2 4 3 3 4 2" xfId="17034" xr:uid="{00000000-0005-0000-0000-00008B420000}"/>
    <cellStyle name="Normal 2 4 3 3 4 2 2" xfId="17035" xr:uid="{00000000-0005-0000-0000-00008C420000}"/>
    <cellStyle name="Normal 2 4 3 3 4 2 2 2" xfId="17036" xr:uid="{00000000-0005-0000-0000-00008D420000}"/>
    <cellStyle name="Normal 2 4 3 3 4 2 3" xfId="17037" xr:uid="{00000000-0005-0000-0000-00008E420000}"/>
    <cellStyle name="Normal 2 4 3 3 4 3" xfId="17038" xr:uid="{00000000-0005-0000-0000-00008F420000}"/>
    <cellStyle name="Normal 2 4 3 3 4 3 2" xfId="17039" xr:uid="{00000000-0005-0000-0000-000090420000}"/>
    <cellStyle name="Normal 2 4 3 3 4 3 2 2" xfId="17040" xr:uid="{00000000-0005-0000-0000-000091420000}"/>
    <cellStyle name="Normal 2 4 3 3 4 3 3" xfId="17041" xr:uid="{00000000-0005-0000-0000-000092420000}"/>
    <cellStyle name="Normal 2 4 3 3 4 4" xfId="17042" xr:uid="{00000000-0005-0000-0000-000093420000}"/>
    <cellStyle name="Normal 2 4 3 3 4 4 2" xfId="17043" xr:uid="{00000000-0005-0000-0000-000094420000}"/>
    <cellStyle name="Normal 2 4 3 3 4 4 2 2" xfId="17044" xr:uid="{00000000-0005-0000-0000-000095420000}"/>
    <cellStyle name="Normal 2 4 3 3 4 4 3" xfId="17045" xr:uid="{00000000-0005-0000-0000-000096420000}"/>
    <cellStyle name="Normal 2 4 3 3 4 5" xfId="17046" xr:uid="{00000000-0005-0000-0000-000097420000}"/>
    <cellStyle name="Normal 2 4 3 3 4 5 2" xfId="17047" xr:uid="{00000000-0005-0000-0000-000098420000}"/>
    <cellStyle name="Normal 2 4 3 3 4 6" xfId="17048" xr:uid="{00000000-0005-0000-0000-000099420000}"/>
    <cellStyle name="Normal 2 4 3 3 4 6 2" xfId="17049" xr:uid="{00000000-0005-0000-0000-00009A420000}"/>
    <cellStyle name="Normal 2 4 3 3 4 7" xfId="17050" xr:uid="{00000000-0005-0000-0000-00009B420000}"/>
    <cellStyle name="Normal 2 4 3 3 5" xfId="17051" xr:uid="{00000000-0005-0000-0000-00009C420000}"/>
    <cellStyle name="Normal 2 4 3 3 5 2" xfId="17052" xr:uid="{00000000-0005-0000-0000-00009D420000}"/>
    <cellStyle name="Normal 2 4 3 3 5 2 2" xfId="17053" xr:uid="{00000000-0005-0000-0000-00009E420000}"/>
    <cellStyle name="Normal 2 4 3 3 5 2 2 2" xfId="17054" xr:uid="{00000000-0005-0000-0000-00009F420000}"/>
    <cellStyle name="Normal 2 4 3 3 5 2 3" xfId="17055" xr:uid="{00000000-0005-0000-0000-0000A0420000}"/>
    <cellStyle name="Normal 2 4 3 3 5 3" xfId="17056" xr:uid="{00000000-0005-0000-0000-0000A1420000}"/>
    <cellStyle name="Normal 2 4 3 3 5 3 2" xfId="17057" xr:uid="{00000000-0005-0000-0000-0000A2420000}"/>
    <cellStyle name="Normal 2 4 3 3 5 3 2 2" xfId="17058" xr:uid="{00000000-0005-0000-0000-0000A3420000}"/>
    <cellStyle name="Normal 2 4 3 3 5 3 3" xfId="17059" xr:uid="{00000000-0005-0000-0000-0000A4420000}"/>
    <cellStyle name="Normal 2 4 3 3 5 4" xfId="17060" xr:uid="{00000000-0005-0000-0000-0000A5420000}"/>
    <cellStyle name="Normal 2 4 3 3 5 4 2" xfId="17061" xr:uid="{00000000-0005-0000-0000-0000A6420000}"/>
    <cellStyle name="Normal 2 4 3 3 5 4 2 2" xfId="17062" xr:uid="{00000000-0005-0000-0000-0000A7420000}"/>
    <cellStyle name="Normal 2 4 3 3 5 4 3" xfId="17063" xr:uid="{00000000-0005-0000-0000-0000A8420000}"/>
    <cellStyle name="Normal 2 4 3 3 5 5" xfId="17064" xr:uid="{00000000-0005-0000-0000-0000A9420000}"/>
    <cellStyle name="Normal 2 4 3 3 5 5 2" xfId="17065" xr:uid="{00000000-0005-0000-0000-0000AA420000}"/>
    <cellStyle name="Normal 2 4 3 3 5 6" xfId="17066" xr:uid="{00000000-0005-0000-0000-0000AB420000}"/>
    <cellStyle name="Normal 2 4 3 3 5 6 2" xfId="17067" xr:uid="{00000000-0005-0000-0000-0000AC420000}"/>
    <cellStyle name="Normal 2 4 3 3 5 7" xfId="17068" xr:uid="{00000000-0005-0000-0000-0000AD420000}"/>
    <cellStyle name="Normal 2 4 3 3 6" xfId="17069" xr:uid="{00000000-0005-0000-0000-0000AE420000}"/>
    <cellStyle name="Normal 2 4 3 3 6 2" xfId="17070" xr:uid="{00000000-0005-0000-0000-0000AF420000}"/>
    <cellStyle name="Normal 2 4 3 3 6 2 2" xfId="17071" xr:uid="{00000000-0005-0000-0000-0000B0420000}"/>
    <cellStyle name="Normal 2 4 3 3 6 3" xfId="17072" xr:uid="{00000000-0005-0000-0000-0000B1420000}"/>
    <cellStyle name="Normal 2 4 3 3 7" xfId="17073" xr:uid="{00000000-0005-0000-0000-0000B2420000}"/>
    <cellStyle name="Normal 2 4 3 3 7 2" xfId="17074" xr:uid="{00000000-0005-0000-0000-0000B3420000}"/>
    <cellStyle name="Normal 2 4 3 3 7 2 2" xfId="17075" xr:uid="{00000000-0005-0000-0000-0000B4420000}"/>
    <cellStyle name="Normal 2 4 3 3 7 3" xfId="17076" xr:uid="{00000000-0005-0000-0000-0000B5420000}"/>
    <cellStyle name="Normal 2 4 3 3 8" xfId="17077" xr:uid="{00000000-0005-0000-0000-0000B6420000}"/>
    <cellStyle name="Normal 2 4 3 3 8 2" xfId="17078" xr:uid="{00000000-0005-0000-0000-0000B7420000}"/>
    <cellStyle name="Normal 2 4 3 3 8 2 2" xfId="17079" xr:uid="{00000000-0005-0000-0000-0000B8420000}"/>
    <cellStyle name="Normal 2 4 3 3 8 3" xfId="17080" xr:uid="{00000000-0005-0000-0000-0000B9420000}"/>
    <cellStyle name="Normal 2 4 3 3 9" xfId="17081" xr:uid="{00000000-0005-0000-0000-0000BA420000}"/>
    <cellStyle name="Normal 2 4 3 3 9 2" xfId="17082" xr:uid="{00000000-0005-0000-0000-0000BB420000}"/>
    <cellStyle name="Normal 2 4 3 4" xfId="17083" xr:uid="{00000000-0005-0000-0000-0000BC420000}"/>
    <cellStyle name="Normal 2 4 3 4 2" xfId="17084" xr:uid="{00000000-0005-0000-0000-0000BD420000}"/>
    <cellStyle name="Normal 2 4 3 4 2 2" xfId="17085" xr:uid="{00000000-0005-0000-0000-0000BE420000}"/>
    <cellStyle name="Normal 2 4 3 4 2 2 2" xfId="17086" xr:uid="{00000000-0005-0000-0000-0000BF420000}"/>
    <cellStyle name="Normal 2 4 3 4 2 2 2 2" xfId="17087" xr:uid="{00000000-0005-0000-0000-0000C0420000}"/>
    <cellStyle name="Normal 2 4 3 4 2 2 3" xfId="17088" xr:uid="{00000000-0005-0000-0000-0000C1420000}"/>
    <cellStyle name="Normal 2 4 3 4 2 3" xfId="17089" xr:uid="{00000000-0005-0000-0000-0000C2420000}"/>
    <cellStyle name="Normal 2 4 3 4 2 3 2" xfId="17090" xr:uid="{00000000-0005-0000-0000-0000C3420000}"/>
    <cellStyle name="Normal 2 4 3 4 2 3 2 2" xfId="17091" xr:uid="{00000000-0005-0000-0000-0000C4420000}"/>
    <cellStyle name="Normal 2 4 3 4 2 3 3" xfId="17092" xr:uid="{00000000-0005-0000-0000-0000C5420000}"/>
    <cellStyle name="Normal 2 4 3 4 2 4" xfId="17093" xr:uid="{00000000-0005-0000-0000-0000C6420000}"/>
    <cellStyle name="Normal 2 4 3 4 2 4 2" xfId="17094" xr:uid="{00000000-0005-0000-0000-0000C7420000}"/>
    <cellStyle name="Normal 2 4 3 4 2 4 2 2" xfId="17095" xr:uid="{00000000-0005-0000-0000-0000C8420000}"/>
    <cellStyle name="Normal 2 4 3 4 2 4 3" xfId="17096" xr:uid="{00000000-0005-0000-0000-0000C9420000}"/>
    <cellStyle name="Normal 2 4 3 4 2 5" xfId="17097" xr:uid="{00000000-0005-0000-0000-0000CA420000}"/>
    <cellStyle name="Normal 2 4 3 4 2 5 2" xfId="17098" xr:uid="{00000000-0005-0000-0000-0000CB420000}"/>
    <cellStyle name="Normal 2 4 3 4 2 6" xfId="17099" xr:uid="{00000000-0005-0000-0000-0000CC420000}"/>
    <cellStyle name="Normal 2 4 3 4 2 6 2" xfId="17100" xr:uid="{00000000-0005-0000-0000-0000CD420000}"/>
    <cellStyle name="Normal 2 4 3 4 2 7" xfId="17101" xr:uid="{00000000-0005-0000-0000-0000CE420000}"/>
    <cellStyle name="Normal 2 4 3 4 3" xfId="17102" xr:uid="{00000000-0005-0000-0000-0000CF420000}"/>
    <cellStyle name="Normal 2 4 3 4 3 2" xfId="17103" xr:uid="{00000000-0005-0000-0000-0000D0420000}"/>
    <cellStyle name="Normal 2 4 3 4 3 2 2" xfId="17104" xr:uid="{00000000-0005-0000-0000-0000D1420000}"/>
    <cellStyle name="Normal 2 4 3 4 3 2 2 2" xfId="17105" xr:uid="{00000000-0005-0000-0000-0000D2420000}"/>
    <cellStyle name="Normal 2 4 3 4 3 2 3" xfId="17106" xr:uid="{00000000-0005-0000-0000-0000D3420000}"/>
    <cellStyle name="Normal 2 4 3 4 3 3" xfId="17107" xr:uid="{00000000-0005-0000-0000-0000D4420000}"/>
    <cellStyle name="Normal 2 4 3 4 3 3 2" xfId="17108" xr:uid="{00000000-0005-0000-0000-0000D5420000}"/>
    <cellStyle name="Normal 2 4 3 4 3 3 2 2" xfId="17109" xr:uid="{00000000-0005-0000-0000-0000D6420000}"/>
    <cellStyle name="Normal 2 4 3 4 3 3 3" xfId="17110" xr:uid="{00000000-0005-0000-0000-0000D7420000}"/>
    <cellStyle name="Normal 2 4 3 4 3 4" xfId="17111" xr:uid="{00000000-0005-0000-0000-0000D8420000}"/>
    <cellStyle name="Normal 2 4 3 4 3 4 2" xfId="17112" xr:uid="{00000000-0005-0000-0000-0000D9420000}"/>
    <cellStyle name="Normal 2 4 3 4 3 4 2 2" xfId="17113" xr:uid="{00000000-0005-0000-0000-0000DA420000}"/>
    <cellStyle name="Normal 2 4 3 4 3 4 3" xfId="17114" xr:uid="{00000000-0005-0000-0000-0000DB420000}"/>
    <cellStyle name="Normal 2 4 3 4 3 5" xfId="17115" xr:uid="{00000000-0005-0000-0000-0000DC420000}"/>
    <cellStyle name="Normal 2 4 3 4 3 5 2" xfId="17116" xr:uid="{00000000-0005-0000-0000-0000DD420000}"/>
    <cellStyle name="Normal 2 4 3 4 3 6" xfId="17117" xr:uid="{00000000-0005-0000-0000-0000DE420000}"/>
    <cellStyle name="Normal 2 4 3 4 3 6 2" xfId="17118" xr:uid="{00000000-0005-0000-0000-0000DF420000}"/>
    <cellStyle name="Normal 2 4 3 4 3 7" xfId="17119" xr:uid="{00000000-0005-0000-0000-0000E0420000}"/>
    <cellStyle name="Normal 2 4 3 4 4" xfId="17120" xr:uid="{00000000-0005-0000-0000-0000E1420000}"/>
    <cellStyle name="Normal 2 4 3 4 4 2" xfId="17121" xr:uid="{00000000-0005-0000-0000-0000E2420000}"/>
    <cellStyle name="Normal 2 4 3 4 4 2 2" xfId="17122" xr:uid="{00000000-0005-0000-0000-0000E3420000}"/>
    <cellStyle name="Normal 2 4 3 4 4 3" xfId="17123" xr:uid="{00000000-0005-0000-0000-0000E4420000}"/>
    <cellStyle name="Normal 2 4 3 4 5" xfId="17124" xr:uid="{00000000-0005-0000-0000-0000E5420000}"/>
    <cellStyle name="Normal 2 4 3 4 5 2" xfId="17125" xr:uid="{00000000-0005-0000-0000-0000E6420000}"/>
    <cellStyle name="Normal 2 4 3 4 5 2 2" xfId="17126" xr:uid="{00000000-0005-0000-0000-0000E7420000}"/>
    <cellStyle name="Normal 2 4 3 4 5 3" xfId="17127" xr:uid="{00000000-0005-0000-0000-0000E8420000}"/>
    <cellStyle name="Normal 2 4 3 4 6" xfId="17128" xr:uid="{00000000-0005-0000-0000-0000E9420000}"/>
    <cellStyle name="Normal 2 4 3 4 6 2" xfId="17129" xr:uid="{00000000-0005-0000-0000-0000EA420000}"/>
    <cellStyle name="Normal 2 4 3 4 6 2 2" xfId="17130" xr:uid="{00000000-0005-0000-0000-0000EB420000}"/>
    <cellStyle name="Normal 2 4 3 4 6 3" xfId="17131" xr:uid="{00000000-0005-0000-0000-0000EC420000}"/>
    <cellStyle name="Normal 2 4 3 4 7" xfId="17132" xr:uid="{00000000-0005-0000-0000-0000ED420000}"/>
    <cellStyle name="Normal 2 4 3 4 7 2" xfId="17133" xr:uid="{00000000-0005-0000-0000-0000EE420000}"/>
    <cellStyle name="Normal 2 4 3 4 8" xfId="17134" xr:uid="{00000000-0005-0000-0000-0000EF420000}"/>
    <cellStyle name="Normal 2 4 3 4 8 2" xfId="17135" xr:uid="{00000000-0005-0000-0000-0000F0420000}"/>
    <cellStyle name="Normal 2 4 3 4 9" xfId="17136" xr:uid="{00000000-0005-0000-0000-0000F1420000}"/>
    <cellStyle name="Normal 2 4 3 5" xfId="17137" xr:uid="{00000000-0005-0000-0000-0000F2420000}"/>
    <cellStyle name="Normal 2 4 3 5 2" xfId="17138" xr:uid="{00000000-0005-0000-0000-0000F3420000}"/>
    <cellStyle name="Normal 2 4 3 5 2 2" xfId="17139" xr:uid="{00000000-0005-0000-0000-0000F4420000}"/>
    <cellStyle name="Normal 2 4 3 5 2 2 2" xfId="17140" xr:uid="{00000000-0005-0000-0000-0000F5420000}"/>
    <cellStyle name="Normal 2 4 3 5 2 2 2 2" xfId="17141" xr:uid="{00000000-0005-0000-0000-0000F6420000}"/>
    <cellStyle name="Normal 2 4 3 5 2 2 3" xfId="17142" xr:uid="{00000000-0005-0000-0000-0000F7420000}"/>
    <cellStyle name="Normal 2 4 3 5 2 3" xfId="17143" xr:uid="{00000000-0005-0000-0000-0000F8420000}"/>
    <cellStyle name="Normal 2 4 3 5 2 3 2" xfId="17144" xr:uid="{00000000-0005-0000-0000-0000F9420000}"/>
    <cellStyle name="Normal 2 4 3 5 2 3 2 2" xfId="17145" xr:uid="{00000000-0005-0000-0000-0000FA420000}"/>
    <cellStyle name="Normal 2 4 3 5 2 3 3" xfId="17146" xr:uid="{00000000-0005-0000-0000-0000FB420000}"/>
    <cellStyle name="Normal 2 4 3 5 2 4" xfId="17147" xr:uid="{00000000-0005-0000-0000-0000FC420000}"/>
    <cellStyle name="Normal 2 4 3 5 2 4 2" xfId="17148" xr:uid="{00000000-0005-0000-0000-0000FD420000}"/>
    <cellStyle name="Normal 2 4 3 5 2 4 2 2" xfId="17149" xr:uid="{00000000-0005-0000-0000-0000FE420000}"/>
    <cellStyle name="Normal 2 4 3 5 2 4 3" xfId="17150" xr:uid="{00000000-0005-0000-0000-0000FF420000}"/>
    <cellStyle name="Normal 2 4 3 5 2 5" xfId="17151" xr:uid="{00000000-0005-0000-0000-000000430000}"/>
    <cellStyle name="Normal 2 4 3 5 2 5 2" xfId="17152" xr:uid="{00000000-0005-0000-0000-000001430000}"/>
    <cellStyle name="Normal 2 4 3 5 2 6" xfId="17153" xr:uid="{00000000-0005-0000-0000-000002430000}"/>
    <cellStyle name="Normal 2 4 3 5 2 6 2" xfId="17154" xr:uid="{00000000-0005-0000-0000-000003430000}"/>
    <cellStyle name="Normal 2 4 3 5 2 7" xfId="17155" xr:uid="{00000000-0005-0000-0000-000004430000}"/>
    <cellStyle name="Normal 2 4 3 5 3" xfId="17156" xr:uid="{00000000-0005-0000-0000-000005430000}"/>
    <cellStyle name="Normal 2 4 3 5 3 2" xfId="17157" xr:uid="{00000000-0005-0000-0000-000006430000}"/>
    <cellStyle name="Normal 2 4 3 5 3 2 2" xfId="17158" xr:uid="{00000000-0005-0000-0000-000007430000}"/>
    <cellStyle name="Normal 2 4 3 5 3 3" xfId="17159" xr:uid="{00000000-0005-0000-0000-000008430000}"/>
    <cellStyle name="Normal 2 4 3 5 4" xfId="17160" xr:uid="{00000000-0005-0000-0000-000009430000}"/>
    <cellStyle name="Normal 2 4 3 5 4 2" xfId="17161" xr:uid="{00000000-0005-0000-0000-00000A430000}"/>
    <cellStyle name="Normal 2 4 3 5 4 2 2" xfId="17162" xr:uid="{00000000-0005-0000-0000-00000B430000}"/>
    <cellStyle name="Normal 2 4 3 5 4 3" xfId="17163" xr:uid="{00000000-0005-0000-0000-00000C430000}"/>
    <cellStyle name="Normal 2 4 3 5 5" xfId="17164" xr:uid="{00000000-0005-0000-0000-00000D430000}"/>
    <cellStyle name="Normal 2 4 3 5 5 2" xfId="17165" xr:uid="{00000000-0005-0000-0000-00000E430000}"/>
    <cellStyle name="Normal 2 4 3 5 5 2 2" xfId="17166" xr:uid="{00000000-0005-0000-0000-00000F430000}"/>
    <cellStyle name="Normal 2 4 3 5 5 3" xfId="17167" xr:uid="{00000000-0005-0000-0000-000010430000}"/>
    <cellStyle name="Normal 2 4 3 5 6" xfId="17168" xr:uid="{00000000-0005-0000-0000-000011430000}"/>
    <cellStyle name="Normal 2 4 3 5 6 2" xfId="17169" xr:uid="{00000000-0005-0000-0000-000012430000}"/>
    <cellStyle name="Normal 2 4 3 5 7" xfId="17170" xr:uid="{00000000-0005-0000-0000-000013430000}"/>
    <cellStyle name="Normal 2 4 3 5 7 2" xfId="17171" xr:uid="{00000000-0005-0000-0000-000014430000}"/>
    <cellStyle name="Normal 2 4 3 5 8" xfId="17172" xr:uid="{00000000-0005-0000-0000-000015430000}"/>
    <cellStyle name="Normal 2 4 3 6" xfId="17173" xr:uid="{00000000-0005-0000-0000-000016430000}"/>
    <cellStyle name="Normal 2 4 3 6 2" xfId="17174" xr:uid="{00000000-0005-0000-0000-000017430000}"/>
    <cellStyle name="Normal 2 4 3 6 2 2" xfId="17175" xr:uid="{00000000-0005-0000-0000-000018430000}"/>
    <cellStyle name="Normal 2 4 3 6 2 2 2" xfId="17176" xr:uid="{00000000-0005-0000-0000-000019430000}"/>
    <cellStyle name="Normal 2 4 3 6 2 3" xfId="17177" xr:uid="{00000000-0005-0000-0000-00001A430000}"/>
    <cellStyle name="Normal 2 4 3 6 3" xfId="17178" xr:uid="{00000000-0005-0000-0000-00001B430000}"/>
    <cellStyle name="Normal 2 4 3 6 3 2" xfId="17179" xr:uid="{00000000-0005-0000-0000-00001C430000}"/>
    <cellStyle name="Normal 2 4 3 6 3 2 2" xfId="17180" xr:uid="{00000000-0005-0000-0000-00001D430000}"/>
    <cellStyle name="Normal 2 4 3 6 3 3" xfId="17181" xr:uid="{00000000-0005-0000-0000-00001E430000}"/>
    <cellStyle name="Normal 2 4 3 6 4" xfId="17182" xr:uid="{00000000-0005-0000-0000-00001F430000}"/>
    <cellStyle name="Normal 2 4 3 6 4 2" xfId="17183" xr:uid="{00000000-0005-0000-0000-000020430000}"/>
    <cellStyle name="Normal 2 4 3 6 4 2 2" xfId="17184" xr:uid="{00000000-0005-0000-0000-000021430000}"/>
    <cellStyle name="Normal 2 4 3 6 4 3" xfId="17185" xr:uid="{00000000-0005-0000-0000-000022430000}"/>
    <cellStyle name="Normal 2 4 3 6 5" xfId="17186" xr:uid="{00000000-0005-0000-0000-000023430000}"/>
    <cellStyle name="Normal 2 4 3 6 5 2" xfId="17187" xr:uid="{00000000-0005-0000-0000-000024430000}"/>
    <cellStyle name="Normal 2 4 3 6 6" xfId="17188" xr:uid="{00000000-0005-0000-0000-000025430000}"/>
    <cellStyle name="Normal 2 4 3 6 6 2" xfId="17189" xr:uid="{00000000-0005-0000-0000-000026430000}"/>
    <cellStyle name="Normal 2 4 3 6 7" xfId="17190" xr:uid="{00000000-0005-0000-0000-000027430000}"/>
    <cellStyle name="Normal 2 4 3 7" xfId="17191" xr:uid="{00000000-0005-0000-0000-000028430000}"/>
    <cellStyle name="Normal 2 4 3 7 2" xfId="17192" xr:uid="{00000000-0005-0000-0000-000029430000}"/>
    <cellStyle name="Normal 2 4 3 7 2 2" xfId="17193" xr:uid="{00000000-0005-0000-0000-00002A430000}"/>
    <cellStyle name="Normal 2 4 3 7 2 2 2" xfId="17194" xr:uid="{00000000-0005-0000-0000-00002B430000}"/>
    <cellStyle name="Normal 2 4 3 7 2 3" xfId="17195" xr:uid="{00000000-0005-0000-0000-00002C430000}"/>
    <cellStyle name="Normal 2 4 3 7 3" xfId="17196" xr:uid="{00000000-0005-0000-0000-00002D430000}"/>
    <cellStyle name="Normal 2 4 3 7 3 2" xfId="17197" xr:uid="{00000000-0005-0000-0000-00002E430000}"/>
    <cellStyle name="Normal 2 4 3 7 3 2 2" xfId="17198" xr:uid="{00000000-0005-0000-0000-00002F430000}"/>
    <cellStyle name="Normal 2 4 3 7 3 3" xfId="17199" xr:uid="{00000000-0005-0000-0000-000030430000}"/>
    <cellStyle name="Normal 2 4 3 7 4" xfId="17200" xr:uid="{00000000-0005-0000-0000-000031430000}"/>
    <cellStyle name="Normal 2 4 3 7 4 2" xfId="17201" xr:uid="{00000000-0005-0000-0000-000032430000}"/>
    <cellStyle name="Normal 2 4 3 7 4 2 2" xfId="17202" xr:uid="{00000000-0005-0000-0000-000033430000}"/>
    <cellStyle name="Normal 2 4 3 7 4 3" xfId="17203" xr:uid="{00000000-0005-0000-0000-000034430000}"/>
    <cellStyle name="Normal 2 4 3 7 5" xfId="17204" xr:uid="{00000000-0005-0000-0000-000035430000}"/>
    <cellStyle name="Normal 2 4 3 7 5 2" xfId="17205" xr:uid="{00000000-0005-0000-0000-000036430000}"/>
    <cellStyle name="Normal 2 4 3 7 6" xfId="17206" xr:uid="{00000000-0005-0000-0000-000037430000}"/>
    <cellStyle name="Normal 2 4 3 7 6 2" xfId="17207" xr:uid="{00000000-0005-0000-0000-000038430000}"/>
    <cellStyle name="Normal 2 4 3 7 7" xfId="17208" xr:uid="{00000000-0005-0000-0000-000039430000}"/>
    <cellStyle name="Normal 2 4 3 8" xfId="17209" xr:uid="{00000000-0005-0000-0000-00003A430000}"/>
    <cellStyle name="Normal 2 4 3 8 2" xfId="17210" xr:uid="{00000000-0005-0000-0000-00003B430000}"/>
    <cellStyle name="Normal 2 4 3 8 2 2" xfId="17211" xr:uid="{00000000-0005-0000-0000-00003C430000}"/>
    <cellStyle name="Normal 2 4 3 8 3" xfId="17212" xr:uid="{00000000-0005-0000-0000-00003D430000}"/>
    <cellStyle name="Normal 2 4 3 9" xfId="17213" xr:uid="{00000000-0005-0000-0000-00003E430000}"/>
    <cellStyle name="Normal 2 4 3 9 2" xfId="17214" xr:uid="{00000000-0005-0000-0000-00003F430000}"/>
    <cellStyle name="Normal 2 4 3 9 2 2" xfId="17215" xr:uid="{00000000-0005-0000-0000-000040430000}"/>
    <cellStyle name="Normal 2 4 3 9 3" xfId="17216" xr:uid="{00000000-0005-0000-0000-000041430000}"/>
    <cellStyle name="Normal 2 4 3_Confidential Information" xfId="17217" xr:uid="{00000000-0005-0000-0000-000042430000}"/>
    <cellStyle name="Normal 2 4 4" xfId="17218" xr:uid="{00000000-0005-0000-0000-000043430000}"/>
    <cellStyle name="Normal 2 4 4 10" xfId="17219" xr:uid="{00000000-0005-0000-0000-000044430000}"/>
    <cellStyle name="Normal 2 4 4 10 2" xfId="17220" xr:uid="{00000000-0005-0000-0000-000045430000}"/>
    <cellStyle name="Normal 2 4 4 11" xfId="17221" xr:uid="{00000000-0005-0000-0000-000046430000}"/>
    <cellStyle name="Normal 2 4 4 2" xfId="17222" xr:uid="{00000000-0005-0000-0000-000047430000}"/>
    <cellStyle name="Normal 2 4 4 2 2" xfId="17223" xr:uid="{00000000-0005-0000-0000-000048430000}"/>
    <cellStyle name="Normal 2 4 4 2 2 2" xfId="17224" xr:uid="{00000000-0005-0000-0000-000049430000}"/>
    <cellStyle name="Normal 2 4 4 2 2 2 2" xfId="17225" xr:uid="{00000000-0005-0000-0000-00004A430000}"/>
    <cellStyle name="Normal 2 4 4 2 2 2 2 2" xfId="17226" xr:uid="{00000000-0005-0000-0000-00004B430000}"/>
    <cellStyle name="Normal 2 4 4 2 2 2 3" xfId="17227" xr:uid="{00000000-0005-0000-0000-00004C430000}"/>
    <cellStyle name="Normal 2 4 4 2 2 3" xfId="17228" xr:uid="{00000000-0005-0000-0000-00004D430000}"/>
    <cellStyle name="Normal 2 4 4 2 2 3 2" xfId="17229" xr:uid="{00000000-0005-0000-0000-00004E430000}"/>
    <cellStyle name="Normal 2 4 4 2 2 3 2 2" xfId="17230" xr:uid="{00000000-0005-0000-0000-00004F430000}"/>
    <cellStyle name="Normal 2 4 4 2 2 3 3" xfId="17231" xr:uid="{00000000-0005-0000-0000-000050430000}"/>
    <cellStyle name="Normal 2 4 4 2 2 4" xfId="17232" xr:uid="{00000000-0005-0000-0000-000051430000}"/>
    <cellStyle name="Normal 2 4 4 2 2 4 2" xfId="17233" xr:uid="{00000000-0005-0000-0000-000052430000}"/>
    <cellStyle name="Normal 2 4 4 2 2 4 2 2" xfId="17234" xr:uid="{00000000-0005-0000-0000-000053430000}"/>
    <cellStyle name="Normal 2 4 4 2 2 4 3" xfId="17235" xr:uid="{00000000-0005-0000-0000-000054430000}"/>
    <cellStyle name="Normal 2 4 4 2 2 5" xfId="17236" xr:uid="{00000000-0005-0000-0000-000055430000}"/>
    <cellStyle name="Normal 2 4 4 2 2 5 2" xfId="17237" xr:uid="{00000000-0005-0000-0000-000056430000}"/>
    <cellStyle name="Normal 2 4 4 2 2 6" xfId="17238" xr:uid="{00000000-0005-0000-0000-000057430000}"/>
    <cellStyle name="Normal 2 4 4 2 2 6 2" xfId="17239" xr:uid="{00000000-0005-0000-0000-000058430000}"/>
    <cellStyle name="Normal 2 4 4 2 2 7" xfId="17240" xr:uid="{00000000-0005-0000-0000-000059430000}"/>
    <cellStyle name="Normal 2 4 4 2 3" xfId="17241" xr:uid="{00000000-0005-0000-0000-00005A430000}"/>
    <cellStyle name="Normal 2 4 4 2 3 2" xfId="17242" xr:uid="{00000000-0005-0000-0000-00005B430000}"/>
    <cellStyle name="Normal 2 4 4 2 3 2 2" xfId="17243" xr:uid="{00000000-0005-0000-0000-00005C430000}"/>
    <cellStyle name="Normal 2 4 4 2 3 2 2 2" xfId="17244" xr:uid="{00000000-0005-0000-0000-00005D430000}"/>
    <cellStyle name="Normal 2 4 4 2 3 2 3" xfId="17245" xr:uid="{00000000-0005-0000-0000-00005E430000}"/>
    <cellStyle name="Normal 2 4 4 2 3 3" xfId="17246" xr:uid="{00000000-0005-0000-0000-00005F430000}"/>
    <cellStyle name="Normal 2 4 4 2 3 3 2" xfId="17247" xr:uid="{00000000-0005-0000-0000-000060430000}"/>
    <cellStyle name="Normal 2 4 4 2 3 3 2 2" xfId="17248" xr:uid="{00000000-0005-0000-0000-000061430000}"/>
    <cellStyle name="Normal 2 4 4 2 3 3 3" xfId="17249" xr:uid="{00000000-0005-0000-0000-000062430000}"/>
    <cellStyle name="Normal 2 4 4 2 3 4" xfId="17250" xr:uid="{00000000-0005-0000-0000-000063430000}"/>
    <cellStyle name="Normal 2 4 4 2 3 4 2" xfId="17251" xr:uid="{00000000-0005-0000-0000-000064430000}"/>
    <cellStyle name="Normal 2 4 4 2 3 4 2 2" xfId="17252" xr:uid="{00000000-0005-0000-0000-000065430000}"/>
    <cellStyle name="Normal 2 4 4 2 3 4 3" xfId="17253" xr:uid="{00000000-0005-0000-0000-000066430000}"/>
    <cellStyle name="Normal 2 4 4 2 3 5" xfId="17254" xr:uid="{00000000-0005-0000-0000-000067430000}"/>
    <cellStyle name="Normal 2 4 4 2 3 5 2" xfId="17255" xr:uid="{00000000-0005-0000-0000-000068430000}"/>
    <cellStyle name="Normal 2 4 4 2 3 6" xfId="17256" xr:uid="{00000000-0005-0000-0000-000069430000}"/>
    <cellStyle name="Normal 2 4 4 2 3 6 2" xfId="17257" xr:uid="{00000000-0005-0000-0000-00006A430000}"/>
    <cellStyle name="Normal 2 4 4 2 3 7" xfId="17258" xr:uid="{00000000-0005-0000-0000-00006B430000}"/>
    <cellStyle name="Normal 2 4 4 2 4" xfId="17259" xr:uid="{00000000-0005-0000-0000-00006C430000}"/>
    <cellStyle name="Normal 2 4 4 2 4 2" xfId="17260" xr:uid="{00000000-0005-0000-0000-00006D430000}"/>
    <cellStyle name="Normal 2 4 4 2 4 2 2" xfId="17261" xr:uid="{00000000-0005-0000-0000-00006E430000}"/>
    <cellStyle name="Normal 2 4 4 2 4 3" xfId="17262" xr:uid="{00000000-0005-0000-0000-00006F430000}"/>
    <cellStyle name="Normal 2 4 4 2 5" xfId="17263" xr:uid="{00000000-0005-0000-0000-000070430000}"/>
    <cellStyle name="Normal 2 4 4 2 5 2" xfId="17264" xr:uid="{00000000-0005-0000-0000-000071430000}"/>
    <cellStyle name="Normal 2 4 4 2 5 2 2" xfId="17265" xr:uid="{00000000-0005-0000-0000-000072430000}"/>
    <cellStyle name="Normal 2 4 4 2 5 3" xfId="17266" xr:uid="{00000000-0005-0000-0000-000073430000}"/>
    <cellStyle name="Normal 2 4 4 2 6" xfId="17267" xr:uid="{00000000-0005-0000-0000-000074430000}"/>
    <cellStyle name="Normal 2 4 4 2 6 2" xfId="17268" xr:uid="{00000000-0005-0000-0000-000075430000}"/>
    <cellStyle name="Normal 2 4 4 2 6 2 2" xfId="17269" xr:uid="{00000000-0005-0000-0000-000076430000}"/>
    <cellStyle name="Normal 2 4 4 2 6 3" xfId="17270" xr:uid="{00000000-0005-0000-0000-000077430000}"/>
    <cellStyle name="Normal 2 4 4 2 7" xfId="17271" xr:uid="{00000000-0005-0000-0000-000078430000}"/>
    <cellStyle name="Normal 2 4 4 2 7 2" xfId="17272" xr:uid="{00000000-0005-0000-0000-000079430000}"/>
    <cellStyle name="Normal 2 4 4 2 8" xfId="17273" xr:uid="{00000000-0005-0000-0000-00007A430000}"/>
    <cellStyle name="Normal 2 4 4 2 8 2" xfId="17274" xr:uid="{00000000-0005-0000-0000-00007B430000}"/>
    <cellStyle name="Normal 2 4 4 2 9" xfId="17275" xr:uid="{00000000-0005-0000-0000-00007C430000}"/>
    <cellStyle name="Normal 2 4 4 3" xfId="17276" xr:uid="{00000000-0005-0000-0000-00007D430000}"/>
    <cellStyle name="Normal 2 4 4 3 2" xfId="17277" xr:uid="{00000000-0005-0000-0000-00007E430000}"/>
    <cellStyle name="Normal 2 4 4 3 2 2" xfId="17278" xr:uid="{00000000-0005-0000-0000-00007F430000}"/>
    <cellStyle name="Normal 2 4 4 3 2 2 2" xfId="17279" xr:uid="{00000000-0005-0000-0000-000080430000}"/>
    <cellStyle name="Normal 2 4 4 3 2 2 2 2" xfId="17280" xr:uid="{00000000-0005-0000-0000-000081430000}"/>
    <cellStyle name="Normal 2 4 4 3 2 2 3" xfId="17281" xr:uid="{00000000-0005-0000-0000-000082430000}"/>
    <cellStyle name="Normal 2 4 4 3 2 3" xfId="17282" xr:uid="{00000000-0005-0000-0000-000083430000}"/>
    <cellStyle name="Normal 2 4 4 3 2 3 2" xfId="17283" xr:uid="{00000000-0005-0000-0000-000084430000}"/>
    <cellStyle name="Normal 2 4 4 3 2 3 2 2" xfId="17284" xr:uid="{00000000-0005-0000-0000-000085430000}"/>
    <cellStyle name="Normal 2 4 4 3 2 3 3" xfId="17285" xr:uid="{00000000-0005-0000-0000-000086430000}"/>
    <cellStyle name="Normal 2 4 4 3 2 4" xfId="17286" xr:uid="{00000000-0005-0000-0000-000087430000}"/>
    <cellStyle name="Normal 2 4 4 3 2 4 2" xfId="17287" xr:uid="{00000000-0005-0000-0000-000088430000}"/>
    <cellStyle name="Normal 2 4 4 3 2 4 2 2" xfId="17288" xr:uid="{00000000-0005-0000-0000-000089430000}"/>
    <cellStyle name="Normal 2 4 4 3 2 4 3" xfId="17289" xr:uid="{00000000-0005-0000-0000-00008A430000}"/>
    <cellStyle name="Normal 2 4 4 3 2 5" xfId="17290" xr:uid="{00000000-0005-0000-0000-00008B430000}"/>
    <cellStyle name="Normal 2 4 4 3 2 5 2" xfId="17291" xr:uid="{00000000-0005-0000-0000-00008C430000}"/>
    <cellStyle name="Normal 2 4 4 3 2 6" xfId="17292" xr:uid="{00000000-0005-0000-0000-00008D430000}"/>
    <cellStyle name="Normal 2 4 4 3 2 6 2" xfId="17293" xr:uid="{00000000-0005-0000-0000-00008E430000}"/>
    <cellStyle name="Normal 2 4 4 3 2 7" xfId="17294" xr:uid="{00000000-0005-0000-0000-00008F430000}"/>
    <cellStyle name="Normal 2 4 4 3 3" xfId="17295" xr:uid="{00000000-0005-0000-0000-000090430000}"/>
    <cellStyle name="Normal 2 4 4 3 3 2" xfId="17296" xr:uid="{00000000-0005-0000-0000-000091430000}"/>
    <cellStyle name="Normal 2 4 4 3 3 2 2" xfId="17297" xr:uid="{00000000-0005-0000-0000-000092430000}"/>
    <cellStyle name="Normal 2 4 4 3 3 3" xfId="17298" xr:uid="{00000000-0005-0000-0000-000093430000}"/>
    <cellStyle name="Normal 2 4 4 3 4" xfId="17299" xr:uid="{00000000-0005-0000-0000-000094430000}"/>
    <cellStyle name="Normal 2 4 4 3 4 2" xfId="17300" xr:uid="{00000000-0005-0000-0000-000095430000}"/>
    <cellStyle name="Normal 2 4 4 3 4 2 2" xfId="17301" xr:uid="{00000000-0005-0000-0000-000096430000}"/>
    <cellStyle name="Normal 2 4 4 3 4 3" xfId="17302" xr:uid="{00000000-0005-0000-0000-000097430000}"/>
    <cellStyle name="Normal 2 4 4 3 5" xfId="17303" xr:uid="{00000000-0005-0000-0000-000098430000}"/>
    <cellStyle name="Normal 2 4 4 3 5 2" xfId="17304" xr:uid="{00000000-0005-0000-0000-000099430000}"/>
    <cellStyle name="Normal 2 4 4 3 5 2 2" xfId="17305" xr:uid="{00000000-0005-0000-0000-00009A430000}"/>
    <cellStyle name="Normal 2 4 4 3 5 3" xfId="17306" xr:uid="{00000000-0005-0000-0000-00009B430000}"/>
    <cellStyle name="Normal 2 4 4 3 6" xfId="17307" xr:uid="{00000000-0005-0000-0000-00009C430000}"/>
    <cellStyle name="Normal 2 4 4 3 6 2" xfId="17308" xr:uid="{00000000-0005-0000-0000-00009D430000}"/>
    <cellStyle name="Normal 2 4 4 3 7" xfId="17309" xr:uid="{00000000-0005-0000-0000-00009E430000}"/>
    <cellStyle name="Normal 2 4 4 3 7 2" xfId="17310" xr:uid="{00000000-0005-0000-0000-00009F430000}"/>
    <cellStyle name="Normal 2 4 4 3 8" xfId="17311" xr:uid="{00000000-0005-0000-0000-0000A0430000}"/>
    <cellStyle name="Normal 2 4 4 4" xfId="17312" xr:uid="{00000000-0005-0000-0000-0000A1430000}"/>
    <cellStyle name="Normal 2 4 4 4 2" xfId="17313" xr:uid="{00000000-0005-0000-0000-0000A2430000}"/>
    <cellStyle name="Normal 2 4 4 4 2 2" xfId="17314" xr:uid="{00000000-0005-0000-0000-0000A3430000}"/>
    <cellStyle name="Normal 2 4 4 4 2 2 2" xfId="17315" xr:uid="{00000000-0005-0000-0000-0000A4430000}"/>
    <cellStyle name="Normal 2 4 4 4 2 3" xfId="17316" xr:uid="{00000000-0005-0000-0000-0000A5430000}"/>
    <cellStyle name="Normal 2 4 4 4 3" xfId="17317" xr:uid="{00000000-0005-0000-0000-0000A6430000}"/>
    <cellStyle name="Normal 2 4 4 4 3 2" xfId="17318" xr:uid="{00000000-0005-0000-0000-0000A7430000}"/>
    <cellStyle name="Normal 2 4 4 4 3 2 2" xfId="17319" xr:uid="{00000000-0005-0000-0000-0000A8430000}"/>
    <cellStyle name="Normal 2 4 4 4 3 3" xfId="17320" xr:uid="{00000000-0005-0000-0000-0000A9430000}"/>
    <cellStyle name="Normal 2 4 4 4 4" xfId="17321" xr:uid="{00000000-0005-0000-0000-0000AA430000}"/>
    <cellStyle name="Normal 2 4 4 4 4 2" xfId="17322" xr:uid="{00000000-0005-0000-0000-0000AB430000}"/>
    <cellStyle name="Normal 2 4 4 4 4 2 2" xfId="17323" xr:uid="{00000000-0005-0000-0000-0000AC430000}"/>
    <cellStyle name="Normal 2 4 4 4 4 3" xfId="17324" xr:uid="{00000000-0005-0000-0000-0000AD430000}"/>
    <cellStyle name="Normal 2 4 4 4 5" xfId="17325" xr:uid="{00000000-0005-0000-0000-0000AE430000}"/>
    <cellStyle name="Normal 2 4 4 4 5 2" xfId="17326" xr:uid="{00000000-0005-0000-0000-0000AF430000}"/>
    <cellStyle name="Normal 2 4 4 4 6" xfId="17327" xr:uid="{00000000-0005-0000-0000-0000B0430000}"/>
    <cellStyle name="Normal 2 4 4 4 6 2" xfId="17328" xr:uid="{00000000-0005-0000-0000-0000B1430000}"/>
    <cellStyle name="Normal 2 4 4 4 7" xfId="17329" xr:uid="{00000000-0005-0000-0000-0000B2430000}"/>
    <cellStyle name="Normal 2 4 4 5" xfId="17330" xr:uid="{00000000-0005-0000-0000-0000B3430000}"/>
    <cellStyle name="Normal 2 4 4 5 2" xfId="17331" xr:uid="{00000000-0005-0000-0000-0000B4430000}"/>
    <cellStyle name="Normal 2 4 4 5 2 2" xfId="17332" xr:uid="{00000000-0005-0000-0000-0000B5430000}"/>
    <cellStyle name="Normal 2 4 4 5 2 2 2" xfId="17333" xr:uid="{00000000-0005-0000-0000-0000B6430000}"/>
    <cellStyle name="Normal 2 4 4 5 2 3" xfId="17334" xr:uid="{00000000-0005-0000-0000-0000B7430000}"/>
    <cellStyle name="Normal 2 4 4 5 3" xfId="17335" xr:uid="{00000000-0005-0000-0000-0000B8430000}"/>
    <cellStyle name="Normal 2 4 4 5 3 2" xfId="17336" xr:uid="{00000000-0005-0000-0000-0000B9430000}"/>
    <cellStyle name="Normal 2 4 4 5 3 2 2" xfId="17337" xr:uid="{00000000-0005-0000-0000-0000BA430000}"/>
    <cellStyle name="Normal 2 4 4 5 3 3" xfId="17338" xr:uid="{00000000-0005-0000-0000-0000BB430000}"/>
    <cellStyle name="Normal 2 4 4 5 4" xfId="17339" xr:uid="{00000000-0005-0000-0000-0000BC430000}"/>
    <cellStyle name="Normal 2 4 4 5 4 2" xfId="17340" xr:uid="{00000000-0005-0000-0000-0000BD430000}"/>
    <cellStyle name="Normal 2 4 4 5 4 2 2" xfId="17341" xr:uid="{00000000-0005-0000-0000-0000BE430000}"/>
    <cellStyle name="Normal 2 4 4 5 4 3" xfId="17342" xr:uid="{00000000-0005-0000-0000-0000BF430000}"/>
    <cellStyle name="Normal 2 4 4 5 5" xfId="17343" xr:uid="{00000000-0005-0000-0000-0000C0430000}"/>
    <cellStyle name="Normal 2 4 4 5 5 2" xfId="17344" xr:uid="{00000000-0005-0000-0000-0000C1430000}"/>
    <cellStyle name="Normal 2 4 4 5 6" xfId="17345" xr:uid="{00000000-0005-0000-0000-0000C2430000}"/>
    <cellStyle name="Normal 2 4 4 5 6 2" xfId="17346" xr:uid="{00000000-0005-0000-0000-0000C3430000}"/>
    <cellStyle name="Normal 2 4 4 5 7" xfId="17347" xr:uid="{00000000-0005-0000-0000-0000C4430000}"/>
    <cellStyle name="Normal 2 4 4 6" xfId="17348" xr:uid="{00000000-0005-0000-0000-0000C5430000}"/>
    <cellStyle name="Normal 2 4 4 6 2" xfId="17349" xr:uid="{00000000-0005-0000-0000-0000C6430000}"/>
    <cellStyle name="Normal 2 4 4 6 2 2" xfId="17350" xr:uid="{00000000-0005-0000-0000-0000C7430000}"/>
    <cellStyle name="Normal 2 4 4 6 3" xfId="17351" xr:uid="{00000000-0005-0000-0000-0000C8430000}"/>
    <cellStyle name="Normal 2 4 4 7" xfId="17352" xr:uid="{00000000-0005-0000-0000-0000C9430000}"/>
    <cellStyle name="Normal 2 4 4 7 2" xfId="17353" xr:uid="{00000000-0005-0000-0000-0000CA430000}"/>
    <cellStyle name="Normal 2 4 4 7 2 2" xfId="17354" xr:uid="{00000000-0005-0000-0000-0000CB430000}"/>
    <cellStyle name="Normal 2 4 4 7 3" xfId="17355" xr:uid="{00000000-0005-0000-0000-0000CC430000}"/>
    <cellStyle name="Normal 2 4 4 8" xfId="17356" xr:uid="{00000000-0005-0000-0000-0000CD430000}"/>
    <cellStyle name="Normal 2 4 4 8 2" xfId="17357" xr:uid="{00000000-0005-0000-0000-0000CE430000}"/>
    <cellStyle name="Normal 2 4 4 8 2 2" xfId="17358" xr:uid="{00000000-0005-0000-0000-0000CF430000}"/>
    <cellStyle name="Normal 2 4 4 8 3" xfId="17359" xr:uid="{00000000-0005-0000-0000-0000D0430000}"/>
    <cellStyle name="Normal 2 4 4 9" xfId="17360" xr:uid="{00000000-0005-0000-0000-0000D1430000}"/>
    <cellStyle name="Normal 2 4 4 9 2" xfId="17361" xr:uid="{00000000-0005-0000-0000-0000D2430000}"/>
    <cellStyle name="Normal 2 4 5" xfId="17362" xr:uid="{00000000-0005-0000-0000-0000D3430000}"/>
    <cellStyle name="Normal 2 4 5 10" xfId="17363" xr:uid="{00000000-0005-0000-0000-0000D4430000}"/>
    <cellStyle name="Normal 2 4 5 10 2" xfId="17364" xr:uid="{00000000-0005-0000-0000-0000D5430000}"/>
    <cellStyle name="Normal 2 4 5 11" xfId="17365" xr:uid="{00000000-0005-0000-0000-0000D6430000}"/>
    <cellStyle name="Normal 2 4 5 2" xfId="17366" xr:uid="{00000000-0005-0000-0000-0000D7430000}"/>
    <cellStyle name="Normal 2 4 5 2 2" xfId="17367" xr:uid="{00000000-0005-0000-0000-0000D8430000}"/>
    <cellStyle name="Normal 2 4 5 2 2 2" xfId="17368" xr:uid="{00000000-0005-0000-0000-0000D9430000}"/>
    <cellStyle name="Normal 2 4 5 2 2 2 2" xfId="17369" xr:uid="{00000000-0005-0000-0000-0000DA430000}"/>
    <cellStyle name="Normal 2 4 5 2 2 2 2 2" xfId="17370" xr:uid="{00000000-0005-0000-0000-0000DB430000}"/>
    <cellStyle name="Normal 2 4 5 2 2 2 3" xfId="17371" xr:uid="{00000000-0005-0000-0000-0000DC430000}"/>
    <cellStyle name="Normal 2 4 5 2 2 3" xfId="17372" xr:uid="{00000000-0005-0000-0000-0000DD430000}"/>
    <cellStyle name="Normal 2 4 5 2 2 3 2" xfId="17373" xr:uid="{00000000-0005-0000-0000-0000DE430000}"/>
    <cellStyle name="Normal 2 4 5 2 2 3 2 2" xfId="17374" xr:uid="{00000000-0005-0000-0000-0000DF430000}"/>
    <cellStyle name="Normal 2 4 5 2 2 3 3" xfId="17375" xr:uid="{00000000-0005-0000-0000-0000E0430000}"/>
    <cellStyle name="Normal 2 4 5 2 2 4" xfId="17376" xr:uid="{00000000-0005-0000-0000-0000E1430000}"/>
    <cellStyle name="Normal 2 4 5 2 2 4 2" xfId="17377" xr:uid="{00000000-0005-0000-0000-0000E2430000}"/>
    <cellStyle name="Normal 2 4 5 2 2 4 2 2" xfId="17378" xr:uid="{00000000-0005-0000-0000-0000E3430000}"/>
    <cellStyle name="Normal 2 4 5 2 2 4 3" xfId="17379" xr:uid="{00000000-0005-0000-0000-0000E4430000}"/>
    <cellStyle name="Normal 2 4 5 2 2 5" xfId="17380" xr:uid="{00000000-0005-0000-0000-0000E5430000}"/>
    <cellStyle name="Normal 2 4 5 2 2 5 2" xfId="17381" xr:uid="{00000000-0005-0000-0000-0000E6430000}"/>
    <cellStyle name="Normal 2 4 5 2 2 6" xfId="17382" xr:uid="{00000000-0005-0000-0000-0000E7430000}"/>
    <cellStyle name="Normal 2 4 5 2 2 6 2" xfId="17383" xr:uid="{00000000-0005-0000-0000-0000E8430000}"/>
    <cellStyle name="Normal 2 4 5 2 2 7" xfId="17384" xr:uid="{00000000-0005-0000-0000-0000E9430000}"/>
    <cellStyle name="Normal 2 4 5 2 3" xfId="17385" xr:uid="{00000000-0005-0000-0000-0000EA430000}"/>
    <cellStyle name="Normal 2 4 5 2 3 2" xfId="17386" xr:uid="{00000000-0005-0000-0000-0000EB430000}"/>
    <cellStyle name="Normal 2 4 5 2 3 2 2" xfId="17387" xr:uid="{00000000-0005-0000-0000-0000EC430000}"/>
    <cellStyle name="Normal 2 4 5 2 3 2 2 2" xfId="17388" xr:uid="{00000000-0005-0000-0000-0000ED430000}"/>
    <cellStyle name="Normal 2 4 5 2 3 2 3" xfId="17389" xr:uid="{00000000-0005-0000-0000-0000EE430000}"/>
    <cellStyle name="Normal 2 4 5 2 3 3" xfId="17390" xr:uid="{00000000-0005-0000-0000-0000EF430000}"/>
    <cellStyle name="Normal 2 4 5 2 3 3 2" xfId="17391" xr:uid="{00000000-0005-0000-0000-0000F0430000}"/>
    <cellStyle name="Normal 2 4 5 2 3 3 2 2" xfId="17392" xr:uid="{00000000-0005-0000-0000-0000F1430000}"/>
    <cellStyle name="Normal 2 4 5 2 3 3 3" xfId="17393" xr:uid="{00000000-0005-0000-0000-0000F2430000}"/>
    <cellStyle name="Normal 2 4 5 2 3 4" xfId="17394" xr:uid="{00000000-0005-0000-0000-0000F3430000}"/>
    <cellStyle name="Normal 2 4 5 2 3 4 2" xfId="17395" xr:uid="{00000000-0005-0000-0000-0000F4430000}"/>
    <cellStyle name="Normal 2 4 5 2 3 4 2 2" xfId="17396" xr:uid="{00000000-0005-0000-0000-0000F5430000}"/>
    <cellStyle name="Normal 2 4 5 2 3 4 3" xfId="17397" xr:uid="{00000000-0005-0000-0000-0000F6430000}"/>
    <cellStyle name="Normal 2 4 5 2 3 5" xfId="17398" xr:uid="{00000000-0005-0000-0000-0000F7430000}"/>
    <cellStyle name="Normal 2 4 5 2 3 5 2" xfId="17399" xr:uid="{00000000-0005-0000-0000-0000F8430000}"/>
    <cellStyle name="Normal 2 4 5 2 3 6" xfId="17400" xr:uid="{00000000-0005-0000-0000-0000F9430000}"/>
    <cellStyle name="Normal 2 4 5 2 3 6 2" xfId="17401" xr:uid="{00000000-0005-0000-0000-0000FA430000}"/>
    <cellStyle name="Normal 2 4 5 2 3 7" xfId="17402" xr:uid="{00000000-0005-0000-0000-0000FB430000}"/>
    <cellStyle name="Normal 2 4 5 2 4" xfId="17403" xr:uid="{00000000-0005-0000-0000-0000FC430000}"/>
    <cellStyle name="Normal 2 4 5 2 4 2" xfId="17404" xr:uid="{00000000-0005-0000-0000-0000FD430000}"/>
    <cellStyle name="Normal 2 4 5 2 4 2 2" xfId="17405" xr:uid="{00000000-0005-0000-0000-0000FE430000}"/>
    <cellStyle name="Normal 2 4 5 2 4 3" xfId="17406" xr:uid="{00000000-0005-0000-0000-0000FF430000}"/>
    <cellStyle name="Normal 2 4 5 2 5" xfId="17407" xr:uid="{00000000-0005-0000-0000-000000440000}"/>
    <cellStyle name="Normal 2 4 5 2 5 2" xfId="17408" xr:uid="{00000000-0005-0000-0000-000001440000}"/>
    <cellStyle name="Normal 2 4 5 2 5 2 2" xfId="17409" xr:uid="{00000000-0005-0000-0000-000002440000}"/>
    <cellStyle name="Normal 2 4 5 2 5 3" xfId="17410" xr:uid="{00000000-0005-0000-0000-000003440000}"/>
    <cellStyle name="Normal 2 4 5 2 6" xfId="17411" xr:uid="{00000000-0005-0000-0000-000004440000}"/>
    <cellStyle name="Normal 2 4 5 2 6 2" xfId="17412" xr:uid="{00000000-0005-0000-0000-000005440000}"/>
    <cellStyle name="Normal 2 4 5 2 6 2 2" xfId="17413" xr:uid="{00000000-0005-0000-0000-000006440000}"/>
    <cellStyle name="Normal 2 4 5 2 6 3" xfId="17414" xr:uid="{00000000-0005-0000-0000-000007440000}"/>
    <cellStyle name="Normal 2 4 5 2 7" xfId="17415" xr:uid="{00000000-0005-0000-0000-000008440000}"/>
    <cellStyle name="Normal 2 4 5 2 7 2" xfId="17416" xr:uid="{00000000-0005-0000-0000-000009440000}"/>
    <cellStyle name="Normal 2 4 5 2 8" xfId="17417" xr:uid="{00000000-0005-0000-0000-00000A440000}"/>
    <cellStyle name="Normal 2 4 5 2 8 2" xfId="17418" xr:uid="{00000000-0005-0000-0000-00000B440000}"/>
    <cellStyle name="Normal 2 4 5 2 9" xfId="17419" xr:uid="{00000000-0005-0000-0000-00000C440000}"/>
    <cellStyle name="Normal 2 4 5 3" xfId="17420" xr:uid="{00000000-0005-0000-0000-00000D440000}"/>
    <cellStyle name="Normal 2 4 5 3 2" xfId="17421" xr:uid="{00000000-0005-0000-0000-00000E440000}"/>
    <cellStyle name="Normal 2 4 5 3 2 2" xfId="17422" xr:uid="{00000000-0005-0000-0000-00000F440000}"/>
    <cellStyle name="Normal 2 4 5 3 2 2 2" xfId="17423" xr:uid="{00000000-0005-0000-0000-000010440000}"/>
    <cellStyle name="Normal 2 4 5 3 2 2 2 2" xfId="17424" xr:uid="{00000000-0005-0000-0000-000011440000}"/>
    <cellStyle name="Normal 2 4 5 3 2 2 3" xfId="17425" xr:uid="{00000000-0005-0000-0000-000012440000}"/>
    <cellStyle name="Normal 2 4 5 3 2 3" xfId="17426" xr:uid="{00000000-0005-0000-0000-000013440000}"/>
    <cellStyle name="Normal 2 4 5 3 2 3 2" xfId="17427" xr:uid="{00000000-0005-0000-0000-000014440000}"/>
    <cellStyle name="Normal 2 4 5 3 2 3 2 2" xfId="17428" xr:uid="{00000000-0005-0000-0000-000015440000}"/>
    <cellStyle name="Normal 2 4 5 3 2 3 3" xfId="17429" xr:uid="{00000000-0005-0000-0000-000016440000}"/>
    <cellStyle name="Normal 2 4 5 3 2 4" xfId="17430" xr:uid="{00000000-0005-0000-0000-000017440000}"/>
    <cellStyle name="Normal 2 4 5 3 2 4 2" xfId="17431" xr:uid="{00000000-0005-0000-0000-000018440000}"/>
    <cellStyle name="Normal 2 4 5 3 2 4 2 2" xfId="17432" xr:uid="{00000000-0005-0000-0000-000019440000}"/>
    <cellStyle name="Normal 2 4 5 3 2 4 3" xfId="17433" xr:uid="{00000000-0005-0000-0000-00001A440000}"/>
    <cellStyle name="Normal 2 4 5 3 2 5" xfId="17434" xr:uid="{00000000-0005-0000-0000-00001B440000}"/>
    <cellStyle name="Normal 2 4 5 3 2 5 2" xfId="17435" xr:uid="{00000000-0005-0000-0000-00001C440000}"/>
    <cellStyle name="Normal 2 4 5 3 2 6" xfId="17436" xr:uid="{00000000-0005-0000-0000-00001D440000}"/>
    <cellStyle name="Normal 2 4 5 3 2 6 2" xfId="17437" xr:uid="{00000000-0005-0000-0000-00001E440000}"/>
    <cellStyle name="Normal 2 4 5 3 2 7" xfId="17438" xr:uid="{00000000-0005-0000-0000-00001F440000}"/>
    <cellStyle name="Normal 2 4 5 3 3" xfId="17439" xr:uid="{00000000-0005-0000-0000-000020440000}"/>
    <cellStyle name="Normal 2 4 5 3 3 2" xfId="17440" xr:uid="{00000000-0005-0000-0000-000021440000}"/>
    <cellStyle name="Normal 2 4 5 3 3 2 2" xfId="17441" xr:uid="{00000000-0005-0000-0000-000022440000}"/>
    <cellStyle name="Normal 2 4 5 3 3 3" xfId="17442" xr:uid="{00000000-0005-0000-0000-000023440000}"/>
    <cellStyle name="Normal 2 4 5 3 4" xfId="17443" xr:uid="{00000000-0005-0000-0000-000024440000}"/>
    <cellStyle name="Normal 2 4 5 3 4 2" xfId="17444" xr:uid="{00000000-0005-0000-0000-000025440000}"/>
    <cellStyle name="Normal 2 4 5 3 4 2 2" xfId="17445" xr:uid="{00000000-0005-0000-0000-000026440000}"/>
    <cellStyle name="Normal 2 4 5 3 4 3" xfId="17446" xr:uid="{00000000-0005-0000-0000-000027440000}"/>
    <cellStyle name="Normal 2 4 5 3 5" xfId="17447" xr:uid="{00000000-0005-0000-0000-000028440000}"/>
    <cellStyle name="Normal 2 4 5 3 5 2" xfId="17448" xr:uid="{00000000-0005-0000-0000-000029440000}"/>
    <cellStyle name="Normal 2 4 5 3 5 2 2" xfId="17449" xr:uid="{00000000-0005-0000-0000-00002A440000}"/>
    <cellStyle name="Normal 2 4 5 3 5 3" xfId="17450" xr:uid="{00000000-0005-0000-0000-00002B440000}"/>
    <cellStyle name="Normal 2 4 5 3 6" xfId="17451" xr:uid="{00000000-0005-0000-0000-00002C440000}"/>
    <cellStyle name="Normal 2 4 5 3 6 2" xfId="17452" xr:uid="{00000000-0005-0000-0000-00002D440000}"/>
    <cellStyle name="Normal 2 4 5 3 7" xfId="17453" xr:uid="{00000000-0005-0000-0000-00002E440000}"/>
    <cellStyle name="Normal 2 4 5 3 7 2" xfId="17454" xr:uid="{00000000-0005-0000-0000-00002F440000}"/>
    <cellStyle name="Normal 2 4 5 3 8" xfId="17455" xr:uid="{00000000-0005-0000-0000-000030440000}"/>
    <cellStyle name="Normal 2 4 5 4" xfId="17456" xr:uid="{00000000-0005-0000-0000-000031440000}"/>
    <cellStyle name="Normal 2 4 5 4 2" xfId="17457" xr:uid="{00000000-0005-0000-0000-000032440000}"/>
    <cellStyle name="Normal 2 4 5 4 2 2" xfId="17458" xr:uid="{00000000-0005-0000-0000-000033440000}"/>
    <cellStyle name="Normal 2 4 5 4 2 2 2" xfId="17459" xr:uid="{00000000-0005-0000-0000-000034440000}"/>
    <cellStyle name="Normal 2 4 5 4 2 3" xfId="17460" xr:uid="{00000000-0005-0000-0000-000035440000}"/>
    <cellStyle name="Normal 2 4 5 4 3" xfId="17461" xr:uid="{00000000-0005-0000-0000-000036440000}"/>
    <cellStyle name="Normal 2 4 5 4 3 2" xfId="17462" xr:uid="{00000000-0005-0000-0000-000037440000}"/>
    <cellStyle name="Normal 2 4 5 4 3 2 2" xfId="17463" xr:uid="{00000000-0005-0000-0000-000038440000}"/>
    <cellStyle name="Normal 2 4 5 4 3 3" xfId="17464" xr:uid="{00000000-0005-0000-0000-000039440000}"/>
    <cellStyle name="Normal 2 4 5 4 4" xfId="17465" xr:uid="{00000000-0005-0000-0000-00003A440000}"/>
    <cellStyle name="Normal 2 4 5 4 4 2" xfId="17466" xr:uid="{00000000-0005-0000-0000-00003B440000}"/>
    <cellStyle name="Normal 2 4 5 4 4 2 2" xfId="17467" xr:uid="{00000000-0005-0000-0000-00003C440000}"/>
    <cellStyle name="Normal 2 4 5 4 4 3" xfId="17468" xr:uid="{00000000-0005-0000-0000-00003D440000}"/>
    <cellStyle name="Normal 2 4 5 4 5" xfId="17469" xr:uid="{00000000-0005-0000-0000-00003E440000}"/>
    <cellStyle name="Normal 2 4 5 4 5 2" xfId="17470" xr:uid="{00000000-0005-0000-0000-00003F440000}"/>
    <cellStyle name="Normal 2 4 5 4 6" xfId="17471" xr:uid="{00000000-0005-0000-0000-000040440000}"/>
    <cellStyle name="Normal 2 4 5 4 6 2" xfId="17472" xr:uid="{00000000-0005-0000-0000-000041440000}"/>
    <cellStyle name="Normal 2 4 5 4 7" xfId="17473" xr:uid="{00000000-0005-0000-0000-000042440000}"/>
    <cellStyle name="Normal 2 4 5 5" xfId="17474" xr:uid="{00000000-0005-0000-0000-000043440000}"/>
    <cellStyle name="Normal 2 4 5 5 2" xfId="17475" xr:uid="{00000000-0005-0000-0000-000044440000}"/>
    <cellStyle name="Normal 2 4 5 5 2 2" xfId="17476" xr:uid="{00000000-0005-0000-0000-000045440000}"/>
    <cellStyle name="Normal 2 4 5 5 2 2 2" xfId="17477" xr:uid="{00000000-0005-0000-0000-000046440000}"/>
    <cellStyle name="Normal 2 4 5 5 2 3" xfId="17478" xr:uid="{00000000-0005-0000-0000-000047440000}"/>
    <cellStyle name="Normal 2 4 5 5 3" xfId="17479" xr:uid="{00000000-0005-0000-0000-000048440000}"/>
    <cellStyle name="Normal 2 4 5 5 3 2" xfId="17480" xr:uid="{00000000-0005-0000-0000-000049440000}"/>
    <cellStyle name="Normal 2 4 5 5 3 2 2" xfId="17481" xr:uid="{00000000-0005-0000-0000-00004A440000}"/>
    <cellStyle name="Normal 2 4 5 5 3 3" xfId="17482" xr:uid="{00000000-0005-0000-0000-00004B440000}"/>
    <cellStyle name="Normal 2 4 5 5 4" xfId="17483" xr:uid="{00000000-0005-0000-0000-00004C440000}"/>
    <cellStyle name="Normal 2 4 5 5 4 2" xfId="17484" xr:uid="{00000000-0005-0000-0000-00004D440000}"/>
    <cellStyle name="Normal 2 4 5 5 4 2 2" xfId="17485" xr:uid="{00000000-0005-0000-0000-00004E440000}"/>
    <cellStyle name="Normal 2 4 5 5 4 3" xfId="17486" xr:uid="{00000000-0005-0000-0000-00004F440000}"/>
    <cellStyle name="Normal 2 4 5 5 5" xfId="17487" xr:uid="{00000000-0005-0000-0000-000050440000}"/>
    <cellStyle name="Normal 2 4 5 5 5 2" xfId="17488" xr:uid="{00000000-0005-0000-0000-000051440000}"/>
    <cellStyle name="Normal 2 4 5 5 6" xfId="17489" xr:uid="{00000000-0005-0000-0000-000052440000}"/>
    <cellStyle name="Normal 2 4 5 5 6 2" xfId="17490" xr:uid="{00000000-0005-0000-0000-000053440000}"/>
    <cellStyle name="Normal 2 4 5 5 7" xfId="17491" xr:uid="{00000000-0005-0000-0000-000054440000}"/>
    <cellStyle name="Normal 2 4 5 6" xfId="17492" xr:uid="{00000000-0005-0000-0000-000055440000}"/>
    <cellStyle name="Normal 2 4 5 6 2" xfId="17493" xr:uid="{00000000-0005-0000-0000-000056440000}"/>
    <cellStyle name="Normal 2 4 5 6 2 2" xfId="17494" xr:uid="{00000000-0005-0000-0000-000057440000}"/>
    <cellStyle name="Normal 2 4 5 6 3" xfId="17495" xr:uid="{00000000-0005-0000-0000-000058440000}"/>
    <cellStyle name="Normal 2 4 5 7" xfId="17496" xr:uid="{00000000-0005-0000-0000-000059440000}"/>
    <cellStyle name="Normal 2 4 5 7 2" xfId="17497" xr:uid="{00000000-0005-0000-0000-00005A440000}"/>
    <cellStyle name="Normal 2 4 5 7 2 2" xfId="17498" xr:uid="{00000000-0005-0000-0000-00005B440000}"/>
    <cellStyle name="Normal 2 4 5 7 3" xfId="17499" xr:uid="{00000000-0005-0000-0000-00005C440000}"/>
    <cellStyle name="Normal 2 4 5 8" xfId="17500" xr:uid="{00000000-0005-0000-0000-00005D440000}"/>
    <cellStyle name="Normal 2 4 5 8 2" xfId="17501" xr:uid="{00000000-0005-0000-0000-00005E440000}"/>
    <cellStyle name="Normal 2 4 5 8 2 2" xfId="17502" xr:uid="{00000000-0005-0000-0000-00005F440000}"/>
    <cellStyle name="Normal 2 4 5 8 3" xfId="17503" xr:uid="{00000000-0005-0000-0000-000060440000}"/>
    <cellStyle name="Normal 2 4 5 9" xfId="17504" xr:uid="{00000000-0005-0000-0000-000061440000}"/>
    <cellStyle name="Normal 2 4 5 9 2" xfId="17505" xr:uid="{00000000-0005-0000-0000-000062440000}"/>
    <cellStyle name="Normal 2 4 6" xfId="17506" xr:uid="{00000000-0005-0000-0000-000063440000}"/>
    <cellStyle name="Normal 2 4 6 2" xfId="17507" xr:uid="{00000000-0005-0000-0000-000064440000}"/>
    <cellStyle name="Normal 2 4 6 2 2" xfId="17508" xr:uid="{00000000-0005-0000-0000-000065440000}"/>
    <cellStyle name="Normal 2 4 6 2 2 2" xfId="17509" xr:uid="{00000000-0005-0000-0000-000066440000}"/>
    <cellStyle name="Normal 2 4 6 2 2 2 2" xfId="17510" xr:uid="{00000000-0005-0000-0000-000067440000}"/>
    <cellStyle name="Normal 2 4 6 2 2 3" xfId="17511" xr:uid="{00000000-0005-0000-0000-000068440000}"/>
    <cellStyle name="Normal 2 4 6 2 3" xfId="17512" xr:uid="{00000000-0005-0000-0000-000069440000}"/>
    <cellStyle name="Normal 2 4 6 2 3 2" xfId="17513" xr:uid="{00000000-0005-0000-0000-00006A440000}"/>
    <cellStyle name="Normal 2 4 6 2 3 2 2" xfId="17514" xr:uid="{00000000-0005-0000-0000-00006B440000}"/>
    <cellStyle name="Normal 2 4 6 2 3 3" xfId="17515" xr:uid="{00000000-0005-0000-0000-00006C440000}"/>
    <cellStyle name="Normal 2 4 6 2 4" xfId="17516" xr:uid="{00000000-0005-0000-0000-00006D440000}"/>
    <cellStyle name="Normal 2 4 6 2 4 2" xfId="17517" xr:uid="{00000000-0005-0000-0000-00006E440000}"/>
    <cellStyle name="Normal 2 4 6 2 4 2 2" xfId="17518" xr:uid="{00000000-0005-0000-0000-00006F440000}"/>
    <cellStyle name="Normal 2 4 6 2 4 3" xfId="17519" xr:uid="{00000000-0005-0000-0000-000070440000}"/>
    <cellStyle name="Normal 2 4 6 2 5" xfId="17520" xr:uid="{00000000-0005-0000-0000-000071440000}"/>
    <cellStyle name="Normal 2 4 6 2 5 2" xfId="17521" xr:uid="{00000000-0005-0000-0000-000072440000}"/>
    <cellStyle name="Normal 2 4 6 2 6" xfId="17522" xr:uid="{00000000-0005-0000-0000-000073440000}"/>
    <cellStyle name="Normal 2 4 6 2 6 2" xfId="17523" xr:uid="{00000000-0005-0000-0000-000074440000}"/>
    <cellStyle name="Normal 2 4 6 2 7" xfId="17524" xr:uid="{00000000-0005-0000-0000-000075440000}"/>
    <cellStyle name="Normal 2 4 6 3" xfId="17525" xr:uid="{00000000-0005-0000-0000-000076440000}"/>
    <cellStyle name="Normal 2 4 6 3 2" xfId="17526" xr:uid="{00000000-0005-0000-0000-000077440000}"/>
    <cellStyle name="Normal 2 4 6 3 2 2" xfId="17527" xr:uid="{00000000-0005-0000-0000-000078440000}"/>
    <cellStyle name="Normal 2 4 6 3 2 2 2" xfId="17528" xr:uid="{00000000-0005-0000-0000-000079440000}"/>
    <cellStyle name="Normal 2 4 6 3 2 3" xfId="17529" xr:uid="{00000000-0005-0000-0000-00007A440000}"/>
    <cellStyle name="Normal 2 4 6 3 3" xfId="17530" xr:uid="{00000000-0005-0000-0000-00007B440000}"/>
    <cellStyle name="Normal 2 4 6 3 3 2" xfId="17531" xr:uid="{00000000-0005-0000-0000-00007C440000}"/>
    <cellStyle name="Normal 2 4 6 3 3 2 2" xfId="17532" xr:uid="{00000000-0005-0000-0000-00007D440000}"/>
    <cellStyle name="Normal 2 4 6 3 3 3" xfId="17533" xr:uid="{00000000-0005-0000-0000-00007E440000}"/>
    <cellStyle name="Normal 2 4 6 3 4" xfId="17534" xr:uid="{00000000-0005-0000-0000-00007F440000}"/>
    <cellStyle name="Normal 2 4 6 3 4 2" xfId="17535" xr:uid="{00000000-0005-0000-0000-000080440000}"/>
    <cellStyle name="Normal 2 4 6 3 4 2 2" xfId="17536" xr:uid="{00000000-0005-0000-0000-000081440000}"/>
    <cellStyle name="Normal 2 4 6 3 4 3" xfId="17537" xr:uid="{00000000-0005-0000-0000-000082440000}"/>
    <cellStyle name="Normal 2 4 6 3 5" xfId="17538" xr:uid="{00000000-0005-0000-0000-000083440000}"/>
    <cellStyle name="Normal 2 4 6 3 5 2" xfId="17539" xr:uid="{00000000-0005-0000-0000-000084440000}"/>
    <cellStyle name="Normal 2 4 6 3 6" xfId="17540" xr:uid="{00000000-0005-0000-0000-000085440000}"/>
    <cellStyle name="Normal 2 4 6 3 6 2" xfId="17541" xr:uid="{00000000-0005-0000-0000-000086440000}"/>
    <cellStyle name="Normal 2 4 6 3 7" xfId="17542" xr:uid="{00000000-0005-0000-0000-000087440000}"/>
    <cellStyle name="Normal 2 4 6 4" xfId="17543" xr:uid="{00000000-0005-0000-0000-000088440000}"/>
    <cellStyle name="Normal 2 4 6 4 2" xfId="17544" xr:uid="{00000000-0005-0000-0000-000089440000}"/>
    <cellStyle name="Normal 2 4 6 4 2 2" xfId="17545" xr:uid="{00000000-0005-0000-0000-00008A440000}"/>
    <cellStyle name="Normal 2 4 6 4 3" xfId="17546" xr:uid="{00000000-0005-0000-0000-00008B440000}"/>
    <cellStyle name="Normal 2 4 6 5" xfId="17547" xr:uid="{00000000-0005-0000-0000-00008C440000}"/>
    <cellStyle name="Normal 2 4 6 5 2" xfId="17548" xr:uid="{00000000-0005-0000-0000-00008D440000}"/>
    <cellStyle name="Normal 2 4 6 5 2 2" xfId="17549" xr:uid="{00000000-0005-0000-0000-00008E440000}"/>
    <cellStyle name="Normal 2 4 6 5 3" xfId="17550" xr:uid="{00000000-0005-0000-0000-00008F440000}"/>
    <cellStyle name="Normal 2 4 6 6" xfId="17551" xr:uid="{00000000-0005-0000-0000-000090440000}"/>
    <cellStyle name="Normal 2 4 6 6 2" xfId="17552" xr:uid="{00000000-0005-0000-0000-000091440000}"/>
    <cellStyle name="Normal 2 4 6 6 2 2" xfId="17553" xr:uid="{00000000-0005-0000-0000-000092440000}"/>
    <cellStyle name="Normal 2 4 6 6 3" xfId="17554" xr:uid="{00000000-0005-0000-0000-000093440000}"/>
    <cellStyle name="Normal 2 4 6 7" xfId="17555" xr:uid="{00000000-0005-0000-0000-000094440000}"/>
    <cellStyle name="Normal 2 4 6 7 2" xfId="17556" xr:uid="{00000000-0005-0000-0000-000095440000}"/>
    <cellStyle name="Normal 2 4 6 8" xfId="17557" xr:uid="{00000000-0005-0000-0000-000096440000}"/>
    <cellStyle name="Normal 2 4 6 8 2" xfId="17558" xr:uid="{00000000-0005-0000-0000-000097440000}"/>
    <cellStyle name="Normal 2 4 6 9" xfId="17559" xr:uid="{00000000-0005-0000-0000-000098440000}"/>
    <cellStyle name="Normal 2 4 7" xfId="17560" xr:uid="{00000000-0005-0000-0000-000099440000}"/>
    <cellStyle name="Normal 2 4 7 2" xfId="17561" xr:uid="{00000000-0005-0000-0000-00009A440000}"/>
    <cellStyle name="Normal 2 4 7 2 2" xfId="17562" xr:uid="{00000000-0005-0000-0000-00009B440000}"/>
    <cellStyle name="Normal 2 4 7 2 2 2" xfId="17563" xr:uid="{00000000-0005-0000-0000-00009C440000}"/>
    <cellStyle name="Normal 2 4 7 2 2 2 2" xfId="17564" xr:uid="{00000000-0005-0000-0000-00009D440000}"/>
    <cellStyle name="Normal 2 4 7 2 2 3" xfId="17565" xr:uid="{00000000-0005-0000-0000-00009E440000}"/>
    <cellStyle name="Normal 2 4 7 2 3" xfId="17566" xr:uid="{00000000-0005-0000-0000-00009F440000}"/>
    <cellStyle name="Normal 2 4 7 2 3 2" xfId="17567" xr:uid="{00000000-0005-0000-0000-0000A0440000}"/>
    <cellStyle name="Normal 2 4 7 2 3 2 2" xfId="17568" xr:uid="{00000000-0005-0000-0000-0000A1440000}"/>
    <cellStyle name="Normal 2 4 7 2 3 3" xfId="17569" xr:uid="{00000000-0005-0000-0000-0000A2440000}"/>
    <cellStyle name="Normal 2 4 7 2 4" xfId="17570" xr:uid="{00000000-0005-0000-0000-0000A3440000}"/>
    <cellStyle name="Normal 2 4 7 2 4 2" xfId="17571" xr:uid="{00000000-0005-0000-0000-0000A4440000}"/>
    <cellStyle name="Normal 2 4 7 2 4 2 2" xfId="17572" xr:uid="{00000000-0005-0000-0000-0000A5440000}"/>
    <cellStyle name="Normal 2 4 7 2 4 3" xfId="17573" xr:uid="{00000000-0005-0000-0000-0000A6440000}"/>
    <cellStyle name="Normal 2 4 7 2 5" xfId="17574" xr:uid="{00000000-0005-0000-0000-0000A7440000}"/>
    <cellStyle name="Normal 2 4 7 2 5 2" xfId="17575" xr:uid="{00000000-0005-0000-0000-0000A8440000}"/>
    <cellStyle name="Normal 2 4 7 2 6" xfId="17576" xr:uid="{00000000-0005-0000-0000-0000A9440000}"/>
    <cellStyle name="Normal 2 4 7 2 6 2" xfId="17577" xr:uid="{00000000-0005-0000-0000-0000AA440000}"/>
    <cellStyle name="Normal 2 4 7 2 7" xfId="17578" xr:uid="{00000000-0005-0000-0000-0000AB440000}"/>
    <cellStyle name="Normal 2 4 7 3" xfId="17579" xr:uid="{00000000-0005-0000-0000-0000AC440000}"/>
    <cellStyle name="Normal 2 4 7 3 2" xfId="17580" xr:uid="{00000000-0005-0000-0000-0000AD440000}"/>
    <cellStyle name="Normal 2 4 7 3 2 2" xfId="17581" xr:uid="{00000000-0005-0000-0000-0000AE440000}"/>
    <cellStyle name="Normal 2 4 7 3 3" xfId="17582" xr:uid="{00000000-0005-0000-0000-0000AF440000}"/>
    <cellStyle name="Normal 2 4 7 4" xfId="17583" xr:uid="{00000000-0005-0000-0000-0000B0440000}"/>
    <cellStyle name="Normal 2 4 7 4 2" xfId="17584" xr:uid="{00000000-0005-0000-0000-0000B1440000}"/>
    <cellStyle name="Normal 2 4 7 4 2 2" xfId="17585" xr:uid="{00000000-0005-0000-0000-0000B2440000}"/>
    <cellStyle name="Normal 2 4 7 4 3" xfId="17586" xr:uid="{00000000-0005-0000-0000-0000B3440000}"/>
    <cellStyle name="Normal 2 4 7 5" xfId="17587" xr:uid="{00000000-0005-0000-0000-0000B4440000}"/>
    <cellStyle name="Normal 2 4 7 5 2" xfId="17588" xr:uid="{00000000-0005-0000-0000-0000B5440000}"/>
    <cellStyle name="Normal 2 4 7 5 2 2" xfId="17589" xr:uid="{00000000-0005-0000-0000-0000B6440000}"/>
    <cellStyle name="Normal 2 4 7 5 3" xfId="17590" xr:uid="{00000000-0005-0000-0000-0000B7440000}"/>
    <cellStyle name="Normal 2 4 7 6" xfId="17591" xr:uid="{00000000-0005-0000-0000-0000B8440000}"/>
    <cellStyle name="Normal 2 4 7 6 2" xfId="17592" xr:uid="{00000000-0005-0000-0000-0000B9440000}"/>
    <cellStyle name="Normal 2 4 7 7" xfId="17593" xr:uid="{00000000-0005-0000-0000-0000BA440000}"/>
    <cellStyle name="Normal 2 4 7 7 2" xfId="17594" xr:uid="{00000000-0005-0000-0000-0000BB440000}"/>
    <cellStyle name="Normal 2 4 7 8" xfId="17595" xr:uid="{00000000-0005-0000-0000-0000BC440000}"/>
    <cellStyle name="Normal 2 4 8" xfId="17596" xr:uid="{00000000-0005-0000-0000-0000BD440000}"/>
    <cellStyle name="Normal 2 4 8 2" xfId="17597" xr:uid="{00000000-0005-0000-0000-0000BE440000}"/>
    <cellStyle name="Normal 2 4 8 2 2" xfId="17598" xr:uid="{00000000-0005-0000-0000-0000BF440000}"/>
    <cellStyle name="Normal 2 4 8 2 2 2" xfId="17599" xr:uid="{00000000-0005-0000-0000-0000C0440000}"/>
    <cellStyle name="Normal 2 4 8 2 3" xfId="17600" xr:uid="{00000000-0005-0000-0000-0000C1440000}"/>
    <cellStyle name="Normal 2 4 8 3" xfId="17601" xr:uid="{00000000-0005-0000-0000-0000C2440000}"/>
    <cellStyle name="Normal 2 4 8 3 2" xfId="17602" xr:uid="{00000000-0005-0000-0000-0000C3440000}"/>
    <cellStyle name="Normal 2 4 8 3 2 2" xfId="17603" xr:uid="{00000000-0005-0000-0000-0000C4440000}"/>
    <cellStyle name="Normal 2 4 8 3 3" xfId="17604" xr:uid="{00000000-0005-0000-0000-0000C5440000}"/>
    <cellStyle name="Normal 2 4 8 4" xfId="17605" xr:uid="{00000000-0005-0000-0000-0000C6440000}"/>
    <cellStyle name="Normal 2 4 8 4 2" xfId="17606" xr:uid="{00000000-0005-0000-0000-0000C7440000}"/>
    <cellStyle name="Normal 2 4 8 4 2 2" xfId="17607" xr:uid="{00000000-0005-0000-0000-0000C8440000}"/>
    <cellStyle name="Normal 2 4 8 4 3" xfId="17608" xr:uid="{00000000-0005-0000-0000-0000C9440000}"/>
    <cellStyle name="Normal 2 4 8 5" xfId="17609" xr:uid="{00000000-0005-0000-0000-0000CA440000}"/>
    <cellStyle name="Normal 2 4 8 5 2" xfId="17610" xr:uid="{00000000-0005-0000-0000-0000CB440000}"/>
    <cellStyle name="Normal 2 4 8 6" xfId="17611" xr:uid="{00000000-0005-0000-0000-0000CC440000}"/>
    <cellStyle name="Normal 2 4 8 6 2" xfId="17612" xr:uid="{00000000-0005-0000-0000-0000CD440000}"/>
    <cellStyle name="Normal 2 4 8 7" xfId="17613" xr:uid="{00000000-0005-0000-0000-0000CE440000}"/>
    <cellStyle name="Normal 2 4 9" xfId="17614" xr:uid="{00000000-0005-0000-0000-0000CF440000}"/>
    <cellStyle name="Normal 2 4 9 2" xfId="17615" xr:uid="{00000000-0005-0000-0000-0000D0440000}"/>
    <cellStyle name="Normal 2 4 9 2 2" xfId="17616" xr:uid="{00000000-0005-0000-0000-0000D1440000}"/>
    <cellStyle name="Normal 2 4 9 2 2 2" xfId="17617" xr:uid="{00000000-0005-0000-0000-0000D2440000}"/>
    <cellStyle name="Normal 2 4 9 2 3" xfId="17618" xr:uid="{00000000-0005-0000-0000-0000D3440000}"/>
    <cellStyle name="Normal 2 4 9 3" xfId="17619" xr:uid="{00000000-0005-0000-0000-0000D4440000}"/>
    <cellStyle name="Normal 2 4 9 3 2" xfId="17620" xr:uid="{00000000-0005-0000-0000-0000D5440000}"/>
    <cellStyle name="Normal 2 4 9 3 2 2" xfId="17621" xr:uid="{00000000-0005-0000-0000-0000D6440000}"/>
    <cellStyle name="Normal 2 4 9 3 3" xfId="17622" xr:uid="{00000000-0005-0000-0000-0000D7440000}"/>
    <cellStyle name="Normal 2 4 9 4" xfId="17623" xr:uid="{00000000-0005-0000-0000-0000D8440000}"/>
    <cellStyle name="Normal 2 4 9 4 2" xfId="17624" xr:uid="{00000000-0005-0000-0000-0000D9440000}"/>
    <cellStyle name="Normal 2 4 9 4 2 2" xfId="17625" xr:uid="{00000000-0005-0000-0000-0000DA440000}"/>
    <cellStyle name="Normal 2 4 9 4 3" xfId="17626" xr:uid="{00000000-0005-0000-0000-0000DB440000}"/>
    <cellStyle name="Normal 2 4 9 5" xfId="17627" xr:uid="{00000000-0005-0000-0000-0000DC440000}"/>
    <cellStyle name="Normal 2 4 9 5 2" xfId="17628" xr:uid="{00000000-0005-0000-0000-0000DD440000}"/>
    <cellStyle name="Normal 2 4 9 6" xfId="17629" xr:uid="{00000000-0005-0000-0000-0000DE440000}"/>
    <cellStyle name="Normal 2 4 9 6 2" xfId="17630" xr:uid="{00000000-0005-0000-0000-0000DF440000}"/>
    <cellStyle name="Normal 2 4 9 7" xfId="17631" xr:uid="{00000000-0005-0000-0000-0000E0440000}"/>
    <cellStyle name="Normal 2 4_Confidential Information" xfId="17632" xr:uid="{00000000-0005-0000-0000-0000E1440000}"/>
    <cellStyle name="Normal 2 5" xfId="17633" xr:uid="{00000000-0005-0000-0000-0000E2440000}"/>
    <cellStyle name="Normal 2 5 10" xfId="17634" xr:uid="{00000000-0005-0000-0000-0000E3440000}"/>
    <cellStyle name="Normal 2 5 10 2" xfId="17635" xr:uid="{00000000-0005-0000-0000-0000E4440000}"/>
    <cellStyle name="Normal 2 5 10 2 2" xfId="17636" xr:uid="{00000000-0005-0000-0000-0000E5440000}"/>
    <cellStyle name="Normal 2 5 10 3" xfId="17637" xr:uid="{00000000-0005-0000-0000-0000E6440000}"/>
    <cellStyle name="Normal 2 5 11" xfId="17638" xr:uid="{00000000-0005-0000-0000-0000E7440000}"/>
    <cellStyle name="Normal 2 5 11 2" xfId="17639" xr:uid="{00000000-0005-0000-0000-0000E8440000}"/>
    <cellStyle name="Normal 2 5 11 2 2" xfId="17640" xr:uid="{00000000-0005-0000-0000-0000E9440000}"/>
    <cellStyle name="Normal 2 5 11 3" xfId="17641" xr:uid="{00000000-0005-0000-0000-0000EA440000}"/>
    <cellStyle name="Normal 2 5 12" xfId="17642" xr:uid="{00000000-0005-0000-0000-0000EB440000}"/>
    <cellStyle name="Normal 2 5 12 2" xfId="17643" xr:uid="{00000000-0005-0000-0000-0000EC440000}"/>
    <cellStyle name="Normal 2 5 13" xfId="17644" xr:uid="{00000000-0005-0000-0000-0000ED440000}"/>
    <cellStyle name="Normal 2 5 13 2" xfId="17645" xr:uid="{00000000-0005-0000-0000-0000EE440000}"/>
    <cellStyle name="Normal 2 5 14" xfId="17646" xr:uid="{00000000-0005-0000-0000-0000EF440000}"/>
    <cellStyle name="Normal 2 5 14 2" xfId="17647" xr:uid="{00000000-0005-0000-0000-0000F0440000}"/>
    <cellStyle name="Normal 2 5 15" xfId="17648" xr:uid="{00000000-0005-0000-0000-0000F1440000}"/>
    <cellStyle name="Normal 2 5 2" xfId="17649" xr:uid="{00000000-0005-0000-0000-0000F2440000}"/>
    <cellStyle name="Normal 2 5 2 10" xfId="17650" xr:uid="{00000000-0005-0000-0000-0000F3440000}"/>
    <cellStyle name="Normal 2 5 2 10 2" xfId="17651" xr:uid="{00000000-0005-0000-0000-0000F4440000}"/>
    <cellStyle name="Normal 2 5 2 11" xfId="17652" xr:uid="{00000000-0005-0000-0000-0000F5440000}"/>
    <cellStyle name="Normal 2 5 2 2" xfId="17653" xr:uid="{00000000-0005-0000-0000-0000F6440000}"/>
    <cellStyle name="Normal 2 5 2 2 2" xfId="17654" xr:uid="{00000000-0005-0000-0000-0000F7440000}"/>
    <cellStyle name="Normal 2 5 2 2 2 2" xfId="17655" xr:uid="{00000000-0005-0000-0000-0000F8440000}"/>
    <cellStyle name="Normal 2 5 2 2 2 2 2" xfId="17656" xr:uid="{00000000-0005-0000-0000-0000F9440000}"/>
    <cellStyle name="Normal 2 5 2 2 2 2 2 2" xfId="17657" xr:uid="{00000000-0005-0000-0000-0000FA440000}"/>
    <cellStyle name="Normal 2 5 2 2 2 2 3" xfId="17658" xr:uid="{00000000-0005-0000-0000-0000FB440000}"/>
    <cellStyle name="Normal 2 5 2 2 2 3" xfId="17659" xr:uid="{00000000-0005-0000-0000-0000FC440000}"/>
    <cellStyle name="Normal 2 5 2 2 2 3 2" xfId="17660" xr:uid="{00000000-0005-0000-0000-0000FD440000}"/>
    <cellStyle name="Normal 2 5 2 2 2 3 2 2" xfId="17661" xr:uid="{00000000-0005-0000-0000-0000FE440000}"/>
    <cellStyle name="Normal 2 5 2 2 2 3 3" xfId="17662" xr:uid="{00000000-0005-0000-0000-0000FF440000}"/>
    <cellStyle name="Normal 2 5 2 2 2 4" xfId="17663" xr:uid="{00000000-0005-0000-0000-000000450000}"/>
    <cellStyle name="Normal 2 5 2 2 2 4 2" xfId="17664" xr:uid="{00000000-0005-0000-0000-000001450000}"/>
    <cellStyle name="Normal 2 5 2 2 2 4 2 2" xfId="17665" xr:uid="{00000000-0005-0000-0000-000002450000}"/>
    <cellStyle name="Normal 2 5 2 2 2 4 3" xfId="17666" xr:uid="{00000000-0005-0000-0000-000003450000}"/>
    <cellStyle name="Normal 2 5 2 2 2 5" xfId="17667" xr:uid="{00000000-0005-0000-0000-000004450000}"/>
    <cellStyle name="Normal 2 5 2 2 2 5 2" xfId="17668" xr:uid="{00000000-0005-0000-0000-000005450000}"/>
    <cellStyle name="Normal 2 5 2 2 2 6" xfId="17669" xr:uid="{00000000-0005-0000-0000-000006450000}"/>
    <cellStyle name="Normal 2 5 2 2 2 6 2" xfId="17670" xr:uid="{00000000-0005-0000-0000-000007450000}"/>
    <cellStyle name="Normal 2 5 2 2 2 7" xfId="17671" xr:uid="{00000000-0005-0000-0000-000008450000}"/>
    <cellStyle name="Normal 2 5 2 2 3" xfId="17672" xr:uid="{00000000-0005-0000-0000-000009450000}"/>
    <cellStyle name="Normal 2 5 2 2 3 2" xfId="17673" xr:uid="{00000000-0005-0000-0000-00000A450000}"/>
    <cellStyle name="Normal 2 5 2 2 3 2 2" xfId="17674" xr:uid="{00000000-0005-0000-0000-00000B450000}"/>
    <cellStyle name="Normal 2 5 2 2 3 2 2 2" xfId="17675" xr:uid="{00000000-0005-0000-0000-00000C450000}"/>
    <cellStyle name="Normal 2 5 2 2 3 2 3" xfId="17676" xr:uid="{00000000-0005-0000-0000-00000D450000}"/>
    <cellStyle name="Normal 2 5 2 2 3 3" xfId="17677" xr:uid="{00000000-0005-0000-0000-00000E450000}"/>
    <cellStyle name="Normal 2 5 2 2 3 3 2" xfId="17678" xr:uid="{00000000-0005-0000-0000-00000F450000}"/>
    <cellStyle name="Normal 2 5 2 2 3 3 2 2" xfId="17679" xr:uid="{00000000-0005-0000-0000-000010450000}"/>
    <cellStyle name="Normal 2 5 2 2 3 3 3" xfId="17680" xr:uid="{00000000-0005-0000-0000-000011450000}"/>
    <cellStyle name="Normal 2 5 2 2 3 4" xfId="17681" xr:uid="{00000000-0005-0000-0000-000012450000}"/>
    <cellStyle name="Normal 2 5 2 2 3 4 2" xfId="17682" xr:uid="{00000000-0005-0000-0000-000013450000}"/>
    <cellStyle name="Normal 2 5 2 2 3 4 2 2" xfId="17683" xr:uid="{00000000-0005-0000-0000-000014450000}"/>
    <cellStyle name="Normal 2 5 2 2 3 4 3" xfId="17684" xr:uid="{00000000-0005-0000-0000-000015450000}"/>
    <cellStyle name="Normal 2 5 2 2 3 5" xfId="17685" xr:uid="{00000000-0005-0000-0000-000016450000}"/>
    <cellStyle name="Normal 2 5 2 2 3 5 2" xfId="17686" xr:uid="{00000000-0005-0000-0000-000017450000}"/>
    <cellStyle name="Normal 2 5 2 2 3 6" xfId="17687" xr:uid="{00000000-0005-0000-0000-000018450000}"/>
    <cellStyle name="Normal 2 5 2 2 3 6 2" xfId="17688" xr:uid="{00000000-0005-0000-0000-000019450000}"/>
    <cellStyle name="Normal 2 5 2 2 3 7" xfId="17689" xr:uid="{00000000-0005-0000-0000-00001A450000}"/>
    <cellStyle name="Normal 2 5 2 2 4" xfId="17690" xr:uid="{00000000-0005-0000-0000-00001B450000}"/>
    <cellStyle name="Normal 2 5 2 2 4 2" xfId="17691" xr:uid="{00000000-0005-0000-0000-00001C450000}"/>
    <cellStyle name="Normal 2 5 2 2 4 2 2" xfId="17692" xr:uid="{00000000-0005-0000-0000-00001D450000}"/>
    <cellStyle name="Normal 2 5 2 2 4 3" xfId="17693" xr:uid="{00000000-0005-0000-0000-00001E450000}"/>
    <cellStyle name="Normal 2 5 2 2 5" xfId="17694" xr:uid="{00000000-0005-0000-0000-00001F450000}"/>
    <cellStyle name="Normal 2 5 2 2 5 2" xfId="17695" xr:uid="{00000000-0005-0000-0000-000020450000}"/>
    <cellStyle name="Normal 2 5 2 2 5 2 2" xfId="17696" xr:uid="{00000000-0005-0000-0000-000021450000}"/>
    <cellStyle name="Normal 2 5 2 2 5 3" xfId="17697" xr:uid="{00000000-0005-0000-0000-000022450000}"/>
    <cellStyle name="Normal 2 5 2 2 6" xfId="17698" xr:uid="{00000000-0005-0000-0000-000023450000}"/>
    <cellStyle name="Normal 2 5 2 2 6 2" xfId="17699" xr:uid="{00000000-0005-0000-0000-000024450000}"/>
    <cellStyle name="Normal 2 5 2 2 6 2 2" xfId="17700" xr:uid="{00000000-0005-0000-0000-000025450000}"/>
    <cellStyle name="Normal 2 5 2 2 6 3" xfId="17701" xr:uid="{00000000-0005-0000-0000-000026450000}"/>
    <cellStyle name="Normal 2 5 2 2 7" xfId="17702" xr:uid="{00000000-0005-0000-0000-000027450000}"/>
    <cellStyle name="Normal 2 5 2 2 7 2" xfId="17703" xr:uid="{00000000-0005-0000-0000-000028450000}"/>
    <cellStyle name="Normal 2 5 2 2 8" xfId="17704" xr:uid="{00000000-0005-0000-0000-000029450000}"/>
    <cellStyle name="Normal 2 5 2 2 8 2" xfId="17705" xr:uid="{00000000-0005-0000-0000-00002A450000}"/>
    <cellStyle name="Normal 2 5 2 2 9" xfId="17706" xr:uid="{00000000-0005-0000-0000-00002B450000}"/>
    <cellStyle name="Normal 2 5 2 3" xfId="17707" xr:uid="{00000000-0005-0000-0000-00002C450000}"/>
    <cellStyle name="Normal 2 5 2 3 2" xfId="17708" xr:uid="{00000000-0005-0000-0000-00002D450000}"/>
    <cellStyle name="Normal 2 5 2 3 2 2" xfId="17709" xr:uid="{00000000-0005-0000-0000-00002E450000}"/>
    <cellStyle name="Normal 2 5 2 3 2 2 2" xfId="17710" xr:uid="{00000000-0005-0000-0000-00002F450000}"/>
    <cellStyle name="Normal 2 5 2 3 2 2 2 2" xfId="17711" xr:uid="{00000000-0005-0000-0000-000030450000}"/>
    <cellStyle name="Normal 2 5 2 3 2 2 3" xfId="17712" xr:uid="{00000000-0005-0000-0000-000031450000}"/>
    <cellStyle name="Normal 2 5 2 3 2 3" xfId="17713" xr:uid="{00000000-0005-0000-0000-000032450000}"/>
    <cellStyle name="Normal 2 5 2 3 2 3 2" xfId="17714" xr:uid="{00000000-0005-0000-0000-000033450000}"/>
    <cellStyle name="Normal 2 5 2 3 2 3 2 2" xfId="17715" xr:uid="{00000000-0005-0000-0000-000034450000}"/>
    <cellStyle name="Normal 2 5 2 3 2 3 3" xfId="17716" xr:uid="{00000000-0005-0000-0000-000035450000}"/>
    <cellStyle name="Normal 2 5 2 3 2 4" xfId="17717" xr:uid="{00000000-0005-0000-0000-000036450000}"/>
    <cellStyle name="Normal 2 5 2 3 2 4 2" xfId="17718" xr:uid="{00000000-0005-0000-0000-000037450000}"/>
    <cellStyle name="Normal 2 5 2 3 2 4 2 2" xfId="17719" xr:uid="{00000000-0005-0000-0000-000038450000}"/>
    <cellStyle name="Normal 2 5 2 3 2 4 3" xfId="17720" xr:uid="{00000000-0005-0000-0000-000039450000}"/>
    <cellStyle name="Normal 2 5 2 3 2 5" xfId="17721" xr:uid="{00000000-0005-0000-0000-00003A450000}"/>
    <cellStyle name="Normal 2 5 2 3 2 5 2" xfId="17722" xr:uid="{00000000-0005-0000-0000-00003B450000}"/>
    <cellStyle name="Normal 2 5 2 3 2 6" xfId="17723" xr:uid="{00000000-0005-0000-0000-00003C450000}"/>
    <cellStyle name="Normal 2 5 2 3 2 6 2" xfId="17724" xr:uid="{00000000-0005-0000-0000-00003D450000}"/>
    <cellStyle name="Normal 2 5 2 3 2 7" xfId="17725" xr:uid="{00000000-0005-0000-0000-00003E450000}"/>
    <cellStyle name="Normal 2 5 2 3 3" xfId="17726" xr:uid="{00000000-0005-0000-0000-00003F450000}"/>
    <cellStyle name="Normal 2 5 2 3 3 2" xfId="17727" xr:uid="{00000000-0005-0000-0000-000040450000}"/>
    <cellStyle name="Normal 2 5 2 3 3 2 2" xfId="17728" xr:uid="{00000000-0005-0000-0000-000041450000}"/>
    <cellStyle name="Normal 2 5 2 3 3 3" xfId="17729" xr:uid="{00000000-0005-0000-0000-000042450000}"/>
    <cellStyle name="Normal 2 5 2 3 4" xfId="17730" xr:uid="{00000000-0005-0000-0000-000043450000}"/>
    <cellStyle name="Normal 2 5 2 3 4 2" xfId="17731" xr:uid="{00000000-0005-0000-0000-000044450000}"/>
    <cellStyle name="Normal 2 5 2 3 4 2 2" xfId="17732" xr:uid="{00000000-0005-0000-0000-000045450000}"/>
    <cellStyle name="Normal 2 5 2 3 4 3" xfId="17733" xr:uid="{00000000-0005-0000-0000-000046450000}"/>
    <cellStyle name="Normal 2 5 2 3 5" xfId="17734" xr:uid="{00000000-0005-0000-0000-000047450000}"/>
    <cellStyle name="Normal 2 5 2 3 5 2" xfId="17735" xr:uid="{00000000-0005-0000-0000-000048450000}"/>
    <cellStyle name="Normal 2 5 2 3 5 2 2" xfId="17736" xr:uid="{00000000-0005-0000-0000-000049450000}"/>
    <cellStyle name="Normal 2 5 2 3 5 3" xfId="17737" xr:uid="{00000000-0005-0000-0000-00004A450000}"/>
    <cellStyle name="Normal 2 5 2 3 6" xfId="17738" xr:uid="{00000000-0005-0000-0000-00004B450000}"/>
    <cellStyle name="Normal 2 5 2 3 6 2" xfId="17739" xr:uid="{00000000-0005-0000-0000-00004C450000}"/>
    <cellStyle name="Normal 2 5 2 3 7" xfId="17740" xr:uid="{00000000-0005-0000-0000-00004D450000}"/>
    <cellStyle name="Normal 2 5 2 3 7 2" xfId="17741" xr:uid="{00000000-0005-0000-0000-00004E450000}"/>
    <cellStyle name="Normal 2 5 2 3 8" xfId="17742" xr:uid="{00000000-0005-0000-0000-00004F450000}"/>
    <cellStyle name="Normal 2 5 2 4" xfId="17743" xr:uid="{00000000-0005-0000-0000-000050450000}"/>
    <cellStyle name="Normal 2 5 2 4 2" xfId="17744" xr:uid="{00000000-0005-0000-0000-000051450000}"/>
    <cellStyle name="Normal 2 5 2 4 2 2" xfId="17745" xr:uid="{00000000-0005-0000-0000-000052450000}"/>
    <cellStyle name="Normal 2 5 2 4 2 2 2" xfId="17746" xr:uid="{00000000-0005-0000-0000-000053450000}"/>
    <cellStyle name="Normal 2 5 2 4 2 3" xfId="17747" xr:uid="{00000000-0005-0000-0000-000054450000}"/>
    <cellStyle name="Normal 2 5 2 4 3" xfId="17748" xr:uid="{00000000-0005-0000-0000-000055450000}"/>
    <cellStyle name="Normal 2 5 2 4 3 2" xfId="17749" xr:uid="{00000000-0005-0000-0000-000056450000}"/>
    <cellStyle name="Normal 2 5 2 4 3 2 2" xfId="17750" xr:uid="{00000000-0005-0000-0000-000057450000}"/>
    <cellStyle name="Normal 2 5 2 4 3 3" xfId="17751" xr:uid="{00000000-0005-0000-0000-000058450000}"/>
    <cellStyle name="Normal 2 5 2 4 4" xfId="17752" xr:uid="{00000000-0005-0000-0000-000059450000}"/>
    <cellStyle name="Normal 2 5 2 4 4 2" xfId="17753" xr:uid="{00000000-0005-0000-0000-00005A450000}"/>
    <cellStyle name="Normal 2 5 2 4 4 2 2" xfId="17754" xr:uid="{00000000-0005-0000-0000-00005B450000}"/>
    <cellStyle name="Normal 2 5 2 4 4 3" xfId="17755" xr:uid="{00000000-0005-0000-0000-00005C450000}"/>
    <cellStyle name="Normal 2 5 2 4 5" xfId="17756" xr:uid="{00000000-0005-0000-0000-00005D450000}"/>
    <cellStyle name="Normal 2 5 2 4 5 2" xfId="17757" xr:uid="{00000000-0005-0000-0000-00005E450000}"/>
    <cellStyle name="Normal 2 5 2 4 6" xfId="17758" xr:uid="{00000000-0005-0000-0000-00005F450000}"/>
    <cellStyle name="Normal 2 5 2 4 6 2" xfId="17759" xr:uid="{00000000-0005-0000-0000-000060450000}"/>
    <cellStyle name="Normal 2 5 2 4 7" xfId="17760" xr:uid="{00000000-0005-0000-0000-000061450000}"/>
    <cellStyle name="Normal 2 5 2 5" xfId="17761" xr:uid="{00000000-0005-0000-0000-000062450000}"/>
    <cellStyle name="Normal 2 5 2 5 2" xfId="17762" xr:uid="{00000000-0005-0000-0000-000063450000}"/>
    <cellStyle name="Normal 2 5 2 5 2 2" xfId="17763" xr:uid="{00000000-0005-0000-0000-000064450000}"/>
    <cellStyle name="Normal 2 5 2 5 2 2 2" xfId="17764" xr:uid="{00000000-0005-0000-0000-000065450000}"/>
    <cellStyle name="Normal 2 5 2 5 2 3" xfId="17765" xr:uid="{00000000-0005-0000-0000-000066450000}"/>
    <cellStyle name="Normal 2 5 2 5 3" xfId="17766" xr:uid="{00000000-0005-0000-0000-000067450000}"/>
    <cellStyle name="Normal 2 5 2 5 3 2" xfId="17767" xr:uid="{00000000-0005-0000-0000-000068450000}"/>
    <cellStyle name="Normal 2 5 2 5 3 2 2" xfId="17768" xr:uid="{00000000-0005-0000-0000-000069450000}"/>
    <cellStyle name="Normal 2 5 2 5 3 3" xfId="17769" xr:uid="{00000000-0005-0000-0000-00006A450000}"/>
    <cellStyle name="Normal 2 5 2 5 4" xfId="17770" xr:uid="{00000000-0005-0000-0000-00006B450000}"/>
    <cellStyle name="Normal 2 5 2 5 4 2" xfId="17771" xr:uid="{00000000-0005-0000-0000-00006C450000}"/>
    <cellStyle name="Normal 2 5 2 5 4 2 2" xfId="17772" xr:uid="{00000000-0005-0000-0000-00006D450000}"/>
    <cellStyle name="Normal 2 5 2 5 4 3" xfId="17773" xr:uid="{00000000-0005-0000-0000-00006E450000}"/>
    <cellStyle name="Normal 2 5 2 5 5" xfId="17774" xr:uid="{00000000-0005-0000-0000-00006F450000}"/>
    <cellStyle name="Normal 2 5 2 5 5 2" xfId="17775" xr:uid="{00000000-0005-0000-0000-000070450000}"/>
    <cellStyle name="Normal 2 5 2 5 6" xfId="17776" xr:uid="{00000000-0005-0000-0000-000071450000}"/>
    <cellStyle name="Normal 2 5 2 5 6 2" xfId="17777" xr:uid="{00000000-0005-0000-0000-000072450000}"/>
    <cellStyle name="Normal 2 5 2 5 7" xfId="17778" xr:uid="{00000000-0005-0000-0000-000073450000}"/>
    <cellStyle name="Normal 2 5 2 6" xfId="17779" xr:uid="{00000000-0005-0000-0000-000074450000}"/>
    <cellStyle name="Normal 2 5 2 6 2" xfId="17780" xr:uid="{00000000-0005-0000-0000-000075450000}"/>
    <cellStyle name="Normal 2 5 2 6 2 2" xfId="17781" xr:uid="{00000000-0005-0000-0000-000076450000}"/>
    <cellStyle name="Normal 2 5 2 6 3" xfId="17782" xr:uid="{00000000-0005-0000-0000-000077450000}"/>
    <cellStyle name="Normal 2 5 2 7" xfId="17783" xr:uid="{00000000-0005-0000-0000-000078450000}"/>
    <cellStyle name="Normal 2 5 2 7 2" xfId="17784" xr:uid="{00000000-0005-0000-0000-000079450000}"/>
    <cellStyle name="Normal 2 5 2 7 2 2" xfId="17785" xr:uid="{00000000-0005-0000-0000-00007A450000}"/>
    <cellStyle name="Normal 2 5 2 7 3" xfId="17786" xr:uid="{00000000-0005-0000-0000-00007B450000}"/>
    <cellStyle name="Normal 2 5 2 8" xfId="17787" xr:uid="{00000000-0005-0000-0000-00007C450000}"/>
    <cellStyle name="Normal 2 5 2 8 2" xfId="17788" xr:uid="{00000000-0005-0000-0000-00007D450000}"/>
    <cellStyle name="Normal 2 5 2 8 2 2" xfId="17789" xr:uid="{00000000-0005-0000-0000-00007E450000}"/>
    <cellStyle name="Normal 2 5 2 8 3" xfId="17790" xr:uid="{00000000-0005-0000-0000-00007F450000}"/>
    <cellStyle name="Normal 2 5 2 9" xfId="17791" xr:uid="{00000000-0005-0000-0000-000080450000}"/>
    <cellStyle name="Normal 2 5 2 9 2" xfId="17792" xr:uid="{00000000-0005-0000-0000-000081450000}"/>
    <cellStyle name="Normal 2 5 3" xfId="17793" xr:uid="{00000000-0005-0000-0000-000082450000}"/>
    <cellStyle name="Normal 2 5 3 10" xfId="17794" xr:uid="{00000000-0005-0000-0000-000083450000}"/>
    <cellStyle name="Normal 2 5 3 10 2" xfId="17795" xr:uid="{00000000-0005-0000-0000-000084450000}"/>
    <cellStyle name="Normal 2 5 3 11" xfId="17796" xr:uid="{00000000-0005-0000-0000-000085450000}"/>
    <cellStyle name="Normal 2 5 3 2" xfId="17797" xr:uid="{00000000-0005-0000-0000-000086450000}"/>
    <cellStyle name="Normal 2 5 3 2 2" xfId="17798" xr:uid="{00000000-0005-0000-0000-000087450000}"/>
    <cellStyle name="Normal 2 5 3 2 2 2" xfId="17799" xr:uid="{00000000-0005-0000-0000-000088450000}"/>
    <cellStyle name="Normal 2 5 3 2 2 2 2" xfId="17800" xr:uid="{00000000-0005-0000-0000-000089450000}"/>
    <cellStyle name="Normal 2 5 3 2 2 2 2 2" xfId="17801" xr:uid="{00000000-0005-0000-0000-00008A450000}"/>
    <cellStyle name="Normal 2 5 3 2 2 2 3" xfId="17802" xr:uid="{00000000-0005-0000-0000-00008B450000}"/>
    <cellStyle name="Normal 2 5 3 2 2 3" xfId="17803" xr:uid="{00000000-0005-0000-0000-00008C450000}"/>
    <cellStyle name="Normal 2 5 3 2 2 3 2" xfId="17804" xr:uid="{00000000-0005-0000-0000-00008D450000}"/>
    <cellStyle name="Normal 2 5 3 2 2 3 2 2" xfId="17805" xr:uid="{00000000-0005-0000-0000-00008E450000}"/>
    <cellStyle name="Normal 2 5 3 2 2 3 3" xfId="17806" xr:uid="{00000000-0005-0000-0000-00008F450000}"/>
    <cellStyle name="Normal 2 5 3 2 2 4" xfId="17807" xr:uid="{00000000-0005-0000-0000-000090450000}"/>
    <cellStyle name="Normal 2 5 3 2 2 4 2" xfId="17808" xr:uid="{00000000-0005-0000-0000-000091450000}"/>
    <cellStyle name="Normal 2 5 3 2 2 4 2 2" xfId="17809" xr:uid="{00000000-0005-0000-0000-000092450000}"/>
    <cellStyle name="Normal 2 5 3 2 2 4 3" xfId="17810" xr:uid="{00000000-0005-0000-0000-000093450000}"/>
    <cellStyle name="Normal 2 5 3 2 2 5" xfId="17811" xr:uid="{00000000-0005-0000-0000-000094450000}"/>
    <cellStyle name="Normal 2 5 3 2 2 5 2" xfId="17812" xr:uid="{00000000-0005-0000-0000-000095450000}"/>
    <cellStyle name="Normal 2 5 3 2 2 6" xfId="17813" xr:uid="{00000000-0005-0000-0000-000096450000}"/>
    <cellStyle name="Normal 2 5 3 2 2 6 2" xfId="17814" xr:uid="{00000000-0005-0000-0000-000097450000}"/>
    <cellStyle name="Normal 2 5 3 2 2 7" xfId="17815" xr:uid="{00000000-0005-0000-0000-000098450000}"/>
    <cellStyle name="Normal 2 5 3 2 3" xfId="17816" xr:uid="{00000000-0005-0000-0000-000099450000}"/>
    <cellStyle name="Normal 2 5 3 2 3 2" xfId="17817" xr:uid="{00000000-0005-0000-0000-00009A450000}"/>
    <cellStyle name="Normal 2 5 3 2 3 2 2" xfId="17818" xr:uid="{00000000-0005-0000-0000-00009B450000}"/>
    <cellStyle name="Normal 2 5 3 2 3 2 2 2" xfId="17819" xr:uid="{00000000-0005-0000-0000-00009C450000}"/>
    <cellStyle name="Normal 2 5 3 2 3 2 3" xfId="17820" xr:uid="{00000000-0005-0000-0000-00009D450000}"/>
    <cellStyle name="Normal 2 5 3 2 3 3" xfId="17821" xr:uid="{00000000-0005-0000-0000-00009E450000}"/>
    <cellStyle name="Normal 2 5 3 2 3 3 2" xfId="17822" xr:uid="{00000000-0005-0000-0000-00009F450000}"/>
    <cellStyle name="Normal 2 5 3 2 3 3 2 2" xfId="17823" xr:uid="{00000000-0005-0000-0000-0000A0450000}"/>
    <cellStyle name="Normal 2 5 3 2 3 3 3" xfId="17824" xr:uid="{00000000-0005-0000-0000-0000A1450000}"/>
    <cellStyle name="Normal 2 5 3 2 3 4" xfId="17825" xr:uid="{00000000-0005-0000-0000-0000A2450000}"/>
    <cellStyle name="Normal 2 5 3 2 3 4 2" xfId="17826" xr:uid="{00000000-0005-0000-0000-0000A3450000}"/>
    <cellStyle name="Normal 2 5 3 2 3 4 2 2" xfId="17827" xr:uid="{00000000-0005-0000-0000-0000A4450000}"/>
    <cellStyle name="Normal 2 5 3 2 3 4 3" xfId="17828" xr:uid="{00000000-0005-0000-0000-0000A5450000}"/>
    <cellStyle name="Normal 2 5 3 2 3 5" xfId="17829" xr:uid="{00000000-0005-0000-0000-0000A6450000}"/>
    <cellStyle name="Normal 2 5 3 2 3 5 2" xfId="17830" xr:uid="{00000000-0005-0000-0000-0000A7450000}"/>
    <cellStyle name="Normal 2 5 3 2 3 6" xfId="17831" xr:uid="{00000000-0005-0000-0000-0000A8450000}"/>
    <cellStyle name="Normal 2 5 3 2 3 6 2" xfId="17832" xr:uid="{00000000-0005-0000-0000-0000A9450000}"/>
    <cellStyle name="Normal 2 5 3 2 3 7" xfId="17833" xr:uid="{00000000-0005-0000-0000-0000AA450000}"/>
    <cellStyle name="Normal 2 5 3 2 4" xfId="17834" xr:uid="{00000000-0005-0000-0000-0000AB450000}"/>
    <cellStyle name="Normal 2 5 3 2 4 2" xfId="17835" xr:uid="{00000000-0005-0000-0000-0000AC450000}"/>
    <cellStyle name="Normal 2 5 3 2 4 2 2" xfId="17836" xr:uid="{00000000-0005-0000-0000-0000AD450000}"/>
    <cellStyle name="Normal 2 5 3 2 4 3" xfId="17837" xr:uid="{00000000-0005-0000-0000-0000AE450000}"/>
    <cellStyle name="Normal 2 5 3 2 5" xfId="17838" xr:uid="{00000000-0005-0000-0000-0000AF450000}"/>
    <cellStyle name="Normal 2 5 3 2 5 2" xfId="17839" xr:uid="{00000000-0005-0000-0000-0000B0450000}"/>
    <cellStyle name="Normal 2 5 3 2 5 2 2" xfId="17840" xr:uid="{00000000-0005-0000-0000-0000B1450000}"/>
    <cellStyle name="Normal 2 5 3 2 5 3" xfId="17841" xr:uid="{00000000-0005-0000-0000-0000B2450000}"/>
    <cellStyle name="Normal 2 5 3 2 6" xfId="17842" xr:uid="{00000000-0005-0000-0000-0000B3450000}"/>
    <cellStyle name="Normal 2 5 3 2 6 2" xfId="17843" xr:uid="{00000000-0005-0000-0000-0000B4450000}"/>
    <cellStyle name="Normal 2 5 3 2 6 2 2" xfId="17844" xr:uid="{00000000-0005-0000-0000-0000B5450000}"/>
    <cellStyle name="Normal 2 5 3 2 6 3" xfId="17845" xr:uid="{00000000-0005-0000-0000-0000B6450000}"/>
    <cellStyle name="Normal 2 5 3 2 7" xfId="17846" xr:uid="{00000000-0005-0000-0000-0000B7450000}"/>
    <cellStyle name="Normal 2 5 3 2 7 2" xfId="17847" xr:uid="{00000000-0005-0000-0000-0000B8450000}"/>
    <cellStyle name="Normal 2 5 3 2 8" xfId="17848" xr:uid="{00000000-0005-0000-0000-0000B9450000}"/>
    <cellStyle name="Normal 2 5 3 2 8 2" xfId="17849" xr:uid="{00000000-0005-0000-0000-0000BA450000}"/>
    <cellStyle name="Normal 2 5 3 2 9" xfId="17850" xr:uid="{00000000-0005-0000-0000-0000BB450000}"/>
    <cellStyle name="Normal 2 5 3 3" xfId="17851" xr:uid="{00000000-0005-0000-0000-0000BC450000}"/>
    <cellStyle name="Normal 2 5 3 3 2" xfId="17852" xr:uid="{00000000-0005-0000-0000-0000BD450000}"/>
    <cellStyle name="Normal 2 5 3 3 2 2" xfId="17853" xr:uid="{00000000-0005-0000-0000-0000BE450000}"/>
    <cellStyle name="Normal 2 5 3 3 2 2 2" xfId="17854" xr:uid="{00000000-0005-0000-0000-0000BF450000}"/>
    <cellStyle name="Normal 2 5 3 3 2 2 2 2" xfId="17855" xr:uid="{00000000-0005-0000-0000-0000C0450000}"/>
    <cellStyle name="Normal 2 5 3 3 2 2 3" xfId="17856" xr:uid="{00000000-0005-0000-0000-0000C1450000}"/>
    <cellStyle name="Normal 2 5 3 3 2 3" xfId="17857" xr:uid="{00000000-0005-0000-0000-0000C2450000}"/>
    <cellStyle name="Normal 2 5 3 3 2 3 2" xfId="17858" xr:uid="{00000000-0005-0000-0000-0000C3450000}"/>
    <cellStyle name="Normal 2 5 3 3 2 3 2 2" xfId="17859" xr:uid="{00000000-0005-0000-0000-0000C4450000}"/>
    <cellStyle name="Normal 2 5 3 3 2 3 3" xfId="17860" xr:uid="{00000000-0005-0000-0000-0000C5450000}"/>
    <cellStyle name="Normal 2 5 3 3 2 4" xfId="17861" xr:uid="{00000000-0005-0000-0000-0000C6450000}"/>
    <cellStyle name="Normal 2 5 3 3 2 4 2" xfId="17862" xr:uid="{00000000-0005-0000-0000-0000C7450000}"/>
    <cellStyle name="Normal 2 5 3 3 2 4 2 2" xfId="17863" xr:uid="{00000000-0005-0000-0000-0000C8450000}"/>
    <cellStyle name="Normal 2 5 3 3 2 4 3" xfId="17864" xr:uid="{00000000-0005-0000-0000-0000C9450000}"/>
    <cellStyle name="Normal 2 5 3 3 2 5" xfId="17865" xr:uid="{00000000-0005-0000-0000-0000CA450000}"/>
    <cellStyle name="Normal 2 5 3 3 2 5 2" xfId="17866" xr:uid="{00000000-0005-0000-0000-0000CB450000}"/>
    <cellStyle name="Normal 2 5 3 3 2 6" xfId="17867" xr:uid="{00000000-0005-0000-0000-0000CC450000}"/>
    <cellStyle name="Normal 2 5 3 3 2 6 2" xfId="17868" xr:uid="{00000000-0005-0000-0000-0000CD450000}"/>
    <cellStyle name="Normal 2 5 3 3 2 7" xfId="17869" xr:uid="{00000000-0005-0000-0000-0000CE450000}"/>
    <cellStyle name="Normal 2 5 3 3 3" xfId="17870" xr:uid="{00000000-0005-0000-0000-0000CF450000}"/>
    <cellStyle name="Normal 2 5 3 3 3 2" xfId="17871" xr:uid="{00000000-0005-0000-0000-0000D0450000}"/>
    <cellStyle name="Normal 2 5 3 3 3 2 2" xfId="17872" xr:uid="{00000000-0005-0000-0000-0000D1450000}"/>
    <cellStyle name="Normal 2 5 3 3 3 3" xfId="17873" xr:uid="{00000000-0005-0000-0000-0000D2450000}"/>
    <cellStyle name="Normal 2 5 3 3 4" xfId="17874" xr:uid="{00000000-0005-0000-0000-0000D3450000}"/>
    <cellStyle name="Normal 2 5 3 3 4 2" xfId="17875" xr:uid="{00000000-0005-0000-0000-0000D4450000}"/>
    <cellStyle name="Normal 2 5 3 3 4 2 2" xfId="17876" xr:uid="{00000000-0005-0000-0000-0000D5450000}"/>
    <cellStyle name="Normal 2 5 3 3 4 3" xfId="17877" xr:uid="{00000000-0005-0000-0000-0000D6450000}"/>
    <cellStyle name="Normal 2 5 3 3 5" xfId="17878" xr:uid="{00000000-0005-0000-0000-0000D7450000}"/>
    <cellStyle name="Normal 2 5 3 3 5 2" xfId="17879" xr:uid="{00000000-0005-0000-0000-0000D8450000}"/>
    <cellStyle name="Normal 2 5 3 3 5 2 2" xfId="17880" xr:uid="{00000000-0005-0000-0000-0000D9450000}"/>
    <cellStyle name="Normal 2 5 3 3 5 3" xfId="17881" xr:uid="{00000000-0005-0000-0000-0000DA450000}"/>
    <cellStyle name="Normal 2 5 3 3 6" xfId="17882" xr:uid="{00000000-0005-0000-0000-0000DB450000}"/>
    <cellStyle name="Normal 2 5 3 3 6 2" xfId="17883" xr:uid="{00000000-0005-0000-0000-0000DC450000}"/>
    <cellStyle name="Normal 2 5 3 3 7" xfId="17884" xr:uid="{00000000-0005-0000-0000-0000DD450000}"/>
    <cellStyle name="Normal 2 5 3 3 7 2" xfId="17885" xr:uid="{00000000-0005-0000-0000-0000DE450000}"/>
    <cellStyle name="Normal 2 5 3 3 8" xfId="17886" xr:uid="{00000000-0005-0000-0000-0000DF450000}"/>
    <cellStyle name="Normal 2 5 3 4" xfId="17887" xr:uid="{00000000-0005-0000-0000-0000E0450000}"/>
    <cellStyle name="Normal 2 5 3 4 2" xfId="17888" xr:uid="{00000000-0005-0000-0000-0000E1450000}"/>
    <cellStyle name="Normal 2 5 3 4 2 2" xfId="17889" xr:uid="{00000000-0005-0000-0000-0000E2450000}"/>
    <cellStyle name="Normal 2 5 3 4 2 2 2" xfId="17890" xr:uid="{00000000-0005-0000-0000-0000E3450000}"/>
    <cellStyle name="Normal 2 5 3 4 2 3" xfId="17891" xr:uid="{00000000-0005-0000-0000-0000E4450000}"/>
    <cellStyle name="Normal 2 5 3 4 3" xfId="17892" xr:uid="{00000000-0005-0000-0000-0000E5450000}"/>
    <cellStyle name="Normal 2 5 3 4 3 2" xfId="17893" xr:uid="{00000000-0005-0000-0000-0000E6450000}"/>
    <cellStyle name="Normal 2 5 3 4 3 2 2" xfId="17894" xr:uid="{00000000-0005-0000-0000-0000E7450000}"/>
    <cellStyle name="Normal 2 5 3 4 3 3" xfId="17895" xr:uid="{00000000-0005-0000-0000-0000E8450000}"/>
    <cellStyle name="Normal 2 5 3 4 4" xfId="17896" xr:uid="{00000000-0005-0000-0000-0000E9450000}"/>
    <cellStyle name="Normal 2 5 3 4 4 2" xfId="17897" xr:uid="{00000000-0005-0000-0000-0000EA450000}"/>
    <cellStyle name="Normal 2 5 3 4 4 2 2" xfId="17898" xr:uid="{00000000-0005-0000-0000-0000EB450000}"/>
    <cellStyle name="Normal 2 5 3 4 4 3" xfId="17899" xr:uid="{00000000-0005-0000-0000-0000EC450000}"/>
    <cellStyle name="Normal 2 5 3 4 5" xfId="17900" xr:uid="{00000000-0005-0000-0000-0000ED450000}"/>
    <cellStyle name="Normal 2 5 3 4 5 2" xfId="17901" xr:uid="{00000000-0005-0000-0000-0000EE450000}"/>
    <cellStyle name="Normal 2 5 3 4 6" xfId="17902" xr:uid="{00000000-0005-0000-0000-0000EF450000}"/>
    <cellStyle name="Normal 2 5 3 4 6 2" xfId="17903" xr:uid="{00000000-0005-0000-0000-0000F0450000}"/>
    <cellStyle name="Normal 2 5 3 4 7" xfId="17904" xr:uid="{00000000-0005-0000-0000-0000F1450000}"/>
    <cellStyle name="Normal 2 5 3 5" xfId="17905" xr:uid="{00000000-0005-0000-0000-0000F2450000}"/>
    <cellStyle name="Normal 2 5 3 5 2" xfId="17906" xr:uid="{00000000-0005-0000-0000-0000F3450000}"/>
    <cellStyle name="Normal 2 5 3 5 2 2" xfId="17907" xr:uid="{00000000-0005-0000-0000-0000F4450000}"/>
    <cellStyle name="Normal 2 5 3 5 2 2 2" xfId="17908" xr:uid="{00000000-0005-0000-0000-0000F5450000}"/>
    <cellStyle name="Normal 2 5 3 5 2 3" xfId="17909" xr:uid="{00000000-0005-0000-0000-0000F6450000}"/>
    <cellStyle name="Normal 2 5 3 5 3" xfId="17910" xr:uid="{00000000-0005-0000-0000-0000F7450000}"/>
    <cellStyle name="Normal 2 5 3 5 3 2" xfId="17911" xr:uid="{00000000-0005-0000-0000-0000F8450000}"/>
    <cellStyle name="Normal 2 5 3 5 3 2 2" xfId="17912" xr:uid="{00000000-0005-0000-0000-0000F9450000}"/>
    <cellStyle name="Normal 2 5 3 5 3 3" xfId="17913" xr:uid="{00000000-0005-0000-0000-0000FA450000}"/>
    <cellStyle name="Normal 2 5 3 5 4" xfId="17914" xr:uid="{00000000-0005-0000-0000-0000FB450000}"/>
    <cellStyle name="Normal 2 5 3 5 4 2" xfId="17915" xr:uid="{00000000-0005-0000-0000-0000FC450000}"/>
    <cellStyle name="Normal 2 5 3 5 4 2 2" xfId="17916" xr:uid="{00000000-0005-0000-0000-0000FD450000}"/>
    <cellStyle name="Normal 2 5 3 5 4 3" xfId="17917" xr:uid="{00000000-0005-0000-0000-0000FE450000}"/>
    <cellStyle name="Normal 2 5 3 5 5" xfId="17918" xr:uid="{00000000-0005-0000-0000-0000FF450000}"/>
    <cellStyle name="Normal 2 5 3 5 5 2" xfId="17919" xr:uid="{00000000-0005-0000-0000-000000460000}"/>
    <cellStyle name="Normal 2 5 3 5 6" xfId="17920" xr:uid="{00000000-0005-0000-0000-000001460000}"/>
    <cellStyle name="Normal 2 5 3 5 6 2" xfId="17921" xr:uid="{00000000-0005-0000-0000-000002460000}"/>
    <cellStyle name="Normal 2 5 3 5 7" xfId="17922" xr:uid="{00000000-0005-0000-0000-000003460000}"/>
    <cellStyle name="Normal 2 5 3 6" xfId="17923" xr:uid="{00000000-0005-0000-0000-000004460000}"/>
    <cellStyle name="Normal 2 5 3 6 2" xfId="17924" xr:uid="{00000000-0005-0000-0000-000005460000}"/>
    <cellStyle name="Normal 2 5 3 6 2 2" xfId="17925" xr:uid="{00000000-0005-0000-0000-000006460000}"/>
    <cellStyle name="Normal 2 5 3 6 3" xfId="17926" xr:uid="{00000000-0005-0000-0000-000007460000}"/>
    <cellStyle name="Normal 2 5 3 7" xfId="17927" xr:uid="{00000000-0005-0000-0000-000008460000}"/>
    <cellStyle name="Normal 2 5 3 7 2" xfId="17928" xr:uid="{00000000-0005-0000-0000-000009460000}"/>
    <cellStyle name="Normal 2 5 3 7 2 2" xfId="17929" xr:uid="{00000000-0005-0000-0000-00000A460000}"/>
    <cellStyle name="Normal 2 5 3 7 3" xfId="17930" xr:uid="{00000000-0005-0000-0000-00000B460000}"/>
    <cellStyle name="Normal 2 5 3 8" xfId="17931" xr:uid="{00000000-0005-0000-0000-00000C460000}"/>
    <cellStyle name="Normal 2 5 3 8 2" xfId="17932" xr:uid="{00000000-0005-0000-0000-00000D460000}"/>
    <cellStyle name="Normal 2 5 3 8 2 2" xfId="17933" xr:uid="{00000000-0005-0000-0000-00000E460000}"/>
    <cellStyle name="Normal 2 5 3 8 3" xfId="17934" xr:uid="{00000000-0005-0000-0000-00000F460000}"/>
    <cellStyle name="Normal 2 5 3 9" xfId="17935" xr:uid="{00000000-0005-0000-0000-000010460000}"/>
    <cellStyle name="Normal 2 5 3 9 2" xfId="17936" xr:uid="{00000000-0005-0000-0000-000011460000}"/>
    <cellStyle name="Normal 2 5 4" xfId="17937" xr:uid="{00000000-0005-0000-0000-000012460000}"/>
    <cellStyle name="Normal 2 5 4 2" xfId="17938" xr:uid="{00000000-0005-0000-0000-000013460000}"/>
    <cellStyle name="Normal 2 5 4 2 2" xfId="17939" xr:uid="{00000000-0005-0000-0000-000014460000}"/>
    <cellStyle name="Normal 2 5 4 2 2 2" xfId="17940" xr:uid="{00000000-0005-0000-0000-000015460000}"/>
    <cellStyle name="Normal 2 5 4 2 2 2 2" xfId="17941" xr:uid="{00000000-0005-0000-0000-000016460000}"/>
    <cellStyle name="Normal 2 5 4 2 2 3" xfId="17942" xr:uid="{00000000-0005-0000-0000-000017460000}"/>
    <cellStyle name="Normal 2 5 4 2 3" xfId="17943" xr:uid="{00000000-0005-0000-0000-000018460000}"/>
    <cellStyle name="Normal 2 5 4 2 3 2" xfId="17944" xr:uid="{00000000-0005-0000-0000-000019460000}"/>
    <cellStyle name="Normal 2 5 4 2 3 2 2" xfId="17945" xr:uid="{00000000-0005-0000-0000-00001A460000}"/>
    <cellStyle name="Normal 2 5 4 2 3 3" xfId="17946" xr:uid="{00000000-0005-0000-0000-00001B460000}"/>
    <cellStyle name="Normal 2 5 4 2 4" xfId="17947" xr:uid="{00000000-0005-0000-0000-00001C460000}"/>
    <cellStyle name="Normal 2 5 4 2 4 2" xfId="17948" xr:uid="{00000000-0005-0000-0000-00001D460000}"/>
    <cellStyle name="Normal 2 5 4 2 4 2 2" xfId="17949" xr:uid="{00000000-0005-0000-0000-00001E460000}"/>
    <cellStyle name="Normal 2 5 4 2 4 3" xfId="17950" xr:uid="{00000000-0005-0000-0000-00001F460000}"/>
    <cellStyle name="Normal 2 5 4 2 5" xfId="17951" xr:uid="{00000000-0005-0000-0000-000020460000}"/>
    <cellStyle name="Normal 2 5 4 2 5 2" xfId="17952" xr:uid="{00000000-0005-0000-0000-000021460000}"/>
    <cellStyle name="Normal 2 5 4 2 6" xfId="17953" xr:uid="{00000000-0005-0000-0000-000022460000}"/>
    <cellStyle name="Normal 2 5 4 2 6 2" xfId="17954" xr:uid="{00000000-0005-0000-0000-000023460000}"/>
    <cellStyle name="Normal 2 5 4 2 7" xfId="17955" xr:uid="{00000000-0005-0000-0000-000024460000}"/>
    <cellStyle name="Normal 2 5 4 3" xfId="17956" xr:uid="{00000000-0005-0000-0000-000025460000}"/>
    <cellStyle name="Normal 2 5 4 3 2" xfId="17957" xr:uid="{00000000-0005-0000-0000-000026460000}"/>
    <cellStyle name="Normal 2 5 4 3 2 2" xfId="17958" xr:uid="{00000000-0005-0000-0000-000027460000}"/>
    <cellStyle name="Normal 2 5 4 3 2 2 2" xfId="17959" xr:uid="{00000000-0005-0000-0000-000028460000}"/>
    <cellStyle name="Normal 2 5 4 3 2 3" xfId="17960" xr:uid="{00000000-0005-0000-0000-000029460000}"/>
    <cellStyle name="Normal 2 5 4 3 3" xfId="17961" xr:uid="{00000000-0005-0000-0000-00002A460000}"/>
    <cellStyle name="Normal 2 5 4 3 3 2" xfId="17962" xr:uid="{00000000-0005-0000-0000-00002B460000}"/>
    <cellStyle name="Normal 2 5 4 3 3 2 2" xfId="17963" xr:uid="{00000000-0005-0000-0000-00002C460000}"/>
    <cellStyle name="Normal 2 5 4 3 3 3" xfId="17964" xr:uid="{00000000-0005-0000-0000-00002D460000}"/>
    <cellStyle name="Normal 2 5 4 3 4" xfId="17965" xr:uid="{00000000-0005-0000-0000-00002E460000}"/>
    <cellStyle name="Normal 2 5 4 3 4 2" xfId="17966" xr:uid="{00000000-0005-0000-0000-00002F460000}"/>
    <cellStyle name="Normal 2 5 4 3 4 2 2" xfId="17967" xr:uid="{00000000-0005-0000-0000-000030460000}"/>
    <cellStyle name="Normal 2 5 4 3 4 3" xfId="17968" xr:uid="{00000000-0005-0000-0000-000031460000}"/>
    <cellStyle name="Normal 2 5 4 3 5" xfId="17969" xr:uid="{00000000-0005-0000-0000-000032460000}"/>
    <cellStyle name="Normal 2 5 4 3 5 2" xfId="17970" xr:uid="{00000000-0005-0000-0000-000033460000}"/>
    <cellStyle name="Normal 2 5 4 3 6" xfId="17971" xr:uid="{00000000-0005-0000-0000-000034460000}"/>
    <cellStyle name="Normal 2 5 4 3 6 2" xfId="17972" xr:uid="{00000000-0005-0000-0000-000035460000}"/>
    <cellStyle name="Normal 2 5 4 3 7" xfId="17973" xr:uid="{00000000-0005-0000-0000-000036460000}"/>
    <cellStyle name="Normal 2 5 4 4" xfId="17974" xr:uid="{00000000-0005-0000-0000-000037460000}"/>
    <cellStyle name="Normal 2 5 4 4 2" xfId="17975" xr:uid="{00000000-0005-0000-0000-000038460000}"/>
    <cellStyle name="Normal 2 5 4 4 2 2" xfId="17976" xr:uid="{00000000-0005-0000-0000-000039460000}"/>
    <cellStyle name="Normal 2 5 4 4 3" xfId="17977" xr:uid="{00000000-0005-0000-0000-00003A460000}"/>
    <cellStyle name="Normal 2 5 4 5" xfId="17978" xr:uid="{00000000-0005-0000-0000-00003B460000}"/>
    <cellStyle name="Normal 2 5 4 5 2" xfId="17979" xr:uid="{00000000-0005-0000-0000-00003C460000}"/>
    <cellStyle name="Normal 2 5 4 5 2 2" xfId="17980" xr:uid="{00000000-0005-0000-0000-00003D460000}"/>
    <cellStyle name="Normal 2 5 4 5 3" xfId="17981" xr:uid="{00000000-0005-0000-0000-00003E460000}"/>
    <cellStyle name="Normal 2 5 4 6" xfId="17982" xr:uid="{00000000-0005-0000-0000-00003F460000}"/>
    <cellStyle name="Normal 2 5 4 6 2" xfId="17983" xr:uid="{00000000-0005-0000-0000-000040460000}"/>
    <cellStyle name="Normal 2 5 4 6 2 2" xfId="17984" xr:uid="{00000000-0005-0000-0000-000041460000}"/>
    <cellStyle name="Normal 2 5 4 6 3" xfId="17985" xr:uid="{00000000-0005-0000-0000-000042460000}"/>
    <cellStyle name="Normal 2 5 4 7" xfId="17986" xr:uid="{00000000-0005-0000-0000-000043460000}"/>
    <cellStyle name="Normal 2 5 4 7 2" xfId="17987" xr:uid="{00000000-0005-0000-0000-000044460000}"/>
    <cellStyle name="Normal 2 5 4 8" xfId="17988" xr:uid="{00000000-0005-0000-0000-000045460000}"/>
    <cellStyle name="Normal 2 5 4 8 2" xfId="17989" xr:uid="{00000000-0005-0000-0000-000046460000}"/>
    <cellStyle name="Normal 2 5 4 9" xfId="17990" xr:uid="{00000000-0005-0000-0000-000047460000}"/>
    <cellStyle name="Normal 2 5 5" xfId="17991" xr:uid="{00000000-0005-0000-0000-000048460000}"/>
    <cellStyle name="Normal 2 5 5 2" xfId="17992" xr:uid="{00000000-0005-0000-0000-000049460000}"/>
    <cellStyle name="Normal 2 5 5 2 2" xfId="17993" xr:uid="{00000000-0005-0000-0000-00004A460000}"/>
    <cellStyle name="Normal 2 5 5 2 2 2" xfId="17994" xr:uid="{00000000-0005-0000-0000-00004B460000}"/>
    <cellStyle name="Normal 2 5 5 2 2 2 2" xfId="17995" xr:uid="{00000000-0005-0000-0000-00004C460000}"/>
    <cellStyle name="Normal 2 5 5 2 2 3" xfId="17996" xr:uid="{00000000-0005-0000-0000-00004D460000}"/>
    <cellStyle name="Normal 2 5 5 2 3" xfId="17997" xr:uid="{00000000-0005-0000-0000-00004E460000}"/>
    <cellStyle name="Normal 2 5 5 2 3 2" xfId="17998" xr:uid="{00000000-0005-0000-0000-00004F460000}"/>
    <cellStyle name="Normal 2 5 5 2 3 2 2" xfId="17999" xr:uid="{00000000-0005-0000-0000-000050460000}"/>
    <cellStyle name="Normal 2 5 5 2 3 3" xfId="18000" xr:uid="{00000000-0005-0000-0000-000051460000}"/>
    <cellStyle name="Normal 2 5 5 2 4" xfId="18001" xr:uid="{00000000-0005-0000-0000-000052460000}"/>
    <cellStyle name="Normal 2 5 5 2 4 2" xfId="18002" xr:uid="{00000000-0005-0000-0000-000053460000}"/>
    <cellStyle name="Normal 2 5 5 2 4 2 2" xfId="18003" xr:uid="{00000000-0005-0000-0000-000054460000}"/>
    <cellStyle name="Normal 2 5 5 2 4 3" xfId="18004" xr:uid="{00000000-0005-0000-0000-000055460000}"/>
    <cellStyle name="Normal 2 5 5 2 5" xfId="18005" xr:uid="{00000000-0005-0000-0000-000056460000}"/>
    <cellStyle name="Normal 2 5 5 2 5 2" xfId="18006" xr:uid="{00000000-0005-0000-0000-000057460000}"/>
    <cellStyle name="Normal 2 5 5 2 6" xfId="18007" xr:uid="{00000000-0005-0000-0000-000058460000}"/>
    <cellStyle name="Normal 2 5 5 2 6 2" xfId="18008" xr:uid="{00000000-0005-0000-0000-000059460000}"/>
    <cellStyle name="Normal 2 5 5 2 7" xfId="18009" xr:uid="{00000000-0005-0000-0000-00005A460000}"/>
    <cellStyle name="Normal 2 5 5 3" xfId="18010" xr:uid="{00000000-0005-0000-0000-00005B460000}"/>
    <cellStyle name="Normal 2 5 5 3 2" xfId="18011" xr:uid="{00000000-0005-0000-0000-00005C460000}"/>
    <cellStyle name="Normal 2 5 5 3 2 2" xfId="18012" xr:uid="{00000000-0005-0000-0000-00005D460000}"/>
    <cellStyle name="Normal 2 5 5 3 3" xfId="18013" xr:uid="{00000000-0005-0000-0000-00005E460000}"/>
    <cellStyle name="Normal 2 5 5 4" xfId="18014" xr:uid="{00000000-0005-0000-0000-00005F460000}"/>
    <cellStyle name="Normal 2 5 5 4 2" xfId="18015" xr:uid="{00000000-0005-0000-0000-000060460000}"/>
    <cellStyle name="Normal 2 5 5 4 2 2" xfId="18016" xr:uid="{00000000-0005-0000-0000-000061460000}"/>
    <cellStyle name="Normal 2 5 5 4 3" xfId="18017" xr:uid="{00000000-0005-0000-0000-000062460000}"/>
    <cellStyle name="Normal 2 5 5 5" xfId="18018" xr:uid="{00000000-0005-0000-0000-000063460000}"/>
    <cellStyle name="Normal 2 5 5 5 2" xfId="18019" xr:uid="{00000000-0005-0000-0000-000064460000}"/>
    <cellStyle name="Normal 2 5 5 5 2 2" xfId="18020" xr:uid="{00000000-0005-0000-0000-000065460000}"/>
    <cellStyle name="Normal 2 5 5 5 3" xfId="18021" xr:uid="{00000000-0005-0000-0000-000066460000}"/>
    <cellStyle name="Normal 2 5 5 6" xfId="18022" xr:uid="{00000000-0005-0000-0000-000067460000}"/>
    <cellStyle name="Normal 2 5 5 6 2" xfId="18023" xr:uid="{00000000-0005-0000-0000-000068460000}"/>
    <cellStyle name="Normal 2 5 5 7" xfId="18024" xr:uid="{00000000-0005-0000-0000-000069460000}"/>
    <cellStyle name="Normal 2 5 5 7 2" xfId="18025" xr:uid="{00000000-0005-0000-0000-00006A460000}"/>
    <cellStyle name="Normal 2 5 5 8" xfId="18026" xr:uid="{00000000-0005-0000-0000-00006B460000}"/>
    <cellStyle name="Normal 2 5 6" xfId="18027" xr:uid="{00000000-0005-0000-0000-00006C460000}"/>
    <cellStyle name="Normal 2 5 6 2" xfId="18028" xr:uid="{00000000-0005-0000-0000-00006D460000}"/>
    <cellStyle name="Normal 2 5 6 2 2" xfId="18029" xr:uid="{00000000-0005-0000-0000-00006E460000}"/>
    <cellStyle name="Normal 2 5 6 2 2 2" xfId="18030" xr:uid="{00000000-0005-0000-0000-00006F460000}"/>
    <cellStyle name="Normal 2 5 6 2 3" xfId="18031" xr:uid="{00000000-0005-0000-0000-000070460000}"/>
    <cellStyle name="Normal 2 5 6 3" xfId="18032" xr:uid="{00000000-0005-0000-0000-000071460000}"/>
    <cellStyle name="Normal 2 5 6 3 2" xfId="18033" xr:uid="{00000000-0005-0000-0000-000072460000}"/>
    <cellStyle name="Normal 2 5 6 3 2 2" xfId="18034" xr:uid="{00000000-0005-0000-0000-000073460000}"/>
    <cellStyle name="Normal 2 5 6 3 3" xfId="18035" xr:uid="{00000000-0005-0000-0000-000074460000}"/>
    <cellStyle name="Normal 2 5 6 4" xfId="18036" xr:uid="{00000000-0005-0000-0000-000075460000}"/>
    <cellStyle name="Normal 2 5 6 4 2" xfId="18037" xr:uid="{00000000-0005-0000-0000-000076460000}"/>
    <cellStyle name="Normal 2 5 6 4 2 2" xfId="18038" xr:uid="{00000000-0005-0000-0000-000077460000}"/>
    <cellStyle name="Normal 2 5 6 4 3" xfId="18039" xr:uid="{00000000-0005-0000-0000-000078460000}"/>
    <cellStyle name="Normal 2 5 6 5" xfId="18040" xr:uid="{00000000-0005-0000-0000-000079460000}"/>
    <cellStyle name="Normal 2 5 6 5 2" xfId="18041" xr:uid="{00000000-0005-0000-0000-00007A460000}"/>
    <cellStyle name="Normal 2 5 6 6" xfId="18042" xr:uid="{00000000-0005-0000-0000-00007B460000}"/>
    <cellStyle name="Normal 2 5 6 6 2" xfId="18043" xr:uid="{00000000-0005-0000-0000-00007C460000}"/>
    <cellStyle name="Normal 2 5 6 7" xfId="18044" xr:uid="{00000000-0005-0000-0000-00007D460000}"/>
    <cellStyle name="Normal 2 5 7" xfId="18045" xr:uid="{00000000-0005-0000-0000-00007E460000}"/>
    <cellStyle name="Normal 2 5 7 2" xfId="18046" xr:uid="{00000000-0005-0000-0000-00007F460000}"/>
    <cellStyle name="Normal 2 5 7 2 2" xfId="18047" xr:uid="{00000000-0005-0000-0000-000080460000}"/>
    <cellStyle name="Normal 2 5 7 2 2 2" xfId="18048" xr:uid="{00000000-0005-0000-0000-000081460000}"/>
    <cellStyle name="Normal 2 5 7 2 3" xfId="18049" xr:uid="{00000000-0005-0000-0000-000082460000}"/>
    <cellStyle name="Normal 2 5 7 3" xfId="18050" xr:uid="{00000000-0005-0000-0000-000083460000}"/>
    <cellStyle name="Normal 2 5 7 3 2" xfId="18051" xr:uid="{00000000-0005-0000-0000-000084460000}"/>
    <cellStyle name="Normal 2 5 7 3 2 2" xfId="18052" xr:uid="{00000000-0005-0000-0000-000085460000}"/>
    <cellStyle name="Normal 2 5 7 3 3" xfId="18053" xr:uid="{00000000-0005-0000-0000-000086460000}"/>
    <cellStyle name="Normal 2 5 7 4" xfId="18054" xr:uid="{00000000-0005-0000-0000-000087460000}"/>
    <cellStyle name="Normal 2 5 7 4 2" xfId="18055" xr:uid="{00000000-0005-0000-0000-000088460000}"/>
    <cellStyle name="Normal 2 5 7 4 2 2" xfId="18056" xr:uid="{00000000-0005-0000-0000-000089460000}"/>
    <cellStyle name="Normal 2 5 7 4 3" xfId="18057" xr:uid="{00000000-0005-0000-0000-00008A460000}"/>
    <cellStyle name="Normal 2 5 7 5" xfId="18058" xr:uid="{00000000-0005-0000-0000-00008B460000}"/>
    <cellStyle name="Normal 2 5 7 5 2" xfId="18059" xr:uid="{00000000-0005-0000-0000-00008C460000}"/>
    <cellStyle name="Normal 2 5 7 6" xfId="18060" xr:uid="{00000000-0005-0000-0000-00008D460000}"/>
    <cellStyle name="Normal 2 5 7 6 2" xfId="18061" xr:uid="{00000000-0005-0000-0000-00008E460000}"/>
    <cellStyle name="Normal 2 5 7 7" xfId="18062" xr:uid="{00000000-0005-0000-0000-00008F460000}"/>
    <cellStyle name="Normal 2 5 8" xfId="18063" xr:uid="{00000000-0005-0000-0000-000090460000}"/>
    <cellStyle name="Normal 2 5 8 2" xfId="18064" xr:uid="{00000000-0005-0000-0000-000091460000}"/>
    <cellStyle name="Normal 2 5 8 2 2" xfId="18065" xr:uid="{00000000-0005-0000-0000-000092460000}"/>
    <cellStyle name="Normal 2 5 8 3" xfId="18066" xr:uid="{00000000-0005-0000-0000-000093460000}"/>
    <cellStyle name="Normal 2 5 9" xfId="18067" xr:uid="{00000000-0005-0000-0000-000094460000}"/>
    <cellStyle name="Normal 2 5 9 2" xfId="18068" xr:uid="{00000000-0005-0000-0000-000095460000}"/>
    <cellStyle name="Normal 2 5 9 2 2" xfId="18069" xr:uid="{00000000-0005-0000-0000-000096460000}"/>
    <cellStyle name="Normal 2 5 9 3" xfId="18070" xr:uid="{00000000-0005-0000-0000-000097460000}"/>
    <cellStyle name="Normal 2 5_Confidential Information" xfId="18071" xr:uid="{00000000-0005-0000-0000-000098460000}"/>
    <cellStyle name="Normal 2 6" xfId="18072" xr:uid="{00000000-0005-0000-0000-000099460000}"/>
    <cellStyle name="Normal 2 6 10" xfId="18073" xr:uid="{00000000-0005-0000-0000-00009A460000}"/>
    <cellStyle name="Normal 2 6 10 2" xfId="18074" xr:uid="{00000000-0005-0000-0000-00009B460000}"/>
    <cellStyle name="Normal 2 6 10 2 2" xfId="18075" xr:uid="{00000000-0005-0000-0000-00009C460000}"/>
    <cellStyle name="Normal 2 6 10 3" xfId="18076" xr:uid="{00000000-0005-0000-0000-00009D460000}"/>
    <cellStyle name="Normal 2 6 11" xfId="18077" xr:uid="{00000000-0005-0000-0000-00009E460000}"/>
    <cellStyle name="Normal 2 6 11 2" xfId="18078" xr:uid="{00000000-0005-0000-0000-00009F460000}"/>
    <cellStyle name="Normal 2 6 12" xfId="18079" xr:uid="{00000000-0005-0000-0000-0000A0460000}"/>
    <cellStyle name="Normal 2 6 12 2" xfId="18080" xr:uid="{00000000-0005-0000-0000-0000A1460000}"/>
    <cellStyle name="Normal 2 6 13" xfId="18081" xr:uid="{00000000-0005-0000-0000-0000A2460000}"/>
    <cellStyle name="Normal 2 6 2" xfId="18082" xr:uid="{00000000-0005-0000-0000-0000A3460000}"/>
    <cellStyle name="Normal 2 6 2 10" xfId="18083" xr:uid="{00000000-0005-0000-0000-0000A4460000}"/>
    <cellStyle name="Normal 2 6 2 10 2" xfId="18084" xr:uid="{00000000-0005-0000-0000-0000A5460000}"/>
    <cellStyle name="Normal 2 6 2 11" xfId="18085" xr:uid="{00000000-0005-0000-0000-0000A6460000}"/>
    <cellStyle name="Normal 2 6 2 2" xfId="18086" xr:uid="{00000000-0005-0000-0000-0000A7460000}"/>
    <cellStyle name="Normal 2 6 2 2 2" xfId="18087" xr:uid="{00000000-0005-0000-0000-0000A8460000}"/>
    <cellStyle name="Normal 2 6 2 2 2 2" xfId="18088" xr:uid="{00000000-0005-0000-0000-0000A9460000}"/>
    <cellStyle name="Normal 2 6 2 2 2 2 2" xfId="18089" xr:uid="{00000000-0005-0000-0000-0000AA460000}"/>
    <cellStyle name="Normal 2 6 2 2 2 2 2 2" xfId="18090" xr:uid="{00000000-0005-0000-0000-0000AB460000}"/>
    <cellStyle name="Normal 2 6 2 2 2 2 3" xfId="18091" xr:uid="{00000000-0005-0000-0000-0000AC460000}"/>
    <cellStyle name="Normal 2 6 2 2 2 3" xfId="18092" xr:uid="{00000000-0005-0000-0000-0000AD460000}"/>
    <cellStyle name="Normal 2 6 2 2 2 3 2" xfId="18093" xr:uid="{00000000-0005-0000-0000-0000AE460000}"/>
    <cellStyle name="Normal 2 6 2 2 2 3 2 2" xfId="18094" xr:uid="{00000000-0005-0000-0000-0000AF460000}"/>
    <cellStyle name="Normal 2 6 2 2 2 3 3" xfId="18095" xr:uid="{00000000-0005-0000-0000-0000B0460000}"/>
    <cellStyle name="Normal 2 6 2 2 2 4" xfId="18096" xr:uid="{00000000-0005-0000-0000-0000B1460000}"/>
    <cellStyle name="Normal 2 6 2 2 2 4 2" xfId="18097" xr:uid="{00000000-0005-0000-0000-0000B2460000}"/>
    <cellStyle name="Normal 2 6 2 2 2 4 2 2" xfId="18098" xr:uid="{00000000-0005-0000-0000-0000B3460000}"/>
    <cellStyle name="Normal 2 6 2 2 2 4 3" xfId="18099" xr:uid="{00000000-0005-0000-0000-0000B4460000}"/>
    <cellStyle name="Normal 2 6 2 2 2 5" xfId="18100" xr:uid="{00000000-0005-0000-0000-0000B5460000}"/>
    <cellStyle name="Normal 2 6 2 2 2 5 2" xfId="18101" xr:uid="{00000000-0005-0000-0000-0000B6460000}"/>
    <cellStyle name="Normal 2 6 2 2 2 6" xfId="18102" xr:uid="{00000000-0005-0000-0000-0000B7460000}"/>
    <cellStyle name="Normal 2 6 2 2 2 6 2" xfId="18103" xr:uid="{00000000-0005-0000-0000-0000B8460000}"/>
    <cellStyle name="Normal 2 6 2 2 2 7" xfId="18104" xr:uid="{00000000-0005-0000-0000-0000B9460000}"/>
    <cellStyle name="Normal 2 6 2 2 3" xfId="18105" xr:uid="{00000000-0005-0000-0000-0000BA460000}"/>
    <cellStyle name="Normal 2 6 2 2 3 2" xfId="18106" xr:uid="{00000000-0005-0000-0000-0000BB460000}"/>
    <cellStyle name="Normal 2 6 2 2 3 2 2" xfId="18107" xr:uid="{00000000-0005-0000-0000-0000BC460000}"/>
    <cellStyle name="Normal 2 6 2 2 3 2 2 2" xfId="18108" xr:uid="{00000000-0005-0000-0000-0000BD460000}"/>
    <cellStyle name="Normal 2 6 2 2 3 2 3" xfId="18109" xr:uid="{00000000-0005-0000-0000-0000BE460000}"/>
    <cellStyle name="Normal 2 6 2 2 3 3" xfId="18110" xr:uid="{00000000-0005-0000-0000-0000BF460000}"/>
    <cellStyle name="Normal 2 6 2 2 3 3 2" xfId="18111" xr:uid="{00000000-0005-0000-0000-0000C0460000}"/>
    <cellStyle name="Normal 2 6 2 2 3 3 2 2" xfId="18112" xr:uid="{00000000-0005-0000-0000-0000C1460000}"/>
    <cellStyle name="Normal 2 6 2 2 3 3 3" xfId="18113" xr:uid="{00000000-0005-0000-0000-0000C2460000}"/>
    <cellStyle name="Normal 2 6 2 2 3 4" xfId="18114" xr:uid="{00000000-0005-0000-0000-0000C3460000}"/>
    <cellStyle name="Normal 2 6 2 2 3 4 2" xfId="18115" xr:uid="{00000000-0005-0000-0000-0000C4460000}"/>
    <cellStyle name="Normal 2 6 2 2 3 4 2 2" xfId="18116" xr:uid="{00000000-0005-0000-0000-0000C5460000}"/>
    <cellStyle name="Normal 2 6 2 2 3 4 3" xfId="18117" xr:uid="{00000000-0005-0000-0000-0000C6460000}"/>
    <cellStyle name="Normal 2 6 2 2 3 5" xfId="18118" xr:uid="{00000000-0005-0000-0000-0000C7460000}"/>
    <cellStyle name="Normal 2 6 2 2 3 5 2" xfId="18119" xr:uid="{00000000-0005-0000-0000-0000C8460000}"/>
    <cellStyle name="Normal 2 6 2 2 3 6" xfId="18120" xr:uid="{00000000-0005-0000-0000-0000C9460000}"/>
    <cellStyle name="Normal 2 6 2 2 3 6 2" xfId="18121" xr:uid="{00000000-0005-0000-0000-0000CA460000}"/>
    <cellStyle name="Normal 2 6 2 2 3 7" xfId="18122" xr:uid="{00000000-0005-0000-0000-0000CB460000}"/>
    <cellStyle name="Normal 2 6 2 2 4" xfId="18123" xr:uid="{00000000-0005-0000-0000-0000CC460000}"/>
    <cellStyle name="Normal 2 6 2 2 4 2" xfId="18124" xr:uid="{00000000-0005-0000-0000-0000CD460000}"/>
    <cellStyle name="Normal 2 6 2 2 4 2 2" xfId="18125" xr:uid="{00000000-0005-0000-0000-0000CE460000}"/>
    <cellStyle name="Normal 2 6 2 2 4 3" xfId="18126" xr:uid="{00000000-0005-0000-0000-0000CF460000}"/>
    <cellStyle name="Normal 2 6 2 2 5" xfId="18127" xr:uid="{00000000-0005-0000-0000-0000D0460000}"/>
    <cellStyle name="Normal 2 6 2 2 5 2" xfId="18128" xr:uid="{00000000-0005-0000-0000-0000D1460000}"/>
    <cellStyle name="Normal 2 6 2 2 5 2 2" xfId="18129" xr:uid="{00000000-0005-0000-0000-0000D2460000}"/>
    <cellStyle name="Normal 2 6 2 2 5 3" xfId="18130" xr:uid="{00000000-0005-0000-0000-0000D3460000}"/>
    <cellStyle name="Normal 2 6 2 2 6" xfId="18131" xr:uid="{00000000-0005-0000-0000-0000D4460000}"/>
    <cellStyle name="Normal 2 6 2 2 6 2" xfId="18132" xr:uid="{00000000-0005-0000-0000-0000D5460000}"/>
    <cellStyle name="Normal 2 6 2 2 6 2 2" xfId="18133" xr:uid="{00000000-0005-0000-0000-0000D6460000}"/>
    <cellStyle name="Normal 2 6 2 2 6 3" xfId="18134" xr:uid="{00000000-0005-0000-0000-0000D7460000}"/>
    <cellStyle name="Normal 2 6 2 2 7" xfId="18135" xr:uid="{00000000-0005-0000-0000-0000D8460000}"/>
    <cellStyle name="Normal 2 6 2 2 7 2" xfId="18136" xr:uid="{00000000-0005-0000-0000-0000D9460000}"/>
    <cellStyle name="Normal 2 6 2 2 8" xfId="18137" xr:uid="{00000000-0005-0000-0000-0000DA460000}"/>
    <cellStyle name="Normal 2 6 2 2 8 2" xfId="18138" xr:uid="{00000000-0005-0000-0000-0000DB460000}"/>
    <cellStyle name="Normal 2 6 2 2 9" xfId="18139" xr:uid="{00000000-0005-0000-0000-0000DC460000}"/>
    <cellStyle name="Normal 2 6 2 3" xfId="18140" xr:uid="{00000000-0005-0000-0000-0000DD460000}"/>
    <cellStyle name="Normal 2 6 2 3 2" xfId="18141" xr:uid="{00000000-0005-0000-0000-0000DE460000}"/>
    <cellStyle name="Normal 2 6 2 3 2 2" xfId="18142" xr:uid="{00000000-0005-0000-0000-0000DF460000}"/>
    <cellStyle name="Normal 2 6 2 3 2 2 2" xfId="18143" xr:uid="{00000000-0005-0000-0000-0000E0460000}"/>
    <cellStyle name="Normal 2 6 2 3 2 2 2 2" xfId="18144" xr:uid="{00000000-0005-0000-0000-0000E1460000}"/>
    <cellStyle name="Normal 2 6 2 3 2 2 3" xfId="18145" xr:uid="{00000000-0005-0000-0000-0000E2460000}"/>
    <cellStyle name="Normal 2 6 2 3 2 3" xfId="18146" xr:uid="{00000000-0005-0000-0000-0000E3460000}"/>
    <cellStyle name="Normal 2 6 2 3 2 3 2" xfId="18147" xr:uid="{00000000-0005-0000-0000-0000E4460000}"/>
    <cellStyle name="Normal 2 6 2 3 2 3 2 2" xfId="18148" xr:uid="{00000000-0005-0000-0000-0000E5460000}"/>
    <cellStyle name="Normal 2 6 2 3 2 3 3" xfId="18149" xr:uid="{00000000-0005-0000-0000-0000E6460000}"/>
    <cellStyle name="Normal 2 6 2 3 2 4" xfId="18150" xr:uid="{00000000-0005-0000-0000-0000E7460000}"/>
    <cellStyle name="Normal 2 6 2 3 2 4 2" xfId="18151" xr:uid="{00000000-0005-0000-0000-0000E8460000}"/>
    <cellStyle name="Normal 2 6 2 3 2 4 2 2" xfId="18152" xr:uid="{00000000-0005-0000-0000-0000E9460000}"/>
    <cellStyle name="Normal 2 6 2 3 2 4 3" xfId="18153" xr:uid="{00000000-0005-0000-0000-0000EA460000}"/>
    <cellStyle name="Normal 2 6 2 3 2 5" xfId="18154" xr:uid="{00000000-0005-0000-0000-0000EB460000}"/>
    <cellStyle name="Normal 2 6 2 3 2 5 2" xfId="18155" xr:uid="{00000000-0005-0000-0000-0000EC460000}"/>
    <cellStyle name="Normal 2 6 2 3 2 6" xfId="18156" xr:uid="{00000000-0005-0000-0000-0000ED460000}"/>
    <cellStyle name="Normal 2 6 2 3 2 6 2" xfId="18157" xr:uid="{00000000-0005-0000-0000-0000EE460000}"/>
    <cellStyle name="Normal 2 6 2 3 2 7" xfId="18158" xr:uid="{00000000-0005-0000-0000-0000EF460000}"/>
    <cellStyle name="Normal 2 6 2 3 3" xfId="18159" xr:uid="{00000000-0005-0000-0000-0000F0460000}"/>
    <cellStyle name="Normal 2 6 2 3 3 2" xfId="18160" xr:uid="{00000000-0005-0000-0000-0000F1460000}"/>
    <cellStyle name="Normal 2 6 2 3 3 2 2" xfId="18161" xr:uid="{00000000-0005-0000-0000-0000F2460000}"/>
    <cellStyle name="Normal 2 6 2 3 3 3" xfId="18162" xr:uid="{00000000-0005-0000-0000-0000F3460000}"/>
    <cellStyle name="Normal 2 6 2 3 4" xfId="18163" xr:uid="{00000000-0005-0000-0000-0000F4460000}"/>
    <cellStyle name="Normal 2 6 2 3 4 2" xfId="18164" xr:uid="{00000000-0005-0000-0000-0000F5460000}"/>
    <cellStyle name="Normal 2 6 2 3 4 2 2" xfId="18165" xr:uid="{00000000-0005-0000-0000-0000F6460000}"/>
    <cellStyle name="Normal 2 6 2 3 4 3" xfId="18166" xr:uid="{00000000-0005-0000-0000-0000F7460000}"/>
    <cellStyle name="Normal 2 6 2 3 5" xfId="18167" xr:uid="{00000000-0005-0000-0000-0000F8460000}"/>
    <cellStyle name="Normal 2 6 2 3 5 2" xfId="18168" xr:uid="{00000000-0005-0000-0000-0000F9460000}"/>
    <cellStyle name="Normal 2 6 2 3 5 2 2" xfId="18169" xr:uid="{00000000-0005-0000-0000-0000FA460000}"/>
    <cellStyle name="Normal 2 6 2 3 5 3" xfId="18170" xr:uid="{00000000-0005-0000-0000-0000FB460000}"/>
    <cellStyle name="Normal 2 6 2 3 6" xfId="18171" xr:uid="{00000000-0005-0000-0000-0000FC460000}"/>
    <cellStyle name="Normal 2 6 2 3 6 2" xfId="18172" xr:uid="{00000000-0005-0000-0000-0000FD460000}"/>
    <cellStyle name="Normal 2 6 2 3 7" xfId="18173" xr:uid="{00000000-0005-0000-0000-0000FE460000}"/>
    <cellStyle name="Normal 2 6 2 3 7 2" xfId="18174" xr:uid="{00000000-0005-0000-0000-0000FF460000}"/>
    <cellStyle name="Normal 2 6 2 3 8" xfId="18175" xr:uid="{00000000-0005-0000-0000-000000470000}"/>
    <cellStyle name="Normal 2 6 2 4" xfId="18176" xr:uid="{00000000-0005-0000-0000-000001470000}"/>
    <cellStyle name="Normal 2 6 2 4 2" xfId="18177" xr:uid="{00000000-0005-0000-0000-000002470000}"/>
    <cellStyle name="Normal 2 6 2 4 2 2" xfId="18178" xr:uid="{00000000-0005-0000-0000-000003470000}"/>
    <cellStyle name="Normal 2 6 2 4 2 2 2" xfId="18179" xr:uid="{00000000-0005-0000-0000-000004470000}"/>
    <cellStyle name="Normal 2 6 2 4 2 3" xfId="18180" xr:uid="{00000000-0005-0000-0000-000005470000}"/>
    <cellStyle name="Normal 2 6 2 4 3" xfId="18181" xr:uid="{00000000-0005-0000-0000-000006470000}"/>
    <cellStyle name="Normal 2 6 2 4 3 2" xfId="18182" xr:uid="{00000000-0005-0000-0000-000007470000}"/>
    <cellStyle name="Normal 2 6 2 4 3 2 2" xfId="18183" xr:uid="{00000000-0005-0000-0000-000008470000}"/>
    <cellStyle name="Normal 2 6 2 4 3 3" xfId="18184" xr:uid="{00000000-0005-0000-0000-000009470000}"/>
    <cellStyle name="Normal 2 6 2 4 4" xfId="18185" xr:uid="{00000000-0005-0000-0000-00000A470000}"/>
    <cellStyle name="Normal 2 6 2 4 4 2" xfId="18186" xr:uid="{00000000-0005-0000-0000-00000B470000}"/>
    <cellStyle name="Normal 2 6 2 4 4 2 2" xfId="18187" xr:uid="{00000000-0005-0000-0000-00000C470000}"/>
    <cellStyle name="Normal 2 6 2 4 4 3" xfId="18188" xr:uid="{00000000-0005-0000-0000-00000D470000}"/>
    <cellStyle name="Normal 2 6 2 4 5" xfId="18189" xr:uid="{00000000-0005-0000-0000-00000E470000}"/>
    <cellStyle name="Normal 2 6 2 4 5 2" xfId="18190" xr:uid="{00000000-0005-0000-0000-00000F470000}"/>
    <cellStyle name="Normal 2 6 2 4 6" xfId="18191" xr:uid="{00000000-0005-0000-0000-000010470000}"/>
    <cellStyle name="Normal 2 6 2 4 6 2" xfId="18192" xr:uid="{00000000-0005-0000-0000-000011470000}"/>
    <cellStyle name="Normal 2 6 2 4 7" xfId="18193" xr:uid="{00000000-0005-0000-0000-000012470000}"/>
    <cellStyle name="Normal 2 6 2 5" xfId="18194" xr:uid="{00000000-0005-0000-0000-000013470000}"/>
    <cellStyle name="Normal 2 6 2 5 2" xfId="18195" xr:uid="{00000000-0005-0000-0000-000014470000}"/>
    <cellStyle name="Normal 2 6 2 5 2 2" xfId="18196" xr:uid="{00000000-0005-0000-0000-000015470000}"/>
    <cellStyle name="Normal 2 6 2 5 2 2 2" xfId="18197" xr:uid="{00000000-0005-0000-0000-000016470000}"/>
    <cellStyle name="Normal 2 6 2 5 2 3" xfId="18198" xr:uid="{00000000-0005-0000-0000-000017470000}"/>
    <cellStyle name="Normal 2 6 2 5 3" xfId="18199" xr:uid="{00000000-0005-0000-0000-000018470000}"/>
    <cellStyle name="Normal 2 6 2 5 3 2" xfId="18200" xr:uid="{00000000-0005-0000-0000-000019470000}"/>
    <cellStyle name="Normal 2 6 2 5 3 2 2" xfId="18201" xr:uid="{00000000-0005-0000-0000-00001A470000}"/>
    <cellStyle name="Normal 2 6 2 5 3 3" xfId="18202" xr:uid="{00000000-0005-0000-0000-00001B470000}"/>
    <cellStyle name="Normal 2 6 2 5 4" xfId="18203" xr:uid="{00000000-0005-0000-0000-00001C470000}"/>
    <cellStyle name="Normal 2 6 2 5 4 2" xfId="18204" xr:uid="{00000000-0005-0000-0000-00001D470000}"/>
    <cellStyle name="Normal 2 6 2 5 4 2 2" xfId="18205" xr:uid="{00000000-0005-0000-0000-00001E470000}"/>
    <cellStyle name="Normal 2 6 2 5 4 3" xfId="18206" xr:uid="{00000000-0005-0000-0000-00001F470000}"/>
    <cellStyle name="Normal 2 6 2 5 5" xfId="18207" xr:uid="{00000000-0005-0000-0000-000020470000}"/>
    <cellStyle name="Normal 2 6 2 5 5 2" xfId="18208" xr:uid="{00000000-0005-0000-0000-000021470000}"/>
    <cellStyle name="Normal 2 6 2 5 6" xfId="18209" xr:uid="{00000000-0005-0000-0000-000022470000}"/>
    <cellStyle name="Normal 2 6 2 5 6 2" xfId="18210" xr:uid="{00000000-0005-0000-0000-000023470000}"/>
    <cellStyle name="Normal 2 6 2 5 7" xfId="18211" xr:uid="{00000000-0005-0000-0000-000024470000}"/>
    <cellStyle name="Normal 2 6 2 6" xfId="18212" xr:uid="{00000000-0005-0000-0000-000025470000}"/>
    <cellStyle name="Normal 2 6 2 6 2" xfId="18213" xr:uid="{00000000-0005-0000-0000-000026470000}"/>
    <cellStyle name="Normal 2 6 2 6 2 2" xfId="18214" xr:uid="{00000000-0005-0000-0000-000027470000}"/>
    <cellStyle name="Normal 2 6 2 6 3" xfId="18215" xr:uid="{00000000-0005-0000-0000-000028470000}"/>
    <cellStyle name="Normal 2 6 2 7" xfId="18216" xr:uid="{00000000-0005-0000-0000-000029470000}"/>
    <cellStyle name="Normal 2 6 2 7 2" xfId="18217" xr:uid="{00000000-0005-0000-0000-00002A470000}"/>
    <cellStyle name="Normal 2 6 2 7 2 2" xfId="18218" xr:uid="{00000000-0005-0000-0000-00002B470000}"/>
    <cellStyle name="Normal 2 6 2 7 3" xfId="18219" xr:uid="{00000000-0005-0000-0000-00002C470000}"/>
    <cellStyle name="Normal 2 6 2 8" xfId="18220" xr:uid="{00000000-0005-0000-0000-00002D470000}"/>
    <cellStyle name="Normal 2 6 2 8 2" xfId="18221" xr:uid="{00000000-0005-0000-0000-00002E470000}"/>
    <cellStyle name="Normal 2 6 2 8 2 2" xfId="18222" xr:uid="{00000000-0005-0000-0000-00002F470000}"/>
    <cellStyle name="Normal 2 6 2 8 3" xfId="18223" xr:uid="{00000000-0005-0000-0000-000030470000}"/>
    <cellStyle name="Normal 2 6 2 9" xfId="18224" xr:uid="{00000000-0005-0000-0000-000031470000}"/>
    <cellStyle name="Normal 2 6 2 9 2" xfId="18225" xr:uid="{00000000-0005-0000-0000-000032470000}"/>
    <cellStyle name="Normal 2 6 3" xfId="18226" xr:uid="{00000000-0005-0000-0000-000033470000}"/>
    <cellStyle name="Normal 2 6 3 10" xfId="18227" xr:uid="{00000000-0005-0000-0000-000034470000}"/>
    <cellStyle name="Normal 2 6 3 10 2" xfId="18228" xr:uid="{00000000-0005-0000-0000-000035470000}"/>
    <cellStyle name="Normal 2 6 3 11" xfId="18229" xr:uid="{00000000-0005-0000-0000-000036470000}"/>
    <cellStyle name="Normal 2 6 3 2" xfId="18230" xr:uid="{00000000-0005-0000-0000-000037470000}"/>
    <cellStyle name="Normal 2 6 3 2 2" xfId="18231" xr:uid="{00000000-0005-0000-0000-000038470000}"/>
    <cellStyle name="Normal 2 6 3 2 2 2" xfId="18232" xr:uid="{00000000-0005-0000-0000-000039470000}"/>
    <cellStyle name="Normal 2 6 3 2 2 2 2" xfId="18233" xr:uid="{00000000-0005-0000-0000-00003A470000}"/>
    <cellStyle name="Normal 2 6 3 2 2 2 2 2" xfId="18234" xr:uid="{00000000-0005-0000-0000-00003B470000}"/>
    <cellStyle name="Normal 2 6 3 2 2 2 3" xfId="18235" xr:uid="{00000000-0005-0000-0000-00003C470000}"/>
    <cellStyle name="Normal 2 6 3 2 2 3" xfId="18236" xr:uid="{00000000-0005-0000-0000-00003D470000}"/>
    <cellStyle name="Normal 2 6 3 2 2 3 2" xfId="18237" xr:uid="{00000000-0005-0000-0000-00003E470000}"/>
    <cellStyle name="Normal 2 6 3 2 2 3 2 2" xfId="18238" xr:uid="{00000000-0005-0000-0000-00003F470000}"/>
    <cellStyle name="Normal 2 6 3 2 2 3 3" xfId="18239" xr:uid="{00000000-0005-0000-0000-000040470000}"/>
    <cellStyle name="Normal 2 6 3 2 2 4" xfId="18240" xr:uid="{00000000-0005-0000-0000-000041470000}"/>
    <cellStyle name="Normal 2 6 3 2 2 4 2" xfId="18241" xr:uid="{00000000-0005-0000-0000-000042470000}"/>
    <cellStyle name="Normal 2 6 3 2 2 4 2 2" xfId="18242" xr:uid="{00000000-0005-0000-0000-000043470000}"/>
    <cellStyle name="Normal 2 6 3 2 2 4 3" xfId="18243" xr:uid="{00000000-0005-0000-0000-000044470000}"/>
    <cellStyle name="Normal 2 6 3 2 2 5" xfId="18244" xr:uid="{00000000-0005-0000-0000-000045470000}"/>
    <cellStyle name="Normal 2 6 3 2 2 5 2" xfId="18245" xr:uid="{00000000-0005-0000-0000-000046470000}"/>
    <cellStyle name="Normal 2 6 3 2 2 6" xfId="18246" xr:uid="{00000000-0005-0000-0000-000047470000}"/>
    <cellStyle name="Normal 2 6 3 2 2 6 2" xfId="18247" xr:uid="{00000000-0005-0000-0000-000048470000}"/>
    <cellStyle name="Normal 2 6 3 2 2 7" xfId="18248" xr:uid="{00000000-0005-0000-0000-000049470000}"/>
    <cellStyle name="Normal 2 6 3 2 3" xfId="18249" xr:uid="{00000000-0005-0000-0000-00004A470000}"/>
    <cellStyle name="Normal 2 6 3 2 3 2" xfId="18250" xr:uid="{00000000-0005-0000-0000-00004B470000}"/>
    <cellStyle name="Normal 2 6 3 2 3 2 2" xfId="18251" xr:uid="{00000000-0005-0000-0000-00004C470000}"/>
    <cellStyle name="Normal 2 6 3 2 3 2 2 2" xfId="18252" xr:uid="{00000000-0005-0000-0000-00004D470000}"/>
    <cellStyle name="Normal 2 6 3 2 3 2 3" xfId="18253" xr:uid="{00000000-0005-0000-0000-00004E470000}"/>
    <cellStyle name="Normal 2 6 3 2 3 3" xfId="18254" xr:uid="{00000000-0005-0000-0000-00004F470000}"/>
    <cellStyle name="Normal 2 6 3 2 3 3 2" xfId="18255" xr:uid="{00000000-0005-0000-0000-000050470000}"/>
    <cellStyle name="Normal 2 6 3 2 3 3 2 2" xfId="18256" xr:uid="{00000000-0005-0000-0000-000051470000}"/>
    <cellStyle name="Normal 2 6 3 2 3 3 3" xfId="18257" xr:uid="{00000000-0005-0000-0000-000052470000}"/>
    <cellStyle name="Normal 2 6 3 2 3 4" xfId="18258" xr:uid="{00000000-0005-0000-0000-000053470000}"/>
    <cellStyle name="Normal 2 6 3 2 3 4 2" xfId="18259" xr:uid="{00000000-0005-0000-0000-000054470000}"/>
    <cellStyle name="Normal 2 6 3 2 3 4 2 2" xfId="18260" xr:uid="{00000000-0005-0000-0000-000055470000}"/>
    <cellStyle name="Normal 2 6 3 2 3 4 3" xfId="18261" xr:uid="{00000000-0005-0000-0000-000056470000}"/>
    <cellStyle name="Normal 2 6 3 2 3 5" xfId="18262" xr:uid="{00000000-0005-0000-0000-000057470000}"/>
    <cellStyle name="Normal 2 6 3 2 3 5 2" xfId="18263" xr:uid="{00000000-0005-0000-0000-000058470000}"/>
    <cellStyle name="Normal 2 6 3 2 3 6" xfId="18264" xr:uid="{00000000-0005-0000-0000-000059470000}"/>
    <cellStyle name="Normal 2 6 3 2 3 6 2" xfId="18265" xr:uid="{00000000-0005-0000-0000-00005A470000}"/>
    <cellStyle name="Normal 2 6 3 2 3 7" xfId="18266" xr:uid="{00000000-0005-0000-0000-00005B470000}"/>
    <cellStyle name="Normal 2 6 3 2 4" xfId="18267" xr:uid="{00000000-0005-0000-0000-00005C470000}"/>
    <cellStyle name="Normal 2 6 3 2 4 2" xfId="18268" xr:uid="{00000000-0005-0000-0000-00005D470000}"/>
    <cellStyle name="Normal 2 6 3 2 4 2 2" xfId="18269" xr:uid="{00000000-0005-0000-0000-00005E470000}"/>
    <cellStyle name="Normal 2 6 3 2 4 3" xfId="18270" xr:uid="{00000000-0005-0000-0000-00005F470000}"/>
    <cellStyle name="Normal 2 6 3 2 5" xfId="18271" xr:uid="{00000000-0005-0000-0000-000060470000}"/>
    <cellStyle name="Normal 2 6 3 2 5 2" xfId="18272" xr:uid="{00000000-0005-0000-0000-000061470000}"/>
    <cellStyle name="Normal 2 6 3 2 5 2 2" xfId="18273" xr:uid="{00000000-0005-0000-0000-000062470000}"/>
    <cellStyle name="Normal 2 6 3 2 5 3" xfId="18274" xr:uid="{00000000-0005-0000-0000-000063470000}"/>
    <cellStyle name="Normal 2 6 3 2 6" xfId="18275" xr:uid="{00000000-0005-0000-0000-000064470000}"/>
    <cellStyle name="Normal 2 6 3 2 6 2" xfId="18276" xr:uid="{00000000-0005-0000-0000-000065470000}"/>
    <cellStyle name="Normal 2 6 3 2 6 2 2" xfId="18277" xr:uid="{00000000-0005-0000-0000-000066470000}"/>
    <cellStyle name="Normal 2 6 3 2 6 3" xfId="18278" xr:uid="{00000000-0005-0000-0000-000067470000}"/>
    <cellStyle name="Normal 2 6 3 2 7" xfId="18279" xr:uid="{00000000-0005-0000-0000-000068470000}"/>
    <cellStyle name="Normal 2 6 3 2 7 2" xfId="18280" xr:uid="{00000000-0005-0000-0000-000069470000}"/>
    <cellStyle name="Normal 2 6 3 2 8" xfId="18281" xr:uid="{00000000-0005-0000-0000-00006A470000}"/>
    <cellStyle name="Normal 2 6 3 2 8 2" xfId="18282" xr:uid="{00000000-0005-0000-0000-00006B470000}"/>
    <cellStyle name="Normal 2 6 3 2 9" xfId="18283" xr:uid="{00000000-0005-0000-0000-00006C470000}"/>
    <cellStyle name="Normal 2 6 3 3" xfId="18284" xr:uid="{00000000-0005-0000-0000-00006D470000}"/>
    <cellStyle name="Normal 2 6 3 3 2" xfId="18285" xr:uid="{00000000-0005-0000-0000-00006E470000}"/>
    <cellStyle name="Normal 2 6 3 3 2 2" xfId="18286" xr:uid="{00000000-0005-0000-0000-00006F470000}"/>
    <cellStyle name="Normal 2 6 3 3 2 2 2" xfId="18287" xr:uid="{00000000-0005-0000-0000-000070470000}"/>
    <cellStyle name="Normal 2 6 3 3 2 2 2 2" xfId="18288" xr:uid="{00000000-0005-0000-0000-000071470000}"/>
    <cellStyle name="Normal 2 6 3 3 2 2 3" xfId="18289" xr:uid="{00000000-0005-0000-0000-000072470000}"/>
    <cellStyle name="Normal 2 6 3 3 2 3" xfId="18290" xr:uid="{00000000-0005-0000-0000-000073470000}"/>
    <cellStyle name="Normal 2 6 3 3 2 3 2" xfId="18291" xr:uid="{00000000-0005-0000-0000-000074470000}"/>
    <cellStyle name="Normal 2 6 3 3 2 3 2 2" xfId="18292" xr:uid="{00000000-0005-0000-0000-000075470000}"/>
    <cellStyle name="Normal 2 6 3 3 2 3 3" xfId="18293" xr:uid="{00000000-0005-0000-0000-000076470000}"/>
    <cellStyle name="Normal 2 6 3 3 2 4" xfId="18294" xr:uid="{00000000-0005-0000-0000-000077470000}"/>
    <cellStyle name="Normal 2 6 3 3 2 4 2" xfId="18295" xr:uid="{00000000-0005-0000-0000-000078470000}"/>
    <cellStyle name="Normal 2 6 3 3 2 4 2 2" xfId="18296" xr:uid="{00000000-0005-0000-0000-000079470000}"/>
    <cellStyle name="Normal 2 6 3 3 2 4 3" xfId="18297" xr:uid="{00000000-0005-0000-0000-00007A470000}"/>
    <cellStyle name="Normal 2 6 3 3 2 5" xfId="18298" xr:uid="{00000000-0005-0000-0000-00007B470000}"/>
    <cellStyle name="Normal 2 6 3 3 2 5 2" xfId="18299" xr:uid="{00000000-0005-0000-0000-00007C470000}"/>
    <cellStyle name="Normal 2 6 3 3 2 6" xfId="18300" xr:uid="{00000000-0005-0000-0000-00007D470000}"/>
    <cellStyle name="Normal 2 6 3 3 2 6 2" xfId="18301" xr:uid="{00000000-0005-0000-0000-00007E470000}"/>
    <cellStyle name="Normal 2 6 3 3 2 7" xfId="18302" xr:uid="{00000000-0005-0000-0000-00007F470000}"/>
    <cellStyle name="Normal 2 6 3 3 3" xfId="18303" xr:uid="{00000000-0005-0000-0000-000080470000}"/>
    <cellStyle name="Normal 2 6 3 3 3 2" xfId="18304" xr:uid="{00000000-0005-0000-0000-000081470000}"/>
    <cellStyle name="Normal 2 6 3 3 3 2 2" xfId="18305" xr:uid="{00000000-0005-0000-0000-000082470000}"/>
    <cellStyle name="Normal 2 6 3 3 3 3" xfId="18306" xr:uid="{00000000-0005-0000-0000-000083470000}"/>
    <cellStyle name="Normal 2 6 3 3 4" xfId="18307" xr:uid="{00000000-0005-0000-0000-000084470000}"/>
    <cellStyle name="Normal 2 6 3 3 4 2" xfId="18308" xr:uid="{00000000-0005-0000-0000-000085470000}"/>
    <cellStyle name="Normal 2 6 3 3 4 2 2" xfId="18309" xr:uid="{00000000-0005-0000-0000-000086470000}"/>
    <cellStyle name="Normal 2 6 3 3 4 3" xfId="18310" xr:uid="{00000000-0005-0000-0000-000087470000}"/>
    <cellStyle name="Normal 2 6 3 3 5" xfId="18311" xr:uid="{00000000-0005-0000-0000-000088470000}"/>
    <cellStyle name="Normal 2 6 3 3 5 2" xfId="18312" xr:uid="{00000000-0005-0000-0000-000089470000}"/>
    <cellStyle name="Normal 2 6 3 3 5 2 2" xfId="18313" xr:uid="{00000000-0005-0000-0000-00008A470000}"/>
    <cellStyle name="Normal 2 6 3 3 5 3" xfId="18314" xr:uid="{00000000-0005-0000-0000-00008B470000}"/>
    <cellStyle name="Normal 2 6 3 3 6" xfId="18315" xr:uid="{00000000-0005-0000-0000-00008C470000}"/>
    <cellStyle name="Normal 2 6 3 3 6 2" xfId="18316" xr:uid="{00000000-0005-0000-0000-00008D470000}"/>
    <cellStyle name="Normal 2 6 3 3 7" xfId="18317" xr:uid="{00000000-0005-0000-0000-00008E470000}"/>
    <cellStyle name="Normal 2 6 3 3 7 2" xfId="18318" xr:uid="{00000000-0005-0000-0000-00008F470000}"/>
    <cellStyle name="Normal 2 6 3 3 8" xfId="18319" xr:uid="{00000000-0005-0000-0000-000090470000}"/>
    <cellStyle name="Normal 2 6 3 4" xfId="18320" xr:uid="{00000000-0005-0000-0000-000091470000}"/>
    <cellStyle name="Normal 2 6 3 4 2" xfId="18321" xr:uid="{00000000-0005-0000-0000-000092470000}"/>
    <cellStyle name="Normal 2 6 3 4 2 2" xfId="18322" xr:uid="{00000000-0005-0000-0000-000093470000}"/>
    <cellStyle name="Normal 2 6 3 4 2 2 2" xfId="18323" xr:uid="{00000000-0005-0000-0000-000094470000}"/>
    <cellStyle name="Normal 2 6 3 4 2 3" xfId="18324" xr:uid="{00000000-0005-0000-0000-000095470000}"/>
    <cellStyle name="Normal 2 6 3 4 3" xfId="18325" xr:uid="{00000000-0005-0000-0000-000096470000}"/>
    <cellStyle name="Normal 2 6 3 4 3 2" xfId="18326" xr:uid="{00000000-0005-0000-0000-000097470000}"/>
    <cellStyle name="Normal 2 6 3 4 3 2 2" xfId="18327" xr:uid="{00000000-0005-0000-0000-000098470000}"/>
    <cellStyle name="Normal 2 6 3 4 3 3" xfId="18328" xr:uid="{00000000-0005-0000-0000-000099470000}"/>
    <cellStyle name="Normal 2 6 3 4 4" xfId="18329" xr:uid="{00000000-0005-0000-0000-00009A470000}"/>
    <cellStyle name="Normal 2 6 3 4 4 2" xfId="18330" xr:uid="{00000000-0005-0000-0000-00009B470000}"/>
    <cellStyle name="Normal 2 6 3 4 4 2 2" xfId="18331" xr:uid="{00000000-0005-0000-0000-00009C470000}"/>
    <cellStyle name="Normal 2 6 3 4 4 3" xfId="18332" xr:uid="{00000000-0005-0000-0000-00009D470000}"/>
    <cellStyle name="Normal 2 6 3 4 5" xfId="18333" xr:uid="{00000000-0005-0000-0000-00009E470000}"/>
    <cellStyle name="Normal 2 6 3 4 5 2" xfId="18334" xr:uid="{00000000-0005-0000-0000-00009F470000}"/>
    <cellStyle name="Normal 2 6 3 4 6" xfId="18335" xr:uid="{00000000-0005-0000-0000-0000A0470000}"/>
    <cellStyle name="Normal 2 6 3 4 6 2" xfId="18336" xr:uid="{00000000-0005-0000-0000-0000A1470000}"/>
    <cellStyle name="Normal 2 6 3 4 7" xfId="18337" xr:uid="{00000000-0005-0000-0000-0000A2470000}"/>
    <cellStyle name="Normal 2 6 3 5" xfId="18338" xr:uid="{00000000-0005-0000-0000-0000A3470000}"/>
    <cellStyle name="Normal 2 6 3 5 2" xfId="18339" xr:uid="{00000000-0005-0000-0000-0000A4470000}"/>
    <cellStyle name="Normal 2 6 3 5 2 2" xfId="18340" xr:uid="{00000000-0005-0000-0000-0000A5470000}"/>
    <cellStyle name="Normal 2 6 3 5 2 2 2" xfId="18341" xr:uid="{00000000-0005-0000-0000-0000A6470000}"/>
    <cellStyle name="Normal 2 6 3 5 2 3" xfId="18342" xr:uid="{00000000-0005-0000-0000-0000A7470000}"/>
    <cellStyle name="Normal 2 6 3 5 3" xfId="18343" xr:uid="{00000000-0005-0000-0000-0000A8470000}"/>
    <cellStyle name="Normal 2 6 3 5 3 2" xfId="18344" xr:uid="{00000000-0005-0000-0000-0000A9470000}"/>
    <cellStyle name="Normal 2 6 3 5 3 2 2" xfId="18345" xr:uid="{00000000-0005-0000-0000-0000AA470000}"/>
    <cellStyle name="Normal 2 6 3 5 3 3" xfId="18346" xr:uid="{00000000-0005-0000-0000-0000AB470000}"/>
    <cellStyle name="Normal 2 6 3 5 4" xfId="18347" xr:uid="{00000000-0005-0000-0000-0000AC470000}"/>
    <cellStyle name="Normal 2 6 3 5 4 2" xfId="18348" xr:uid="{00000000-0005-0000-0000-0000AD470000}"/>
    <cellStyle name="Normal 2 6 3 5 4 2 2" xfId="18349" xr:uid="{00000000-0005-0000-0000-0000AE470000}"/>
    <cellStyle name="Normal 2 6 3 5 4 3" xfId="18350" xr:uid="{00000000-0005-0000-0000-0000AF470000}"/>
    <cellStyle name="Normal 2 6 3 5 5" xfId="18351" xr:uid="{00000000-0005-0000-0000-0000B0470000}"/>
    <cellStyle name="Normal 2 6 3 5 5 2" xfId="18352" xr:uid="{00000000-0005-0000-0000-0000B1470000}"/>
    <cellStyle name="Normal 2 6 3 5 6" xfId="18353" xr:uid="{00000000-0005-0000-0000-0000B2470000}"/>
    <cellStyle name="Normal 2 6 3 5 6 2" xfId="18354" xr:uid="{00000000-0005-0000-0000-0000B3470000}"/>
    <cellStyle name="Normal 2 6 3 5 7" xfId="18355" xr:uid="{00000000-0005-0000-0000-0000B4470000}"/>
    <cellStyle name="Normal 2 6 3 6" xfId="18356" xr:uid="{00000000-0005-0000-0000-0000B5470000}"/>
    <cellStyle name="Normal 2 6 3 6 2" xfId="18357" xr:uid="{00000000-0005-0000-0000-0000B6470000}"/>
    <cellStyle name="Normal 2 6 3 6 2 2" xfId="18358" xr:uid="{00000000-0005-0000-0000-0000B7470000}"/>
    <cellStyle name="Normal 2 6 3 6 3" xfId="18359" xr:uid="{00000000-0005-0000-0000-0000B8470000}"/>
    <cellStyle name="Normal 2 6 3 7" xfId="18360" xr:uid="{00000000-0005-0000-0000-0000B9470000}"/>
    <cellStyle name="Normal 2 6 3 7 2" xfId="18361" xr:uid="{00000000-0005-0000-0000-0000BA470000}"/>
    <cellStyle name="Normal 2 6 3 7 2 2" xfId="18362" xr:uid="{00000000-0005-0000-0000-0000BB470000}"/>
    <cellStyle name="Normal 2 6 3 7 3" xfId="18363" xr:uid="{00000000-0005-0000-0000-0000BC470000}"/>
    <cellStyle name="Normal 2 6 3 8" xfId="18364" xr:uid="{00000000-0005-0000-0000-0000BD470000}"/>
    <cellStyle name="Normal 2 6 3 8 2" xfId="18365" xr:uid="{00000000-0005-0000-0000-0000BE470000}"/>
    <cellStyle name="Normal 2 6 3 8 2 2" xfId="18366" xr:uid="{00000000-0005-0000-0000-0000BF470000}"/>
    <cellStyle name="Normal 2 6 3 8 3" xfId="18367" xr:uid="{00000000-0005-0000-0000-0000C0470000}"/>
    <cellStyle name="Normal 2 6 3 9" xfId="18368" xr:uid="{00000000-0005-0000-0000-0000C1470000}"/>
    <cellStyle name="Normal 2 6 3 9 2" xfId="18369" xr:uid="{00000000-0005-0000-0000-0000C2470000}"/>
    <cellStyle name="Normal 2 6 4" xfId="18370" xr:uid="{00000000-0005-0000-0000-0000C3470000}"/>
    <cellStyle name="Normal 2 6 4 2" xfId="18371" xr:uid="{00000000-0005-0000-0000-0000C4470000}"/>
    <cellStyle name="Normal 2 6 4 2 2" xfId="18372" xr:uid="{00000000-0005-0000-0000-0000C5470000}"/>
    <cellStyle name="Normal 2 6 4 2 2 2" xfId="18373" xr:uid="{00000000-0005-0000-0000-0000C6470000}"/>
    <cellStyle name="Normal 2 6 4 2 2 2 2" xfId="18374" xr:uid="{00000000-0005-0000-0000-0000C7470000}"/>
    <cellStyle name="Normal 2 6 4 2 2 3" xfId="18375" xr:uid="{00000000-0005-0000-0000-0000C8470000}"/>
    <cellStyle name="Normal 2 6 4 2 3" xfId="18376" xr:uid="{00000000-0005-0000-0000-0000C9470000}"/>
    <cellStyle name="Normal 2 6 4 2 3 2" xfId="18377" xr:uid="{00000000-0005-0000-0000-0000CA470000}"/>
    <cellStyle name="Normal 2 6 4 2 3 2 2" xfId="18378" xr:uid="{00000000-0005-0000-0000-0000CB470000}"/>
    <cellStyle name="Normal 2 6 4 2 3 3" xfId="18379" xr:uid="{00000000-0005-0000-0000-0000CC470000}"/>
    <cellStyle name="Normal 2 6 4 2 4" xfId="18380" xr:uid="{00000000-0005-0000-0000-0000CD470000}"/>
    <cellStyle name="Normal 2 6 4 2 4 2" xfId="18381" xr:uid="{00000000-0005-0000-0000-0000CE470000}"/>
    <cellStyle name="Normal 2 6 4 2 4 2 2" xfId="18382" xr:uid="{00000000-0005-0000-0000-0000CF470000}"/>
    <cellStyle name="Normal 2 6 4 2 4 3" xfId="18383" xr:uid="{00000000-0005-0000-0000-0000D0470000}"/>
    <cellStyle name="Normal 2 6 4 2 5" xfId="18384" xr:uid="{00000000-0005-0000-0000-0000D1470000}"/>
    <cellStyle name="Normal 2 6 4 2 5 2" xfId="18385" xr:uid="{00000000-0005-0000-0000-0000D2470000}"/>
    <cellStyle name="Normal 2 6 4 2 6" xfId="18386" xr:uid="{00000000-0005-0000-0000-0000D3470000}"/>
    <cellStyle name="Normal 2 6 4 2 6 2" xfId="18387" xr:uid="{00000000-0005-0000-0000-0000D4470000}"/>
    <cellStyle name="Normal 2 6 4 2 7" xfId="18388" xr:uid="{00000000-0005-0000-0000-0000D5470000}"/>
    <cellStyle name="Normal 2 6 4 3" xfId="18389" xr:uid="{00000000-0005-0000-0000-0000D6470000}"/>
    <cellStyle name="Normal 2 6 4 3 2" xfId="18390" xr:uid="{00000000-0005-0000-0000-0000D7470000}"/>
    <cellStyle name="Normal 2 6 4 3 2 2" xfId="18391" xr:uid="{00000000-0005-0000-0000-0000D8470000}"/>
    <cellStyle name="Normal 2 6 4 3 2 2 2" xfId="18392" xr:uid="{00000000-0005-0000-0000-0000D9470000}"/>
    <cellStyle name="Normal 2 6 4 3 2 3" xfId="18393" xr:uid="{00000000-0005-0000-0000-0000DA470000}"/>
    <cellStyle name="Normal 2 6 4 3 3" xfId="18394" xr:uid="{00000000-0005-0000-0000-0000DB470000}"/>
    <cellStyle name="Normal 2 6 4 3 3 2" xfId="18395" xr:uid="{00000000-0005-0000-0000-0000DC470000}"/>
    <cellStyle name="Normal 2 6 4 3 3 2 2" xfId="18396" xr:uid="{00000000-0005-0000-0000-0000DD470000}"/>
    <cellStyle name="Normal 2 6 4 3 3 3" xfId="18397" xr:uid="{00000000-0005-0000-0000-0000DE470000}"/>
    <cellStyle name="Normal 2 6 4 3 4" xfId="18398" xr:uid="{00000000-0005-0000-0000-0000DF470000}"/>
    <cellStyle name="Normal 2 6 4 3 4 2" xfId="18399" xr:uid="{00000000-0005-0000-0000-0000E0470000}"/>
    <cellStyle name="Normal 2 6 4 3 4 2 2" xfId="18400" xr:uid="{00000000-0005-0000-0000-0000E1470000}"/>
    <cellStyle name="Normal 2 6 4 3 4 3" xfId="18401" xr:uid="{00000000-0005-0000-0000-0000E2470000}"/>
    <cellStyle name="Normal 2 6 4 3 5" xfId="18402" xr:uid="{00000000-0005-0000-0000-0000E3470000}"/>
    <cellStyle name="Normal 2 6 4 3 5 2" xfId="18403" xr:uid="{00000000-0005-0000-0000-0000E4470000}"/>
    <cellStyle name="Normal 2 6 4 3 6" xfId="18404" xr:uid="{00000000-0005-0000-0000-0000E5470000}"/>
    <cellStyle name="Normal 2 6 4 3 6 2" xfId="18405" xr:uid="{00000000-0005-0000-0000-0000E6470000}"/>
    <cellStyle name="Normal 2 6 4 3 7" xfId="18406" xr:uid="{00000000-0005-0000-0000-0000E7470000}"/>
    <cellStyle name="Normal 2 6 4 4" xfId="18407" xr:uid="{00000000-0005-0000-0000-0000E8470000}"/>
    <cellStyle name="Normal 2 6 4 4 2" xfId="18408" xr:uid="{00000000-0005-0000-0000-0000E9470000}"/>
    <cellStyle name="Normal 2 6 4 4 2 2" xfId="18409" xr:uid="{00000000-0005-0000-0000-0000EA470000}"/>
    <cellStyle name="Normal 2 6 4 4 3" xfId="18410" xr:uid="{00000000-0005-0000-0000-0000EB470000}"/>
    <cellStyle name="Normal 2 6 4 5" xfId="18411" xr:uid="{00000000-0005-0000-0000-0000EC470000}"/>
    <cellStyle name="Normal 2 6 4 5 2" xfId="18412" xr:uid="{00000000-0005-0000-0000-0000ED470000}"/>
    <cellStyle name="Normal 2 6 4 5 2 2" xfId="18413" xr:uid="{00000000-0005-0000-0000-0000EE470000}"/>
    <cellStyle name="Normal 2 6 4 5 3" xfId="18414" xr:uid="{00000000-0005-0000-0000-0000EF470000}"/>
    <cellStyle name="Normal 2 6 4 6" xfId="18415" xr:uid="{00000000-0005-0000-0000-0000F0470000}"/>
    <cellStyle name="Normal 2 6 4 6 2" xfId="18416" xr:uid="{00000000-0005-0000-0000-0000F1470000}"/>
    <cellStyle name="Normal 2 6 4 6 2 2" xfId="18417" xr:uid="{00000000-0005-0000-0000-0000F2470000}"/>
    <cellStyle name="Normal 2 6 4 6 3" xfId="18418" xr:uid="{00000000-0005-0000-0000-0000F3470000}"/>
    <cellStyle name="Normal 2 6 4 7" xfId="18419" xr:uid="{00000000-0005-0000-0000-0000F4470000}"/>
    <cellStyle name="Normal 2 6 4 7 2" xfId="18420" xr:uid="{00000000-0005-0000-0000-0000F5470000}"/>
    <cellStyle name="Normal 2 6 4 8" xfId="18421" xr:uid="{00000000-0005-0000-0000-0000F6470000}"/>
    <cellStyle name="Normal 2 6 4 8 2" xfId="18422" xr:uid="{00000000-0005-0000-0000-0000F7470000}"/>
    <cellStyle name="Normal 2 6 4 9" xfId="18423" xr:uid="{00000000-0005-0000-0000-0000F8470000}"/>
    <cellStyle name="Normal 2 6 5" xfId="18424" xr:uid="{00000000-0005-0000-0000-0000F9470000}"/>
    <cellStyle name="Normal 2 6 5 2" xfId="18425" xr:uid="{00000000-0005-0000-0000-0000FA470000}"/>
    <cellStyle name="Normal 2 6 5 2 2" xfId="18426" xr:uid="{00000000-0005-0000-0000-0000FB470000}"/>
    <cellStyle name="Normal 2 6 5 2 2 2" xfId="18427" xr:uid="{00000000-0005-0000-0000-0000FC470000}"/>
    <cellStyle name="Normal 2 6 5 2 2 2 2" xfId="18428" xr:uid="{00000000-0005-0000-0000-0000FD470000}"/>
    <cellStyle name="Normal 2 6 5 2 2 3" xfId="18429" xr:uid="{00000000-0005-0000-0000-0000FE470000}"/>
    <cellStyle name="Normal 2 6 5 2 3" xfId="18430" xr:uid="{00000000-0005-0000-0000-0000FF470000}"/>
    <cellStyle name="Normal 2 6 5 2 3 2" xfId="18431" xr:uid="{00000000-0005-0000-0000-000000480000}"/>
    <cellStyle name="Normal 2 6 5 2 3 2 2" xfId="18432" xr:uid="{00000000-0005-0000-0000-000001480000}"/>
    <cellStyle name="Normal 2 6 5 2 3 3" xfId="18433" xr:uid="{00000000-0005-0000-0000-000002480000}"/>
    <cellStyle name="Normal 2 6 5 2 4" xfId="18434" xr:uid="{00000000-0005-0000-0000-000003480000}"/>
    <cellStyle name="Normal 2 6 5 2 4 2" xfId="18435" xr:uid="{00000000-0005-0000-0000-000004480000}"/>
    <cellStyle name="Normal 2 6 5 2 4 2 2" xfId="18436" xr:uid="{00000000-0005-0000-0000-000005480000}"/>
    <cellStyle name="Normal 2 6 5 2 4 3" xfId="18437" xr:uid="{00000000-0005-0000-0000-000006480000}"/>
    <cellStyle name="Normal 2 6 5 2 5" xfId="18438" xr:uid="{00000000-0005-0000-0000-000007480000}"/>
    <cellStyle name="Normal 2 6 5 2 5 2" xfId="18439" xr:uid="{00000000-0005-0000-0000-000008480000}"/>
    <cellStyle name="Normal 2 6 5 2 6" xfId="18440" xr:uid="{00000000-0005-0000-0000-000009480000}"/>
    <cellStyle name="Normal 2 6 5 2 6 2" xfId="18441" xr:uid="{00000000-0005-0000-0000-00000A480000}"/>
    <cellStyle name="Normal 2 6 5 2 7" xfId="18442" xr:uid="{00000000-0005-0000-0000-00000B480000}"/>
    <cellStyle name="Normal 2 6 5 3" xfId="18443" xr:uid="{00000000-0005-0000-0000-00000C480000}"/>
    <cellStyle name="Normal 2 6 5 3 2" xfId="18444" xr:uid="{00000000-0005-0000-0000-00000D480000}"/>
    <cellStyle name="Normal 2 6 5 3 2 2" xfId="18445" xr:uid="{00000000-0005-0000-0000-00000E480000}"/>
    <cellStyle name="Normal 2 6 5 3 3" xfId="18446" xr:uid="{00000000-0005-0000-0000-00000F480000}"/>
    <cellStyle name="Normal 2 6 5 4" xfId="18447" xr:uid="{00000000-0005-0000-0000-000010480000}"/>
    <cellStyle name="Normal 2 6 5 4 2" xfId="18448" xr:uid="{00000000-0005-0000-0000-000011480000}"/>
    <cellStyle name="Normal 2 6 5 4 2 2" xfId="18449" xr:uid="{00000000-0005-0000-0000-000012480000}"/>
    <cellStyle name="Normal 2 6 5 4 3" xfId="18450" xr:uid="{00000000-0005-0000-0000-000013480000}"/>
    <cellStyle name="Normal 2 6 5 5" xfId="18451" xr:uid="{00000000-0005-0000-0000-000014480000}"/>
    <cellStyle name="Normal 2 6 5 5 2" xfId="18452" xr:uid="{00000000-0005-0000-0000-000015480000}"/>
    <cellStyle name="Normal 2 6 5 5 2 2" xfId="18453" xr:uid="{00000000-0005-0000-0000-000016480000}"/>
    <cellStyle name="Normal 2 6 5 5 3" xfId="18454" xr:uid="{00000000-0005-0000-0000-000017480000}"/>
    <cellStyle name="Normal 2 6 5 6" xfId="18455" xr:uid="{00000000-0005-0000-0000-000018480000}"/>
    <cellStyle name="Normal 2 6 5 6 2" xfId="18456" xr:uid="{00000000-0005-0000-0000-000019480000}"/>
    <cellStyle name="Normal 2 6 5 7" xfId="18457" xr:uid="{00000000-0005-0000-0000-00001A480000}"/>
    <cellStyle name="Normal 2 6 5 7 2" xfId="18458" xr:uid="{00000000-0005-0000-0000-00001B480000}"/>
    <cellStyle name="Normal 2 6 5 8" xfId="18459" xr:uid="{00000000-0005-0000-0000-00001C480000}"/>
    <cellStyle name="Normal 2 6 6" xfId="18460" xr:uid="{00000000-0005-0000-0000-00001D480000}"/>
    <cellStyle name="Normal 2 6 6 2" xfId="18461" xr:uid="{00000000-0005-0000-0000-00001E480000}"/>
    <cellStyle name="Normal 2 6 6 2 2" xfId="18462" xr:uid="{00000000-0005-0000-0000-00001F480000}"/>
    <cellStyle name="Normal 2 6 6 2 2 2" xfId="18463" xr:uid="{00000000-0005-0000-0000-000020480000}"/>
    <cellStyle name="Normal 2 6 6 2 3" xfId="18464" xr:uid="{00000000-0005-0000-0000-000021480000}"/>
    <cellStyle name="Normal 2 6 6 3" xfId="18465" xr:uid="{00000000-0005-0000-0000-000022480000}"/>
    <cellStyle name="Normal 2 6 6 3 2" xfId="18466" xr:uid="{00000000-0005-0000-0000-000023480000}"/>
    <cellStyle name="Normal 2 6 6 3 2 2" xfId="18467" xr:uid="{00000000-0005-0000-0000-000024480000}"/>
    <cellStyle name="Normal 2 6 6 3 3" xfId="18468" xr:uid="{00000000-0005-0000-0000-000025480000}"/>
    <cellStyle name="Normal 2 6 6 4" xfId="18469" xr:uid="{00000000-0005-0000-0000-000026480000}"/>
    <cellStyle name="Normal 2 6 6 4 2" xfId="18470" xr:uid="{00000000-0005-0000-0000-000027480000}"/>
    <cellStyle name="Normal 2 6 6 4 2 2" xfId="18471" xr:uid="{00000000-0005-0000-0000-000028480000}"/>
    <cellStyle name="Normal 2 6 6 4 3" xfId="18472" xr:uid="{00000000-0005-0000-0000-000029480000}"/>
    <cellStyle name="Normal 2 6 6 5" xfId="18473" xr:uid="{00000000-0005-0000-0000-00002A480000}"/>
    <cellStyle name="Normal 2 6 6 5 2" xfId="18474" xr:uid="{00000000-0005-0000-0000-00002B480000}"/>
    <cellStyle name="Normal 2 6 6 6" xfId="18475" xr:uid="{00000000-0005-0000-0000-00002C480000}"/>
    <cellStyle name="Normal 2 6 6 6 2" xfId="18476" xr:uid="{00000000-0005-0000-0000-00002D480000}"/>
    <cellStyle name="Normal 2 6 6 7" xfId="18477" xr:uid="{00000000-0005-0000-0000-00002E480000}"/>
    <cellStyle name="Normal 2 6 7" xfId="18478" xr:uid="{00000000-0005-0000-0000-00002F480000}"/>
    <cellStyle name="Normal 2 6 7 2" xfId="18479" xr:uid="{00000000-0005-0000-0000-000030480000}"/>
    <cellStyle name="Normal 2 6 7 2 2" xfId="18480" xr:uid="{00000000-0005-0000-0000-000031480000}"/>
    <cellStyle name="Normal 2 6 7 2 2 2" xfId="18481" xr:uid="{00000000-0005-0000-0000-000032480000}"/>
    <cellStyle name="Normal 2 6 7 2 3" xfId="18482" xr:uid="{00000000-0005-0000-0000-000033480000}"/>
    <cellStyle name="Normal 2 6 7 3" xfId="18483" xr:uid="{00000000-0005-0000-0000-000034480000}"/>
    <cellStyle name="Normal 2 6 7 3 2" xfId="18484" xr:uid="{00000000-0005-0000-0000-000035480000}"/>
    <cellStyle name="Normal 2 6 7 3 2 2" xfId="18485" xr:uid="{00000000-0005-0000-0000-000036480000}"/>
    <cellStyle name="Normal 2 6 7 3 3" xfId="18486" xr:uid="{00000000-0005-0000-0000-000037480000}"/>
    <cellStyle name="Normal 2 6 7 4" xfId="18487" xr:uid="{00000000-0005-0000-0000-000038480000}"/>
    <cellStyle name="Normal 2 6 7 4 2" xfId="18488" xr:uid="{00000000-0005-0000-0000-000039480000}"/>
    <cellStyle name="Normal 2 6 7 4 2 2" xfId="18489" xr:uid="{00000000-0005-0000-0000-00003A480000}"/>
    <cellStyle name="Normal 2 6 7 4 3" xfId="18490" xr:uid="{00000000-0005-0000-0000-00003B480000}"/>
    <cellStyle name="Normal 2 6 7 5" xfId="18491" xr:uid="{00000000-0005-0000-0000-00003C480000}"/>
    <cellStyle name="Normal 2 6 7 5 2" xfId="18492" xr:uid="{00000000-0005-0000-0000-00003D480000}"/>
    <cellStyle name="Normal 2 6 7 6" xfId="18493" xr:uid="{00000000-0005-0000-0000-00003E480000}"/>
    <cellStyle name="Normal 2 6 7 6 2" xfId="18494" xr:uid="{00000000-0005-0000-0000-00003F480000}"/>
    <cellStyle name="Normal 2 6 7 7" xfId="18495" xr:uid="{00000000-0005-0000-0000-000040480000}"/>
    <cellStyle name="Normal 2 6 8" xfId="18496" xr:uid="{00000000-0005-0000-0000-000041480000}"/>
    <cellStyle name="Normal 2 6 8 2" xfId="18497" xr:uid="{00000000-0005-0000-0000-000042480000}"/>
    <cellStyle name="Normal 2 6 8 2 2" xfId="18498" xr:uid="{00000000-0005-0000-0000-000043480000}"/>
    <cellStyle name="Normal 2 6 8 3" xfId="18499" xr:uid="{00000000-0005-0000-0000-000044480000}"/>
    <cellStyle name="Normal 2 6 9" xfId="18500" xr:uid="{00000000-0005-0000-0000-000045480000}"/>
    <cellStyle name="Normal 2 6 9 2" xfId="18501" xr:uid="{00000000-0005-0000-0000-000046480000}"/>
    <cellStyle name="Normal 2 6 9 2 2" xfId="18502" xr:uid="{00000000-0005-0000-0000-000047480000}"/>
    <cellStyle name="Normal 2 6 9 3" xfId="18503" xr:uid="{00000000-0005-0000-0000-000048480000}"/>
    <cellStyle name="Normal 2 6_Confidential Information" xfId="18504" xr:uid="{00000000-0005-0000-0000-000049480000}"/>
    <cellStyle name="Normal 2 7" xfId="18505" xr:uid="{00000000-0005-0000-0000-00004A480000}"/>
    <cellStyle name="Normal 2 7 10" xfId="18506" xr:uid="{00000000-0005-0000-0000-00004B480000}"/>
    <cellStyle name="Normal 2 7 11" xfId="18507" xr:uid="{00000000-0005-0000-0000-00004C480000}"/>
    <cellStyle name="Normal 2 7 2" xfId="18508" xr:uid="{00000000-0005-0000-0000-00004D480000}"/>
    <cellStyle name="Normal 2 7 2 2" xfId="18509" xr:uid="{00000000-0005-0000-0000-00004E480000}"/>
    <cellStyle name="Normal 2 7 2 2 2" xfId="18510" xr:uid="{00000000-0005-0000-0000-00004F480000}"/>
    <cellStyle name="Normal 2 7 2 2 2 2" xfId="18511" xr:uid="{00000000-0005-0000-0000-000050480000}"/>
    <cellStyle name="Normal 2 7 2 2 3" xfId="18512" xr:uid="{00000000-0005-0000-0000-000051480000}"/>
    <cellStyle name="Normal 2 7 2 3" xfId="18513" xr:uid="{00000000-0005-0000-0000-000052480000}"/>
    <cellStyle name="Normal 2 7 2 3 2" xfId="18514" xr:uid="{00000000-0005-0000-0000-000053480000}"/>
    <cellStyle name="Normal 2 7 2 3 2 2" xfId="18515" xr:uid="{00000000-0005-0000-0000-000054480000}"/>
    <cellStyle name="Normal 2 7 2 3 3" xfId="18516" xr:uid="{00000000-0005-0000-0000-000055480000}"/>
    <cellStyle name="Normal 2 7 2 4" xfId="18517" xr:uid="{00000000-0005-0000-0000-000056480000}"/>
    <cellStyle name="Normal 2 7 2 4 2" xfId="18518" xr:uid="{00000000-0005-0000-0000-000057480000}"/>
    <cellStyle name="Normal 2 7 2 4 2 2" xfId="18519" xr:uid="{00000000-0005-0000-0000-000058480000}"/>
    <cellStyle name="Normal 2 7 2 4 3" xfId="18520" xr:uid="{00000000-0005-0000-0000-000059480000}"/>
    <cellStyle name="Normal 2 7 2 5" xfId="18521" xr:uid="{00000000-0005-0000-0000-00005A480000}"/>
    <cellStyle name="Normal 2 7 2 5 2" xfId="18522" xr:uid="{00000000-0005-0000-0000-00005B480000}"/>
    <cellStyle name="Normal 2 7 2 6" xfId="18523" xr:uid="{00000000-0005-0000-0000-00005C480000}"/>
    <cellStyle name="Normal 2 7 2 6 2" xfId="18524" xr:uid="{00000000-0005-0000-0000-00005D480000}"/>
    <cellStyle name="Normal 2 7 2 7" xfId="18525" xr:uid="{00000000-0005-0000-0000-00005E480000}"/>
    <cellStyle name="Normal 2 7 3" xfId="18526" xr:uid="{00000000-0005-0000-0000-00005F480000}"/>
    <cellStyle name="Normal 2 7 3 2" xfId="18527" xr:uid="{00000000-0005-0000-0000-000060480000}"/>
    <cellStyle name="Normal 2 7 3 2 2" xfId="18528" xr:uid="{00000000-0005-0000-0000-000061480000}"/>
    <cellStyle name="Normal 2 7 3 2 2 2" xfId="18529" xr:uid="{00000000-0005-0000-0000-000062480000}"/>
    <cellStyle name="Normal 2 7 3 2 3" xfId="18530" xr:uid="{00000000-0005-0000-0000-000063480000}"/>
    <cellStyle name="Normal 2 7 3 3" xfId="18531" xr:uid="{00000000-0005-0000-0000-000064480000}"/>
    <cellStyle name="Normal 2 7 3 3 2" xfId="18532" xr:uid="{00000000-0005-0000-0000-000065480000}"/>
    <cellStyle name="Normal 2 7 3 3 2 2" xfId="18533" xr:uid="{00000000-0005-0000-0000-000066480000}"/>
    <cellStyle name="Normal 2 7 3 3 3" xfId="18534" xr:uid="{00000000-0005-0000-0000-000067480000}"/>
    <cellStyle name="Normal 2 7 3 4" xfId="18535" xr:uid="{00000000-0005-0000-0000-000068480000}"/>
    <cellStyle name="Normal 2 7 3 4 2" xfId="18536" xr:uid="{00000000-0005-0000-0000-000069480000}"/>
    <cellStyle name="Normal 2 7 3 4 2 2" xfId="18537" xr:uid="{00000000-0005-0000-0000-00006A480000}"/>
    <cellStyle name="Normal 2 7 3 4 3" xfId="18538" xr:uid="{00000000-0005-0000-0000-00006B480000}"/>
    <cellStyle name="Normal 2 7 3 5" xfId="18539" xr:uid="{00000000-0005-0000-0000-00006C480000}"/>
    <cellStyle name="Normal 2 7 3 5 2" xfId="18540" xr:uid="{00000000-0005-0000-0000-00006D480000}"/>
    <cellStyle name="Normal 2 7 3 6" xfId="18541" xr:uid="{00000000-0005-0000-0000-00006E480000}"/>
    <cellStyle name="Normal 2 7 3 6 2" xfId="18542" xr:uid="{00000000-0005-0000-0000-00006F480000}"/>
    <cellStyle name="Normal 2 7 3 7" xfId="18543" xr:uid="{00000000-0005-0000-0000-000070480000}"/>
    <cellStyle name="Normal 2 7 4" xfId="18544" xr:uid="{00000000-0005-0000-0000-000071480000}"/>
    <cellStyle name="Normal 2 7 4 2" xfId="18545" xr:uid="{00000000-0005-0000-0000-000072480000}"/>
    <cellStyle name="Normal 2 7 4 2 2" xfId="18546" xr:uid="{00000000-0005-0000-0000-000073480000}"/>
    <cellStyle name="Normal 2 7 4 3" xfId="18547" xr:uid="{00000000-0005-0000-0000-000074480000}"/>
    <cellStyle name="Normal 2 7 5" xfId="18548" xr:uid="{00000000-0005-0000-0000-000075480000}"/>
    <cellStyle name="Normal 2 7 5 2" xfId="18549" xr:uid="{00000000-0005-0000-0000-000076480000}"/>
    <cellStyle name="Normal 2 7 5 2 2" xfId="18550" xr:uid="{00000000-0005-0000-0000-000077480000}"/>
    <cellStyle name="Normal 2 7 5 3" xfId="18551" xr:uid="{00000000-0005-0000-0000-000078480000}"/>
    <cellStyle name="Normal 2 7 6" xfId="18552" xr:uid="{00000000-0005-0000-0000-000079480000}"/>
    <cellStyle name="Normal 2 7 6 2" xfId="18553" xr:uid="{00000000-0005-0000-0000-00007A480000}"/>
    <cellStyle name="Normal 2 7 6 2 2" xfId="18554" xr:uid="{00000000-0005-0000-0000-00007B480000}"/>
    <cellStyle name="Normal 2 7 6 3" xfId="18555" xr:uid="{00000000-0005-0000-0000-00007C480000}"/>
    <cellStyle name="Normal 2 7 7" xfId="18556" xr:uid="{00000000-0005-0000-0000-00007D480000}"/>
    <cellStyle name="Normal 2 7 7 2" xfId="18557" xr:uid="{00000000-0005-0000-0000-00007E480000}"/>
    <cellStyle name="Normal 2 7 8" xfId="18558" xr:uid="{00000000-0005-0000-0000-00007F480000}"/>
    <cellStyle name="Normal 2 7 8 2" xfId="18559" xr:uid="{00000000-0005-0000-0000-000080480000}"/>
    <cellStyle name="Normal 2 7 9" xfId="18560" xr:uid="{00000000-0005-0000-0000-000081480000}"/>
    <cellStyle name="Normal 2 8" xfId="18561" xr:uid="{00000000-0005-0000-0000-000082480000}"/>
    <cellStyle name="Normal 2 8 2" xfId="18562" xr:uid="{00000000-0005-0000-0000-000083480000}"/>
    <cellStyle name="Normal 2 8 2 2" xfId="18563" xr:uid="{00000000-0005-0000-0000-000084480000}"/>
    <cellStyle name="Normal 2 8 2 2 2" xfId="18564" xr:uid="{00000000-0005-0000-0000-000085480000}"/>
    <cellStyle name="Normal 2 8 2 2 2 2" xfId="18565" xr:uid="{00000000-0005-0000-0000-000086480000}"/>
    <cellStyle name="Normal 2 8 2 2 3" xfId="18566" xr:uid="{00000000-0005-0000-0000-000087480000}"/>
    <cellStyle name="Normal 2 8 2 3" xfId="18567" xr:uid="{00000000-0005-0000-0000-000088480000}"/>
    <cellStyle name="Normal 2 8 2 3 2" xfId="18568" xr:uid="{00000000-0005-0000-0000-000089480000}"/>
    <cellStyle name="Normal 2 8 2 3 2 2" xfId="18569" xr:uid="{00000000-0005-0000-0000-00008A480000}"/>
    <cellStyle name="Normal 2 8 2 3 3" xfId="18570" xr:uid="{00000000-0005-0000-0000-00008B480000}"/>
    <cellStyle name="Normal 2 8 2 4" xfId="18571" xr:uid="{00000000-0005-0000-0000-00008C480000}"/>
    <cellStyle name="Normal 2 8 2 4 2" xfId="18572" xr:uid="{00000000-0005-0000-0000-00008D480000}"/>
    <cellStyle name="Normal 2 8 2 4 2 2" xfId="18573" xr:uid="{00000000-0005-0000-0000-00008E480000}"/>
    <cellStyle name="Normal 2 8 2 4 3" xfId="18574" xr:uid="{00000000-0005-0000-0000-00008F480000}"/>
    <cellStyle name="Normal 2 8 2 5" xfId="18575" xr:uid="{00000000-0005-0000-0000-000090480000}"/>
    <cellStyle name="Normal 2 8 2 5 2" xfId="18576" xr:uid="{00000000-0005-0000-0000-000091480000}"/>
    <cellStyle name="Normal 2 8 2 6" xfId="18577" xr:uid="{00000000-0005-0000-0000-000092480000}"/>
    <cellStyle name="Normal 2 8 2 6 2" xfId="18578" xr:uid="{00000000-0005-0000-0000-000093480000}"/>
    <cellStyle name="Normal 2 8 2 7" xfId="18579" xr:uid="{00000000-0005-0000-0000-000094480000}"/>
    <cellStyle name="Normal 2 8 3" xfId="18580" xr:uid="{00000000-0005-0000-0000-000095480000}"/>
    <cellStyle name="Normal 2 8 3 2" xfId="18581" xr:uid="{00000000-0005-0000-0000-000096480000}"/>
    <cellStyle name="Normal 2 8 3 2 2" xfId="18582" xr:uid="{00000000-0005-0000-0000-000097480000}"/>
    <cellStyle name="Normal 2 8 3 2 2 2" xfId="18583" xr:uid="{00000000-0005-0000-0000-000098480000}"/>
    <cellStyle name="Normal 2 8 3 2 3" xfId="18584" xr:uid="{00000000-0005-0000-0000-000099480000}"/>
    <cellStyle name="Normal 2 8 3 3" xfId="18585" xr:uid="{00000000-0005-0000-0000-00009A480000}"/>
    <cellStyle name="Normal 2 8 3 3 2" xfId="18586" xr:uid="{00000000-0005-0000-0000-00009B480000}"/>
    <cellStyle name="Normal 2 8 3 3 2 2" xfId="18587" xr:uid="{00000000-0005-0000-0000-00009C480000}"/>
    <cellStyle name="Normal 2 8 3 3 3" xfId="18588" xr:uid="{00000000-0005-0000-0000-00009D480000}"/>
    <cellStyle name="Normal 2 8 3 4" xfId="18589" xr:uid="{00000000-0005-0000-0000-00009E480000}"/>
    <cellStyle name="Normal 2 8 3 4 2" xfId="18590" xr:uid="{00000000-0005-0000-0000-00009F480000}"/>
    <cellStyle name="Normal 2 8 3 4 2 2" xfId="18591" xr:uid="{00000000-0005-0000-0000-0000A0480000}"/>
    <cellStyle name="Normal 2 8 3 4 3" xfId="18592" xr:uid="{00000000-0005-0000-0000-0000A1480000}"/>
    <cellStyle name="Normal 2 8 3 5" xfId="18593" xr:uid="{00000000-0005-0000-0000-0000A2480000}"/>
    <cellStyle name="Normal 2 8 3 5 2" xfId="18594" xr:uid="{00000000-0005-0000-0000-0000A3480000}"/>
    <cellStyle name="Normal 2 8 3 6" xfId="18595" xr:uid="{00000000-0005-0000-0000-0000A4480000}"/>
    <cellStyle name="Normal 2 8 3 6 2" xfId="18596" xr:uid="{00000000-0005-0000-0000-0000A5480000}"/>
    <cellStyle name="Normal 2 8 3 7" xfId="18597" xr:uid="{00000000-0005-0000-0000-0000A6480000}"/>
    <cellStyle name="Normal 2 8 4" xfId="18598" xr:uid="{00000000-0005-0000-0000-0000A7480000}"/>
    <cellStyle name="Normal 2 8 4 2" xfId="18599" xr:uid="{00000000-0005-0000-0000-0000A8480000}"/>
    <cellStyle name="Normal 2 8 4 2 2" xfId="18600" xr:uid="{00000000-0005-0000-0000-0000A9480000}"/>
    <cellStyle name="Normal 2 8 4 3" xfId="18601" xr:uid="{00000000-0005-0000-0000-0000AA480000}"/>
    <cellStyle name="Normal 2 8 5" xfId="18602" xr:uid="{00000000-0005-0000-0000-0000AB480000}"/>
    <cellStyle name="Normal 2 8 5 2" xfId="18603" xr:uid="{00000000-0005-0000-0000-0000AC480000}"/>
    <cellStyle name="Normal 2 8 5 2 2" xfId="18604" xr:uid="{00000000-0005-0000-0000-0000AD480000}"/>
    <cellStyle name="Normal 2 8 5 3" xfId="18605" xr:uid="{00000000-0005-0000-0000-0000AE480000}"/>
    <cellStyle name="Normal 2 8 6" xfId="18606" xr:uid="{00000000-0005-0000-0000-0000AF480000}"/>
    <cellStyle name="Normal 2 8 6 2" xfId="18607" xr:uid="{00000000-0005-0000-0000-0000B0480000}"/>
    <cellStyle name="Normal 2 8 6 2 2" xfId="18608" xr:uid="{00000000-0005-0000-0000-0000B1480000}"/>
    <cellStyle name="Normal 2 8 6 3" xfId="18609" xr:uid="{00000000-0005-0000-0000-0000B2480000}"/>
    <cellStyle name="Normal 2 8 7" xfId="18610" xr:uid="{00000000-0005-0000-0000-0000B3480000}"/>
    <cellStyle name="Normal 2 8 7 2" xfId="18611" xr:uid="{00000000-0005-0000-0000-0000B4480000}"/>
    <cellStyle name="Normal 2 8 8" xfId="18612" xr:uid="{00000000-0005-0000-0000-0000B5480000}"/>
    <cellStyle name="Normal 2 8 8 2" xfId="18613" xr:uid="{00000000-0005-0000-0000-0000B6480000}"/>
    <cellStyle name="Normal 2 8 9" xfId="18614" xr:uid="{00000000-0005-0000-0000-0000B7480000}"/>
    <cellStyle name="Normal 2 9" xfId="18615" xr:uid="{00000000-0005-0000-0000-0000B8480000}"/>
    <cellStyle name="Normal 2 9 2" xfId="18616" xr:uid="{00000000-0005-0000-0000-0000B9480000}"/>
    <cellStyle name="Normal 2 9 2 2" xfId="18617" xr:uid="{00000000-0005-0000-0000-0000BA480000}"/>
    <cellStyle name="Normal 2 9 2 2 2" xfId="18618" xr:uid="{00000000-0005-0000-0000-0000BB480000}"/>
    <cellStyle name="Normal 2 9 2 2 2 2" xfId="18619" xr:uid="{00000000-0005-0000-0000-0000BC480000}"/>
    <cellStyle name="Normal 2 9 2 2 3" xfId="18620" xr:uid="{00000000-0005-0000-0000-0000BD480000}"/>
    <cellStyle name="Normal 2 9 2 3" xfId="18621" xr:uid="{00000000-0005-0000-0000-0000BE480000}"/>
    <cellStyle name="Normal 2 9 2 3 2" xfId="18622" xr:uid="{00000000-0005-0000-0000-0000BF480000}"/>
    <cellStyle name="Normal 2 9 2 3 2 2" xfId="18623" xr:uid="{00000000-0005-0000-0000-0000C0480000}"/>
    <cellStyle name="Normal 2 9 2 3 3" xfId="18624" xr:uid="{00000000-0005-0000-0000-0000C1480000}"/>
    <cellStyle name="Normal 2 9 2 4" xfId="18625" xr:uid="{00000000-0005-0000-0000-0000C2480000}"/>
    <cellStyle name="Normal 2 9 2 4 2" xfId="18626" xr:uid="{00000000-0005-0000-0000-0000C3480000}"/>
    <cellStyle name="Normal 2 9 2 4 2 2" xfId="18627" xr:uid="{00000000-0005-0000-0000-0000C4480000}"/>
    <cellStyle name="Normal 2 9 2 4 3" xfId="18628" xr:uid="{00000000-0005-0000-0000-0000C5480000}"/>
    <cellStyle name="Normal 2 9 2 5" xfId="18629" xr:uid="{00000000-0005-0000-0000-0000C6480000}"/>
    <cellStyle name="Normal 2 9 2 5 2" xfId="18630" xr:uid="{00000000-0005-0000-0000-0000C7480000}"/>
    <cellStyle name="Normal 2 9 2 6" xfId="18631" xr:uid="{00000000-0005-0000-0000-0000C8480000}"/>
    <cellStyle name="Normal 2 9 2 6 2" xfId="18632" xr:uid="{00000000-0005-0000-0000-0000C9480000}"/>
    <cellStyle name="Normal 2 9 2 7" xfId="18633" xr:uid="{00000000-0005-0000-0000-0000CA480000}"/>
    <cellStyle name="Normal 2 9 3" xfId="18634" xr:uid="{00000000-0005-0000-0000-0000CB480000}"/>
    <cellStyle name="Normal 2 9 3 2" xfId="18635" xr:uid="{00000000-0005-0000-0000-0000CC480000}"/>
    <cellStyle name="Normal 2 9 3 2 2" xfId="18636" xr:uid="{00000000-0005-0000-0000-0000CD480000}"/>
    <cellStyle name="Normal 2 9 3 3" xfId="18637" xr:uid="{00000000-0005-0000-0000-0000CE480000}"/>
    <cellStyle name="Normal 2 9 4" xfId="18638" xr:uid="{00000000-0005-0000-0000-0000CF480000}"/>
    <cellStyle name="Normal 2 9 4 2" xfId="18639" xr:uid="{00000000-0005-0000-0000-0000D0480000}"/>
    <cellStyle name="Normal 2 9 4 2 2" xfId="18640" xr:uid="{00000000-0005-0000-0000-0000D1480000}"/>
    <cellStyle name="Normal 2 9 4 3" xfId="18641" xr:uid="{00000000-0005-0000-0000-0000D2480000}"/>
    <cellStyle name="Normal 2 9 5" xfId="18642" xr:uid="{00000000-0005-0000-0000-0000D3480000}"/>
    <cellStyle name="Normal 2 9 5 2" xfId="18643" xr:uid="{00000000-0005-0000-0000-0000D4480000}"/>
    <cellStyle name="Normal 2 9 5 2 2" xfId="18644" xr:uid="{00000000-0005-0000-0000-0000D5480000}"/>
    <cellStyle name="Normal 2 9 5 3" xfId="18645" xr:uid="{00000000-0005-0000-0000-0000D6480000}"/>
    <cellStyle name="Normal 2 9 6" xfId="18646" xr:uid="{00000000-0005-0000-0000-0000D7480000}"/>
    <cellStyle name="Normal 2 9 6 2" xfId="18647" xr:uid="{00000000-0005-0000-0000-0000D8480000}"/>
    <cellStyle name="Normal 2 9 7" xfId="18648" xr:uid="{00000000-0005-0000-0000-0000D9480000}"/>
    <cellStyle name="Normal 2 9 7 2" xfId="18649" xr:uid="{00000000-0005-0000-0000-0000DA480000}"/>
    <cellStyle name="Normal 2 9 8" xfId="18650" xr:uid="{00000000-0005-0000-0000-0000DB480000}"/>
    <cellStyle name="Normal 2_Confidential Information" xfId="18651" xr:uid="{00000000-0005-0000-0000-0000DC480000}"/>
    <cellStyle name="Normal 20" xfId="18652" xr:uid="{00000000-0005-0000-0000-0000DD480000}"/>
    <cellStyle name="Normal 20 10" xfId="18653" xr:uid="{00000000-0005-0000-0000-0000DE480000}"/>
    <cellStyle name="Normal 20 10 2" xfId="18654" xr:uid="{00000000-0005-0000-0000-0000DF480000}"/>
    <cellStyle name="Normal 20 10 2 2" xfId="18655" xr:uid="{00000000-0005-0000-0000-0000E0480000}"/>
    <cellStyle name="Normal 20 10 3" xfId="18656" xr:uid="{00000000-0005-0000-0000-0000E1480000}"/>
    <cellStyle name="Normal 20 11" xfId="18657" xr:uid="{00000000-0005-0000-0000-0000E2480000}"/>
    <cellStyle name="Normal 20 11 2" xfId="18658" xr:uid="{00000000-0005-0000-0000-0000E3480000}"/>
    <cellStyle name="Normal 20 11 2 2" xfId="18659" xr:uid="{00000000-0005-0000-0000-0000E4480000}"/>
    <cellStyle name="Normal 20 11 3" xfId="18660" xr:uid="{00000000-0005-0000-0000-0000E5480000}"/>
    <cellStyle name="Normal 20 12" xfId="18661" xr:uid="{00000000-0005-0000-0000-0000E6480000}"/>
    <cellStyle name="Normal 20 12 2" xfId="18662" xr:uid="{00000000-0005-0000-0000-0000E7480000}"/>
    <cellStyle name="Normal 20 12 2 2" xfId="18663" xr:uid="{00000000-0005-0000-0000-0000E8480000}"/>
    <cellStyle name="Normal 20 12 3" xfId="18664" xr:uid="{00000000-0005-0000-0000-0000E9480000}"/>
    <cellStyle name="Normal 20 13" xfId="18665" xr:uid="{00000000-0005-0000-0000-0000EA480000}"/>
    <cellStyle name="Normal 20 13 2" xfId="18666" xr:uid="{00000000-0005-0000-0000-0000EB480000}"/>
    <cellStyle name="Normal 20 14" xfId="18667" xr:uid="{00000000-0005-0000-0000-0000EC480000}"/>
    <cellStyle name="Normal 20 14 2" xfId="18668" xr:uid="{00000000-0005-0000-0000-0000ED480000}"/>
    <cellStyle name="Normal 20 15" xfId="18669" xr:uid="{00000000-0005-0000-0000-0000EE480000}"/>
    <cellStyle name="Normal 20 2" xfId="18670" xr:uid="{00000000-0005-0000-0000-0000EF480000}"/>
    <cellStyle name="Normal 20 2 10" xfId="18671" xr:uid="{00000000-0005-0000-0000-0000F0480000}"/>
    <cellStyle name="Normal 20 2 10 2" xfId="18672" xr:uid="{00000000-0005-0000-0000-0000F1480000}"/>
    <cellStyle name="Normal 20 2 10 2 2" xfId="18673" xr:uid="{00000000-0005-0000-0000-0000F2480000}"/>
    <cellStyle name="Normal 20 2 10 3" xfId="18674" xr:uid="{00000000-0005-0000-0000-0000F3480000}"/>
    <cellStyle name="Normal 20 2 11" xfId="18675" xr:uid="{00000000-0005-0000-0000-0000F4480000}"/>
    <cellStyle name="Normal 20 2 11 2" xfId="18676" xr:uid="{00000000-0005-0000-0000-0000F5480000}"/>
    <cellStyle name="Normal 20 2 12" xfId="18677" xr:uid="{00000000-0005-0000-0000-0000F6480000}"/>
    <cellStyle name="Normal 20 2 12 2" xfId="18678" xr:uid="{00000000-0005-0000-0000-0000F7480000}"/>
    <cellStyle name="Normal 20 2 13" xfId="18679" xr:uid="{00000000-0005-0000-0000-0000F8480000}"/>
    <cellStyle name="Normal 20 2 2" xfId="18680" xr:uid="{00000000-0005-0000-0000-0000F9480000}"/>
    <cellStyle name="Normal 20 2 2 10" xfId="18681" xr:uid="{00000000-0005-0000-0000-0000FA480000}"/>
    <cellStyle name="Normal 20 2 2 10 2" xfId="18682" xr:uid="{00000000-0005-0000-0000-0000FB480000}"/>
    <cellStyle name="Normal 20 2 2 11" xfId="18683" xr:uid="{00000000-0005-0000-0000-0000FC480000}"/>
    <cellStyle name="Normal 20 2 2 2" xfId="18684" xr:uid="{00000000-0005-0000-0000-0000FD480000}"/>
    <cellStyle name="Normal 20 2 2 2 2" xfId="18685" xr:uid="{00000000-0005-0000-0000-0000FE480000}"/>
    <cellStyle name="Normal 20 2 2 2 2 2" xfId="18686" xr:uid="{00000000-0005-0000-0000-0000FF480000}"/>
    <cellStyle name="Normal 20 2 2 2 2 2 2" xfId="18687" xr:uid="{00000000-0005-0000-0000-000000490000}"/>
    <cellStyle name="Normal 20 2 2 2 2 2 2 2" xfId="18688" xr:uid="{00000000-0005-0000-0000-000001490000}"/>
    <cellStyle name="Normal 20 2 2 2 2 2 3" xfId="18689" xr:uid="{00000000-0005-0000-0000-000002490000}"/>
    <cellStyle name="Normal 20 2 2 2 2 3" xfId="18690" xr:uid="{00000000-0005-0000-0000-000003490000}"/>
    <cellStyle name="Normal 20 2 2 2 2 3 2" xfId="18691" xr:uid="{00000000-0005-0000-0000-000004490000}"/>
    <cellStyle name="Normal 20 2 2 2 2 3 2 2" xfId="18692" xr:uid="{00000000-0005-0000-0000-000005490000}"/>
    <cellStyle name="Normal 20 2 2 2 2 3 3" xfId="18693" xr:uid="{00000000-0005-0000-0000-000006490000}"/>
    <cellStyle name="Normal 20 2 2 2 2 4" xfId="18694" xr:uid="{00000000-0005-0000-0000-000007490000}"/>
    <cellStyle name="Normal 20 2 2 2 2 4 2" xfId="18695" xr:uid="{00000000-0005-0000-0000-000008490000}"/>
    <cellStyle name="Normal 20 2 2 2 2 4 2 2" xfId="18696" xr:uid="{00000000-0005-0000-0000-000009490000}"/>
    <cellStyle name="Normal 20 2 2 2 2 4 3" xfId="18697" xr:uid="{00000000-0005-0000-0000-00000A490000}"/>
    <cellStyle name="Normal 20 2 2 2 2 5" xfId="18698" xr:uid="{00000000-0005-0000-0000-00000B490000}"/>
    <cellStyle name="Normal 20 2 2 2 2 5 2" xfId="18699" xr:uid="{00000000-0005-0000-0000-00000C490000}"/>
    <cellStyle name="Normal 20 2 2 2 2 6" xfId="18700" xr:uid="{00000000-0005-0000-0000-00000D490000}"/>
    <cellStyle name="Normal 20 2 2 2 2 6 2" xfId="18701" xr:uid="{00000000-0005-0000-0000-00000E490000}"/>
    <cellStyle name="Normal 20 2 2 2 2 7" xfId="18702" xr:uid="{00000000-0005-0000-0000-00000F490000}"/>
    <cellStyle name="Normal 20 2 2 2 3" xfId="18703" xr:uid="{00000000-0005-0000-0000-000010490000}"/>
    <cellStyle name="Normal 20 2 2 2 3 2" xfId="18704" xr:uid="{00000000-0005-0000-0000-000011490000}"/>
    <cellStyle name="Normal 20 2 2 2 3 2 2" xfId="18705" xr:uid="{00000000-0005-0000-0000-000012490000}"/>
    <cellStyle name="Normal 20 2 2 2 3 2 2 2" xfId="18706" xr:uid="{00000000-0005-0000-0000-000013490000}"/>
    <cellStyle name="Normal 20 2 2 2 3 2 3" xfId="18707" xr:uid="{00000000-0005-0000-0000-000014490000}"/>
    <cellStyle name="Normal 20 2 2 2 3 3" xfId="18708" xr:uid="{00000000-0005-0000-0000-000015490000}"/>
    <cellStyle name="Normal 20 2 2 2 3 3 2" xfId="18709" xr:uid="{00000000-0005-0000-0000-000016490000}"/>
    <cellStyle name="Normal 20 2 2 2 3 3 2 2" xfId="18710" xr:uid="{00000000-0005-0000-0000-000017490000}"/>
    <cellStyle name="Normal 20 2 2 2 3 3 3" xfId="18711" xr:uid="{00000000-0005-0000-0000-000018490000}"/>
    <cellStyle name="Normal 20 2 2 2 3 4" xfId="18712" xr:uid="{00000000-0005-0000-0000-000019490000}"/>
    <cellStyle name="Normal 20 2 2 2 3 4 2" xfId="18713" xr:uid="{00000000-0005-0000-0000-00001A490000}"/>
    <cellStyle name="Normal 20 2 2 2 3 4 2 2" xfId="18714" xr:uid="{00000000-0005-0000-0000-00001B490000}"/>
    <cellStyle name="Normal 20 2 2 2 3 4 3" xfId="18715" xr:uid="{00000000-0005-0000-0000-00001C490000}"/>
    <cellStyle name="Normal 20 2 2 2 3 5" xfId="18716" xr:uid="{00000000-0005-0000-0000-00001D490000}"/>
    <cellStyle name="Normal 20 2 2 2 3 5 2" xfId="18717" xr:uid="{00000000-0005-0000-0000-00001E490000}"/>
    <cellStyle name="Normal 20 2 2 2 3 6" xfId="18718" xr:uid="{00000000-0005-0000-0000-00001F490000}"/>
    <cellStyle name="Normal 20 2 2 2 3 6 2" xfId="18719" xr:uid="{00000000-0005-0000-0000-000020490000}"/>
    <cellStyle name="Normal 20 2 2 2 3 7" xfId="18720" xr:uid="{00000000-0005-0000-0000-000021490000}"/>
    <cellStyle name="Normal 20 2 2 2 4" xfId="18721" xr:uid="{00000000-0005-0000-0000-000022490000}"/>
    <cellStyle name="Normal 20 2 2 2 4 2" xfId="18722" xr:uid="{00000000-0005-0000-0000-000023490000}"/>
    <cellStyle name="Normal 20 2 2 2 4 2 2" xfId="18723" xr:uid="{00000000-0005-0000-0000-000024490000}"/>
    <cellStyle name="Normal 20 2 2 2 4 3" xfId="18724" xr:uid="{00000000-0005-0000-0000-000025490000}"/>
    <cellStyle name="Normal 20 2 2 2 5" xfId="18725" xr:uid="{00000000-0005-0000-0000-000026490000}"/>
    <cellStyle name="Normal 20 2 2 2 5 2" xfId="18726" xr:uid="{00000000-0005-0000-0000-000027490000}"/>
    <cellStyle name="Normal 20 2 2 2 5 2 2" xfId="18727" xr:uid="{00000000-0005-0000-0000-000028490000}"/>
    <cellStyle name="Normal 20 2 2 2 5 3" xfId="18728" xr:uid="{00000000-0005-0000-0000-000029490000}"/>
    <cellStyle name="Normal 20 2 2 2 6" xfId="18729" xr:uid="{00000000-0005-0000-0000-00002A490000}"/>
    <cellStyle name="Normal 20 2 2 2 6 2" xfId="18730" xr:uid="{00000000-0005-0000-0000-00002B490000}"/>
    <cellStyle name="Normal 20 2 2 2 6 2 2" xfId="18731" xr:uid="{00000000-0005-0000-0000-00002C490000}"/>
    <cellStyle name="Normal 20 2 2 2 6 3" xfId="18732" xr:uid="{00000000-0005-0000-0000-00002D490000}"/>
    <cellStyle name="Normal 20 2 2 2 7" xfId="18733" xr:uid="{00000000-0005-0000-0000-00002E490000}"/>
    <cellStyle name="Normal 20 2 2 2 7 2" xfId="18734" xr:uid="{00000000-0005-0000-0000-00002F490000}"/>
    <cellStyle name="Normal 20 2 2 2 8" xfId="18735" xr:uid="{00000000-0005-0000-0000-000030490000}"/>
    <cellStyle name="Normal 20 2 2 2 8 2" xfId="18736" xr:uid="{00000000-0005-0000-0000-000031490000}"/>
    <cellStyle name="Normal 20 2 2 2 9" xfId="18737" xr:uid="{00000000-0005-0000-0000-000032490000}"/>
    <cellStyle name="Normal 20 2 2 3" xfId="18738" xr:uid="{00000000-0005-0000-0000-000033490000}"/>
    <cellStyle name="Normal 20 2 2 3 2" xfId="18739" xr:uid="{00000000-0005-0000-0000-000034490000}"/>
    <cellStyle name="Normal 20 2 2 3 2 2" xfId="18740" xr:uid="{00000000-0005-0000-0000-000035490000}"/>
    <cellStyle name="Normal 20 2 2 3 2 2 2" xfId="18741" xr:uid="{00000000-0005-0000-0000-000036490000}"/>
    <cellStyle name="Normal 20 2 2 3 2 2 2 2" xfId="18742" xr:uid="{00000000-0005-0000-0000-000037490000}"/>
    <cellStyle name="Normal 20 2 2 3 2 2 3" xfId="18743" xr:uid="{00000000-0005-0000-0000-000038490000}"/>
    <cellStyle name="Normal 20 2 2 3 2 3" xfId="18744" xr:uid="{00000000-0005-0000-0000-000039490000}"/>
    <cellStyle name="Normal 20 2 2 3 2 3 2" xfId="18745" xr:uid="{00000000-0005-0000-0000-00003A490000}"/>
    <cellStyle name="Normal 20 2 2 3 2 3 2 2" xfId="18746" xr:uid="{00000000-0005-0000-0000-00003B490000}"/>
    <cellStyle name="Normal 20 2 2 3 2 3 3" xfId="18747" xr:uid="{00000000-0005-0000-0000-00003C490000}"/>
    <cellStyle name="Normal 20 2 2 3 2 4" xfId="18748" xr:uid="{00000000-0005-0000-0000-00003D490000}"/>
    <cellStyle name="Normal 20 2 2 3 2 4 2" xfId="18749" xr:uid="{00000000-0005-0000-0000-00003E490000}"/>
    <cellStyle name="Normal 20 2 2 3 2 4 2 2" xfId="18750" xr:uid="{00000000-0005-0000-0000-00003F490000}"/>
    <cellStyle name="Normal 20 2 2 3 2 4 3" xfId="18751" xr:uid="{00000000-0005-0000-0000-000040490000}"/>
    <cellStyle name="Normal 20 2 2 3 2 5" xfId="18752" xr:uid="{00000000-0005-0000-0000-000041490000}"/>
    <cellStyle name="Normal 20 2 2 3 2 5 2" xfId="18753" xr:uid="{00000000-0005-0000-0000-000042490000}"/>
    <cellStyle name="Normal 20 2 2 3 2 6" xfId="18754" xr:uid="{00000000-0005-0000-0000-000043490000}"/>
    <cellStyle name="Normal 20 2 2 3 2 6 2" xfId="18755" xr:uid="{00000000-0005-0000-0000-000044490000}"/>
    <cellStyle name="Normal 20 2 2 3 2 7" xfId="18756" xr:uid="{00000000-0005-0000-0000-000045490000}"/>
    <cellStyle name="Normal 20 2 2 3 3" xfId="18757" xr:uid="{00000000-0005-0000-0000-000046490000}"/>
    <cellStyle name="Normal 20 2 2 3 3 2" xfId="18758" xr:uid="{00000000-0005-0000-0000-000047490000}"/>
    <cellStyle name="Normal 20 2 2 3 3 2 2" xfId="18759" xr:uid="{00000000-0005-0000-0000-000048490000}"/>
    <cellStyle name="Normal 20 2 2 3 3 3" xfId="18760" xr:uid="{00000000-0005-0000-0000-000049490000}"/>
    <cellStyle name="Normal 20 2 2 3 4" xfId="18761" xr:uid="{00000000-0005-0000-0000-00004A490000}"/>
    <cellStyle name="Normal 20 2 2 3 4 2" xfId="18762" xr:uid="{00000000-0005-0000-0000-00004B490000}"/>
    <cellStyle name="Normal 20 2 2 3 4 2 2" xfId="18763" xr:uid="{00000000-0005-0000-0000-00004C490000}"/>
    <cellStyle name="Normal 20 2 2 3 4 3" xfId="18764" xr:uid="{00000000-0005-0000-0000-00004D490000}"/>
    <cellStyle name="Normal 20 2 2 3 5" xfId="18765" xr:uid="{00000000-0005-0000-0000-00004E490000}"/>
    <cellStyle name="Normal 20 2 2 3 5 2" xfId="18766" xr:uid="{00000000-0005-0000-0000-00004F490000}"/>
    <cellStyle name="Normal 20 2 2 3 5 2 2" xfId="18767" xr:uid="{00000000-0005-0000-0000-000050490000}"/>
    <cellStyle name="Normal 20 2 2 3 5 3" xfId="18768" xr:uid="{00000000-0005-0000-0000-000051490000}"/>
    <cellStyle name="Normal 20 2 2 3 6" xfId="18769" xr:uid="{00000000-0005-0000-0000-000052490000}"/>
    <cellStyle name="Normal 20 2 2 3 6 2" xfId="18770" xr:uid="{00000000-0005-0000-0000-000053490000}"/>
    <cellStyle name="Normal 20 2 2 3 7" xfId="18771" xr:uid="{00000000-0005-0000-0000-000054490000}"/>
    <cellStyle name="Normal 20 2 2 3 7 2" xfId="18772" xr:uid="{00000000-0005-0000-0000-000055490000}"/>
    <cellStyle name="Normal 20 2 2 3 8" xfId="18773" xr:uid="{00000000-0005-0000-0000-000056490000}"/>
    <cellStyle name="Normal 20 2 2 4" xfId="18774" xr:uid="{00000000-0005-0000-0000-000057490000}"/>
    <cellStyle name="Normal 20 2 2 4 2" xfId="18775" xr:uid="{00000000-0005-0000-0000-000058490000}"/>
    <cellStyle name="Normal 20 2 2 4 2 2" xfId="18776" xr:uid="{00000000-0005-0000-0000-000059490000}"/>
    <cellStyle name="Normal 20 2 2 4 2 2 2" xfId="18777" xr:uid="{00000000-0005-0000-0000-00005A490000}"/>
    <cellStyle name="Normal 20 2 2 4 2 3" xfId="18778" xr:uid="{00000000-0005-0000-0000-00005B490000}"/>
    <cellStyle name="Normal 20 2 2 4 3" xfId="18779" xr:uid="{00000000-0005-0000-0000-00005C490000}"/>
    <cellStyle name="Normal 20 2 2 4 3 2" xfId="18780" xr:uid="{00000000-0005-0000-0000-00005D490000}"/>
    <cellStyle name="Normal 20 2 2 4 3 2 2" xfId="18781" xr:uid="{00000000-0005-0000-0000-00005E490000}"/>
    <cellStyle name="Normal 20 2 2 4 3 3" xfId="18782" xr:uid="{00000000-0005-0000-0000-00005F490000}"/>
    <cellStyle name="Normal 20 2 2 4 4" xfId="18783" xr:uid="{00000000-0005-0000-0000-000060490000}"/>
    <cellStyle name="Normal 20 2 2 4 4 2" xfId="18784" xr:uid="{00000000-0005-0000-0000-000061490000}"/>
    <cellStyle name="Normal 20 2 2 4 4 2 2" xfId="18785" xr:uid="{00000000-0005-0000-0000-000062490000}"/>
    <cellStyle name="Normal 20 2 2 4 4 3" xfId="18786" xr:uid="{00000000-0005-0000-0000-000063490000}"/>
    <cellStyle name="Normal 20 2 2 4 5" xfId="18787" xr:uid="{00000000-0005-0000-0000-000064490000}"/>
    <cellStyle name="Normal 20 2 2 4 5 2" xfId="18788" xr:uid="{00000000-0005-0000-0000-000065490000}"/>
    <cellStyle name="Normal 20 2 2 4 6" xfId="18789" xr:uid="{00000000-0005-0000-0000-000066490000}"/>
    <cellStyle name="Normal 20 2 2 4 6 2" xfId="18790" xr:uid="{00000000-0005-0000-0000-000067490000}"/>
    <cellStyle name="Normal 20 2 2 4 7" xfId="18791" xr:uid="{00000000-0005-0000-0000-000068490000}"/>
    <cellStyle name="Normal 20 2 2 5" xfId="18792" xr:uid="{00000000-0005-0000-0000-000069490000}"/>
    <cellStyle name="Normal 20 2 2 5 2" xfId="18793" xr:uid="{00000000-0005-0000-0000-00006A490000}"/>
    <cellStyle name="Normal 20 2 2 5 2 2" xfId="18794" xr:uid="{00000000-0005-0000-0000-00006B490000}"/>
    <cellStyle name="Normal 20 2 2 5 2 2 2" xfId="18795" xr:uid="{00000000-0005-0000-0000-00006C490000}"/>
    <cellStyle name="Normal 20 2 2 5 2 3" xfId="18796" xr:uid="{00000000-0005-0000-0000-00006D490000}"/>
    <cellStyle name="Normal 20 2 2 5 3" xfId="18797" xr:uid="{00000000-0005-0000-0000-00006E490000}"/>
    <cellStyle name="Normal 20 2 2 5 3 2" xfId="18798" xr:uid="{00000000-0005-0000-0000-00006F490000}"/>
    <cellStyle name="Normal 20 2 2 5 3 2 2" xfId="18799" xr:uid="{00000000-0005-0000-0000-000070490000}"/>
    <cellStyle name="Normal 20 2 2 5 3 3" xfId="18800" xr:uid="{00000000-0005-0000-0000-000071490000}"/>
    <cellStyle name="Normal 20 2 2 5 4" xfId="18801" xr:uid="{00000000-0005-0000-0000-000072490000}"/>
    <cellStyle name="Normal 20 2 2 5 4 2" xfId="18802" xr:uid="{00000000-0005-0000-0000-000073490000}"/>
    <cellStyle name="Normal 20 2 2 5 4 2 2" xfId="18803" xr:uid="{00000000-0005-0000-0000-000074490000}"/>
    <cellStyle name="Normal 20 2 2 5 4 3" xfId="18804" xr:uid="{00000000-0005-0000-0000-000075490000}"/>
    <cellStyle name="Normal 20 2 2 5 5" xfId="18805" xr:uid="{00000000-0005-0000-0000-000076490000}"/>
    <cellStyle name="Normal 20 2 2 5 5 2" xfId="18806" xr:uid="{00000000-0005-0000-0000-000077490000}"/>
    <cellStyle name="Normal 20 2 2 5 6" xfId="18807" xr:uid="{00000000-0005-0000-0000-000078490000}"/>
    <cellStyle name="Normal 20 2 2 5 6 2" xfId="18808" xr:uid="{00000000-0005-0000-0000-000079490000}"/>
    <cellStyle name="Normal 20 2 2 5 7" xfId="18809" xr:uid="{00000000-0005-0000-0000-00007A490000}"/>
    <cellStyle name="Normal 20 2 2 6" xfId="18810" xr:uid="{00000000-0005-0000-0000-00007B490000}"/>
    <cellStyle name="Normal 20 2 2 6 2" xfId="18811" xr:uid="{00000000-0005-0000-0000-00007C490000}"/>
    <cellStyle name="Normal 20 2 2 6 2 2" xfId="18812" xr:uid="{00000000-0005-0000-0000-00007D490000}"/>
    <cellStyle name="Normal 20 2 2 6 3" xfId="18813" xr:uid="{00000000-0005-0000-0000-00007E490000}"/>
    <cellStyle name="Normal 20 2 2 7" xfId="18814" xr:uid="{00000000-0005-0000-0000-00007F490000}"/>
    <cellStyle name="Normal 20 2 2 7 2" xfId="18815" xr:uid="{00000000-0005-0000-0000-000080490000}"/>
    <cellStyle name="Normal 20 2 2 7 2 2" xfId="18816" xr:uid="{00000000-0005-0000-0000-000081490000}"/>
    <cellStyle name="Normal 20 2 2 7 3" xfId="18817" xr:uid="{00000000-0005-0000-0000-000082490000}"/>
    <cellStyle name="Normal 20 2 2 8" xfId="18818" xr:uid="{00000000-0005-0000-0000-000083490000}"/>
    <cellStyle name="Normal 20 2 2 8 2" xfId="18819" xr:uid="{00000000-0005-0000-0000-000084490000}"/>
    <cellStyle name="Normal 20 2 2 8 2 2" xfId="18820" xr:uid="{00000000-0005-0000-0000-000085490000}"/>
    <cellStyle name="Normal 20 2 2 8 3" xfId="18821" xr:uid="{00000000-0005-0000-0000-000086490000}"/>
    <cellStyle name="Normal 20 2 2 9" xfId="18822" xr:uid="{00000000-0005-0000-0000-000087490000}"/>
    <cellStyle name="Normal 20 2 2 9 2" xfId="18823" xr:uid="{00000000-0005-0000-0000-000088490000}"/>
    <cellStyle name="Normal 20 2 3" xfId="18824" xr:uid="{00000000-0005-0000-0000-000089490000}"/>
    <cellStyle name="Normal 20 2 3 10" xfId="18825" xr:uid="{00000000-0005-0000-0000-00008A490000}"/>
    <cellStyle name="Normal 20 2 3 10 2" xfId="18826" xr:uid="{00000000-0005-0000-0000-00008B490000}"/>
    <cellStyle name="Normal 20 2 3 11" xfId="18827" xr:uid="{00000000-0005-0000-0000-00008C490000}"/>
    <cellStyle name="Normal 20 2 3 2" xfId="18828" xr:uid="{00000000-0005-0000-0000-00008D490000}"/>
    <cellStyle name="Normal 20 2 3 2 2" xfId="18829" xr:uid="{00000000-0005-0000-0000-00008E490000}"/>
    <cellStyle name="Normal 20 2 3 2 2 2" xfId="18830" xr:uid="{00000000-0005-0000-0000-00008F490000}"/>
    <cellStyle name="Normal 20 2 3 2 2 2 2" xfId="18831" xr:uid="{00000000-0005-0000-0000-000090490000}"/>
    <cellStyle name="Normal 20 2 3 2 2 2 2 2" xfId="18832" xr:uid="{00000000-0005-0000-0000-000091490000}"/>
    <cellStyle name="Normal 20 2 3 2 2 2 3" xfId="18833" xr:uid="{00000000-0005-0000-0000-000092490000}"/>
    <cellStyle name="Normal 20 2 3 2 2 3" xfId="18834" xr:uid="{00000000-0005-0000-0000-000093490000}"/>
    <cellStyle name="Normal 20 2 3 2 2 3 2" xfId="18835" xr:uid="{00000000-0005-0000-0000-000094490000}"/>
    <cellStyle name="Normal 20 2 3 2 2 3 2 2" xfId="18836" xr:uid="{00000000-0005-0000-0000-000095490000}"/>
    <cellStyle name="Normal 20 2 3 2 2 3 3" xfId="18837" xr:uid="{00000000-0005-0000-0000-000096490000}"/>
    <cellStyle name="Normal 20 2 3 2 2 4" xfId="18838" xr:uid="{00000000-0005-0000-0000-000097490000}"/>
    <cellStyle name="Normal 20 2 3 2 2 4 2" xfId="18839" xr:uid="{00000000-0005-0000-0000-000098490000}"/>
    <cellStyle name="Normal 20 2 3 2 2 4 2 2" xfId="18840" xr:uid="{00000000-0005-0000-0000-000099490000}"/>
    <cellStyle name="Normal 20 2 3 2 2 4 3" xfId="18841" xr:uid="{00000000-0005-0000-0000-00009A490000}"/>
    <cellStyle name="Normal 20 2 3 2 2 5" xfId="18842" xr:uid="{00000000-0005-0000-0000-00009B490000}"/>
    <cellStyle name="Normal 20 2 3 2 2 5 2" xfId="18843" xr:uid="{00000000-0005-0000-0000-00009C490000}"/>
    <cellStyle name="Normal 20 2 3 2 2 6" xfId="18844" xr:uid="{00000000-0005-0000-0000-00009D490000}"/>
    <cellStyle name="Normal 20 2 3 2 2 6 2" xfId="18845" xr:uid="{00000000-0005-0000-0000-00009E490000}"/>
    <cellStyle name="Normal 20 2 3 2 2 7" xfId="18846" xr:uid="{00000000-0005-0000-0000-00009F490000}"/>
    <cellStyle name="Normal 20 2 3 2 3" xfId="18847" xr:uid="{00000000-0005-0000-0000-0000A0490000}"/>
    <cellStyle name="Normal 20 2 3 2 3 2" xfId="18848" xr:uid="{00000000-0005-0000-0000-0000A1490000}"/>
    <cellStyle name="Normal 20 2 3 2 3 2 2" xfId="18849" xr:uid="{00000000-0005-0000-0000-0000A2490000}"/>
    <cellStyle name="Normal 20 2 3 2 3 2 2 2" xfId="18850" xr:uid="{00000000-0005-0000-0000-0000A3490000}"/>
    <cellStyle name="Normal 20 2 3 2 3 2 3" xfId="18851" xr:uid="{00000000-0005-0000-0000-0000A4490000}"/>
    <cellStyle name="Normal 20 2 3 2 3 3" xfId="18852" xr:uid="{00000000-0005-0000-0000-0000A5490000}"/>
    <cellStyle name="Normal 20 2 3 2 3 3 2" xfId="18853" xr:uid="{00000000-0005-0000-0000-0000A6490000}"/>
    <cellStyle name="Normal 20 2 3 2 3 3 2 2" xfId="18854" xr:uid="{00000000-0005-0000-0000-0000A7490000}"/>
    <cellStyle name="Normal 20 2 3 2 3 3 3" xfId="18855" xr:uid="{00000000-0005-0000-0000-0000A8490000}"/>
    <cellStyle name="Normal 20 2 3 2 3 4" xfId="18856" xr:uid="{00000000-0005-0000-0000-0000A9490000}"/>
    <cellStyle name="Normal 20 2 3 2 3 4 2" xfId="18857" xr:uid="{00000000-0005-0000-0000-0000AA490000}"/>
    <cellStyle name="Normal 20 2 3 2 3 4 2 2" xfId="18858" xr:uid="{00000000-0005-0000-0000-0000AB490000}"/>
    <cellStyle name="Normal 20 2 3 2 3 4 3" xfId="18859" xr:uid="{00000000-0005-0000-0000-0000AC490000}"/>
    <cellStyle name="Normal 20 2 3 2 3 5" xfId="18860" xr:uid="{00000000-0005-0000-0000-0000AD490000}"/>
    <cellStyle name="Normal 20 2 3 2 3 5 2" xfId="18861" xr:uid="{00000000-0005-0000-0000-0000AE490000}"/>
    <cellStyle name="Normal 20 2 3 2 3 6" xfId="18862" xr:uid="{00000000-0005-0000-0000-0000AF490000}"/>
    <cellStyle name="Normal 20 2 3 2 3 6 2" xfId="18863" xr:uid="{00000000-0005-0000-0000-0000B0490000}"/>
    <cellStyle name="Normal 20 2 3 2 3 7" xfId="18864" xr:uid="{00000000-0005-0000-0000-0000B1490000}"/>
    <cellStyle name="Normal 20 2 3 2 4" xfId="18865" xr:uid="{00000000-0005-0000-0000-0000B2490000}"/>
    <cellStyle name="Normal 20 2 3 2 4 2" xfId="18866" xr:uid="{00000000-0005-0000-0000-0000B3490000}"/>
    <cellStyle name="Normal 20 2 3 2 4 2 2" xfId="18867" xr:uid="{00000000-0005-0000-0000-0000B4490000}"/>
    <cellStyle name="Normal 20 2 3 2 4 3" xfId="18868" xr:uid="{00000000-0005-0000-0000-0000B5490000}"/>
    <cellStyle name="Normal 20 2 3 2 5" xfId="18869" xr:uid="{00000000-0005-0000-0000-0000B6490000}"/>
    <cellStyle name="Normal 20 2 3 2 5 2" xfId="18870" xr:uid="{00000000-0005-0000-0000-0000B7490000}"/>
    <cellStyle name="Normal 20 2 3 2 5 2 2" xfId="18871" xr:uid="{00000000-0005-0000-0000-0000B8490000}"/>
    <cellStyle name="Normal 20 2 3 2 5 3" xfId="18872" xr:uid="{00000000-0005-0000-0000-0000B9490000}"/>
    <cellStyle name="Normal 20 2 3 2 6" xfId="18873" xr:uid="{00000000-0005-0000-0000-0000BA490000}"/>
    <cellStyle name="Normal 20 2 3 2 6 2" xfId="18874" xr:uid="{00000000-0005-0000-0000-0000BB490000}"/>
    <cellStyle name="Normal 20 2 3 2 6 2 2" xfId="18875" xr:uid="{00000000-0005-0000-0000-0000BC490000}"/>
    <cellStyle name="Normal 20 2 3 2 6 3" xfId="18876" xr:uid="{00000000-0005-0000-0000-0000BD490000}"/>
    <cellStyle name="Normal 20 2 3 2 7" xfId="18877" xr:uid="{00000000-0005-0000-0000-0000BE490000}"/>
    <cellStyle name="Normal 20 2 3 2 7 2" xfId="18878" xr:uid="{00000000-0005-0000-0000-0000BF490000}"/>
    <cellStyle name="Normal 20 2 3 2 8" xfId="18879" xr:uid="{00000000-0005-0000-0000-0000C0490000}"/>
    <cellStyle name="Normal 20 2 3 2 8 2" xfId="18880" xr:uid="{00000000-0005-0000-0000-0000C1490000}"/>
    <cellStyle name="Normal 20 2 3 2 9" xfId="18881" xr:uid="{00000000-0005-0000-0000-0000C2490000}"/>
    <cellStyle name="Normal 20 2 3 3" xfId="18882" xr:uid="{00000000-0005-0000-0000-0000C3490000}"/>
    <cellStyle name="Normal 20 2 3 3 2" xfId="18883" xr:uid="{00000000-0005-0000-0000-0000C4490000}"/>
    <cellStyle name="Normal 20 2 3 3 2 2" xfId="18884" xr:uid="{00000000-0005-0000-0000-0000C5490000}"/>
    <cellStyle name="Normal 20 2 3 3 2 2 2" xfId="18885" xr:uid="{00000000-0005-0000-0000-0000C6490000}"/>
    <cellStyle name="Normal 20 2 3 3 2 2 2 2" xfId="18886" xr:uid="{00000000-0005-0000-0000-0000C7490000}"/>
    <cellStyle name="Normal 20 2 3 3 2 2 3" xfId="18887" xr:uid="{00000000-0005-0000-0000-0000C8490000}"/>
    <cellStyle name="Normal 20 2 3 3 2 3" xfId="18888" xr:uid="{00000000-0005-0000-0000-0000C9490000}"/>
    <cellStyle name="Normal 20 2 3 3 2 3 2" xfId="18889" xr:uid="{00000000-0005-0000-0000-0000CA490000}"/>
    <cellStyle name="Normal 20 2 3 3 2 3 2 2" xfId="18890" xr:uid="{00000000-0005-0000-0000-0000CB490000}"/>
    <cellStyle name="Normal 20 2 3 3 2 3 3" xfId="18891" xr:uid="{00000000-0005-0000-0000-0000CC490000}"/>
    <cellStyle name="Normal 20 2 3 3 2 4" xfId="18892" xr:uid="{00000000-0005-0000-0000-0000CD490000}"/>
    <cellStyle name="Normal 20 2 3 3 2 4 2" xfId="18893" xr:uid="{00000000-0005-0000-0000-0000CE490000}"/>
    <cellStyle name="Normal 20 2 3 3 2 4 2 2" xfId="18894" xr:uid="{00000000-0005-0000-0000-0000CF490000}"/>
    <cellStyle name="Normal 20 2 3 3 2 4 3" xfId="18895" xr:uid="{00000000-0005-0000-0000-0000D0490000}"/>
    <cellStyle name="Normal 20 2 3 3 2 5" xfId="18896" xr:uid="{00000000-0005-0000-0000-0000D1490000}"/>
    <cellStyle name="Normal 20 2 3 3 2 5 2" xfId="18897" xr:uid="{00000000-0005-0000-0000-0000D2490000}"/>
    <cellStyle name="Normal 20 2 3 3 2 6" xfId="18898" xr:uid="{00000000-0005-0000-0000-0000D3490000}"/>
    <cellStyle name="Normal 20 2 3 3 2 6 2" xfId="18899" xr:uid="{00000000-0005-0000-0000-0000D4490000}"/>
    <cellStyle name="Normal 20 2 3 3 2 7" xfId="18900" xr:uid="{00000000-0005-0000-0000-0000D5490000}"/>
    <cellStyle name="Normal 20 2 3 3 3" xfId="18901" xr:uid="{00000000-0005-0000-0000-0000D6490000}"/>
    <cellStyle name="Normal 20 2 3 3 3 2" xfId="18902" xr:uid="{00000000-0005-0000-0000-0000D7490000}"/>
    <cellStyle name="Normal 20 2 3 3 3 2 2" xfId="18903" xr:uid="{00000000-0005-0000-0000-0000D8490000}"/>
    <cellStyle name="Normal 20 2 3 3 3 3" xfId="18904" xr:uid="{00000000-0005-0000-0000-0000D9490000}"/>
    <cellStyle name="Normal 20 2 3 3 4" xfId="18905" xr:uid="{00000000-0005-0000-0000-0000DA490000}"/>
    <cellStyle name="Normal 20 2 3 3 4 2" xfId="18906" xr:uid="{00000000-0005-0000-0000-0000DB490000}"/>
    <cellStyle name="Normal 20 2 3 3 4 2 2" xfId="18907" xr:uid="{00000000-0005-0000-0000-0000DC490000}"/>
    <cellStyle name="Normal 20 2 3 3 4 3" xfId="18908" xr:uid="{00000000-0005-0000-0000-0000DD490000}"/>
    <cellStyle name="Normal 20 2 3 3 5" xfId="18909" xr:uid="{00000000-0005-0000-0000-0000DE490000}"/>
    <cellStyle name="Normal 20 2 3 3 5 2" xfId="18910" xr:uid="{00000000-0005-0000-0000-0000DF490000}"/>
    <cellStyle name="Normal 20 2 3 3 5 2 2" xfId="18911" xr:uid="{00000000-0005-0000-0000-0000E0490000}"/>
    <cellStyle name="Normal 20 2 3 3 5 3" xfId="18912" xr:uid="{00000000-0005-0000-0000-0000E1490000}"/>
    <cellStyle name="Normal 20 2 3 3 6" xfId="18913" xr:uid="{00000000-0005-0000-0000-0000E2490000}"/>
    <cellStyle name="Normal 20 2 3 3 6 2" xfId="18914" xr:uid="{00000000-0005-0000-0000-0000E3490000}"/>
    <cellStyle name="Normal 20 2 3 3 7" xfId="18915" xr:uid="{00000000-0005-0000-0000-0000E4490000}"/>
    <cellStyle name="Normal 20 2 3 3 7 2" xfId="18916" xr:uid="{00000000-0005-0000-0000-0000E5490000}"/>
    <cellStyle name="Normal 20 2 3 3 8" xfId="18917" xr:uid="{00000000-0005-0000-0000-0000E6490000}"/>
    <cellStyle name="Normal 20 2 3 4" xfId="18918" xr:uid="{00000000-0005-0000-0000-0000E7490000}"/>
    <cellStyle name="Normal 20 2 3 4 2" xfId="18919" xr:uid="{00000000-0005-0000-0000-0000E8490000}"/>
    <cellStyle name="Normal 20 2 3 4 2 2" xfId="18920" xr:uid="{00000000-0005-0000-0000-0000E9490000}"/>
    <cellStyle name="Normal 20 2 3 4 2 2 2" xfId="18921" xr:uid="{00000000-0005-0000-0000-0000EA490000}"/>
    <cellStyle name="Normal 20 2 3 4 2 3" xfId="18922" xr:uid="{00000000-0005-0000-0000-0000EB490000}"/>
    <cellStyle name="Normal 20 2 3 4 3" xfId="18923" xr:uid="{00000000-0005-0000-0000-0000EC490000}"/>
    <cellStyle name="Normal 20 2 3 4 3 2" xfId="18924" xr:uid="{00000000-0005-0000-0000-0000ED490000}"/>
    <cellStyle name="Normal 20 2 3 4 3 2 2" xfId="18925" xr:uid="{00000000-0005-0000-0000-0000EE490000}"/>
    <cellStyle name="Normal 20 2 3 4 3 3" xfId="18926" xr:uid="{00000000-0005-0000-0000-0000EF490000}"/>
    <cellStyle name="Normal 20 2 3 4 4" xfId="18927" xr:uid="{00000000-0005-0000-0000-0000F0490000}"/>
    <cellStyle name="Normal 20 2 3 4 4 2" xfId="18928" xr:uid="{00000000-0005-0000-0000-0000F1490000}"/>
    <cellStyle name="Normal 20 2 3 4 4 2 2" xfId="18929" xr:uid="{00000000-0005-0000-0000-0000F2490000}"/>
    <cellStyle name="Normal 20 2 3 4 4 3" xfId="18930" xr:uid="{00000000-0005-0000-0000-0000F3490000}"/>
    <cellStyle name="Normal 20 2 3 4 5" xfId="18931" xr:uid="{00000000-0005-0000-0000-0000F4490000}"/>
    <cellStyle name="Normal 20 2 3 4 5 2" xfId="18932" xr:uid="{00000000-0005-0000-0000-0000F5490000}"/>
    <cellStyle name="Normal 20 2 3 4 6" xfId="18933" xr:uid="{00000000-0005-0000-0000-0000F6490000}"/>
    <cellStyle name="Normal 20 2 3 4 6 2" xfId="18934" xr:uid="{00000000-0005-0000-0000-0000F7490000}"/>
    <cellStyle name="Normal 20 2 3 4 7" xfId="18935" xr:uid="{00000000-0005-0000-0000-0000F8490000}"/>
    <cellStyle name="Normal 20 2 3 5" xfId="18936" xr:uid="{00000000-0005-0000-0000-0000F9490000}"/>
    <cellStyle name="Normal 20 2 3 5 2" xfId="18937" xr:uid="{00000000-0005-0000-0000-0000FA490000}"/>
    <cellStyle name="Normal 20 2 3 5 2 2" xfId="18938" xr:uid="{00000000-0005-0000-0000-0000FB490000}"/>
    <cellStyle name="Normal 20 2 3 5 2 2 2" xfId="18939" xr:uid="{00000000-0005-0000-0000-0000FC490000}"/>
    <cellStyle name="Normal 20 2 3 5 2 3" xfId="18940" xr:uid="{00000000-0005-0000-0000-0000FD490000}"/>
    <cellStyle name="Normal 20 2 3 5 3" xfId="18941" xr:uid="{00000000-0005-0000-0000-0000FE490000}"/>
    <cellStyle name="Normal 20 2 3 5 3 2" xfId="18942" xr:uid="{00000000-0005-0000-0000-0000FF490000}"/>
    <cellStyle name="Normal 20 2 3 5 3 2 2" xfId="18943" xr:uid="{00000000-0005-0000-0000-0000004A0000}"/>
    <cellStyle name="Normal 20 2 3 5 3 3" xfId="18944" xr:uid="{00000000-0005-0000-0000-0000014A0000}"/>
    <cellStyle name="Normal 20 2 3 5 4" xfId="18945" xr:uid="{00000000-0005-0000-0000-0000024A0000}"/>
    <cellStyle name="Normal 20 2 3 5 4 2" xfId="18946" xr:uid="{00000000-0005-0000-0000-0000034A0000}"/>
    <cellStyle name="Normal 20 2 3 5 4 2 2" xfId="18947" xr:uid="{00000000-0005-0000-0000-0000044A0000}"/>
    <cellStyle name="Normal 20 2 3 5 4 3" xfId="18948" xr:uid="{00000000-0005-0000-0000-0000054A0000}"/>
    <cellStyle name="Normal 20 2 3 5 5" xfId="18949" xr:uid="{00000000-0005-0000-0000-0000064A0000}"/>
    <cellStyle name="Normal 20 2 3 5 5 2" xfId="18950" xr:uid="{00000000-0005-0000-0000-0000074A0000}"/>
    <cellStyle name="Normal 20 2 3 5 6" xfId="18951" xr:uid="{00000000-0005-0000-0000-0000084A0000}"/>
    <cellStyle name="Normal 20 2 3 5 6 2" xfId="18952" xr:uid="{00000000-0005-0000-0000-0000094A0000}"/>
    <cellStyle name="Normal 20 2 3 5 7" xfId="18953" xr:uid="{00000000-0005-0000-0000-00000A4A0000}"/>
    <cellStyle name="Normal 20 2 3 6" xfId="18954" xr:uid="{00000000-0005-0000-0000-00000B4A0000}"/>
    <cellStyle name="Normal 20 2 3 6 2" xfId="18955" xr:uid="{00000000-0005-0000-0000-00000C4A0000}"/>
    <cellStyle name="Normal 20 2 3 6 2 2" xfId="18956" xr:uid="{00000000-0005-0000-0000-00000D4A0000}"/>
    <cellStyle name="Normal 20 2 3 6 3" xfId="18957" xr:uid="{00000000-0005-0000-0000-00000E4A0000}"/>
    <cellStyle name="Normal 20 2 3 7" xfId="18958" xr:uid="{00000000-0005-0000-0000-00000F4A0000}"/>
    <cellStyle name="Normal 20 2 3 7 2" xfId="18959" xr:uid="{00000000-0005-0000-0000-0000104A0000}"/>
    <cellStyle name="Normal 20 2 3 7 2 2" xfId="18960" xr:uid="{00000000-0005-0000-0000-0000114A0000}"/>
    <cellStyle name="Normal 20 2 3 7 3" xfId="18961" xr:uid="{00000000-0005-0000-0000-0000124A0000}"/>
    <cellStyle name="Normal 20 2 3 8" xfId="18962" xr:uid="{00000000-0005-0000-0000-0000134A0000}"/>
    <cellStyle name="Normal 20 2 3 8 2" xfId="18963" xr:uid="{00000000-0005-0000-0000-0000144A0000}"/>
    <cellStyle name="Normal 20 2 3 8 2 2" xfId="18964" xr:uid="{00000000-0005-0000-0000-0000154A0000}"/>
    <cellStyle name="Normal 20 2 3 8 3" xfId="18965" xr:uid="{00000000-0005-0000-0000-0000164A0000}"/>
    <cellStyle name="Normal 20 2 3 9" xfId="18966" xr:uid="{00000000-0005-0000-0000-0000174A0000}"/>
    <cellStyle name="Normal 20 2 3 9 2" xfId="18967" xr:uid="{00000000-0005-0000-0000-0000184A0000}"/>
    <cellStyle name="Normal 20 2 4" xfId="18968" xr:uid="{00000000-0005-0000-0000-0000194A0000}"/>
    <cellStyle name="Normal 20 2 4 2" xfId="18969" xr:uid="{00000000-0005-0000-0000-00001A4A0000}"/>
    <cellStyle name="Normal 20 2 4 2 2" xfId="18970" xr:uid="{00000000-0005-0000-0000-00001B4A0000}"/>
    <cellStyle name="Normal 20 2 4 2 2 2" xfId="18971" xr:uid="{00000000-0005-0000-0000-00001C4A0000}"/>
    <cellStyle name="Normal 20 2 4 2 2 2 2" xfId="18972" xr:uid="{00000000-0005-0000-0000-00001D4A0000}"/>
    <cellStyle name="Normal 20 2 4 2 2 3" xfId="18973" xr:uid="{00000000-0005-0000-0000-00001E4A0000}"/>
    <cellStyle name="Normal 20 2 4 2 3" xfId="18974" xr:uid="{00000000-0005-0000-0000-00001F4A0000}"/>
    <cellStyle name="Normal 20 2 4 2 3 2" xfId="18975" xr:uid="{00000000-0005-0000-0000-0000204A0000}"/>
    <cellStyle name="Normal 20 2 4 2 3 2 2" xfId="18976" xr:uid="{00000000-0005-0000-0000-0000214A0000}"/>
    <cellStyle name="Normal 20 2 4 2 3 3" xfId="18977" xr:uid="{00000000-0005-0000-0000-0000224A0000}"/>
    <cellStyle name="Normal 20 2 4 2 4" xfId="18978" xr:uid="{00000000-0005-0000-0000-0000234A0000}"/>
    <cellStyle name="Normal 20 2 4 2 4 2" xfId="18979" xr:uid="{00000000-0005-0000-0000-0000244A0000}"/>
    <cellStyle name="Normal 20 2 4 2 4 2 2" xfId="18980" xr:uid="{00000000-0005-0000-0000-0000254A0000}"/>
    <cellStyle name="Normal 20 2 4 2 4 3" xfId="18981" xr:uid="{00000000-0005-0000-0000-0000264A0000}"/>
    <cellStyle name="Normal 20 2 4 2 5" xfId="18982" xr:uid="{00000000-0005-0000-0000-0000274A0000}"/>
    <cellStyle name="Normal 20 2 4 2 5 2" xfId="18983" xr:uid="{00000000-0005-0000-0000-0000284A0000}"/>
    <cellStyle name="Normal 20 2 4 2 6" xfId="18984" xr:uid="{00000000-0005-0000-0000-0000294A0000}"/>
    <cellStyle name="Normal 20 2 4 2 6 2" xfId="18985" xr:uid="{00000000-0005-0000-0000-00002A4A0000}"/>
    <cellStyle name="Normal 20 2 4 2 7" xfId="18986" xr:uid="{00000000-0005-0000-0000-00002B4A0000}"/>
    <cellStyle name="Normal 20 2 4 3" xfId="18987" xr:uid="{00000000-0005-0000-0000-00002C4A0000}"/>
    <cellStyle name="Normal 20 2 4 3 2" xfId="18988" xr:uid="{00000000-0005-0000-0000-00002D4A0000}"/>
    <cellStyle name="Normal 20 2 4 3 2 2" xfId="18989" xr:uid="{00000000-0005-0000-0000-00002E4A0000}"/>
    <cellStyle name="Normal 20 2 4 3 2 2 2" xfId="18990" xr:uid="{00000000-0005-0000-0000-00002F4A0000}"/>
    <cellStyle name="Normal 20 2 4 3 2 3" xfId="18991" xr:uid="{00000000-0005-0000-0000-0000304A0000}"/>
    <cellStyle name="Normal 20 2 4 3 3" xfId="18992" xr:uid="{00000000-0005-0000-0000-0000314A0000}"/>
    <cellStyle name="Normal 20 2 4 3 3 2" xfId="18993" xr:uid="{00000000-0005-0000-0000-0000324A0000}"/>
    <cellStyle name="Normal 20 2 4 3 3 2 2" xfId="18994" xr:uid="{00000000-0005-0000-0000-0000334A0000}"/>
    <cellStyle name="Normal 20 2 4 3 3 3" xfId="18995" xr:uid="{00000000-0005-0000-0000-0000344A0000}"/>
    <cellStyle name="Normal 20 2 4 3 4" xfId="18996" xr:uid="{00000000-0005-0000-0000-0000354A0000}"/>
    <cellStyle name="Normal 20 2 4 3 4 2" xfId="18997" xr:uid="{00000000-0005-0000-0000-0000364A0000}"/>
    <cellStyle name="Normal 20 2 4 3 4 2 2" xfId="18998" xr:uid="{00000000-0005-0000-0000-0000374A0000}"/>
    <cellStyle name="Normal 20 2 4 3 4 3" xfId="18999" xr:uid="{00000000-0005-0000-0000-0000384A0000}"/>
    <cellStyle name="Normal 20 2 4 3 5" xfId="19000" xr:uid="{00000000-0005-0000-0000-0000394A0000}"/>
    <cellStyle name="Normal 20 2 4 3 5 2" xfId="19001" xr:uid="{00000000-0005-0000-0000-00003A4A0000}"/>
    <cellStyle name="Normal 20 2 4 3 6" xfId="19002" xr:uid="{00000000-0005-0000-0000-00003B4A0000}"/>
    <cellStyle name="Normal 20 2 4 3 6 2" xfId="19003" xr:uid="{00000000-0005-0000-0000-00003C4A0000}"/>
    <cellStyle name="Normal 20 2 4 3 7" xfId="19004" xr:uid="{00000000-0005-0000-0000-00003D4A0000}"/>
    <cellStyle name="Normal 20 2 4 4" xfId="19005" xr:uid="{00000000-0005-0000-0000-00003E4A0000}"/>
    <cellStyle name="Normal 20 2 4 4 2" xfId="19006" xr:uid="{00000000-0005-0000-0000-00003F4A0000}"/>
    <cellStyle name="Normal 20 2 4 4 2 2" xfId="19007" xr:uid="{00000000-0005-0000-0000-0000404A0000}"/>
    <cellStyle name="Normal 20 2 4 4 3" xfId="19008" xr:uid="{00000000-0005-0000-0000-0000414A0000}"/>
    <cellStyle name="Normal 20 2 4 5" xfId="19009" xr:uid="{00000000-0005-0000-0000-0000424A0000}"/>
    <cellStyle name="Normal 20 2 4 5 2" xfId="19010" xr:uid="{00000000-0005-0000-0000-0000434A0000}"/>
    <cellStyle name="Normal 20 2 4 5 2 2" xfId="19011" xr:uid="{00000000-0005-0000-0000-0000444A0000}"/>
    <cellStyle name="Normal 20 2 4 5 3" xfId="19012" xr:uid="{00000000-0005-0000-0000-0000454A0000}"/>
    <cellStyle name="Normal 20 2 4 6" xfId="19013" xr:uid="{00000000-0005-0000-0000-0000464A0000}"/>
    <cellStyle name="Normal 20 2 4 6 2" xfId="19014" xr:uid="{00000000-0005-0000-0000-0000474A0000}"/>
    <cellStyle name="Normal 20 2 4 6 2 2" xfId="19015" xr:uid="{00000000-0005-0000-0000-0000484A0000}"/>
    <cellStyle name="Normal 20 2 4 6 3" xfId="19016" xr:uid="{00000000-0005-0000-0000-0000494A0000}"/>
    <cellStyle name="Normal 20 2 4 7" xfId="19017" xr:uid="{00000000-0005-0000-0000-00004A4A0000}"/>
    <cellStyle name="Normal 20 2 4 7 2" xfId="19018" xr:uid="{00000000-0005-0000-0000-00004B4A0000}"/>
    <cellStyle name="Normal 20 2 4 8" xfId="19019" xr:uid="{00000000-0005-0000-0000-00004C4A0000}"/>
    <cellStyle name="Normal 20 2 4 8 2" xfId="19020" xr:uid="{00000000-0005-0000-0000-00004D4A0000}"/>
    <cellStyle name="Normal 20 2 4 9" xfId="19021" xr:uid="{00000000-0005-0000-0000-00004E4A0000}"/>
    <cellStyle name="Normal 20 2 5" xfId="19022" xr:uid="{00000000-0005-0000-0000-00004F4A0000}"/>
    <cellStyle name="Normal 20 2 5 2" xfId="19023" xr:uid="{00000000-0005-0000-0000-0000504A0000}"/>
    <cellStyle name="Normal 20 2 5 2 2" xfId="19024" xr:uid="{00000000-0005-0000-0000-0000514A0000}"/>
    <cellStyle name="Normal 20 2 5 2 2 2" xfId="19025" xr:uid="{00000000-0005-0000-0000-0000524A0000}"/>
    <cellStyle name="Normal 20 2 5 2 2 2 2" xfId="19026" xr:uid="{00000000-0005-0000-0000-0000534A0000}"/>
    <cellStyle name="Normal 20 2 5 2 2 3" xfId="19027" xr:uid="{00000000-0005-0000-0000-0000544A0000}"/>
    <cellStyle name="Normal 20 2 5 2 3" xfId="19028" xr:uid="{00000000-0005-0000-0000-0000554A0000}"/>
    <cellStyle name="Normal 20 2 5 2 3 2" xfId="19029" xr:uid="{00000000-0005-0000-0000-0000564A0000}"/>
    <cellStyle name="Normal 20 2 5 2 3 2 2" xfId="19030" xr:uid="{00000000-0005-0000-0000-0000574A0000}"/>
    <cellStyle name="Normal 20 2 5 2 3 3" xfId="19031" xr:uid="{00000000-0005-0000-0000-0000584A0000}"/>
    <cellStyle name="Normal 20 2 5 2 4" xfId="19032" xr:uid="{00000000-0005-0000-0000-0000594A0000}"/>
    <cellStyle name="Normal 20 2 5 2 4 2" xfId="19033" xr:uid="{00000000-0005-0000-0000-00005A4A0000}"/>
    <cellStyle name="Normal 20 2 5 2 4 2 2" xfId="19034" xr:uid="{00000000-0005-0000-0000-00005B4A0000}"/>
    <cellStyle name="Normal 20 2 5 2 4 3" xfId="19035" xr:uid="{00000000-0005-0000-0000-00005C4A0000}"/>
    <cellStyle name="Normal 20 2 5 2 5" xfId="19036" xr:uid="{00000000-0005-0000-0000-00005D4A0000}"/>
    <cellStyle name="Normal 20 2 5 2 5 2" xfId="19037" xr:uid="{00000000-0005-0000-0000-00005E4A0000}"/>
    <cellStyle name="Normal 20 2 5 2 6" xfId="19038" xr:uid="{00000000-0005-0000-0000-00005F4A0000}"/>
    <cellStyle name="Normal 20 2 5 2 6 2" xfId="19039" xr:uid="{00000000-0005-0000-0000-0000604A0000}"/>
    <cellStyle name="Normal 20 2 5 2 7" xfId="19040" xr:uid="{00000000-0005-0000-0000-0000614A0000}"/>
    <cellStyle name="Normal 20 2 5 3" xfId="19041" xr:uid="{00000000-0005-0000-0000-0000624A0000}"/>
    <cellStyle name="Normal 20 2 5 3 2" xfId="19042" xr:uid="{00000000-0005-0000-0000-0000634A0000}"/>
    <cellStyle name="Normal 20 2 5 3 2 2" xfId="19043" xr:uid="{00000000-0005-0000-0000-0000644A0000}"/>
    <cellStyle name="Normal 20 2 5 3 3" xfId="19044" xr:uid="{00000000-0005-0000-0000-0000654A0000}"/>
    <cellStyle name="Normal 20 2 5 4" xfId="19045" xr:uid="{00000000-0005-0000-0000-0000664A0000}"/>
    <cellStyle name="Normal 20 2 5 4 2" xfId="19046" xr:uid="{00000000-0005-0000-0000-0000674A0000}"/>
    <cellStyle name="Normal 20 2 5 4 2 2" xfId="19047" xr:uid="{00000000-0005-0000-0000-0000684A0000}"/>
    <cellStyle name="Normal 20 2 5 4 3" xfId="19048" xr:uid="{00000000-0005-0000-0000-0000694A0000}"/>
    <cellStyle name="Normal 20 2 5 5" xfId="19049" xr:uid="{00000000-0005-0000-0000-00006A4A0000}"/>
    <cellStyle name="Normal 20 2 5 5 2" xfId="19050" xr:uid="{00000000-0005-0000-0000-00006B4A0000}"/>
    <cellStyle name="Normal 20 2 5 5 2 2" xfId="19051" xr:uid="{00000000-0005-0000-0000-00006C4A0000}"/>
    <cellStyle name="Normal 20 2 5 5 3" xfId="19052" xr:uid="{00000000-0005-0000-0000-00006D4A0000}"/>
    <cellStyle name="Normal 20 2 5 6" xfId="19053" xr:uid="{00000000-0005-0000-0000-00006E4A0000}"/>
    <cellStyle name="Normal 20 2 5 6 2" xfId="19054" xr:uid="{00000000-0005-0000-0000-00006F4A0000}"/>
    <cellStyle name="Normal 20 2 5 7" xfId="19055" xr:uid="{00000000-0005-0000-0000-0000704A0000}"/>
    <cellStyle name="Normal 20 2 5 7 2" xfId="19056" xr:uid="{00000000-0005-0000-0000-0000714A0000}"/>
    <cellStyle name="Normal 20 2 5 8" xfId="19057" xr:uid="{00000000-0005-0000-0000-0000724A0000}"/>
    <cellStyle name="Normal 20 2 6" xfId="19058" xr:uid="{00000000-0005-0000-0000-0000734A0000}"/>
    <cellStyle name="Normal 20 2 6 2" xfId="19059" xr:uid="{00000000-0005-0000-0000-0000744A0000}"/>
    <cellStyle name="Normal 20 2 6 2 2" xfId="19060" xr:uid="{00000000-0005-0000-0000-0000754A0000}"/>
    <cellStyle name="Normal 20 2 6 2 2 2" xfId="19061" xr:uid="{00000000-0005-0000-0000-0000764A0000}"/>
    <cellStyle name="Normal 20 2 6 2 3" xfId="19062" xr:uid="{00000000-0005-0000-0000-0000774A0000}"/>
    <cellStyle name="Normal 20 2 6 3" xfId="19063" xr:uid="{00000000-0005-0000-0000-0000784A0000}"/>
    <cellStyle name="Normal 20 2 6 3 2" xfId="19064" xr:uid="{00000000-0005-0000-0000-0000794A0000}"/>
    <cellStyle name="Normal 20 2 6 3 2 2" xfId="19065" xr:uid="{00000000-0005-0000-0000-00007A4A0000}"/>
    <cellStyle name="Normal 20 2 6 3 3" xfId="19066" xr:uid="{00000000-0005-0000-0000-00007B4A0000}"/>
    <cellStyle name="Normal 20 2 6 4" xfId="19067" xr:uid="{00000000-0005-0000-0000-00007C4A0000}"/>
    <cellStyle name="Normal 20 2 6 4 2" xfId="19068" xr:uid="{00000000-0005-0000-0000-00007D4A0000}"/>
    <cellStyle name="Normal 20 2 6 4 2 2" xfId="19069" xr:uid="{00000000-0005-0000-0000-00007E4A0000}"/>
    <cellStyle name="Normal 20 2 6 4 3" xfId="19070" xr:uid="{00000000-0005-0000-0000-00007F4A0000}"/>
    <cellStyle name="Normal 20 2 6 5" xfId="19071" xr:uid="{00000000-0005-0000-0000-0000804A0000}"/>
    <cellStyle name="Normal 20 2 6 5 2" xfId="19072" xr:uid="{00000000-0005-0000-0000-0000814A0000}"/>
    <cellStyle name="Normal 20 2 6 6" xfId="19073" xr:uid="{00000000-0005-0000-0000-0000824A0000}"/>
    <cellStyle name="Normal 20 2 6 6 2" xfId="19074" xr:uid="{00000000-0005-0000-0000-0000834A0000}"/>
    <cellStyle name="Normal 20 2 6 7" xfId="19075" xr:uid="{00000000-0005-0000-0000-0000844A0000}"/>
    <cellStyle name="Normal 20 2 7" xfId="19076" xr:uid="{00000000-0005-0000-0000-0000854A0000}"/>
    <cellStyle name="Normal 20 2 7 2" xfId="19077" xr:uid="{00000000-0005-0000-0000-0000864A0000}"/>
    <cellStyle name="Normal 20 2 7 2 2" xfId="19078" xr:uid="{00000000-0005-0000-0000-0000874A0000}"/>
    <cellStyle name="Normal 20 2 7 2 2 2" xfId="19079" xr:uid="{00000000-0005-0000-0000-0000884A0000}"/>
    <cellStyle name="Normal 20 2 7 2 3" xfId="19080" xr:uid="{00000000-0005-0000-0000-0000894A0000}"/>
    <cellStyle name="Normal 20 2 7 3" xfId="19081" xr:uid="{00000000-0005-0000-0000-00008A4A0000}"/>
    <cellStyle name="Normal 20 2 7 3 2" xfId="19082" xr:uid="{00000000-0005-0000-0000-00008B4A0000}"/>
    <cellStyle name="Normal 20 2 7 3 2 2" xfId="19083" xr:uid="{00000000-0005-0000-0000-00008C4A0000}"/>
    <cellStyle name="Normal 20 2 7 3 3" xfId="19084" xr:uid="{00000000-0005-0000-0000-00008D4A0000}"/>
    <cellStyle name="Normal 20 2 7 4" xfId="19085" xr:uid="{00000000-0005-0000-0000-00008E4A0000}"/>
    <cellStyle name="Normal 20 2 7 4 2" xfId="19086" xr:uid="{00000000-0005-0000-0000-00008F4A0000}"/>
    <cellStyle name="Normal 20 2 7 4 2 2" xfId="19087" xr:uid="{00000000-0005-0000-0000-0000904A0000}"/>
    <cellStyle name="Normal 20 2 7 4 3" xfId="19088" xr:uid="{00000000-0005-0000-0000-0000914A0000}"/>
    <cellStyle name="Normal 20 2 7 5" xfId="19089" xr:uid="{00000000-0005-0000-0000-0000924A0000}"/>
    <cellStyle name="Normal 20 2 7 5 2" xfId="19090" xr:uid="{00000000-0005-0000-0000-0000934A0000}"/>
    <cellStyle name="Normal 20 2 7 6" xfId="19091" xr:uid="{00000000-0005-0000-0000-0000944A0000}"/>
    <cellStyle name="Normal 20 2 7 6 2" xfId="19092" xr:uid="{00000000-0005-0000-0000-0000954A0000}"/>
    <cellStyle name="Normal 20 2 7 7" xfId="19093" xr:uid="{00000000-0005-0000-0000-0000964A0000}"/>
    <cellStyle name="Normal 20 2 8" xfId="19094" xr:uid="{00000000-0005-0000-0000-0000974A0000}"/>
    <cellStyle name="Normal 20 2 8 2" xfId="19095" xr:uid="{00000000-0005-0000-0000-0000984A0000}"/>
    <cellStyle name="Normal 20 2 8 2 2" xfId="19096" xr:uid="{00000000-0005-0000-0000-0000994A0000}"/>
    <cellStyle name="Normal 20 2 8 3" xfId="19097" xr:uid="{00000000-0005-0000-0000-00009A4A0000}"/>
    <cellStyle name="Normal 20 2 9" xfId="19098" xr:uid="{00000000-0005-0000-0000-00009B4A0000}"/>
    <cellStyle name="Normal 20 2 9 2" xfId="19099" xr:uid="{00000000-0005-0000-0000-00009C4A0000}"/>
    <cellStyle name="Normal 20 2 9 2 2" xfId="19100" xr:uid="{00000000-0005-0000-0000-00009D4A0000}"/>
    <cellStyle name="Normal 20 2 9 3" xfId="19101" xr:uid="{00000000-0005-0000-0000-00009E4A0000}"/>
    <cellStyle name="Normal 20 2_Confidential Information" xfId="19102" xr:uid="{00000000-0005-0000-0000-00009F4A0000}"/>
    <cellStyle name="Normal 20 3" xfId="19103" xr:uid="{00000000-0005-0000-0000-0000A04A0000}"/>
    <cellStyle name="Normal 20 3 10" xfId="19104" xr:uid="{00000000-0005-0000-0000-0000A14A0000}"/>
    <cellStyle name="Normal 20 3 10 2" xfId="19105" xr:uid="{00000000-0005-0000-0000-0000A24A0000}"/>
    <cellStyle name="Normal 20 3 10 2 2" xfId="19106" xr:uid="{00000000-0005-0000-0000-0000A34A0000}"/>
    <cellStyle name="Normal 20 3 10 3" xfId="19107" xr:uid="{00000000-0005-0000-0000-0000A44A0000}"/>
    <cellStyle name="Normal 20 3 11" xfId="19108" xr:uid="{00000000-0005-0000-0000-0000A54A0000}"/>
    <cellStyle name="Normal 20 3 11 2" xfId="19109" xr:uid="{00000000-0005-0000-0000-0000A64A0000}"/>
    <cellStyle name="Normal 20 3 12" xfId="19110" xr:uid="{00000000-0005-0000-0000-0000A74A0000}"/>
    <cellStyle name="Normal 20 3 12 2" xfId="19111" xr:uid="{00000000-0005-0000-0000-0000A84A0000}"/>
    <cellStyle name="Normal 20 3 13" xfId="19112" xr:uid="{00000000-0005-0000-0000-0000A94A0000}"/>
    <cellStyle name="Normal 20 3 2" xfId="19113" xr:uid="{00000000-0005-0000-0000-0000AA4A0000}"/>
    <cellStyle name="Normal 20 3 2 10" xfId="19114" xr:uid="{00000000-0005-0000-0000-0000AB4A0000}"/>
    <cellStyle name="Normal 20 3 2 10 2" xfId="19115" xr:uid="{00000000-0005-0000-0000-0000AC4A0000}"/>
    <cellStyle name="Normal 20 3 2 11" xfId="19116" xr:uid="{00000000-0005-0000-0000-0000AD4A0000}"/>
    <cellStyle name="Normal 20 3 2 2" xfId="19117" xr:uid="{00000000-0005-0000-0000-0000AE4A0000}"/>
    <cellStyle name="Normal 20 3 2 2 2" xfId="19118" xr:uid="{00000000-0005-0000-0000-0000AF4A0000}"/>
    <cellStyle name="Normal 20 3 2 2 2 2" xfId="19119" xr:uid="{00000000-0005-0000-0000-0000B04A0000}"/>
    <cellStyle name="Normal 20 3 2 2 2 2 2" xfId="19120" xr:uid="{00000000-0005-0000-0000-0000B14A0000}"/>
    <cellStyle name="Normal 20 3 2 2 2 2 2 2" xfId="19121" xr:uid="{00000000-0005-0000-0000-0000B24A0000}"/>
    <cellStyle name="Normal 20 3 2 2 2 2 3" xfId="19122" xr:uid="{00000000-0005-0000-0000-0000B34A0000}"/>
    <cellStyle name="Normal 20 3 2 2 2 3" xfId="19123" xr:uid="{00000000-0005-0000-0000-0000B44A0000}"/>
    <cellStyle name="Normal 20 3 2 2 2 3 2" xfId="19124" xr:uid="{00000000-0005-0000-0000-0000B54A0000}"/>
    <cellStyle name="Normal 20 3 2 2 2 3 2 2" xfId="19125" xr:uid="{00000000-0005-0000-0000-0000B64A0000}"/>
    <cellStyle name="Normal 20 3 2 2 2 3 3" xfId="19126" xr:uid="{00000000-0005-0000-0000-0000B74A0000}"/>
    <cellStyle name="Normal 20 3 2 2 2 4" xfId="19127" xr:uid="{00000000-0005-0000-0000-0000B84A0000}"/>
    <cellStyle name="Normal 20 3 2 2 2 4 2" xfId="19128" xr:uid="{00000000-0005-0000-0000-0000B94A0000}"/>
    <cellStyle name="Normal 20 3 2 2 2 4 2 2" xfId="19129" xr:uid="{00000000-0005-0000-0000-0000BA4A0000}"/>
    <cellStyle name="Normal 20 3 2 2 2 4 3" xfId="19130" xr:uid="{00000000-0005-0000-0000-0000BB4A0000}"/>
    <cellStyle name="Normal 20 3 2 2 2 5" xfId="19131" xr:uid="{00000000-0005-0000-0000-0000BC4A0000}"/>
    <cellStyle name="Normal 20 3 2 2 2 5 2" xfId="19132" xr:uid="{00000000-0005-0000-0000-0000BD4A0000}"/>
    <cellStyle name="Normal 20 3 2 2 2 6" xfId="19133" xr:uid="{00000000-0005-0000-0000-0000BE4A0000}"/>
    <cellStyle name="Normal 20 3 2 2 2 6 2" xfId="19134" xr:uid="{00000000-0005-0000-0000-0000BF4A0000}"/>
    <cellStyle name="Normal 20 3 2 2 2 7" xfId="19135" xr:uid="{00000000-0005-0000-0000-0000C04A0000}"/>
    <cellStyle name="Normal 20 3 2 2 3" xfId="19136" xr:uid="{00000000-0005-0000-0000-0000C14A0000}"/>
    <cellStyle name="Normal 20 3 2 2 3 2" xfId="19137" xr:uid="{00000000-0005-0000-0000-0000C24A0000}"/>
    <cellStyle name="Normal 20 3 2 2 3 2 2" xfId="19138" xr:uid="{00000000-0005-0000-0000-0000C34A0000}"/>
    <cellStyle name="Normal 20 3 2 2 3 2 2 2" xfId="19139" xr:uid="{00000000-0005-0000-0000-0000C44A0000}"/>
    <cellStyle name="Normal 20 3 2 2 3 2 3" xfId="19140" xr:uid="{00000000-0005-0000-0000-0000C54A0000}"/>
    <cellStyle name="Normal 20 3 2 2 3 3" xfId="19141" xr:uid="{00000000-0005-0000-0000-0000C64A0000}"/>
    <cellStyle name="Normal 20 3 2 2 3 3 2" xfId="19142" xr:uid="{00000000-0005-0000-0000-0000C74A0000}"/>
    <cellStyle name="Normal 20 3 2 2 3 3 2 2" xfId="19143" xr:uid="{00000000-0005-0000-0000-0000C84A0000}"/>
    <cellStyle name="Normal 20 3 2 2 3 3 3" xfId="19144" xr:uid="{00000000-0005-0000-0000-0000C94A0000}"/>
    <cellStyle name="Normal 20 3 2 2 3 4" xfId="19145" xr:uid="{00000000-0005-0000-0000-0000CA4A0000}"/>
    <cellStyle name="Normal 20 3 2 2 3 4 2" xfId="19146" xr:uid="{00000000-0005-0000-0000-0000CB4A0000}"/>
    <cellStyle name="Normal 20 3 2 2 3 4 2 2" xfId="19147" xr:uid="{00000000-0005-0000-0000-0000CC4A0000}"/>
    <cellStyle name="Normal 20 3 2 2 3 4 3" xfId="19148" xr:uid="{00000000-0005-0000-0000-0000CD4A0000}"/>
    <cellStyle name="Normal 20 3 2 2 3 5" xfId="19149" xr:uid="{00000000-0005-0000-0000-0000CE4A0000}"/>
    <cellStyle name="Normal 20 3 2 2 3 5 2" xfId="19150" xr:uid="{00000000-0005-0000-0000-0000CF4A0000}"/>
    <cellStyle name="Normal 20 3 2 2 3 6" xfId="19151" xr:uid="{00000000-0005-0000-0000-0000D04A0000}"/>
    <cellStyle name="Normal 20 3 2 2 3 6 2" xfId="19152" xr:uid="{00000000-0005-0000-0000-0000D14A0000}"/>
    <cellStyle name="Normal 20 3 2 2 3 7" xfId="19153" xr:uid="{00000000-0005-0000-0000-0000D24A0000}"/>
    <cellStyle name="Normal 20 3 2 2 4" xfId="19154" xr:uid="{00000000-0005-0000-0000-0000D34A0000}"/>
    <cellStyle name="Normal 20 3 2 2 4 2" xfId="19155" xr:uid="{00000000-0005-0000-0000-0000D44A0000}"/>
    <cellStyle name="Normal 20 3 2 2 4 2 2" xfId="19156" xr:uid="{00000000-0005-0000-0000-0000D54A0000}"/>
    <cellStyle name="Normal 20 3 2 2 4 3" xfId="19157" xr:uid="{00000000-0005-0000-0000-0000D64A0000}"/>
    <cellStyle name="Normal 20 3 2 2 5" xfId="19158" xr:uid="{00000000-0005-0000-0000-0000D74A0000}"/>
    <cellStyle name="Normal 20 3 2 2 5 2" xfId="19159" xr:uid="{00000000-0005-0000-0000-0000D84A0000}"/>
    <cellStyle name="Normal 20 3 2 2 5 2 2" xfId="19160" xr:uid="{00000000-0005-0000-0000-0000D94A0000}"/>
    <cellStyle name="Normal 20 3 2 2 5 3" xfId="19161" xr:uid="{00000000-0005-0000-0000-0000DA4A0000}"/>
    <cellStyle name="Normal 20 3 2 2 6" xfId="19162" xr:uid="{00000000-0005-0000-0000-0000DB4A0000}"/>
    <cellStyle name="Normal 20 3 2 2 6 2" xfId="19163" xr:uid="{00000000-0005-0000-0000-0000DC4A0000}"/>
    <cellStyle name="Normal 20 3 2 2 6 2 2" xfId="19164" xr:uid="{00000000-0005-0000-0000-0000DD4A0000}"/>
    <cellStyle name="Normal 20 3 2 2 6 3" xfId="19165" xr:uid="{00000000-0005-0000-0000-0000DE4A0000}"/>
    <cellStyle name="Normal 20 3 2 2 7" xfId="19166" xr:uid="{00000000-0005-0000-0000-0000DF4A0000}"/>
    <cellStyle name="Normal 20 3 2 2 7 2" xfId="19167" xr:uid="{00000000-0005-0000-0000-0000E04A0000}"/>
    <cellStyle name="Normal 20 3 2 2 8" xfId="19168" xr:uid="{00000000-0005-0000-0000-0000E14A0000}"/>
    <cellStyle name="Normal 20 3 2 2 8 2" xfId="19169" xr:uid="{00000000-0005-0000-0000-0000E24A0000}"/>
    <cellStyle name="Normal 20 3 2 2 9" xfId="19170" xr:uid="{00000000-0005-0000-0000-0000E34A0000}"/>
    <cellStyle name="Normal 20 3 2 3" xfId="19171" xr:uid="{00000000-0005-0000-0000-0000E44A0000}"/>
    <cellStyle name="Normal 20 3 2 3 2" xfId="19172" xr:uid="{00000000-0005-0000-0000-0000E54A0000}"/>
    <cellStyle name="Normal 20 3 2 3 2 2" xfId="19173" xr:uid="{00000000-0005-0000-0000-0000E64A0000}"/>
    <cellStyle name="Normal 20 3 2 3 2 2 2" xfId="19174" xr:uid="{00000000-0005-0000-0000-0000E74A0000}"/>
    <cellStyle name="Normal 20 3 2 3 2 2 2 2" xfId="19175" xr:uid="{00000000-0005-0000-0000-0000E84A0000}"/>
    <cellStyle name="Normal 20 3 2 3 2 2 3" xfId="19176" xr:uid="{00000000-0005-0000-0000-0000E94A0000}"/>
    <cellStyle name="Normal 20 3 2 3 2 3" xfId="19177" xr:uid="{00000000-0005-0000-0000-0000EA4A0000}"/>
    <cellStyle name="Normal 20 3 2 3 2 3 2" xfId="19178" xr:uid="{00000000-0005-0000-0000-0000EB4A0000}"/>
    <cellStyle name="Normal 20 3 2 3 2 3 2 2" xfId="19179" xr:uid="{00000000-0005-0000-0000-0000EC4A0000}"/>
    <cellStyle name="Normal 20 3 2 3 2 3 3" xfId="19180" xr:uid="{00000000-0005-0000-0000-0000ED4A0000}"/>
    <cellStyle name="Normal 20 3 2 3 2 4" xfId="19181" xr:uid="{00000000-0005-0000-0000-0000EE4A0000}"/>
    <cellStyle name="Normal 20 3 2 3 2 4 2" xfId="19182" xr:uid="{00000000-0005-0000-0000-0000EF4A0000}"/>
    <cellStyle name="Normal 20 3 2 3 2 4 2 2" xfId="19183" xr:uid="{00000000-0005-0000-0000-0000F04A0000}"/>
    <cellStyle name="Normal 20 3 2 3 2 4 3" xfId="19184" xr:uid="{00000000-0005-0000-0000-0000F14A0000}"/>
    <cellStyle name="Normal 20 3 2 3 2 5" xfId="19185" xr:uid="{00000000-0005-0000-0000-0000F24A0000}"/>
    <cellStyle name="Normal 20 3 2 3 2 5 2" xfId="19186" xr:uid="{00000000-0005-0000-0000-0000F34A0000}"/>
    <cellStyle name="Normal 20 3 2 3 2 6" xfId="19187" xr:uid="{00000000-0005-0000-0000-0000F44A0000}"/>
    <cellStyle name="Normal 20 3 2 3 2 6 2" xfId="19188" xr:uid="{00000000-0005-0000-0000-0000F54A0000}"/>
    <cellStyle name="Normal 20 3 2 3 2 7" xfId="19189" xr:uid="{00000000-0005-0000-0000-0000F64A0000}"/>
    <cellStyle name="Normal 20 3 2 3 3" xfId="19190" xr:uid="{00000000-0005-0000-0000-0000F74A0000}"/>
    <cellStyle name="Normal 20 3 2 3 3 2" xfId="19191" xr:uid="{00000000-0005-0000-0000-0000F84A0000}"/>
    <cellStyle name="Normal 20 3 2 3 3 2 2" xfId="19192" xr:uid="{00000000-0005-0000-0000-0000F94A0000}"/>
    <cellStyle name="Normal 20 3 2 3 3 3" xfId="19193" xr:uid="{00000000-0005-0000-0000-0000FA4A0000}"/>
    <cellStyle name="Normal 20 3 2 3 4" xfId="19194" xr:uid="{00000000-0005-0000-0000-0000FB4A0000}"/>
    <cellStyle name="Normal 20 3 2 3 4 2" xfId="19195" xr:uid="{00000000-0005-0000-0000-0000FC4A0000}"/>
    <cellStyle name="Normal 20 3 2 3 4 2 2" xfId="19196" xr:uid="{00000000-0005-0000-0000-0000FD4A0000}"/>
    <cellStyle name="Normal 20 3 2 3 4 3" xfId="19197" xr:uid="{00000000-0005-0000-0000-0000FE4A0000}"/>
    <cellStyle name="Normal 20 3 2 3 5" xfId="19198" xr:uid="{00000000-0005-0000-0000-0000FF4A0000}"/>
    <cellStyle name="Normal 20 3 2 3 5 2" xfId="19199" xr:uid="{00000000-0005-0000-0000-0000004B0000}"/>
    <cellStyle name="Normal 20 3 2 3 5 2 2" xfId="19200" xr:uid="{00000000-0005-0000-0000-0000014B0000}"/>
    <cellStyle name="Normal 20 3 2 3 5 3" xfId="19201" xr:uid="{00000000-0005-0000-0000-0000024B0000}"/>
    <cellStyle name="Normal 20 3 2 3 6" xfId="19202" xr:uid="{00000000-0005-0000-0000-0000034B0000}"/>
    <cellStyle name="Normal 20 3 2 3 6 2" xfId="19203" xr:uid="{00000000-0005-0000-0000-0000044B0000}"/>
    <cellStyle name="Normal 20 3 2 3 7" xfId="19204" xr:uid="{00000000-0005-0000-0000-0000054B0000}"/>
    <cellStyle name="Normal 20 3 2 3 7 2" xfId="19205" xr:uid="{00000000-0005-0000-0000-0000064B0000}"/>
    <cellStyle name="Normal 20 3 2 3 8" xfId="19206" xr:uid="{00000000-0005-0000-0000-0000074B0000}"/>
    <cellStyle name="Normal 20 3 2 4" xfId="19207" xr:uid="{00000000-0005-0000-0000-0000084B0000}"/>
    <cellStyle name="Normal 20 3 2 4 2" xfId="19208" xr:uid="{00000000-0005-0000-0000-0000094B0000}"/>
    <cellStyle name="Normal 20 3 2 4 2 2" xfId="19209" xr:uid="{00000000-0005-0000-0000-00000A4B0000}"/>
    <cellStyle name="Normal 20 3 2 4 2 2 2" xfId="19210" xr:uid="{00000000-0005-0000-0000-00000B4B0000}"/>
    <cellStyle name="Normal 20 3 2 4 2 3" xfId="19211" xr:uid="{00000000-0005-0000-0000-00000C4B0000}"/>
    <cellStyle name="Normal 20 3 2 4 3" xfId="19212" xr:uid="{00000000-0005-0000-0000-00000D4B0000}"/>
    <cellStyle name="Normal 20 3 2 4 3 2" xfId="19213" xr:uid="{00000000-0005-0000-0000-00000E4B0000}"/>
    <cellStyle name="Normal 20 3 2 4 3 2 2" xfId="19214" xr:uid="{00000000-0005-0000-0000-00000F4B0000}"/>
    <cellStyle name="Normal 20 3 2 4 3 3" xfId="19215" xr:uid="{00000000-0005-0000-0000-0000104B0000}"/>
    <cellStyle name="Normal 20 3 2 4 4" xfId="19216" xr:uid="{00000000-0005-0000-0000-0000114B0000}"/>
    <cellStyle name="Normal 20 3 2 4 4 2" xfId="19217" xr:uid="{00000000-0005-0000-0000-0000124B0000}"/>
    <cellStyle name="Normal 20 3 2 4 4 2 2" xfId="19218" xr:uid="{00000000-0005-0000-0000-0000134B0000}"/>
    <cellStyle name="Normal 20 3 2 4 4 3" xfId="19219" xr:uid="{00000000-0005-0000-0000-0000144B0000}"/>
    <cellStyle name="Normal 20 3 2 4 5" xfId="19220" xr:uid="{00000000-0005-0000-0000-0000154B0000}"/>
    <cellStyle name="Normal 20 3 2 4 5 2" xfId="19221" xr:uid="{00000000-0005-0000-0000-0000164B0000}"/>
    <cellStyle name="Normal 20 3 2 4 6" xfId="19222" xr:uid="{00000000-0005-0000-0000-0000174B0000}"/>
    <cellStyle name="Normal 20 3 2 4 6 2" xfId="19223" xr:uid="{00000000-0005-0000-0000-0000184B0000}"/>
    <cellStyle name="Normal 20 3 2 4 7" xfId="19224" xr:uid="{00000000-0005-0000-0000-0000194B0000}"/>
    <cellStyle name="Normal 20 3 2 5" xfId="19225" xr:uid="{00000000-0005-0000-0000-00001A4B0000}"/>
    <cellStyle name="Normal 20 3 2 5 2" xfId="19226" xr:uid="{00000000-0005-0000-0000-00001B4B0000}"/>
    <cellStyle name="Normal 20 3 2 5 2 2" xfId="19227" xr:uid="{00000000-0005-0000-0000-00001C4B0000}"/>
    <cellStyle name="Normal 20 3 2 5 2 2 2" xfId="19228" xr:uid="{00000000-0005-0000-0000-00001D4B0000}"/>
    <cellStyle name="Normal 20 3 2 5 2 3" xfId="19229" xr:uid="{00000000-0005-0000-0000-00001E4B0000}"/>
    <cellStyle name="Normal 20 3 2 5 3" xfId="19230" xr:uid="{00000000-0005-0000-0000-00001F4B0000}"/>
    <cellStyle name="Normal 20 3 2 5 3 2" xfId="19231" xr:uid="{00000000-0005-0000-0000-0000204B0000}"/>
    <cellStyle name="Normal 20 3 2 5 3 2 2" xfId="19232" xr:uid="{00000000-0005-0000-0000-0000214B0000}"/>
    <cellStyle name="Normal 20 3 2 5 3 3" xfId="19233" xr:uid="{00000000-0005-0000-0000-0000224B0000}"/>
    <cellStyle name="Normal 20 3 2 5 4" xfId="19234" xr:uid="{00000000-0005-0000-0000-0000234B0000}"/>
    <cellStyle name="Normal 20 3 2 5 4 2" xfId="19235" xr:uid="{00000000-0005-0000-0000-0000244B0000}"/>
    <cellStyle name="Normal 20 3 2 5 4 2 2" xfId="19236" xr:uid="{00000000-0005-0000-0000-0000254B0000}"/>
    <cellStyle name="Normal 20 3 2 5 4 3" xfId="19237" xr:uid="{00000000-0005-0000-0000-0000264B0000}"/>
    <cellStyle name="Normal 20 3 2 5 5" xfId="19238" xr:uid="{00000000-0005-0000-0000-0000274B0000}"/>
    <cellStyle name="Normal 20 3 2 5 5 2" xfId="19239" xr:uid="{00000000-0005-0000-0000-0000284B0000}"/>
    <cellStyle name="Normal 20 3 2 5 6" xfId="19240" xr:uid="{00000000-0005-0000-0000-0000294B0000}"/>
    <cellStyle name="Normal 20 3 2 5 6 2" xfId="19241" xr:uid="{00000000-0005-0000-0000-00002A4B0000}"/>
    <cellStyle name="Normal 20 3 2 5 7" xfId="19242" xr:uid="{00000000-0005-0000-0000-00002B4B0000}"/>
    <cellStyle name="Normal 20 3 2 6" xfId="19243" xr:uid="{00000000-0005-0000-0000-00002C4B0000}"/>
    <cellStyle name="Normal 20 3 2 6 2" xfId="19244" xr:uid="{00000000-0005-0000-0000-00002D4B0000}"/>
    <cellStyle name="Normal 20 3 2 6 2 2" xfId="19245" xr:uid="{00000000-0005-0000-0000-00002E4B0000}"/>
    <cellStyle name="Normal 20 3 2 6 3" xfId="19246" xr:uid="{00000000-0005-0000-0000-00002F4B0000}"/>
    <cellStyle name="Normal 20 3 2 7" xfId="19247" xr:uid="{00000000-0005-0000-0000-0000304B0000}"/>
    <cellStyle name="Normal 20 3 2 7 2" xfId="19248" xr:uid="{00000000-0005-0000-0000-0000314B0000}"/>
    <cellStyle name="Normal 20 3 2 7 2 2" xfId="19249" xr:uid="{00000000-0005-0000-0000-0000324B0000}"/>
    <cellStyle name="Normal 20 3 2 7 3" xfId="19250" xr:uid="{00000000-0005-0000-0000-0000334B0000}"/>
    <cellStyle name="Normal 20 3 2 8" xfId="19251" xr:uid="{00000000-0005-0000-0000-0000344B0000}"/>
    <cellStyle name="Normal 20 3 2 8 2" xfId="19252" xr:uid="{00000000-0005-0000-0000-0000354B0000}"/>
    <cellStyle name="Normal 20 3 2 8 2 2" xfId="19253" xr:uid="{00000000-0005-0000-0000-0000364B0000}"/>
    <cellStyle name="Normal 20 3 2 8 3" xfId="19254" xr:uid="{00000000-0005-0000-0000-0000374B0000}"/>
    <cellStyle name="Normal 20 3 2 9" xfId="19255" xr:uid="{00000000-0005-0000-0000-0000384B0000}"/>
    <cellStyle name="Normal 20 3 2 9 2" xfId="19256" xr:uid="{00000000-0005-0000-0000-0000394B0000}"/>
    <cellStyle name="Normal 20 3 3" xfId="19257" xr:uid="{00000000-0005-0000-0000-00003A4B0000}"/>
    <cellStyle name="Normal 20 3 3 10" xfId="19258" xr:uid="{00000000-0005-0000-0000-00003B4B0000}"/>
    <cellStyle name="Normal 20 3 3 10 2" xfId="19259" xr:uid="{00000000-0005-0000-0000-00003C4B0000}"/>
    <cellStyle name="Normal 20 3 3 11" xfId="19260" xr:uid="{00000000-0005-0000-0000-00003D4B0000}"/>
    <cellStyle name="Normal 20 3 3 2" xfId="19261" xr:uid="{00000000-0005-0000-0000-00003E4B0000}"/>
    <cellStyle name="Normal 20 3 3 2 2" xfId="19262" xr:uid="{00000000-0005-0000-0000-00003F4B0000}"/>
    <cellStyle name="Normal 20 3 3 2 2 2" xfId="19263" xr:uid="{00000000-0005-0000-0000-0000404B0000}"/>
    <cellStyle name="Normal 20 3 3 2 2 2 2" xfId="19264" xr:uid="{00000000-0005-0000-0000-0000414B0000}"/>
    <cellStyle name="Normal 20 3 3 2 2 2 2 2" xfId="19265" xr:uid="{00000000-0005-0000-0000-0000424B0000}"/>
    <cellStyle name="Normal 20 3 3 2 2 2 3" xfId="19266" xr:uid="{00000000-0005-0000-0000-0000434B0000}"/>
    <cellStyle name="Normal 20 3 3 2 2 3" xfId="19267" xr:uid="{00000000-0005-0000-0000-0000444B0000}"/>
    <cellStyle name="Normal 20 3 3 2 2 3 2" xfId="19268" xr:uid="{00000000-0005-0000-0000-0000454B0000}"/>
    <cellStyle name="Normal 20 3 3 2 2 3 2 2" xfId="19269" xr:uid="{00000000-0005-0000-0000-0000464B0000}"/>
    <cellStyle name="Normal 20 3 3 2 2 3 3" xfId="19270" xr:uid="{00000000-0005-0000-0000-0000474B0000}"/>
    <cellStyle name="Normal 20 3 3 2 2 4" xfId="19271" xr:uid="{00000000-0005-0000-0000-0000484B0000}"/>
    <cellStyle name="Normal 20 3 3 2 2 4 2" xfId="19272" xr:uid="{00000000-0005-0000-0000-0000494B0000}"/>
    <cellStyle name="Normal 20 3 3 2 2 4 2 2" xfId="19273" xr:uid="{00000000-0005-0000-0000-00004A4B0000}"/>
    <cellStyle name="Normal 20 3 3 2 2 4 3" xfId="19274" xr:uid="{00000000-0005-0000-0000-00004B4B0000}"/>
    <cellStyle name="Normal 20 3 3 2 2 5" xfId="19275" xr:uid="{00000000-0005-0000-0000-00004C4B0000}"/>
    <cellStyle name="Normal 20 3 3 2 2 5 2" xfId="19276" xr:uid="{00000000-0005-0000-0000-00004D4B0000}"/>
    <cellStyle name="Normal 20 3 3 2 2 6" xfId="19277" xr:uid="{00000000-0005-0000-0000-00004E4B0000}"/>
    <cellStyle name="Normal 20 3 3 2 2 6 2" xfId="19278" xr:uid="{00000000-0005-0000-0000-00004F4B0000}"/>
    <cellStyle name="Normal 20 3 3 2 2 7" xfId="19279" xr:uid="{00000000-0005-0000-0000-0000504B0000}"/>
    <cellStyle name="Normal 20 3 3 2 3" xfId="19280" xr:uid="{00000000-0005-0000-0000-0000514B0000}"/>
    <cellStyle name="Normal 20 3 3 2 3 2" xfId="19281" xr:uid="{00000000-0005-0000-0000-0000524B0000}"/>
    <cellStyle name="Normal 20 3 3 2 3 2 2" xfId="19282" xr:uid="{00000000-0005-0000-0000-0000534B0000}"/>
    <cellStyle name="Normal 20 3 3 2 3 2 2 2" xfId="19283" xr:uid="{00000000-0005-0000-0000-0000544B0000}"/>
    <cellStyle name="Normal 20 3 3 2 3 2 3" xfId="19284" xr:uid="{00000000-0005-0000-0000-0000554B0000}"/>
    <cellStyle name="Normal 20 3 3 2 3 3" xfId="19285" xr:uid="{00000000-0005-0000-0000-0000564B0000}"/>
    <cellStyle name="Normal 20 3 3 2 3 3 2" xfId="19286" xr:uid="{00000000-0005-0000-0000-0000574B0000}"/>
    <cellStyle name="Normal 20 3 3 2 3 3 2 2" xfId="19287" xr:uid="{00000000-0005-0000-0000-0000584B0000}"/>
    <cellStyle name="Normal 20 3 3 2 3 3 3" xfId="19288" xr:uid="{00000000-0005-0000-0000-0000594B0000}"/>
    <cellStyle name="Normal 20 3 3 2 3 4" xfId="19289" xr:uid="{00000000-0005-0000-0000-00005A4B0000}"/>
    <cellStyle name="Normal 20 3 3 2 3 4 2" xfId="19290" xr:uid="{00000000-0005-0000-0000-00005B4B0000}"/>
    <cellStyle name="Normal 20 3 3 2 3 4 2 2" xfId="19291" xr:uid="{00000000-0005-0000-0000-00005C4B0000}"/>
    <cellStyle name="Normal 20 3 3 2 3 4 3" xfId="19292" xr:uid="{00000000-0005-0000-0000-00005D4B0000}"/>
    <cellStyle name="Normal 20 3 3 2 3 5" xfId="19293" xr:uid="{00000000-0005-0000-0000-00005E4B0000}"/>
    <cellStyle name="Normal 20 3 3 2 3 5 2" xfId="19294" xr:uid="{00000000-0005-0000-0000-00005F4B0000}"/>
    <cellStyle name="Normal 20 3 3 2 3 6" xfId="19295" xr:uid="{00000000-0005-0000-0000-0000604B0000}"/>
    <cellStyle name="Normal 20 3 3 2 3 6 2" xfId="19296" xr:uid="{00000000-0005-0000-0000-0000614B0000}"/>
    <cellStyle name="Normal 20 3 3 2 3 7" xfId="19297" xr:uid="{00000000-0005-0000-0000-0000624B0000}"/>
    <cellStyle name="Normal 20 3 3 2 4" xfId="19298" xr:uid="{00000000-0005-0000-0000-0000634B0000}"/>
    <cellStyle name="Normal 20 3 3 2 4 2" xfId="19299" xr:uid="{00000000-0005-0000-0000-0000644B0000}"/>
    <cellStyle name="Normal 20 3 3 2 4 2 2" xfId="19300" xr:uid="{00000000-0005-0000-0000-0000654B0000}"/>
    <cellStyle name="Normal 20 3 3 2 4 3" xfId="19301" xr:uid="{00000000-0005-0000-0000-0000664B0000}"/>
    <cellStyle name="Normal 20 3 3 2 5" xfId="19302" xr:uid="{00000000-0005-0000-0000-0000674B0000}"/>
    <cellStyle name="Normal 20 3 3 2 5 2" xfId="19303" xr:uid="{00000000-0005-0000-0000-0000684B0000}"/>
    <cellStyle name="Normal 20 3 3 2 5 2 2" xfId="19304" xr:uid="{00000000-0005-0000-0000-0000694B0000}"/>
    <cellStyle name="Normal 20 3 3 2 5 3" xfId="19305" xr:uid="{00000000-0005-0000-0000-00006A4B0000}"/>
    <cellStyle name="Normal 20 3 3 2 6" xfId="19306" xr:uid="{00000000-0005-0000-0000-00006B4B0000}"/>
    <cellStyle name="Normal 20 3 3 2 6 2" xfId="19307" xr:uid="{00000000-0005-0000-0000-00006C4B0000}"/>
    <cellStyle name="Normal 20 3 3 2 6 2 2" xfId="19308" xr:uid="{00000000-0005-0000-0000-00006D4B0000}"/>
    <cellStyle name="Normal 20 3 3 2 6 3" xfId="19309" xr:uid="{00000000-0005-0000-0000-00006E4B0000}"/>
    <cellStyle name="Normal 20 3 3 2 7" xfId="19310" xr:uid="{00000000-0005-0000-0000-00006F4B0000}"/>
    <cellStyle name="Normal 20 3 3 2 7 2" xfId="19311" xr:uid="{00000000-0005-0000-0000-0000704B0000}"/>
    <cellStyle name="Normal 20 3 3 2 8" xfId="19312" xr:uid="{00000000-0005-0000-0000-0000714B0000}"/>
    <cellStyle name="Normal 20 3 3 2 8 2" xfId="19313" xr:uid="{00000000-0005-0000-0000-0000724B0000}"/>
    <cellStyle name="Normal 20 3 3 2 9" xfId="19314" xr:uid="{00000000-0005-0000-0000-0000734B0000}"/>
    <cellStyle name="Normal 20 3 3 3" xfId="19315" xr:uid="{00000000-0005-0000-0000-0000744B0000}"/>
    <cellStyle name="Normal 20 3 3 3 2" xfId="19316" xr:uid="{00000000-0005-0000-0000-0000754B0000}"/>
    <cellStyle name="Normal 20 3 3 3 2 2" xfId="19317" xr:uid="{00000000-0005-0000-0000-0000764B0000}"/>
    <cellStyle name="Normal 20 3 3 3 2 2 2" xfId="19318" xr:uid="{00000000-0005-0000-0000-0000774B0000}"/>
    <cellStyle name="Normal 20 3 3 3 2 2 2 2" xfId="19319" xr:uid="{00000000-0005-0000-0000-0000784B0000}"/>
    <cellStyle name="Normal 20 3 3 3 2 2 3" xfId="19320" xr:uid="{00000000-0005-0000-0000-0000794B0000}"/>
    <cellStyle name="Normal 20 3 3 3 2 3" xfId="19321" xr:uid="{00000000-0005-0000-0000-00007A4B0000}"/>
    <cellStyle name="Normal 20 3 3 3 2 3 2" xfId="19322" xr:uid="{00000000-0005-0000-0000-00007B4B0000}"/>
    <cellStyle name="Normal 20 3 3 3 2 3 2 2" xfId="19323" xr:uid="{00000000-0005-0000-0000-00007C4B0000}"/>
    <cellStyle name="Normal 20 3 3 3 2 3 3" xfId="19324" xr:uid="{00000000-0005-0000-0000-00007D4B0000}"/>
    <cellStyle name="Normal 20 3 3 3 2 4" xfId="19325" xr:uid="{00000000-0005-0000-0000-00007E4B0000}"/>
    <cellStyle name="Normal 20 3 3 3 2 4 2" xfId="19326" xr:uid="{00000000-0005-0000-0000-00007F4B0000}"/>
    <cellStyle name="Normal 20 3 3 3 2 4 2 2" xfId="19327" xr:uid="{00000000-0005-0000-0000-0000804B0000}"/>
    <cellStyle name="Normal 20 3 3 3 2 4 3" xfId="19328" xr:uid="{00000000-0005-0000-0000-0000814B0000}"/>
    <cellStyle name="Normal 20 3 3 3 2 5" xfId="19329" xr:uid="{00000000-0005-0000-0000-0000824B0000}"/>
    <cellStyle name="Normal 20 3 3 3 2 5 2" xfId="19330" xr:uid="{00000000-0005-0000-0000-0000834B0000}"/>
    <cellStyle name="Normal 20 3 3 3 2 6" xfId="19331" xr:uid="{00000000-0005-0000-0000-0000844B0000}"/>
    <cellStyle name="Normal 20 3 3 3 2 6 2" xfId="19332" xr:uid="{00000000-0005-0000-0000-0000854B0000}"/>
    <cellStyle name="Normal 20 3 3 3 2 7" xfId="19333" xr:uid="{00000000-0005-0000-0000-0000864B0000}"/>
    <cellStyle name="Normal 20 3 3 3 3" xfId="19334" xr:uid="{00000000-0005-0000-0000-0000874B0000}"/>
    <cellStyle name="Normal 20 3 3 3 3 2" xfId="19335" xr:uid="{00000000-0005-0000-0000-0000884B0000}"/>
    <cellStyle name="Normal 20 3 3 3 3 2 2" xfId="19336" xr:uid="{00000000-0005-0000-0000-0000894B0000}"/>
    <cellStyle name="Normal 20 3 3 3 3 3" xfId="19337" xr:uid="{00000000-0005-0000-0000-00008A4B0000}"/>
    <cellStyle name="Normal 20 3 3 3 4" xfId="19338" xr:uid="{00000000-0005-0000-0000-00008B4B0000}"/>
    <cellStyle name="Normal 20 3 3 3 4 2" xfId="19339" xr:uid="{00000000-0005-0000-0000-00008C4B0000}"/>
    <cellStyle name="Normal 20 3 3 3 4 2 2" xfId="19340" xr:uid="{00000000-0005-0000-0000-00008D4B0000}"/>
    <cellStyle name="Normal 20 3 3 3 4 3" xfId="19341" xr:uid="{00000000-0005-0000-0000-00008E4B0000}"/>
    <cellStyle name="Normal 20 3 3 3 5" xfId="19342" xr:uid="{00000000-0005-0000-0000-00008F4B0000}"/>
    <cellStyle name="Normal 20 3 3 3 5 2" xfId="19343" xr:uid="{00000000-0005-0000-0000-0000904B0000}"/>
    <cellStyle name="Normal 20 3 3 3 5 2 2" xfId="19344" xr:uid="{00000000-0005-0000-0000-0000914B0000}"/>
    <cellStyle name="Normal 20 3 3 3 5 3" xfId="19345" xr:uid="{00000000-0005-0000-0000-0000924B0000}"/>
    <cellStyle name="Normal 20 3 3 3 6" xfId="19346" xr:uid="{00000000-0005-0000-0000-0000934B0000}"/>
    <cellStyle name="Normal 20 3 3 3 6 2" xfId="19347" xr:uid="{00000000-0005-0000-0000-0000944B0000}"/>
    <cellStyle name="Normal 20 3 3 3 7" xfId="19348" xr:uid="{00000000-0005-0000-0000-0000954B0000}"/>
    <cellStyle name="Normal 20 3 3 3 7 2" xfId="19349" xr:uid="{00000000-0005-0000-0000-0000964B0000}"/>
    <cellStyle name="Normal 20 3 3 3 8" xfId="19350" xr:uid="{00000000-0005-0000-0000-0000974B0000}"/>
    <cellStyle name="Normal 20 3 3 4" xfId="19351" xr:uid="{00000000-0005-0000-0000-0000984B0000}"/>
    <cellStyle name="Normal 20 3 3 4 2" xfId="19352" xr:uid="{00000000-0005-0000-0000-0000994B0000}"/>
    <cellStyle name="Normal 20 3 3 4 2 2" xfId="19353" xr:uid="{00000000-0005-0000-0000-00009A4B0000}"/>
    <cellStyle name="Normal 20 3 3 4 2 2 2" xfId="19354" xr:uid="{00000000-0005-0000-0000-00009B4B0000}"/>
    <cellStyle name="Normal 20 3 3 4 2 3" xfId="19355" xr:uid="{00000000-0005-0000-0000-00009C4B0000}"/>
    <cellStyle name="Normal 20 3 3 4 3" xfId="19356" xr:uid="{00000000-0005-0000-0000-00009D4B0000}"/>
    <cellStyle name="Normal 20 3 3 4 3 2" xfId="19357" xr:uid="{00000000-0005-0000-0000-00009E4B0000}"/>
    <cellStyle name="Normal 20 3 3 4 3 2 2" xfId="19358" xr:uid="{00000000-0005-0000-0000-00009F4B0000}"/>
    <cellStyle name="Normal 20 3 3 4 3 3" xfId="19359" xr:uid="{00000000-0005-0000-0000-0000A04B0000}"/>
    <cellStyle name="Normal 20 3 3 4 4" xfId="19360" xr:uid="{00000000-0005-0000-0000-0000A14B0000}"/>
    <cellStyle name="Normal 20 3 3 4 4 2" xfId="19361" xr:uid="{00000000-0005-0000-0000-0000A24B0000}"/>
    <cellStyle name="Normal 20 3 3 4 4 2 2" xfId="19362" xr:uid="{00000000-0005-0000-0000-0000A34B0000}"/>
    <cellStyle name="Normal 20 3 3 4 4 3" xfId="19363" xr:uid="{00000000-0005-0000-0000-0000A44B0000}"/>
    <cellStyle name="Normal 20 3 3 4 5" xfId="19364" xr:uid="{00000000-0005-0000-0000-0000A54B0000}"/>
    <cellStyle name="Normal 20 3 3 4 5 2" xfId="19365" xr:uid="{00000000-0005-0000-0000-0000A64B0000}"/>
    <cellStyle name="Normal 20 3 3 4 6" xfId="19366" xr:uid="{00000000-0005-0000-0000-0000A74B0000}"/>
    <cellStyle name="Normal 20 3 3 4 6 2" xfId="19367" xr:uid="{00000000-0005-0000-0000-0000A84B0000}"/>
    <cellStyle name="Normal 20 3 3 4 7" xfId="19368" xr:uid="{00000000-0005-0000-0000-0000A94B0000}"/>
    <cellStyle name="Normal 20 3 3 5" xfId="19369" xr:uid="{00000000-0005-0000-0000-0000AA4B0000}"/>
    <cellStyle name="Normal 20 3 3 5 2" xfId="19370" xr:uid="{00000000-0005-0000-0000-0000AB4B0000}"/>
    <cellStyle name="Normal 20 3 3 5 2 2" xfId="19371" xr:uid="{00000000-0005-0000-0000-0000AC4B0000}"/>
    <cellStyle name="Normal 20 3 3 5 2 2 2" xfId="19372" xr:uid="{00000000-0005-0000-0000-0000AD4B0000}"/>
    <cellStyle name="Normal 20 3 3 5 2 3" xfId="19373" xr:uid="{00000000-0005-0000-0000-0000AE4B0000}"/>
    <cellStyle name="Normal 20 3 3 5 3" xfId="19374" xr:uid="{00000000-0005-0000-0000-0000AF4B0000}"/>
    <cellStyle name="Normal 20 3 3 5 3 2" xfId="19375" xr:uid="{00000000-0005-0000-0000-0000B04B0000}"/>
    <cellStyle name="Normal 20 3 3 5 3 2 2" xfId="19376" xr:uid="{00000000-0005-0000-0000-0000B14B0000}"/>
    <cellStyle name="Normal 20 3 3 5 3 3" xfId="19377" xr:uid="{00000000-0005-0000-0000-0000B24B0000}"/>
    <cellStyle name="Normal 20 3 3 5 4" xfId="19378" xr:uid="{00000000-0005-0000-0000-0000B34B0000}"/>
    <cellStyle name="Normal 20 3 3 5 4 2" xfId="19379" xr:uid="{00000000-0005-0000-0000-0000B44B0000}"/>
    <cellStyle name="Normal 20 3 3 5 4 2 2" xfId="19380" xr:uid="{00000000-0005-0000-0000-0000B54B0000}"/>
    <cellStyle name="Normal 20 3 3 5 4 3" xfId="19381" xr:uid="{00000000-0005-0000-0000-0000B64B0000}"/>
    <cellStyle name="Normal 20 3 3 5 5" xfId="19382" xr:uid="{00000000-0005-0000-0000-0000B74B0000}"/>
    <cellStyle name="Normal 20 3 3 5 5 2" xfId="19383" xr:uid="{00000000-0005-0000-0000-0000B84B0000}"/>
    <cellStyle name="Normal 20 3 3 5 6" xfId="19384" xr:uid="{00000000-0005-0000-0000-0000B94B0000}"/>
    <cellStyle name="Normal 20 3 3 5 6 2" xfId="19385" xr:uid="{00000000-0005-0000-0000-0000BA4B0000}"/>
    <cellStyle name="Normal 20 3 3 5 7" xfId="19386" xr:uid="{00000000-0005-0000-0000-0000BB4B0000}"/>
    <cellStyle name="Normal 20 3 3 6" xfId="19387" xr:uid="{00000000-0005-0000-0000-0000BC4B0000}"/>
    <cellStyle name="Normal 20 3 3 6 2" xfId="19388" xr:uid="{00000000-0005-0000-0000-0000BD4B0000}"/>
    <cellStyle name="Normal 20 3 3 6 2 2" xfId="19389" xr:uid="{00000000-0005-0000-0000-0000BE4B0000}"/>
    <cellStyle name="Normal 20 3 3 6 3" xfId="19390" xr:uid="{00000000-0005-0000-0000-0000BF4B0000}"/>
    <cellStyle name="Normal 20 3 3 7" xfId="19391" xr:uid="{00000000-0005-0000-0000-0000C04B0000}"/>
    <cellStyle name="Normal 20 3 3 7 2" xfId="19392" xr:uid="{00000000-0005-0000-0000-0000C14B0000}"/>
    <cellStyle name="Normal 20 3 3 7 2 2" xfId="19393" xr:uid="{00000000-0005-0000-0000-0000C24B0000}"/>
    <cellStyle name="Normal 20 3 3 7 3" xfId="19394" xr:uid="{00000000-0005-0000-0000-0000C34B0000}"/>
    <cellStyle name="Normal 20 3 3 8" xfId="19395" xr:uid="{00000000-0005-0000-0000-0000C44B0000}"/>
    <cellStyle name="Normal 20 3 3 8 2" xfId="19396" xr:uid="{00000000-0005-0000-0000-0000C54B0000}"/>
    <cellStyle name="Normal 20 3 3 8 2 2" xfId="19397" xr:uid="{00000000-0005-0000-0000-0000C64B0000}"/>
    <cellStyle name="Normal 20 3 3 8 3" xfId="19398" xr:uid="{00000000-0005-0000-0000-0000C74B0000}"/>
    <cellStyle name="Normal 20 3 3 9" xfId="19399" xr:uid="{00000000-0005-0000-0000-0000C84B0000}"/>
    <cellStyle name="Normal 20 3 3 9 2" xfId="19400" xr:uid="{00000000-0005-0000-0000-0000C94B0000}"/>
    <cellStyle name="Normal 20 3 4" xfId="19401" xr:uid="{00000000-0005-0000-0000-0000CA4B0000}"/>
    <cellStyle name="Normal 20 3 4 2" xfId="19402" xr:uid="{00000000-0005-0000-0000-0000CB4B0000}"/>
    <cellStyle name="Normal 20 3 4 2 2" xfId="19403" xr:uid="{00000000-0005-0000-0000-0000CC4B0000}"/>
    <cellStyle name="Normal 20 3 4 2 2 2" xfId="19404" xr:uid="{00000000-0005-0000-0000-0000CD4B0000}"/>
    <cellStyle name="Normal 20 3 4 2 2 2 2" xfId="19405" xr:uid="{00000000-0005-0000-0000-0000CE4B0000}"/>
    <cellStyle name="Normal 20 3 4 2 2 3" xfId="19406" xr:uid="{00000000-0005-0000-0000-0000CF4B0000}"/>
    <cellStyle name="Normal 20 3 4 2 3" xfId="19407" xr:uid="{00000000-0005-0000-0000-0000D04B0000}"/>
    <cellStyle name="Normal 20 3 4 2 3 2" xfId="19408" xr:uid="{00000000-0005-0000-0000-0000D14B0000}"/>
    <cellStyle name="Normal 20 3 4 2 3 2 2" xfId="19409" xr:uid="{00000000-0005-0000-0000-0000D24B0000}"/>
    <cellStyle name="Normal 20 3 4 2 3 3" xfId="19410" xr:uid="{00000000-0005-0000-0000-0000D34B0000}"/>
    <cellStyle name="Normal 20 3 4 2 4" xfId="19411" xr:uid="{00000000-0005-0000-0000-0000D44B0000}"/>
    <cellStyle name="Normal 20 3 4 2 4 2" xfId="19412" xr:uid="{00000000-0005-0000-0000-0000D54B0000}"/>
    <cellStyle name="Normal 20 3 4 2 4 2 2" xfId="19413" xr:uid="{00000000-0005-0000-0000-0000D64B0000}"/>
    <cellStyle name="Normal 20 3 4 2 4 3" xfId="19414" xr:uid="{00000000-0005-0000-0000-0000D74B0000}"/>
    <cellStyle name="Normal 20 3 4 2 5" xfId="19415" xr:uid="{00000000-0005-0000-0000-0000D84B0000}"/>
    <cellStyle name="Normal 20 3 4 2 5 2" xfId="19416" xr:uid="{00000000-0005-0000-0000-0000D94B0000}"/>
    <cellStyle name="Normal 20 3 4 2 6" xfId="19417" xr:uid="{00000000-0005-0000-0000-0000DA4B0000}"/>
    <cellStyle name="Normal 20 3 4 2 6 2" xfId="19418" xr:uid="{00000000-0005-0000-0000-0000DB4B0000}"/>
    <cellStyle name="Normal 20 3 4 2 7" xfId="19419" xr:uid="{00000000-0005-0000-0000-0000DC4B0000}"/>
    <cellStyle name="Normal 20 3 4 3" xfId="19420" xr:uid="{00000000-0005-0000-0000-0000DD4B0000}"/>
    <cellStyle name="Normal 20 3 4 3 2" xfId="19421" xr:uid="{00000000-0005-0000-0000-0000DE4B0000}"/>
    <cellStyle name="Normal 20 3 4 3 2 2" xfId="19422" xr:uid="{00000000-0005-0000-0000-0000DF4B0000}"/>
    <cellStyle name="Normal 20 3 4 3 2 2 2" xfId="19423" xr:uid="{00000000-0005-0000-0000-0000E04B0000}"/>
    <cellStyle name="Normal 20 3 4 3 2 3" xfId="19424" xr:uid="{00000000-0005-0000-0000-0000E14B0000}"/>
    <cellStyle name="Normal 20 3 4 3 3" xfId="19425" xr:uid="{00000000-0005-0000-0000-0000E24B0000}"/>
    <cellStyle name="Normal 20 3 4 3 3 2" xfId="19426" xr:uid="{00000000-0005-0000-0000-0000E34B0000}"/>
    <cellStyle name="Normal 20 3 4 3 3 2 2" xfId="19427" xr:uid="{00000000-0005-0000-0000-0000E44B0000}"/>
    <cellStyle name="Normal 20 3 4 3 3 3" xfId="19428" xr:uid="{00000000-0005-0000-0000-0000E54B0000}"/>
    <cellStyle name="Normal 20 3 4 3 4" xfId="19429" xr:uid="{00000000-0005-0000-0000-0000E64B0000}"/>
    <cellStyle name="Normal 20 3 4 3 4 2" xfId="19430" xr:uid="{00000000-0005-0000-0000-0000E74B0000}"/>
    <cellStyle name="Normal 20 3 4 3 4 2 2" xfId="19431" xr:uid="{00000000-0005-0000-0000-0000E84B0000}"/>
    <cellStyle name="Normal 20 3 4 3 4 3" xfId="19432" xr:uid="{00000000-0005-0000-0000-0000E94B0000}"/>
    <cellStyle name="Normal 20 3 4 3 5" xfId="19433" xr:uid="{00000000-0005-0000-0000-0000EA4B0000}"/>
    <cellStyle name="Normal 20 3 4 3 5 2" xfId="19434" xr:uid="{00000000-0005-0000-0000-0000EB4B0000}"/>
    <cellStyle name="Normal 20 3 4 3 6" xfId="19435" xr:uid="{00000000-0005-0000-0000-0000EC4B0000}"/>
    <cellStyle name="Normal 20 3 4 3 6 2" xfId="19436" xr:uid="{00000000-0005-0000-0000-0000ED4B0000}"/>
    <cellStyle name="Normal 20 3 4 3 7" xfId="19437" xr:uid="{00000000-0005-0000-0000-0000EE4B0000}"/>
    <cellStyle name="Normal 20 3 4 4" xfId="19438" xr:uid="{00000000-0005-0000-0000-0000EF4B0000}"/>
    <cellStyle name="Normal 20 3 4 4 2" xfId="19439" xr:uid="{00000000-0005-0000-0000-0000F04B0000}"/>
    <cellStyle name="Normal 20 3 4 4 2 2" xfId="19440" xr:uid="{00000000-0005-0000-0000-0000F14B0000}"/>
    <cellStyle name="Normal 20 3 4 4 3" xfId="19441" xr:uid="{00000000-0005-0000-0000-0000F24B0000}"/>
    <cellStyle name="Normal 20 3 4 5" xfId="19442" xr:uid="{00000000-0005-0000-0000-0000F34B0000}"/>
    <cellStyle name="Normal 20 3 4 5 2" xfId="19443" xr:uid="{00000000-0005-0000-0000-0000F44B0000}"/>
    <cellStyle name="Normal 20 3 4 5 2 2" xfId="19444" xr:uid="{00000000-0005-0000-0000-0000F54B0000}"/>
    <cellStyle name="Normal 20 3 4 5 3" xfId="19445" xr:uid="{00000000-0005-0000-0000-0000F64B0000}"/>
    <cellStyle name="Normal 20 3 4 6" xfId="19446" xr:uid="{00000000-0005-0000-0000-0000F74B0000}"/>
    <cellStyle name="Normal 20 3 4 6 2" xfId="19447" xr:uid="{00000000-0005-0000-0000-0000F84B0000}"/>
    <cellStyle name="Normal 20 3 4 6 2 2" xfId="19448" xr:uid="{00000000-0005-0000-0000-0000F94B0000}"/>
    <cellStyle name="Normal 20 3 4 6 3" xfId="19449" xr:uid="{00000000-0005-0000-0000-0000FA4B0000}"/>
    <cellStyle name="Normal 20 3 4 7" xfId="19450" xr:uid="{00000000-0005-0000-0000-0000FB4B0000}"/>
    <cellStyle name="Normal 20 3 4 7 2" xfId="19451" xr:uid="{00000000-0005-0000-0000-0000FC4B0000}"/>
    <cellStyle name="Normal 20 3 4 8" xfId="19452" xr:uid="{00000000-0005-0000-0000-0000FD4B0000}"/>
    <cellStyle name="Normal 20 3 4 8 2" xfId="19453" xr:uid="{00000000-0005-0000-0000-0000FE4B0000}"/>
    <cellStyle name="Normal 20 3 4 9" xfId="19454" xr:uid="{00000000-0005-0000-0000-0000FF4B0000}"/>
    <cellStyle name="Normal 20 3 5" xfId="19455" xr:uid="{00000000-0005-0000-0000-0000004C0000}"/>
    <cellStyle name="Normal 20 3 5 2" xfId="19456" xr:uid="{00000000-0005-0000-0000-0000014C0000}"/>
    <cellStyle name="Normal 20 3 5 2 2" xfId="19457" xr:uid="{00000000-0005-0000-0000-0000024C0000}"/>
    <cellStyle name="Normal 20 3 5 2 2 2" xfId="19458" xr:uid="{00000000-0005-0000-0000-0000034C0000}"/>
    <cellStyle name="Normal 20 3 5 2 2 2 2" xfId="19459" xr:uid="{00000000-0005-0000-0000-0000044C0000}"/>
    <cellStyle name="Normal 20 3 5 2 2 3" xfId="19460" xr:uid="{00000000-0005-0000-0000-0000054C0000}"/>
    <cellStyle name="Normal 20 3 5 2 3" xfId="19461" xr:uid="{00000000-0005-0000-0000-0000064C0000}"/>
    <cellStyle name="Normal 20 3 5 2 3 2" xfId="19462" xr:uid="{00000000-0005-0000-0000-0000074C0000}"/>
    <cellStyle name="Normal 20 3 5 2 3 2 2" xfId="19463" xr:uid="{00000000-0005-0000-0000-0000084C0000}"/>
    <cellStyle name="Normal 20 3 5 2 3 3" xfId="19464" xr:uid="{00000000-0005-0000-0000-0000094C0000}"/>
    <cellStyle name="Normal 20 3 5 2 4" xfId="19465" xr:uid="{00000000-0005-0000-0000-00000A4C0000}"/>
    <cellStyle name="Normal 20 3 5 2 4 2" xfId="19466" xr:uid="{00000000-0005-0000-0000-00000B4C0000}"/>
    <cellStyle name="Normal 20 3 5 2 4 2 2" xfId="19467" xr:uid="{00000000-0005-0000-0000-00000C4C0000}"/>
    <cellStyle name="Normal 20 3 5 2 4 3" xfId="19468" xr:uid="{00000000-0005-0000-0000-00000D4C0000}"/>
    <cellStyle name="Normal 20 3 5 2 5" xfId="19469" xr:uid="{00000000-0005-0000-0000-00000E4C0000}"/>
    <cellStyle name="Normal 20 3 5 2 5 2" xfId="19470" xr:uid="{00000000-0005-0000-0000-00000F4C0000}"/>
    <cellStyle name="Normal 20 3 5 2 6" xfId="19471" xr:uid="{00000000-0005-0000-0000-0000104C0000}"/>
    <cellStyle name="Normal 20 3 5 2 6 2" xfId="19472" xr:uid="{00000000-0005-0000-0000-0000114C0000}"/>
    <cellStyle name="Normal 20 3 5 2 7" xfId="19473" xr:uid="{00000000-0005-0000-0000-0000124C0000}"/>
    <cellStyle name="Normal 20 3 5 3" xfId="19474" xr:uid="{00000000-0005-0000-0000-0000134C0000}"/>
    <cellStyle name="Normal 20 3 5 3 2" xfId="19475" xr:uid="{00000000-0005-0000-0000-0000144C0000}"/>
    <cellStyle name="Normal 20 3 5 3 2 2" xfId="19476" xr:uid="{00000000-0005-0000-0000-0000154C0000}"/>
    <cellStyle name="Normal 20 3 5 3 3" xfId="19477" xr:uid="{00000000-0005-0000-0000-0000164C0000}"/>
    <cellStyle name="Normal 20 3 5 4" xfId="19478" xr:uid="{00000000-0005-0000-0000-0000174C0000}"/>
    <cellStyle name="Normal 20 3 5 4 2" xfId="19479" xr:uid="{00000000-0005-0000-0000-0000184C0000}"/>
    <cellStyle name="Normal 20 3 5 4 2 2" xfId="19480" xr:uid="{00000000-0005-0000-0000-0000194C0000}"/>
    <cellStyle name="Normal 20 3 5 4 3" xfId="19481" xr:uid="{00000000-0005-0000-0000-00001A4C0000}"/>
    <cellStyle name="Normal 20 3 5 5" xfId="19482" xr:uid="{00000000-0005-0000-0000-00001B4C0000}"/>
    <cellStyle name="Normal 20 3 5 5 2" xfId="19483" xr:uid="{00000000-0005-0000-0000-00001C4C0000}"/>
    <cellStyle name="Normal 20 3 5 5 2 2" xfId="19484" xr:uid="{00000000-0005-0000-0000-00001D4C0000}"/>
    <cellStyle name="Normal 20 3 5 5 3" xfId="19485" xr:uid="{00000000-0005-0000-0000-00001E4C0000}"/>
    <cellStyle name="Normal 20 3 5 6" xfId="19486" xr:uid="{00000000-0005-0000-0000-00001F4C0000}"/>
    <cellStyle name="Normal 20 3 5 6 2" xfId="19487" xr:uid="{00000000-0005-0000-0000-0000204C0000}"/>
    <cellStyle name="Normal 20 3 5 7" xfId="19488" xr:uid="{00000000-0005-0000-0000-0000214C0000}"/>
    <cellStyle name="Normal 20 3 5 7 2" xfId="19489" xr:uid="{00000000-0005-0000-0000-0000224C0000}"/>
    <cellStyle name="Normal 20 3 5 8" xfId="19490" xr:uid="{00000000-0005-0000-0000-0000234C0000}"/>
    <cellStyle name="Normal 20 3 6" xfId="19491" xr:uid="{00000000-0005-0000-0000-0000244C0000}"/>
    <cellStyle name="Normal 20 3 6 2" xfId="19492" xr:uid="{00000000-0005-0000-0000-0000254C0000}"/>
    <cellStyle name="Normal 20 3 6 2 2" xfId="19493" xr:uid="{00000000-0005-0000-0000-0000264C0000}"/>
    <cellStyle name="Normal 20 3 6 2 2 2" xfId="19494" xr:uid="{00000000-0005-0000-0000-0000274C0000}"/>
    <cellStyle name="Normal 20 3 6 2 3" xfId="19495" xr:uid="{00000000-0005-0000-0000-0000284C0000}"/>
    <cellStyle name="Normal 20 3 6 3" xfId="19496" xr:uid="{00000000-0005-0000-0000-0000294C0000}"/>
    <cellStyle name="Normal 20 3 6 3 2" xfId="19497" xr:uid="{00000000-0005-0000-0000-00002A4C0000}"/>
    <cellStyle name="Normal 20 3 6 3 2 2" xfId="19498" xr:uid="{00000000-0005-0000-0000-00002B4C0000}"/>
    <cellStyle name="Normal 20 3 6 3 3" xfId="19499" xr:uid="{00000000-0005-0000-0000-00002C4C0000}"/>
    <cellStyle name="Normal 20 3 6 4" xfId="19500" xr:uid="{00000000-0005-0000-0000-00002D4C0000}"/>
    <cellStyle name="Normal 20 3 6 4 2" xfId="19501" xr:uid="{00000000-0005-0000-0000-00002E4C0000}"/>
    <cellStyle name="Normal 20 3 6 4 2 2" xfId="19502" xr:uid="{00000000-0005-0000-0000-00002F4C0000}"/>
    <cellStyle name="Normal 20 3 6 4 3" xfId="19503" xr:uid="{00000000-0005-0000-0000-0000304C0000}"/>
    <cellStyle name="Normal 20 3 6 5" xfId="19504" xr:uid="{00000000-0005-0000-0000-0000314C0000}"/>
    <cellStyle name="Normal 20 3 6 5 2" xfId="19505" xr:uid="{00000000-0005-0000-0000-0000324C0000}"/>
    <cellStyle name="Normal 20 3 6 6" xfId="19506" xr:uid="{00000000-0005-0000-0000-0000334C0000}"/>
    <cellStyle name="Normal 20 3 6 6 2" xfId="19507" xr:uid="{00000000-0005-0000-0000-0000344C0000}"/>
    <cellStyle name="Normal 20 3 6 7" xfId="19508" xr:uid="{00000000-0005-0000-0000-0000354C0000}"/>
    <cellStyle name="Normal 20 3 7" xfId="19509" xr:uid="{00000000-0005-0000-0000-0000364C0000}"/>
    <cellStyle name="Normal 20 3 7 2" xfId="19510" xr:uid="{00000000-0005-0000-0000-0000374C0000}"/>
    <cellStyle name="Normal 20 3 7 2 2" xfId="19511" xr:uid="{00000000-0005-0000-0000-0000384C0000}"/>
    <cellStyle name="Normal 20 3 7 2 2 2" xfId="19512" xr:uid="{00000000-0005-0000-0000-0000394C0000}"/>
    <cellStyle name="Normal 20 3 7 2 3" xfId="19513" xr:uid="{00000000-0005-0000-0000-00003A4C0000}"/>
    <cellStyle name="Normal 20 3 7 3" xfId="19514" xr:uid="{00000000-0005-0000-0000-00003B4C0000}"/>
    <cellStyle name="Normal 20 3 7 3 2" xfId="19515" xr:uid="{00000000-0005-0000-0000-00003C4C0000}"/>
    <cellStyle name="Normal 20 3 7 3 2 2" xfId="19516" xr:uid="{00000000-0005-0000-0000-00003D4C0000}"/>
    <cellStyle name="Normal 20 3 7 3 3" xfId="19517" xr:uid="{00000000-0005-0000-0000-00003E4C0000}"/>
    <cellStyle name="Normal 20 3 7 4" xfId="19518" xr:uid="{00000000-0005-0000-0000-00003F4C0000}"/>
    <cellStyle name="Normal 20 3 7 4 2" xfId="19519" xr:uid="{00000000-0005-0000-0000-0000404C0000}"/>
    <cellStyle name="Normal 20 3 7 4 2 2" xfId="19520" xr:uid="{00000000-0005-0000-0000-0000414C0000}"/>
    <cellStyle name="Normal 20 3 7 4 3" xfId="19521" xr:uid="{00000000-0005-0000-0000-0000424C0000}"/>
    <cellStyle name="Normal 20 3 7 5" xfId="19522" xr:uid="{00000000-0005-0000-0000-0000434C0000}"/>
    <cellStyle name="Normal 20 3 7 5 2" xfId="19523" xr:uid="{00000000-0005-0000-0000-0000444C0000}"/>
    <cellStyle name="Normal 20 3 7 6" xfId="19524" xr:uid="{00000000-0005-0000-0000-0000454C0000}"/>
    <cellStyle name="Normal 20 3 7 6 2" xfId="19525" xr:uid="{00000000-0005-0000-0000-0000464C0000}"/>
    <cellStyle name="Normal 20 3 7 7" xfId="19526" xr:uid="{00000000-0005-0000-0000-0000474C0000}"/>
    <cellStyle name="Normal 20 3 8" xfId="19527" xr:uid="{00000000-0005-0000-0000-0000484C0000}"/>
    <cellStyle name="Normal 20 3 8 2" xfId="19528" xr:uid="{00000000-0005-0000-0000-0000494C0000}"/>
    <cellStyle name="Normal 20 3 8 2 2" xfId="19529" xr:uid="{00000000-0005-0000-0000-00004A4C0000}"/>
    <cellStyle name="Normal 20 3 8 3" xfId="19530" xr:uid="{00000000-0005-0000-0000-00004B4C0000}"/>
    <cellStyle name="Normal 20 3 9" xfId="19531" xr:uid="{00000000-0005-0000-0000-00004C4C0000}"/>
    <cellStyle name="Normal 20 3 9 2" xfId="19532" xr:uid="{00000000-0005-0000-0000-00004D4C0000}"/>
    <cellStyle name="Normal 20 3 9 2 2" xfId="19533" xr:uid="{00000000-0005-0000-0000-00004E4C0000}"/>
    <cellStyle name="Normal 20 3 9 3" xfId="19534" xr:uid="{00000000-0005-0000-0000-00004F4C0000}"/>
    <cellStyle name="Normal 20 3_Confidential Information" xfId="19535" xr:uid="{00000000-0005-0000-0000-0000504C0000}"/>
    <cellStyle name="Normal 20 4" xfId="19536" xr:uid="{00000000-0005-0000-0000-0000514C0000}"/>
    <cellStyle name="Normal 20 4 10" xfId="19537" xr:uid="{00000000-0005-0000-0000-0000524C0000}"/>
    <cellStyle name="Normal 20 4 10 2" xfId="19538" xr:uid="{00000000-0005-0000-0000-0000534C0000}"/>
    <cellStyle name="Normal 20 4 11" xfId="19539" xr:uid="{00000000-0005-0000-0000-0000544C0000}"/>
    <cellStyle name="Normal 20 4 2" xfId="19540" xr:uid="{00000000-0005-0000-0000-0000554C0000}"/>
    <cellStyle name="Normal 20 4 2 2" xfId="19541" xr:uid="{00000000-0005-0000-0000-0000564C0000}"/>
    <cellStyle name="Normal 20 4 2 2 2" xfId="19542" xr:uid="{00000000-0005-0000-0000-0000574C0000}"/>
    <cellStyle name="Normal 20 4 2 2 2 2" xfId="19543" xr:uid="{00000000-0005-0000-0000-0000584C0000}"/>
    <cellStyle name="Normal 20 4 2 2 2 2 2" xfId="19544" xr:uid="{00000000-0005-0000-0000-0000594C0000}"/>
    <cellStyle name="Normal 20 4 2 2 2 3" xfId="19545" xr:uid="{00000000-0005-0000-0000-00005A4C0000}"/>
    <cellStyle name="Normal 20 4 2 2 3" xfId="19546" xr:uid="{00000000-0005-0000-0000-00005B4C0000}"/>
    <cellStyle name="Normal 20 4 2 2 3 2" xfId="19547" xr:uid="{00000000-0005-0000-0000-00005C4C0000}"/>
    <cellStyle name="Normal 20 4 2 2 3 2 2" xfId="19548" xr:uid="{00000000-0005-0000-0000-00005D4C0000}"/>
    <cellStyle name="Normal 20 4 2 2 3 3" xfId="19549" xr:uid="{00000000-0005-0000-0000-00005E4C0000}"/>
    <cellStyle name="Normal 20 4 2 2 4" xfId="19550" xr:uid="{00000000-0005-0000-0000-00005F4C0000}"/>
    <cellStyle name="Normal 20 4 2 2 4 2" xfId="19551" xr:uid="{00000000-0005-0000-0000-0000604C0000}"/>
    <cellStyle name="Normal 20 4 2 2 4 2 2" xfId="19552" xr:uid="{00000000-0005-0000-0000-0000614C0000}"/>
    <cellStyle name="Normal 20 4 2 2 4 3" xfId="19553" xr:uid="{00000000-0005-0000-0000-0000624C0000}"/>
    <cellStyle name="Normal 20 4 2 2 5" xfId="19554" xr:uid="{00000000-0005-0000-0000-0000634C0000}"/>
    <cellStyle name="Normal 20 4 2 2 5 2" xfId="19555" xr:uid="{00000000-0005-0000-0000-0000644C0000}"/>
    <cellStyle name="Normal 20 4 2 2 6" xfId="19556" xr:uid="{00000000-0005-0000-0000-0000654C0000}"/>
    <cellStyle name="Normal 20 4 2 2 6 2" xfId="19557" xr:uid="{00000000-0005-0000-0000-0000664C0000}"/>
    <cellStyle name="Normal 20 4 2 2 7" xfId="19558" xr:uid="{00000000-0005-0000-0000-0000674C0000}"/>
    <cellStyle name="Normal 20 4 2 3" xfId="19559" xr:uid="{00000000-0005-0000-0000-0000684C0000}"/>
    <cellStyle name="Normal 20 4 2 3 2" xfId="19560" xr:uid="{00000000-0005-0000-0000-0000694C0000}"/>
    <cellStyle name="Normal 20 4 2 3 2 2" xfId="19561" xr:uid="{00000000-0005-0000-0000-00006A4C0000}"/>
    <cellStyle name="Normal 20 4 2 3 2 2 2" xfId="19562" xr:uid="{00000000-0005-0000-0000-00006B4C0000}"/>
    <cellStyle name="Normal 20 4 2 3 2 3" xfId="19563" xr:uid="{00000000-0005-0000-0000-00006C4C0000}"/>
    <cellStyle name="Normal 20 4 2 3 3" xfId="19564" xr:uid="{00000000-0005-0000-0000-00006D4C0000}"/>
    <cellStyle name="Normal 20 4 2 3 3 2" xfId="19565" xr:uid="{00000000-0005-0000-0000-00006E4C0000}"/>
    <cellStyle name="Normal 20 4 2 3 3 2 2" xfId="19566" xr:uid="{00000000-0005-0000-0000-00006F4C0000}"/>
    <cellStyle name="Normal 20 4 2 3 3 3" xfId="19567" xr:uid="{00000000-0005-0000-0000-0000704C0000}"/>
    <cellStyle name="Normal 20 4 2 3 4" xfId="19568" xr:uid="{00000000-0005-0000-0000-0000714C0000}"/>
    <cellStyle name="Normal 20 4 2 3 4 2" xfId="19569" xr:uid="{00000000-0005-0000-0000-0000724C0000}"/>
    <cellStyle name="Normal 20 4 2 3 4 2 2" xfId="19570" xr:uid="{00000000-0005-0000-0000-0000734C0000}"/>
    <cellStyle name="Normal 20 4 2 3 4 3" xfId="19571" xr:uid="{00000000-0005-0000-0000-0000744C0000}"/>
    <cellStyle name="Normal 20 4 2 3 5" xfId="19572" xr:uid="{00000000-0005-0000-0000-0000754C0000}"/>
    <cellStyle name="Normal 20 4 2 3 5 2" xfId="19573" xr:uid="{00000000-0005-0000-0000-0000764C0000}"/>
    <cellStyle name="Normal 20 4 2 3 6" xfId="19574" xr:uid="{00000000-0005-0000-0000-0000774C0000}"/>
    <cellStyle name="Normal 20 4 2 3 6 2" xfId="19575" xr:uid="{00000000-0005-0000-0000-0000784C0000}"/>
    <cellStyle name="Normal 20 4 2 3 7" xfId="19576" xr:uid="{00000000-0005-0000-0000-0000794C0000}"/>
    <cellStyle name="Normal 20 4 2 4" xfId="19577" xr:uid="{00000000-0005-0000-0000-00007A4C0000}"/>
    <cellStyle name="Normal 20 4 2 4 2" xfId="19578" xr:uid="{00000000-0005-0000-0000-00007B4C0000}"/>
    <cellStyle name="Normal 20 4 2 4 2 2" xfId="19579" xr:uid="{00000000-0005-0000-0000-00007C4C0000}"/>
    <cellStyle name="Normal 20 4 2 4 3" xfId="19580" xr:uid="{00000000-0005-0000-0000-00007D4C0000}"/>
    <cellStyle name="Normal 20 4 2 5" xfId="19581" xr:uid="{00000000-0005-0000-0000-00007E4C0000}"/>
    <cellStyle name="Normal 20 4 2 5 2" xfId="19582" xr:uid="{00000000-0005-0000-0000-00007F4C0000}"/>
    <cellStyle name="Normal 20 4 2 5 2 2" xfId="19583" xr:uid="{00000000-0005-0000-0000-0000804C0000}"/>
    <cellStyle name="Normal 20 4 2 5 3" xfId="19584" xr:uid="{00000000-0005-0000-0000-0000814C0000}"/>
    <cellStyle name="Normal 20 4 2 6" xfId="19585" xr:uid="{00000000-0005-0000-0000-0000824C0000}"/>
    <cellStyle name="Normal 20 4 2 6 2" xfId="19586" xr:uid="{00000000-0005-0000-0000-0000834C0000}"/>
    <cellStyle name="Normal 20 4 2 6 2 2" xfId="19587" xr:uid="{00000000-0005-0000-0000-0000844C0000}"/>
    <cellStyle name="Normal 20 4 2 6 3" xfId="19588" xr:uid="{00000000-0005-0000-0000-0000854C0000}"/>
    <cellStyle name="Normal 20 4 2 7" xfId="19589" xr:uid="{00000000-0005-0000-0000-0000864C0000}"/>
    <cellStyle name="Normal 20 4 2 7 2" xfId="19590" xr:uid="{00000000-0005-0000-0000-0000874C0000}"/>
    <cellStyle name="Normal 20 4 2 8" xfId="19591" xr:uid="{00000000-0005-0000-0000-0000884C0000}"/>
    <cellStyle name="Normal 20 4 2 8 2" xfId="19592" xr:uid="{00000000-0005-0000-0000-0000894C0000}"/>
    <cellStyle name="Normal 20 4 2 9" xfId="19593" xr:uid="{00000000-0005-0000-0000-00008A4C0000}"/>
    <cellStyle name="Normal 20 4 3" xfId="19594" xr:uid="{00000000-0005-0000-0000-00008B4C0000}"/>
    <cellStyle name="Normal 20 4 3 2" xfId="19595" xr:uid="{00000000-0005-0000-0000-00008C4C0000}"/>
    <cellStyle name="Normal 20 4 3 2 2" xfId="19596" xr:uid="{00000000-0005-0000-0000-00008D4C0000}"/>
    <cellStyle name="Normal 20 4 3 2 2 2" xfId="19597" xr:uid="{00000000-0005-0000-0000-00008E4C0000}"/>
    <cellStyle name="Normal 20 4 3 2 2 2 2" xfId="19598" xr:uid="{00000000-0005-0000-0000-00008F4C0000}"/>
    <cellStyle name="Normal 20 4 3 2 2 3" xfId="19599" xr:uid="{00000000-0005-0000-0000-0000904C0000}"/>
    <cellStyle name="Normal 20 4 3 2 3" xfId="19600" xr:uid="{00000000-0005-0000-0000-0000914C0000}"/>
    <cellStyle name="Normal 20 4 3 2 3 2" xfId="19601" xr:uid="{00000000-0005-0000-0000-0000924C0000}"/>
    <cellStyle name="Normal 20 4 3 2 3 2 2" xfId="19602" xr:uid="{00000000-0005-0000-0000-0000934C0000}"/>
    <cellStyle name="Normal 20 4 3 2 3 3" xfId="19603" xr:uid="{00000000-0005-0000-0000-0000944C0000}"/>
    <cellStyle name="Normal 20 4 3 2 4" xfId="19604" xr:uid="{00000000-0005-0000-0000-0000954C0000}"/>
    <cellStyle name="Normal 20 4 3 2 4 2" xfId="19605" xr:uid="{00000000-0005-0000-0000-0000964C0000}"/>
    <cellStyle name="Normal 20 4 3 2 4 2 2" xfId="19606" xr:uid="{00000000-0005-0000-0000-0000974C0000}"/>
    <cellStyle name="Normal 20 4 3 2 4 3" xfId="19607" xr:uid="{00000000-0005-0000-0000-0000984C0000}"/>
    <cellStyle name="Normal 20 4 3 2 5" xfId="19608" xr:uid="{00000000-0005-0000-0000-0000994C0000}"/>
    <cellStyle name="Normal 20 4 3 2 5 2" xfId="19609" xr:uid="{00000000-0005-0000-0000-00009A4C0000}"/>
    <cellStyle name="Normal 20 4 3 2 6" xfId="19610" xr:uid="{00000000-0005-0000-0000-00009B4C0000}"/>
    <cellStyle name="Normal 20 4 3 2 6 2" xfId="19611" xr:uid="{00000000-0005-0000-0000-00009C4C0000}"/>
    <cellStyle name="Normal 20 4 3 2 7" xfId="19612" xr:uid="{00000000-0005-0000-0000-00009D4C0000}"/>
    <cellStyle name="Normal 20 4 3 3" xfId="19613" xr:uid="{00000000-0005-0000-0000-00009E4C0000}"/>
    <cellStyle name="Normal 20 4 3 3 2" xfId="19614" xr:uid="{00000000-0005-0000-0000-00009F4C0000}"/>
    <cellStyle name="Normal 20 4 3 3 2 2" xfId="19615" xr:uid="{00000000-0005-0000-0000-0000A04C0000}"/>
    <cellStyle name="Normal 20 4 3 3 3" xfId="19616" xr:uid="{00000000-0005-0000-0000-0000A14C0000}"/>
    <cellStyle name="Normal 20 4 3 4" xfId="19617" xr:uid="{00000000-0005-0000-0000-0000A24C0000}"/>
    <cellStyle name="Normal 20 4 3 4 2" xfId="19618" xr:uid="{00000000-0005-0000-0000-0000A34C0000}"/>
    <cellStyle name="Normal 20 4 3 4 2 2" xfId="19619" xr:uid="{00000000-0005-0000-0000-0000A44C0000}"/>
    <cellStyle name="Normal 20 4 3 4 3" xfId="19620" xr:uid="{00000000-0005-0000-0000-0000A54C0000}"/>
    <cellStyle name="Normal 20 4 3 5" xfId="19621" xr:uid="{00000000-0005-0000-0000-0000A64C0000}"/>
    <cellStyle name="Normal 20 4 3 5 2" xfId="19622" xr:uid="{00000000-0005-0000-0000-0000A74C0000}"/>
    <cellStyle name="Normal 20 4 3 5 2 2" xfId="19623" xr:uid="{00000000-0005-0000-0000-0000A84C0000}"/>
    <cellStyle name="Normal 20 4 3 5 3" xfId="19624" xr:uid="{00000000-0005-0000-0000-0000A94C0000}"/>
    <cellStyle name="Normal 20 4 3 6" xfId="19625" xr:uid="{00000000-0005-0000-0000-0000AA4C0000}"/>
    <cellStyle name="Normal 20 4 3 6 2" xfId="19626" xr:uid="{00000000-0005-0000-0000-0000AB4C0000}"/>
    <cellStyle name="Normal 20 4 3 7" xfId="19627" xr:uid="{00000000-0005-0000-0000-0000AC4C0000}"/>
    <cellStyle name="Normal 20 4 3 7 2" xfId="19628" xr:uid="{00000000-0005-0000-0000-0000AD4C0000}"/>
    <cellStyle name="Normal 20 4 3 8" xfId="19629" xr:uid="{00000000-0005-0000-0000-0000AE4C0000}"/>
    <cellStyle name="Normal 20 4 4" xfId="19630" xr:uid="{00000000-0005-0000-0000-0000AF4C0000}"/>
    <cellStyle name="Normal 20 4 4 2" xfId="19631" xr:uid="{00000000-0005-0000-0000-0000B04C0000}"/>
    <cellStyle name="Normal 20 4 4 2 2" xfId="19632" xr:uid="{00000000-0005-0000-0000-0000B14C0000}"/>
    <cellStyle name="Normal 20 4 4 2 2 2" xfId="19633" xr:uid="{00000000-0005-0000-0000-0000B24C0000}"/>
    <cellStyle name="Normal 20 4 4 2 3" xfId="19634" xr:uid="{00000000-0005-0000-0000-0000B34C0000}"/>
    <cellStyle name="Normal 20 4 4 3" xfId="19635" xr:uid="{00000000-0005-0000-0000-0000B44C0000}"/>
    <cellStyle name="Normal 20 4 4 3 2" xfId="19636" xr:uid="{00000000-0005-0000-0000-0000B54C0000}"/>
    <cellStyle name="Normal 20 4 4 3 2 2" xfId="19637" xr:uid="{00000000-0005-0000-0000-0000B64C0000}"/>
    <cellStyle name="Normal 20 4 4 3 3" xfId="19638" xr:uid="{00000000-0005-0000-0000-0000B74C0000}"/>
    <cellStyle name="Normal 20 4 4 4" xfId="19639" xr:uid="{00000000-0005-0000-0000-0000B84C0000}"/>
    <cellStyle name="Normal 20 4 4 4 2" xfId="19640" xr:uid="{00000000-0005-0000-0000-0000B94C0000}"/>
    <cellStyle name="Normal 20 4 4 4 2 2" xfId="19641" xr:uid="{00000000-0005-0000-0000-0000BA4C0000}"/>
    <cellStyle name="Normal 20 4 4 4 3" xfId="19642" xr:uid="{00000000-0005-0000-0000-0000BB4C0000}"/>
    <cellStyle name="Normal 20 4 4 5" xfId="19643" xr:uid="{00000000-0005-0000-0000-0000BC4C0000}"/>
    <cellStyle name="Normal 20 4 4 5 2" xfId="19644" xr:uid="{00000000-0005-0000-0000-0000BD4C0000}"/>
    <cellStyle name="Normal 20 4 4 6" xfId="19645" xr:uid="{00000000-0005-0000-0000-0000BE4C0000}"/>
    <cellStyle name="Normal 20 4 4 6 2" xfId="19646" xr:uid="{00000000-0005-0000-0000-0000BF4C0000}"/>
    <cellStyle name="Normal 20 4 4 7" xfId="19647" xr:uid="{00000000-0005-0000-0000-0000C04C0000}"/>
    <cellStyle name="Normal 20 4 5" xfId="19648" xr:uid="{00000000-0005-0000-0000-0000C14C0000}"/>
    <cellStyle name="Normal 20 4 5 2" xfId="19649" xr:uid="{00000000-0005-0000-0000-0000C24C0000}"/>
    <cellStyle name="Normal 20 4 5 2 2" xfId="19650" xr:uid="{00000000-0005-0000-0000-0000C34C0000}"/>
    <cellStyle name="Normal 20 4 5 2 2 2" xfId="19651" xr:uid="{00000000-0005-0000-0000-0000C44C0000}"/>
    <cellStyle name="Normal 20 4 5 2 3" xfId="19652" xr:uid="{00000000-0005-0000-0000-0000C54C0000}"/>
    <cellStyle name="Normal 20 4 5 3" xfId="19653" xr:uid="{00000000-0005-0000-0000-0000C64C0000}"/>
    <cellStyle name="Normal 20 4 5 3 2" xfId="19654" xr:uid="{00000000-0005-0000-0000-0000C74C0000}"/>
    <cellStyle name="Normal 20 4 5 3 2 2" xfId="19655" xr:uid="{00000000-0005-0000-0000-0000C84C0000}"/>
    <cellStyle name="Normal 20 4 5 3 3" xfId="19656" xr:uid="{00000000-0005-0000-0000-0000C94C0000}"/>
    <cellStyle name="Normal 20 4 5 4" xfId="19657" xr:uid="{00000000-0005-0000-0000-0000CA4C0000}"/>
    <cellStyle name="Normal 20 4 5 4 2" xfId="19658" xr:uid="{00000000-0005-0000-0000-0000CB4C0000}"/>
    <cellStyle name="Normal 20 4 5 4 2 2" xfId="19659" xr:uid="{00000000-0005-0000-0000-0000CC4C0000}"/>
    <cellStyle name="Normal 20 4 5 4 3" xfId="19660" xr:uid="{00000000-0005-0000-0000-0000CD4C0000}"/>
    <cellStyle name="Normal 20 4 5 5" xfId="19661" xr:uid="{00000000-0005-0000-0000-0000CE4C0000}"/>
    <cellStyle name="Normal 20 4 5 5 2" xfId="19662" xr:uid="{00000000-0005-0000-0000-0000CF4C0000}"/>
    <cellStyle name="Normal 20 4 5 6" xfId="19663" xr:uid="{00000000-0005-0000-0000-0000D04C0000}"/>
    <cellStyle name="Normal 20 4 5 6 2" xfId="19664" xr:uid="{00000000-0005-0000-0000-0000D14C0000}"/>
    <cellStyle name="Normal 20 4 5 7" xfId="19665" xr:uid="{00000000-0005-0000-0000-0000D24C0000}"/>
    <cellStyle name="Normal 20 4 6" xfId="19666" xr:uid="{00000000-0005-0000-0000-0000D34C0000}"/>
    <cellStyle name="Normal 20 4 6 2" xfId="19667" xr:uid="{00000000-0005-0000-0000-0000D44C0000}"/>
    <cellStyle name="Normal 20 4 6 2 2" xfId="19668" xr:uid="{00000000-0005-0000-0000-0000D54C0000}"/>
    <cellStyle name="Normal 20 4 6 3" xfId="19669" xr:uid="{00000000-0005-0000-0000-0000D64C0000}"/>
    <cellStyle name="Normal 20 4 7" xfId="19670" xr:uid="{00000000-0005-0000-0000-0000D74C0000}"/>
    <cellStyle name="Normal 20 4 7 2" xfId="19671" xr:uid="{00000000-0005-0000-0000-0000D84C0000}"/>
    <cellStyle name="Normal 20 4 7 2 2" xfId="19672" xr:uid="{00000000-0005-0000-0000-0000D94C0000}"/>
    <cellStyle name="Normal 20 4 7 3" xfId="19673" xr:uid="{00000000-0005-0000-0000-0000DA4C0000}"/>
    <cellStyle name="Normal 20 4 8" xfId="19674" xr:uid="{00000000-0005-0000-0000-0000DB4C0000}"/>
    <cellStyle name="Normal 20 4 8 2" xfId="19675" xr:uid="{00000000-0005-0000-0000-0000DC4C0000}"/>
    <cellStyle name="Normal 20 4 8 2 2" xfId="19676" xr:uid="{00000000-0005-0000-0000-0000DD4C0000}"/>
    <cellStyle name="Normal 20 4 8 3" xfId="19677" xr:uid="{00000000-0005-0000-0000-0000DE4C0000}"/>
    <cellStyle name="Normal 20 4 9" xfId="19678" xr:uid="{00000000-0005-0000-0000-0000DF4C0000}"/>
    <cellStyle name="Normal 20 4 9 2" xfId="19679" xr:uid="{00000000-0005-0000-0000-0000E04C0000}"/>
    <cellStyle name="Normal 20 5" xfId="19680" xr:uid="{00000000-0005-0000-0000-0000E14C0000}"/>
    <cellStyle name="Normal 20 5 10" xfId="19681" xr:uid="{00000000-0005-0000-0000-0000E24C0000}"/>
    <cellStyle name="Normal 20 5 10 2" xfId="19682" xr:uid="{00000000-0005-0000-0000-0000E34C0000}"/>
    <cellStyle name="Normal 20 5 11" xfId="19683" xr:uid="{00000000-0005-0000-0000-0000E44C0000}"/>
    <cellStyle name="Normal 20 5 2" xfId="19684" xr:uid="{00000000-0005-0000-0000-0000E54C0000}"/>
    <cellStyle name="Normal 20 5 2 2" xfId="19685" xr:uid="{00000000-0005-0000-0000-0000E64C0000}"/>
    <cellStyle name="Normal 20 5 2 2 2" xfId="19686" xr:uid="{00000000-0005-0000-0000-0000E74C0000}"/>
    <cellStyle name="Normal 20 5 2 2 2 2" xfId="19687" xr:uid="{00000000-0005-0000-0000-0000E84C0000}"/>
    <cellStyle name="Normal 20 5 2 2 2 2 2" xfId="19688" xr:uid="{00000000-0005-0000-0000-0000E94C0000}"/>
    <cellStyle name="Normal 20 5 2 2 2 3" xfId="19689" xr:uid="{00000000-0005-0000-0000-0000EA4C0000}"/>
    <cellStyle name="Normal 20 5 2 2 3" xfId="19690" xr:uid="{00000000-0005-0000-0000-0000EB4C0000}"/>
    <cellStyle name="Normal 20 5 2 2 3 2" xfId="19691" xr:uid="{00000000-0005-0000-0000-0000EC4C0000}"/>
    <cellStyle name="Normal 20 5 2 2 3 2 2" xfId="19692" xr:uid="{00000000-0005-0000-0000-0000ED4C0000}"/>
    <cellStyle name="Normal 20 5 2 2 3 3" xfId="19693" xr:uid="{00000000-0005-0000-0000-0000EE4C0000}"/>
    <cellStyle name="Normal 20 5 2 2 4" xfId="19694" xr:uid="{00000000-0005-0000-0000-0000EF4C0000}"/>
    <cellStyle name="Normal 20 5 2 2 4 2" xfId="19695" xr:uid="{00000000-0005-0000-0000-0000F04C0000}"/>
    <cellStyle name="Normal 20 5 2 2 4 2 2" xfId="19696" xr:uid="{00000000-0005-0000-0000-0000F14C0000}"/>
    <cellStyle name="Normal 20 5 2 2 4 3" xfId="19697" xr:uid="{00000000-0005-0000-0000-0000F24C0000}"/>
    <cellStyle name="Normal 20 5 2 2 5" xfId="19698" xr:uid="{00000000-0005-0000-0000-0000F34C0000}"/>
    <cellStyle name="Normal 20 5 2 2 5 2" xfId="19699" xr:uid="{00000000-0005-0000-0000-0000F44C0000}"/>
    <cellStyle name="Normal 20 5 2 2 6" xfId="19700" xr:uid="{00000000-0005-0000-0000-0000F54C0000}"/>
    <cellStyle name="Normal 20 5 2 2 6 2" xfId="19701" xr:uid="{00000000-0005-0000-0000-0000F64C0000}"/>
    <cellStyle name="Normal 20 5 2 2 7" xfId="19702" xr:uid="{00000000-0005-0000-0000-0000F74C0000}"/>
    <cellStyle name="Normal 20 5 2 3" xfId="19703" xr:uid="{00000000-0005-0000-0000-0000F84C0000}"/>
    <cellStyle name="Normal 20 5 2 3 2" xfId="19704" xr:uid="{00000000-0005-0000-0000-0000F94C0000}"/>
    <cellStyle name="Normal 20 5 2 3 2 2" xfId="19705" xr:uid="{00000000-0005-0000-0000-0000FA4C0000}"/>
    <cellStyle name="Normal 20 5 2 3 2 2 2" xfId="19706" xr:uid="{00000000-0005-0000-0000-0000FB4C0000}"/>
    <cellStyle name="Normal 20 5 2 3 2 3" xfId="19707" xr:uid="{00000000-0005-0000-0000-0000FC4C0000}"/>
    <cellStyle name="Normal 20 5 2 3 3" xfId="19708" xr:uid="{00000000-0005-0000-0000-0000FD4C0000}"/>
    <cellStyle name="Normal 20 5 2 3 3 2" xfId="19709" xr:uid="{00000000-0005-0000-0000-0000FE4C0000}"/>
    <cellStyle name="Normal 20 5 2 3 3 2 2" xfId="19710" xr:uid="{00000000-0005-0000-0000-0000FF4C0000}"/>
    <cellStyle name="Normal 20 5 2 3 3 3" xfId="19711" xr:uid="{00000000-0005-0000-0000-0000004D0000}"/>
    <cellStyle name="Normal 20 5 2 3 4" xfId="19712" xr:uid="{00000000-0005-0000-0000-0000014D0000}"/>
    <cellStyle name="Normal 20 5 2 3 4 2" xfId="19713" xr:uid="{00000000-0005-0000-0000-0000024D0000}"/>
    <cellStyle name="Normal 20 5 2 3 4 2 2" xfId="19714" xr:uid="{00000000-0005-0000-0000-0000034D0000}"/>
    <cellStyle name="Normal 20 5 2 3 4 3" xfId="19715" xr:uid="{00000000-0005-0000-0000-0000044D0000}"/>
    <cellStyle name="Normal 20 5 2 3 5" xfId="19716" xr:uid="{00000000-0005-0000-0000-0000054D0000}"/>
    <cellStyle name="Normal 20 5 2 3 5 2" xfId="19717" xr:uid="{00000000-0005-0000-0000-0000064D0000}"/>
    <cellStyle name="Normal 20 5 2 3 6" xfId="19718" xr:uid="{00000000-0005-0000-0000-0000074D0000}"/>
    <cellStyle name="Normal 20 5 2 3 6 2" xfId="19719" xr:uid="{00000000-0005-0000-0000-0000084D0000}"/>
    <cellStyle name="Normal 20 5 2 3 7" xfId="19720" xr:uid="{00000000-0005-0000-0000-0000094D0000}"/>
    <cellStyle name="Normal 20 5 2 4" xfId="19721" xr:uid="{00000000-0005-0000-0000-00000A4D0000}"/>
    <cellStyle name="Normal 20 5 2 4 2" xfId="19722" xr:uid="{00000000-0005-0000-0000-00000B4D0000}"/>
    <cellStyle name="Normal 20 5 2 4 2 2" xfId="19723" xr:uid="{00000000-0005-0000-0000-00000C4D0000}"/>
    <cellStyle name="Normal 20 5 2 4 3" xfId="19724" xr:uid="{00000000-0005-0000-0000-00000D4D0000}"/>
    <cellStyle name="Normal 20 5 2 5" xfId="19725" xr:uid="{00000000-0005-0000-0000-00000E4D0000}"/>
    <cellStyle name="Normal 20 5 2 5 2" xfId="19726" xr:uid="{00000000-0005-0000-0000-00000F4D0000}"/>
    <cellStyle name="Normal 20 5 2 5 2 2" xfId="19727" xr:uid="{00000000-0005-0000-0000-0000104D0000}"/>
    <cellStyle name="Normal 20 5 2 5 3" xfId="19728" xr:uid="{00000000-0005-0000-0000-0000114D0000}"/>
    <cellStyle name="Normal 20 5 2 6" xfId="19729" xr:uid="{00000000-0005-0000-0000-0000124D0000}"/>
    <cellStyle name="Normal 20 5 2 6 2" xfId="19730" xr:uid="{00000000-0005-0000-0000-0000134D0000}"/>
    <cellStyle name="Normal 20 5 2 6 2 2" xfId="19731" xr:uid="{00000000-0005-0000-0000-0000144D0000}"/>
    <cellStyle name="Normal 20 5 2 6 3" xfId="19732" xr:uid="{00000000-0005-0000-0000-0000154D0000}"/>
    <cellStyle name="Normal 20 5 2 7" xfId="19733" xr:uid="{00000000-0005-0000-0000-0000164D0000}"/>
    <cellStyle name="Normal 20 5 2 7 2" xfId="19734" xr:uid="{00000000-0005-0000-0000-0000174D0000}"/>
    <cellStyle name="Normal 20 5 2 8" xfId="19735" xr:uid="{00000000-0005-0000-0000-0000184D0000}"/>
    <cellStyle name="Normal 20 5 2 8 2" xfId="19736" xr:uid="{00000000-0005-0000-0000-0000194D0000}"/>
    <cellStyle name="Normal 20 5 2 9" xfId="19737" xr:uid="{00000000-0005-0000-0000-00001A4D0000}"/>
    <cellStyle name="Normal 20 5 3" xfId="19738" xr:uid="{00000000-0005-0000-0000-00001B4D0000}"/>
    <cellStyle name="Normal 20 5 3 2" xfId="19739" xr:uid="{00000000-0005-0000-0000-00001C4D0000}"/>
    <cellStyle name="Normal 20 5 3 2 2" xfId="19740" xr:uid="{00000000-0005-0000-0000-00001D4D0000}"/>
    <cellStyle name="Normal 20 5 3 2 2 2" xfId="19741" xr:uid="{00000000-0005-0000-0000-00001E4D0000}"/>
    <cellStyle name="Normal 20 5 3 2 2 2 2" xfId="19742" xr:uid="{00000000-0005-0000-0000-00001F4D0000}"/>
    <cellStyle name="Normal 20 5 3 2 2 3" xfId="19743" xr:uid="{00000000-0005-0000-0000-0000204D0000}"/>
    <cellStyle name="Normal 20 5 3 2 3" xfId="19744" xr:uid="{00000000-0005-0000-0000-0000214D0000}"/>
    <cellStyle name="Normal 20 5 3 2 3 2" xfId="19745" xr:uid="{00000000-0005-0000-0000-0000224D0000}"/>
    <cellStyle name="Normal 20 5 3 2 3 2 2" xfId="19746" xr:uid="{00000000-0005-0000-0000-0000234D0000}"/>
    <cellStyle name="Normal 20 5 3 2 3 3" xfId="19747" xr:uid="{00000000-0005-0000-0000-0000244D0000}"/>
    <cellStyle name="Normal 20 5 3 2 4" xfId="19748" xr:uid="{00000000-0005-0000-0000-0000254D0000}"/>
    <cellStyle name="Normal 20 5 3 2 4 2" xfId="19749" xr:uid="{00000000-0005-0000-0000-0000264D0000}"/>
    <cellStyle name="Normal 20 5 3 2 4 2 2" xfId="19750" xr:uid="{00000000-0005-0000-0000-0000274D0000}"/>
    <cellStyle name="Normal 20 5 3 2 4 3" xfId="19751" xr:uid="{00000000-0005-0000-0000-0000284D0000}"/>
    <cellStyle name="Normal 20 5 3 2 5" xfId="19752" xr:uid="{00000000-0005-0000-0000-0000294D0000}"/>
    <cellStyle name="Normal 20 5 3 2 5 2" xfId="19753" xr:uid="{00000000-0005-0000-0000-00002A4D0000}"/>
    <cellStyle name="Normal 20 5 3 2 6" xfId="19754" xr:uid="{00000000-0005-0000-0000-00002B4D0000}"/>
    <cellStyle name="Normal 20 5 3 2 6 2" xfId="19755" xr:uid="{00000000-0005-0000-0000-00002C4D0000}"/>
    <cellStyle name="Normal 20 5 3 2 7" xfId="19756" xr:uid="{00000000-0005-0000-0000-00002D4D0000}"/>
    <cellStyle name="Normal 20 5 3 3" xfId="19757" xr:uid="{00000000-0005-0000-0000-00002E4D0000}"/>
    <cellStyle name="Normal 20 5 3 3 2" xfId="19758" xr:uid="{00000000-0005-0000-0000-00002F4D0000}"/>
    <cellStyle name="Normal 20 5 3 3 2 2" xfId="19759" xr:uid="{00000000-0005-0000-0000-0000304D0000}"/>
    <cellStyle name="Normal 20 5 3 3 3" xfId="19760" xr:uid="{00000000-0005-0000-0000-0000314D0000}"/>
    <cellStyle name="Normal 20 5 3 4" xfId="19761" xr:uid="{00000000-0005-0000-0000-0000324D0000}"/>
    <cellStyle name="Normal 20 5 3 4 2" xfId="19762" xr:uid="{00000000-0005-0000-0000-0000334D0000}"/>
    <cellStyle name="Normal 20 5 3 4 2 2" xfId="19763" xr:uid="{00000000-0005-0000-0000-0000344D0000}"/>
    <cellStyle name="Normal 20 5 3 4 3" xfId="19764" xr:uid="{00000000-0005-0000-0000-0000354D0000}"/>
    <cellStyle name="Normal 20 5 3 5" xfId="19765" xr:uid="{00000000-0005-0000-0000-0000364D0000}"/>
    <cellStyle name="Normal 20 5 3 5 2" xfId="19766" xr:uid="{00000000-0005-0000-0000-0000374D0000}"/>
    <cellStyle name="Normal 20 5 3 5 2 2" xfId="19767" xr:uid="{00000000-0005-0000-0000-0000384D0000}"/>
    <cellStyle name="Normal 20 5 3 5 3" xfId="19768" xr:uid="{00000000-0005-0000-0000-0000394D0000}"/>
    <cellStyle name="Normal 20 5 3 6" xfId="19769" xr:uid="{00000000-0005-0000-0000-00003A4D0000}"/>
    <cellStyle name="Normal 20 5 3 6 2" xfId="19770" xr:uid="{00000000-0005-0000-0000-00003B4D0000}"/>
    <cellStyle name="Normal 20 5 3 7" xfId="19771" xr:uid="{00000000-0005-0000-0000-00003C4D0000}"/>
    <cellStyle name="Normal 20 5 3 7 2" xfId="19772" xr:uid="{00000000-0005-0000-0000-00003D4D0000}"/>
    <cellStyle name="Normal 20 5 3 8" xfId="19773" xr:uid="{00000000-0005-0000-0000-00003E4D0000}"/>
    <cellStyle name="Normal 20 5 4" xfId="19774" xr:uid="{00000000-0005-0000-0000-00003F4D0000}"/>
    <cellStyle name="Normal 20 5 4 2" xfId="19775" xr:uid="{00000000-0005-0000-0000-0000404D0000}"/>
    <cellStyle name="Normal 20 5 4 2 2" xfId="19776" xr:uid="{00000000-0005-0000-0000-0000414D0000}"/>
    <cellStyle name="Normal 20 5 4 2 2 2" xfId="19777" xr:uid="{00000000-0005-0000-0000-0000424D0000}"/>
    <cellStyle name="Normal 20 5 4 2 3" xfId="19778" xr:uid="{00000000-0005-0000-0000-0000434D0000}"/>
    <cellStyle name="Normal 20 5 4 3" xfId="19779" xr:uid="{00000000-0005-0000-0000-0000444D0000}"/>
    <cellStyle name="Normal 20 5 4 3 2" xfId="19780" xr:uid="{00000000-0005-0000-0000-0000454D0000}"/>
    <cellStyle name="Normal 20 5 4 3 2 2" xfId="19781" xr:uid="{00000000-0005-0000-0000-0000464D0000}"/>
    <cellStyle name="Normal 20 5 4 3 3" xfId="19782" xr:uid="{00000000-0005-0000-0000-0000474D0000}"/>
    <cellStyle name="Normal 20 5 4 4" xfId="19783" xr:uid="{00000000-0005-0000-0000-0000484D0000}"/>
    <cellStyle name="Normal 20 5 4 4 2" xfId="19784" xr:uid="{00000000-0005-0000-0000-0000494D0000}"/>
    <cellStyle name="Normal 20 5 4 4 2 2" xfId="19785" xr:uid="{00000000-0005-0000-0000-00004A4D0000}"/>
    <cellStyle name="Normal 20 5 4 4 3" xfId="19786" xr:uid="{00000000-0005-0000-0000-00004B4D0000}"/>
    <cellStyle name="Normal 20 5 4 5" xfId="19787" xr:uid="{00000000-0005-0000-0000-00004C4D0000}"/>
    <cellStyle name="Normal 20 5 4 5 2" xfId="19788" xr:uid="{00000000-0005-0000-0000-00004D4D0000}"/>
    <cellStyle name="Normal 20 5 4 6" xfId="19789" xr:uid="{00000000-0005-0000-0000-00004E4D0000}"/>
    <cellStyle name="Normal 20 5 4 6 2" xfId="19790" xr:uid="{00000000-0005-0000-0000-00004F4D0000}"/>
    <cellStyle name="Normal 20 5 4 7" xfId="19791" xr:uid="{00000000-0005-0000-0000-0000504D0000}"/>
    <cellStyle name="Normal 20 5 5" xfId="19792" xr:uid="{00000000-0005-0000-0000-0000514D0000}"/>
    <cellStyle name="Normal 20 5 5 2" xfId="19793" xr:uid="{00000000-0005-0000-0000-0000524D0000}"/>
    <cellStyle name="Normal 20 5 5 2 2" xfId="19794" xr:uid="{00000000-0005-0000-0000-0000534D0000}"/>
    <cellStyle name="Normal 20 5 5 2 2 2" xfId="19795" xr:uid="{00000000-0005-0000-0000-0000544D0000}"/>
    <cellStyle name="Normal 20 5 5 2 3" xfId="19796" xr:uid="{00000000-0005-0000-0000-0000554D0000}"/>
    <cellStyle name="Normal 20 5 5 3" xfId="19797" xr:uid="{00000000-0005-0000-0000-0000564D0000}"/>
    <cellStyle name="Normal 20 5 5 3 2" xfId="19798" xr:uid="{00000000-0005-0000-0000-0000574D0000}"/>
    <cellStyle name="Normal 20 5 5 3 2 2" xfId="19799" xr:uid="{00000000-0005-0000-0000-0000584D0000}"/>
    <cellStyle name="Normal 20 5 5 3 3" xfId="19800" xr:uid="{00000000-0005-0000-0000-0000594D0000}"/>
    <cellStyle name="Normal 20 5 5 4" xfId="19801" xr:uid="{00000000-0005-0000-0000-00005A4D0000}"/>
    <cellStyle name="Normal 20 5 5 4 2" xfId="19802" xr:uid="{00000000-0005-0000-0000-00005B4D0000}"/>
    <cellStyle name="Normal 20 5 5 4 2 2" xfId="19803" xr:uid="{00000000-0005-0000-0000-00005C4D0000}"/>
    <cellStyle name="Normal 20 5 5 4 3" xfId="19804" xr:uid="{00000000-0005-0000-0000-00005D4D0000}"/>
    <cellStyle name="Normal 20 5 5 5" xfId="19805" xr:uid="{00000000-0005-0000-0000-00005E4D0000}"/>
    <cellStyle name="Normal 20 5 5 5 2" xfId="19806" xr:uid="{00000000-0005-0000-0000-00005F4D0000}"/>
    <cellStyle name="Normal 20 5 5 6" xfId="19807" xr:uid="{00000000-0005-0000-0000-0000604D0000}"/>
    <cellStyle name="Normal 20 5 5 6 2" xfId="19808" xr:uid="{00000000-0005-0000-0000-0000614D0000}"/>
    <cellStyle name="Normal 20 5 5 7" xfId="19809" xr:uid="{00000000-0005-0000-0000-0000624D0000}"/>
    <cellStyle name="Normal 20 5 6" xfId="19810" xr:uid="{00000000-0005-0000-0000-0000634D0000}"/>
    <cellStyle name="Normal 20 5 6 2" xfId="19811" xr:uid="{00000000-0005-0000-0000-0000644D0000}"/>
    <cellStyle name="Normal 20 5 6 2 2" xfId="19812" xr:uid="{00000000-0005-0000-0000-0000654D0000}"/>
    <cellStyle name="Normal 20 5 6 3" xfId="19813" xr:uid="{00000000-0005-0000-0000-0000664D0000}"/>
    <cellStyle name="Normal 20 5 7" xfId="19814" xr:uid="{00000000-0005-0000-0000-0000674D0000}"/>
    <cellStyle name="Normal 20 5 7 2" xfId="19815" xr:uid="{00000000-0005-0000-0000-0000684D0000}"/>
    <cellStyle name="Normal 20 5 7 2 2" xfId="19816" xr:uid="{00000000-0005-0000-0000-0000694D0000}"/>
    <cellStyle name="Normal 20 5 7 3" xfId="19817" xr:uid="{00000000-0005-0000-0000-00006A4D0000}"/>
    <cellStyle name="Normal 20 5 8" xfId="19818" xr:uid="{00000000-0005-0000-0000-00006B4D0000}"/>
    <cellStyle name="Normal 20 5 8 2" xfId="19819" xr:uid="{00000000-0005-0000-0000-00006C4D0000}"/>
    <cellStyle name="Normal 20 5 8 2 2" xfId="19820" xr:uid="{00000000-0005-0000-0000-00006D4D0000}"/>
    <cellStyle name="Normal 20 5 8 3" xfId="19821" xr:uid="{00000000-0005-0000-0000-00006E4D0000}"/>
    <cellStyle name="Normal 20 5 9" xfId="19822" xr:uid="{00000000-0005-0000-0000-00006F4D0000}"/>
    <cellStyle name="Normal 20 5 9 2" xfId="19823" xr:uid="{00000000-0005-0000-0000-0000704D0000}"/>
    <cellStyle name="Normal 20 6" xfId="19824" xr:uid="{00000000-0005-0000-0000-0000714D0000}"/>
    <cellStyle name="Normal 20 6 2" xfId="19825" xr:uid="{00000000-0005-0000-0000-0000724D0000}"/>
    <cellStyle name="Normal 20 6 2 2" xfId="19826" xr:uid="{00000000-0005-0000-0000-0000734D0000}"/>
    <cellStyle name="Normal 20 6 2 2 2" xfId="19827" xr:uid="{00000000-0005-0000-0000-0000744D0000}"/>
    <cellStyle name="Normal 20 6 2 2 2 2" xfId="19828" xr:uid="{00000000-0005-0000-0000-0000754D0000}"/>
    <cellStyle name="Normal 20 6 2 2 3" xfId="19829" xr:uid="{00000000-0005-0000-0000-0000764D0000}"/>
    <cellStyle name="Normal 20 6 2 3" xfId="19830" xr:uid="{00000000-0005-0000-0000-0000774D0000}"/>
    <cellStyle name="Normal 20 6 2 3 2" xfId="19831" xr:uid="{00000000-0005-0000-0000-0000784D0000}"/>
    <cellStyle name="Normal 20 6 2 3 2 2" xfId="19832" xr:uid="{00000000-0005-0000-0000-0000794D0000}"/>
    <cellStyle name="Normal 20 6 2 3 3" xfId="19833" xr:uid="{00000000-0005-0000-0000-00007A4D0000}"/>
    <cellStyle name="Normal 20 6 2 4" xfId="19834" xr:uid="{00000000-0005-0000-0000-00007B4D0000}"/>
    <cellStyle name="Normal 20 6 2 4 2" xfId="19835" xr:uid="{00000000-0005-0000-0000-00007C4D0000}"/>
    <cellStyle name="Normal 20 6 2 4 2 2" xfId="19836" xr:uid="{00000000-0005-0000-0000-00007D4D0000}"/>
    <cellStyle name="Normal 20 6 2 4 3" xfId="19837" xr:uid="{00000000-0005-0000-0000-00007E4D0000}"/>
    <cellStyle name="Normal 20 6 2 5" xfId="19838" xr:uid="{00000000-0005-0000-0000-00007F4D0000}"/>
    <cellStyle name="Normal 20 6 2 5 2" xfId="19839" xr:uid="{00000000-0005-0000-0000-0000804D0000}"/>
    <cellStyle name="Normal 20 6 2 6" xfId="19840" xr:uid="{00000000-0005-0000-0000-0000814D0000}"/>
    <cellStyle name="Normal 20 6 2 6 2" xfId="19841" xr:uid="{00000000-0005-0000-0000-0000824D0000}"/>
    <cellStyle name="Normal 20 6 2 7" xfId="19842" xr:uid="{00000000-0005-0000-0000-0000834D0000}"/>
    <cellStyle name="Normal 20 6 3" xfId="19843" xr:uid="{00000000-0005-0000-0000-0000844D0000}"/>
    <cellStyle name="Normal 20 6 3 2" xfId="19844" xr:uid="{00000000-0005-0000-0000-0000854D0000}"/>
    <cellStyle name="Normal 20 6 3 2 2" xfId="19845" xr:uid="{00000000-0005-0000-0000-0000864D0000}"/>
    <cellStyle name="Normal 20 6 3 2 2 2" xfId="19846" xr:uid="{00000000-0005-0000-0000-0000874D0000}"/>
    <cellStyle name="Normal 20 6 3 2 3" xfId="19847" xr:uid="{00000000-0005-0000-0000-0000884D0000}"/>
    <cellStyle name="Normal 20 6 3 3" xfId="19848" xr:uid="{00000000-0005-0000-0000-0000894D0000}"/>
    <cellStyle name="Normal 20 6 3 3 2" xfId="19849" xr:uid="{00000000-0005-0000-0000-00008A4D0000}"/>
    <cellStyle name="Normal 20 6 3 3 2 2" xfId="19850" xr:uid="{00000000-0005-0000-0000-00008B4D0000}"/>
    <cellStyle name="Normal 20 6 3 3 3" xfId="19851" xr:uid="{00000000-0005-0000-0000-00008C4D0000}"/>
    <cellStyle name="Normal 20 6 3 4" xfId="19852" xr:uid="{00000000-0005-0000-0000-00008D4D0000}"/>
    <cellStyle name="Normal 20 6 3 4 2" xfId="19853" xr:uid="{00000000-0005-0000-0000-00008E4D0000}"/>
    <cellStyle name="Normal 20 6 3 4 2 2" xfId="19854" xr:uid="{00000000-0005-0000-0000-00008F4D0000}"/>
    <cellStyle name="Normal 20 6 3 4 3" xfId="19855" xr:uid="{00000000-0005-0000-0000-0000904D0000}"/>
    <cellStyle name="Normal 20 6 3 5" xfId="19856" xr:uid="{00000000-0005-0000-0000-0000914D0000}"/>
    <cellStyle name="Normal 20 6 3 5 2" xfId="19857" xr:uid="{00000000-0005-0000-0000-0000924D0000}"/>
    <cellStyle name="Normal 20 6 3 6" xfId="19858" xr:uid="{00000000-0005-0000-0000-0000934D0000}"/>
    <cellStyle name="Normal 20 6 3 6 2" xfId="19859" xr:uid="{00000000-0005-0000-0000-0000944D0000}"/>
    <cellStyle name="Normal 20 6 3 7" xfId="19860" xr:uid="{00000000-0005-0000-0000-0000954D0000}"/>
    <cellStyle name="Normal 20 6 4" xfId="19861" xr:uid="{00000000-0005-0000-0000-0000964D0000}"/>
    <cellStyle name="Normal 20 6 4 2" xfId="19862" xr:uid="{00000000-0005-0000-0000-0000974D0000}"/>
    <cellStyle name="Normal 20 6 4 2 2" xfId="19863" xr:uid="{00000000-0005-0000-0000-0000984D0000}"/>
    <cellStyle name="Normal 20 6 4 3" xfId="19864" xr:uid="{00000000-0005-0000-0000-0000994D0000}"/>
    <cellStyle name="Normal 20 6 5" xfId="19865" xr:uid="{00000000-0005-0000-0000-00009A4D0000}"/>
    <cellStyle name="Normal 20 6 5 2" xfId="19866" xr:uid="{00000000-0005-0000-0000-00009B4D0000}"/>
    <cellStyle name="Normal 20 6 5 2 2" xfId="19867" xr:uid="{00000000-0005-0000-0000-00009C4D0000}"/>
    <cellStyle name="Normal 20 6 5 3" xfId="19868" xr:uid="{00000000-0005-0000-0000-00009D4D0000}"/>
    <cellStyle name="Normal 20 6 6" xfId="19869" xr:uid="{00000000-0005-0000-0000-00009E4D0000}"/>
    <cellStyle name="Normal 20 6 6 2" xfId="19870" xr:uid="{00000000-0005-0000-0000-00009F4D0000}"/>
    <cellStyle name="Normal 20 6 6 2 2" xfId="19871" xr:uid="{00000000-0005-0000-0000-0000A04D0000}"/>
    <cellStyle name="Normal 20 6 6 3" xfId="19872" xr:uid="{00000000-0005-0000-0000-0000A14D0000}"/>
    <cellStyle name="Normal 20 6 7" xfId="19873" xr:uid="{00000000-0005-0000-0000-0000A24D0000}"/>
    <cellStyle name="Normal 20 6 7 2" xfId="19874" xr:uid="{00000000-0005-0000-0000-0000A34D0000}"/>
    <cellStyle name="Normal 20 6 8" xfId="19875" xr:uid="{00000000-0005-0000-0000-0000A44D0000}"/>
    <cellStyle name="Normal 20 6 8 2" xfId="19876" xr:uid="{00000000-0005-0000-0000-0000A54D0000}"/>
    <cellStyle name="Normal 20 6 9" xfId="19877" xr:uid="{00000000-0005-0000-0000-0000A64D0000}"/>
    <cellStyle name="Normal 20 7" xfId="19878" xr:uid="{00000000-0005-0000-0000-0000A74D0000}"/>
    <cellStyle name="Normal 20 7 2" xfId="19879" xr:uid="{00000000-0005-0000-0000-0000A84D0000}"/>
    <cellStyle name="Normal 20 7 2 2" xfId="19880" xr:uid="{00000000-0005-0000-0000-0000A94D0000}"/>
    <cellStyle name="Normal 20 7 2 2 2" xfId="19881" xr:uid="{00000000-0005-0000-0000-0000AA4D0000}"/>
    <cellStyle name="Normal 20 7 2 2 2 2" xfId="19882" xr:uid="{00000000-0005-0000-0000-0000AB4D0000}"/>
    <cellStyle name="Normal 20 7 2 2 3" xfId="19883" xr:uid="{00000000-0005-0000-0000-0000AC4D0000}"/>
    <cellStyle name="Normal 20 7 2 3" xfId="19884" xr:uid="{00000000-0005-0000-0000-0000AD4D0000}"/>
    <cellStyle name="Normal 20 7 2 3 2" xfId="19885" xr:uid="{00000000-0005-0000-0000-0000AE4D0000}"/>
    <cellStyle name="Normal 20 7 2 3 2 2" xfId="19886" xr:uid="{00000000-0005-0000-0000-0000AF4D0000}"/>
    <cellStyle name="Normal 20 7 2 3 3" xfId="19887" xr:uid="{00000000-0005-0000-0000-0000B04D0000}"/>
    <cellStyle name="Normal 20 7 2 4" xfId="19888" xr:uid="{00000000-0005-0000-0000-0000B14D0000}"/>
    <cellStyle name="Normal 20 7 2 4 2" xfId="19889" xr:uid="{00000000-0005-0000-0000-0000B24D0000}"/>
    <cellStyle name="Normal 20 7 2 4 2 2" xfId="19890" xr:uid="{00000000-0005-0000-0000-0000B34D0000}"/>
    <cellStyle name="Normal 20 7 2 4 3" xfId="19891" xr:uid="{00000000-0005-0000-0000-0000B44D0000}"/>
    <cellStyle name="Normal 20 7 2 5" xfId="19892" xr:uid="{00000000-0005-0000-0000-0000B54D0000}"/>
    <cellStyle name="Normal 20 7 2 5 2" xfId="19893" xr:uid="{00000000-0005-0000-0000-0000B64D0000}"/>
    <cellStyle name="Normal 20 7 2 6" xfId="19894" xr:uid="{00000000-0005-0000-0000-0000B74D0000}"/>
    <cellStyle name="Normal 20 7 2 6 2" xfId="19895" xr:uid="{00000000-0005-0000-0000-0000B84D0000}"/>
    <cellStyle name="Normal 20 7 2 7" xfId="19896" xr:uid="{00000000-0005-0000-0000-0000B94D0000}"/>
    <cellStyle name="Normal 20 7 3" xfId="19897" xr:uid="{00000000-0005-0000-0000-0000BA4D0000}"/>
    <cellStyle name="Normal 20 7 3 2" xfId="19898" xr:uid="{00000000-0005-0000-0000-0000BB4D0000}"/>
    <cellStyle name="Normal 20 7 3 2 2" xfId="19899" xr:uid="{00000000-0005-0000-0000-0000BC4D0000}"/>
    <cellStyle name="Normal 20 7 3 3" xfId="19900" xr:uid="{00000000-0005-0000-0000-0000BD4D0000}"/>
    <cellStyle name="Normal 20 7 4" xfId="19901" xr:uid="{00000000-0005-0000-0000-0000BE4D0000}"/>
    <cellStyle name="Normal 20 7 4 2" xfId="19902" xr:uid="{00000000-0005-0000-0000-0000BF4D0000}"/>
    <cellStyle name="Normal 20 7 4 2 2" xfId="19903" xr:uid="{00000000-0005-0000-0000-0000C04D0000}"/>
    <cellStyle name="Normal 20 7 4 3" xfId="19904" xr:uid="{00000000-0005-0000-0000-0000C14D0000}"/>
    <cellStyle name="Normal 20 7 5" xfId="19905" xr:uid="{00000000-0005-0000-0000-0000C24D0000}"/>
    <cellStyle name="Normal 20 7 5 2" xfId="19906" xr:uid="{00000000-0005-0000-0000-0000C34D0000}"/>
    <cellStyle name="Normal 20 7 5 2 2" xfId="19907" xr:uid="{00000000-0005-0000-0000-0000C44D0000}"/>
    <cellStyle name="Normal 20 7 5 3" xfId="19908" xr:uid="{00000000-0005-0000-0000-0000C54D0000}"/>
    <cellStyle name="Normal 20 7 6" xfId="19909" xr:uid="{00000000-0005-0000-0000-0000C64D0000}"/>
    <cellStyle name="Normal 20 7 6 2" xfId="19910" xr:uid="{00000000-0005-0000-0000-0000C74D0000}"/>
    <cellStyle name="Normal 20 7 7" xfId="19911" xr:uid="{00000000-0005-0000-0000-0000C84D0000}"/>
    <cellStyle name="Normal 20 7 7 2" xfId="19912" xr:uid="{00000000-0005-0000-0000-0000C94D0000}"/>
    <cellStyle name="Normal 20 7 8" xfId="19913" xr:uid="{00000000-0005-0000-0000-0000CA4D0000}"/>
    <cellStyle name="Normal 20 8" xfId="19914" xr:uid="{00000000-0005-0000-0000-0000CB4D0000}"/>
    <cellStyle name="Normal 20 8 2" xfId="19915" xr:uid="{00000000-0005-0000-0000-0000CC4D0000}"/>
    <cellStyle name="Normal 20 8 2 2" xfId="19916" xr:uid="{00000000-0005-0000-0000-0000CD4D0000}"/>
    <cellStyle name="Normal 20 8 2 2 2" xfId="19917" xr:uid="{00000000-0005-0000-0000-0000CE4D0000}"/>
    <cellStyle name="Normal 20 8 2 3" xfId="19918" xr:uid="{00000000-0005-0000-0000-0000CF4D0000}"/>
    <cellStyle name="Normal 20 8 3" xfId="19919" xr:uid="{00000000-0005-0000-0000-0000D04D0000}"/>
    <cellStyle name="Normal 20 8 3 2" xfId="19920" xr:uid="{00000000-0005-0000-0000-0000D14D0000}"/>
    <cellStyle name="Normal 20 8 3 2 2" xfId="19921" xr:uid="{00000000-0005-0000-0000-0000D24D0000}"/>
    <cellStyle name="Normal 20 8 3 3" xfId="19922" xr:uid="{00000000-0005-0000-0000-0000D34D0000}"/>
    <cellStyle name="Normal 20 8 4" xfId="19923" xr:uid="{00000000-0005-0000-0000-0000D44D0000}"/>
    <cellStyle name="Normal 20 8 4 2" xfId="19924" xr:uid="{00000000-0005-0000-0000-0000D54D0000}"/>
    <cellStyle name="Normal 20 8 4 2 2" xfId="19925" xr:uid="{00000000-0005-0000-0000-0000D64D0000}"/>
    <cellStyle name="Normal 20 8 4 3" xfId="19926" xr:uid="{00000000-0005-0000-0000-0000D74D0000}"/>
    <cellStyle name="Normal 20 8 5" xfId="19927" xr:uid="{00000000-0005-0000-0000-0000D84D0000}"/>
    <cellStyle name="Normal 20 8 5 2" xfId="19928" xr:uid="{00000000-0005-0000-0000-0000D94D0000}"/>
    <cellStyle name="Normal 20 8 6" xfId="19929" xr:uid="{00000000-0005-0000-0000-0000DA4D0000}"/>
    <cellStyle name="Normal 20 8 6 2" xfId="19930" xr:uid="{00000000-0005-0000-0000-0000DB4D0000}"/>
    <cellStyle name="Normal 20 8 7" xfId="19931" xr:uid="{00000000-0005-0000-0000-0000DC4D0000}"/>
    <cellStyle name="Normal 20 9" xfId="19932" xr:uid="{00000000-0005-0000-0000-0000DD4D0000}"/>
    <cellStyle name="Normal 20 9 2" xfId="19933" xr:uid="{00000000-0005-0000-0000-0000DE4D0000}"/>
    <cellStyle name="Normal 20 9 2 2" xfId="19934" xr:uid="{00000000-0005-0000-0000-0000DF4D0000}"/>
    <cellStyle name="Normal 20 9 2 2 2" xfId="19935" xr:uid="{00000000-0005-0000-0000-0000E04D0000}"/>
    <cellStyle name="Normal 20 9 2 3" xfId="19936" xr:uid="{00000000-0005-0000-0000-0000E14D0000}"/>
    <cellStyle name="Normal 20 9 3" xfId="19937" xr:uid="{00000000-0005-0000-0000-0000E24D0000}"/>
    <cellStyle name="Normal 20 9 3 2" xfId="19938" xr:uid="{00000000-0005-0000-0000-0000E34D0000}"/>
    <cellStyle name="Normal 20 9 3 2 2" xfId="19939" xr:uid="{00000000-0005-0000-0000-0000E44D0000}"/>
    <cellStyle name="Normal 20 9 3 3" xfId="19940" xr:uid="{00000000-0005-0000-0000-0000E54D0000}"/>
    <cellStyle name="Normal 20 9 4" xfId="19941" xr:uid="{00000000-0005-0000-0000-0000E64D0000}"/>
    <cellStyle name="Normal 20 9 4 2" xfId="19942" xr:uid="{00000000-0005-0000-0000-0000E74D0000}"/>
    <cellStyle name="Normal 20 9 4 2 2" xfId="19943" xr:uid="{00000000-0005-0000-0000-0000E84D0000}"/>
    <cellStyle name="Normal 20 9 4 3" xfId="19944" xr:uid="{00000000-0005-0000-0000-0000E94D0000}"/>
    <cellStyle name="Normal 20 9 5" xfId="19945" xr:uid="{00000000-0005-0000-0000-0000EA4D0000}"/>
    <cellStyle name="Normal 20 9 5 2" xfId="19946" xr:uid="{00000000-0005-0000-0000-0000EB4D0000}"/>
    <cellStyle name="Normal 20 9 6" xfId="19947" xr:uid="{00000000-0005-0000-0000-0000EC4D0000}"/>
    <cellStyle name="Normal 20 9 6 2" xfId="19948" xr:uid="{00000000-0005-0000-0000-0000ED4D0000}"/>
    <cellStyle name="Normal 20 9 7" xfId="19949" xr:uid="{00000000-0005-0000-0000-0000EE4D0000}"/>
    <cellStyle name="Normal 20_Confidential Information" xfId="19950" xr:uid="{00000000-0005-0000-0000-0000EF4D0000}"/>
    <cellStyle name="Normal 21" xfId="19951" xr:uid="{00000000-0005-0000-0000-0000F04D0000}"/>
    <cellStyle name="Normal 21 2" xfId="19952" xr:uid="{00000000-0005-0000-0000-0000F14D0000}"/>
    <cellStyle name="Normal 22" xfId="19953" xr:uid="{00000000-0005-0000-0000-0000F24D0000}"/>
    <cellStyle name="Normal 22 10" xfId="19954" xr:uid="{00000000-0005-0000-0000-0000F34D0000}"/>
    <cellStyle name="Normal 22 10 2" xfId="19955" xr:uid="{00000000-0005-0000-0000-0000F44D0000}"/>
    <cellStyle name="Normal 22 10 2 2" xfId="19956" xr:uid="{00000000-0005-0000-0000-0000F54D0000}"/>
    <cellStyle name="Normal 22 10 3" xfId="19957" xr:uid="{00000000-0005-0000-0000-0000F64D0000}"/>
    <cellStyle name="Normal 22 11" xfId="19958" xr:uid="{00000000-0005-0000-0000-0000F74D0000}"/>
    <cellStyle name="Normal 22 11 2" xfId="19959" xr:uid="{00000000-0005-0000-0000-0000F84D0000}"/>
    <cellStyle name="Normal 22 11 2 2" xfId="19960" xr:uid="{00000000-0005-0000-0000-0000F94D0000}"/>
    <cellStyle name="Normal 22 11 3" xfId="19961" xr:uid="{00000000-0005-0000-0000-0000FA4D0000}"/>
    <cellStyle name="Normal 22 12" xfId="19962" xr:uid="{00000000-0005-0000-0000-0000FB4D0000}"/>
    <cellStyle name="Normal 22 12 2" xfId="19963" xr:uid="{00000000-0005-0000-0000-0000FC4D0000}"/>
    <cellStyle name="Normal 22 13" xfId="19964" xr:uid="{00000000-0005-0000-0000-0000FD4D0000}"/>
    <cellStyle name="Normal 22 13 2" xfId="19965" xr:uid="{00000000-0005-0000-0000-0000FE4D0000}"/>
    <cellStyle name="Normal 22 14" xfId="19966" xr:uid="{00000000-0005-0000-0000-0000FF4D0000}"/>
    <cellStyle name="Normal 22 2" xfId="19967" xr:uid="{00000000-0005-0000-0000-0000004E0000}"/>
    <cellStyle name="Normal 22 2 10" xfId="19968" xr:uid="{00000000-0005-0000-0000-0000014E0000}"/>
    <cellStyle name="Normal 22 2 10 2" xfId="19969" xr:uid="{00000000-0005-0000-0000-0000024E0000}"/>
    <cellStyle name="Normal 22 2 10 2 2" xfId="19970" xr:uid="{00000000-0005-0000-0000-0000034E0000}"/>
    <cellStyle name="Normal 22 2 10 3" xfId="19971" xr:uid="{00000000-0005-0000-0000-0000044E0000}"/>
    <cellStyle name="Normal 22 2 11" xfId="19972" xr:uid="{00000000-0005-0000-0000-0000054E0000}"/>
    <cellStyle name="Normal 22 2 11 2" xfId="19973" xr:uid="{00000000-0005-0000-0000-0000064E0000}"/>
    <cellStyle name="Normal 22 2 12" xfId="19974" xr:uid="{00000000-0005-0000-0000-0000074E0000}"/>
    <cellStyle name="Normal 22 2 12 2" xfId="19975" xr:uid="{00000000-0005-0000-0000-0000084E0000}"/>
    <cellStyle name="Normal 22 2 13" xfId="19976" xr:uid="{00000000-0005-0000-0000-0000094E0000}"/>
    <cellStyle name="Normal 22 2 2" xfId="19977" xr:uid="{00000000-0005-0000-0000-00000A4E0000}"/>
    <cellStyle name="Normal 22 2 2 10" xfId="19978" xr:uid="{00000000-0005-0000-0000-00000B4E0000}"/>
    <cellStyle name="Normal 22 2 2 10 2" xfId="19979" xr:uid="{00000000-0005-0000-0000-00000C4E0000}"/>
    <cellStyle name="Normal 22 2 2 11" xfId="19980" xr:uid="{00000000-0005-0000-0000-00000D4E0000}"/>
    <cellStyle name="Normal 22 2 2 2" xfId="19981" xr:uid="{00000000-0005-0000-0000-00000E4E0000}"/>
    <cellStyle name="Normal 22 2 2 2 2" xfId="19982" xr:uid="{00000000-0005-0000-0000-00000F4E0000}"/>
    <cellStyle name="Normal 22 2 2 2 2 2" xfId="19983" xr:uid="{00000000-0005-0000-0000-0000104E0000}"/>
    <cellStyle name="Normal 22 2 2 2 2 2 2" xfId="19984" xr:uid="{00000000-0005-0000-0000-0000114E0000}"/>
    <cellStyle name="Normal 22 2 2 2 2 2 2 2" xfId="19985" xr:uid="{00000000-0005-0000-0000-0000124E0000}"/>
    <cellStyle name="Normal 22 2 2 2 2 2 3" xfId="19986" xr:uid="{00000000-0005-0000-0000-0000134E0000}"/>
    <cellStyle name="Normal 22 2 2 2 2 3" xfId="19987" xr:uid="{00000000-0005-0000-0000-0000144E0000}"/>
    <cellStyle name="Normal 22 2 2 2 2 3 2" xfId="19988" xr:uid="{00000000-0005-0000-0000-0000154E0000}"/>
    <cellStyle name="Normal 22 2 2 2 2 3 2 2" xfId="19989" xr:uid="{00000000-0005-0000-0000-0000164E0000}"/>
    <cellStyle name="Normal 22 2 2 2 2 3 3" xfId="19990" xr:uid="{00000000-0005-0000-0000-0000174E0000}"/>
    <cellStyle name="Normal 22 2 2 2 2 4" xfId="19991" xr:uid="{00000000-0005-0000-0000-0000184E0000}"/>
    <cellStyle name="Normal 22 2 2 2 2 4 2" xfId="19992" xr:uid="{00000000-0005-0000-0000-0000194E0000}"/>
    <cellStyle name="Normal 22 2 2 2 2 4 2 2" xfId="19993" xr:uid="{00000000-0005-0000-0000-00001A4E0000}"/>
    <cellStyle name="Normal 22 2 2 2 2 4 3" xfId="19994" xr:uid="{00000000-0005-0000-0000-00001B4E0000}"/>
    <cellStyle name="Normal 22 2 2 2 2 5" xfId="19995" xr:uid="{00000000-0005-0000-0000-00001C4E0000}"/>
    <cellStyle name="Normal 22 2 2 2 2 5 2" xfId="19996" xr:uid="{00000000-0005-0000-0000-00001D4E0000}"/>
    <cellStyle name="Normal 22 2 2 2 2 6" xfId="19997" xr:uid="{00000000-0005-0000-0000-00001E4E0000}"/>
    <cellStyle name="Normal 22 2 2 2 2 6 2" xfId="19998" xr:uid="{00000000-0005-0000-0000-00001F4E0000}"/>
    <cellStyle name="Normal 22 2 2 2 2 7" xfId="19999" xr:uid="{00000000-0005-0000-0000-0000204E0000}"/>
    <cellStyle name="Normal 22 2 2 2 3" xfId="20000" xr:uid="{00000000-0005-0000-0000-0000214E0000}"/>
    <cellStyle name="Normal 22 2 2 2 3 2" xfId="20001" xr:uid="{00000000-0005-0000-0000-0000224E0000}"/>
    <cellStyle name="Normal 22 2 2 2 3 2 2" xfId="20002" xr:uid="{00000000-0005-0000-0000-0000234E0000}"/>
    <cellStyle name="Normal 22 2 2 2 3 2 2 2" xfId="20003" xr:uid="{00000000-0005-0000-0000-0000244E0000}"/>
    <cellStyle name="Normal 22 2 2 2 3 2 3" xfId="20004" xr:uid="{00000000-0005-0000-0000-0000254E0000}"/>
    <cellStyle name="Normal 22 2 2 2 3 3" xfId="20005" xr:uid="{00000000-0005-0000-0000-0000264E0000}"/>
    <cellStyle name="Normal 22 2 2 2 3 3 2" xfId="20006" xr:uid="{00000000-0005-0000-0000-0000274E0000}"/>
    <cellStyle name="Normal 22 2 2 2 3 3 2 2" xfId="20007" xr:uid="{00000000-0005-0000-0000-0000284E0000}"/>
    <cellStyle name="Normal 22 2 2 2 3 3 3" xfId="20008" xr:uid="{00000000-0005-0000-0000-0000294E0000}"/>
    <cellStyle name="Normal 22 2 2 2 3 4" xfId="20009" xr:uid="{00000000-0005-0000-0000-00002A4E0000}"/>
    <cellStyle name="Normal 22 2 2 2 3 4 2" xfId="20010" xr:uid="{00000000-0005-0000-0000-00002B4E0000}"/>
    <cellStyle name="Normal 22 2 2 2 3 4 2 2" xfId="20011" xr:uid="{00000000-0005-0000-0000-00002C4E0000}"/>
    <cellStyle name="Normal 22 2 2 2 3 4 3" xfId="20012" xr:uid="{00000000-0005-0000-0000-00002D4E0000}"/>
    <cellStyle name="Normal 22 2 2 2 3 5" xfId="20013" xr:uid="{00000000-0005-0000-0000-00002E4E0000}"/>
    <cellStyle name="Normal 22 2 2 2 3 5 2" xfId="20014" xr:uid="{00000000-0005-0000-0000-00002F4E0000}"/>
    <cellStyle name="Normal 22 2 2 2 3 6" xfId="20015" xr:uid="{00000000-0005-0000-0000-0000304E0000}"/>
    <cellStyle name="Normal 22 2 2 2 3 6 2" xfId="20016" xr:uid="{00000000-0005-0000-0000-0000314E0000}"/>
    <cellStyle name="Normal 22 2 2 2 3 7" xfId="20017" xr:uid="{00000000-0005-0000-0000-0000324E0000}"/>
    <cellStyle name="Normal 22 2 2 2 4" xfId="20018" xr:uid="{00000000-0005-0000-0000-0000334E0000}"/>
    <cellStyle name="Normal 22 2 2 2 4 2" xfId="20019" xr:uid="{00000000-0005-0000-0000-0000344E0000}"/>
    <cellStyle name="Normal 22 2 2 2 4 2 2" xfId="20020" xr:uid="{00000000-0005-0000-0000-0000354E0000}"/>
    <cellStyle name="Normal 22 2 2 2 4 3" xfId="20021" xr:uid="{00000000-0005-0000-0000-0000364E0000}"/>
    <cellStyle name="Normal 22 2 2 2 5" xfId="20022" xr:uid="{00000000-0005-0000-0000-0000374E0000}"/>
    <cellStyle name="Normal 22 2 2 2 5 2" xfId="20023" xr:uid="{00000000-0005-0000-0000-0000384E0000}"/>
    <cellStyle name="Normal 22 2 2 2 5 2 2" xfId="20024" xr:uid="{00000000-0005-0000-0000-0000394E0000}"/>
    <cellStyle name="Normal 22 2 2 2 5 3" xfId="20025" xr:uid="{00000000-0005-0000-0000-00003A4E0000}"/>
    <cellStyle name="Normal 22 2 2 2 6" xfId="20026" xr:uid="{00000000-0005-0000-0000-00003B4E0000}"/>
    <cellStyle name="Normal 22 2 2 2 6 2" xfId="20027" xr:uid="{00000000-0005-0000-0000-00003C4E0000}"/>
    <cellStyle name="Normal 22 2 2 2 6 2 2" xfId="20028" xr:uid="{00000000-0005-0000-0000-00003D4E0000}"/>
    <cellStyle name="Normal 22 2 2 2 6 3" xfId="20029" xr:uid="{00000000-0005-0000-0000-00003E4E0000}"/>
    <cellStyle name="Normal 22 2 2 2 7" xfId="20030" xr:uid="{00000000-0005-0000-0000-00003F4E0000}"/>
    <cellStyle name="Normal 22 2 2 2 7 2" xfId="20031" xr:uid="{00000000-0005-0000-0000-0000404E0000}"/>
    <cellStyle name="Normal 22 2 2 2 8" xfId="20032" xr:uid="{00000000-0005-0000-0000-0000414E0000}"/>
    <cellStyle name="Normal 22 2 2 2 8 2" xfId="20033" xr:uid="{00000000-0005-0000-0000-0000424E0000}"/>
    <cellStyle name="Normal 22 2 2 2 9" xfId="20034" xr:uid="{00000000-0005-0000-0000-0000434E0000}"/>
    <cellStyle name="Normal 22 2 2 3" xfId="20035" xr:uid="{00000000-0005-0000-0000-0000444E0000}"/>
    <cellStyle name="Normal 22 2 2 3 2" xfId="20036" xr:uid="{00000000-0005-0000-0000-0000454E0000}"/>
    <cellStyle name="Normal 22 2 2 3 2 2" xfId="20037" xr:uid="{00000000-0005-0000-0000-0000464E0000}"/>
    <cellStyle name="Normal 22 2 2 3 2 2 2" xfId="20038" xr:uid="{00000000-0005-0000-0000-0000474E0000}"/>
    <cellStyle name="Normal 22 2 2 3 2 2 2 2" xfId="20039" xr:uid="{00000000-0005-0000-0000-0000484E0000}"/>
    <cellStyle name="Normal 22 2 2 3 2 2 3" xfId="20040" xr:uid="{00000000-0005-0000-0000-0000494E0000}"/>
    <cellStyle name="Normal 22 2 2 3 2 3" xfId="20041" xr:uid="{00000000-0005-0000-0000-00004A4E0000}"/>
    <cellStyle name="Normal 22 2 2 3 2 3 2" xfId="20042" xr:uid="{00000000-0005-0000-0000-00004B4E0000}"/>
    <cellStyle name="Normal 22 2 2 3 2 3 2 2" xfId="20043" xr:uid="{00000000-0005-0000-0000-00004C4E0000}"/>
    <cellStyle name="Normal 22 2 2 3 2 3 3" xfId="20044" xr:uid="{00000000-0005-0000-0000-00004D4E0000}"/>
    <cellStyle name="Normal 22 2 2 3 2 4" xfId="20045" xr:uid="{00000000-0005-0000-0000-00004E4E0000}"/>
    <cellStyle name="Normal 22 2 2 3 2 4 2" xfId="20046" xr:uid="{00000000-0005-0000-0000-00004F4E0000}"/>
    <cellStyle name="Normal 22 2 2 3 2 4 2 2" xfId="20047" xr:uid="{00000000-0005-0000-0000-0000504E0000}"/>
    <cellStyle name="Normal 22 2 2 3 2 4 3" xfId="20048" xr:uid="{00000000-0005-0000-0000-0000514E0000}"/>
    <cellStyle name="Normal 22 2 2 3 2 5" xfId="20049" xr:uid="{00000000-0005-0000-0000-0000524E0000}"/>
    <cellStyle name="Normal 22 2 2 3 2 5 2" xfId="20050" xr:uid="{00000000-0005-0000-0000-0000534E0000}"/>
    <cellStyle name="Normal 22 2 2 3 2 6" xfId="20051" xr:uid="{00000000-0005-0000-0000-0000544E0000}"/>
    <cellStyle name="Normal 22 2 2 3 2 6 2" xfId="20052" xr:uid="{00000000-0005-0000-0000-0000554E0000}"/>
    <cellStyle name="Normal 22 2 2 3 2 7" xfId="20053" xr:uid="{00000000-0005-0000-0000-0000564E0000}"/>
    <cellStyle name="Normal 22 2 2 3 3" xfId="20054" xr:uid="{00000000-0005-0000-0000-0000574E0000}"/>
    <cellStyle name="Normal 22 2 2 3 3 2" xfId="20055" xr:uid="{00000000-0005-0000-0000-0000584E0000}"/>
    <cellStyle name="Normal 22 2 2 3 3 2 2" xfId="20056" xr:uid="{00000000-0005-0000-0000-0000594E0000}"/>
    <cellStyle name="Normal 22 2 2 3 3 3" xfId="20057" xr:uid="{00000000-0005-0000-0000-00005A4E0000}"/>
    <cellStyle name="Normal 22 2 2 3 4" xfId="20058" xr:uid="{00000000-0005-0000-0000-00005B4E0000}"/>
    <cellStyle name="Normal 22 2 2 3 4 2" xfId="20059" xr:uid="{00000000-0005-0000-0000-00005C4E0000}"/>
    <cellStyle name="Normal 22 2 2 3 4 2 2" xfId="20060" xr:uid="{00000000-0005-0000-0000-00005D4E0000}"/>
    <cellStyle name="Normal 22 2 2 3 4 3" xfId="20061" xr:uid="{00000000-0005-0000-0000-00005E4E0000}"/>
    <cellStyle name="Normal 22 2 2 3 5" xfId="20062" xr:uid="{00000000-0005-0000-0000-00005F4E0000}"/>
    <cellStyle name="Normal 22 2 2 3 5 2" xfId="20063" xr:uid="{00000000-0005-0000-0000-0000604E0000}"/>
    <cellStyle name="Normal 22 2 2 3 5 2 2" xfId="20064" xr:uid="{00000000-0005-0000-0000-0000614E0000}"/>
    <cellStyle name="Normal 22 2 2 3 5 3" xfId="20065" xr:uid="{00000000-0005-0000-0000-0000624E0000}"/>
    <cellStyle name="Normal 22 2 2 3 6" xfId="20066" xr:uid="{00000000-0005-0000-0000-0000634E0000}"/>
    <cellStyle name="Normal 22 2 2 3 6 2" xfId="20067" xr:uid="{00000000-0005-0000-0000-0000644E0000}"/>
    <cellStyle name="Normal 22 2 2 3 7" xfId="20068" xr:uid="{00000000-0005-0000-0000-0000654E0000}"/>
    <cellStyle name="Normal 22 2 2 3 7 2" xfId="20069" xr:uid="{00000000-0005-0000-0000-0000664E0000}"/>
    <cellStyle name="Normal 22 2 2 3 8" xfId="20070" xr:uid="{00000000-0005-0000-0000-0000674E0000}"/>
    <cellStyle name="Normal 22 2 2 4" xfId="20071" xr:uid="{00000000-0005-0000-0000-0000684E0000}"/>
    <cellStyle name="Normal 22 2 2 4 2" xfId="20072" xr:uid="{00000000-0005-0000-0000-0000694E0000}"/>
    <cellStyle name="Normal 22 2 2 4 2 2" xfId="20073" xr:uid="{00000000-0005-0000-0000-00006A4E0000}"/>
    <cellStyle name="Normal 22 2 2 4 2 2 2" xfId="20074" xr:uid="{00000000-0005-0000-0000-00006B4E0000}"/>
    <cellStyle name="Normal 22 2 2 4 2 3" xfId="20075" xr:uid="{00000000-0005-0000-0000-00006C4E0000}"/>
    <cellStyle name="Normal 22 2 2 4 3" xfId="20076" xr:uid="{00000000-0005-0000-0000-00006D4E0000}"/>
    <cellStyle name="Normal 22 2 2 4 3 2" xfId="20077" xr:uid="{00000000-0005-0000-0000-00006E4E0000}"/>
    <cellStyle name="Normal 22 2 2 4 3 2 2" xfId="20078" xr:uid="{00000000-0005-0000-0000-00006F4E0000}"/>
    <cellStyle name="Normal 22 2 2 4 3 3" xfId="20079" xr:uid="{00000000-0005-0000-0000-0000704E0000}"/>
    <cellStyle name="Normal 22 2 2 4 4" xfId="20080" xr:uid="{00000000-0005-0000-0000-0000714E0000}"/>
    <cellStyle name="Normal 22 2 2 4 4 2" xfId="20081" xr:uid="{00000000-0005-0000-0000-0000724E0000}"/>
    <cellStyle name="Normal 22 2 2 4 4 2 2" xfId="20082" xr:uid="{00000000-0005-0000-0000-0000734E0000}"/>
    <cellStyle name="Normal 22 2 2 4 4 3" xfId="20083" xr:uid="{00000000-0005-0000-0000-0000744E0000}"/>
    <cellStyle name="Normal 22 2 2 4 5" xfId="20084" xr:uid="{00000000-0005-0000-0000-0000754E0000}"/>
    <cellStyle name="Normal 22 2 2 4 5 2" xfId="20085" xr:uid="{00000000-0005-0000-0000-0000764E0000}"/>
    <cellStyle name="Normal 22 2 2 4 6" xfId="20086" xr:uid="{00000000-0005-0000-0000-0000774E0000}"/>
    <cellStyle name="Normal 22 2 2 4 6 2" xfId="20087" xr:uid="{00000000-0005-0000-0000-0000784E0000}"/>
    <cellStyle name="Normal 22 2 2 4 7" xfId="20088" xr:uid="{00000000-0005-0000-0000-0000794E0000}"/>
    <cellStyle name="Normal 22 2 2 5" xfId="20089" xr:uid="{00000000-0005-0000-0000-00007A4E0000}"/>
    <cellStyle name="Normal 22 2 2 5 2" xfId="20090" xr:uid="{00000000-0005-0000-0000-00007B4E0000}"/>
    <cellStyle name="Normal 22 2 2 5 2 2" xfId="20091" xr:uid="{00000000-0005-0000-0000-00007C4E0000}"/>
    <cellStyle name="Normal 22 2 2 5 2 2 2" xfId="20092" xr:uid="{00000000-0005-0000-0000-00007D4E0000}"/>
    <cellStyle name="Normal 22 2 2 5 2 3" xfId="20093" xr:uid="{00000000-0005-0000-0000-00007E4E0000}"/>
    <cellStyle name="Normal 22 2 2 5 3" xfId="20094" xr:uid="{00000000-0005-0000-0000-00007F4E0000}"/>
    <cellStyle name="Normal 22 2 2 5 3 2" xfId="20095" xr:uid="{00000000-0005-0000-0000-0000804E0000}"/>
    <cellStyle name="Normal 22 2 2 5 3 2 2" xfId="20096" xr:uid="{00000000-0005-0000-0000-0000814E0000}"/>
    <cellStyle name="Normal 22 2 2 5 3 3" xfId="20097" xr:uid="{00000000-0005-0000-0000-0000824E0000}"/>
    <cellStyle name="Normal 22 2 2 5 4" xfId="20098" xr:uid="{00000000-0005-0000-0000-0000834E0000}"/>
    <cellStyle name="Normal 22 2 2 5 4 2" xfId="20099" xr:uid="{00000000-0005-0000-0000-0000844E0000}"/>
    <cellStyle name="Normal 22 2 2 5 4 2 2" xfId="20100" xr:uid="{00000000-0005-0000-0000-0000854E0000}"/>
    <cellStyle name="Normal 22 2 2 5 4 3" xfId="20101" xr:uid="{00000000-0005-0000-0000-0000864E0000}"/>
    <cellStyle name="Normal 22 2 2 5 5" xfId="20102" xr:uid="{00000000-0005-0000-0000-0000874E0000}"/>
    <cellStyle name="Normal 22 2 2 5 5 2" xfId="20103" xr:uid="{00000000-0005-0000-0000-0000884E0000}"/>
    <cellStyle name="Normal 22 2 2 5 6" xfId="20104" xr:uid="{00000000-0005-0000-0000-0000894E0000}"/>
    <cellStyle name="Normal 22 2 2 5 6 2" xfId="20105" xr:uid="{00000000-0005-0000-0000-00008A4E0000}"/>
    <cellStyle name="Normal 22 2 2 5 7" xfId="20106" xr:uid="{00000000-0005-0000-0000-00008B4E0000}"/>
    <cellStyle name="Normal 22 2 2 6" xfId="20107" xr:uid="{00000000-0005-0000-0000-00008C4E0000}"/>
    <cellStyle name="Normal 22 2 2 6 2" xfId="20108" xr:uid="{00000000-0005-0000-0000-00008D4E0000}"/>
    <cellStyle name="Normal 22 2 2 6 2 2" xfId="20109" xr:uid="{00000000-0005-0000-0000-00008E4E0000}"/>
    <cellStyle name="Normal 22 2 2 6 3" xfId="20110" xr:uid="{00000000-0005-0000-0000-00008F4E0000}"/>
    <cellStyle name="Normal 22 2 2 7" xfId="20111" xr:uid="{00000000-0005-0000-0000-0000904E0000}"/>
    <cellStyle name="Normal 22 2 2 7 2" xfId="20112" xr:uid="{00000000-0005-0000-0000-0000914E0000}"/>
    <cellStyle name="Normal 22 2 2 7 2 2" xfId="20113" xr:uid="{00000000-0005-0000-0000-0000924E0000}"/>
    <cellStyle name="Normal 22 2 2 7 3" xfId="20114" xr:uid="{00000000-0005-0000-0000-0000934E0000}"/>
    <cellStyle name="Normal 22 2 2 8" xfId="20115" xr:uid="{00000000-0005-0000-0000-0000944E0000}"/>
    <cellStyle name="Normal 22 2 2 8 2" xfId="20116" xr:uid="{00000000-0005-0000-0000-0000954E0000}"/>
    <cellStyle name="Normal 22 2 2 8 2 2" xfId="20117" xr:uid="{00000000-0005-0000-0000-0000964E0000}"/>
    <cellStyle name="Normal 22 2 2 8 3" xfId="20118" xr:uid="{00000000-0005-0000-0000-0000974E0000}"/>
    <cellStyle name="Normal 22 2 2 9" xfId="20119" xr:uid="{00000000-0005-0000-0000-0000984E0000}"/>
    <cellStyle name="Normal 22 2 2 9 2" xfId="20120" xr:uid="{00000000-0005-0000-0000-0000994E0000}"/>
    <cellStyle name="Normal 22 2 3" xfId="20121" xr:uid="{00000000-0005-0000-0000-00009A4E0000}"/>
    <cellStyle name="Normal 22 2 3 10" xfId="20122" xr:uid="{00000000-0005-0000-0000-00009B4E0000}"/>
    <cellStyle name="Normal 22 2 3 10 2" xfId="20123" xr:uid="{00000000-0005-0000-0000-00009C4E0000}"/>
    <cellStyle name="Normal 22 2 3 11" xfId="20124" xr:uid="{00000000-0005-0000-0000-00009D4E0000}"/>
    <cellStyle name="Normal 22 2 3 2" xfId="20125" xr:uid="{00000000-0005-0000-0000-00009E4E0000}"/>
    <cellStyle name="Normal 22 2 3 2 2" xfId="20126" xr:uid="{00000000-0005-0000-0000-00009F4E0000}"/>
    <cellStyle name="Normal 22 2 3 2 2 2" xfId="20127" xr:uid="{00000000-0005-0000-0000-0000A04E0000}"/>
    <cellStyle name="Normal 22 2 3 2 2 2 2" xfId="20128" xr:uid="{00000000-0005-0000-0000-0000A14E0000}"/>
    <cellStyle name="Normal 22 2 3 2 2 2 2 2" xfId="20129" xr:uid="{00000000-0005-0000-0000-0000A24E0000}"/>
    <cellStyle name="Normal 22 2 3 2 2 2 3" xfId="20130" xr:uid="{00000000-0005-0000-0000-0000A34E0000}"/>
    <cellStyle name="Normal 22 2 3 2 2 3" xfId="20131" xr:uid="{00000000-0005-0000-0000-0000A44E0000}"/>
    <cellStyle name="Normal 22 2 3 2 2 3 2" xfId="20132" xr:uid="{00000000-0005-0000-0000-0000A54E0000}"/>
    <cellStyle name="Normal 22 2 3 2 2 3 2 2" xfId="20133" xr:uid="{00000000-0005-0000-0000-0000A64E0000}"/>
    <cellStyle name="Normal 22 2 3 2 2 3 3" xfId="20134" xr:uid="{00000000-0005-0000-0000-0000A74E0000}"/>
    <cellStyle name="Normal 22 2 3 2 2 4" xfId="20135" xr:uid="{00000000-0005-0000-0000-0000A84E0000}"/>
    <cellStyle name="Normal 22 2 3 2 2 4 2" xfId="20136" xr:uid="{00000000-0005-0000-0000-0000A94E0000}"/>
    <cellStyle name="Normal 22 2 3 2 2 4 2 2" xfId="20137" xr:uid="{00000000-0005-0000-0000-0000AA4E0000}"/>
    <cellStyle name="Normal 22 2 3 2 2 4 3" xfId="20138" xr:uid="{00000000-0005-0000-0000-0000AB4E0000}"/>
    <cellStyle name="Normal 22 2 3 2 2 5" xfId="20139" xr:uid="{00000000-0005-0000-0000-0000AC4E0000}"/>
    <cellStyle name="Normal 22 2 3 2 2 5 2" xfId="20140" xr:uid="{00000000-0005-0000-0000-0000AD4E0000}"/>
    <cellStyle name="Normal 22 2 3 2 2 6" xfId="20141" xr:uid="{00000000-0005-0000-0000-0000AE4E0000}"/>
    <cellStyle name="Normal 22 2 3 2 2 6 2" xfId="20142" xr:uid="{00000000-0005-0000-0000-0000AF4E0000}"/>
    <cellStyle name="Normal 22 2 3 2 2 7" xfId="20143" xr:uid="{00000000-0005-0000-0000-0000B04E0000}"/>
    <cellStyle name="Normal 22 2 3 2 3" xfId="20144" xr:uid="{00000000-0005-0000-0000-0000B14E0000}"/>
    <cellStyle name="Normal 22 2 3 2 3 2" xfId="20145" xr:uid="{00000000-0005-0000-0000-0000B24E0000}"/>
    <cellStyle name="Normal 22 2 3 2 3 2 2" xfId="20146" xr:uid="{00000000-0005-0000-0000-0000B34E0000}"/>
    <cellStyle name="Normal 22 2 3 2 3 2 2 2" xfId="20147" xr:uid="{00000000-0005-0000-0000-0000B44E0000}"/>
    <cellStyle name="Normal 22 2 3 2 3 2 3" xfId="20148" xr:uid="{00000000-0005-0000-0000-0000B54E0000}"/>
    <cellStyle name="Normal 22 2 3 2 3 3" xfId="20149" xr:uid="{00000000-0005-0000-0000-0000B64E0000}"/>
    <cellStyle name="Normal 22 2 3 2 3 3 2" xfId="20150" xr:uid="{00000000-0005-0000-0000-0000B74E0000}"/>
    <cellStyle name="Normal 22 2 3 2 3 3 2 2" xfId="20151" xr:uid="{00000000-0005-0000-0000-0000B84E0000}"/>
    <cellStyle name="Normal 22 2 3 2 3 3 3" xfId="20152" xr:uid="{00000000-0005-0000-0000-0000B94E0000}"/>
    <cellStyle name="Normal 22 2 3 2 3 4" xfId="20153" xr:uid="{00000000-0005-0000-0000-0000BA4E0000}"/>
    <cellStyle name="Normal 22 2 3 2 3 4 2" xfId="20154" xr:uid="{00000000-0005-0000-0000-0000BB4E0000}"/>
    <cellStyle name="Normal 22 2 3 2 3 4 2 2" xfId="20155" xr:uid="{00000000-0005-0000-0000-0000BC4E0000}"/>
    <cellStyle name="Normal 22 2 3 2 3 4 3" xfId="20156" xr:uid="{00000000-0005-0000-0000-0000BD4E0000}"/>
    <cellStyle name="Normal 22 2 3 2 3 5" xfId="20157" xr:uid="{00000000-0005-0000-0000-0000BE4E0000}"/>
    <cellStyle name="Normal 22 2 3 2 3 5 2" xfId="20158" xr:uid="{00000000-0005-0000-0000-0000BF4E0000}"/>
    <cellStyle name="Normal 22 2 3 2 3 6" xfId="20159" xr:uid="{00000000-0005-0000-0000-0000C04E0000}"/>
    <cellStyle name="Normal 22 2 3 2 3 6 2" xfId="20160" xr:uid="{00000000-0005-0000-0000-0000C14E0000}"/>
    <cellStyle name="Normal 22 2 3 2 3 7" xfId="20161" xr:uid="{00000000-0005-0000-0000-0000C24E0000}"/>
    <cellStyle name="Normal 22 2 3 2 4" xfId="20162" xr:uid="{00000000-0005-0000-0000-0000C34E0000}"/>
    <cellStyle name="Normal 22 2 3 2 4 2" xfId="20163" xr:uid="{00000000-0005-0000-0000-0000C44E0000}"/>
    <cellStyle name="Normal 22 2 3 2 4 2 2" xfId="20164" xr:uid="{00000000-0005-0000-0000-0000C54E0000}"/>
    <cellStyle name="Normal 22 2 3 2 4 3" xfId="20165" xr:uid="{00000000-0005-0000-0000-0000C64E0000}"/>
    <cellStyle name="Normal 22 2 3 2 5" xfId="20166" xr:uid="{00000000-0005-0000-0000-0000C74E0000}"/>
    <cellStyle name="Normal 22 2 3 2 5 2" xfId="20167" xr:uid="{00000000-0005-0000-0000-0000C84E0000}"/>
    <cellStyle name="Normal 22 2 3 2 5 2 2" xfId="20168" xr:uid="{00000000-0005-0000-0000-0000C94E0000}"/>
    <cellStyle name="Normal 22 2 3 2 5 3" xfId="20169" xr:uid="{00000000-0005-0000-0000-0000CA4E0000}"/>
    <cellStyle name="Normal 22 2 3 2 6" xfId="20170" xr:uid="{00000000-0005-0000-0000-0000CB4E0000}"/>
    <cellStyle name="Normal 22 2 3 2 6 2" xfId="20171" xr:uid="{00000000-0005-0000-0000-0000CC4E0000}"/>
    <cellStyle name="Normal 22 2 3 2 6 2 2" xfId="20172" xr:uid="{00000000-0005-0000-0000-0000CD4E0000}"/>
    <cellStyle name="Normal 22 2 3 2 6 3" xfId="20173" xr:uid="{00000000-0005-0000-0000-0000CE4E0000}"/>
    <cellStyle name="Normal 22 2 3 2 7" xfId="20174" xr:uid="{00000000-0005-0000-0000-0000CF4E0000}"/>
    <cellStyle name="Normal 22 2 3 2 7 2" xfId="20175" xr:uid="{00000000-0005-0000-0000-0000D04E0000}"/>
    <cellStyle name="Normal 22 2 3 2 8" xfId="20176" xr:uid="{00000000-0005-0000-0000-0000D14E0000}"/>
    <cellStyle name="Normal 22 2 3 2 8 2" xfId="20177" xr:uid="{00000000-0005-0000-0000-0000D24E0000}"/>
    <cellStyle name="Normal 22 2 3 2 9" xfId="20178" xr:uid="{00000000-0005-0000-0000-0000D34E0000}"/>
    <cellStyle name="Normal 22 2 3 3" xfId="20179" xr:uid="{00000000-0005-0000-0000-0000D44E0000}"/>
    <cellStyle name="Normal 22 2 3 3 2" xfId="20180" xr:uid="{00000000-0005-0000-0000-0000D54E0000}"/>
    <cellStyle name="Normal 22 2 3 3 2 2" xfId="20181" xr:uid="{00000000-0005-0000-0000-0000D64E0000}"/>
    <cellStyle name="Normal 22 2 3 3 2 2 2" xfId="20182" xr:uid="{00000000-0005-0000-0000-0000D74E0000}"/>
    <cellStyle name="Normal 22 2 3 3 2 2 2 2" xfId="20183" xr:uid="{00000000-0005-0000-0000-0000D84E0000}"/>
    <cellStyle name="Normal 22 2 3 3 2 2 3" xfId="20184" xr:uid="{00000000-0005-0000-0000-0000D94E0000}"/>
    <cellStyle name="Normal 22 2 3 3 2 3" xfId="20185" xr:uid="{00000000-0005-0000-0000-0000DA4E0000}"/>
    <cellStyle name="Normal 22 2 3 3 2 3 2" xfId="20186" xr:uid="{00000000-0005-0000-0000-0000DB4E0000}"/>
    <cellStyle name="Normal 22 2 3 3 2 3 2 2" xfId="20187" xr:uid="{00000000-0005-0000-0000-0000DC4E0000}"/>
    <cellStyle name="Normal 22 2 3 3 2 3 3" xfId="20188" xr:uid="{00000000-0005-0000-0000-0000DD4E0000}"/>
    <cellStyle name="Normal 22 2 3 3 2 4" xfId="20189" xr:uid="{00000000-0005-0000-0000-0000DE4E0000}"/>
    <cellStyle name="Normal 22 2 3 3 2 4 2" xfId="20190" xr:uid="{00000000-0005-0000-0000-0000DF4E0000}"/>
    <cellStyle name="Normal 22 2 3 3 2 4 2 2" xfId="20191" xr:uid="{00000000-0005-0000-0000-0000E04E0000}"/>
    <cellStyle name="Normal 22 2 3 3 2 4 3" xfId="20192" xr:uid="{00000000-0005-0000-0000-0000E14E0000}"/>
    <cellStyle name="Normal 22 2 3 3 2 5" xfId="20193" xr:uid="{00000000-0005-0000-0000-0000E24E0000}"/>
    <cellStyle name="Normal 22 2 3 3 2 5 2" xfId="20194" xr:uid="{00000000-0005-0000-0000-0000E34E0000}"/>
    <cellStyle name="Normal 22 2 3 3 2 6" xfId="20195" xr:uid="{00000000-0005-0000-0000-0000E44E0000}"/>
    <cellStyle name="Normal 22 2 3 3 2 6 2" xfId="20196" xr:uid="{00000000-0005-0000-0000-0000E54E0000}"/>
    <cellStyle name="Normal 22 2 3 3 2 7" xfId="20197" xr:uid="{00000000-0005-0000-0000-0000E64E0000}"/>
    <cellStyle name="Normal 22 2 3 3 3" xfId="20198" xr:uid="{00000000-0005-0000-0000-0000E74E0000}"/>
    <cellStyle name="Normal 22 2 3 3 3 2" xfId="20199" xr:uid="{00000000-0005-0000-0000-0000E84E0000}"/>
    <cellStyle name="Normal 22 2 3 3 3 2 2" xfId="20200" xr:uid="{00000000-0005-0000-0000-0000E94E0000}"/>
    <cellStyle name="Normal 22 2 3 3 3 3" xfId="20201" xr:uid="{00000000-0005-0000-0000-0000EA4E0000}"/>
    <cellStyle name="Normal 22 2 3 3 4" xfId="20202" xr:uid="{00000000-0005-0000-0000-0000EB4E0000}"/>
    <cellStyle name="Normal 22 2 3 3 4 2" xfId="20203" xr:uid="{00000000-0005-0000-0000-0000EC4E0000}"/>
    <cellStyle name="Normal 22 2 3 3 4 2 2" xfId="20204" xr:uid="{00000000-0005-0000-0000-0000ED4E0000}"/>
    <cellStyle name="Normal 22 2 3 3 4 3" xfId="20205" xr:uid="{00000000-0005-0000-0000-0000EE4E0000}"/>
    <cellStyle name="Normal 22 2 3 3 5" xfId="20206" xr:uid="{00000000-0005-0000-0000-0000EF4E0000}"/>
    <cellStyle name="Normal 22 2 3 3 5 2" xfId="20207" xr:uid="{00000000-0005-0000-0000-0000F04E0000}"/>
    <cellStyle name="Normal 22 2 3 3 5 2 2" xfId="20208" xr:uid="{00000000-0005-0000-0000-0000F14E0000}"/>
    <cellStyle name="Normal 22 2 3 3 5 3" xfId="20209" xr:uid="{00000000-0005-0000-0000-0000F24E0000}"/>
    <cellStyle name="Normal 22 2 3 3 6" xfId="20210" xr:uid="{00000000-0005-0000-0000-0000F34E0000}"/>
    <cellStyle name="Normal 22 2 3 3 6 2" xfId="20211" xr:uid="{00000000-0005-0000-0000-0000F44E0000}"/>
    <cellStyle name="Normal 22 2 3 3 7" xfId="20212" xr:uid="{00000000-0005-0000-0000-0000F54E0000}"/>
    <cellStyle name="Normal 22 2 3 3 7 2" xfId="20213" xr:uid="{00000000-0005-0000-0000-0000F64E0000}"/>
    <cellStyle name="Normal 22 2 3 3 8" xfId="20214" xr:uid="{00000000-0005-0000-0000-0000F74E0000}"/>
    <cellStyle name="Normal 22 2 3 4" xfId="20215" xr:uid="{00000000-0005-0000-0000-0000F84E0000}"/>
    <cellStyle name="Normal 22 2 3 4 2" xfId="20216" xr:uid="{00000000-0005-0000-0000-0000F94E0000}"/>
    <cellStyle name="Normal 22 2 3 4 2 2" xfId="20217" xr:uid="{00000000-0005-0000-0000-0000FA4E0000}"/>
    <cellStyle name="Normal 22 2 3 4 2 2 2" xfId="20218" xr:uid="{00000000-0005-0000-0000-0000FB4E0000}"/>
    <cellStyle name="Normal 22 2 3 4 2 3" xfId="20219" xr:uid="{00000000-0005-0000-0000-0000FC4E0000}"/>
    <cellStyle name="Normal 22 2 3 4 3" xfId="20220" xr:uid="{00000000-0005-0000-0000-0000FD4E0000}"/>
    <cellStyle name="Normal 22 2 3 4 3 2" xfId="20221" xr:uid="{00000000-0005-0000-0000-0000FE4E0000}"/>
    <cellStyle name="Normal 22 2 3 4 3 2 2" xfId="20222" xr:uid="{00000000-0005-0000-0000-0000FF4E0000}"/>
    <cellStyle name="Normal 22 2 3 4 3 3" xfId="20223" xr:uid="{00000000-0005-0000-0000-0000004F0000}"/>
    <cellStyle name="Normal 22 2 3 4 4" xfId="20224" xr:uid="{00000000-0005-0000-0000-0000014F0000}"/>
    <cellStyle name="Normal 22 2 3 4 4 2" xfId="20225" xr:uid="{00000000-0005-0000-0000-0000024F0000}"/>
    <cellStyle name="Normal 22 2 3 4 4 2 2" xfId="20226" xr:uid="{00000000-0005-0000-0000-0000034F0000}"/>
    <cellStyle name="Normal 22 2 3 4 4 3" xfId="20227" xr:uid="{00000000-0005-0000-0000-0000044F0000}"/>
    <cellStyle name="Normal 22 2 3 4 5" xfId="20228" xr:uid="{00000000-0005-0000-0000-0000054F0000}"/>
    <cellStyle name="Normal 22 2 3 4 5 2" xfId="20229" xr:uid="{00000000-0005-0000-0000-0000064F0000}"/>
    <cellStyle name="Normal 22 2 3 4 6" xfId="20230" xr:uid="{00000000-0005-0000-0000-0000074F0000}"/>
    <cellStyle name="Normal 22 2 3 4 6 2" xfId="20231" xr:uid="{00000000-0005-0000-0000-0000084F0000}"/>
    <cellStyle name="Normal 22 2 3 4 7" xfId="20232" xr:uid="{00000000-0005-0000-0000-0000094F0000}"/>
    <cellStyle name="Normal 22 2 3 5" xfId="20233" xr:uid="{00000000-0005-0000-0000-00000A4F0000}"/>
    <cellStyle name="Normal 22 2 3 5 2" xfId="20234" xr:uid="{00000000-0005-0000-0000-00000B4F0000}"/>
    <cellStyle name="Normal 22 2 3 5 2 2" xfId="20235" xr:uid="{00000000-0005-0000-0000-00000C4F0000}"/>
    <cellStyle name="Normal 22 2 3 5 2 2 2" xfId="20236" xr:uid="{00000000-0005-0000-0000-00000D4F0000}"/>
    <cellStyle name="Normal 22 2 3 5 2 3" xfId="20237" xr:uid="{00000000-0005-0000-0000-00000E4F0000}"/>
    <cellStyle name="Normal 22 2 3 5 3" xfId="20238" xr:uid="{00000000-0005-0000-0000-00000F4F0000}"/>
    <cellStyle name="Normal 22 2 3 5 3 2" xfId="20239" xr:uid="{00000000-0005-0000-0000-0000104F0000}"/>
    <cellStyle name="Normal 22 2 3 5 3 2 2" xfId="20240" xr:uid="{00000000-0005-0000-0000-0000114F0000}"/>
    <cellStyle name="Normal 22 2 3 5 3 3" xfId="20241" xr:uid="{00000000-0005-0000-0000-0000124F0000}"/>
    <cellStyle name="Normal 22 2 3 5 4" xfId="20242" xr:uid="{00000000-0005-0000-0000-0000134F0000}"/>
    <cellStyle name="Normal 22 2 3 5 4 2" xfId="20243" xr:uid="{00000000-0005-0000-0000-0000144F0000}"/>
    <cellStyle name="Normal 22 2 3 5 4 2 2" xfId="20244" xr:uid="{00000000-0005-0000-0000-0000154F0000}"/>
    <cellStyle name="Normal 22 2 3 5 4 3" xfId="20245" xr:uid="{00000000-0005-0000-0000-0000164F0000}"/>
    <cellStyle name="Normal 22 2 3 5 5" xfId="20246" xr:uid="{00000000-0005-0000-0000-0000174F0000}"/>
    <cellStyle name="Normal 22 2 3 5 5 2" xfId="20247" xr:uid="{00000000-0005-0000-0000-0000184F0000}"/>
    <cellStyle name="Normal 22 2 3 5 6" xfId="20248" xr:uid="{00000000-0005-0000-0000-0000194F0000}"/>
    <cellStyle name="Normal 22 2 3 5 6 2" xfId="20249" xr:uid="{00000000-0005-0000-0000-00001A4F0000}"/>
    <cellStyle name="Normal 22 2 3 5 7" xfId="20250" xr:uid="{00000000-0005-0000-0000-00001B4F0000}"/>
    <cellStyle name="Normal 22 2 3 6" xfId="20251" xr:uid="{00000000-0005-0000-0000-00001C4F0000}"/>
    <cellStyle name="Normal 22 2 3 6 2" xfId="20252" xr:uid="{00000000-0005-0000-0000-00001D4F0000}"/>
    <cellStyle name="Normal 22 2 3 6 2 2" xfId="20253" xr:uid="{00000000-0005-0000-0000-00001E4F0000}"/>
    <cellStyle name="Normal 22 2 3 6 3" xfId="20254" xr:uid="{00000000-0005-0000-0000-00001F4F0000}"/>
    <cellStyle name="Normal 22 2 3 7" xfId="20255" xr:uid="{00000000-0005-0000-0000-0000204F0000}"/>
    <cellStyle name="Normal 22 2 3 7 2" xfId="20256" xr:uid="{00000000-0005-0000-0000-0000214F0000}"/>
    <cellStyle name="Normal 22 2 3 7 2 2" xfId="20257" xr:uid="{00000000-0005-0000-0000-0000224F0000}"/>
    <cellStyle name="Normal 22 2 3 7 3" xfId="20258" xr:uid="{00000000-0005-0000-0000-0000234F0000}"/>
    <cellStyle name="Normal 22 2 3 8" xfId="20259" xr:uid="{00000000-0005-0000-0000-0000244F0000}"/>
    <cellStyle name="Normal 22 2 3 8 2" xfId="20260" xr:uid="{00000000-0005-0000-0000-0000254F0000}"/>
    <cellStyle name="Normal 22 2 3 8 2 2" xfId="20261" xr:uid="{00000000-0005-0000-0000-0000264F0000}"/>
    <cellStyle name="Normal 22 2 3 8 3" xfId="20262" xr:uid="{00000000-0005-0000-0000-0000274F0000}"/>
    <cellStyle name="Normal 22 2 3 9" xfId="20263" xr:uid="{00000000-0005-0000-0000-0000284F0000}"/>
    <cellStyle name="Normal 22 2 3 9 2" xfId="20264" xr:uid="{00000000-0005-0000-0000-0000294F0000}"/>
    <cellStyle name="Normal 22 2 4" xfId="20265" xr:uid="{00000000-0005-0000-0000-00002A4F0000}"/>
    <cellStyle name="Normal 22 2 4 2" xfId="20266" xr:uid="{00000000-0005-0000-0000-00002B4F0000}"/>
    <cellStyle name="Normal 22 2 4 2 2" xfId="20267" xr:uid="{00000000-0005-0000-0000-00002C4F0000}"/>
    <cellStyle name="Normal 22 2 4 2 2 2" xfId="20268" xr:uid="{00000000-0005-0000-0000-00002D4F0000}"/>
    <cellStyle name="Normal 22 2 4 2 2 2 2" xfId="20269" xr:uid="{00000000-0005-0000-0000-00002E4F0000}"/>
    <cellStyle name="Normal 22 2 4 2 2 3" xfId="20270" xr:uid="{00000000-0005-0000-0000-00002F4F0000}"/>
    <cellStyle name="Normal 22 2 4 2 3" xfId="20271" xr:uid="{00000000-0005-0000-0000-0000304F0000}"/>
    <cellStyle name="Normal 22 2 4 2 3 2" xfId="20272" xr:uid="{00000000-0005-0000-0000-0000314F0000}"/>
    <cellStyle name="Normal 22 2 4 2 3 2 2" xfId="20273" xr:uid="{00000000-0005-0000-0000-0000324F0000}"/>
    <cellStyle name="Normal 22 2 4 2 3 3" xfId="20274" xr:uid="{00000000-0005-0000-0000-0000334F0000}"/>
    <cellStyle name="Normal 22 2 4 2 4" xfId="20275" xr:uid="{00000000-0005-0000-0000-0000344F0000}"/>
    <cellStyle name="Normal 22 2 4 2 4 2" xfId="20276" xr:uid="{00000000-0005-0000-0000-0000354F0000}"/>
    <cellStyle name="Normal 22 2 4 2 4 2 2" xfId="20277" xr:uid="{00000000-0005-0000-0000-0000364F0000}"/>
    <cellStyle name="Normal 22 2 4 2 4 3" xfId="20278" xr:uid="{00000000-0005-0000-0000-0000374F0000}"/>
    <cellStyle name="Normal 22 2 4 2 5" xfId="20279" xr:uid="{00000000-0005-0000-0000-0000384F0000}"/>
    <cellStyle name="Normal 22 2 4 2 5 2" xfId="20280" xr:uid="{00000000-0005-0000-0000-0000394F0000}"/>
    <cellStyle name="Normal 22 2 4 2 6" xfId="20281" xr:uid="{00000000-0005-0000-0000-00003A4F0000}"/>
    <cellStyle name="Normal 22 2 4 2 6 2" xfId="20282" xr:uid="{00000000-0005-0000-0000-00003B4F0000}"/>
    <cellStyle name="Normal 22 2 4 2 7" xfId="20283" xr:uid="{00000000-0005-0000-0000-00003C4F0000}"/>
    <cellStyle name="Normal 22 2 4 3" xfId="20284" xr:uid="{00000000-0005-0000-0000-00003D4F0000}"/>
    <cellStyle name="Normal 22 2 4 3 2" xfId="20285" xr:uid="{00000000-0005-0000-0000-00003E4F0000}"/>
    <cellStyle name="Normal 22 2 4 3 2 2" xfId="20286" xr:uid="{00000000-0005-0000-0000-00003F4F0000}"/>
    <cellStyle name="Normal 22 2 4 3 2 2 2" xfId="20287" xr:uid="{00000000-0005-0000-0000-0000404F0000}"/>
    <cellStyle name="Normal 22 2 4 3 2 3" xfId="20288" xr:uid="{00000000-0005-0000-0000-0000414F0000}"/>
    <cellStyle name="Normal 22 2 4 3 3" xfId="20289" xr:uid="{00000000-0005-0000-0000-0000424F0000}"/>
    <cellStyle name="Normal 22 2 4 3 3 2" xfId="20290" xr:uid="{00000000-0005-0000-0000-0000434F0000}"/>
    <cellStyle name="Normal 22 2 4 3 3 2 2" xfId="20291" xr:uid="{00000000-0005-0000-0000-0000444F0000}"/>
    <cellStyle name="Normal 22 2 4 3 3 3" xfId="20292" xr:uid="{00000000-0005-0000-0000-0000454F0000}"/>
    <cellStyle name="Normal 22 2 4 3 4" xfId="20293" xr:uid="{00000000-0005-0000-0000-0000464F0000}"/>
    <cellStyle name="Normal 22 2 4 3 4 2" xfId="20294" xr:uid="{00000000-0005-0000-0000-0000474F0000}"/>
    <cellStyle name="Normal 22 2 4 3 4 2 2" xfId="20295" xr:uid="{00000000-0005-0000-0000-0000484F0000}"/>
    <cellStyle name="Normal 22 2 4 3 4 3" xfId="20296" xr:uid="{00000000-0005-0000-0000-0000494F0000}"/>
    <cellStyle name="Normal 22 2 4 3 5" xfId="20297" xr:uid="{00000000-0005-0000-0000-00004A4F0000}"/>
    <cellStyle name="Normal 22 2 4 3 5 2" xfId="20298" xr:uid="{00000000-0005-0000-0000-00004B4F0000}"/>
    <cellStyle name="Normal 22 2 4 3 6" xfId="20299" xr:uid="{00000000-0005-0000-0000-00004C4F0000}"/>
    <cellStyle name="Normal 22 2 4 3 6 2" xfId="20300" xr:uid="{00000000-0005-0000-0000-00004D4F0000}"/>
    <cellStyle name="Normal 22 2 4 3 7" xfId="20301" xr:uid="{00000000-0005-0000-0000-00004E4F0000}"/>
    <cellStyle name="Normal 22 2 4 4" xfId="20302" xr:uid="{00000000-0005-0000-0000-00004F4F0000}"/>
    <cellStyle name="Normal 22 2 4 4 2" xfId="20303" xr:uid="{00000000-0005-0000-0000-0000504F0000}"/>
    <cellStyle name="Normal 22 2 4 4 2 2" xfId="20304" xr:uid="{00000000-0005-0000-0000-0000514F0000}"/>
    <cellStyle name="Normal 22 2 4 4 3" xfId="20305" xr:uid="{00000000-0005-0000-0000-0000524F0000}"/>
    <cellStyle name="Normal 22 2 4 5" xfId="20306" xr:uid="{00000000-0005-0000-0000-0000534F0000}"/>
    <cellStyle name="Normal 22 2 4 5 2" xfId="20307" xr:uid="{00000000-0005-0000-0000-0000544F0000}"/>
    <cellStyle name="Normal 22 2 4 5 2 2" xfId="20308" xr:uid="{00000000-0005-0000-0000-0000554F0000}"/>
    <cellStyle name="Normal 22 2 4 5 3" xfId="20309" xr:uid="{00000000-0005-0000-0000-0000564F0000}"/>
    <cellStyle name="Normal 22 2 4 6" xfId="20310" xr:uid="{00000000-0005-0000-0000-0000574F0000}"/>
    <cellStyle name="Normal 22 2 4 6 2" xfId="20311" xr:uid="{00000000-0005-0000-0000-0000584F0000}"/>
    <cellStyle name="Normal 22 2 4 6 2 2" xfId="20312" xr:uid="{00000000-0005-0000-0000-0000594F0000}"/>
    <cellStyle name="Normal 22 2 4 6 3" xfId="20313" xr:uid="{00000000-0005-0000-0000-00005A4F0000}"/>
    <cellStyle name="Normal 22 2 4 7" xfId="20314" xr:uid="{00000000-0005-0000-0000-00005B4F0000}"/>
    <cellStyle name="Normal 22 2 4 7 2" xfId="20315" xr:uid="{00000000-0005-0000-0000-00005C4F0000}"/>
    <cellStyle name="Normal 22 2 4 8" xfId="20316" xr:uid="{00000000-0005-0000-0000-00005D4F0000}"/>
    <cellStyle name="Normal 22 2 4 8 2" xfId="20317" xr:uid="{00000000-0005-0000-0000-00005E4F0000}"/>
    <cellStyle name="Normal 22 2 4 9" xfId="20318" xr:uid="{00000000-0005-0000-0000-00005F4F0000}"/>
    <cellStyle name="Normal 22 2 5" xfId="20319" xr:uid="{00000000-0005-0000-0000-0000604F0000}"/>
    <cellStyle name="Normal 22 2 5 2" xfId="20320" xr:uid="{00000000-0005-0000-0000-0000614F0000}"/>
    <cellStyle name="Normal 22 2 5 2 2" xfId="20321" xr:uid="{00000000-0005-0000-0000-0000624F0000}"/>
    <cellStyle name="Normal 22 2 5 2 2 2" xfId="20322" xr:uid="{00000000-0005-0000-0000-0000634F0000}"/>
    <cellStyle name="Normal 22 2 5 2 2 2 2" xfId="20323" xr:uid="{00000000-0005-0000-0000-0000644F0000}"/>
    <cellStyle name="Normal 22 2 5 2 2 3" xfId="20324" xr:uid="{00000000-0005-0000-0000-0000654F0000}"/>
    <cellStyle name="Normal 22 2 5 2 3" xfId="20325" xr:uid="{00000000-0005-0000-0000-0000664F0000}"/>
    <cellStyle name="Normal 22 2 5 2 3 2" xfId="20326" xr:uid="{00000000-0005-0000-0000-0000674F0000}"/>
    <cellStyle name="Normal 22 2 5 2 3 2 2" xfId="20327" xr:uid="{00000000-0005-0000-0000-0000684F0000}"/>
    <cellStyle name="Normal 22 2 5 2 3 3" xfId="20328" xr:uid="{00000000-0005-0000-0000-0000694F0000}"/>
    <cellStyle name="Normal 22 2 5 2 4" xfId="20329" xr:uid="{00000000-0005-0000-0000-00006A4F0000}"/>
    <cellStyle name="Normal 22 2 5 2 4 2" xfId="20330" xr:uid="{00000000-0005-0000-0000-00006B4F0000}"/>
    <cellStyle name="Normal 22 2 5 2 4 2 2" xfId="20331" xr:uid="{00000000-0005-0000-0000-00006C4F0000}"/>
    <cellStyle name="Normal 22 2 5 2 4 3" xfId="20332" xr:uid="{00000000-0005-0000-0000-00006D4F0000}"/>
    <cellStyle name="Normal 22 2 5 2 5" xfId="20333" xr:uid="{00000000-0005-0000-0000-00006E4F0000}"/>
    <cellStyle name="Normal 22 2 5 2 5 2" xfId="20334" xr:uid="{00000000-0005-0000-0000-00006F4F0000}"/>
    <cellStyle name="Normal 22 2 5 2 6" xfId="20335" xr:uid="{00000000-0005-0000-0000-0000704F0000}"/>
    <cellStyle name="Normal 22 2 5 2 6 2" xfId="20336" xr:uid="{00000000-0005-0000-0000-0000714F0000}"/>
    <cellStyle name="Normal 22 2 5 2 7" xfId="20337" xr:uid="{00000000-0005-0000-0000-0000724F0000}"/>
    <cellStyle name="Normal 22 2 5 3" xfId="20338" xr:uid="{00000000-0005-0000-0000-0000734F0000}"/>
    <cellStyle name="Normal 22 2 5 3 2" xfId="20339" xr:uid="{00000000-0005-0000-0000-0000744F0000}"/>
    <cellStyle name="Normal 22 2 5 3 2 2" xfId="20340" xr:uid="{00000000-0005-0000-0000-0000754F0000}"/>
    <cellStyle name="Normal 22 2 5 3 3" xfId="20341" xr:uid="{00000000-0005-0000-0000-0000764F0000}"/>
    <cellStyle name="Normal 22 2 5 4" xfId="20342" xr:uid="{00000000-0005-0000-0000-0000774F0000}"/>
    <cellStyle name="Normal 22 2 5 4 2" xfId="20343" xr:uid="{00000000-0005-0000-0000-0000784F0000}"/>
    <cellStyle name="Normal 22 2 5 4 2 2" xfId="20344" xr:uid="{00000000-0005-0000-0000-0000794F0000}"/>
    <cellStyle name="Normal 22 2 5 4 3" xfId="20345" xr:uid="{00000000-0005-0000-0000-00007A4F0000}"/>
    <cellStyle name="Normal 22 2 5 5" xfId="20346" xr:uid="{00000000-0005-0000-0000-00007B4F0000}"/>
    <cellStyle name="Normal 22 2 5 5 2" xfId="20347" xr:uid="{00000000-0005-0000-0000-00007C4F0000}"/>
    <cellStyle name="Normal 22 2 5 5 2 2" xfId="20348" xr:uid="{00000000-0005-0000-0000-00007D4F0000}"/>
    <cellStyle name="Normal 22 2 5 5 3" xfId="20349" xr:uid="{00000000-0005-0000-0000-00007E4F0000}"/>
    <cellStyle name="Normal 22 2 5 6" xfId="20350" xr:uid="{00000000-0005-0000-0000-00007F4F0000}"/>
    <cellStyle name="Normal 22 2 5 6 2" xfId="20351" xr:uid="{00000000-0005-0000-0000-0000804F0000}"/>
    <cellStyle name="Normal 22 2 5 7" xfId="20352" xr:uid="{00000000-0005-0000-0000-0000814F0000}"/>
    <cellStyle name="Normal 22 2 5 7 2" xfId="20353" xr:uid="{00000000-0005-0000-0000-0000824F0000}"/>
    <cellStyle name="Normal 22 2 5 8" xfId="20354" xr:uid="{00000000-0005-0000-0000-0000834F0000}"/>
    <cellStyle name="Normal 22 2 6" xfId="20355" xr:uid="{00000000-0005-0000-0000-0000844F0000}"/>
    <cellStyle name="Normal 22 2 6 2" xfId="20356" xr:uid="{00000000-0005-0000-0000-0000854F0000}"/>
    <cellStyle name="Normal 22 2 6 2 2" xfId="20357" xr:uid="{00000000-0005-0000-0000-0000864F0000}"/>
    <cellStyle name="Normal 22 2 6 2 2 2" xfId="20358" xr:uid="{00000000-0005-0000-0000-0000874F0000}"/>
    <cellStyle name="Normal 22 2 6 2 3" xfId="20359" xr:uid="{00000000-0005-0000-0000-0000884F0000}"/>
    <cellStyle name="Normal 22 2 6 3" xfId="20360" xr:uid="{00000000-0005-0000-0000-0000894F0000}"/>
    <cellStyle name="Normal 22 2 6 3 2" xfId="20361" xr:uid="{00000000-0005-0000-0000-00008A4F0000}"/>
    <cellStyle name="Normal 22 2 6 3 2 2" xfId="20362" xr:uid="{00000000-0005-0000-0000-00008B4F0000}"/>
    <cellStyle name="Normal 22 2 6 3 3" xfId="20363" xr:uid="{00000000-0005-0000-0000-00008C4F0000}"/>
    <cellStyle name="Normal 22 2 6 4" xfId="20364" xr:uid="{00000000-0005-0000-0000-00008D4F0000}"/>
    <cellStyle name="Normal 22 2 6 4 2" xfId="20365" xr:uid="{00000000-0005-0000-0000-00008E4F0000}"/>
    <cellStyle name="Normal 22 2 6 4 2 2" xfId="20366" xr:uid="{00000000-0005-0000-0000-00008F4F0000}"/>
    <cellStyle name="Normal 22 2 6 4 3" xfId="20367" xr:uid="{00000000-0005-0000-0000-0000904F0000}"/>
    <cellStyle name="Normal 22 2 6 5" xfId="20368" xr:uid="{00000000-0005-0000-0000-0000914F0000}"/>
    <cellStyle name="Normal 22 2 6 5 2" xfId="20369" xr:uid="{00000000-0005-0000-0000-0000924F0000}"/>
    <cellStyle name="Normal 22 2 6 6" xfId="20370" xr:uid="{00000000-0005-0000-0000-0000934F0000}"/>
    <cellStyle name="Normal 22 2 6 6 2" xfId="20371" xr:uid="{00000000-0005-0000-0000-0000944F0000}"/>
    <cellStyle name="Normal 22 2 6 7" xfId="20372" xr:uid="{00000000-0005-0000-0000-0000954F0000}"/>
    <cellStyle name="Normal 22 2 7" xfId="20373" xr:uid="{00000000-0005-0000-0000-0000964F0000}"/>
    <cellStyle name="Normal 22 2 7 2" xfId="20374" xr:uid="{00000000-0005-0000-0000-0000974F0000}"/>
    <cellStyle name="Normal 22 2 7 2 2" xfId="20375" xr:uid="{00000000-0005-0000-0000-0000984F0000}"/>
    <cellStyle name="Normal 22 2 7 2 2 2" xfId="20376" xr:uid="{00000000-0005-0000-0000-0000994F0000}"/>
    <cellStyle name="Normal 22 2 7 2 3" xfId="20377" xr:uid="{00000000-0005-0000-0000-00009A4F0000}"/>
    <cellStyle name="Normal 22 2 7 3" xfId="20378" xr:uid="{00000000-0005-0000-0000-00009B4F0000}"/>
    <cellStyle name="Normal 22 2 7 3 2" xfId="20379" xr:uid="{00000000-0005-0000-0000-00009C4F0000}"/>
    <cellStyle name="Normal 22 2 7 3 2 2" xfId="20380" xr:uid="{00000000-0005-0000-0000-00009D4F0000}"/>
    <cellStyle name="Normal 22 2 7 3 3" xfId="20381" xr:uid="{00000000-0005-0000-0000-00009E4F0000}"/>
    <cellStyle name="Normal 22 2 7 4" xfId="20382" xr:uid="{00000000-0005-0000-0000-00009F4F0000}"/>
    <cellStyle name="Normal 22 2 7 4 2" xfId="20383" xr:uid="{00000000-0005-0000-0000-0000A04F0000}"/>
    <cellStyle name="Normal 22 2 7 4 2 2" xfId="20384" xr:uid="{00000000-0005-0000-0000-0000A14F0000}"/>
    <cellStyle name="Normal 22 2 7 4 3" xfId="20385" xr:uid="{00000000-0005-0000-0000-0000A24F0000}"/>
    <cellStyle name="Normal 22 2 7 5" xfId="20386" xr:uid="{00000000-0005-0000-0000-0000A34F0000}"/>
    <cellStyle name="Normal 22 2 7 5 2" xfId="20387" xr:uid="{00000000-0005-0000-0000-0000A44F0000}"/>
    <cellStyle name="Normal 22 2 7 6" xfId="20388" xr:uid="{00000000-0005-0000-0000-0000A54F0000}"/>
    <cellStyle name="Normal 22 2 7 6 2" xfId="20389" xr:uid="{00000000-0005-0000-0000-0000A64F0000}"/>
    <cellStyle name="Normal 22 2 7 7" xfId="20390" xr:uid="{00000000-0005-0000-0000-0000A74F0000}"/>
    <cellStyle name="Normal 22 2 8" xfId="20391" xr:uid="{00000000-0005-0000-0000-0000A84F0000}"/>
    <cellStyle name="Normal 22 2 8 2" xfId="20392" xr:uid="{00000000-0005-0000-0000-0000A94F0000}"/>
    <cellStyle name="Normal 22 2 8 2 2" xfId="20393" xr:uid="{00000000-0005-0000-0000-0000AA4F0000}"/>
    <cellStyle name="Normal 22 2 8 3" xfId="20394" xr:uid="{00000000-0005-0000-0000-0000AB4F0000}"/>
    <cellStyle name="Normal 22 2 9" xfId="20395" xr:uid="{00000000-0005-0000-0000-0000AC4F0000}"/>
    <cellStyle name="Normal 22 2 9 2" xfId="20396" xr:uid="{00000000-0005-0000-0000-0000AD4F0000}"/>
    <cellStyle name="Normal 22 2 9 2 2" xfId="20397" xr:uid="{00000000-0005-0000-0000-0000AE4F0000}"/>
    <cellStyle name="Normal 22 2 9 3" xfId="20398" xr:uid="{00000000-0005-0000-0000-0000AF4F0000}"/>
    <cellStyle name="Normal 22 2_Confidential Information" xfId="20399" xr:uid="{00000000-0005-0000-0000-0000B04F0000}"/>
    <cellStyle name="Normal 22 3" xfId="20400" xr:uid="{00000000-0005-0000-0000-0000B14F0000}"/>
    <cellStyle name="Normal 22 3 10" xfId="20401" xr:uid="{00000000-0005-0000-0000-0000B24F0000}"/>
    <cellStyle name="Normal 22 3 10 2" xfId="20402" xr:uid="{00000000-0005-0000-0000-0000B34F0000}"/>
    <cellStyle name="Normal 22 3 11" xfId="20403" xr:uid="{00000000-0005-0000-0000-0000B44F0000}"/>
    <cellStyle name="Normal 22 3 2" xfId="20404" xr:uid="{00000000-0005-0000-0000-0000B54F0000}"/>
    <cellStyle name="Normal 22 3 2 2" xfId="20405" xr:uid="{00000000-0005-0000-0000-0000B64F0000}"/>
    <cellStyle name="Normal 22 3 2 2 2" xfId="20406" xr:uid="{00000000-0005-0000-0000-0000B74F0000}"/>
    <cellStyle name="Normal 22 3 2 2 2 2" xfId="20407" xr:uid="{00000000-0005-0000-0000-0000B84F0000}"/>
    <cellStyle name="Normal 22 3 2 2 2 2 2" xfId="20408" xr:uid="{00000000-0005-0000-0000-0000B94F0000}"/>
    <cellStyle name="Normal 22 3 2 2 2 3" xfId="20409" xr:uid="{00000000-0005-0000-0000-0000BA4F0000}"/>
    <cellStyle name="Normal 22 3 2 2 3" xfId="20410" xr:uid="{00000000-0005-0000-0000-0000BB4F0000}"/>
    <cellStyle name="Normal 22 3 2 2 3 2" xfId="20411" xr:uid="{00000000-0005-0000-0000-0000BC4F0000}"/>
    <cellStyle name="Normal 22 3 2 2 3 2 2" xfId="20412" xr:uid="{00000000-0005-0000-0000-0000BD4F0000}"/>
    <cellStyle name="Normal 22 3 2 2 3 3" xfId="20413" xr:uid="{00000000-0005-0000-0000-0000BE4F0000}"/>
    <cellStyle name="Normal 22 3 2 2 4" xfId="20414" xr:uid="{00000000-0005-0000-0000-0000BF4F0000}"/>
    <cellStyle name="Normal 22 3 2 2 4 2" xfId="20415" xr:uid="{00000000-0005-0000-0000-0000C04F0000}"/>
    <cellStyle name="Normal 22 3 2 2 4 2 2" xfId="20416" xr:uid="{00000000-0005-0000-0000-0000C14F0000}"/>
    <cellStyle name="Normal 22 3 2 2 4 3" xfId="20417" xr:uid="{00000000-0005-0000-0000-0000C24F0000}"/>
    <cellStyle name="Normal 22 3 2 2 5" xfId="20418" xr:uid="{00000000-0005-0000-0000-0000C34F0000}"/>
    <cellStyle name="Normal 22 3 2 2 5 2" xfId="20419" xr:uid="{00000000-0005-0000-0000-0000C44F0000}"/>
    <cellStyle name="Normal 22 3 2 2 6" xfId="20420" xr:uid="{00000000-0005-0000-0000-0000C54F0000}"/>
    <cellStyle name="Normal 22 3 2 2 6 2" xfId="20421" xr:uid="{00000000-0005-0000-0000-0000C64F0000}"/>
    <cellStyle name="Normal 22 3 2 2 7" xfId="20422" xr:uid="{00000000-0005-0000-0000-0000C74F0000}"/>
    <cellStyle name="Normal 22 3 2 3" xfId="20423" xr:uid="{00000000-0005-0000-0000-0000C84F0000}"/>
    <cellStyle name="Normal 22 3 2 3 2" xfId="20424" xr:uid="{00000000-0005-0000-0000-0000C94F0000}"/>
    <cellStyle name="Normal 22 3 2 3 2 2" xfId="20425" xr:uid="{00000000-0005-0000-0000-0000CA4F0000}"/>
    <cellStyle name="Normal 22 3 2 3 2 2 2" xfId="20426" xr:uid="{00000000-0005-0000-0000-0000CB4F0000}"/>
    <cellStyle name="Normal 22 3 2 3 2 3" xfId="20427" xr:uid="{00000000-0005-0000-0000-0000CC4F0000}"/>
    <cellStyle name="Normal 22 3 2 3 3" xfId="20428" xr:uid="{00000000-0005-0000-0000-0000CD4F0000}"/>
    <cellStyle name="Normal 22 3 2 3 3 2" xfId="20429" xr:uid="{00000000-0005-0000-0000-0000CE4F0000}"/>
    <cellStyle name="Normal 22 3 2 3 3 2 2" xfId="20430" xr:uid="{00000000-0005-0000-0000-0000CF4F0000}"/>
    <cellStyle name="Normal 22 3 2 3 3 3" xfId="20431" xr:uid="{00000000-0005-0000-0000-0000D04F0000}"/>
    <cellStyle name="Normal 22 3 2 3 4" xfId="20432" xr:uid="{00000000-0005-0000-0000-0000D14F0000}"/>
    <cellStyle name="Normal 22 3 2 3 4 2" xfId="20433" xr:uid="{00000000-0005-0000-0000-0000D24F0000}"/>
    <cellStyle name="Normal 22 3 2 3 4 2 2" xfId="20434" xr:uid="{00000000-0005-0000-0000-0000D34F0000}"/>
    <cellStyle name="Normal 22 3 2 3 4 3" xfId="20435" xr:uid="{00000000-0005-0000-0000-0000D44F0000}"/>
    <cellStyle name="Normal 22 3 2 3 5" xfId="20436" xr:uid="{00000000-0005-0000-0000-0000D54F0000}"/>
    <cellStyle name="Normal 22 3 2 3 5 2" xfId="20437" xr:uid="{00000000-0005-0000-0000-0000D64F0000}"/>
    <cellStyle name="Normal 22 3 2 3 6" xfId="20438" xr:uid="{00000000-0005-0000-0000-0000D74F0000}"/>
    <cellStyle name="Normal 22 3 2 3 6 2" xfId="20439" xr:uid="{00000000-0005-0000-0000-0000D84F0000}"/>
    <cellStyle name="Normal 22 3 2 3 7" xfId="20440" xr:uid="{00000000-0005-0000-0000-0000D94F0000}"/>
    <cellStyle name="Normal 22 3 2 4" xfId="20441" xr:uid="{00000000-0005-0000-0000-0000DA4F0000}"/>
    <cellStyle name="Normal 22 3 2 4 2" xfId="20442" xr:uid="{00000000-0005-0000-0000-0000DB4F0000}"/>
    <cellStyle name="Normal 22 3 2 4 2 2" xfId="20443" xr:uid="{00000000-0005-0000-0000-0000DC4F0000}"/>
    <cellStyle name="Normal 22 3 2 4 3" xfId="20444" xr:uid="{00000000-0005-0000-0000-0000DD4F0000}"/>
    <cellStyle name="Normal 22 3 2 5" xfId="20445" xr:uid="{00000000-0005-0000-0000-0000DE4F0000}"/>
    <cellStyle name="Normal 22 3 2 5 2" xfId="20446" xr:uid="{00000000-0005-0000-0000-0000DF4F0000}"/>
    <cellStyle name="Normal 22 3 2 5 2 2" xfId="20447" xr:uid="{00000000-0005-0000-0000-0000E04F0000}"/>
    <cellStyle name="Normal 22 3 2 5 3" xfId="20448" xr:uid="{00000000-0005-0000-0000-0000E14F0000}"/>
    <cellStyle name="Normal 22 3 2 6" xfId="20449" xr:uid="{00000000-0005-0000-0000-0000E24F0000}"/>
    <cellStyle name="Normal 22 3 2 6 2" xfId="20450" xr:uid="{00000000-0005-0000-0000-0000E34F0000}"/>
    <cellStyle name="Normal 22 3 2 6 2 2" xfId="20451" xr:uid="{00000000-0005-0000-0000-0000E44F0000}"/>
    <cellStyle name="Normal 22 3 2 6 3" xfId="20452" xr:uid="{00000000-0005-0000-0000-0000E54F0000}"/>
    <cellStyle name="Normal 22 3 2 7" xfId="20453" xr:uid="{00000000-0005-0000-0000-0000E64F0000}"/>
    <cellStyle name="Normal 22 3 2 7 2" xfId="20454" xr:uid="{00000000-0005-0000-0000-0000E74F0000}"/>
    <cellStyle name="Normal 22 3 2 8" xfId="20455" xr:uid="{00000000-0005-0000-0000-0000E84F0000}"/>
    <cellStyle name="Normal 22 3 2 8 2" xfId="20456" xr:uid="{00000000-0005-0000-0000-0000E94F0000}"/>
    <cellStyle name="Normal 22 3 2 9" xfId="20457" xr:uid="{00000000-0005-0000-0000-0000EA4F0000}"/>
    <cellStyle name="Normal 22 3 3" xfId="20458" xr:uid="{00000000-0005-0000-0000-0000EB4F0000}"/>
    <cellStyle name="Normal 22 3 3 2" xfId="20459" xr:uid="{00000000-0005-0000-0000-0000EC4F0000}"/>
    <cellStyle name="Normal 22 3 3 2 2" xfId="20460" xr:uid="{00000000-0005-0000-0000-0000ED4F0000}"/>
    <cellStyle name="Normal 22 3 3 2 2 2" xfId="20461" xr:uid="{00000000-0005-0000-0000-0000EE4F0000}"/>
    <cellStyle name="Normal 22 3 3 2 2 2 2" xfId="20462" xr:uid="{00000000-0005-0000-0000-0000EF4F0000}"/>
    <cellStyle name="Normal 22 3 3 2 2 3" xfId="20463" xr:uid="{00000000-0005-0000-0000-0000F04F0000}"/>
    <cellStyle name="Normal 22 3 3 2 3" xfId="20464" xr:uid="{00000000-0005-0000-0000-0000F14F0000}"/>
    <cellStyle name="Normal 22 3 3 2 3 2" xfId="20465" xr:uid="{00000000-0005-0000-0000-0000F24F0000}"/>
    <cellStyle name="Normal 22 3 3 2 3 2 2" xfId="20466" xr:uid="{00000000-0005-0000-0000-0000F34F0000}"/>
    <cellStyle name="Normal 22 3 3 2 3 3" xfId="20467" xr:uid="{00000000-0005-0000-0000-0000F44F0000}"/>
    <cellStyle name="Normal 22 3 3 2 4" xfId="20468" xr:uid="{00000000-0005-0000-0000-0000F54F0000}"/>
    <cellStyle name="Normal 22 3 3 2 4 2" xfId="20469" xr:uid="{00000000-0005-0000-0000-0000F64F0000}"/>
    <cellStyle name="Normal 22 3 3 2 4 2 2" xfId="20470" xr:uid="{00000000-0005-0000-0000-0000F74F0000}"/>
    <cellStyle name="Normal 22 3 3 2 4 3" xfId="20471" xr:uid="{00000000-0005-0000-0000-0000F84F0000}"/>
    <cellStyle name="Normal 22 3 3 2 5" xfId="20472" xr:uid="{00000000-0005-0000-0000-0000F94F0000}"/>
    <cellStyle name="Normal 22 3 3 2 5 2" xfId="20473" xr:uid="{00000000-0005-0000-0000-0000FA4F0000}"/>
    <cellStyle name="Normal 22 3 3 2 6" xfId="20474" xr:uid="{00000000-0005-0000-0000-0000FB4F0000}"/>
    <cellStyle name="Normal 22 3 3 2 6 2" xfId="20475" xr:uid="{00000000-0005-0000-0000-0000FC4F0000}"/>
    <cellStyle name="Normal 22 3 3 2 7" xfId="20476" xr:uid="{00000000-0005-0000-0000-0000FD4F0000}"/>
    <cellStyle name="Normal 22 3 3 3" xfId="20477" xr:uid="{00000000-0005-0000-0000-0000FE4F0000}"/>
    <cellStyle name="Normal 22 3 3 3 2" xfId="20478" xr:uid="{00000000-0005-0000-0000-0000FF4F0000}"/>
    <cellStyle name="Normal 22 3 3 3 2 2" xfId="20479" xr:uid="{00000000-0005-0000-0000-000000500000}"/>
    <cellStyle name="Normal 22 3 3 3 3" xfId="20480" xr:uid="{00000000-0005-0000-0000-000001500000}"/>
    <cellStyle name="Normal 22 3 3 4" xfId="20481" xr:uid="{00000000-0005-0000-0000-000002500000}"/>
    <cellStyle name="Normal 22 3 3 4 2" xfId="20482" xr:uid="{00000000-0005-0000-0000-000003500000}"/>
    <cellStyle name="Normal 22 3 3 4 2 2" xfId="20483" xr:uid="{00000000-0005-0000-0000-000004500000}"/>
    <cellStyle name="Normal 22 3 3 4 3" xfId="20484" xr:uid="{00000000-0005-0000-0000-000005500000}"/>
    <cellStyle name="Normal 22 3 3 5" xfId="20485" xr:uid="{00000000-0005-0000-0000-000006500000}"/>
    <cellStyle name="Normal 22 3 3 5 2" xfId="20486" xr:uid="{00000000-0005-0000-0000-000007500000}"/>
    <cellStyle name="Normal 22 3 3 5 2 2" xfId="20487" xr:uid="{00000000-0005-0000-0000-000008500000}"/>
    <cellStyle name="Normal 22 3 3 5 3" xfId="20488" xr:uid="{00000000-0005-0000-0000-000009500000}"/>
    <cellStyle name="Normal 22 3 3 6" xfId="20489" xr:uid="{00000000-0005-0000-0000-00000A500000}"/>
    <cellStyle name="Normal 22 3 3 6 2" xfId="20490" xr:uid="{00000000-0005-0000-0000-00000B500000}"/>
    <cellStyle name="Normal 22 3 3 7" xfId="20491" xr:uid="{00000000-0005-0000-0000-00000C500000}"/>
    <cellStyle name="Normal 22 3 3 7 2" xfId="20492" xr:uid="{00000000-0005-0000-0000-00000D500000}"/>
    <cellStyle name="Normal 22 3 3 8" xfId="20493" xr:uid="{00000000-0005-0000-0000-00000E500000}"/>
    <cellStyle name="Normal 22 3 4" xfId="20494" xr:uid="{00000000-0005-0000-0000-00000F500000}"/>
    <cellStyle name="Normal 22 3 4 2" xfId="20495" xr:uid="{00000000-0005-0000-0000-000010500000}"/>
    <cellStyle name="Normal 22 3 4 2 2" xfId="20496" xr:uid="{00000000-0005-0000-0000-000011500000}"/>
    <cellStyle name="Normal 22 3 4 2 2 2" xfId="20497" xr:uid="{00000000-0005-0000-0000-000012500000}"/>
    <cellStyle name="Normal 22 3 4 2 3" xfId="20498" xr:uid="{00000000-0005-0000-0000-000013500000}"/>
    <cellStyle name="Normal 22 3 4 3" xfId="20499" xr:uid="{00000000-0005-0000-0000-000014500000}"/>
    <cellStyle name="Normal 22 3 4 3 2" xfId="20500" xr:uid="{00000000-0005-0000-0000-000015500000}"/>
    <cellStyle name="Normal 22 3 4 3 2 2" xfId="20501" xr:uid="{00000000-0005-0000-0000-000016500000}"/>
    <cellStyle name="Normal 22 3 4 3 3" xfId="20502" xr:uid="{00000000-0005-0000-0000-000017500000}"/>
    <cellStyle name="Normal 22 3 4 4" xfId="20503" xr:uid="{00000000-0005-0000-0000-000018500000}"/>
    <cellStyle name="Normal 22 3 4 4 2" xfId="20504" xr:uid="{00000000-0005-0000-0000-000019500000}"/>
    <cellStyle name="Normal 22 3 4 4 2 2" xfId="20505" xr:uid="{00000000-0005-0000-0000-00001A500000}"/>
    <cellStyle name="Normal 22 3 4 4 3" xfId="20506" xr:uid="{00000000-0005-0000-0000-00001B500000}"/>
    <cellStyle name="Normal 22 3 4 5" xfId="20507" xr:uid="{00000000-0005-0000-0000-00001C500000}"/>
    <cellStyle name="Normal 22 3 4 5 2" xfId="20508" xr:uid="{00000000-0005-0000-0000-00001D500000}"/>
    <cellStyle name="Normal 22 3 4 6" xfId="20509" xr:uid="{00000000-0005-0000-0000-00001E500000}"/>
    <cellStyle name="Normal 22 3 4 6 2" xfId="20510" xr:uid="{00000000-0005-0000-0000-00001F500000}"/>
    <cellStyle name="Normal 22 3 4 7" xfId="20511" xr:uid="{00000000-0005-0000-0000-000020500000}"/>
    <cellStyle name="Normal 22 3 5" xfId="20512" xr:uid="{00000000-0005-0000-0000-000021500000}"/>
    <cellStyle name="Normal 22 3 5 2" xfId="20513" xr:uid="{00000000-0005-0000-0000-000022500000}"/>
    <cellStyle name="Normal 22 3 5 2 2" xfId="20514" xr:uid="{00000000-0005-0000-0000-000023500000}"/>
    <cellStyle name="Normal 22 3 5 2 2 2" xfId="20515" xr:uid="{00000000-0005-0000-0000-000024500000}"/>
    <cellStyle name="Normal 22 3 5 2 3" xfId="20516" xr:uid="{00000000-0005-0000-0000-000025500000}"/>
    <cellStyle name="Normal 22 3 5 3" xfId="20517" xr:uid="{00000000-0005-0000-0000-000026500000}"/>
    <cellStyle name="Normal 22 3 5 3 2" xfId="20518" xr:uid="{00000000-0005-0000-0000-000027500000}"/>
    <cellStyle name="Normal 22 3 5 3 2 2" xfId="20519" xr:uid="{00000000-0005-0000-0000-000028500000}"/>
    <cellStyle name="Normal 22 3 5 3 3" xfId="20520" xr:uid="{00000000-0005-0000-0000-000029500000}"/>
    <cellStyle name="Normal 22 3 5 4" xfId="20521" xr:uid="{00000000-0005-0000-0000-00002A500000}"/>
    <cellStyle name="Normal 22 3 5 4 2" xfId="20522" xr:uid="{00000000-0005-0000-0000-00002B500000}"/>
    <cellStyle name="Normal 22 3 5 4 2 2" xfId="20523" xr:uid="{00000000-0005-0000-0000-00002C500000}"/>
    <cellStyle name="Normal 22 3 5 4 3" xfId="20524" xr:uid="{00000000-0005-0000-0000-00002D500000}"/>
    <cellStyle name="Normal 22 3 5 5" xfId="20525" xr:uid="{00000000-0005-0000-0000-00002E500000}"/>
    <cellStyle name="Normal 22 3 5 5 2" xfId="20526" xr:uid="{00000000-0005-0000-0000-00002F500000}"/>
    <cellStyle name="Normal 22 3 5 6" xfId="20527" xr:uid="{00000000-0005-0000-0000-000030500000}"/>
    <cellStyle name="Normal 22 3 5 6 2" xfId="20528" xr:uid="{00000000-0005-0000-0000-000031500000}"/>
    <cellStyle name="Normal 22 3 5 7" xfId="20529" xr:uid="{00000000-0005-0000-0000-000032500000}"/>
    <cellStyle name="Normal 22 3 6" xfId="20530" xr:uid="{00000000-0005-0000-0000-000033500000}"/>
    <cellStyle name="Normal 22 3 6 2" xfId="20531" xr:uid="{00000000-0005-0000-0000-000034500000}"/>
    <cellStyle name="Normal 22 3 6 2 2" xfId="20532" xr:uid="{00000000-0005-0000-0000-000035500000}"/>
    <cellStyle name="Normal 22 3 6 3" xfId="20533" xr:uid="{00000000-0005-0000-0000-000036500000}"/>
    <cellStyle name="Normal 22 3 7" xfId="20534" xr:uid="{00000000-0005-0000-0000-000037500000}"/>
    <cellStyle name="Normal 22 3 7 2" xfId="20535" xr:uid="{00000000-0005-0000-0000-000038500000}"/>
    <cellStyle name="Normal 22 3 7 2 2" xfId="20536" xr:uid="{00000000-0005-0000-0000-000039500000}"/>
    <cellStyle name="Normal 22 3 7 3" xfId="20537" xr:uid="{00000000-0005-0000-0000-00003A500000}"/>
    <cellStyle name="Normal 22 3 8" xfId="20538" xr:uid="{00000000-0005-0000-0000-00003B500000}"/>
    <cellStyle name="Normal 22 3 8 2" xfId="20539" xr:uid="{00000000-0005-0000-0000-00003C500000}"/>
    <cellStyle name="Normal 22 3 8 2 2" xfId="20540" xr:uid="{00000000-0005-0000-0000-00003D500000}"/>
    <cellStyle name="Normal 22 3 8 3" xfId="20541" xr:uid="{00000000-0005-0000-0000-00003E500000}"/>
    <cellStyle name="Normal 22 3 9" xfId="20542" xr:uid="{00000000-0005-0000-0000-00003F500000}"/>
    <cellStyle name="Normal 22 3 9 2" xfId="20543" xr:uid="{00000000-0005-0000-0000-000040500000}"/>
    <cellStyle name="Normal 22 4" xfId="20544" xr:uid="{00000000-0005-0000-0000-000041500000}"/>
    <cellStyle name="Normal 22 4 10" xfId="20545" xr:uid="{00000000-0005-0000-0000-000042500000}"/>
    <cellStyle name="Normal 22 4 10 2" xfId="20546" xr:uid="{00000000-0005-0000-0000-000043500000}"/>
    <cellStyle name="Normal 22 4 11" xfId="20547" xr:uid="{00000000-0005-0000-0000-000044500000}"/>
    <cellStyle name="Normal 22 4 2" xfId="20548" xr:uid="{00000000-0005-0000-0000-000045500000}"/>
    <cellStyle name="Normal 22 4 2 2" xfId="20549" xr:uid="{00000000-0005-0000-0000-000046500000}"/>
    <cellStyle name="Normal 22 4 2 2 2" xfId="20550" xr:uid="{00000000-0005-0000-0000-000047500000}"/>
    <cellStyle name="Normal 22 4 2 2 2 2" xfId="20551" xr:uid="{00000000-0005-0000-0000-000048500000}"/>
    <cellStyle name="Normal 22 4 2 2 2 2 2" xfId="20552" xr:uid="{00000000-0005-0000-0000-000049500000}"/>
    <cellStyle name="Normal 22 4 2 2 2 3" xfId="20553" xr:uid="{00000000-0005-0000-0000-00004A500000}"/>
    <cellStyle name="Normal 22 4 2 2 3" xfId="20554" xr:uid="{00000000-0005-0000-0000-00004B500000}"/>
    <cellStyle name="Normal 22 4 2 2 3 2" xfId="20555" xr:uid="{00000000-0005-0000-0000-00004C500000}"/>
    <cellStyle name="Normal 22 4 2 2 3 2 2" xfId="20556" xr:uid="{00000000-0005-0000-0000-00004D500000}"/>
    <cellStyle name="Normal 22 4 2 2 3 3" xfId="20557" xr:uid="{00000000-0005-0000-0000-00004E500000}"/>
    <cellStyle name="Normal 22 4 2 2 4" xfId="20558" xr:uid="{00000000-0005-0000-0000-00004F500000}"/>
    <cellStyle name="Normal 22 4 2 2 4 2" xfId="20559" xr:uid="{00000000-0005-0000-0000-000050500000}"/>
    <cellStyle name="Normal 22 4 2 2 4 2 2" xfId="20560" xr:uid="{00000000-0005-0000-0000-000051500000}"/>
    <cellStyle name="Normal 22 4 2 2 4 3" xfId="20561" xr:uid="{00000000-0005-0000-0000-000052500000}"/>
    <cellStyle name="Normal 22 4 2 2 5" xfId="20562" xr:uid="{00000000-0005-0000-0000-000053500000}"/>
    <cellStyle name="Normal 22 4 2 2 5 2" xfId="20563" xr:uid="{00000000-0005-0000-0000-000054500000}"/>
    <cellStyle name="Normal 22 4 2 2 6" xfId="20564" xr:uid="{00000000-0005-0000-0000-000055500000}"/>
    <cellStyle name="Normal 22 4 2 2 6 2" xfId="20565" xr:uid="{00000000-0005-0000-0000-000056500000}"/>
    <cellStyle name="Normal 22 4 2 2 7" xfId="20566" xr:uid="{00000000-0005-0000-0000-000057500000}"/>
    <cellStyle name="Normal 22 4 2 3" xfId="20567" xr:uid="{00000000-0005-0000-0000-000058500000}"/>
    <cellStyle name="Normal 22 4 2 3 2" xfId="20568" xr:uid="{00000000-0005-0000-0000-000059500000}"/>
    <cellStyle name="Normal 22 4 2 3 2 2" xfId="20569" xr:uid="{00000000-0005-0000-0000-00005A500000}"/>
    <cellStyle name="Normal 22 4 2 3 2 2 2" xfId="20570" xr:uid="{00000000-0005-0000-0000-00005B500000}"/>
    <cellStyle name="Normal 22 4 2 3 2 3" xfId="20571" xr:uid="{00000000-0005-0000-0000-00005C500000}"/>
    <cellStyle name="Normal 22 4 2 3 3" xfId="20572" xr:uid="{00000000-0005-0000-0000-00005D500000}"/>
    <cellStyle name="Normal 22 4 2 3 3 2" xfId="20573" xr:uid="{00000000-0005-0000-0000-00005E500000}"/>
    <cellStyle name="Normal 22 4 2 3 3 2 2" xfId="20574" xr:uid="{00000000-0005-0000-0000-00005F500000}"/>
    <cellStyle name="Normal 22 4 2 3 3 3" xfId="20575" xr:uid="{00000000-0005-0000-0000-000060500000}"/>
    <cellStyle name="Normal 22 4 2 3 4" xfId="20576" xr:uid="{00000000-0005-0000-0000-000061500000}"/>
    <cellStyle name="Normal 22 4 2 3 4 2" xfId="20577" xr:uid="{00000000-0005-0000-0000-000062500000}"/>
    <cellStyle name="Normal 22 4 2 3 4 2 2" xfId="20578" xr:uid="{00000000-0005-0000-0000-000063500000}"/>
    <cellStyle name="Normal 22 4 2 3 4 3" xfId="20579" xr:uid="{00000000-0005-0000-0000-000064500000}"/>
    <cellStyle name="Normal 22 4 2 3 5" xfId="20580" xr:uid="{00000000-0005-0000-0000-000065500000}"/>
    <cellStyle name="Normal 22 4 2 3 5 2" xfId="20581" xr:uid="{00000000-0005-0000-0000-000066500000}"/>
    <cellStyle name="Normal 22 4 2 3 6" xfId="20582" xr:uid="{00000000-0005-0000-0000-000067500000}"/>
    <cellStyle name="Normal 22 4 2 3 6 2" xfId="20583" xr:uid="{00000000-0005-0000-0000-000068500000}"/>
    <cellStyle name="Normal 22 4 2 3 7" xfId="20584" xr:uid="{00000000-0005-0000-0000-000069500000}"/>
    <cellStyle name="Normal 22 4 2 4" xfId="20585" xr:uid="{00000000-0005-0000-0000-00006A500000}"/>
    <cellStyle name="Normal 22 4 2 4 2" xfId="20586" xr:uid="{00000000-0005-0000-0000-00006B500000}"/>
    <cellStyle name="Normal 22 4 2 4 2 2" xfId="20587" xr:uid="{00000000-0005-0000-0000-00006C500000}"/>
    <cellStyle name="Normal 22 4 2 4 3" xfId="20588" xr:uid="{00000000-0005-0000-0000-00006D500000}"/>
    <cellStyle name="Normal 22 4 2 5" xfId="20589" xr:uid="{00000000-0005-0000-0000-00006E500000}"/>
    <cellStyle name="Normal 22 4 2 5 2" xfId="20590" xr:uid="{00000000-0005-0000-0000-00006F500000}"/>
    <cellStyle name="Normal 22 4 2 5 2 2" xfId="20591" xr:uid="{00000000-0005-0000-0000-000070500000}"/>
    <cellStyle name="Normal 22 4 2 5 3" xfId="20592" xr:uid="{00000000-0005-0000-0000-000071500000}"/>
    <cellStyle name="Normal 22 4 2 6" xfId="20593" xr:uid="{00000000-0005-0000-0000-000072500000}"/>
    <cellStyle name="Normal 22 4 2 6 2" xfId="20594" xr:uid="{00000000-0005-0000-0000-000073500000}"/>
    <cellStyle name="Normal 22 4 2 6 2 2" xfId="20595" xr:uid="{00000000-0005-0000-0000-000074500000}"/>
    <cellStyle name="Normal 22 4 2 6 3" xfId="20596" xr:uid="{00000000-0005-0000-0000-000075500000}"/>
    <cellStyle name="Normal 22 4 2 7" xfId="20597" xr:uid="{00000000-0005-0000-0000-000076500000}"/>
    <cellStyle name="Normal 22 4 2 7 2" xfId="20598" xr:uid="{00000000-0005-0000-0000-000077500000}"/>
    <cellStyle name="Normal 22 4 2 8" xfId="20599" xr:uid="{00000000-0005-0000-0000-000078500000}"/>
    <cellStyle name="Normal 22 4 2 8 2" xfId="20600" xr:uid="{00000000-0005-0000-0000-000079500000}"/>
    <cellStyle name="Normal 22 4 2 9" xfId="20601" xr:uid="{00000000-0005-0000-0000-00007A500000}"/>
    <cellStyle name="Normal 22 4 3" xfId="20602" xr:uid="{00000000-0005-0000-0000-00007B500000}"/>
    <cellStyle name="Normal 22 4 3 2" xfId="20603" xr:uid="{00000000-0005-0000-0000-00007C500000}"/>
    <cellStyle name="Normal 22 4 3 2 2" xfId="20604" xr:uid="{00000000-0005-0000-0000-00007D500000}"/>
    <cellStyle name="Normal 22 4 3 2 2 2" xfId="20605" xr:uid="{00000000-0005-0000-0000-00007E500000}"/>
    <cellStyle name="Normal 22 4 3 2 2 2 2" xfId="20606" xr:uid="{00000000-0005-0000-0000-00007F500000}"/>
    <cellStyle name="Normal 22 4 3 2 2 3" xfId="20607" xr:uid="{00000000-0005-0000-0000-000080500000}"/>
    <cellStyle name="Normal 22 4 3 2 3" xfId="20608" xr:uid="{00000000-0005-0000-0000-000081500000}"/>
    <cellStyle name="Normal 22 4 3 2 3 2" xfId="20609" xr:uid="{00000000-0005-0000-0000-000082500000}"/>
    <cellStyle name="Normal 22 4 3 2 3 2 2" xfId="20610" xr:uid="{00000000-0005-0000-0000-000083500000}"/>
    <cellStyle name="Normal 22 4 3 2 3 3" xfId="20611" xr:uid="{00000000-0005-0000-0000-000084500000}"/>
    <cellStyle name="Normal 22 4 3 2 4" xfId="20612" xr:uid="{00000000-0005-0000-0000-000085500000}"/>
    <cellStyle name="Normal 22 4 3 2 4 2" xfId="20613" xr:uid="{00000000-0005-0000-0000-000086500000}"/>
    <cellStyle name="Normal 22 4 3 2 4 2 2" xfId="20614" xr:uid="{00000000-0005-0000-0000-000087500000}"/>
    <cellStyle name="Normal 22 4 3 2 4 3" xfId="20615" xr:uid="{00000000-0005-0000-0000-000088500000}"/>
    <cellStyle name="Normal 22 4 3 2 5" xfId="20616" xr:uid="{00000000-0005-0000-0000-000089500000}"/>
    <cellStyle name="Normal 22 4 3 2 5 2" xfId="20617" xr:uid="{00000000-0005-0000-0000-00008A500000}"/>
    <cellStyle name="Normal 22 4 3 2 6" xfId="20618" xr:uid="{00000000-0005-0000-0000-00008B500000}"/>
    <cellStyle name="Normal 22 4 3 2 6 2" xfId="20619" xr:uid="{00000000-0005-0000-0000-00008C500000}"/>
    <cellStyle name="Normal 22 4 3 2 7" xfId="20620" xr:uid="{00000000-0005-0000-0000-00008D500000}"/>
    <cellStyle name="Normal 22 4 3 3" xfId="20621" xr:uid="{00000000-0005-0000-0000-00008E500000}"/>
    <cellStyle name="Normal 22 4 3 3 2" xfId="20622" xr:uid="{00000000-0005-0000-0000-00008F500000}"/>
    <cellStyle name="Normal 22 4 3 3 2 2" xfId="20623" xr:uid="{00000000-0005-0000-0000-000090500000}"/>
    <cellStyle name="Normal 22 4 3 3 3" xfId="20624" xr:uid="{00000000-0005-0000-0000-000091500000}"/>
    <cellStyle name="Normal 22 4 3 4" xfId="20625" xr:uid="{00000000-0005-0000-0000-000092500000}"/>
    <cellStyle name="Normal 22 4 3 4 2" xfId="20626" xr:uid="{00000000-0005-0000-0000-000093500000}"/>
    <cellStyle name="Normal 22 4 3 4 2 2" xfId="20627" xr:uid="{00000000-0005-0000-0000-000094500000}"/>
    <cellStyle name="Normal 22 4 3 4 3" xfId="20628" xr:uid="{00000000-0005-0000-0000-000095500000}"/>
    <cellStyle name="Normal 22 4 3 5" xfId="20629" xr:uid="{00000000-0005-0000-0000-000096500000}"/>
    <cellStyle name="Normal 22 4 3 5 2" xfId="20630" xr:uid="{00000000-0005-0000-0000-000097500000}"/>
    <cellStyle name="Normal 22 4 3 5 2 2" xfId="20631" xr:uid="{00000000-0005-0000-0000-000098500000}"/>
    <cellStyle name="Normal 22 4 3 5 3" xfId="20632" xr:uid="{00000000-0005-0000-0000-000099500000}"/>
    <cellStyle name="Normal 22 4 3 6" xfId="20633" xr:uid="{00000000-0005-0000-0000-00009A500000}"/>
    <cellStyle name="Normal 22 4 3 6 2" xfId="20634" xr:uid="{00000000-0005-0000-0000-00009B500000}"/>
    <cellStyle name="Normal 22 4 3 7" xfId="20635" xr:uid="{00000000-0005-0000-0000-00009C500000}"/>
    <cellStyle name="Normal 22 4 3 7 2" xfId="20636" xr:uid="{00000000-0005-0000-0000-00009D500000}"/>
    <cellStyle name="Normal 22 4 3 8" xfId="20637" xr:uid="{00000000-0005-0000-0000-00009E500000}"/>
    <cellStyle name="Normal 22 4 4" xfId="20638" xr:uid="{00000000-0005-0000-0000-00009F500000}"/>
    <cellStyle name="Normal 22 4 4 2" xfId="20639" xr:uid="{00000000-0005-0000-0000-0000A0500000}"/>
    <cellStyle name="Normal 22 4 4 2 2" xfId="20640" xr:uid="{00000000-0005-0000-0000-0000A1500000}"/>
    <cellStyle name="Normal 22 4 4 2 2 2" xfId="20641" xr:uid="{00000000-0005-0000-0000-0000A2500000}"/>
    <cellStyle name="Normal 22 4 4 2 3" xfId="20642" xr:uid="{00000000-0005-0000-0000-0000A3500000}"/>
    <cellStyle name="Normal 22 4 4 3" xfId="20643" xr:uid="{00000000-0005-0000-0000-0000A4500000}"/>
    <cellStyle name="Normal 22 4 4 3 2" xfId="20644" xr:uid="{00000000-0005-0000-0000-0000A5500000}"/>
    <cellStyle name="Normal 22 4 4 3 2 2" xfId="20645" xr:uid="{00000000-0005-0000-0000-0000A6500000}"/>
    <cellStyle name="Normal 22 4 4 3 3" xfId="20646" xr:uid="{00000000-0005-0000-0000-0000A7500000}"/>
    <cellStyle name="Normal 22 4 4 4" xfId="20647" xr:uid="{00000000-0005-0000-0000-0000A8500000}"/>
    <cellStyle name="Normal 22 4 4 4 2" xfId="20648" xr:uid="{00000000-0005-0000-0000-0000A9500000}"/>
    <cellStyle name="Normal 22 4 4 4 2 2" xfId="20649" xr:uid="{00000000-0005-0000-0000-0000AA500000}"/>
    <cellStyle name="Normal 22 4 4 4 3" xfId="20650" xr:uid="{00000000-0005-0000-0000-0000AB500000}"/>
    <cellStyle name="Normal 22 4 4 5" xfId="20651" xr:uid="{00000000-0005-0000-0000-0000AC500000}"/>
    <cellStyle name="Normal 22 4 4 5 2" xfId="20652" xr:uid="{00000000-0005-0000-0000-0000AD500000}"/>
    <cellStyle name="Normal 22 4 4 6" xfId="20653" xr:uid="{00000000-0005-0000-0000-0000AE500000}"/>
    <cellStyle name="Normal 22 4 4 6 2" xfId="20654" xr:uid="{00000000-0005-0000-0000-0000AF500000}"/>
    <cellStyle name="Normal 22 4 4 7" xfId="20655" xr:uid="{00000000-0005-0000-0000-0000B0500000}"/>
    <cellStyle name="Normal 22 4 5" xfId="20656" xr:uid="{00000000-0005-0000-0000-0000B1500000}"/>
    <cellStyle name="Normal 22 4 5 2" xfId="20657" xr:uid="{00000000-0005-0000-0000-0000B2500000}"/>
    <cellStyle name="Normal 22 4 5 2 2" xfId="20658" xr:uid="{00000000-0005-0000-0000-0000B3500000}"/>
    <cellStyle name="Normal 22 4 5 2 2 2" xfId="20659" xr:uid="{00000000-0005-0000-0000-0000B4500000}"/>
    <cellStyle name="Normal 22 4 5 2 3" xfId="20660" xr:uid="{00000000-0005-0000-0000-0000B5500000}"/>
    <cellStyle name="Normal 22 4 5 3" xfId="20661" xr:uid="{00000000-0005-0000-0000-0000B6500000}"/>
    <cellStyle name="Normal 22 4 5 3 2" xfId="20662" xr:uid="{00000000-0005-0000-0000-0000B7500000}"/>
    <cellStyle name="Normal 22 4 5 3 2 2" xfId="20663" xr:uid="{00000000-0005-0000-0000-0000B8500000}"/>
    <cellStyle name="Normal 22 4 5 3 3" xfId="20664" xr:uid="{00000000-0005-0000-0000-0000B9500000}"/>
    <cellStyle name="Normal 22 4 5 4" xfId="20665" xr:uid="{00000000-0005-0000-0000-0000BA500000}"/>
    <cellStyle name="Normal 22 4 5 4 2" xfId="20666" xr:uid="{00000000-0005-0000-0000-0000BB500000}"/>
    <cellStyle name="Normal 22 4 5 4 2 2" xfId="20667" xr:uid="{00000000-0005-0000-0000-0000BC500000}"/>
    <cellStyle name="Normal 22 4 5 4 3" xfId="20668" xr:uid="{00000000-0005-0000-0000-0000BD500000}"/>
    <cellStyle name="Normal 22 4 5 5" xfId="20669" xr:uid="{00000000-0005-0000-0000-0000BE500000}"/>
    <cellStyle name="Normal 22 4 5 5 2" xfId="20670" xr:uid="{00000000-0005-0000-0000-0000BF500000}"/>
    <cellStyle name="Normal 22 4 5 6" xfId="20671" xr:uid="{00000000-0005-0000-0000-0000C0500000}"/>
    <cellStyle name="Normal 22 4 5 6 2" xfId="20672" xr:uid="{00000000-0005-0000-0000-0000C1500000}"/>
    <cellStyle name="Normal 22 4 5 7" xfId="20673" xr:uid="{00000000-0005-0000-0000-0000C2500000}"/>
    <cellStyle name="Normal 22 4 6" xfId="20674" xr:uid="{00000000-0005-0000-0000-0000C3500000}"/>
    <cellStyle name="Normal 22 4 6 2" xfId="20675" xr:uid="{00000000-0005-0000-0000-0000C4500000}"/>
    <cellStyle name="Normal 22 4 6 2 2" xfId="20676" xr:uid="{00000000-0005-0000-0000-0000C5500000}"/>
    <cellStyle name="Normal 22 4 6 3" xfId="20677" xr:uid="{00000000-0005-0000-0000-0000C6500000}"/>
    <cellStyle name="Normal 22 4 7" xfId="20678" xr:uid="{00000000-0005-0000-0000-0000C7500000}"/>
    <cellStyle name="Normal 22 4 7 2" xfId="20679" xr:uid="{00000000-0005-0000-0000-0000C8500000}"/>
    <cellStyle name="Normal 22 4 7 2 2" xfId="20680" xr:uid="{00000000-0005-0000-0000-0000C9500000}"/>
    <cellStyle name="Normal 22 4 7 3" xfId="20681" xr:uid="{00000000-0005-0000-0000-0000CA500000}"/>
    <cellStyle name="Normal 22 4 8" xfId="20682" xr:uid="{00000000-0005-0000-0000-0000CB500000}"/>
    <cellStyle name="Normal 22 4 8 2" xfId="20683" xr:uid="{00000000-0005-0000-0000-0000CC500000}"/>
    <cellStyle name="Normal 22 4 8 2 2" xfId="20684" xr:uid="{00000000-0005-0000-0000-0000CD500000}"/>
    <cellStyle name="Normal 22 4 8 3" xfId="20685" xr:uid="{00000000-0005-0000-0000-0000CE500000}"/>
    <cellStyle name="Normal 22 4 9" xfId="20686" xr:uid="{00000000-0005-0000-0000-0000CF500000}"/>
    <cellStyle name="Normal 22 4 9 2" xfId="20687" xr:uid="{00000000-0005-0000-0000-0000D0500000}"/>
    <cellStyle name="Normal 22 5" xfId="20688" xr:uid="{00000000-0005-0000-0000-0000D1500000}"/>
    <cellStyle name="Normal 22 5 2" xfId="20689" xr:uid="{00000000-0005-0000-0000-0000D2500000}"/>
    <cellStyle name="Normal 22 5 2 2" xfId="20690" xr:uid="{00000000-0005-0000-0000-0000D3500000}"/>
    <cellStyle name="Normal 22 5 2 2 2" xfId="20691" xr:uid="{00000000-0005-0000-0000-0000D4500000}"/>
    <cellStyle name="Normal 22 5 2 2 2 2" xfId="20692" xr:uid="{00000000-0005-0000-0000-0000D5500000}"/>
    <cellStyle name="Normal 22 5 2 2 3" xfId="20693" xr:uid="{00000000-0005-0000-0000-0000D6500000}"/>
    <cellStyle name="Normal 22 5 2 3" xfId="20694" xr:uid="{00000000-0005-0000-0000-0000D7500000}"/>
    <cellStyle name="Normal 22 5 2 3 2" xfId="20695" xr:uid="{00000000-0005-0000-0000-0000D8500000}"/>
    <cellStyle name="Normal 22 5 2 3 2 2" xfId="20696" xr:uid="{00000000-0005-0000-0000-0000D9500000}"/>
    <cellStyle name="Normal 22 5 2 3 3" xfId="20697" xr:uid="{00000000-0005-0000-0000-0000DA500000}"/>
    <cellStyle name="Normal 22 5 2 4" xfId="20698" xr:uid="{00000000-0005-0000-0000-0000DB500000}"/>
    <cellStyle name="Normal 22 5 2 4 2" xfId="20699" xr:uid="{00000000-0005-0000-0000-0000DC500000}"/>
    <cellStyle name="Normal 22 5 2 4 2 2" xfId="20700" xr:uid="{00000000-0005-0000-0000-0000DD500000}"/>
    <cellStyle name="Normal 22 5 2 4 3" xfId="20701" xr:uid="{00000000-0005-0000-0000-0000DE500000}"/>
    <cellStyle name="Normal 22 5 2 5" xfId="20702" xr:uid="{00000000-0005-0000-0000-0000DF500000}"/>
    <cellStyle name="Normal 22 5 2 5 2" xfId="20703" xr:uid="{00000000-0005-0000-0000-0000E0500000}"/>
    <cellStyle name="Normal 22 5 2 6" xfId="20704" xr:uid="{00000000-0005-0000-0000-0000E1500000}"/>
    <cellStyle name="Normal 22 5 2 6 2" xfId="20705" xr:uid="{00000000-0005-0000-0000-0000E2500000}"/>
    <cellStyle name="Normal 22 5 2 7" xfId="20706" xr:uid="{00000000-0005-0000-0000-0000E3500000}"/>
    <cellStyle name="Normal 22 5 3" xfId="20707" xr:uid="{00000000-0005-0000-0000-0000E4500000}"/>
    <cellStyle name="Normal 22 5 3 2" xfId="20708" xr:uid="{00000000-0005-0000-0000-0000E5500000}"/>
    <cellStyle name="Normal 22 5 3 2 2" xfId="20709" xr:uid="{00000000-0005-0000-0000-0000E6500000}"/>
    <cellStyle name="Normal 22 5 3 2 2 2" xfId="20710" xr:uid="{00000000-0005-0000-0000-0000E7500000}"/>
    <cellStyle name="Normal 22 5 3 2 3" xfId="20711" xr:uid="{00000000-0005-0000-0000-0000E8500000}"/>
    <cellStyle name="Normal 22 5 3 3" xfId="20712" xr:uid="{00000000-0005-0000-0000-0000E9500000}"/>
    <cellStyle name="Normal 22 5 3 3 2" xfId="20713" xr:uid="{00000000-0005-0000-0000-0000EA500000}"/>
    <cellStyle name="Normal 22 5 3 3 2 2" xfId="20714" xr:uid="{00000000-0005-0000-0000-0000EB500000}"/>
    <cellStyle name="Normal 22 5 3 3 3" xfId="20715" xr:uid="{00000000-0005-0000-0000-0000EC500000}"/>
    <cellStyle name="Normal 22 5 3 4" xfId="20716" xr:uid="{00000000-0005-0000-0000-0000ED500000}"/>
    <cellStyle name="Normal 22 5 3 4 2" xfId="20717" xr:uid="{00000000-0005-0000-0000-0000EE500000}"/>
    <cellStyle name="Normal 22 5 3 4 2 2" xfId="20718" xr:uid="{00000000-0005-0000-0000-0000EF500000}"/>
    <cellStyle name="Normal 22 5 3 4 3" xfId="20719" xr:uid="{00000000-0005-0000-0000-0000F0500000}"/>
    <cellStyle name="Normal 22 5 3 5" xfId="20720" xr:uid="{00000000-0005-0000-0000-0000F1500000}"/>
    <cellStyle name="Normal 22 5 3 5 2" xfId="20721" xr:uid="{00000000-0005-0000-0000-0000F2500000}"/>
    <cellStyle name="Normal 22 5 3 6" xfId="20722" xr:uid="{00000000-0005-0000-0000-0000F3500000}"/>
    <cellStyle name="Normal 22 5 3 6 2" xfId="20723" xr:uid="{00000000-0005-0000-0000-0000F4500000}"/>
    <cellStyle name="Normal 22 5 3 7" xfId="20724" xr:uid="{00000000-0005-0000-0000-0000F5500000}"/>
    <cellStyle name="Normal 22 5 4" xfId="20725" xr:uid="{00000000-0005-0000-0000-0000F6500000}"/>
    <cellStyle name="Normal 22 5 4 2" xfId="20726" xr:uid="{00000000-0005-0000-0000-0000F7500000}"/>
    <cellStyle name="Normal 22 5 4 2 2" xfId="20727" xr:uid="{00000000-0005-0000-0000-0000F8500000}"/>
    <cellStyle name="Normal 22 5 4 3" xfId="20728" xr:uid="{00000000-0005-0000-0000-0000F9500000}"/>
    <cellStyle name="Normal 22 5 5" xfId="20729" xr:uid="{00000000-0005-0000-0000-0000FA500000}"/>
    <cellStyle name="Normal 22 5 5 2" xfId="20730" xr:uid="{00000000-0005-0000-0000-0000FB500000}"/>
    <cellStyle name="Normal 22 5 5 2 2" xfId="20731" xr:uid="{00000000-0005-0000-0000-0000FC500000}"/>
    <cellStyle name="Normal 22 5 5 3" xfId="20732" xr:uid="{00000000-0005-0000-0000-0000FD500000}"/>
    <cellStyle name="Normal 22 5 6" xfId="20733" xr:uid="{00000000-0005-0000-0000-0000FE500000}"/>
    <cellStyle name="Normal 22 5 6 2" xfId="20734" xr:uid="{00000000-0005-0000-0000-0000FF500000}"/>
    <cellStyle name="Normal 22 5 6 2 2" xfId="20735" xr:uid="{00000000-0005-0000-0000-000000510000}"/>
    <cellStyle name="Normal 22 5 6 3" xfId="20736" xr:uid="{00000000-0005-0000-0000-000001510000}"/>
    <cellStyle name="Normal 22 5 7" xfId="20737" xr:uid="{00000000-0005-0000-0000-000002510000}"/>
    <cellStyle name="Normal 22 5 7 2" xfId="20738" xr:uid="{00000000-0005-0000-0000-000003510000}"/>
    <cellStyle name="Normal 22 5 8" xfId="20739" xr:uid="{00000000-0005-0000-0000-000004510000}"/>
    <cellStyle name="Normal 22 5 8 2" xfId="20740" xr:uid="{00000000-0005-0000-0000-000005510000}"/>
    <cellStyle name="Normal 22 5 9" xfId="20741" xr:uid="{00000000-0005-0000-0000-000006510000}"/>
    <cellStyle name="Normal 22 6" xfId="20742" xr:uid="{00000000-0005-0000-0000-000007510000}"/>
    <cellStyle name="Normal 22 6 2" xfId="20743" xr:uid="{00000000-0005-0000-0000-000008510000}"/>
    <cellStyle name="Normal 22 6 2 2" xfId="20744" xr:uid="{00000000-0005-0000-0000-000009510000}"/>
    <cellStyle name="Normal 22 6 2 2 2" xfId="20745" xr:uid="{00000000-0005-0000-0000-00000A510000}"/>
    <cellStyle name="Normal 22 6 2 2 2 2" xfId="20746" xr:uid="{00000000-0005-0000-0000-00000B510000}"/>
    <cellStyle name="Normal 22 6 2 2 3" xfId="20747" xr:uid="{00000000-0005-0000-0000-00000C510000}"/>
    <cellStyle name="Normal 22 6 2 3" xfId="20748" xr:uid="{00000000-0005-0000-0000-00000D510000}"/>
    <cellStyle name="Normal 22 6 2 3 2" xfId="20749" xr:uid="{00000000-0005-0000-0000-00000E510000}"/>
    <cellStyle name="Normal 22 6 2 3 2 2" xfId="20750" xr:uid="{00000000-0005-0000-0000-00000F510000}"/>
    <cellStyle name="Normal 22 6 2 3 3" xfId="20751" xr:uid="{00000000-0005-0000-0000-000010510000}"/>
    <cellStyle name="Normal 22 6 2 4" xfId="20752" xr:uid="{00000000-0005-0000-0000-000011510000}"/>
    <cellStyle name="Normal 22 6 2 4 2" xfId="20753" xr:uid="{00000000-0005-0000-0000-000012510000}"/>
    <cellStyle name="Normal 22 6 2 4 2 2" xfId="20754" xr:uid="{00000000-0005-0000-0000-000013510000}"/>
    <cellStyle name="Normal 22 6 2 4 3" xfId="20755" xr:uid="{00000000-0005-0000-0000-000014510000}"/>
    <cellStyle name="Normal 22 6 2 5" xfId="20756" xr:uid="{00000000-0005-0000-0000-000015510000}"/>
    <cellStyle name="Normal 22 6 2 5 2" xfId="20757" xr:uid="{00000000-0005-0000-0000-000016510000}"/>
    <cellStyle name="Normal 22 6 2 6" xfId="20758" xr:uid="{00000000-0005-0000-0000-000017510000}"/>
    <cellStyle name="Normal 22 6 2 6 2" xfId="20759" xr:uid="{00000000-0005-0000-0000-000018510000}"/>
    <cellStyle name="Normal 22 6 2 7" xfId="20760" xr:uid="{00000000-0005-0000-0000-000019510000}"/>
    <cellStyle name="Normal 22 6 3" xfId="20761" xr:uid="{00000000-0005-0000-0000-00001A510000}"/>
    <cellStyle name="Normal 22 6 3 2" xfId="20762" xr:uid="{00000000-0005-0000-0000-00001B510000}"/>
    <cellStyle name="Normal 22 6 3 2 2" xfId="20763" xr:uid="{00000000-0005-0000-0000-00001C510000}"/>
    <cellStyle name="Normal 22 6 3 3" xfId="20764" xr:uid="{00000000-0005-0000-0000-00001D510000}"/>
    <cellStyle name="Normal 22 6 4" xfId="20765" xr:uid="{00000000-0005-0000-0000-00001E510000}"/>
    <cellStyle name="Normal 22 6 4 2" xfId="20766" xr:uid="{00000000-0005-0000-0000-00001F510000}"/>
    <cellStyle name="Normal 22 6 4 2 2" xfId="20767" xr:uid="{00000000-0005-0000-0000-000020510000}"/>
    <cellStyle name="Normal 22 6 4 3" xfId="20768" xr:uid="{00000000-0005-0000-0000-000021510000}"/>
    <cellStyle name="Normal 22 6 5" xfId="20769" xr:uid="{00000000-0005-0000-0000-000022510000}"/>
    <cellStyle name="Normal 22 6 5 2" xfId="20770" xr:uid="{00000000-0005-0000-0000-000023510000}"/>
    <cellStyle name="Normal 22 6 5 2 2" xfId="20771" xr:uid="{00000000-0005-0000-0000-000024510000}"/>
    <cellStyle name="Normal 22 6 5 3" xfId="20772" xr:uid="{00000000-0005-0000-0000-000025510000}"/>
    <cellStyle name="Normal 22 6 6" xfId="20773" xr:uid="{00000000-0005-0000-0000-000026510000}"/>
    <cellStyle name="Normal 22 6 6 2" xfId="20774" xr:uid="{00000000-0005-0000-0000-000027510000}"/>
    <cellStyle name="Normal 22 6 7" xfId="20775" xr:uid="{00000000-0005-0000-0000-000028510000}"/>
    <cellStyle name="Normal 22 6 7 2" xfId="20776" xr:uid="{00000000-0005-0000-0000-000029510000}"/>
    <cellStyle name="Normal 22 6 8" xfId="20777" xr:uid="{00000000-0005-0000-0000-00002A510000}"/>
    <cellStyle name="Normal 22 7" xfId="20778" xr:uid="{00000000-0005-0000-0000-00002B510000}"/>
    <cellStyle name="Normal 22 7 2" xfId="20779" xr:uid="{00000000-0005-0000-0000-00002C510000}"/>
    <cellStyle name="Normal 22 7 2 2" xfId="20780" xr:uid="{00000000-0005-0000-0000-00002D510000}"/>
    <cellStyle name="Normal 22 7 2 2 2" xfId="20781" xr:uid="{00000000-0005-0000-0000-00002E510000}"/>
    <cellStyle name="Normal 22 7 2 3" xfId="20782" xr:uid="{00000000-0005-0000-0000-00002F510000}"/>
    <cellStyle name="Normal 22 7 3" xfId="20783" xr:uid="{00000000-0005-0000-0000-000030510000}"/>
    <cellStyle name="Normal 22 7 3 2" xfId="20784" xr:uid="{00000000-0005-0000-0000-000031510000}"/>
    <cellStyle name="Normal 22 7 3 2 2" xfId="20785" xr:uid="{00000000-0005-0000-0000-000032510000}"/>
    <cellStyle name="Normal 22 7 3 3" xfId="20786" xr:uid="{00000000-0005-0000-0000-000033510000}"/>
    <cellStyle name="Normal 22 7 4" xfId="20787" xr:uid="{00000000-0005-0000-0000-000034510000}"/>
    <cellStyle name="Normal 22 7 4 2" xfId="20788" xr:uid="{00000000-0005-0000-0000-000035510000}"/>
    <cellStyle name="Normal 22 7 4 2 2" xfId="20789" xr:uid="{00000000-0005-0000-0000-000036510000}"/>
    <cellStyle name="Normal 22 7 4 3" xfId="20790" xr:uid="{00000000-0005-0000-0000-000037510000}"/>
    <cellStyle name="Normal 22 7 5" xfId="20791" xr:uid="{00000000-0005-0000-0000-000038510000}"/>
    <cellStyle name="Normal 22 7 5 2" xfId="20792" xr:uid="{00000000-0005-0000-0000-000039510000}"/>
    <cellStyle name="Normal 22 7 6" xfId="20793" xr:uid="{00000000-0005-0000-0000-00003A510000}"/>
    <cellStyle name="Normal 22 7 6 2" xfId="20794" xr:uid="{00000000-0005-0000-0000-00003B510000}"/>
    <cellStyle name="Normal 22 7 7" xfId="20795" xr:uid="{00000000-0005-0000-0000-00003C510000}"/>
    <cellStyle name="Normal 22 8" xfId="20796" xr:uid="{00000000-0005-0000-0000-00003D510000}"/>
    <cellStyle name="Normal 22 8 2" xfId="20797" xr:uid="{00000000-0005-0000-0000-00003E510000}"/>
    <cellStyle name="Normal 22 8 2 2" xfId="20798" xr:uid="{00000000-0005-0000-0000-00003F510000}"/>
    <cellStyle name="Normal 22 8 2 2 2" xfId="20799" xr:uid="{00000000-0005-0000-0000-000040510000}"/>
    <cellStyle name="Normal 22 8 2 3" xfId="20800" xr:uid="{00000000-0005-0000-0000-000041510000}"/>
    <cellStyle name="Normal 22 8 3" xfId="20801" xr:uid="{00000000-0005-0000-0000-000042510000}"/>
    <cellStyle name="Normal 22 8 3 2" xfId="20802" xr:uid="{00000000-0005-0000-0000-000043510000}"/>
    <cellStyle name="Normal 22 8 3 2 2" xfId="20803" xr:uid="{00000000-0005-0000-0000-000044510000}"/>
    <cellStyle name="Normal 22 8 3 3" xfId="20804" xr:uid="{00000000-0005-0000-0000-000045510000}"/>
    <cellStyle name="Normal 22 8 4" xfId="20805" xr:uid="{00000000-0005-0000-0000-000046510000}"/>
    <cellStyle name="Normal 22 8 4 2" xfId="20806" xr:uid="{00000000-0005-0000-0000-000047510000}"/>
    <cellStyle name="Normal 22 8 4 2 2" xfId="20807" xr:uid="{00000000-0005-0000-0000-000048510000}"/>
    <cellStyle name="Normal 22 8 4 3" xfId="20808" xr:uid="{00000000-0005-0000-0000-000049510000}"/>
    <cellStyle name="Normal 22 8 5" xfId="20809" xr:uid="{00000000-0005-0000-0000-00004A510000}"/>
    <cellStyle name="Normal 22 8 5 2" xfId="20810" xr:uid="{00000000-0005-0000-0000-00004B510000}"/>
    <cellStyle name="Normal 22 8 6" xfId="20811" xr:uid="{00000000-0005-0000-0000-00004C510000}"/>
    <cellStyle name="Normal 22 8 6 2" xfId="20812" xr:uid="{00000000-0005-0000-0000-00004D510000}"/>
    <cellStyle name="Normal 22 8 7" xfId="20813" xr:uid="{00000000-0005-0000-0000-00004E510000}"/>
    <cellStyle name="Normal 22 9" xfId="20814" xr:uid="{00000000-0005-0000-0000-00004F510000}"/>
    <cellStyle name="Normal 22 9 2" xfId="20815" xr:uid="{00000000-0005-0000-0000-000050510000}"/>
    <cellStyle name="Normal 22 9 2 2" xfId="20816" xr:uid="{00000000-0005-0000-0000-000051510000}"/>
    <cellStyle name="Normal 22 9 3" xfId="20817" xr:uid="{00000000-0005-0000-0000-000052510000}"/>
    <cellStyle name="Normal 22_Confidential Information" xfId="20818" xr:uid="{00000000-0005-0000-0000-000053510000}"/>
    <cellStyle name="Normal 23" xfId="20819" xr:uid="{00000000-0005-0000-0000-000054510000}"/>
    <cellStyle name="Normal 23 10" xfId="20820" xr:uid="{00000000-0005-0000-0000-000055510000}"/>
    <cellStyle name="Normal 23 10 2" xfId="20821" xr:uid="{00000000-0005-0000-0000-000056510000}"/>
    <cellStyle name="Normal 23 10 2 2" xfId="20822" xr:uid="{00000000-0005-0000-0000-000057510000}"/>
    <cellStyle name="Normal 23 10 3" xfId="20823" xr:uid="{00000000-0005-0000-0000-000058510000}"/>
    <cellStyle name="Normal 23 11" xfId="20824" xr:uid="{00000000-0005-0000-0000-000059510000}"/>
    <cellStyle name="Normal 23 11 2" xfId="20825" xr:uid="{00000000-0005-0000-0000-00005A510000}"/>
    <cellStyle name="Normal 23 12" xfId="20826" xr:uid="{00000000-0005-0000-0000-00005B510000}"/>
    <cellStyle name="Normal 23 12 2" xfId="20827" xr:uid="{00000000-0005-0000-0000-00005C510000}"/>
    <cellStyle name="Normal 23 13" xfId="20828" xr:uid="{00000000-0005-0000-0000-00005D510000}"/>
    <cellStyle name="Normal 23 2" xfId="20829" xr:uid="{00000000-0005-0000-0000-00005E510000}"/>
    <cellStyle name="Normal 23 2 10" xfId="20830" xr:uid="{00000000-0005-0000-0000-00005F510000}"/>
    <cellStyle name="Normal 23 2 10 2" xfId="20831" xr:uid="{00000000-0005-0000-0000-000060510000}"/>
    <cellStyle name="Normal 23 2 11" xfId="20832" xr:uid="{00000000-0005-0000-0000-000061510000}"/>
    <cellStyle name="Normal 23 2 2" xfId="20833" xr:uid="{00000000-0005-0000-0000-000062510000}"/>
    <cellStyle name="Normal 23 2 2 2" xfId="20834" xr:uid="{00000000-0005-0000-0000-000063510000}"/>
    <cellStyle name="Normal 23 2 2 2 2" xfId="20835" xr:uid="{00000000-0005-0000-0000-000064510000}"/>
    <cellStyle name="Normal 23 2 2 2 2 2" xfId="20836" xr:uid="{00000000-0005-0000-0000-000065510000}"/>
    <cellStyle name="Normal 23 2 2 2 2 2 2" xfId="20837" xr:uid="{00000000-0005-0000-0000-000066510000}"/>
    <cellStyle name="Normal 23 2 2 2 2 3" xfId="20838" xr:uid="{00000000-0005-0000-0000-000067510000}"/>
    <cellStyle name="Normal 23 2 2 2 3" xfId="20839" xr:uid="{00000000-0005-0000-0000-000068510000}"/>
    <cellStyle name="Normal 23 2 2 2 3 2" xfId="20840" xr:uid="{00000000-0005-0000-0000-000069510000}"/>
    <cellStyle name="Normal 23 2 2 2 3 2 2" xfId="20841" xr:uid="{00000000-0005-0000-0000-00006A510000}"/>
    <cellStyle name="Normal 23 2 2 2 3 3" xfId="20842" xr:uid="{00000000-0005-0000-0000-00006B510000}"/>
    <cellStyle name="Normal 23 2 2 2 4" xfId="20843" xr:uid="{00000000-0005-0000-0000-00006C510000}"/>
    <cellStyle name="Normal 23 2 2 2 4 2" xfId="20844" xr:uid="{00000000-0005-0000-0000-00006D510000}"/>
    <cellStyle name="Normal 23 2 2 2 4 2 2" xfId="20845" xr:uid="{00000000-0005-0000-0000-00006E510000}"/>
    <cellStyle name="Normal 23 2 2 2 4 3" xfId="20846" xr:uid="{00000000-0005-0000-0000-00006F510000}"/>
    <cellStyle name="Normal 23 2 2 2 5" xfId="20847" xr:uid="{00000000-0005-0000-0000-000070510000}"/>
    <cellStyle name="Normal 23 2 2 2 5 2" xfId="20848" xr:uid="{00000000-0005-0000-0000-000071510000}"/>
    <cellStyle name="Normal 23 2 2 2 6" xfId="20849" xr:uid="{00000000-0005-0000-0000-000072510000}"/>
    <cellStyle name="Normal 23 2 2 2 6 2" xfId="20850" xr:uid="{00000000-0005-0000-0000-000073510000}"/>
    <cellStyle name="Normal 23 2 2 2 7" xfId="20851" xr:uid="{00000000-0005-0000-0000-000074510000}"/>
    <cellStyle name="Normal 23 2 2 3" xfId="20852" xr:uid="{00000000-0005-0000-0000-000075510000}"/>
    <cellStyle name="Normal 23 2 2 3 2" xfId="20853" xr:uid="{00000000-0005-0000-0000-000076510000}"/>
    <cellStyle name="Normal 23 2 2 3 2 2" xfId="20854" xr:uid="{00000000-0005-0000-0000-000077510000}"/>
    <cellStyle name="Normal 23 2 2 3 2 2 2" xfId="20855" xr:uid="{00000000-0005-0000-0000-000078510000}"/>
    <cellStyle name="Normal 23 2 2 3 2 3" xfId="20856" xr:uid="{00000000-0005-0000-0000-000079510000}"/>
    <cellStyle name="Normal 23 2 2 3 3" xfId="20857" xr:uid="{00000000-0005-0000-0000-00007A510000}"/>
    <cellStyle name="Normal 23 2 2 3 3 2" xfId="20858" xr:uid="{00000000-0005-0000-0000-00007B510000}"/>
    <cellStyle name="Normal 23 2 2 3 3 2 2" xfId="20859" xr:uid="{00000000-0005-0000-0000-00007C510000}"/>
    <cellStyle name="Normal 23 2 2 3 3 3" xfId="20860" xr:uid="{00000000-0005-0000-0000-00007D510000}"/>
    <cellStyle name="Normal 23 2 2 3 4" xfId="20861" xr:uid="{00000000-0005-0000-0000-00007E510000}"/>
    <cellStyle name="Normal 23 2 2 3 4 2" xfId="20862" xr:uid="{00000000-0005-0000-0000-00007F510000}"/>
    <cellStyle name="Normal 23 2 2 3 4 2 2" xfId="20863" xr:uid="{00000000-0005-0000-0000-000080510000}"/>
    <cellStyle name="Normal 23 2 2 3 4 3" xfId="20864" xr:uid="{00000000-0005-0000-0000-000081510000}"/>
    <cellStyle name="Normal 23 2 2 3 5" xfId="20865" xr:uid="{00000000-0005-0000-0000-000082510000}"/>
    <cellStyle name="Normal 23 2 2 3 5 2" xfId="20866" xr:uid="{00000000-0005-0000-0000-000083510000}"/>
    <cellStyle name="Normal 23 2 2 3 6" xfId="20867" xr:uid="{00000000-0005-0000-0000-000084510000}"/>
    <cellStyle name="Normal 23 2 2 3 6 2" xfId="20868" xr:uid="{00000000-0005-0000-0000-000085510000}"/>
    <cellStyle name="Normal 23 2 2 3 7" xfId="20869" xr:uid="{00000000-0005-0000-0000-000086510000}"/>
    <cellStyle name="Normal 23 2 2 4" xfId="20870" xr:uid="{00000000-0005-0000-0000-000087510000}"/>
    <cellStyle name="Normal 23 2 2 4 2" xfId="20871" xr:uid="{00000000-0005-0000-0000-000088510000}"/>
    <cellStyle name="Normal 23 2 2 4 2 2" xfId="20872" xr:uid="{00000000-0005-0000-0000-000089510000}"/>
    <cellStyle name="Normal 23 2 2 4 3" xfId="20873" xr:uid="{00000000-0005-0000-0000-00008A510000}"/>
    <cellStyle name="Normal 23 2 2 5" xfId="20874" xr:uid="{00000000-0005-0000-0000-00008B510000}"/>
    <cellStyle name="Normal 23 2 2 5 2" xfId="20875" xr:uid="{00000000-0005-0000-0000-00008C510000}"/>
    <cellStyle name="Normal 23 2 2 5 2 2" xfId="20876" xr:uid="{00000000-0005-0000-0000-00008D510000}"/>
    <cellStyle name="Normal 23 2 2 5 3" xfId="20877" xr:uid="{00000000-0005-0000-0000-00008E510000}"/>
    <cellStyle name="Normal 23 2 2 6" xfId="20878" xr:uid="{00000000-0005-0000-0000-00008F510000}"/>
    <cellStyle name="Normal 23 2 2 6 2" xfId="20879" xr:uid="{00000000-0005-0000-0000-000090510000}"/>
    <cellStyle name="Normal 23 2 2 6 2 2" xfId="20880" xr:uid="{00000000-0005-0000-0000-000091510000}"/>
    <cellStyle name="Normal 23 2 2 6 3" xfId="20881" xr:uid="{00000000-0005-0000-0000-000092510000}"/>
    <cellStyle name="Normal 23 2 2 7" xfId="20882" xr:uid="{00000000-0005-0000-0000-000093510000}"/>
    <cellStyle name="Normal 23 2 2 7 2" xfId="20883" xr:uid="{00000000-0005-0000-0000-000094510000}"/>
    <cellStyle name="Normal 23 2 2 8" xfId="20884" xr:uid="{00000000-0005-0000-0000-000095510000}"/>
    <cellStyle name="Normal 23 2 2 8 2" xfId="20885" xr:uid="{00000000-0005-0000-0000-000096510000}"/>
    <cellStyle name="Normal 23 2 2 9" xfId="20886" xr:uid="{00000000-0005-0000-0000-000097510000}"/>
    <cellStyle name="Normal 23 2 3" xfId="20887" xr:uid="{00000000-0005-0000-0000-000098510000}"/>
    <cellStyle name="Normal 23 2 3 2" xfId="20888" xr:uid="{00000000-0005-0000-0000-000099510000}"/>
    <cellStyle name="Normal 23 2 3 2 2" xfId="20889" xr:uid="{00000000-0005-0000-0000-00009A510000}"/>
    <cellStyle name="Normal 23 2 3 2 2 2" xfId="20890" xr:uid="{00000000-0005-0000-0000-00009B510000}"/>
    <cellStyle name="Normal 23 2 3 2 2 2 2" xfId="20891" xr:uid="{00000000-0005-0000-0000-00009C510000}"/>
    <cellStyle name="Normal 23 2 3 2 2 3" xfId="20892" xr:uid="{00000000-0005-0000-0000-00009D510000}"/>
    <cellStyle name="Normal 23 2 3 2 3" xfId="20893" xr:uid="{00000000-0005-0000-0000-00009E510000}"/>
    <cellStyle name="Normal 23 2 3 2 3 2" xfId="20894" xr:uid="{00000000-0005-0000-0000-00009F510000}"/>
    <cellStyle name="Normal 23 2 3 2 3 2 2" xfId="20895" xr:uid="{00000000-0005-0000-0000-0000A0510000}"/>
    <cellStyle name="Normal 23 2 3 2 3 3" xfId="20896" xr:uid="{00000000-0005-0000-0000-0000A1510000}"/>
    <cellStyle name="Normal 23 2 3 2 4" xfId="20897" xr:uid="{00000000-0005-0000-0000-0000A2510000}"/>
    <cellStyle name="Normal 23 2 3 2 4 2" xfId="20898" xr:uid="{00000000-0005-0000-0000-0000A3510000}"/>
    <cellStyle name="Normal 23 2 3 2 4 2 2" xfId="20899" xr:uid="{00000000-0005-0000-0000-0000A4510000}"/>
    <cellStyle name="Normal 23 2 3 2 4 3" xfId="20900" xr:uid="{00000000-0005-0000-0000-0000A5510000}"/>
    <cellStyle name="Normal 23 2 3 2 5" xfId="20901" xr:uid="{00000000-0005-0000-0000-0000A6510000}"/>
    <cellStyle name="Normal 23 2 3 2 5 2" xfId="20902" xr:uid="{00000000-0005-0000-0000-0000A7510000}"/>
    <cellStyle name="Normal 23 2 3 2 6" xfId="20903" xr:uid="{00000000-0005-0000-0000-0000A8510000}"/>
    <cellStyle name="Normal 23 2 3 2 6 2" xfId="20904" xr:uid="{00000000-0005-0000-0000-0000A9510000}"/>
    <cellStyle name="Normal 23 2 3 2 7" xfId="20905" xr:uid="{00000000-0005-0000-0000-0000AA510000}"/>
    <cellStyle name="Normal 23 2 3 3" xfId="20906" xr:uid="{00000000-0005-0000-0000-0000AB510000}"/>
    <cellStyle name="Normal 23 2 3 3 2" xfId="20907" xr:uid="{00000000-0005-0000-0000-0000AC510000}"/>
    <cellStyle name="Normal 23 2 3 3 2 2" xfId="20908" xr:uid="{00000000-0005-0000-0000-0000AD510000}"/>
    <cellStyle name="Normal 23 2 3 3 3" xfId="20909" xr:uid="{00000000-0005-0000-0000-0000AE510000}"/>
    <cellStyle name="Normal 23 2 3 4" xfId="20910" xr:uid="{00000000-0005-0000-0000-0000AF510000}"/>
    <cellStyle name="Normal 23 2 3 4 2" xfId="20911" xr:uid="{00000000-0005-0000-0000-0000B0510000}"/>
    <cellStyle name="Normal 23 2 3 4 2 2" xfId="20912" xr:uid="{00000000-0005-0000-0000-0000B1510000}"/>
    <cellStyle name="Normal 23 2 3 4 3" xfId="20913" xr:uid="{00000000-0005-0000-0000-0000B2510000}"/>
    <cellStyle name="Normal 23 2 3 5" xfId="20914" xr:uid="{00000000-0005-0000-0000-0000B3510000}"/>
    <cellStyle name="Normal 23 2 3 5 2" xfId="20915" xr:uid="{00000000-0005-0000-0000-0000B4510000}"/>
    <cellStyle name="Normal 23 2 3 5 2 2" xfId="20916" xr:uid="{00000000-0005-0000-0000-0000B5510000}"/>
    <cellStyle name="Normal 23 2 3 5 3" xfId="20917" xr:uid="{00000000-0005-0000-0000-0000B6510000}"/>
    <cellStyle name="Normal 23 2 3 6" xfId="20918" xr:uid="{00000000-0005-0000-0000-0000B7510000}"/>
    <cellStyle name="Normal 23 2 3 6 2" xfId="20919" xr:uid="{00000000-0005-0000-0000-0000B8510000}"/>
    <cellStyle name="Normal 23 2 3 7" xfId="20920" xr:uid="{00000000-0005-0000-0000-0000B9510000}"/>
    <cellStyle name="Normal 23 2 3 7 2" xfId="20921" xr:uid="{00000000-0005-0000-0000-0000BA510000}"/>
    <cellStyle name="Normal 23 2 3 8" xfId="20922" xr:uid="{00000000-0005-0000-0000-0000BB510000}"/>
    <cellStyle name="Normal 23 2 4" xfId="20923" xr:uid="{00000000-0005-0000-0000-0000BC510000}"/>
    <cellStyle name="Normal 23 2 4 2" xfId="20924" xr:uid="{00000000-0005-0000-0000-0000BD510000}"/>
    <cellStyle name="Normal 23 2 4 2 2" xfId="20925" xr:uid="{00000000-0005-0000-0000-0000BE510000}"/>
    <cellStyle name="Normal 23 2 4 2 2 2" xfId="20926" xr:uid="{00000000-0005-0000-0000-0000BF510000}"/>
    <cellStyle name="Normal 23 2 4 2 3" xfId="20927" xr:uid="{00000000-0005-0000-0000-0000C0510000}"/>
    <cellStyle name="Normal 23 2 4 3" xfId="20928" xr:uid="{00000000-0005-0000-0000-0000C1510000}"/>
    <cellStyle name="Normal 23 2 4 3 2" xfId="20929" xr:uid="{00000000-0005-0000-0000-0000C2510000}"/>
    <cellStyle name="Normal 23 2 4 3 2 2" xfId="20930" xr:uid="{00000000-0005-0000-0000-0000C3510000}"/>
    <cellStyle name="Normal 23 2 4 3 3" xfId="20931" xr:uid="{00000000-0005-0000-0000-0000C4510000}"/>
    <cellStyle name="Normal 23 2 4 4" xfId="20932" xr:uid="{00000000-0005-0000-0000-0000C5510000}"/>
    <cellStyle name="Normal 23 2 4 4 2" xfId="20933" xr:uid="{00000000-0005-0000-0000-0000C6510000}"/>
    <cellStyle name="Normal 23 2 4 4 2 2" xfId="20934" xr:uid="{00000000-0005-0000-0000-0000C7510000}"/>
    <cellStyle name="Normal 23 2 4 4 3" xfId="20935" xr:uid="{00000000-0005-0000-0000-0000C8510000}"/>
    <cellStyle name="Normal 23 2 4 5" xfId="20936" xr:uid="{00000000-0005-0000-0000-0000C9510000}"/>
    <cellStyle name="Normal 23 2 4 5 2" xfId="20937" xr:uid="{00000000-0005-0000-0000-0000CA510000}"/>
    <cellStyle name="Normal 23 2 4 6" xfId="20938" xr:uid="{00000000-0005-0000-0000-0000CB510000}"/>
    <cellStyle name="Normal 23 2 4 6 2" xfId="20939" xr:uid="{00000000-0005-0000-0000-0000CC510000}"/>
    <cellStyle name="Normal 23 2 4 7" xfId="20940" xr:uid="{00000000-0005-0000-0000-0000CD510000}"/>
    <cellStyle name="Normal 23 2 5" xfId="20941" xr:uid="{00000000-0005-0000-0000-0000CE510000}"/>
    <cellStyle name="Normal 23 2 5 2" xfId="20942" xr:uid="{00000000-0005-0000-0000-0000CF510000}"/>
    <cellStyle name="Normal 23 2 5 2 2" xfId="20943" xr:uid="{00000000-0005-0000-0000-0000D0510000}"/>
    <cellStyle name="Normal 23 2 5 2 2 2" xfId="20944" xr:uid="{00000000-0005-0000-0000-0000D1510000}"/>
    <cellStyle name="Normal 23 2 5 2 3" xfId="20945" xr:uid="{00000000-0005-0000-0000-0000D2510000}"/>
    <cellStyle name="Normal 23 2 5 3" xfId="20946" xr:uid="{00000000-0005-0000-0000-0000D3510000}"/>
    <cellStyle name="Normal 23 2 5 3 2" xfId="20947" xr:uid="{00000000-0005-0000-0000-0000D4510000}"/>
    <cellStyle name="Normal 23 2 5 3 2 2" xfId="20948" xr:uid="{00000000-0005-0000-0000-0000D5510000}"/>
    <cellStyle name="Normal 23 2 5 3 3" xfId="20949" xr:uid="{00000000-0005-0000-0000-0000D6510000}"/>
    <cellStyle name="Normal 23 2 5 4" xfId="20950" xr:uid="{00000000-0005-0000-0000-0000D7510000}"/>
    <cellStyle name="Normal 23 2 5 4 2" xfId="20951" xr:uid="{00000000-0005-0000-0000-0000D8510000}"/>
    <cellStyle name="Normal 23 2 5 4 2 2" xfId="20952" xr:uid="{00000000-0005-0000-0000-0000D9510000}"/>
    <cellStyle name="Normal 23 2 5 4 3" xfId="20953" xr:uid="{00000000-0005-0000-0000-0000DA510000}"/>
    <cellStyle name="Normal 23 2 5 5" xfId="20954" xr:uid="{00000000-0005-0000-0000-0000DB510000}"/>
    <cellStyle name="Normal 23 2 5 5 2" xfId="20955" xr:uid="{00000000-0005-0000-0000-0000DC510000}"/>
    <cellStyle name="Normal 23 2 5 6" xfId="20956" xr:uid="{00000000-0005-0000-0000-0000DD510000}"/>
    <cellStyle name="Normal 23 2 5 6 2" xfId="20957" xr:uid="{00000000-0005-0000-0000-0000DE510000}"/>
    <cellStyle name="Normal 23 2 5 7" xfId="20958" xr:uid="{00000000-0005-0000-0000-0000DF510000}"/>
    <cellStyle name="Normal 23 2 6" xfId="20959" xr:uid="{00000000-0005-0000-0000-0000E0510000}"/>
    <cellStyle name="Normal 23 2 6 2" xfId="20960" xr:uid="{00000000-0005-0000-0000-0000E1510000}"/>
    <cellStyle name="Normal 23 2 6 2 2" xfId="20961" xr:uid="{00000000-0005-0000-0000-0000E2510000}"/>
    <cellStyle name="Normal 23 2 6 3" xfId="20962" xr:uid="{00000000-0005-0000-0000-0000E3510000}"/>
    <cellStyle name="Normal 23 2 7" xfId="20963" xr:uid="{00000000-0005-0000-0000-0000E4510000}"/>
    <cellStyle name="Normal 23 2 7 2" xfId="20964" xr:uid="{00000000-0005-0000-0000-0000E5510000}"/>
    <cellStyle name="Normal 23 2 7 2 2" xfId="20965" xr:uid="{00000000-0005-0000-0000-0000E6510000}"/>
    <cellStyle name="Normal 23 2 7 3" xfId="20966" xr:uid="{00000000-0005-0000-0000-0000E7510000}"/>
    <cellStyle name="Normal 23 2 8" xfId="20967" xr:uid="{00000000-0005-0000-0000-0000E8510000}"/>
    <cellStyle name="Normal 23 2 8 2" xfId="20968" xr:uid="{00000000-0005-0000-0000-0000E9510000}"/>
    <cellStyle name="Normal 23 2 8 2 2" xfId="20969" xr:uid="{00000000-0005-0000-0000-0000EA510000}"/>
    <cellStyle name="Normal 23 2 8 3" xfId="20970" xr:uid="{00000000-0005-0000-0000-0000EB510000}"/>
    <cellStyle name="Normal 23 2 9" xfId="20971" xr:uid="{00000000-0005-0000-0000-0000EC510000}"/>
    <cellStyle name="Normal 23 2 9 2" xfId="20972" xr:uid="{00000000-0005-0000-0000-0000ED510000}"/>
    <cellStyle name="Normal 23 3" xfId="20973" xr:uid="{00000000-0005-0000-0000-0000EE510000}"/>
    <cellStyle name="Normal 23 3 10" xfId="20974" xr:uid="{00000000-0005-0000-0000-0000EF510000}"/>
    <cellStyle name="Normal 23 3 10 2" xfId="20975" xr:uid="{00000000-0005-0000-0000-0000F0510000}"/>
    <cellStyle name="Normal 23 3 11" xfId="20976" xr:uid="{00000000-0005-0000-0000-0000F1510000}"/>
    <cellStyle name="Normal 23 3 2" xfId="20977" xr:uid="{00000000-0005-0000-0000-0000F2510000}"/>
    <cellStyle name="Normal 23 3 2 2" xfId="20978" xr:uid="{00000000-0005-0000-0000-0000F3510000}"/>
    <cellStyle name="Normal 23 3 2 2 2" xfId="20979" xr:uid="{00000000-0005-0000-0000-0000F4510000}"/>
    <cellStyle name="Normal 23 3 2 2 2 2" xfId="20980" xr:uid="{00000000-0005-0000-0000-0000F5510000}"/>
    <cellStyle name="Normal 23 3 2 2 2 2 2" xfId="20981" xr:uid="{00000000-0005-0000-0000-0000F6510000}"/>
    <cellStyle name="Normal 23 3 2 2 2 3" xfId="20982" xr:uid="{00000000-0005-0000-0000-0000F7510000}"/>
    <cellStyle name="Normal 23 3 2 2 3" xfId="20983" xr:uid="{00000000-0005-0000-0000-0000F8510000}"/>
    <cellStyle name="Normal 23 3 2 2 3 2" xfId="20984" xr:uid="{00000000-0005-0000-0000-0000F9510000}"/>
    <cellStyle name="Normal 23 3 2 2 3 2 2" xfId="20985" xr:uid="{00000000-0005-0000-0000-0000FA510000}"/>
    <cellStyle name="Normal 23 3 2 2 3 3" xfId="20986" xr:uid="{00000000-0005-0000-0000-0000FB510000}"/>
    <cellStyle name="Normal 23 3 2 2 4" xfId="20987" xr:uid="{00000000-0005-0000-0000-0000FC510000}"/>
    <cellStyle name="Normal 23 3 2 2 4 2" xfId="20988" xr:uid="{00000000-0005-0000-0000-0000FD510000}"/>
    <cellStyle name="Normal 23 3 2 2 4 2 2" xfId="20989" xr:uid="{00000000-0005-0000-0000-0000FE510000}"/>
    <cellStyle name="Normal 23 3 2 2 4 3" xfId="20990" xr:uid="{00000000-0005-0000-0000-0000FF510000}"/>
    <cellStyle name="Normal 23 3 2 2 5" xfId="20991" xr:uid="{00000000-0005-0000-0000-000000520000}"/>
    <cellStyle name="Normal 23 3 2 2 5 2" xfId="20992" xr:uid="{00000000-0005-0000-0000-000001520000}"/>
    <cellStyle name="Normal 23 3 2 2 6" xfId="20993" xr:uid="{00000000-0005-0000-0000-000002520000}"/>
    <cellStyle name="Normal 23 3 2 2 6 2" xfId="20994" xr:uid="{00000000-0005-0000-0000-000003520000}"/>
    <cellStyle name="Normal 23 3 2 2 7" xfId="20995" xr:uid="{00000000-0005-0000-0000-000004520000}"/>
    <cellStyle name="Normal 23 3 2 3" xfId="20996" xr:uid="{00000000-0005-0000-0000-000005520000}"/>
    <cellStyle name="Normal 23 3 2 3 2" xfId="20997" xr:uid="{00000000-0005-0000-0000-000006520000}"/>
    <cellStyle name="Normal 23 3 2 3 2 2" xfId="20998" xr:uid="{00000000-0005-0000-0000-000007520000}"/>
    <cellStyle name="Normal 23 3 2 3 2 2 2" xfId="20999" xr:uid="{00000000-0005-0000-0000-000008520000}"/>
    <cellStyle name="Normal 23 3 2 3 2 3" xfId="21000" xr:uid="{00000000-0005-0000-0000-000009520000}"/>
    <cellStyle name="Normal 23 3 2 3 3" xfId="21001" xr:uid="{00000000-0005-0000-0000-00000A520000}"/>
    <cellStyle name="Normal 23 3 2 3 3 2" xfId="21002" xr:uid="{00000000-0005-0000-0000-00000B520000}"/>
    <cellStyle name="Normal 23 3 2 3 3 2 2" xfId="21003" xr:uid="{00000000-0005-0000-0000-00000C520000}"/>
    <cellStyle name="Normal 23 3 2 3 3 3" xfId="21004" xr:uid="{00000000-0005-0000-0000-00000D520000}"/>
    <cellStyle name="Normal 23 3 2 3 4" xfId="21005" xr:uid="{00000000-0005-0000-0000-00000E520000}"/>
    <cellStyle name="Normal 23 3 2 3 4 2" xfId="21006" xr:uid="{00000000-0005-0000-0000-00000F520000}"/>
    <cellStyle name="Normal 23 3 2 3 4 2 2" xfId="21007" xr:uid="{00000000-0005-0000-0000-000010520000}"/>
    <cellStyle name="Normal 23 3 2 3 4 3" xfId="21008" xr:uid="{00000000-0005-0000-0000-000011520000}"/>
    <cellStyle name="Normal 23 3 2 3 5" xfId="21009" xr:uid="{00000000-0005-0000-0000-000012520000}"/>
    <cellStyle name="Normal 23 3 2 3 5 2" xfId="21010" xr:uid="{00000000-0005-0000-0000-000013520000}"/>
    <cellStyle name="Normal 23 3 2 3 6" xfId="21011" xr:uid="{00000000-0005-0000-0000-000014520000}"/>
    <cellStyle name="Normal 23 3 2 3 6 2" xfId="21012" xr:uid="{00000000-0005-0000-0000-000015520000}"/>
    <cellStyle name="Normal 23 3 2 3 7" xfId="21013" xr:uid="{00000000-0005-0000-0000-000016520000}"/>
    <cellStyle name="Normal 23 3 2 4" xfId="21014" xr:uid="{00000000-0005-0000-0000-000017520000}"/>
    <cellStyle name="Normal 23 3 2 4 2" xfId="21015" xr:uid="{00000000-0005-0000-0000-000018520000}"/>
    <cellStyle name="Normal 23 3 2 4 2 2" xfId="21016" xr:uid="{00000000-0005-0000-0000-000019520000}"/>
    <cellStyle name="Normal 23 3 2 4 3" xfId="21017" xr:uid="{00000000-0005-0000-0000-00001A520000}"/>
    <cellStyle name="Normal 23 3 2 5" xfId="21018" xr:uid="{00000000-0005-0000-0000-00001B520000}"/>
    <cellStyle name="Normal 23 3 2 5 2" xfId="21019" xr:uid="{00000000-0005-0000-0000-00001C520000}"/>
    <cellStyle name="Normal 23 3 2 5 2 2" xfId="21020" xr:uid="{00000000-0005-0000-0000-00001D520000}"/>
    <cellStyle name="Normal 23 3 2 5 3" xfId="21021" xr:uid="{00000000-0005-0000-0000-00001E520000}"/>
    <cellStyle name="Normal 23 3 2 6" xfId="21022" xr:uid="{00000000-0005-0000-0000-00001F520000}"/>
    <cellStyle name="Normal 23 3 2 6 2" xfId="21023" xr:uid="{00000000-0005-0000-0000-000020520000}"/>
    <cellStyle name="Normal 23 3 2 6 2 2" xfId="21024" xr:uid="{00000000-0005-0000-0000-000021520000}"/>
    <cellStyle name="Normal 23 3 2 6 3" xfId="21025" xr:uid="{00000000-0005-0000-0000-000022520000}"/>
    <cellStyle name="Normal 23 3 2 7" xfId="21026" xr:uid="{00000000-0005-0000-0000-000023520000}"/>
    <cellStyle name="Normal 23 3 2 7 2" xfId="21027" xr:uid="{00000000-0005-0000-0000-000024520000}"/>
    <cellStyle name="Normal 23 3 2 8" xfId="21028" xr:uid="{00000000-0005-0000-0000-000025520000}"/>
    <cellStyle name="Normal 23 3 2 8 2" xfId="21029" xr:uid="{00000000-0005-0000-0000-000026520000}"/>
    <cellStyle name="Normal 23 3 2 9" xfId="21030" xr:uid="{00000000-0005-0000-0000-000027520000}"/>
    <cellStyle name="Normal 23 3 3" xfId="21031" xr:uid="{00000000-0005-0000-0000-000028520000}"/>
    <cellStyle name="Normal 23 3 3 2" xfId="21032" xr:uid="{00000000-0005-0000-0000-000029520000}"/>
    <cellStyle name="Normal 23 3 3 2 2" xfId="21033" xr:uid="{00000000-0005-0000-0000-00002A520000}"/>
    <cellStyle name="Normal 23 3 3 2 2 2" xfId="21034" xr:uid="{00000000-0005-0000-0000-00002B520000}"/>
    <cellStyle name="Normal 23 3 3 2 2 2 2" xfId="21035" xr:uid="{00000000-0005-0000-0000-00002C520000}"/>
    <cellStyle name="Normal 23 3 3 2 2 3" xfId="21036" xr:uid="{00000000-0005-0000-0000-00002D520000}"/>
    <cellStyle name="Normal 23 3 3 2 3" xfId="21037" xr:uid="{00000000-0005-0000-0000-00002E520000}"/>
    <cellStyle name="Normal 23 3 3 2 3 2" xfId="21038" xr:uid="{00000000-0005-0000-0000-00002F520000}"/>
    <cellStyle name="Normal 23 3 3 2 3 2 2" xfId="21039" xr:uid="{00000000-0005-0000-0000-000030520000}"/>
    <cellStyle name="Normal 23 3 3 2 3 3" xfId="21040" xr:uid="{00000000-0005-0000-0000-000031520000}"/>
    <cellStyle name="Normal 23 3 3 2 4" xfId="21041" xr:uid="{00000000-0005-0000-0000-000032520000}"/>
    <cellStyle name="Normal 23 3 3 2 4 2" xfId="21042" xr:uid="{00000000-0005-0000-0000-000033520000}"/>
    <cellStyle name="Normal 23 3 3 2 4 2 2" xfId="21043" xr:uid="{00000000-0005-0000-0000-000034520000}"/>
    <cellStyle name="Normal 23 3 3 2 4 3" xfId="21044" xr:uid="{00000000-0005-0000-0000-000035520000}"/>
    <cellStyle name="Normal 23 3 3 2 5" xfId="21045" xr:uid="{00000000-0005-0000-0000-000036520000}"/>
    <cellStyle name="Normal 23 3 3 2 5 2" xfId="21046" xr:uid="{00000000-0005-0000-0000-000037520000}"/>
    <cellStyle name="Normal 23 3 3 2 6" xfId="21047" xr:uid="{00000000-0005-0000-0000-000038520000}"/>
    <cellStyle name="Normal 23 3 3 2 6 2" xfId="21048" xr:uid="{00000000-0005-0000-0000-000039520000}"/>
    <cellStyle name="Normal 23 3 3 2 7" xfId="21049" xr:uid="{00000000-0005-0000-0000-00003A520000}"/>
    <cellStyle name="Normal 23 3 3 3" xfId="21050" xr:uid="{00000000-0005-0000-0000-00003B520000}"/>
    <cellStyle name="Normal 23 3 3 3 2" xfId="21051" xr:uid="{00000000-0005-0000-0000-00003C520000}"/>
    <cellStyle name="Normal 23 3 3 3 2 2" xfId="21052" xr:uid="{00000000-0005-0000-0000-00003D520000}"/>
    <cellStyle name="Normal 23 3 3 3 3" xfId="21053" xr:uid="{00000000-0005-0000-0000-00003E520000}"/>
    <cellStyle name="Normal 23 3 3 4" xfId="21054" xr:uid="{00000000-0005-0000-0000-00003F520000}"/>
    <cellStyle name="Normal 23 3 3 4 2" xfId="21055" xr:uid="{00000000-0005-0000-0000-000040520000}"/>
    <cellStyle name="Normal 23 3 3 4 2 2" xfId="21056" xr:uid="{00000000-0005-0000-0000-000041520000}"/>
    <cellStyle name="Normal 23 3 3 4 3" xfId="21057" xr:uid="{00000000-0005-0000-0000-000042520000}"/>
    <cellStyle name="Normal 23 3 3 5" xfId="21058" xr:uid="{00000000-0005-0000-0000-000043520000}"/>
    <cellStyle name="Normal 23 3 3 5 2" xfId="21059" xr:uid="{00000000-0005-0000-0000-000044520000}"/>
    <cellStyle name="Normal 23 3 3 5 2 2" xfId="21060" xr:uid="{00000000-0005-0000-0000-000045520000}"/>
    <cellStyle name="Normal 23 3 3 5 3" xfId="21061" xr:uid="{00000000-0005-0000-0000-000046520000}"/>
    <cellStyle name="Normal 23 3 3 6" xfId="21062" xr:uid="{00000000-0005-0000-0000-000047520000}"/>
    <cellStyle name="Normal 23 3 3 6 2" xfId="21063" xr:uid="{00000000-0005-0000-0000-000048520000}"/>
    <cellStyle name="Normal 23 3 3 7" xfId="21064" xr:uid="{00000000-0005-0000-0000-000049520000}"/>
    <cellStyle name="Normal 23 3 3 7 2" xfId="21065" xr:uid="{00000000-0005-0000-0000-00004A520000}"/>
    <cellStyle name="Normal 23 3 3 8" xfId="21066" xr:uid="{00000000-0005-0000-0000-00004B520000}"/>
    <cellStyle name="Normal 23 3 4" xfId="21067" xr:uid="{00000000-0005-0000-0000-00004C520000}"/>
    <cellStyle name="Normal 23 3 4 2" xfId="21068" xr:uid="{00000000-0005-0000-0000-00004D520000}"/>
    <cellStyle name="Normal 23 3 4 2 2" xfId="21069" xr:uid="{00000000-0005-0000-0000-00004E520000}"/>
    <cellStyle name="Normal 23 3 4 2 2 2" xfId="21070" xr:uid="{00000000-0005-0000-0000-00004F520000}"/>
    <cellStyle name="Normal 23 3 4 2 3" xfId="21071" xr:uid="{00000000-0005-0000-0000-000050520000}"/>
    <cellStyle name="Normal 23 3 4 3" xfId="21072" xr:uid="{00000000-0005-0000-0000-000051520000}"/>
    <cellStyle name="Normal 23 3 4 3 2" xfId="21073" xr:uid="{00000000-0005-0000-0000-000052520000}"/>
    <cellStyle name="Normal 23 3 4 3 2 2" xfId="21074" xr:uid="{00000000-0005-0000-0000-000053520000}"/>
    <cellStyle name="Normal 23 3 4 3 3" xfId="21075" xr:uid="{00000000-0005-0000-0000-000054520000}"/>
    <cellStyle name="Normal 23 3 4 4" xfId="21076" xr:uid="{00000000-0005-0000-0000-000055520000}"/>
    <cellStyle name="Normal 23 3 4 4 2" xfId="21077" xr:uid="{00000000-0005-0000-0000-000056520000}"/>
    <cellStyle name="Normal 23 3 4 4 2 2" xfId="21078" xr:uid="{00000000-0005-0000-0000-000057520000}"/>
    <cellStyle name="Normal 23 3 4 4 3" xfId="21079" xr:uid="{00000000-0005-0000-0000-000058520000}"/>
    <cellStyle name="Normal 23 3 4 5" xfId="21080" xr:uid="{00000000-0005-0000-0000-000059520000}"/>
    <cellStyle name="Normal 23 3 4 5 2" xfId="21081" xr:uid="{00000000-0005-0000-0000-00005A520000}"/>
    <cellStyle name="Normal 23 3 4 6" xfId="21082" xr:uid="{00000000-0005-0000-0000-00005B520000}"/>
    <cellStyle name="Normal 23 3 4 6 2" xfId="21083" xr:uid="{00000000-0005-0000-0000-00005C520000}"/>
    <cellStyle name="Normal 23 3 4 7" xfId="21084" xr:uid="{00000000-0005-0000-0000-00005D520000}"/>
    <cellStyle name="Normal 23 3 5" xfId="21085" xr:uid="{00000000-0005-0000-0000-00005E520000}"/>
    <cellStyle name="Normal 23 3 5 2" xfId="21086" xr:uid="{00000000-0005-0000-0000-00005F520000}"/>
    <cellStyle name="Normal 23 3 5 2 2" xfId="21087" xr:uid="{00000000-0005-0000-0000-000060520000}"/>
    <cellStyle name="Normal 23 3 5 2 2 2" xfId="21088" xr:uid="{00000000-0005-0000-0000-000061520000}"/>
    <cellStyle name="Normal 23 3 5 2 3" xfId="21089" xr:uid="{00000000-0005-0000-0000-000062520000}"/>
    <cellStyle name="Normal 23 3 5 3" xfId="21090" xr:uid="{00000000-0005-0000-0000-000063520000}"/>
    <cellStyle name="Normal 23 3 5 3 2" xfId="21091" xr:uid="{00000000-0005-0000-0000-000064520000}"/>
    <cellStyle name="Normal 23 3 5 3 2 2" xfId="21092" xr:uid="{00000000-0005-0000-0000-000065520000}"/>
    <cellStyle name="Normal 23 3 5 3 3" xfId="21093" xr:uid="{00000000-0005-0000-0000-000066520000}"/>
    <cellStyle name="Normal 23 3 5 4" xfId="21094" xr:uid="{00000000-0005-0000-0000-000067520000}"/>
    <cellStyle name="Normal 23 3 5 4 2" xfId="21095" xr:uid="{00000000-0005-0000-0000-000068520000}"/>
    <cellStyle name="Normal 23 3 5 4 2 2" xfId="21096" xr:uid="{00000000-0005-0000-0000-000069520000}"/>
    <cellStyle name="Normal 23 3 5 4 3" xfId="21097" xr:uid="{00000000-0005-0000-0000-00006A520000}"/>
    <cellStyle name="Normal 23 3 5 5" xfId="21098" xr:uid="{00000000-0005-0000-0000-00006B520000}"/>
    <cellStyle name="Normal 23 3 5 5 2" xfId="21099" xr:uid="{00000000-0005-0000-0000-00006C520000}"/>
    <cellStyle name="Normal 23 3 5 6" xfId="21100" xr:uid="{00000000-0005-0000-0000-00006D520000}"/>
    <cellStyle name="Normal 23 3 5 6 2" xfId="21101" xr:uid="{00000000-0005-0000-0000-00006E520000}"/>
    <cellStyle name="Normal 23 3 5 7" xfId="21102" xr:uid="{00000000-0005-0000-0000-00006F520000}"/>
    <cellStyle name="Normal 23 3 6" xfId="21103" xr:uid="{00000000-0005-0000-0000-000070520000}"/>
    <cellStyle name="Normal 23 3 6 2" xfId="21104" xr:uid="{00000000-0005-0000-0000-000071520000}"/>
    <cellStyle name="Normal 23 3 6 2 2" xfId="21105" xr:uid="{00000000-0005-0000-0000-000072520000}"/>
    <cellStyle name="Normal 23 3 6 3" xfId="21106" xr:uid="{00000000-0005-0000-0000-000073520000}"/>
    <cellStyle name="Normal 23 3 7" xfId="21107" xr:uid="{00000000-0005-0000-0000-000074520000}"/>
    <cellStyle name="Normal 23 3 7 2" xfId="21108" xr:uid="{00000000-0005-0000-0000-000075520000}"/>
    <cellStyle name="Normal 23 3 7 2 2" xfId="21109" xr:uid="{00000000-0005-0000-0000-000076520000}"/>
    <cellStyle name="Normal 23 3 7 3" xfId="21110" xr:uid="{00000000-0005-0000-0000-000077520000}"/>
    <cellStyle name="Normal 23 3 8" xfId="21111" xr:uid="{00000000-0005-0000-0000-000078520000}"/>
    <cellStyle name="Normal 23 3 8 2" xfId="21112" xr:uid="{00000000-0005-0000-0000-000079520000}"/>
    <cellStyle name="Normal 23 3 8 2 2" xfId="21113" xr:uid="{00000000-0005-0000-0000-00007A520000}"/>
    <cellStyle name="Normal 23 3 8 3" xfId="21114" xr:uid="{00000000-0005-0000-0000-00007B520000}"/>
    <cellStyle name="Normal 23 3 9" xfId="21115" xr:uid="{00000000-0005-0000-0000-00007C520000}"/>
    <cellStyle name="Normal 23 3 9 2" xfId="21116" xr:uid="{00000000-0005-0000-0000-00007D520000}"/>
    <cellStyle name="Normal 23 4" xfId="21117" xr:uid="{00000000-0005-0000-0000-00007E520000}"/>
    <cellStyle name="Normal 23 4 2" xfId="21118" xr:uid="{00000000-0005-0000-0000-00007F520000}"/>
    <cellStyle name="Normal 23 4 2 2" xfId="21119" xr:uid="{00000000-0005-0000-0000-000080520000}"/>
    <cellStyle name="Normal 23 4 2 2 2" xfId="21120" xr:uid="{00000000-0005-0000-0000-000081520000}"/>
    <cellStyle name="Normal 23 4 2 2 2 2" xfId="21121" xr:uid="{00000000-0005-0000-0000-000082520000}"/>
    <cellStyle name="Normal 23 4 2 2 3" xfId="21122" xr:uid="{00000000-0005-0000-0000-000083520000}"/>
    <cellStyle name="Normal 23 4 2 3" xfId="21123" xr:uid="{00000000-0005-0000-0000-000084520000}"/>
    <cellStyle name="Normal 23 4 2 3 2" xfId="21124" xr:uid="{00000000-0005-0000-0000-000085520000}"/>
    <cellStyle name="Normal 23 4 2 3 2 2" xfId="21125" xr:uid="{00000000-0005-0000-0000-000086520000}"/>
    <cellStyle name="Normal 23 4 2 3 3" xfId="21126" xr:uid="{00000000-0005-0000-0000-000087520000}"/>
    <cellStyle name="Normal 23 4 2 4" xfId="21127" xr:uid="{00000000-0005-0000-0000-000088520000}"/>
    <cellStyle name="Normal 23 4 2 4 2" xfId="21128" xr:uid="{00000000-0005-0000-0000-000089520000}"/>
    <cellStyle name="Normal 23 4 2 4 2 2" xfId="21129" xr:uid="{00000000-0005-0000-0000-00008A520000}"/>
    <cellStyle name="Normal 23 4 2 4 3" xfId="21130" xr:uid="{00000000-0005-0000-0000-00008B520000}"/>
    <cellStyle name="Normal 23 4 2 5" xfId="21131" xr:uid="{00000000-0005-0000-0000-00008C520000}"/>
    <cellStyle name="Normal 23 4 2 5 2" xfId="21132" xr:uid="{00000000-0005-0000-0000-00008D520000}"/>
    <cellStyle name="Normal 23 4 2 6" xfId="21133" xr:uid="{00000000-0005-0000-0000-00008E520000}"/>
    <cellStyle name="Normal 23 4 2 6 2" xfId="21134" xr:uid="{00000000-0005-0000-0000-00008F520000}"/>
    <cellStyle name="Normal 23 4 2 7" xfId="21135" xr:uid="{00000000-0005-0000-0000-000090520000}"/>
    <cellStyle name="Normal 23 4 3" xfId="21136" xr:uid="{00000000-0005-0000-0000-000091520000}"/>
    <cellStyle name="Normal 23 4 3 2" xfId="21137" xr:uid="{00000000-0005-0000-0000-000092520000}"/>
    <cellStyle name="Normal 23 4 3 2 2" xfId="21138" xr:uid="{00000000-0005-0000-0000-000093520000}"/>
    <cellStyle name="Normal 23 4 3 2 2 2" xfId="21139" xr:uid="{00000000-0005-0000-0000-000094520000}"/>
    <cellStyle name="Normal 23 4 3 2 3" xfId="21140" xr:uid="{00000000-0005-0000-0000-000095520000}"/>
    <cellStyle name="Normal 23 4 3 3" xfId="21141" xr:uid="{00000000-0005-0000-0000-000096520000}"/>
    <cellStyle name="Normal 23 4 3 3 2" xfId="21142" xr:uid="{00000000-0005-0000-0000-000097520000}"/>
    <cellStyle name="Normal 23 4 3 3 2 2" xfId="21143" xr:uid="{00000000-0005-0000-0000-000098520000}"/>
    <cellStyle name="Normal 23 4 3 3 3" xfId="21144" xr:uid="{00000000-0005-0000-0000-000099520000}"/>
    <cellStyle name="Normal 23 4 3 4" xfId="21145" xr:uid="{00000000-0005-0000-0000-00009A520000}"/>
    <cellStyle name="Normal 23 4 3 4 2" xfId="21146" xr:uid="{00000000-0005-0000-0000-00009B520000}"/>
    <cellStyle name="Normal 23 4 3 4 2 2" xfId="21147" xr:uid="{00000000-0005-0000-0000-00009C520000}"/>
    <cellStyle name="Normal 23 4 3 4 3" xfId="21148" xr:uid="{00000000-0005-0000-0000-00009D520000}"/>
    <cellStyle name="Normal 23 4 3 5" xfId="21149" xr:uid="{00000000-0005-0000-0000-00009E520000}"/>
    <cellStyle name="Normal 23 4 3 5 2" xfId="21150" xr:uid="{00000000-0005-0000-0000-00009F520000}"/>
    <cellStyle name="Normal 23 4 3 6" xfId="21151" xr:uid="{00000000-0005-0000-0000-0000A0520000}"/>
    <cellStyle name="Normal 23 4 3 6 2" xfId="21152" xr:uid="{00000000-0005-0000-0000-0000A1520000}"/>
    <cellStyle name="Normal 23 4 3 7" xfId="21153" xr:uid="{00000000-0005-0000-0000-0000A2520000}"/>
    <cellStyle name="Normal 23 4 4" xfId="21154" xr:uid="{00000000-0005-0000-0000-0000A3520000}"/>
    <cellStyle name="Normal 23 4 4 2" xfId="21155" xr:uid="{00000000-0005-0000-0000-0000A4520000}"/>
    <cellStyle name="Normal 23 4 4 2 2" xfId="21156" xr:uid="{00000000-0005-0000-0000-0000A5520000}"/>
    <cellStyle name="Normal 23 4 4 3" xfId="21157" xr:uid="{00000000-0005-0000-0000-0000A6520000}"/>
    <cellStyle name="Normal 23 4 5" xfId="21158" xr:uid="{00000000-0005-0000-0000-0000A7520000}"/>
    <cellStyle name="Normal 23 4 5 2" xfId="21159" xr:uid="{00000000-0005-0000-0000-0000A8520000}"/>
    <cellStyle name="Normal 23 4 5 2 2" xfId="21160" xr:uid="{00000000-0005-0000-0000-0000A9520000}"/>
    <cellStyle name="Normal 23 4 5 3" xfId="21161" xr:uid="{00000000-0005-0000-0000-0000AA520000}"/>
    <cellStyle name="Normal 23 4 6" xfId="21162" xr:uid="{00000000-0005-0000-0000-0000AB520000}"/>
    <cellStyle name="Normal 23 4 6 2" xfId="21163" xr:uid="{00000000-0005-0000-0000-0000AC520000}"/>
    <cellStyle name="Normal 23 4 6 2 2" xfId="21164" xr:uid="{00000000-0005-0000-0000-0000AD520000}"/>
    <cellStyle name="Normal 23 4 6 3" xfId="21165" xr:uid="{00000000-0005-0000-0000-0000AE520000}"/>
    <cellStyle name="Normal 23 4 7" xfId="21166" xr:uid="{00000000-0005-0000-0000-0000AF520000}"/>
    <cellStyle name="Normal 23 4 7 2" xfId="21167" xr:uid="{00000000-0005-0000-0000-0000B0520000}"/>
    <cellStyle name="Normal 23 4 8" xfId="21168" xr:uid="{00000000-0005-0000-0000-0000B1520000}"/>
    <cellStyle name="Normal 23 4 8 2" xfId="21169" xr:uid="{00000000-0005-0000-0000-0000B2520000}"/>
    <cellStyle name="Normal 23 4 9" xfId="21170" xr:uid="{00000000-0005-0000-0000-0000B3520000}"/>
    <cellStyle name="Normal 23 5" xfId="21171" xr:uid="{00000000-0005-0000-0000-0000B4520000}"/>
    <cellStyle name="Normal 23 5 2" xfId="21172" xr:uid="{00000000-0005-0000-0000-0000B5520000}"/>
    <cellStyle name="Normal 23 5 2 2" xfId="21173" xr:uid="{00000000-0005-0000-0000-0000B6520000}"/>
    <cellStyle name="Normal 23 5 2 2 2" xfId="21174" xr:uid="{00000000-0005-0000-0000-0000B7520000}"/>
    <cellStyle name="Normal 23 5 2 2 2 2" xfId="21175" xr:uid="{00000000-0005-0000-0000-0000B8520000}"/>
    <cellStyle name="Normal 23 5 2 2 3" xfId="21176" xr:uid="{00000000-0005-0000-0000-0000B9520000}"/>
    <cellStyle name="Normal 23 5 2 3" xfId="21177" xr:uid="{00000000-0005-0000-0000-0000BA520000}"/>
    <cellStyle name="Normal 23 5 2 3 2" xfId="21178" xr:uid="{00000000-0005-0000-0000-0000BB520000}"/>
    <cellStyle name="Normal 23 5 2 3 2 2" xfId="21179" xr:uid="{00000000-0005-0000-0000-0000BC520000}"/>
    <cellStyle name="Normal 23 5 2 3 3" xfId="21180" xr:uid="{00000000-0005-0000-0000-0000BD520000}"/>
    <cellStyle name="Normal 23 5 2 4" xfId="21181" xr:uid="{00000000-0005-0000-0000-0000BE520000}"/>
    <cellStyle name="Normal 23 5 2 4 2" xfId="21182" xr:uid="{00000000-0005-0000-0000-0000BF520000}"/>
    <cellStyle name="Normal 23 5 2 4 2 2" xfId="21183" xr:uid="{00000000-0005-0000-0000-0000C0520000}"/>
    <cellStyle name="Normal 23 5 2 4 3" xfId="21184" xr:uid="{00000000-0005-0000-0000-0000C1520000}"/>
    <cellStyle name="Normal 23 5 2 5" xfId="21185" xr:uid="{00000000-0005-0000-0000-0000C2520000}"/>
    <cellStyle name="Normal 23 5 2 5 2" xfId="21186" xr:uid="{00000000-0005-0000-0000-0000C3520000}"/>
    <cellStyle name="Normal 23 5 2 6" xfId="21187" xr:uid="{00000000-0005-0000-0000-0000C4520000}"/>
    <cellStyle name="Normal 23 5 2 6 2" xfId="21188" xr:uid="{00000000-0005-0000-0000-0000C5520000}"/>
    <cellStyle name="Normal 23 5 2 7" xfId="21189" xr:uid="{00000000-0005-0000-0000-0000C6520000}"/>
    <cellStyle name="Normal 23 5 3" xfId="21190" xr:uid="{00000000-0005-0000-0000-0000C7520000}"/>
    <cellStyle name="Normal 23 5 3 2" xfId="21191" xr:uid="{00000000-0005-0000-0000-0000C8520000}"/>
    <cellStyle name="Normal 23 5 3 2 2" xfId="21192" xr:uid="{00000000-0005-0000-0000-0000C9520000}"/>
    <cellStyle name="Normal 23 5 3 3" xfId="21193" xr:uid="{00000000-0005-0000-0000-0000CA520000}"/>
    <cellStyle name="Normal 23 5 4" xfId="21194" xr:uid="{00000000-0005-0000-0000-0000CB520000}"/>
    <cellStyle name="Normal 23 5 4 2" xfId="21195" xr:uid="{00000000-0005-0000-0000-0000CC520000}"/>
    <cellStyle name="Normal 23 5 4 2 2" xfId="21196" xr:uid="{00000000-0005-0000-0000-0000CD520000}"/>
    <cellStyle name="Normal 23 5 4 3" xfId="21197" xr:uid="{00000000-0005-0000-0000-0000CE520000}"/>
    <cellStyle name="Normal 23 5 5" xfId="21198" xr:uid="{00000000-0005-0000-0000-0000CF520000}"/>
    <cellStyle name="Normal 23 5 5 2" xfId="21199" xr:uid="{00000000-0005-0000-0000-0000D0520000}"/>
    <cellStyle name="Normal 23 5 5 2 2" xfId="21200" xr:uid="{00000000-0005-0000-0000-0000D1520000}"/>
    <cellStyle name="Normal 23 5 5 3" xfId="21201" xr:uid="{00000000-0005-0000-0000-0000D2520000}"/>
    <cellStyle name="Normal 23 5 6" xfId="21202" xr:uid="{00000000-0005-0000-0000-0000D3520000}"/>
    <cellStyle name="Normal 23 5 6 2" xfId="21203" xr:uid="{00000000-0005-0000-0000-0000D4520000}"/>
    <cellStyle name="Normal 23 5 7" xfId="21204" xr:uid="{00000000-0005-0000-0000-0000D5520000}"/>
    <cellStyle name="Normal 23 5 7 2" xfId="21205" xr:uid="{00000000-0005-0000-0000-0000D6520000}"/>
    <cellStyle name="Normal 23 5 8" xfId="21206" xr:uid="{00000000-0005-0000-0000-0000D7520000}"/>
    <cellStyle name="Normal 23 6" xfId="21207" xr:uid="{00000000-0005-0000-0000-0000D8520000}"/>
    <cellStyle name="Normal 23 6 2" xfId="21208" xr:uid="{00000000-0005-0000-0000-0000D9520000}"/>
    <cellStyle name="Normal 23 6 2 2" xfId="21209" xr:uid="{00000000-0005-0000-0000-0000DA520000}"/>
    <cellStyle name="Normal 23 6 2 2 2" xfId="21210" xr:uid="{00000000-0005-0000-0000-0000DB520000}"/>
    <cellStyle name="Normal 23 6 2 3" xfId="21211" xr:uid="{00000000-0005-0000-0000-0000DC520000}"/>
    <cellStyle name="Normal 23 6 3" xfId="21212" xr:uid="{00000000-0005-0000-0000-0000DD520000}"/>
    <cellStyle name="Normal 23 6 3 2" xfId="21213" xr:uid="{00000000-0005-0000-0000-0000DE520000}"/>
    <cellStyle name="Normal 23 6 3 2 2" xfId="21214" xr:uid="{00000000-0005-0000-0000-0000DF520000}"/>
    <cellStyle name="Normal 23 6 3 3" xfId="21215" xr:uid="{00000000-0005-0000-0000-0000E0520000}"/>
    <cellStyle name="Normal 23 6 4" xfId="21216" xr:uid="{00000000-0005-0000-0000-0000E1520000}"/>
    <cellStyle name="Normal 23 6 4 2" xfId="21217" xr:uid="{00000000-0005-0000-0000-0000E2520000}"/>
    <cellStyle name="Normal 23 6 4 2 2" xfId="21218" xr:uid="{00000000-0005-0000-0000-0000E3520000}"/>
    <cellStyle name="Normal 23 6 4 3" xfId="21219" xr:uid="{00000000-0005-0000-0000-0000E4520000}"/>
    <cellStyle name="Normal 23 6 5" xfId="21220" xr:uid="{00000000-0005-0000-0000-0000E5520000}"/>
    <cellStyle name="Normal 23 6 5 2" xfId="21221" xr:uid="{00000000-0005-0000-0000-0000E6520000}"/>
    <cellStyle name="Normal 23 6 6" xfId="21222" xr:uid="{00000000-0005-0000-0000-0000E7520000}"/>
    <cellStyle name="Normal 23 6 6 2" xfId="21223" xr:uid="{00000000-0005-0000-0000-0000E8520000}"/>
    <cellStyle name="Normal 23 6 7" xfId="21224" xr:uid="{00000000-0005-0000-0000-0000E9520000}"/>
    <cellStyle name="Normal 23 7" xfId="21225" xr:uid="{00000000-0005-0000-0000-0000EA520000}"/>
    <cellStyle name="Normal 23 7 2" xfId="21226" xr:uid="{00000000-0005-0000-0000-0000EB520000}"/>
    <cellStyle name="Normal 23 7 2 2" xfId="21227" xr:uid="{00000000-0005-0000-0000-0000EC520000}"/>
    <cellStyle name="Normal 23 7 2 2 2" xfId="21228" xr:uid="{00000000-0005-0000-0000-0000ED520000}"/>
    <cellStyle name="Normal 23 7 2 3" xfId="21229" xr:uid="{00000000-0005-0000-0000-0000EE520000}"/>
    <cellStyle name="Normal 23 7 3" xfId="21230" xr:uid="{00000000-0005-0000-0000-0000EF520000}"/>
    <cellStyle name="Normal 23 7 3 2" xfId="21231" xr:uid="{00000000-0005-0000-0000-0000F0520000}"/>
    <cellStyle name="Normal 23 7 3 2 2" xfId="21232" xr:uid="{00000000-0005-0000-0000-0000F1520000}"/>
    <cellStyle name="Normal 23 7 3 3" xfId="21233" xr:uid="{00000000-0005-0000-0000-0000F2520000}"/>
    <cellStyle name="Normal 23 7 4" xfId="21234" xr:uid="{00000000-0005-0000-0000-0000F3520000}"/>
    <cellStyle name="Normal 23 7 4 2" xfId="21235" xr:uid="{00000000-0005-0000-0000-0000F4520000}"/>
    <cellStyle name="Normal 23 7 4 2 2" xfId="21236" xr:uid="{00000000-0005-0000-0000-0000F5520000}"/>
    <cellStyle name="Normal 23 7 4 3" xfId="21237" xr:uid="{00000000-0005-0000-0000-0000F6520000}"/>
    <cellStyle name="Normal 23 7 5" xfId="21238" xr:uid="{00000000-0005-0000-0000-0000F7520000}"/>
    <cellStyle name="Normal 23 7 5 2" xfId="21239" xr:uid="{00000000-0005-0000-0000-0000F8520000}"/>
    <cellStyle name="Normal 23 7 6" xfId="21240" xr:uid="{00000000-0005-0000-0000-0000F9520000}"/>
    <cellStyle name="Normal 23 7 6 2" xfId="21241" xr:uid="{00000000-0005-0000-0000-0000FA520000}"/>
    <cellStyle name="Normal 23 7 7" xfId="21242" xr:uid="{00000000-0005-0000-0000-0000FB520000}"/>
    <cellStyle name="Normal 23 8" xfId="21243" xr:uid="{00000000-0005-0000-0000-0000FC520000}"/>
    <cellStyle name="Normal 23 8 2" xfId="21244" xr:uid="{00000000-0005-0000-0000-0000FD520000}"/>
    <cellStyle name="Normal 23 8 2 2" xfId="21245" xr:uid="{00000000-0005-0000-0000-0000FE520000}"/>
    <cellStyle name="Normal 23 8 3" xfId="21246" xr:uid="{00000000-0005-0000-0000-0000FF520000}"/>
    <cellStyle name="Normal 23 9" xfId="21247" xr:uid="{00000000-0005-0000-0000-000000530000}"/>
    <cellStyle name="Normal 23 9 2" xfId="21248" xr:uid="{00000000-0005-0000-0000-000001530000}"/>
    <cellStyle name="Normal 23 9 2 2" xfId="21249" xr:uid="{00000000-0005-0000-0000-000002530000}"/>
    <cellStyle name="Normal 23 9 3" xfId="21250" xr:uid="{00000000-0005-0000-0000-000003530000}"/>
    <cellStyle name="Normal 23_Confidential Information" xfId="21251" xr:uid="{00000000-0005-0000-0000-000004530000}"/>
    <cellStyle name="Normal 24" xfId="21252" xr:uid="{00000000-0005-0000-0000-000005530000}"/>
    <cellStyle name="Normal 24 10" xfId="21253" xr:uid="{00000000-0005-0000-0000-000006530000}"/>
    <cellStyle name="Normal 24 10 2" xfId="21254" xr:uid="{00000000-0005-0000-0000-000007530000}"/>
    <cellStyle name="Normal 24 10 2 2" xfId="21255" xr:uid="{00000000-0005-0000-0000-000008530000}"/>
    <cellStyle name="Normal 24 10 3" xfId="21256" xr:uid="{00000000-0005-0000-0000-000009530000}"/>
    <cellStyle name="Normal 24 11" xfId="21257" xr:uid="{00000000-0005-0000-0000-00000A530000}"/>
    <cellStyle name="Normal 24 11 2" xfId="21258" xr:uid="{00000000-0005-0000-0000-00000B530000}"/>
    <cellStyle name="Normal 24 12" xfId="21259" xr:uid="{00000000-0005-0000-0000-00000C530000}"/>
    <cellStyle name="Normal 24 12 2" xfId="21260" xr:uid="{00000000-0005-0000-0000-00000D530000}"/>
    <cellStyle name="Normal 24 13" xfId="21261" xr:uid="{00000000-0005-0000-0000-00000E530000}"/>
    <cellStyle name="Normal 24 2" xfId="21262" xr:uid="{00000000-0005-0000-0000-00000F530000}"/>
    <cellStyle name="Normal 24 2 10" xfId="21263" xr:uid="{00000000-0005-0000-0000-000010530000}"/>
    <cellStyle name="Normal 24 2 10 2" xfId="21264" xr:uid="{00000000-0005-0000-0000-000011530000}"/>
    <cellStyle name="Normal 24 2 11" xfId="21265" xr:uid="{00000000-0005-0000-0000-000012530000}"/>
    <cellStyle name="Normal 24 2 2" xfId="21266" xr:uid="{00000000-0005-0000-0000-000013530000}"/>
    <cellStyle name="Normal 24 2 2 2" xfId="21267" xr:uid="{00000000-0005-0000-0000-000014530000}"/>
    <cellStyle name="Normal 24 2 2 2 2" xfId="21268" xr:uid="{00000000-0005-0000-0000-000015530000}"/>
    <cellStyle name="Normal 24 2 2 2 2 2" xfId="21269" xr:uid="{00000000-0005-0000-0000-000016530000}"/>
    <cellStyle name="Normal 24 2 2 2 2 2 2" xfId="21270" xr:uid="{00000000-0005-0000-0000-000017530000}"/>
    <cellStyle name="Normal 24 2 2 2 2 3" xfId="21271" xr:uid="{00000000-0005-0000-0000-000018530000}"/>
    <cellStyle name="Normal 24 2 2 2 3" xfId="21272" xr:uid="{00000000-0005-0000-0000-000019530000}"/>
    <cellStyle name="Normal 24 2 2 2 3 2" xfId="21273" xr:uid="{00000000-0005-0000-0000-00001A530000}"/>
    <cellStyle name="Normal 24 2 2 2 3 2 2" xfId="21274" xr:uid="{00000000-0005-0000-0000-00001B530000}"/>
    <cellStyle name="Normal 24 2 2 2 3 3" xfId="21275" xr:uid="{00000000-0005-0000-0000-00001C530000}"/>
    <cellStyle name="Normal 24 2 2 2 4" xfId="21276" xr:uid="{00000000-0005-0000-0000-00001D530000}"/>
    <cellStyle name="Normal 24 2 2 2 4 2" xfId="21277" xr:uid="{00000000-0005-0000-0000-00001E530000}"/>
    <cellStyle name="Normal 24 2 2 2 4 2 2" xfId="21278" xr:uid="{00000000-0005-0000-0000-00001F530000}"/>
    <cellStyle name="Normal 24 2 2 2 4 3" xfId="21279" xr:uid="{00000000-0005-0000-0000-000020530000}"/>
    <cellStyle name="Normal 24 2 2 2 5" xfId="21280" xr:uid="{00000000-0005-0000-0000-000021530000}"/>
    <cellStyle name="Normal 24 2 2 2 5 2" xfId="21281" xr:uid="{00000000-0005-0000-0000-000022530000}"/>
    <cellStyle name="Normal 24 2 2 2 6" xfId="21282" xr:uid="{00000000-0005-0000-0000-000023530000}"/>
    <cellStyle name="Normal 24 2 2 2 6 2" xfId="21283" xr:uid="{00000000-0005-0000-0000-000024530000}"/>
    <cellStyle name="Normal 24 2 2 2 7" xfId="21284" xr:uid="{00000000-0005-0000-0000-000025530000}"/>
    <cellStyle name="Normal 24 2 2 3" xfId="21285" xr:uid="{00000000-0005-0000-0000-000026530000}"/>
    <cellStyle name="Normal 24 2 2 3 2" xfId="21286" xr:uid="{00000000-0005-0000-0000-000027530000}"/>
    <cellStyle name="Normal 24 2 2 3 2 2" xfId="21287" xr:uid="{00000000-0005-0000-0000-000028530000}"/>
    <cellStyle name="Normal 24 2 2 3 2 2 2" xfId="21288" xr:uid="{00000000-0005-0000-0000-000029530000}"/>
    <cellStyle name="Normal 24 2 2 3 2 3" xfId="21289" xr:uid="{00000000-0005-0000-0000-00002A530000}"/>
    <cellStyle name="Normal 24 2 2 3 3" xfId="21290" xr:uid="{00000000-0005-0000-0000-00002B530000}"/>
    <cellStyle name="Normal 24 2 2 3 3 2" xfId="21291" xr:uid="{00000000-0005-0000-0000-00002C530000}"/>
    <cellStyle name="Normal 24 2 2 3 3 2 2" xfId="21292" xr:uid="{00000000-0005-0000-0000-00002D530000}"/>
    <cellStyle name="Normal 24 2 2 3 3 3" xfId="21293" xr:uid="{00000000-0005-0000-0000-00002E530000}"/>
    <cellStyle name="Normal 24 2 2 3 4" xfId="21294" xr:uid="{00000000-0005-0000-0000-00002F530000}"/>
    <cellStyle name="Normal 24 2 2 3 4 2" xfId="21295" xr:uid="{00000000-0005-0000-0000-000030530000}"/>
    <cellStyle name="Normal 24 2 2 3 4 2 2" xfId="21296" xr:uid="{00000000-0005-0000-0000-000031530000}"/>
    <cellStyle name="Normal 24 2 2 3 4 3" xfId="21297" xr:uid="{00000000-0005-0000-0000-000032530000}"/>
    <cellStyle name="Normal 24 2 2 3 5" xfId="21298" xr:uid="{00000000-0005-0000-0000-000033530000}"/>
    <cellStyle name="Normal 24 2 2 3 5 2" xfId="21299" xr:uid="{00000000-0005-0000-0000-000034530000}"/>
    <cellStyle name="Normal 24 2 2 3 6" xfId="21300" xr:uid="{00000000-0005-0000-0000-000035530000}"/>
    <cellStyle name="Normal 24 2 2 3 6 2" xfId="21301" xr:uid="{00000000-0005-0000-0000-000036530000}"/>
    <cellStyle name="Normal 24 2 2 3 7" xfId="21302" xr:uid="{00000000-0005-0000-0000-000037530000}"/>
    <cellStyle name="Normal 24 2 2 4" xfId="21303" xr:uid="{00000000-0005-0000-0000-000038530000}"/>
    <cellStyle name="Normal 24 2 2 4 2" xfId="21304" xr:uid="{00000000-0005-0000-0000-000039530000}"/>
    <cellStyle name="Normal 24 2 2 4 2 2" xfId="21305" xr:uid="{00000000-0005-0000-0000-00003A530000}"/>
    <cellStyle name="Normal 24 2 2 4 3" xfId="21306" xr:uid="{00000000-0005-0000-0000-00003B530000}"/>
    <cellStyle name="Normal 24 2 2 5" xfId="21307" xr:uid="{00000000-0005-0000-0000-00003C530000}"/>
    <cellStyle name="Normal 24 2 2 5 2" xfId="21308" xr:uid="{00000000-0005-0000-0000-00003D530000}"/>
    <cellStyle name="Normal 24 2 2 5 2 2" xfId="21309" xr:uid="{00000000-0005-0000-0000-00003E530000}"/>
    <cellStyle name="Normal 24 2 2 5 3" xfId="21310" xr:uid="{00000000-0005-0000-0000-00003F530000}"/>
    <cellStyle name="Normal 24 2 2 6" xfId="21311" xr:uid="{00000000-0005-0000-0000-000040530000}"/>
    <cellStyle name="Normal 24 2 2 6 2" xfId="21312" xr:uid="{00000000-0005-0000-0000-000041530000}"/>
    <cellStyle name="Normal 24 2 2 6 2 2" xfId="21313" xr:uid="{00000000-0005-0000-0000-000042530000}"/>
    <cellStyle name="Normal 24 2 2 6 3" xfId="21314" xr:uid="{00000000-0005-0000-0000-000043530000}"/>
    <cellStyle name="Normal 24 2 2 7" xfId="21315" xr:uid="{00000000-0005-0000-0000-000044530000}"/>
    <cellStyle name="Normal 24 2 2 7 2" xfId="21316" xr:uid="{00000000-0005-0000-0000-000045530000}"/>
    <cellStyle name="Normal 24 2 2 8" xfId="21317" xr:uid="{00000000-0005-0000-0000-000046530000}"/>
    <cellStyle name="Normal 24 2 2 8 2" xfId="21318" xr:uid="{00000000-0005-0000-0000-000047530000}"/>
    <cellStyle name="Normal 24 2 2 9" xfId="21319" xr:uid="{00000000-0005-0000-0000-000048530000}"/>
    <cellStyle name="Normal 24 2 3" xfId="21320" xr:uid="{00000000-0005-0000-0000-000049530000}"/>
    <cellStyle name="Normal 24 2 3 2" xfId="21321" xr:uid="{00000000-0005-0000-0000-00004A530000}"/>
    <cellStyle name="Normal 24 2 3 2 2" xfId="21322" xr:uid="{00000000-0005-0000-0000-00004B530000}"/>
    <cellStyle name="Normal 24 2 3 2 2 2" xfId="21323" xr:uid="{00000000-0005-0000-0000-00004C530000}"/>
    <cellStyle name="Normal 24 2 3 2 2 2 2" xfId="21324" xr:uid="{00000000-0005-0000-0000-00004D530000}"/>
    <cellStyle name="Normal 24 2 3 2 2 3" xfId="21325" xr:uid="{00000000-0005-0000-0000-00004E530000}"/>
    <cellStyle name="Normal 24 2 3 2 3" xfId="21326" xr:uid="{00000000-0005-0000-0000-00004F530000}"/>
    <cellStyle name="Normal 24 2 3 2 3 2" xfId="21327" xr:uid="{00000000-0005-0000-0000-000050530000}"/>
    <cellStyle name="Normal 24 2 3 2 3 2 2" xfId="21328" xr:uid="{00000000-0005-0000-0000-000051530000}"/>
    <cellStyle name="Normal 24 2 3 2 3 3" xfId="21329" xr:uid="{00000000-0005-0000-0000-000052530000}"/>
    <cellStyle name="Normal 24 2 3 2 4" xfId="21330" xr:uid="{00000000-0005-0000-0000-000053530000}"/>
    <cellStyle name="Normal 24 2 3 2 4 2" xfId="21331" xr:uid="{00000000-0005-0000-0000-000054530000}"/>
    <cellStyle name="Normal 24 2 3 2 4 2 2" xfId="21332" xr:uid="{00000000-0005-0000-0000-000055530000}"/>
    <cellStyle name="Normal 24 2 3 2 4 3" xfId="21333" xr:uid="{00000000-0005-0000-0000-000056530000}"/>
    <cellStyle name="Normal 24 2 3 2 5" xfId="21334" xr:uid="{00000000-0005-0000-0000-000057530000}"/>
    <cellStyle name="Normal 24 2 3 2 5 2" xfId="21335" xr:uid="{00000000-0005-0000-0000-000058530000}"/>
    <cellStyle name="Normal 24 2 3 2 6" xfId="21336" xr:uid="{00000000-0005-0000-0000-000059530000}"/>
    <cellStyle name="Normal 24 2 3 2 6 2" xfId="21337" xr:uid="{00000000-0005-0000-0000-00005A530000}"/>
    <cellStyle name="Normal 24 2 3 2 7" xfId="21338" xr:uid="{00000000-0005-0000-0000-00005B530000}"/>
    <cellStyle name="Normal 24 2 3 3" xfId="21339" xr:uid="{00000000-0005-0000-0000-00005C530000}"/>
    <cellStyle name="Normal 24 2 3 3 2" xfId="21340" xr:uid="{00000000-0005-0000-0000-00005D530000}"/>
    <cellStyle name="Normal 24 2 3 3 2 2" xfId="21341" xr:uid="{00000000-0005-0000-0000-00005E530000}"/>
    <cellStyle name="Normal 24 2 3 3 3" xfId="21342" xr:uid="{00000000-0005-0000-0000-00005F530000}"/>
    <cellStyle name="Normal 24 2 3 4" xfId="21343" xr:uid="{00000000-0005-0000-0000-000060530000}"/>
    <cellStyle name="Normal 24 2 3 4 2" xfId="21344" xr:uid="{00000000-0005-0000-0000-000061530000}"/>
    <cellStyle name="Normal 24 2 3 4 2 2" xfId="21345" xr:uid="{00000000-0005-0000-0000-000062530000}"/>
    <cellStyle name="Normal 24 2 3 4 3" xfId="21346" xr:uid="{00000000-0005-0000-0000-000063530000}"/>
    <cellStyle name="Normal 24 2 3 5" xfId="21347" xr:uid="{00000000-0005-0000-0000-000064530000}"/>
    <cellStyle name="Normal 24 2 3 5 2" xfId="21348" xr:uid="{00000000-0005-0000-0000-000065530000}"/>
    <cellStyle name="Normal 24 2 3 5 2 2" xfId="21349" xr:uid="{00000000-0005-0000-0000-000066530000}"/>
    <cellStyle name="Normal 24 2 3 5 3" xfId="21350" xr:uid="{00000000-0005-0000-0000-000067530000}"/>
    <cellStyle name="Normal 24 2 3 6" xfId="21351" xr:uid="{00000000-0005-0000-0000-000068530000}"/>
    <cellStyle name="Normal 24 2 3 6 2" xfId="21352" xr:uid="{00000000-0005-0000-0000-000069530000}"/>
    <cellStyle name="Normal 24 2 3 7" xfId="21353" xr:uid="{00000000-0005-0000-0000-00006A530000}"/>
    <cellStyle name="Normal 24 2 3 7 2" xfId="21354" xr:uid="{00000000-0005-0000-0000-00006B530000}"/>
    <cellStyle name="Normal 24 2 3 8" xfId="21355" xr:uid="{00000000-0005-0000-0000-00006C530000}"/>
    <cellStyle name="Normal 24 2 4" xfId="21356" xr:uid="{00000000-0005-0000-0000-00006D530000}"/>
    <cellStyle name="Normal 24 2 4 2" xfId="21357" xr:uid="{00000000-0005-0000-0000-00006E530000}"/>
    <cellStyle name="Normal 24 2 4 2 2" xfId="21358" xr:uid="{00000000-0005-0000-0000-00006F530000}"/>
    <cellStyle name="Normal 24 2 4 2 2 2" xfId="21359" xr:uid="{00000000-0005-0000-0000-000070530000}"/>
    <cellStyle name="Normal 24 2 4 2 3" xfId="21360" xr:uid="{00000000-0005-0000-0000-000071530000}"/>
    <cellStyle name="Normal 24 2 4 3" xfId="21361" xr:uid="{00000000-0005-0000-0000-000072530000}"/>
    <cellStyle name="Normal 24 2 4 3 2" xfId="21362" xr:uid="{00000000-0005-0000-0000-000073530000}"/>
    <cellStyle name="Normal 24 2 4 3 2 2" xfId="21363" xr:uid="{00000000-0005-0000-0000-000074530000}"/>
    <cellStyle name="Normal 24 2 4 3 3" xfId="21364" xr:uid="{00000000-0005-0000-0000-000075530000}"/>
    <cellStyle name="Normal 24 2 4 4" xfId="21365" xr:uid="{00000000-0005-0000-0000-000076530000}"/>
    <cellStyle name="Normal 24 2 4 4 2" xfId="21366" xr:uid="{00000000-0005-0000-0000-000077530000}"/>
    <cellStyle name="Normal 24 2 4 4 2 2" xfId="21367" xr:uid="{00000000-0005-0000-0000-000078530000}"/>
    <cellStyle name="Normal 24 2 4 4 3" xfId="21368" xr:uid="{00000000-0005-0000-0000-000079530000}"/>
    <cellStyle name="Normal 24 2 4 5" xfId="21369" xr:uid="{00000000-0005-0000-0000-00007A530000}"/>
    <cellStyle name="Normal 24 2 4 5 2" xfId="21370" xr:uid="{00000000-0005-0000-0000-00007B530000}"/>
    <cellStyle name="Normal 24 2 4 6" xfId="21371" xr:uid="{00000000-0005-0000-0000-00007C530000}"/>
    <cellStyle name="Normal 24 2 4 6 2" xfId="21372" xr:uid="{00000000-0005-0000-0000-00007D530000}"/>
    <cellStyle name="Normal 24 2 4 7" xfId="21373" xr:uid="{00000000-0005-0000-0000-00007E530000}"/>
    <cellStyle name="Normal 24 2 5" xfId="21374" xr:uid="{00000000-0005-0000-0000-00007F530000}"/>
    <cellStyle name="Normal 24 2 5 2" xfId="21375" xr:uid="{00000000-0005-0000-0000-000080530000}"/>
    <cellStyle name="Normal 24 2 5 2 2" xfId="21376" xr:uid="{00000000-0005-0000-0000-000081530000}"/>
    <cellStyle name="Normal 24 2 5 2 2 2" xfId="21377" xr:uid="{00000000-0005-0000-0000-000082530000}"/>
    <cellStyle name="Normal 24 2 5 2 3" xfId="21378" xr:uid="{00000000-0005-0000-0000-000083530000}"/>
    <cellStyle name="Normal 24 2 5 3" xfId="21379" xr:uid="{00000000-0005-0000-0000-000084530000}"/>
    <cellStyle name="Normal 24 2 5 3 2" xfId="21380" xr:uid="{00000000-0005-0000-0000-000085530000}"/>
    <cellStyle name="Normal 24 2 5 3 2 2" xfId="21381" xr:uid="{00000000-0005-0000-0000-000086530000}"/>
    <cellStyle name="Normal 24 2 5 3 3" xfId="21382" xr:uid="{00000000-0005-0000-0000-000087530000}"/>
    <cellStyle name="Normal 24 2 5 4" xfId="21383" xr:uid="{00000000-0005-0000-0000-000088530000}"/>
    <cellStyle name="Normal 24 2 5 4 2" xfId="21384" xr:uid="{00000000-0005-0000-0000-000089530000}"/>
    <cellStyle name="Normal 24 2 5 4 2 2" xfId="21385" xr:uid="{00000000-0005-0000-0000-00008A530000}"/>
    <cellStyle name="Normal 24 2 5 4 3" xfId="21386" xr:uid="{00000000-0005-0000-0000-00008B530000}"/>
    <cellStyle name="Normal 24 2 5 5" xfId="21387" xr:uid="{00000000-0005-0000-0000-00008C530000}"/>
    <cellStyle name="Normal 24 2 5 5 2" xfId="21388" xr:uid="{00000000-0005-0000-0000-00008D530000}"/>
    <cellStyle name="Normal 24 2 5 6" xfId="21389" xr:uid="{00000000-0005-0000-0000-00008E530000}"/>
    <cellStyle name="Normal 24 2 5 6 2" xfId="21390" xr:uid="{00000000-0005-0000-0000-00008F530000}"/>
    <cellStyle name="Normal 24 2 5 7" xfId="21391" xr:uid="{00000000-0005-0000-0000-000090530000}"/>
    <cellStyle name="Normal 24 2 6" xfId="21392" xr:uid="{00000000-0005-0000-0000-000091530000}"/>
    <cellStyle name="Normal 24 2 6 2" xfId="21393" xr:uid="{00000000-0005-0000-0000-000092530000}"/>
    <cellStyle name="Normal 24 2 6 2 2" xfId="21394" xr:uid="{00000000-0005-0000-0000-000093530000}"/>
    <cellStyle name="Normal 24 2 6 3" xfId="21395" xr:uid="{00000000-0005-0000-0000-000094530000}"/>
    <cellStyle name="Normal 24 2 7" xfId="21396" xr:uid="{00000000-0005-0000-0000-000095530000}"/>
    <cellStyle name="Normal 24 2 7 2" xfId="21397" xr:uid="{00000000-0005-0000-0000-000096530000}"/>
    <cellStyle name="Normal 24 2 7 2 2" xfId="21398" xr:uid="{00000000-0005-0000-0000-000097530000}"/>
    <cellStyle name="Normal 24 2 7 3" xfId="21399" xr:uid="{00000000-0005-0000-0000-000098530000}"/>
    <cellStyle name="Normal 24 2 8" xfId="21400" xr:uid="{00000000-0005-0000-0000-000099530000}"/>
    <cellStyle name="Normal 24 2 8 2" xfId="21401" xr:uid="{00000000-0005-0000-0000-00009A530000}"/>
    <cellStyle name="Normal 24 2 8 2 2" xfId="21402" xr:uid="{00000000-0005-0000-0000-00009B530000}"/>
    <cellStyle name="Normal 24 2 8 3" xfId="21403" xr:uid="{00000000-0005-0000-0000-00009C530000}"/>
    <cellStyle name="Normal 24 2 9" xfId="21404" xr:uid="{00000000-0005-0000-0000-00009D530000}"/>
    <cellStyle name="Normal 24 2 9 2" xfId="21405" xr:uid="{00000000-0005-0000-0000-00009E530000}"/>
    <cellStyle name="Normal 24 3" xfId="21406" xr:uid="{00000000-0005-0000-0000-00009F530000}"/>
    <cellStyle name="Normal 24 3 10" xfId="21407" xr:uid="{00000000-0005-0000-0000-0000A0530000}"/>
    <cellStyle name="Normal 24 3 10 2" xfId="21408" xr:uid="{00000000-0005-0000-0000-0000A1530000}"/>
    <cellStyle name="Normal 24 3 11" xfId="21409" xr:uid="{00000000-0005-0000-0000-0000A2530000}"/>
    <cellStyle name="Normal 24 3 2" xfId="21410" xr:uid="{00000000-0005-0000-0000-0000A3530000}"/>
    <cellStyle name="Normal 24 3 2 2" xfId="21411" xr:uid="{00000000-0005-0000-0000-0000A4530000}"/>
    <cellStyle name="Normal 24 3 2 2 2" xfId="21412" xr:uid="{00000000-0005-0000-0000-0000A5530000}"/>
    <cellStyle name="Normal 24 3 2 2 2 2" xfId="21413" xr:uid="{00000000-0005-0000-0000-0000A6530000}"/>
    <cellStyle name="Normal 24 3 2 2 2 2 2" xfId="21414" xr:uid="{00000000-0005-0000-0000-0000A7530000}"/>
    <cellStyle name="Normal 24 3 2 2 2 3" xfId="21415" xr:uid="{00000000-0005-0000-0000-0000A8530000}"/>
    <cellStyle name="Normal 24 3 2 2 3" xfId="21416" xr:uid="{00000000-0005-0000-0000-0000A9530000}"/>
    <cellStyle name="Normal 24 3 2 2 3 2" xfId="21417" xr:uid="{00000000-0005-0000-0000-0000AA530000}"/>
    <cellStyle name="Normal 24 3 2 2 3 2 2" xfId="21418" xr:uid="{00000000-0005-0000-0000-0000AB530000}"/>
    <cellStyle name="Normal 24 3 2 2 3 3" xfId="21419" xr:uid="{00000000-0005-0000-0000-0000AC530000}"/>
    <cellStyle name="Normal 24 3 2 2 4" xfId="21420" xr:uid="{00000000-0005-0000-0000-0000AD530000}"/>
    <cellStyle name="Normal 24 3 2 2 4 2" xfId="21421" xr:uid="{00000000-0005-0000-0000-0000AE530000}"/>
    <cellStyle name="Normal 24 3 2 2 4 2 2" xfId="21422" xr:uid="{00000000-0005-0000-0000-0000AF530000}"/>
    <cellStyle name="Normal 24 3 2 2 4 3" xfId="21423" xr:uid="{00000000-0005-0000-0000-0000B0530000}"/>
    <cellStyle name="Normal 24 3 2 2 5" xfId="21424" xr:uid="{00000000-0005-0000-0000-0000B1530000}"/>
    <cellStyle name="Normal 24 3 2 2 5 2" xfId="21425" xr:uid="{00000000-0005-0000-0000-0000B2530000}"/>
    <cellStyle name="Normal 24 3 2 2 6" xfId="21426" xr:uid="{00000000-0005-0000-0000-0000B3530000}"/>
    <cellStyle name="Normal 24 3 2 2 6 2" xfId="21427" xr:uid="{00000000-0005-0000-0000-0000B4530000}"/>
    <cellStyle name="Normal 24 3 2 2 7" xfId="21428" xr:uid="{00000000-0005-0000-0000-0000B5530000}"/>
    <cellStyle name="Normal 24 3 2 3" xfId="21429" xr:uid="{00000000-0005-0000-0000-0000B6530000}"/>
    <cellStyle name="Normal 24 3 2 3 2" xfId="21430" xr:uid="{00000000-0005-0000-0000-0000B7530000}"/>
    <cellStyle name="Normal 24 3 2 3 2 2" xfId="21431" xr:uid="{00000000-0005-0000-0000-0000B8530000}"/>
    <cellStyle name="Normal 24 3 2 3 2 2 2" xfId="21432" xr:uid="{00000000-0005-0000-0000-0000B9530000}"/>
    <cellStyle name="Normal 24 3 2 3 2 3" xfId="21433" xr:uid="{00000000-0005-0000-0000-0000BA530000}"/>
    <cellStyle name="Normal 24 3 2 3 3" xfId="21434" xr:uid="{00000000-0005-0000-0000-0000BB530000}"/>
    <cellStyle name="Normal 24 3 2 3 3 2" xfId="21435" xr:uid="{00000000-0005-0000-0000-0000BC530000}"/>
    <cellStyle name="Normal 24 3 2 3 3 2 2" xfId="21436" xr:uid="{00000000-0005-0000-0000-0000BD530000}"/>
    <cellStyle name="Normal 24 3 2 3 3 3" xfId="21437" xr:uid="{00000000-0005-0000-0000-0000BE530000}"/>
    <cellStyle name="Normal 24 3 2 3 4" xfId="21438" xr:uid="{00000000-0005-0000-0000-0000BF530000}"/>
    <cellStyle name="Normal 24 3 2 3 4 2" xfId="21439" xr:uid="{00000000-0005-0000-0000-0000C0530000}"/>
    <cellStyle name="Normal 24 3 2 3 4 2 2" xfId="21440" xr:uid="{00000000-0005-0000-0000-0000C1530000}"/>
    <cellStyle name="Normal 24 3 2 3 4 3" xfId="21441" xr:uid="{00000000-0005-0000-0000-0000C2530000}"/>
    <cellStyle name="Normal 24 3 2 3 5" xfId="21442" xr:uid="{00000000-0005-0000-0000-0000C3530000}"/>
    <cellStyle name="Normal 24 3 2 3 5 2" xfId="21443" xr:uid="{00000000-0005-0000-0000-0000C4530000}"/>
    <cellStyle name="Normal 24 3 2 3 6" xfId="21444" xr:uid="{00000000-0005-0000-0000-0000C5530000}"/>
    <cellStyle name="Normal 24 3 2 3 6 2" xfId="21445" xr:uid="{00000000-0005-0000-0000-0000C6530000}"/>
    <cellStyle name="Normal 24 3 2 3 7" xfId="21446" xr:uid="{00000000-0005-0000-0000-0000C7530000}"/>
    <cellStyle name="Normal 24 3 2 4" xfId="21447" xr:uid="{00000000-0005-0000-0000-0000C8530000}"/>
    <cellStyle name="Normal 24 3 2 4 2" xfId="21448" xr:uid="{00000000-0005-0000-0000-0000C9530000}"/>
    <cellStyle name="Normal 24 3 2 4 2 2" xfId="21449" xr:uid="{00000000-0005-0000-0000-0000CA530000}"/>
    <cellStyle name="Normal 24 3 2 4 3" xfId="21450" xr:uid="{00000000-0005-0000-0000-0000CB530000}"/>
    <cellStyle name="Normal 24 3 2 5" xfId="21451" xr:uid="{00000000-0005-0000-0000-0000CC530000}"/>
    <cellStyle name="Normal 24 3 2 5 2" xfId="21452" xr:uid="{00000000-0005-0000-0000-0000CD530000}"/>
    <cellStyle name="Normal 24 3 2 5 2 2" xfId="21453" xr:uid="{00000000-0005-0000-0000-0000CE530000}"/>
    <cellStyle name="Normal 24 3 2 5 3" xfId="21454" xr:uid="{00000000-0005-0000-0000-0000CF530000}"/>
    <cellStyle name="Normal 24 3 2 6" xfId="21455" xr:uid="{00000000-0005-0000-0000-0000D0530000}"/>
    <cellStyle name="Normal 24 3 2 6 2" xfId="21456" xr:uid="{00000000-0005-0000-0000-0000D1530000}"/>
    <cellStyle name="Normal 24 3 2 6 2 2" xfId="21457" xr:uid="{00000000-0005-0000-0000-0000D2530000}"/>
    <cellStyle name="Normal 24 3 2 6 3" xfId="21458" xr:uid="{00000000-0005-0000-0000-0000D3530000}"/>
    <cellStyle name="Normal 24 3 2 7" xfId="21459" xr:uid="{00000000-0005-0000-0000-0000D4530000}"/>
    <cellStyle name="Normal 24 3 2 7 2" xfId="21460" xr:uid="{00000000-0005-0000-0000-0000D5530000}"/>
    <cellStyle name="Normal 24 3 2 8" xfId="21461" xr:uid="{00000000-0005-0000-0000-0000D6530000}"/>
    <cellStyle name="Normal 24 3 2 8 2" xfId="21462" xr:uid="{00000000-0005-0000-0000-0000D7530000}"/>
    <cellStyle name="Normal 24 3 2 9" xfId="21463" xr:uid="{00000000-0005-0000-0000-0000D8530000}"/>
    <cellStyle name="Normal 24 3 3" xfId="21464" xr:uid="{00000000-0005-0000-0000-0000D9530000}"/>
    <cellStyle name="Normal 24 3 3 2" xfId="21465" xr:uid="{00000000-0005-0000-0000-0000DA530000}"/>
    <cellStyle name="Normal 24 3 3 2 2" xfId="21466" xr:uid="{00000000-0005-0000-0000-0000DB530000}"/>
    <cellStyle name="Normal 24 3 3 2 2 2" xfId="21467" xr:uid="{00000000-0005-0000-0000-0000DC530000}"/>
    <cellStyle name="Normal 24 3 3 2 2 2 2" xfId="21468" xr:uid="{00000000-0005-0000-0000-0000DD530000}"/>
    <cellStyle name="Normal 24 3 3 2 2 3" xfId="21469" xr:uid="{00000000-0005-0000-0000-0000DE530000}"/>
    <cellStyle name="Normal 24 3 3 2 3" xfId="21470" xr:uid="{00000000-0005-0000-0000-0000DF530000}"/>
    <cellStyle name="Normal 24 3 3 2 3 2" xfId="21471" xr:uid="{00000000-0005-0000-0000-0000E0530000}"/>
    <cellStyle name="Normal 24 3 3 2 3 2 2" xfId="21472" xr:uid="{00000000-0005-0000-0000-0000E1530000}"/>
    <cellStyle name="Normal 24 3 3 2 3 3" xfId="21473" xr:uid="{00000000-0005-0000-0000-0000E2530000}"/>
    <cellStyle name="Normal 24 3 3 2 4" xfId="21474" xr:uid="{00000000-0005-0000-0000-0000E3530000}"/>
    <cellStyle name="Normal 24 3 3 2 4 2" xfId="21475" xr:uid="{00000000-0005-0000-0000-0000E4530000}"/>
    <cellStyle name="Normal 24 3 3 2 4 2 2" xfId="21476" xr:uid="{00000000-0005-0000-0000-0000E5530000}"/>
    <cellStyle name="Normal 24 3 3 2 4 3" xfId="21477" xr:uid="{00000000-0005-0000-0000-0000E6530000}"/>
    <cellStyle name="Normal 24 3 3 2 5" xfId="21478" xr:uid="{00000000-0005-0000-0000-0000E7530000}"/>
    <cellStyle name="Normal 24 3 3 2 5 2" xfId="21479" xr:uid="{00000000-0005-0000-0000-0000E8530000}"/>
    <cellStyle name="Normal 24 3 3 2 6" xfId="21480" xr:uid="{00000000-0005-0000-0000-0000E9530000}"/>
    <cellStyle name="Normal 24 3 3 2 6 2" xfId="21481" xr:uid="{00000000-0005-0000-0000-0000EA530000}"/>
    <cellStyle name="Normal 24 3 3 2 7" xfId="21482" xr:uid="{00000000-0005-0000-0000-0000EB530000}"/>
    <cellStyle name="Normal 24 3 3 3" xfId="21483" xr:uid="{00000000-0005-0000-0000-0000EC530000}"/>
    <cellStyle name="Normal 24 3 3 3 2" xfId="21484" xr:uid="{00000000-0005-0000-0000-0000ED530000}"/>
    <cellStyle name="Normal 24 3 3 3 2 2" xfId="21485" xr:uid="{00000000-0005-0000-0000-0000EE530000}"/>
    <cellStyle name="Normal 24 3 3 3 3" xfId="21486" xr:uid="{00000000-0005-0000-0000-0000EF530000}"/>
    <cellStyle name="Normal 24 3 3 4" xfId="21487" xr:uid="{00000000-0005-0000-0000-0000F0530000}"/>
    <cellStyle name="Normal 24 3 3 4 2" xfId="21488" xr:uid="{00000000-0005-0000-0000-0000F1530000}"/>
    <cellStyle name="Normal 24 3 3 4 2 2" xfId="21489" xr:uid="{00000000-0005-0000-0000-0000F2530000}"/>
    <cellStyle name="Normal 24 3 3 4 3" xfId="21490" xr:uid="{00000000-0005-0000-0000-0000F3530000}"/>
    <cellStyle name="Normal 24 3 3 5" xfId="21491" xr:uid="{00000000-0005-0000-0000-0000F4530000}"/>
    <cellStyle name="Normal 24 3 3 5 2" xfId="21492" xr:uid="{00000000-0005-0000-0000-0000F5530000}"/>
    <cellStyle name="Normal 24 3 3 5 2 2" xfId="21493" xr:uid="{00000000-0005-0000-0000-0000F6530000}"/>
    <cellStyle name="Normal 24 3 3 5 3" xfId="21494" xr:uid="{00000000-0005-0000-0000-0000F7530000}"/>
    <cellStyle name="Normal 24 3 3 6" xfId="21495" xr:uid="{00000000-0005-0000-0000-0000F8530000}"/>
    <cellStyle name="Normal 24 3 3 6 2" xfId="21496" xr:uid="{00000000-0005-0000-0000-0000F9530000}"/>
    <cellStyle name="Normal 24 3 3 7" xfId="21497" xr:uid="{00000000-0005-0000-0000-0000FA530000}"/>
    <cellStyle name="Normal 24 3 3 7 2" xfId="21498" xr:uid="{00000000-0005-0000-0000-0000FB530000}"/>
    <cellStyle name="Normal 24 3 3 8" xfId="21499" xr:uid="{00000000-0005-0000-0000-0000FC530000}"/>
    <cellStyle name="Normal 24 3 4" xfId="21500" xr:uid="{00000000-0005-0000-0000-0000FD530000}"/>
    <cellStyle name="Normal 24 3 4 2" xfId="21501" xr:uid="{00000000-0005-0000-0000-0000FE530000}"/>
    <cellStyle name="Normal 24 3 4 2 2" xfId="21502" xr:uid="{00000000-0005-0000-0000-0000FF530000}"/>
    <cellStyle name="Normal 24 3 4 2 2 2" xfId="21503" xr:uid="{00000000-0005-0000-0000-000000540000}"/>
    <cellStyle name="Normal 24 3 4 2 3" xfId="21504" xr:uid="{00000000-0005-0000-0000-000001540000}"/>
    <cellStyle name="Normal 24 3 4 3" xfId="21505" xr:uid="{00000000-0005-0000-0000-000002540000}"/>
    <cellStyle name="Normal 24 3 4 3 2" xfId="21506" xr:uid="{00000000-0005-0000-0000-000003540000}"/>
    <cellStyle name="Normal 24 3 4 3 2 2" xfId="21507" xr:uid="{00000000-0005-0000-0000-000004540000}"/>
    <cellStyle name="Normal 24 3 4 3 3" xfId="21508" xr:uid="{00000000-0005-0000-0000-000005540000}"/>
    <cellStyle name="Normal 24 3 4 4" xfId="21509" xr:uid="{00000000-0005-0000-0000-000006540000}"/>
    <cellStyle name="Normal 24 3 4 4 2" xfId="21510" xr:uid="{00000000-0005-0000-0000-000007540000}"/>
    <cellStyle name="Normal 24 3 4 4 2 2" xfId="21511" xr:uid="{00000000-0005-0000-0000-000008540000}"/>
    <cellStyle name="Normal 24 3 4 4 3" xfId="21512" xr:uid="{00000000-0005-0000-0000-000009540000}"/>
    <cellStyle name="Normal 24 3 4 5" xfId="21513" xr:uid="{00000000-0005-0000-0000-00000A540000}"/>
    <cellStyle name="Normal 24 3 4 5 2" xfId="21514" xr:uid="{00000000-0005-0000-0000-00000B540000}"/>
    <cellStyle name="Normal 24 3 4 6" xfId="21515" xr:uid="{00000000-0005-0000-0000-00000C540000}"/>
    <cellStyle name="Normal 24 3 4 6 2" xfId="21516" xr:uid="{00000000-0005-0000-0000-00000D540000}"/>
    <cellStyle name="Normal 24 3 4 7" xfId="21517" xr:uid="{00000000-0005-0000-0000-00000E540000}"/>
    <cellStyle name="Normal 24 3 5" xfId="21518" xr:uid="{00000000-0005-0000-0000-00000F540000}"/>
    <cellStyle name="Normal 24 3 5 2" xfId="21519" xr:uid="{00000000-0005-0000-0000-000010540000}"/>
    <cellStyle name="Normal 24 3 5 2 2" xfId="21520" xr:uid="{00000000-0005-0000-0000-000011540000}"/>
    <cellStyle name="Normal 24 3 5 2 2 2" xfId="21521" xr:uid="{00000000-0005-0000-0000-000012540000}"/>
    <cellStyle name="Normal 24 3 5 2 3" xfId="21522" xr:uid="{00000000-0005-0000-0000-000013540000}"/>
    <cellStyle name="Normal 24 3 5 3" xfId="21523" xr:uid="{00000000-0005-0000-0000-000014540000}"/>
    <cellStyle name="Normal 24 3 5 3 2" xfId="21524" xr:uid="{00000000-0005-0000-0000-000015540000}"/>
    <cellStyle name="Normal 24 3 5 3 2 2" xfId="21525" xr:uid="{00000000-0005-0000-0000-000016540000}"/>
    <cellStyle name="Normal 24 3 5 3 3" xfId="21526" xr:uid="{00000000-0005-0000-0000-000017540000}"/>
    <cellStyle name="Normal 24 3 5 4" xfId="21527" xr:uid="{00000000-0005-0000-0000-000018540000}"/>
    <cellStyle name="Normal 24 3 5 4 2" xfId="21528" xr:uid="{00000000-0005-0000-0000-000019540000}"/>
    <cellStyle name="Normal 24 3 5 4 2 2" xfId="21529" xr:uid="{00000000-0005-0000-0000-00001A540000}"/>
    <cellStyle name="Normal 24 3 5 4 3" xfId="21530" xr:uid="{00000000-0005-0000-0000-00001B540000}"/>
    <cellStyle name="Normal 24 3 5 5" xfId="21531" xr:uid="{00000000-0005-0000-0000-00001C540000}"/>
    <cellStyle name="Normal 24 3 5 5 2" xfId="21532" xr:uid="{00000000-0005-0000-0000-00001D540000}"/>
    <cellStyle name="Normal 24 3 5 6" xfId="21533" xr:uid="{00000000-0005-0000-0000-00001E540000}"/>
    <cellStyle name="Normal 24 3 5 6 2" xfId="21534" xr:uid="{00000000-0005-0000-0000-00001F540000}"/>
    <cellStyle name="Normal 24 3 5 7" xfId="21535" xr:uid="{00000000-0005-0000-0000-000020540000}"/>
    <cellStyle name="Normal 24 3 6" xfId="21536" xr:uid="{00000000-0005-0000-0000-000021540000}"/>
    <cellStyle name="Normal 24 3 6 2" xfId="21537" xr:uid="{00000000-0005-0000-0000-000022540000}"/>
    <cellStyle name="Normal 24 3 6 2 2" xfId="21538" xr:uid="{00000000-0005-0000-0000-000023540000}"/>
    <cellStyle name="Normal 24 3 6 3" xfId="21539" xr:uid="{00000000-0005-0000-0000-000024540000}"/>
    <cellStyle name="Normal 24 3 7" xfId="21540" xr:uid="{00000000-0005-0000-0000-000025540000}"/>
    <cellStyle name="Normal 24 3 7 2" xfId="21541" xr:uid="{00000000-0005-0000-0000-000026540000}"/>
    <cellStyle name="Normal 24 3 7 2 2" xfId="21542" xr:uid="{00000000-0005-0000-0000-000027540000}"/>
    <cellStyle name="Normal 24 3 7 3" xfId="21543" xr:uid="{00000000-0005-0000-0000-000028540000}"/>
    <cellStyle name="Normal 24 3 8" xfId="21544" xr:uid="{00000000-0005-0000-0000-000029540000}"/>
    <cellStyle name="Normal 24 3 8 2" xfId="21545" xr:uid="{00000000-0005-0000-0000-00002A540000}"/>
    <cellStyle name="Normal 24 3 8 2 2" xfId="21546" xr:uid="{00000000-0005-0000-0000-00002B540000}"/>
    <cellStyle name="Normal 24 3 8 3" xfId="21547" xr:uid="{00000000-0005-0000-0000-00002C540000}"/>
    <cellStyle name="Normal 24 3 9" xfId="21548" xr:uid="{00000000-0005-0000-0000-00002D540000}"/>
    <cellStyle name="Normal 24 3 9 2" xfId="21549" xr:uid="{00000000-0005-0000-0000-00002E540000}"/>
    <cellStyle name="Normal 24 4" xfId="21550" xr:uid="{00000000-0005-0000-0000-00002F540000}"/>
    <cellStyle name="Normal 24 4 2" xfId="21551" xr:uid="{00000000-0005-0000-0000-000030540000}"/>
    <cellStyle name="Normal 24 4 2 2" xfId="21552" xr:uid="{00000000-0005-0000-0000-000031540000}"/>
    <cellStyle name="Normal 24 4 2 2 2" xfId="21553" xr:uid="{00000000-0005-0000-0000-000032540000}"/>
    <cellStyle name="Normal 24 4 2 2 2 2" xfId="21554" xr:uid="{00000000-0005-0000-0000-000033540000}"/>
    <cellStyle name="Normal 24 4 2 2 3" xfId="21555" xr:uid="{00000000-0005-0000-0000-000034540000}"/>
    <cellStyle name="Normal 24 4 2 3" xfId="21556" xr:uid="{00000000-0005-0000-0000-000035540000}"/>
    <cellStyle name="Normal 24 4 2 3 2" xfId="21557" xr:uid="{00000000-0005-0000-0000-000036540000}"/>
    <cellStyle name="Normal 24 4 2 3 2 2" xfId="21558" xr:uid="{00000000-0005-0000-0000-000037540000}"/>
    <cellStyle name="Normal 24 4 2 3 3" xfId="21559" xr:uid="{00000000-0005-0000-0000-000038540000}"/>
    <cellStyle name="Normal 24 4 2 4" xfId="21560" xr:uid="{00000000-0005-0000-0000-000039540000}"/>
    <cellStyle name="Normal 24 4 2 4 2" xfId="21561" xr:uid="{00000000-0005-0000-0000-00003A540000}"/>
    <cellStyle name="Normal 24 4 2 4 2 2" xfId="21562" xr:uid="{00000000-0005-0000-0000-00003B540000}"/>
    <cellStyle name="Normal 24 4 2 4 3" xfId="21563" xr:uid="{00000000-0005-0000-0000-00003C540000}"/>
    <cellStyle name="Normal 24 4 2 5" xfId="21564" xr:uid="{00000000-0005-0000-0000-00003D540000}"/>
    <cellStyle name="Normal 24 4 2 5 2" xfId="21565" xr:uid="{00000000-0005-0000-0000-00003E540000}"/>
    <cellStyle name="Normal 24 4 2 6" xfId="21566" xr:uid="{00000000-0005-0000-0000-00003F540000}"/>
    <cellStyle name="Normal 24 4 2 6 2" xfId="21567" xr:uid="{00000000-0005-0000-0000-000040540000}"/>
    <cellStyle name="Normal 24 4 2 7" xfId="21568" xr:uid="{00000000-0005-0000-0000-000041540000}"/>
    <cellStyle name="Normal 24 4 3" xfId="21569" xr:uid="{00000000-0005-0000-0000-000042540000}"/>
    <cellStyle name="Normal 24 4 3 2" xfId="21570" xr:uid="{00000000-0005-0000-0000-000043540000}"/>
    <cellStyle name="Normal 24 4 3 2 2" xfId="21571" xr:uid="{00000000-0005-0000-0000-000044540000}"/>
    <cellStyle name="Normal 24 4 3 2 2 2" xfId="21572" xr:uid="{00000000-0005-0000-0000-000045540000}"/>
    <cellStyle name="Normal 24 4 3 2 3" xfId="21573" xr:uid="{00000000-0005-0000-0000-000046540000}"/>
    <cellStyle name="Normal 24 4 3 3" xfId="21574" xr:uid="{00000000-0005-0000-0000-000047540000}"/>
    <cellStyle name="Normal 24 4 3 3 2" xfId="21575" xr:uid="{00000000-0005-0000-0000-000048540000}"/>
    <cellStyle name="Normal 24 4 3 3 2 2" xfId="21576" xr:uid="{00000000-0005-0000-0000-000049540000}"/>
    <cellStyle name="Normal 24 4 3 3 3" xfId="21577" xr:uid="{00000000-0005-0000-0000-00004A540000}"/>
    <cellStyle name="Normal 24 4 3 4" xfId="21578" xr:uid="{00000000-0005-0000-0000-00004B540000}"/>
    <cellStyle name="Normal 24 4 3 4 2" xfId="21579" xr:uid="{00000000-0005-0000-0000-00004C540000}"/>
    <cellStyle name="Normal 24 4 3 4 2 2" xfId="21580" xr:uid="{00000000-0005-0000-0000-00004D540000}"/>
    <cellStyle name="Normal 24 4 3 4 3" xfId="21581" xr:uid="{00000000-0005-0000-0000-00004E540000}"/>
    <cellStyle name="Normal 24 4 3 5" xfId="21582" xr:uid="{00000000-0005-0000-0000-00004F540000}"/>
    <cellStyle name="Normal 24 4 3 5 2" xfId="21583" xr:uid="{00000000-0005-0000-0000-000050540000}"/>
    <cellStyle name="Normal 24 4 3 6" xfId="21584" xr:uid="{00000000-0005-0000-0000-000051540000}"/>
    <cellStyle name="Normal 24 4 3 6 2" xfId="21585" xr:uid="{00000000-0005-0000-0000-000052540000}"/>
    <cellStyle name="Normal 24 4 3 7" xfId="21586" xr:uid="{00000000-0005-0000-0000-000053540000}"/>
    <cellStyle name="Normal 24 4 4" xfId="21587" xr:uid="{00000000-0005-0000-0000-000054540000}"/>
    <cellStyle name="Normal 24 4 4 2" xfId="21588" xr:uid="{00000000-0005-0000-0000-000055540000}"/>
    <cellStyle name="Normal 24 4 4 2 2" xfId="21589" xr:uid="{00000000-0005-0000-0000-000056540000}"/>
    <cellStyle name="Normal 24 4 4 3" xfId="21590" xr:uid="{00000000-0005-0000-0000-000057540000}"/>
    <cellStyle name="Normal 24 4 5" xfId="21591" xr:uid="{00000000-0005-0000-0000-000058540000}"/>
    <cellStyle name="Normal 24 4 5 2" xfId="21592" xr:uid="{00000000-0005-0000-0000-000059540000}"/>
    <cellStyle name="Normal 24 4 5 2 2" xfId="21593" xr:uid="{00000000-0005-0000-0000-00005A540000}"/>
    <cellStyle name="Normal 24 4 5 3" xfId="21594" xr:uid="{00000000-0005-0000-0000-00005B540000}"/>
    <cellStyle name="Normal 24 4 6" xfId="21595" xr:uid="{00000000-0005-0000-0000-00005C540000}"/>
    <cellStyle name="Normal 24 4 6 2" xfId="21596" xr:uid="{00000000-0005-0000-0000-00005D540000}"/>
    <cellStyle name="Normal 24 4 6 2 2" xfId="21597" xr:uid="{00000000-0005-0000-0000-00005E540000}"/>
    <cellStyle name="Normal 24 4 6 3" xfId="21598" xr:uid="{00000000-0005-0000-0000-00005F540000}"/>
    <cellStyle name="Normal 24 4 7" xfId="21599" xr:uid="{00000000-0005-0000-0000-000060540000}"/>
    <cellStyle name="Normal 24 4 7 2" xfId="21600" xr:uid="{00000000-0005-0000-0000-000061540000}"/>
    <cellStyle name="Normal 24 4 8" xfId="21601" xr:uid="{00000000-0005-0000-0000-000062540000}"/>
    <cellStyle name="Normal 24 4 8 2" xfId="21602" xr:uid="{00000000-0005-0000-0000-000063540000}"/>
    <cellStyle name="Normal 24 4 9" xfId="21603" xr:uid="{00000000-0005-0000-0000-000064540000}"/>
    <cellStyle name="Normal 24 5" xfId="21604" xr:uid="{00000000-0005-0000-0000-000065540000}"/>
    <cellStyle name="Normal 24 5 2" xfId="21605" xr:uid="{00000000-0005-0000-0000-000066540000}"/>
    <cellStyle name="Normal 24 5 2 2" xfId="21606" xr:uid="{00000000-0005-0000-0000-000067540000}"/>
    <cellStyle name="Normal 24 5 2 2 2" xfId="21607" xr:uid="{00000000-0005-0000-0000-000068540000}"/>
    <cellStyle name="Normal 24 5 2 2 2 2" xfId="21608" xr:uid="{00000000-0005-0000-0000-000069540000}"/>
    <cellStyle name="Normal 24 5 2 2 3" xfId="21609" xr:uid="{00000000-0005-0000-0000-00006A540000}"/>
    <cellStyle name="Normal 24 5 2 3" xfId="21610" xr:uid="{00000000-0005-0000-0000-00006B540000}"/>
    <cellStyle name="Normal 24 5 2 3 2" xfId="21611" xr:uid="{00000000-0005-0000-0000-00006C540000}"/>
    <cellStyle name="Normal 24 5 2 3 2 2" xfId="21612" xr:uid="{00000000-0005-0000-0000-00006D540000}"/>
    <cellStyle name="Normal 24 5 2 3 3" xfId="21613" xr:uid="{00000000-0005-0000-0000-00006E540000}"/>
    <cellStyle name="Normal 24 5 2 4" xfId="21614" xr:uid="{00000000-0005-0000-0000-00006F540000}"/>
    <cellStyle name="Normal 24 5 2 4 2" xfId="21615" xr:uid="{00000000-0005-0000-0000-000070540000}"/>
    <cellStyle name="Normal 24 5 2 4 2 2" xfId="21616" xr:uid="{00000000-0005-0000-0000-000071540000}"/>
    <cellStyle name="Normal 24 5 2 4 3" xfId="21617" xr:uid="{00000000-0005-0000-0000-000072540000}"/>
    <cellStyle name="Normal 24 5 2 5" xfId="21618" xr:uid="{00000000-0005-0000-0000-000073540000}"/>
    <cellStyle name="Normal 24 5 2 5 2" xfId="21619" xr:uid="{00000000-0005-0000-0000-000074540000}"/>
    <cellStyle name="Normal 24 5 2 6" xfId="21620" xr:uid="{00000000-0005-0000-0000-000075540000}"/>
    <cellStyle name="Normal 24 5 2 6 2" xfId="21621" xr:uid="{00000000-0005-0000-0000-000076540000}"/>
    <cellStyle name="Normal 24 5 2 7" xfId="21622" xr:uid="{00000000-0005-0000-0000-000077540000}"/>
    <cellStyle name="Normal 24 5 3" xfId="21623" xr:uid="{00000000-0005-0000-0000-000078540000}"/>
    <cellStyle name="Normal 24 5 3 2" xfId="21624" xr:uid="{00000000-0005-0000-0000-000079540000}"/>
    <cellStyle name="Normal 24 5 3 2 2" xfId="21625" xr:uid="{00000000-0005-0000-0000-00007A540000}"/>
    <cellStyle name="Normal 24 5 3 3" xfId="21626" xr:uid="{00000000-0005-0000-0000-00007B540000}"/>
    <cellStyle name="Normal 24 5 4" xfId="21627" xr:uid="{00000000-0005-0000-0000-00007C540000}"/>
    <cellStyle name="Normal 24 5 4 2" xfId="21628" xr:uid="{00000000-0005-0000-0000-00007D540000}"/>
    <cellStyle name="Normal 24 5 4 2 2" xfId="21629" xr:uid="{00000000-0005-0000-0000-00007E540000}"/>
    <cellStyle name="Normal 24 5 4 3" xfId="21630" xr:uid="{00000000-0005-0000-0000-00007F540000}"/>
    <cellStyle name="Normal 24 5 5" xfId="21631" xr:uid="{00000000-0005-0000-0000-000080540000}"/>
    <cellStyle name="Normal 24 5 5 2" xfId="21632" xr:uid="{00000000-0005-0000-0000-000081540000}"/>
    <cellStyle name="Normal 24 5 5 2 2" xfId="21633" xr:uid="{00000000-0005-0000-0000-000082540000}"/>
    <cellStyle name="Normal 24 5 5 3" xfId="21634" xr:uid="{00000000-0005-0000-0000-000083540000}"/>
    <cellStyle name="Normal 24 5 6" xfId="21635" xr:uid="{00000000-0005-0000-0000-000084540000}"/>
    <cellStyle name="Normal 24 5 6 2" xfId="21636" xr:uid="{00000000-0005-0000-0000-000085540000}"/>
    <cellStyle name="Normal 24 5 7" xfId="21637" xr:uid="{00000000-0005-0000-0000-000086540000}"/>
    <cellStyle name="Normal 24 5 7 2" xfId="21638" xr:uid="{00000000-0005-0000-0000-000087540000}"/>
    <cellStyle name="Normal 24 5 8" xfId="21639" xr:uid="{00000000-0005-0000-0000-000088540000}"/>
    <cellStyle name="Normal 24 6" xfId="21640" xr:uid="{00000000-0005-0000-0000-000089540000}"/>
    <cellStyle name="Normal 24 6 2" xfId="21641" xr:uid="{00000000-0005-0000-0000-00008A540000}"/>
    <cellStyle name="Normal 24 6 2 2" xfId="21642" xr:uid="{00000000-0005-0000-0000-00008B540000}"/>
    <cellStyle name="Normal 24 6 2 2 2" xfId="21643" xr:uid="{00000000-0005-0000-0000-00008C540000}"/>
    <cellStyle name="Normal 24 6 2 3" xfId="21644" xr:uid="{00000000-0005-0000-0000-00008D540000}"/>
    <cellStyle name="Normal 24 6 3" xfId="21645" xr:uid="{00000000-0005-0000-0000-00008E540000}"/>
    <cellStyle name="Normal 24 6 3 2" xfId="21646" xr:uid="{00000000-0005-0000-0000-00008F540000}"/>
    <cellStyle name="Normal 24 6 3 2 2" xfId="21647" xr:uid="{00000000-0005-0000-0000-000090540000}"/>
    <cellStyle name="Normal 24 6 3 3" xfId="21648" xr:uid="{00000000-0005-0000-0000-000091540000}"/>
    <cellStyle name="Normal 24 6 4" xfId="21649" xr:uid="{00000000-0005-0000-0000-000092540000}"/>
    <cellStyle name="Normal 24 6 4 2" xfId="21650" xr:uid="{00000000-0005-0000-0000-000093540000}"/>
    <cellStyle name="Normal 24 6 4 2 2" xfId="21651" xr:uid="{00000000-0005-0000-0000-000094540000}"/>
    <cellStyle name="Normal 24 6 4 3" xfId="21652" xr:uid="{00000000-0005-0000-0000-000095540000}"/>
    <cellStyle name="Normal 24 6 5" xfId="21653" xr:uid="{00000000-0005-0000-0000-000096540000}"/>
    <cellStyle name="Normal 24 6 5 2" xfId="21654" xr:uid="{00000000-0005-0000-0000-000097540000}"/>
    <cellStyle name="Normal 24 6 6" xfId="21655" xr:uid="{00000000-0005-0000-0000-000098540000}"/>
    <cellStyle name="Normal 24 6 6 2" xfId="21656" xr:uid="{00000000-0005-0000-0000-000099540000}"/>
    <cellStyle name="Normal 24 6 7" xfId="21657" xr:uid="{00000000-0005-0000-0000-00009A540000}"/>
    <cellStyle name="Normal 24 7" xfId="21658" xr:uid="{00000000-0005-0000-0000-00009B540000}"/>
    <cellStyle name="Normal 24 7 2" xfId="21659" xr:uid="{00000000-0005-0000-0000-00009C540000}"/>
    <cellStyle name="Normal 24 7 2 2" xfId="21660" xr:uid="{00000000-0005-0000-0000-00009D540000}"/>
    <cellStyle name="Normal 24 7 2 2 2" xfId="21661" xr:uid="{00000000-0005-0000-0000-00009E540000}"/>
    <cellStyle name="Normal 24 7 2 3" xfId="21662" xr:uid="{00000000-0005-0000-0000-00009F540000}"/>
    <cellStyle name="Normal 24 7 3" xfId="21663" xr:uid="{00000000-0005-0000-0000-0000A0540000}"/>
    <cellStyle name="Normal 24 7 3 2" xfId="21664" xr:uid="{00000000-0005-0000-0000-0000A1540000}"/>
    <cellStyle name="Normal 24 7 3 2 2" xfId="21665" xr:uid="{00000000-0005-0000-0000-0000A2540000}"/>
    <cellStyle name="Normal 24 7 3 3" xfId="21666" xr:uid="{00000000-0005-0000-0000-0000A3540000}"/>
    <cellStyle name="Normal 24 7 4" xfId="21667" xr:uid="{00000000-0005-0000-0000-0000A4540000}"/>
    <cellStyle name="Normal 24 7 4 2" xfId="21668" xr:uid="{00000000-0005-0000-0000-0000A5540000}"/>
    <cellStyle name="Normal 24 7 4 2 2" xfId="21669" xr:uid="{00000000-0005-0000-0000-0000A6540000}"/>
    <cellStyle name="Normal 24 7 4 3" xfId="21670" xr:uid="{00000000-0005-0000-0000-0000A7540000}"/>
    <cellStyle name="Normal 24 7 5" xfId="21671" xr:uid="{00000000-0005-0000-0000-0000A8540000}"/>
    <cellStyle name="Normal 24 7 5 2" xfId="21672" xr:uid="{00000000-0005-0000-0000-0000A9540000}"/>
    <cellStyle name="Normal 24 7 6" xfId="21673" xr:uid="{00000000-0005-0000-0000-0000AA540000}"/>
    <cellStyle name="Normal 24 7 6 2" xfId="21674" xr:uid="{00000000-0005-0000-0000-0000AB540000}"/>
    <cellStyle name="Normal 24 7 7" xfId="21675" xr:uid="{00000000-0005-0000-0000-0000AC540000}"/>
    <cellStyle name="Normal 24 8" xfId="21676" xr:uid="{00000000-0005-0000-0000-0000AD540000}"/>
    <cellStyle name="Normal 24 8 2" xfId="21677" xr:uid="{00000000-0005-0000-0000-0000AE540000}"/>
    <cellStyle name="Normal 24 8 2 2" xfId="21678" xr:uid="{00000000-0005-0000-0000-0000AF540000}"/>
    <cellStyle name="Normal 24 8 3" xfId="21679" xr:uid="{00000000-0005-0000-0000-0000B0540000}"/>
    <cellStyle name="Normal 24 9" xfId="21680" xr:uid="{00000000-0005-0000-0000-0000B1540000}"/>
    <cellStyle name="Normal 24 9 2" xfId="21681" xr:uid="{00000000-0005-0000-0000-0000B2540000}"/>
    <cellStyle name="Normal 24 9 2 2" xfId="21682" xr:uid="{00000000-0005-0000-0000-0000B3540000}"/>
    <cellStyle name="Normal 24 9 3" xfId="21683" xr:uid="{00000000-0005-0000-0000-0000B4540000}"/>
    <cellStyle name="Normal 24_Confidential Information" xfId="21684" xr:uid="{00000000-0005-0000-0000-0000B5540000}"/>
    <cellStyle name="Normal 25" xfId="21685" xr:uid="{00000000-0005-0000-0000-0000B6540000}"/>
    <cellStyle name="Normal 25 10" xfId="21686" xr:uid="{00000000-0005-0000-0000-0000B7540000}"/>
    <cellStyle name="Normal 25 10 2" xfId="21687" xr:uid="{00000000-0005-0000-0000-0000B8540000}"/>
    <cellStyle name="Normal 25 10 2 2" xfId="21688" xr:uid="{00000000-0005-0000-0000-0000B9540000}"/>
    <cellStyle name="Normal 25 10 3" xfId="21689" xr:uid="{00000000-0005-0000-0000-0000BA540000}"/>
    <cellStyle name="Normal 25 11" xfId="21690" xr:uid="{00000000-0005-0000-0000-0000BB540000}"/>
    <cellStyle name="Normal 25 11 2" xfId="21691" xr:uid="{00000000-0005-0000-0000-0000BC540000}"/>
    <cellStyle name="Normal 25 12" xfId="21692" xr:uid="{00000000-0005-0000-0000-0000BD540000}"/>
    <cellStyle name="Normal 25 12 2" xfId="21693" xr:uid="{00000000-0005-0000-0000-0000BE540000}"/>
    <cellStyle name="Normal 25 13" xfId="21694" xr:uid="{00000000-0005-0000-0000-0000BF540000}"/>
    <cellStyle name="Normal 25 2" xfId="21695" xr:uid="{00000000-0005-0000-0000-0000C0540000}"/>
    <cellStyle name="Normal 25 2 10" xfId="21696" xr:uid="{00000000-0005-0000-0000-0000C1540000}"/>
    <cellStyle name="Normal 25 2 10 2" xfId="21697" xr:uid="{00000000-0005-0000-0000-0000C2540000}"/>
    <cellStyle name="Normal 25 2 11" xfId="21698" xr:uid="{00000000-0005-0000-0000-0000C3540000}"/>
    <cellStyle name="Normal 25 2 2" xfId="21699" xr:uid="{00000000-0005-0000-0000-0000C4540000}"/>
    <cellStyle name="Normal 25 2 2 2" xfId="21700" xr:uid="{00000000-0005-0000-0000-0000C5540000}"/>
    <cellStyle name="Normal 25 2 2 2 2" xfId="21701" xr:uid="{00000000-0005-0000-0000-0000C6540000}"/>
    <cellStyle name="Normal 25 2 2 2 2 2" xfId="21702" xr:uid="{00000000-0005-0000-0000-0000C7540000}"/>
    <cellStyle name="Normal 25 2 2 2 2 2 2" xfId="21703" xr:uid="{00000000-0005-0000-0000-0000C8540000}"/>
    <cellStyle name="Normal 25 2 2 2 2 3" xfId="21704" xr:uid="{00000000-0005-0000-0000-0000C9540000}"/>
    <cellStyle name="Normal 25 2 2 2 3" xfId="21705" xr:uid="{00000000-0005-0000-0000-0000CA540000}"/>
    <cellStyle name="Normal 25 2 2 2 3 2" xfId="21706" xr:uid="{00000000-0005-0000-0000-0000CB540000}"/>
    <cellStyle name="Normal 25 2 2 2 3 2 2" xfId="21707" xr:uid="{00000000-0005-0000-0000-0000CC540000}"/>
    <cellStyle name="Normal 25 2 2 2 3 3" xfId="21708" xr:uid="{00000000-0005-0000-0000-0000CD540000}"/>
    <cellStyle name="Normal 25 2 2 2 4" xfId="21709" xr:uid="{00000000-0005-0000-0000-0000CE540000}"/>
    <cellStyle name="Normal 25 2 2 2 4 2" xfId="21710" xr:uid="{00000000-0005-0000-0000-0000CF540000}"/>
    <cellStyle name="Normal 25 2 2 2 4 2 2" xfId="21711" xr:uid="{00000000-0005-0000-0000-0000D0540000}"/>
    <cellStyle name="Normal 25 2 2 2 4 3" xfId="21712" xr:uid="{00000000-0005-0000-0000-0000D1540000}"/>
    <cellStyle name="Normal 25 2 2 2 5" xfId="21713" xr:uid="{00000000-0005-0000-0000-0000D2540000}"/>
    <cellStyle name="Normal 25 2 2 2 5 2" xfId="21714" xr:uid="{00000000-0005-0000-0000-0000D3540000}"/>
    <cellStyle name="Normal 25 2 2 2 6" xfId="21715" xr:uid="{00000000-0005-0000-0000-0000D4540000}"/>
    <cellStyle name="Normal 25 2 2 2 6 2" xfId="21716" xr:uid="{00000000-0005-0000-0000-0000D5540000}"/>
    <cellStyle name="Normal 25 2 2 2 7" xfId="21717" xr:uid="{00000000-0005-0000-0000-0000D6540000}"/>
    <cellStyle name="Normal 25 2 2 3" xfId="21718" xr:uid="{00000000-0005-0000-0000-0000D7540000}"/>
    <cellStyle name="Normal 25 2 2 3 2" xfId="21719" xr:uid="{00000000-0005-0000-0000-0000D8540000}"/>
    <cellStyle name="Normal 25 2 2 3 2 2" xfId="21720" xr:uid="{00000000-0005-0000-0000-0000D9540000}"/>
    <cellStyle name="Normal 25 2 2 3 2 2 2" xfId="21721" xr:uid="{00000000-0005-0000-0000-0000DA540000}"/>
    <cellStyle name="Normal 25 2 2 3 2 3" xfId="21722" xr:uid="{00000000-0005-0000-0000-0000DB540000}"/>
    <cellStyle name="Normal 25 2 2 3 3" xfId="21723" xr:uid="{00000000-0005-0000-0000-0000DC540000}"/>
    <cellStyle name="Normal 25 2 2 3 3 2" xfId="21724" xr:uid="{00000000-0005-0000-0000-0000DD540000}"/>
    <cellStyle name="Normal 25 2 2 3 3 2 2" xfId="21725" xr:uid="{00000000-0005-0000-0000-0000DE540000}"/>
    <cellStyle name="Normal 25 2 2 3 3 3" xfId="21726" xr:uid="{00000000-0005-0000-0000-0000DF540000}"/>
    <cellStyle name="Normal 25 2 2 3 4" xfId="21727" xr:uid="{00000000-0005-0000-0000-0000E0540000}"/>
    <cellStyle name="Normal 25 2 2 3 4 2" xfId="21728" xr:uid="{00000000-0005-0000-0000-0000E1540000}"/>
    <cellStyle name="Normal 25 2 2 3 4 2 2" xfId="21729" xr:uid="{00000000-0005-0000-0000-0000E2540000}"/>
    <cellStyle name="Normal 25 2 2 3 4 3" xfId="21730" xr:uid="{00000000-0005-0000-0000-0000E3540000}"/>
    <cellStyle name="Normal 25 2 2 3 5" xfId="21731" xr:uid="{00000000-0005-0000-0000-0000E4540000}"/>
    <cellStyle name="Normal 25 2 2 3 5 2" xfId="21732" xr:uid="{00000000-0005-0000-0000-0000E5540000}"/>
    <cellStyle name="Normal 25 2 2 3 6" xfId="21733" xr:uid="{00000000-0005-0000-0000-0000E6540000}"/>
    <cellStyle name="Normal 25 2 2 3 6 2" xfId="21734" xr:uid="{00000000-0005-0000-0000-0000E7540000}"/>
    <cellStyle name="Normal 25 2 2 3 7" xfId="21735" xr:uid="{00000000-0005-0000-0000-0000E8540000}"/>
    <cellStyle name="Normal 25 2 2 4" xfId="21736" xr:uid="{00000000-0005-0000-0000-0000E9540000}"/>
    <cellStyle name="Normal 25 2 2 4 2" xfId="21737" xr:uid="{00000000-0005-0000-0000-0000EA540000}"/>
    <cellStyle name="Normal 25 2 2 4 2 2" xfId="21738" xr:uid="{00000000-0005-0000-0000-0000EB540000}"/>
    <cellStyle name="Normal 25 2 2 4 3" xfId="21739" xr:uid="{00000000-0005-0000-0000-0000EC540000}"/>
    <cellStyle name="Normal 25 2 2 5" xfId="21740" xr:uid="{00000000-0005-0000-0000-0000ED540000}"/>
    <cellStyle name="Normal 25 2 2 5 2" xfId="21741" xr:uid="{00000000-0005-0000-0000-0000EE540000}"/>
    <cellStyle name="Normal 25 2 2 5 2 2" xfId="21742" xr:uid="{00000000-0005-0000-0000-0000EF540000}"/>
    <cellStyle name="Normal 25 2 2 5 3" xfId="21743" xr:uid="{00000000-0005-0000-0000-0000F0540000}"/>
    <cellStyle name="Normal 25 2 2 6" xfId="21744" xr:uid="{00000000-0005-0000-0000-0000F1540000}"/>
    <cellStyle name="Normal 25 2 2 6 2" xfId="21745" xr:uid="{00000000-0005-0000-0000-0000F2540000}"/>
    <cellStyle name="Normal 25 2 2 6 2 2" xfId="21746" xr:uid="{00000000-0005-0000-0000-0000F3540000}"/>
    <cellStyle name="Normal 25 2 2 6 3" xfId="21747" xr:uid="{00000000-0005-0000-0000-0000F4540000}"/>
    <cellStyle name="Normal 25 2 2 7" xfId="21748" xr:uid="{00000000-0005-0000-0000-0000F5540000}"/>
    <cellStyle name="Normal 25 2 2 7 2" xfId="21749" xr:uid="{00000000-0005-0000-0000-0000F6540000}"/>
    <cellStyle name="Normal 25 2 2 8" xfId="21750" xr:uid="{00000000-0005-0000-0000-0000F7540000}"/>
    <cellStyle name="Normal 25 2 2 8 2" xfId="21751" xr:uid="{00000000-0005-0000-0000-0000F8540000}"/>
    <cellStyle name="Normal 25 2 2 9" xfId="21752" xr:uid="{00000000-0005-0000-0000-0000F9540000}"/>
    <cellStyle name="Normal 25 2 3" xfId="21753" xr:uid="{00000000-0005-0000-0000-0000FA540000}"/>
    <cellStyle name="Normal 25 2 3 2" xfId="21754" xr:uid="{00000000-0005-0000-0000-0000FB540000}"/>
    <cellStyle name="Normal 25 2 3 2 2" xfId="21755" xr:uid="{00000000-0005-0000-0000-0000FC540000}"/>
    <cellStyle name="Normal 25 2 3 2 2 2" xfId="21756" xr:uid="{00000000-0005-0000-0000-0000FD540000}"/>
    <cellStyle name="Normal 25 2 3 2 2 2 2" xfId="21757" xr:uid="{00000000-0005-0000-0000-0000FE540000}"/>
    <cellStyle name="Normal 25 2 3 2 2 3" xfId="21758" xr:uid="{00000000-0005-0000-0000-0000FF540000}"/>
    <cellStyle name="Normal 25 2 3 2 3" xfId="21759" xr:uid="{00000000-0005-0000-0000-000000550000}"/>
    <cellStyle name="Normal 25 2 3 2 3 2" xfId="21760" xr:uid="{00000000-0005-0000-0000-000001550000}"/>
    <cellStyle name="Normal 25 2 3 2 3 2 2" xfId="21761" xr:uid="{00000000-0005-0000-0000-000002550000}"/>
    <cellStyle name="Normal 25 2 3 2 3 3" xfId="21762" xr:uid="{00000000-0005-0000-0000-000003550000}"/>
    <cellStyle name="Normal 25 2 3 2 4" xfId="21763" xr:uid="{00000000-0005-0000-0000-000004550000}"/>
    <cellStyle name="Normal 25 2 3 2 4 2" xfId="21764" xr:uid="{00000000-0005-0000-0000-000005550000}"/>
    <cellStyle name="Normal 25 2 3 2 4 2 2" xfId="21765" xr:uid="{00000000-0005-0000-0000-000006550000}"/>
    <cellStyle name="Normal 25 2 3 2 4 3" xfId="21766" xr:uid="{00000000-0005-0000-0000-000007550000}"/>
    <cellStyle name="Normal 25 2 3 2 5" xfId="21767" xr:uid="{00000000-0005-0000-0000-000008550000}"/>
    <cellStyle name="Normal 25 2 3 2 5 2" xfId="21768" xr:uid="{00000000-0005-0000-0000-000009550000}"/>
    <cellStyle name="Normal 25 2 3 2 6" xfId="21769" xr:uid="{00000000-0005-0000-0000-00000A550000}"/>
    <cellStyle name="Normal 25 2 3 2 6 2" xfId="21770" xr:uid="{00000000-0005-0000-0000-00000B550000}"/>
    <cellStyle name="Normal 25 2 3 2 7" xfId="21771" xr:uid="{00000000-0005-0000-0000-00000C550000}"/>
    <cellStyle name="Normal 25 2 3 3" xfId="21772" xr:uid="{00000000-0005-0000-0000-00000D550000}"/>
    <cellStyle name="Normal 25 2 3 3 2" xfId="21773" xr:uid="{00000000-0005-0000-0000-00000E550000}"/>
    <cellStyle name="Normal 25 2 3 3 2 2" xfId="21774" xr:uid="{00000000-0005-0000-0000-00000F550000}"/>
    <cellStyle name="Normal 25 2 3 3 3" xfId="21775" xr:uid="{00000000-0005-0000-0000-000010550000}"/>
    <cellStyle name="Normal 25 2 3 4" xfId="21776" xr:uid="{00000000-0005-0000-0000-000011550000}"/>
    <cellStyle name="Normal 25 2 3 4 2" xfId="21777" xr:uid="{00000000-0005-0000-0000-000012550000}"/>
    <cellStyle name="Normal 25 2 3 4 2 2" xfId="21778" xr:uid="{00000000-0005-0000-0000-000013550000}"/>
    <cellStyle name="Normal 25 2 3 4 3" xfId="21779" xr:uid="{00000000-0005-0000-0000-000014550000}"/>
    <cellStyle name="Normal 25 2 3 5" xfId="21780" xr:uid="{00000000-0005-0000-0000-000015550000}"/>
    <cellStyle name="Normal 25 2 3 5 2" xfId="21781" xr:uid="{00000000-0005-0000-0000-000016550000}"/>
    <cellStyle name="Normal 25 2 3 5 2 2" xfId="21782" xr:uid="{00000000-0005-0000-0000-000017550000}"/>
    <cellStyle name="Normal 25 2 3 5 3" xfId="21783" xr:uid="{00000000-0005-0000-0000-000018550000}"/>
    <cellStyle name="Normal 25 2 3 6" xfId="21784" xr:uid="{00000000-0005-0000-0000-000019550000}"/>
    <cellStyle name="Normal 25 2 3 6 2" xfId="21785" xr:uid="{00000000-0005-0000-0000-00001A550000}"/>
    <cellStyle name="Normal 25 2 3 7" xfId="21786" xr:uid="{00000000-0005-0000-0000-00001B550000}"/>
    <cellStyle name="Normal 25 2 3 7 2" xfId="21787" xr:uid="{00000000-0005-0000-0000-00001C550000}"/>
    <cellStyle name="Normal 25 2 3 8" xfId="21788" xr:uid="{00000000-0005-0000-0000-00001D550000}"/>
    <cellStyle name="Normal 25 2 4" xfId="21789" xr:uid="{00000000-0005-0000-0000-00001E550000}"/>
    <cellStyle name="Normal 25 2 4 2" xfId="21790" xr:uid="{00000000-0005-0000-0000-00001F550000}"/>
    <cellStyle name="Normal 25 2 4 2 2" xfId="21791" xr:uid="{00000000-0005-0000-0000-000020550000}"/>
    <cellStyle name="Normal 25 2 4 2 2 2" xfId="21792" xr:uid="{00000000-0005-0000-0000-000021550000}"/>
    <cellStyle name="Normal 25 2 4 2 3" xfId="21793" xr:uid="{00000000-0005-0000-0000-000022550000}"/>
    <cellStyle name="Normal 25 2 4 3" xfId="21794" xr:uid="{00000000-0005-0000-0000-000023550000}"/>
    <cellStyle name="Normal 25 2 4 3 2" xfId="21795" xr:uid="{00000000-0005-0000-0000-000024550000}"/>
    <cellStyle name="Normal 25 2 4 3 2 2" xfId="21796" xr:uid="{00000000-0005-0000-0000-000025550000}"/>
    <cellStyle name="Normal 25 2 4 3 3" xfId="21797" xr:uid="{00000000-0005-0000-0000-000026550000}"/>
    <cellStyle name="Normal 25 2 4 4" xfId="21798" xr:uid="{00000000-0005-0000-0000-000027550000}"/>
    <cellStyle name="Normal 25 2 4 4 2" xfId="21799" xr:uid="{00000000-0005-0000-0000-000028550000}"/>
    <cellStyle name="Normal 25 2 4 4 2 2" xfId="21800" xr:uid="{00000000-0005-0000-0000-000029550000}"/>
    <cellStyle name="Normal 25 2 4 4 3" xfId="21801" xr:uid="{00000000-0005-0000-0000-00002A550000}"/>
    <cellStyle name="Normal 25 2 4 5" xfId="21802" xr:uid="{00000000-0005-0000-0000-00002B550000}"/>
    <cellStyle name="Normal 25 2 4 5 2" xfId="21803" xr:uid="{00000000-0005-0000-0000-00002C550000}"/>
    <cellStyle name="Normal 25 2 4 6" xfId="21804" xr:uid="{00000000-0005-0000-0000-00002D550000}"/>
    <cellStyle name="Normal 25 2 4 6 2" xfId="21805" xr:uid="{00000000-0005-0000-0000-00002E550000}"/>
    <cellStyle name="Normal 25 2 4 7" xfId="21806" xr:uid="{00000000-0005-0000-0000-00002F550000}"/>
    <cellStyle name="Normal 25 2 5" xfId="21807" xr:uid="{00000000-0005-0000-0000-000030550000}"/>
    <cellStyle name="Normal 25 2 5 2" xfId="21808" xr:uid="{00000000-0005-0000-0000-000031550000}"/>
    <cellStyle name="Normal 25 2 5 2 2" xfId="21809" xr:uid="{00000000-0005-0000-0000-000032550000}"/>
    <cellStyle name="Normal 25 2 5 2 2 2" xfId="21810" xr:uid="{00000000-0005-0000-0000-000033550000}"/>
    <cellStyle name="Normal 25 2 5 2 3" xfId="21811" xr:uid="{00000000-0005-0000-0000-000034550000}"/>
    <cellStyle name="Normal 25 2 5 3" xfId="21812" xr:uid="{00000000-0005-0000-0000-000035550000}"/>
    <cellStyle name="Normal 25 2 5 3 2" xfId="21813" xr:uid="{00000000-0005-0000-0000-000036550000}"/>
    <cellStyle name="Normal 25 2 5 3 2 2" xfId="21814" xr:uid="{00000000-0005-0000-0000-000037550000}"/>
    <cellStyle name="Normal 25 2 5 3 3" xfId="21815" xr:uid="{00000000-0005-0000-0000-000038550000}"/>
    <cellStyle name="Normal 25 2 5 4" xfId="21816" xr:uid="{00000000-0005-0000-0000-000039550000}"/>
    <cellStyle name="Normal 25 2 5 4 2" xfId="21817" xr:uid="{00000000-0005-0000-0000-00003A550000}"/>
    <cellStyle name="Normal 25 2 5 4 2 2" xfId="21818" xr:uid="{00000000-0005-0000-0000-00003B550000}"/>
    <cellStyle name="Normal 25 2 5 4 3" xfId="21819" xr:uid="{00000000-0005-0000-0000-00003C550000}"/>
    <cellStyle name="Normal 25 2 5 5" xfId="21820" xr:uid="{00000000-0005-0000-0000-00003D550000}"/>
    <cellStyle name="Normal 25 2 5 5 2" xfId="21821" xr:uid="{00000000-0005-0000-0000-00003E550000}"/>
    <cellStyle name="Normal 25 2 5 6" xfId="21822" xr:uid="{00000000-0005-0000-0000-00003F550000}"/>
    <cellStyle name="Normal 25 2 5 6 2" xfId="21823" xr:uid="{00000000-0005-0000-0000-000040550000}"/>
    <cellStyle name="Normal 25 2 5 7" xfId="21824" xr:uid="{00000000-0005-0000-0000-000041550000}"/>
    <cellStyle name="Normal 25 2 6" xfId="21825" xr:uid="{00000000-0005-0000-0000-000042550000}"/>
    <cellStyle name="Normal 25 2 6 2" xfId="21826" xr:uid="{00000000-0005-0000-0000-000043550000}"/>
    <cellStyle name="Normal 25 2 6 2 2" xfId="21827" xr:uid="{00000000-0005-0000-0000-000044550000}"/>
    <cellStyle name="Normal 25 2 6 3" xfId="21828" xr:uid="{00000000-0005-0000-0000-000045550000}"/>
    <cellStyle name="Normal 25 2 7" xfId="21829" xr:uid="{00000000-0005-0000-0000-000046550000}"/>
    <cellStyle name="Normal 25 2 7 2" xfId="21830" xr:uid="{00000000-0005-0000-0000-000047550000}"/>
    <cellStyle name="Normal 25 2 7 2 2" xfId="21831" xr:uid="{00000000-0005-0000-0000-000048550000}"/>
    <cellStyle name="Normal 25 2 7 3" xfId="21832" xr:uid="{00000000-0005-0000-0000-000049550000}"/>
    <cellStyle name="Normal 25 2 8" xfId="21833" xr:uid="{00000000-0005-0000-0000-00004A550000}"/>
    <cellStyle name="Normal 25 2 8 2" xfId="21834" xr:uid="{00000000-0005-0000-0000-00004B550000}"/>
    <cellStyle name="Normal 25 2 8 2 2" xfId="21835" xr:uid="{00000000-0005-0000-0000-00004C550000}"/>
    <cellStyle name="Normal 25 2 8 3" xfId="21836" xr:uid="{00000000-0005-0000-0000-00004D550000}"/>
    <cellStyle name="Normal 25 2 9" xfId="21837" xr:uid="{00000000-0005-0000-0000-00004E550000}"/>
    <cellStyle name="Normal 25 2 9 2" xfId="21838" xr:uid="{00000000-0005-0000-0000-00004F550000}"/>
    <cellStyle name="Normal 25 3" xfId="21839" xr:uid="{00000000-0005-0000-0000-000050550000}"/>
    <cellStyle name="Normal 25 3 10" xfId="21840" xr:uid="{00000000-0005-0000-0000-000051550000}"/>
    <cellStyle name="Normal 25 3 10 2" xfId="21841" xr:uid="{00000000-0005-0000-0000-000052550000}"/>
    <cellStyle name="Normal 25 3 11" xfId="21842" xr:uid="{00000000-0005-0000-0000-000053550000}"/>
    <cellStyle name="Normal 25 3 2" xfId="21843" xr:uid="{00000000-0005-0000-0000-000054550000}"/>
    <cellStyle name="Normal 25 3 2 2" xfId="21844" xr:uid="{00000000-0005-0000-0000-000055550000}"/>
    <cellStyle name="Normal 25 3 2 2 2" xfId="21845" xr:uid="{00000000-0005-0000-0000-000056550000}"/>
    <cellStyle name="Normal 25 3 2 2 2 2" xfId="21846" xr:uid="{00000000-0005-0000-0000-000057550000}"/>
    <cellStyle name="Normal 25 3 2 2 2 2 2" xfId="21847" xr:uid="{00000000-0005-0000-0000-000058550000}"/>
    <cellStyle name="Normal 25 3 2 2 2 3" xfId="21848" xr:uid="{00000000-0005-0000-0000-000059550000}"/>
    <cellStyle name="Normal 25 3 2 2 3" xfId="21849" xr:uid="{00000000-0005-0000-0000-00005A550000}"/>
    <cellStyle name="Normal 25 3 2 2 3 2" xfId="21850" xr:uid="{00000000-0005-0000-0000-00005B550000}"/>
    <cellStyle name="Normal 25 3 2 2 3 2 2" xfId="21851" xr:uid="{00000000-0005-0000-0000-00005C550000}"/>
    <cellStyle name="Normal 25 3 2 2 3 3" xfId="21852" xr:uid="{00000000-0005-0000-0000-00005D550000}"/>
    <cellStyle name="Normal 25 3 2 2 4" xfId="21853" xr:uid="{00000000-0005-0000-0000-00005E550000}"/>
    <cellStyle name="Normal 25 3 2 2 4 2" xfId="21854" xr:uid="{00000000-0005-0000-0000-00005F550000}"/>
    <cellStyle name="Normal 25 3 2 2 4 2 2" xfId="21855" xr:uid="{00000000-0005-0000-0000-000060550000}"/>
    <cellStyle name="Normal 25 3 2 2 4 3" xfId="21856" xr:uid="{00000000-0005-0000-0000-000061550000}"/>
    <cellStyle name="Normal 25 3 2 2 5" xfId="21857" xr:uid="{00000000-0005-0000-0000-000062550000}"/>
    <cellStyle name="Normal 25 3 2 2 5 2" xfId="21858" xr:uid="{00000000-0005-0000-0000-000063550000}"/>
    <cellStyle name="Normal 25 3 2 2 6" xfId="21859" xr:uid="{00000000-0005-0000-0000-000064550000}"/>
    <cellStyle name="Normal 25 3 2 2 6 2" xfId="21860" xr:uid="{00000000-0005-0000-0000-000065550000}"/>
    <cellStyle name="Normal 25 3 2 2 7" xfId="21861" xr:uid="{00000000-0005-0000-0000-000066550000}"/>
    <cellStyle name="Normal 25 3 2 3" xfId="21862" xr:uid="{00000000-0005-0000-0000-000067550000}"/>
    <cellStyle name="Normal 25 3 2 3 2" xfId="21863" xr:uid="{00000000-0005-0000-0000-000068550000}"/>
    <cellStyle name="Normal 25 3 2 3 2 2" xfId="21864" xr:uid="{00000000-0005-0000-0000-000069550000}"/>
    <cellStyle name="Normal 25 3 2 3 2 2 2" xfId="21865" xr:uid="{00000000-0005-0000-0000-00006A550000}"/>
    <cellStyle name="Normal 25 3 2 3 2 3" xfId="21866" xr:uid="{00000000-0005-0000-0000-00006B550000}"/>
    <cellStyle name="Normal 25 3 2 3 3" xfId="21867" xr:uid="{00000000-0005-0000-0000-00006C550000}"/>
    <cellStyle name="Normal 25 3 2 3 3 2" xfId="21868" xr:uid="{00000000-0005-0000-0000-00006D550000}"/>
    <cellStyle name="Normal 25 3 2 3 3 2 2" xfId="21869" xr:uid="{00000000-0005-0000-0000-00006E550000}"/>
    <cellStyle name="Normal 25 3 2 3 3 3" xfId="21870" xr:uid="{00000000-0005-0000-0000-00006F550000}"/>
    <cellStyle name="Normal 25 3 2 3 4" xfId="21871" xr:uid="{00000000-0005-0000-0000-000070550000}"/>
    <cellStyle name="Normal 25 3 2 3 4 2" xfId="21872" xr:uid="{00000000-0005-0000-0000-000071550000}"/>
    <cellStyle name="Normal 25 3 2 3 4 2 2" xfId="21873" xr:uid="{00000000-0005-0000-0000-000072550000}"/>
    <cellStyle name="Normal 25 3 2 3 4 3" xfId="21874" xr:uid="{00000000-0005-0000-0000-000073550000}"/>
    <cellStyle name="Normal 25 3 2 3 5" xfId="21875" xr:uid="{00000000-0005-0000-0000-000074550000}"/>
    <cellStyle name="Normal 25 3 2 3 5 2" xfId="21876" xr:uid="{00000000-0005-0000-0000-000075550000}"/>
    <cellStyle name="Normal 25 3 2 3 6" xfId="21877" xr:uid="{00000000-0005-0000-0000-000076550000}"/>
    <cellStyle name="Normal 25 3 2 3 6 2" xfId="21878" xr:uid="{00000000-0005-0000-0000-000077550000}"/>
    <cellStyle name="Normal 25 3 2 3 7" xfId="21879" xr:uid="{00000000-0005-0000-0000-000078550000}"/>
    <cellStyle name="Normal 25 3 2 4" xfId="21880" xr:uid="{00000000-0005-0000-0000-000079550000}"/>
    <cellStyle name="Normal 25 3 2 4 2" xfId="21881" xr:uid="{00000000-0005-0000-0000-00007A550000}"/>
    <cellStyle name="Normal 25 3 2 4 2 2" xfId="21882" xr:uid="{00000000-0005-0000-0000-00007B550000}"/>
    <cellStyle name="Normal 25 3 2 4 3" xfId="21883" xr:uid="{00000000-0005-0000-0000-00007C550000}"/>
    <cellStyle name="Normal 25 3 2 5" xfId="21884" xr:uid="{00000000-0005-0000-0000-00007D550000}"/>
    <cellStyle name="Normal 25 3 2 5 2" xfId="21885" xr:uid="{00000000-0005-0000-0000-00007E550000}"/>
    <cellStyle name="Normal 25 3 2 5 2 2" xfId="21886" xr:uid="{00000000-0005-0000-0000-00007F550000}"/>
    <cellStyle name="Normal 25 3 2 5 3" xfId="21887" xr:uid="{00000000-0005-0000-0000-000080550000}"/>
    <cellStyle name="Normal 25 3 2 6" xfId="21888" xr:uid="{00000000-0005-0000-0000-000081550000}"/>
    <cellStyle name="Normal 25 3 2 6 2" xfId="21889" xr:uid="{00000000-0005-0000-0000-000082550000}"/>
    <cellStyle name="Normal 25 3 2 6 2 2" xfId="21890" xr:uid="{00000000-0005-0000-0000-000083550000}"/>
    <cellStyle name="Normal 25 3 2 6 3" xfId="21891" xr:uid="{00000000-0005-0000-0000-000084550000}"/>
    <cellStyle name="Normal 25 3 2 7" xfId="21892" xr:uid="{00000000-0005-0000-0000-000085550000}"/>
    <cellStyle name="Normal 25 3 2 7 2" xfId="21893" xr:uid="{00000000-0005-0000-0000-000086550000}"/>
    <cellStyle name="Normal 25 3 2 8" xfId="21894" xr:uid="{00000000-0005-0000-0000-000087550000}"/>
    <cellStyle name="Normal 25 3 2 8 2" xfId="21895" xr:uid="{00000000-0005-0000-0000-000088550000}"/>
    <cellStyle name="Normal 25 3 2 9" xfId="21896" xr:uid="{00000000-0005-0000-0000-000089550000}"/>
    <cellStyle name="Normal 25 3 3" xfId="21897" xr:uid="{00000000-0005-0000-0000-00008A550000}"/>
    <cellStyle name="Normal 25 3 3 2" xfId="21898" xr:uid="{00000000-0005-0000-0000-00008B550000}"/>
    <cellStyle name="Normal 25 3 3 2 2" xfId="21899" xr:uid="{00000000-0005-0000-0000-00008C550000}"/>
    <cellStyle name="Normal 25 3 3 2 2 2" xfId="21900" xr:uid="{00000000-0005-0000-0000-00008D550000}"/>
    <cellStyle name="Normal 25 3 3 2 2 2 2" xfId="21901" xr:uid="{00000000-0005-0000-0000-00008E550000}"/>
    <cellStyle name="Normal 25 3 3 2 2 3" xfId="21902" xr:uid="{00000000-0005-0000-0000-00008F550000}"/>
    <cellStyle name="Normal 25 3 3 2 3" xfId="21903" xr:uid="{00000000-0005-0000-0000-000090550000}"/>
    <cellStyle name="Normal 25 3 3 2 3 2" xfId="21904" xr:uid="{00000000-0005-0000-0000-000091550000}"/>
    <cellStyle name="Normal 25 3 3 2 3 2 2" xfId="21905" xr:uid="{00000000-0005-0000-0000-000092550000}"/>
    <cellStyle name="Normal 25 3 3 2 3 3" xfId="21906" xr:uid="{00000000-0005-0000-0000-000093550000}"/>
    <cellStyle name="Normal 25 3 3 2 4" xfId="21907" xr:uid="{00000000-0005-0000-0000-000094550000}"/>
    <cellStyle name="Normal 25 3 3 2 4 2" xfId="21908" xr:uid="{00000000-0005-0000-0000-000095550000}"/>
    <cellStyle name="Normal 25 3 3 2 4 2 2" xfId="21909" xr:uid="{00000000-0005-0000-0000-000096550000}"/>
    <cellStyle name="Normal 25 3 3 2 4 3" xfId="21910" xr:uid="{00000000-0005-0000-0000-000097550000}"/>
    <cellStyle name="Normal 25 3 3 2 5" xfId="21911" xr:uid="{00000000-0005-0000-0000-000098550000}"/>
    <cellStyle name="Normal 25 3 3 2 5 2" xfId="21912" xr:uid="{00000000-0005-0000-0000-000099550000}"/>
    <cellStyle name="Normal 25 3 3 2 6" xfId="21913" xr:uid="{00000000-0005-0000-0000-00009A550000}"/>
    <cellStyle name="Normal 25 3 3 2 6 2" xfId="21914" xr:uid="{00000000-0005-0000-0000-00009B550000}"/>
    <cellStyle name="Normal 25 3 3 2 7" xfId="21915" xr:uid="{00000000-0005-0000-0000-00009C550000}"/>
    <cellStyle name="Normal 25 3 3 3" xfId="21916" xr:uid="{00000000-0005-0000-0000-00009D550000}"/>
    <cellStyle name="Normal 25 3 3 3 2" xfId="21917" xr:uid="{00000000-0005-0000-0000-00009E550000}"/>
    <cellStyle name="Normal 25 3 3 3 2 2" xfId="21918" xr:uid="{00000000-0005-0000-0000-00009F550000}"/>
    <cellStyle name="Normal 25 3 3 3 3" xfId="21919" xr:uid="{00000000-0005-0000-0000-0000A0550000}"/>
    <cellStyle name="Normal 25 3 3 4" xfId="21920" xr:uid="{00000000-0005-0000-0000-0000A1550000}"/>
    <cellStyle name="Normal 25 3 3 4 2" xfId="21921" xr:uid="{00000000-0005-0000-0000-0000A2550000}"/>
    <cellStyle name="Normal 25 3 3 4 2 2" xfId="21922" xr:uid="{00000000-0005-0000-0000-0000A3550000}"/>
    <cellStyle name="Normal 25 3 3 4 3" xfId="21923" xr:uid="{00000000-0005-0000-0000-0000A4550000}"/>
    <cellStyle name="Normal 25 3 3 5" xfId="21924" xr:uid="{00000000-0005-0000-0000-0000A5550000}"/>
    <cellStyle name="Normal 25 3 3 5 2" xfId="21925" xr:uid="{00000000-0005-0000-0000-0000A6550000}"/>
    <cellStyle name="Normal 25 3 3 5 2 2" xfId="21926" xr:uid="{00000000-0005-0000-0000-0000A7550000}"/>
    <cellStyle name="Normal 25 3 3 5 3" xfId="21927" xr:uid="{00000000-0005-0000-0000-0000A8550000}"/>
    <cellStyle name="Normal 25 3 3 6" xfId="21928" xr:uid="{00000000-0005-0000-0000-0000A9550000}"/>
    <cellStyle name="Normal 25 3 3 6 2" xfId="21929" xr:uid="{00000000-0005-0000-0000-0000AA550000}"/>
    <cellStyle name="Normal 25 3 3 7" xfId="21930" xr:uid="{00000000-0005-0000-0000-0000AB550000}"/>
    <cellStyle name="Normal 25 3 3 7 2" xfId="21931" xr:uid="{00000000-0005-0000-0000-0000AC550000}"/>
    <cellStyle name="Normal 25 3 3 8" xfId="21932" xr:uid="{00000000-0005-0000-0000-0000AD550000}"/>
    <cellStyle name="Normal 25 3 4" xfId="21933" xr:uid="{00000000-0005-0000-0000-0000AE550000}"/>
    <cellStyle name="Normal 25 3 4 2" xfId="21934" xr:uid="{00000000-0005-0000-0000-0000AF550000}"/>
    <cellStyle name="Normal 25 3 4 2 2" xfId="21935" xr:uid="{00000000-0005-0000-0000-0000B0550000}"/>
    <cellStyle name="Normal 25 3 4 2 2 2" xfId="21936" xr:uid="{00000000-0005-0000-0000-0000B1550000}"/>
    <cellStyle name="Normal 25 3 4 2 3" xfId="21937" xr:uid="{00000000-0005-0000-0000-0000B2550000}"/>
    <cellStyle name="Normal 25 3 4 3" xfId="21938" xr:uid="{00000000-0005-0000-0000-0000B3550000}"/>
    <cellStyle name="Normal 25 3 4 3 2" xfId="21939" xr:uid="{00000000-0005-0000-0000-0000B4550000}"/>
    <cellStyle name="Normal 25 3 4 3 2 2" xfId="21940" xr:uid="{00000000-0005-0000-0000-0000B5550000}"/>
    <cellStyle name="Normal 25 3 4 3 3" xfId="21941" xr:uid="{00000000-0005-0000-0000-0000B6550000}"/>
    <cellStyle name="Normal 25 3 4 4" xfId="21942" xr:uid="{00000000-0005-0000-0000-0000B7550000}"/>
    <cellStyle name="Normal 25 3 4 4 2" xfId="21943" xr:uid="{00000000-0005-0000-0000-0000B8550000}"/>
    <cellStyle name="Normal 25 3 4 4 2 2" xfId="21944" xr:uid="{00000000-0005-0000-0000-0000B9550000}"/>
    <cellStyle name="Normal 25 3 4 4 3" xfId="21945" xr:uid="{00000000-0005-0000-0000-0000BA550000}"/>
    <cellStyle name="Normal 25 3 4 5" xfId="21946" xr:uid="{00000000-0005-0000-0000-0000BB550000}"/>
    <cellStyle name="Normal 25 3 4 5 2" xfId="21947" xr:uid="{00000000-0005-0000-0000-0000BC550000}"/>
    <cellStyle name="Normal 25 3 4 6" xfId="21948" xr:uid="{00000000-0005-0000-0000-0000BD550000}"/>
    <cellStyle name="Normal 25 3 4 6 2" xfId="21949" xr:uid="{00000000-0005-0000-0000-0000BE550000}"/>
    <cellStyle name="Normal 25 3 4 7" xfId="21950" xr:uid="{00000000-0005-0000-0000-0000BF550000}"/>
    <cellStyle name="Normal 25 3 5" xfId="21951" xr:uid="{00000000-0005-0000-0000-0000C0550000}"/>
    <cellStyle name="Normal 25 3 5 2" xfId="21952" xr:uid="{00000000-0005-0000-0000-0000C1550000}"/>
    <cellStyle name="Normal 25 3 5 2 2" xfId="21953" xr:uid="{00000000-0005-0000-0000-0000C2550000}"/>
    <cellStyle name="Normal 25 3 5 2 2 2" xfId="21954" xr:uid="{00000000-0005-0000-0000-0000C3550000}"/>
    <cellStyle name="Normal 25 3 5 2 3" xfId="21955" xr:uid="{00000000-0005-0000-0000-0000C4550000}"/>
    <cellStyle name="Normal 25 3 5 3" xfId="21956" xr:uid="{00000000-0005-0000-0000-0000C5550000}"/>
    <cellStyle name="Normal 25 3 5 3 2" xfId="21957" xr:uid="{00000000-0005-0000-0000-0000C6550000}"/>
    <cellStyle name="Normal 25 3 5 3 2 2" xfId="21958" xr:uid="{00000000-0005-0000-0000-0000C7550000}"/>
    <cellStyle name="Normal 25 3 5 3 3" xfId="21959" xr:uid="{00000000-0005-0000-0000-0000C8550000}"/>
    <cellStyle name="Normal 25 3 5 4" xfId="21960" xr:uid="{00000000-0005-0000-0000-0000C9550000}"/>
    <cellStyle name="Normal 25 3 5 4 2" xfId="21961" xr:uid="{00000000-0005-0000-0000-0000CA550000}"/>
    <cellStyle name="Normal 25 3 5 4 2 2" xfId="21962" xr:uid="{00000000-0005-0000-0000-0000CB550000}"/>
    <cellStyle name="Normal 25 3 5 4 3" xfId="21963" xr:uid="{00000000-0005-0000-0000-0000CC550000}"/>
    <cellStyle name="Normal 25 3 5 5" xfId="21964" xr:uid="{00000000-0005-0000-0000-0000CD550000}"/>
    <cellStyle name="Normal 25 3 5 5 2" xfId="21965" xr:uid="{00000000-0005-0000-0000-0000CE550000}"/>
    <cellStyle name="Normal 25 3 5 6" xfId="21966" xr:uid="{00000000-0005-0000-0000-0000CF550000}"/>
    <cellStyle name="Normal 25 3 5 6 2" xfId="21967" xr:uid="{00000000-0005-0000-0000-0000D0550000}"/>
    <cellStyle name="Normal 25 3 5 7" xfId="21968" xr:uid="{00000000-0005-0000-0000-0000D1550000}"/>
    <cellStyle name="Normal 25 3 6" xfId="21969" xr:uid="{00000000-0005-0000-0000-0000D2550000}"/>
    <cellStyle name="Normal 25 3 6 2" xfId="21970" xr:uid="{00000000-0005-0000-0000-0000D3550000}"/>
    <cellStyle name="Normal 25 3 6 2 2" xfId="21971" xr:uid="{00000000-0005-0000-0000-0000D4550000}"/>
    <cellStyle name="Normal 25 3 6 3" xfId="21972" xr:uid="{00000000-0005-0000-0000-0000D5550000}"/>
    <cellStyle name="Normal 25 3 7" xfId="21973" xr:uid="{00000000-0005-0000-0000-0000D6550000}"/>
    <cellStyle name="Normal 25 3 7 2" xfId="21974" xr:uid="{00000000-0005-0000-0000-0000D7550000}"/>
    <cellStyle name="Normal 25 3 7 2 2" xfId="21975" xr:uid="{00000000-0005-0000-0000-0000D8550000}"/>
    <cellStyle name="Normal 25 3 7 3" xfId="21976" xr:uid="{00000000-0005-0000-0000-0000D9550000}"/>
    <cellStyle name="Normal 25 3 8" xfId="21977" xr:uid="{00000000-0005-0000-0000-0000DA550000}"/>
    <cellStyle name="Normal 25 3 8 2" xfId="21978" xr:uid="{00000000-0005-0000-0000-0000DB550000}"/>
    <cellStyle name="Normal 25 3 8 2 2" xfId="21979" xr:uid="{00000000-0005-0000-0000-0000DC550000}"/>
    <cellStyle name="Normal 25 3 8 3" xfId="21980" xr:uid="{00000000-0005-0000-0000-0000DD550000}"/>
    <cellStyle name="Normal 25 3 9" xfId="21981" xr:uid="{00000000-0005-0000-0000-0000DE550000}"/>
    <cellStyle name="Normal 25 3 9 2" xfId="21982" xr:uid="{00000000-0005-0000-0000-0000DF550000}"/>
    <cellStyle name="Normal 25 4" xfId="21983" xr:uid="{00000000-0005-0000-0000-0000E0550000}"/>
    <cellStyle name="Normal 25 4 2" xfId="21984" xr:uid="{00000000-0005-0000-0000-0000E1550000}"/>
    <cellStyle name="Normal 25 4 2 2" xfId="21985" xr:uid="{00000000-0005-0000-0000-0000E2550000}"/>
    <cellStyle name="Normal 25 4 2 2 2" xfId="21986" xr:uid="{00000000-0005-0000-0000-0000E3550000}"/>
    <cellStyle name="Normal 25 4 2 2 2 2" xfId="21987" xr:uid="{00000000-0005-0000-0000-0000E4550000}"/>
    <cellStyle name="Normal 25 4 2 2 3" xfId="21988" xr:uid="{00000000-0005-0000-0000-0000E5550000}"/>
    <cellStyle name="Normal 25 4 2 3" xfId="21989" xr:uid="{00000000-0005-0000-0000-0000E6550000}"/>
    <cellStyle name="Normal 25 4 2 3 2" xfId="21990" xr:uid="{00000000-0005-0000-0000-0000E7550000}"/>
    <cellStyle name="Normal 25 4 2 3 2 2" xfId="21991" xr:uid="{00000000-0005-0000-0000-0000E8550000}"/>
    <cellStyle name="Normal 25 4 2 3 3" xfId="21992" xr:uid="{00000000-0005-0000-0000-0000E9550000}"/>
    <cellStyle name="Normal 25 4 2 4" xfId="21993" xr:uid="{00000000-0005-0000-0000-0000EA550000}"/>
    <cellStyle name="Normal 25 4 2 4 2" xfId="21994" xr:uid="{00000000-0005-0000-0000-0000EB550000}"/>
    <cellStyle name="Normal 25 4 2 4 2 2" xfId="21995" xr:uid="{00000000-0005-0000-0000-0000EC550000}"/>
    <cellStyle name="Normal 25 4 2 4 3" xfId="21996" xr:uid="{00000000-0005-0000-0000-0000ED550000}"/>
    <cellStyle name="Normal 25 4 2 5" xfId="21997" xr:uid="{00000000-0005-0000-0000-0000EE550000}"/>
    <cellStyle name="Normal 25 4 2 5 2" xfId="21998" xr:uid="{00000000-0005-0000-0000-0000EF550000}"/>
    <cellStyle name="Normal 25 4 2 6" xfId="21999" xr:uid="{00000000-0005-0000-0000-0000F0550000}"/>
    <cellStyle name="Normal 25 4 2 6 2" xfId="22000" xr:uid="{00000000-0005-0000-0000-0000F1550000}"/>
    <cellStyle name="Normal 25 4 2 7" xfId="22001" xr:uid="{00000000-0005-0000-0000-0000F2550000}"/>
    <cellStyle name="Normal 25 4 3" xfId="22002" xr:uid="{00000000-0005-0000-0000-0000F3550000}"/>
    <cellStyle name="Normal 25 4 3 2" xfId="22003" xr:uid="{00000000-0005-0000-0000-0000F4550000}"/>
    <cellStyle name="Normal 25 4 3 2 2" xfId="22004" xr:uid="{00000000-0005-0000-0000-0000F5550000}"/>
    <cellStyle name="Normal 25 4 3 2 2 2" xfId="22005" xr:uid="{00000000-0005-0000-0000-0000F6550000}"/>
    <cellStyle name="Normal 25 4 3 2 3" xfId="22006" xr:uid="{00000000-0005-0000-0000-0000F7550000}"/>
    <cellStyle name="Normal 25 4 3 3" xfId="22007" xr:uid="{00000000-0005-0000-0000-0000F8550000}"/>
    <cellStyle name="Normal 25 4 3 3 2" xfId="22008" xr:uid="{00000000-0005-0000-0000-0000F9550000}"/>
    <cellStyle name="Normal 25 4 3 3 2 2" xfId="22009" xr:uid="{00000000-0005-0000-0000-0000FA550000}"/>
    <cellStyle name="Normal 25 4 3 3 3" xfId="22010" xr:uid="{00000000-0005-0000-0000-0000FB550000}"/>
    <cellStyle name="Normal 25 4 3 4" xfId="22011" xr:uid="{00000000-0005-0000-0000-0000FC550000}"/>
    <cellStyle name="Normal 25 4 3 4 2" xfId="22012" xr:uid="{00000000-0005-0000-0000-0000FD550000}"/>
    <cellStyle name="Normal 25 4 3 4 2 2" xfId="22013" xr:uid="{00000000-0005-0000-0000-0000FE550000}"/>
    <cellStyle name="Normal 25 4 3 4 3" xfId="22014" xr:uid="{00000000-0005-0000-0000-0000FF550000}"/>
    <cellStyle name="Normal 25 4 3 5" xfId="22015" xr:uid="{00000000-0005-0000-0000-000000560000}"/>
    <cellStyle name="Normal 25 4 3 5 2" xfId="22016" xr:uid="{00000000-0005-0000-0000-000001560000}"/>
    <cellStyle name="Normal 25 4 3 6" xfId="22017" xr:uid="{00000000-0005-0000-0000-000002560000}"/>
    <cellStyle name="Normal 25 4 3 6 2" xfId="22018" xr:uid="{00000000-0005-0000-0000-000003560000}"/>
    <cellStyle name="Normal 25 4 3 7" xfId="22019" xr:uid="{00000000-0005-0000-0000-000004560000}"/>
    <cellStyle name="Normal 25 4 4" xfId="22020" xr:uid="{00000000-0005-0000-0000-000005560000}"/>
    <cellStyle name="Normal 25 4 4 2" xfId="22021" xr:uid="{00000000-0005-0000-0000-000006560000}"/>
    <cellStyle name="Normal 25 4 4 2 2" xfId="22022" xr:uid="{00000000-0005-0000-0000-000007560000}"/>
    <cellStyle name="Normal 25 4 4 3" xfId="22023" xr:uid="{00000000-0005-0000-0000-000008560000}"/>
    <cellStyle name="Normal 25 4 5" xfId="22024" xr:uid="{00000000-0005-0000-0000-000009560000}"/>
    <cellStyle name="Normal 25 4 5 2" xfId="22025" xr:uid="{00000000-0005-0000-0000-00000A560000}"/>
    <cellStyle name="Normal 25 4 5 2 2" xfId="22026" xr:uid="{00000000-0005-0000-0000-00000B560000}"/>
    <cellStyle name="Normal 25 4 5 3" xfId="22027" xr:uid="{00000000-0005-0000-0000-00000C560000}"/>
    <cellStyle name="Normal 25 4 6" xfId="22028" xr:uid="{00000000-0005-0000-0000-00000D560000}"/>
    <cellStyle name="Normal 25 4 6 2" xfId="22029" xr:uid="{00000000-0005-0000-0000-00000E560000}"/>
    <cellStyle name="Normal 25 4 6 2 2" xfId="22030" xr:uid="{00000000-0005-0000-0000-00000F560000}"/>
    <cellStyle name="Normal 25 4 6 3" xfId="22031" xr:uid="{00000000-0005-0000-0000-000010560000}"/>
    <cellStyle name="Normal 25 4 7" xfId="22032" xr:uid="{00000000-0005-0000-0000-000011560000}"/>
    <cellStyle name="Normal 25 4 7 2" xfId="22033" xr:uid="{00000000-0005-0000-0000-000012560000}"/>
    <cellStyle name="Normal 25 4 8" xfId="22034" xr:uid="{00000000-0005-0000-0000-000013560000}"/>
    <cellStyle name="Normal 25 4 8 2" xfId="22035" xr:uid="{00000000-0005-0000-0000-000014560000}"/>
    <cellStyle name="Normal 25 4 9" xfId="22036" xr:uid="{00000000-0005-0000-0000-000015560000}"/>
    <cellStyle name="Normal 25 5" xfId="22037" xr:uid="{00000000-0005-0000-0000-000016560000}"/>
    <cellStyle name="Normal 25 5 2" xfId="22038" xr:uid="{00000000-0005-0000-0000-000017560000}"/>
    <cellStyle name="Normal 25 5 2 2" xfId="22039" xr:uid="{00000000-0005-0000-0000-000018560000}"/>
    <cellStyle name="Normal 25 5 2 2 2" xfId="22040" xr:uid="{00000000-0005-0000-0000-000019560000}"/>
    <cellStyle name="Normal 25 5 2 2 2 2" xfId="22041" xr:uid="{00000000-0005-0000-0000-00001A560000}"/>
    <cellStyle name="Normal 25 5 2 2 3" xfId="22042" xr:uid="{00000000-0005-0000-0000-00001B560000}"/>
    <cellStyle name="Normal 25 5 2 3" xfId="22043" xr:uid="{00000000-0005-0000-0000-00001C560000}"/>
    <cellStyle name="Normal 25 5 2 3 2" xfId="22044" xr:uid="{00000000-0005-0000-0000-00001D560000}"/>
    <cellStyle name="Normal 25 5 2 3 2 2" xfId="22045" xr:uid="{00000000-0005-0000-0000-00001E560000}"/>
    <cellStyle name="Normal 25 5 2 3 3" xfId="22046" xr:uid="{00000000-0005-0000-0000-00001F560000}"/>
    <cellStyle name="Normal 25 5 2 4" xfId="22047" xr:uid="{00000000-0005-0000-0000-000020560000}"/>
    <cellStyle name="Normal 25 5 2 4 2" xfId="22048" xr:uid="{00000000-0005-0000-0000-000021560000}"/>
    <cellStyle name="Normal 25 5 2 4 2 2" xfId="22049" xr:uid="{00000000-0005-0000-0000-000022560000}"/>
    <cellStyle name="Normal 25 5 2 4 3" xfId="22050" xr:uid="{00000000-0005-0000-0000-000023560000}"/>
    <cellStyle name="Normal 25 5 2 5" xfId="22051" xr:uid="{00000000-0005-0000-0000-000024560000}"/>
    <cellStyle name="Normal 25 5 2 5 2" xfId="22052" xr:uid="{00000000-0005-0000-0000-000025560000}"/>
    <cellStyle name="Normal 25 5 2 6" xfId="22053" xr:uid="{00000000-0005-0000-0000-000026560000}"/>
    <cellStyle name="Normal 25 5 2 6 2" xfId="22054" xr:uid="{00000000-0005-0000-0000-000027560000}"/>
    <cellStyle name="Normal 25 5 2 7" xfId="22055" xr:uid="{00000000-0005-0000-0000-000028560000}"/>
    <cellStyle name="Normal 25 5 3" xfId="22056" xr:uid="{00000000-0005-0000-0000-000029560000}"/>
    <cellStyle name="Normal 25 5 3 2" xfId="22057" xr:uid="{00000000-0005-0000-0000-00002A560000}"/>
    <cellStyle name="Normal 25 5 3 2 2" xfId="22058" xr:uid="{00000000-0005-0000-0000-00002B560000}"/>
    <cellStyle name="Normal 25 5 3 3" xfId="22059" xr:uid="{00000000-0005-0000-0000-00002C560000}"/>
    <cellStyle name="Normal 25 5 4" xfId="22060" xr:uid="{00000000-0005-0000-0000-00002D560000}"/>
    <cellStyle name="Normal 25 5 4 2" xfId="22061" xr:uid="{00000000-0005-0000-0000-00002E560000}"/>
    <cellStyle name="Normal 25 5 4 2 2" xfId="22062" xr:uid="{00000000-0005-0000-0000-00002F560000}"/>
    <cellStyle name="Normal 25 5 4 3" xfId="22063" xr:uid="{00000000-0005-0000-0000-000030560000}"/>
    <cellStyle name="Normal 25 5 5" xfId="22064" xr:uid="{00000000-0005-0000-0000-000031560000}"/>
    <cellStyle name="Normal 25 5 5 2" xfId="22065" xr:uid="{00000000-0005-0000-0000-000032560000}"/>
    <cellStyle name="Normal 25 5 5 2 2" xfId="22066" xr:uid="{00000000-0005-0000-0000-000033560000}"/>
    <cellStyle name="Normal 25 5 5 3" xfId="22067" xr:uid="{00000000-0005-0000-0000-000034560000}"/>
    <cellStyle name="Normal 25 5 6" xfId="22068" xr:uid="{00000000-0005-0000-0000-000035560000}"/>
    <cellStyle name="Normal 25 5 6 2" xfId="22069" xr:uid="{00000000-0005-0000-0000-000036560000}"/>
    <cellStyle name="Normal 25 5 7" xfId="22070" xr:uid="{00000000-0005-0000-0000-000037560000}"/>
    <cellStyle name="Normal 25 5 7 2" xfId="22071" xr:uid="{00000000-0005-0000-0000-000038560000}"/>
    <cellStyle name="Normal 25 5 8" xfId="22072" xr:uid="{00000000-0005-0000-0000-000039560000}"/>
    <cellStyle name="Normal 25 6" xfId="22073" xr:uid="{00000000-0005-0000-0000-00003A560000}"/>
    <cellStyle name="Normal 25 6 2" xfId="22074" xr:uid="{00000000-0005-0000-0000-00003B560000}"/>
    <cellStyle name="Normal 25 6 2 2" xfId="22075" xr:uid="{00000000-0005-0000-0000-00003C560000}"/>
    <cellStyle name="Normal 25 6 2 2 2" xfId="22076" xr:uid="{00000000-0005-0000-0000-00003D560000}"/>
    <cellStyle name="Normal 25 6 2 3" xfId="22077" xr:uid="{00000000-0005-0000-0000-00003E560000}"/>
    <cellStyle name="Normal 25 6 3" xfId="22078" xr:uid="{00000000-0005-0000-0000-00003F560000}"/>
    <cellStyle name="Normal 25 6 3 2" xfId="22079" xr:uid="{00000000-0005-0000-0000-000040560000}"/>
    <cellStyle name="Normal 25 6 3 2 2" xfId="22080" xr:uid="{00000000-0005-0000-0000-000041560000}"/>
    <cellStyle name="Normal 25 6 3 3" xfId="22081" xr:uid="{00000000-0005-0000-0000-000042560000}"/>
    <cellStyle name="Normal 25 6 4" xfId="22082" xr:uid="{00000000-0005-0000-0000-000043560000}"/>
    <cellStyle name="Normal 25 6 4 2" xfId="22083" xr:uid="{00000000-0005-0000-0000-000044560000}"/>
    <cellStyle name="Normal 25 6 4 2 2" xfId="22084" xr:uid="{00000000-0005-0000-0000-000045560000}"/>
    <cellStyle name="Normal 25 6 4 3" xfId="22085" xr:uid="{00000000-0005-0000-0000-000046560000}"/>
    <cellStyle name="Normal 25 6 5" xfId="22086" xr:uid="{00000000-0005-0000-0000-000047560000}"/>
    <cellStyle name="Normal 25 6 5 2" xfId="22087" xr:uid="{00000000-0005-0000-0000-000048560000}"/>
    <cellStyle name="Normal 25 6 6" xfId="22088" xr:uid="{00000000-0005-0000-0000-000049560000}"/>
    <cellStyle name="Normal 25 6 6 2" xfId="22089" xr:uid="{00000000-0005-0000-0000-00004A560000}"/>
    <cellStyle name="Normal 25 6 7" xfId="22090" xr:uid="{00000000-0005-0000-0000-00004B560000}"/>
    <cellStyle name="Normal 25 7" xfId="22091" xr:uid="{00000000-0005-0000-0000-00004C560000}"/>
    <cellStyle name="Normal 25 7 2" xfId="22092" xr:uid="{00000000-0005-0000-0000-00004D560000}"/>
    <cellStyle name="Normal 25 7 2 2" xfId="22093" xr:uid="{00000000-0005-0000-0000-00004E560000}"/>
    <cellStyle name="Normal 25 7 2 2 2" xfId="22094" xr:uid="{00000000-0005-0000-0000-00004F560000}"/>
    <cellStyle name="Normal 25 7 2 3" xfId="22095" xr:uid="{00000000-0005-0000-0000-000050560000}"/>
    <cellStyle name="Normal 25 7 3" xfId="22096" xr:uid="{00000000-0005-0000-0000-000051560000}"/>
    <cellStyle name="Normal 25 7 3 2" xfId="22097" xr:uid="{00000000-0005-0000-0000-000052560000}"/>
    <cellStyle name="Normal 25 7 3 2 2" xfId="22098" xr:uid="{00000000-0005-0000-0000-000053560000}"/>
    <cellStyle name="Normal 25 7 3 3" xfId="22099" xr:uid="{00000000-0005-0000-0000-000054560000}"/>
    <cellStyle name="Normal 25 7 4" xfId="22100" xr:uid="{00000000-0005-0000-0000-000055560000}"/>
    <cellStyle name="Normal 25 7 4 2" xfId="22101" xr:uid="{00000000-0005-0000-0000-000056560000}"/>
    <cellStyle name="Normal 25 7 4 2 2" xfId="22102" xr:uid="{00000000-0005-0000-0000-000057560000}"/>
    <cellStyle name="Normal 25 7 4 3" xfId="22103" xr:uid="{00000000-0005-0000-0000-000058560000}"/>
    <cellStyle name="Normal 25 7 5" xfId="22104" xr:uid="{00000000-0005-0000-0000-000059560000}"/>
    <cellStyle name="Normal 25 7 5 2" xfId="22105" xr:uid="{00000000-0005-0000-0000-00005A560000}"/>
    <cellStyle name="Normal 25 7 6" xfId="22106" xr:uid="{00000000-0005-0000-0000-00005B560000}"/>
    <cellStyle name="Normal 25 7 6 2" xfId="22107" xr:uid="{00000000-0005-0000-0000-00005C560000}"/>
    <cellStyle name="Normal 25 7 7" xfId="22108" xr:uid="{00000000-0005-0000-0000-00005D560000}"/>
    <cellStyle name="Normal 25 8" xfId="22109" xr:uid="{00000000-0005-0000-0000-00005E560000}"/>
    <cellStyle name="Normal 25 8 2" xfId="22110" xr:uid="{00000000-0005-0000-0000-00005F560000}"/>
    <cellStyle name="Normal 25 8 2 2" xfId="22111" xr:uid="{00000000-0005-0000-0000-000060560000}"/>
    <cellStyle name="Normal 25 8 3" xfId="22112" xr:uid="{00000000-0005-0000-0000-000061560000}"/>
    <cellStyle name="Normal 25 9" xfId="22113" xr:uid="{00000000-0005-0000-0000-000062560000}"/>
    <cellStyle name="Normal 25 9 2" xfId="22114" xr:uid="{00000000-0005-0000-0000-000063560000}"/>
    <cellStyle name="Normal 25 9 2 2" xfId="22115" xr:uid="{00000000-0005-0000-0000-000064560000}"/>
    <cellStyle name="Normal 25 9 3" xfId="22116" xr:uid="{00000000-0005-0000-0000-000065560000}"/>
    <cellStyle name="Normal 25_Confidential Information" xfId="22117" xr:uid="{00000000-0005-0000-0000-000066560000}"/>
    <cellStyle name="Normal 26" xfId="22118" xr:uid="{00000000-0005-0000-0000-000067560000}"/>
    <cellStyle name="Normal 26 10" xfId="22119" xr:uid="{00000000-0005-0000-0000-000068560000}"/>
    <cellStyle name="Normal 26 10 2" xfId="22120" xr:uid="{00000000-0005-0000-0000-000069560000}"/>
    <cellStyle name="Normal 26 10 2 2" xfId="22121" xr:uid="{00000000-0005-0000-0000-00006A560000}"/>
    <cellStyle name="Normal 26 10 3" xfId="22122" xr:uid="{00000000-0005-0000-0000-00006B560000}"/>
    <cellStyle name="Normal 26 11" xfId="22123" xr:uid="{00000000-0005-0000-0000-00006C560000}"/>
    <cellStyle name="Normal 26 11 2" xfId="22124" xr:uid="{00000000-0005-0000-0000-00006D560000}"/>
    <cellStyle name="Normal 26 12" xfId="22125" xr:uid="{00000000-0005-0000-0000-00006E560000}"/>
    <cellStyle name="Normal 26 12 2" xfId="22126" xr:uid="{00000000-0005-0000-0000-00006F560000}"/>
    <cellStyle name="Normal 26 13" xfId="22127" xr:uid="{00000000-0005-0000-0000-000070560000}"/>
    <cellStyle name="Normal 26 2" xfId="22128" xr:uid="{00000000-0005-0000-0000-000071560000}"/>
    <cellStyle name="Normal 26 2 10" xfId="22129" xr:uid="{00000000-0005-0000-0000-000072560000}"/>
    <cellStyle name="Normal 26 2 10 2" xfId="22130" xr:uid="{00000000-0005-0000-0000-000073560000}"/>
    <cellStyle name="Normal 26 2 11" xfId="22131" xr:uid="{00000000-0005-0000-0000-000074560000}"/>
    <cellStyle name="Normal 26 2 2" xfId="22132" xr:uid="{00000000-0005-0000-0000-000075560000}"/>
    <cellStyle name="Normal 26 2 2 2" xfId="22133" xr:uid="{00000000-0005-0000-0000-000076560000}"/>
    <cellStyle name="Normal 26 2 2 2 2" xfId="22134" xr:uid="{00000000-0005-0000-0000-000077560000}"/>
    <cellStyle name="Normal 26 2 2 2 2 2" xfId="22135" xr:uid="{00000000-0005-0000-0000-000078560000}"/>
    <cellStyle name="Normal 26 2 2 2 2 2 2" xfId="22136" xr:uid="{00000000-0005-0000-0000-000079560000}"/>
    <cellStyle name="Normal 26 2 2 2 2 3" xfId="22137" xr:uid="{00000000-0005-0000-0000-00007A560000}"/>
    <cellStyle name="Normal 26 2 2 2 3" xfId="22138" xr:uid="{00000000-0005-0000-0000-00007B560000}"/>
    <cellStyle name="Normal 26 2 2 2 3 2" xfId="22139" xr:uid="{00000000-0005-0000-0000-00007C560000}"/>
    <cellStyle name="Normal 26 2 2 2 3 2 2" xfId="22140" xr:uid="{00000000-0005-0000-0000-00007D560000}"/>
    <cellStyle name="Normal 26 2 2 2 3 3" xfId="22141" xr:uid="{00000000-0005-0000-0000-00007E560000}"/>
    <cellStyle name="Normal 26 2 2 2 4" xfId="22142" xr:uid="{00000000-0005-0000-0000-00007F560000}"/>
    <cellStyle name="Normal 26 2 2 2 4 2" xfId="22143" xr:uid="{00000000-0005-0000-0000-000080560000}"/>
    <cellStyle name="Normal 26 2 2 2 4 2 2" xfId="22144" xr:uid="{00000000-0005-0000-0000-000081560000}"/>
    <cellStyle name="Normal 26 2 2 2 4 3" xfId="22145" xr:uid="{00000000-0005-0000-0000-000082560000}"/>
    <cellStyle name="Normal 26 2 2 2 5" xfId="22146" xr:uid="{00000000-0005-0000-0000-000083560000}"/>
    <cellStyle name="Normal 26 2 2 2 5 2" xfId="22147" xr:uid="{00000000-0005-0000-0000-000084560000}"/>
    <cellStyle name="Normal 26 2 2 2 6" xfId="22148" xr:uid="{00000000-0005-0000-0000-000085560000}"/>
    <cellStyle name="Normal 26 2 2 2 6 2" xfId="22149" xr:uid="{00000000-0005-0000-0000-000086560000}"/>
    <cellStyle name="Normal 26 2 2 2 7" xfId="22150" xr:uid="{00000000-0005-0000-0000-000087560000}"/>
    <cellStyle name="Normal 26 2 2 3" xfId="22151" xr:uid="{00000000-0005-0000-0000-000088560000}"/>
    <cellStyle name="Normal 26 2 2 3 2" xfId="22152" xr:uid="{00000000-0005-0000-0000-000089560000}"/>
    <cellStyle name="Normal 26 2 2 3 2 2" xfId="22153" xr:uid="{00000000-0005-0000-0000-00008A560000}"/>
    <cellStyle name="Normal 26 2 2 3 2 2 2" xfId="22154" xr:uid="{00000000-0005-0000-0000-00008B560000}"/>
    <cellStyle name="Normal 26 2 2 3 2 3" xfId="22155" xr:uid="{00000000-0005-0000-0000-00008C560000}"/>
    <cellStyle name="Normal 26 2 2 3 3" xfId="22156" xr:uid="{00000000-0005-0000-0000-00008D560000}"/>
    <cellStyle name="Normal 26 2 2 3 3 2" xfId="22157" xr:uid="{00000000-0005-0000-0000-00008E560000}"/>
    <cellStyle name="Normal 26 2 2 3 3 2 2" xfId="22158" xr:uid="{00000000-0005-0000-0000-00008F560000}"/>
    <cellStyle name="Normal 26 2 2 3 3 3" xfId="22159" xr:uid="{00000000-0005-0000-0000-000090560000}"/>
    <cellStyle name="Normal 26 2 2 3 4" xfId="22160" xr:uid="{00000000-0005-0000-0000-000091560000}"/>
    <cellStyle name="Normal 26 2 2 3 4 2" xfId="22161" xr:uid="{00000000-0005-0000-0000-000092560000}"/>
    <cellStyle name="Normal 26 2 2 3 4 2 2" xfId="22162" xr:uid="{00000000-0005-0000-0000-000093560000}"/>
    <cellStyle name="Normal 26 2 2 3 4 3" xfId="22163" xr:uid="{00000000-0005-0000-0000-000094560000}"/>
    <cellStyle name="Normal 26 2 2 3 5" xfId="22164" xr:uid="{00000000-0005-0000-0000-000095560000}"/>
    <cellStyle name="Normal 26 2 2 3 5 2" xfId="22165" xr:uid="{00000000-0005-0000-0000-000096560000}"/>
    <cellStyle name="Normal 26 2 2 3 6" xfId="22166" xr:uid="{00000000-0005-0000-0000-000097560000}"/>
    <cellStyle name="Normal 26 2 2 3 6 2" xfId="22167" xr:uid="{00000000-0005-0000-0000-000098560000}"/>
    <cellStyle name="Normal 26 2 2 3 7" xfId="22168" xr:uid="{00000000-0005-0000-0000-000099560000}"/>
    <cellStyle name="Normal 26 2 2 4" xfId="22169" xr:uid="{00000000-0005-0000-0000-00009A560000}"/>
    <cellStyle name="Normal 26 2 2 4 2" xfId="22170" xr:uid="{00000000-0005-0000-0000-00009B560000}"/>
    <cellStyle name="Normal 26 2 2 4 2 2" xfId="22171" xr:uid="{00000000-0005-0000-0000-00009C560000}"/>
    <cellStyle name="Normal 26 2 2 4 3" xfId="22172" xr:uid="{00000000-0005-0000-0000-00009D560000}"/>
    <cellStyle name="Normal 26 2 2 5" xfId="22173" xr:uid="{00000000-0005-0000-0000-00009E560000}"/>
    <cellStyle name="Normal 26 2 2 5 2" xfId="22174" xr:uid="{00000000-0005-0000-0000-00009F560000}"/>
    <cellStyle name="Normal 26 2 2 5 2 2" xfId="22175" xr:uid="{00000000-0005-0000-0000-0000A0560000}"/>
    <cellStyle name="Normal 26 2 2 5 3" xfId="22176" xr:uid="{00000000-0005-0000-0000-0000A1560000}"/>
    <cellStyle name="Normal 26 2 2 6" xfId="22177" xr:uid="{00000000-0005-0000-0000-0000A2560000}"/>
    <cellStyle name="Normal 26 2 2 6 2" xfId="22178" xr:uid="{00000000-0005-0000-0000-0000A3560000}"/>
    <cellStyle name="Normal 26 2 2 6 2 2" xfId="22179" xr:uid="{00000000-0005-0000-0000-0000A4560000}"/>
    <cellStyle name="Normal 26 2 2 6 3" xfId="22180" xr:uid="{00000000-0005-0000-0000-0000A5560000}"/>
    <cellStyle name="Normal 26 2 2 7" xfId="22181" xr:uid="{00000000-0005-0000-0000-0000A6560000}"/>
    <cellStyle name="Normal 26 2 2 7 2" xfId="22182" xr:uid="{00000000-0005-0000-0000-0000A7560000}"/>
    <cellStyle name="Normal 26 2 2 8" xfId="22183" xr:uid="{00000000-0005-0000-0000-0000A8560000}"/>
    <cellStyle name="Normal 26 2 2 8 2" xfId="22184" xr:uid="{00000000-0005-0000-0000-0000A9560000}"/>
    <cellStyle name="Normal 26 2 2 9" xfId="22185" xr:uid="{00000000-0005-0000-0000-0000AA560000}"/>
    <cellStyle name="Normal 26 2 3" xfId="22186" xr:uid="{00000000-0005-0000-0000-0000AB560000}"/>
    <cellStyle name="Normal 26 2 3 2" xfId="22187" xr:uid="{00000000-0005-0000-0000-0000AC560000}"/>
    <cellStyle name="Normal 26 2 3 2 2" xfId="22188" xr:uid="{00000000-0005-0000-0000-0000AD560000}"/>
    <cellStyle name="Normal 26 2 3 2 2 2" xfId="22189" xr:uid="{00000000-0005-0000-0000-0000AE560000}"/>
    <cellStyle name="Normal 26 2 3 2 2 2 2" xfId="22190" xr:uid="{00000000-0005-0000-0000-0000AF560000}"/>
    <cellStyle name="Normal 26 2 3 2 2 3" xfId="22191" xr:uid="{00000000-0005-0000-0000-0000B0560000}"/>
    <cellStyle name="Normal 26 2 3 2 3" xfId="22192" xr:uid="{00000000-0005-0000-0000-0000B1560000}"/>
    <cellStyle name="Normal 26 2 3 2 3 2" xfId="22193" xr:uid="{00000000-0005-0000-0000-0000B2560000}"/>
    <cellStyle name="Normal 26 2 3 2 3 2 2" xfId="22194" xr:uid="{00000000-0005-0000-0000-0000B3560000}"/>
    <cellStyle name="Normal 26 2 3 2 3 3" xfId="22195" xr:uid="{00000000-0005-0000-0000-0000B4560000}"/>
    <cellStyle name="Normal 26 2 3 2 4" xfId="22196" xr:uid="{00000000-0005-0000-0000-0000B5560000}"/>
    <cellStyle name="Normal 26 2 3 2 4 2" xfId="22197" xr:uid="{00000000-0005-0000-0000-0000B6560000}"/>
    <cellStyle name="Normal 26 2 3 2 4 2 2" xfId="22198" xr:uid="{00000000-0005-0000-0000-0000B7560000}"/>
    <cellStyle name="Normal 26 2 3 2 4 3" xfId="22199" xr:uid="{00000000-0005-0000-0000-0000B8560000}"/>
    <cellStyle name="Normal 26 2 3 2 5" xfId="22200" xr:uid="{00000000-0005-0000-0000-0000B9560000}"/>
    <cellStyle name="Normal 26 2 3 2 5 2" xfId="22201" xr:uid="{00000000-0005-0000-0000-0000BA560000}"/>
    <cellStyle name="Normal 26 2 3 2 6" xfId="22202" xr:uid="{00000000-0005-0000-0000-0000BB560000}"/>
    <cellStyle name="Normal 26 2 3 2 6 2" xfId="22203" xr:uid="{00000000-0005-0000-0000-0000BC560000}"/>
    <cellStyle name="Normal 26 2 3 2 7" xfId="22204" xr:uid="{00000000-0005-0000-0000-0000BD560000}"/>
    <cellStyle name="Normal 26 2 3 3" xfId="22205" xr:uid="{00000000-0005-0000-0000-0000BE560000}"/>
    <cellStyle name="Normal 26 2 3 3 2" xfId="22206" xr:uid="{00000000-0005-0000-0000-0000BF560000}"/>
    <cellStyle name="Normal 26 2 3 3 2 2" xfId="22207" xr:uid="{00000000-0005-0000-0000-0000C0560000}"/>
    <cellStyle name="Normal 26 2 3 3 3" xfId="22208" xr:uid="{00000000-0005-0000-0000-0000C1560000}"/>
    <cellStyle name="Normal 26 2 3 4" xfId="22209" xr:uid="{00000000-0005-0000-0000-0000C2560000}"/>
    <cellStyle name="Normal 26 2 3 4 2" xfId="22210" xr:uid="{00000000-0005-0000-0000-0000C3560000}"/>
    <cellStyle name="Normal 26 2 3 4 2 2" xfId="22211" xr:uid="{00000000-0005-0000-0000-0000C4560000}"/>
    <cellStyle name="Normal 26 2 3 4 3" xfId="22212" xr:uid="{00000000-0005-0000-0000-0000C5560000}"/>
    <cellStyle name="Normal 26 2 3 5" xfId="22213" xr:uid="{00000000-0005-0000-0000-0000C6560000}"/>
    <cellStyle name="Normal 26 2 3 5 2" xfId="22214" xr:uid="{00000000-0005-0000-0000-0000C7560000}"/>
    <cellStyle name="Normal 26 2 3 5 2 2" xfId="22215" xr:uid="{00000000-0005-0000-0000-0000C8560000}"/>
    <cellStyle name="Normal 26 2 3 5 3" xfId="22216" xr:uid="{00000000-0005-0000-0000-0000C9560000}"/>
    <cellStyle name="Normal 26 2 3 6" xfId="22217" xr:uid="{00000000-0005-0000-0000-0000CA560000}"/>
    <cellStyle name="Normal 26 2 3 6 2" xfId="22218" xr:uid="{00000000-0005-0000-0000-0000CB560000}"/>
    <cellStyle name="Normal 26 2 3 7" xfId="22219" xr:uid="{00000000-0005-0000-0000-0000CC560000}"/>
    <cellStyle name="Normal 26 2 3 7 2" xfId="22220" xr:uid="{00000000-0005-0000-0000-0000CD560000}"/>
    <cellStyle name="Normal 26 2 3 8" xfId="22221" xr:uid="{00000000-0005-0000-0000-0000CE560000}"/>
    <cellStyle name="Normal 26 2 4" xfId="22222" xr:uid="{00000000-0005-0000-0000-0000CF560000}"/>
    <cellStyle name="Normal 26 2 4 2" xfId="22223" xr:uid="{00000000-0005-0000-0000-0000D0560000}"/>
    <cellStyle name="Normal 26 2 4 2 2" xfId="22224" xr:uid="{00000000-0005-0000-0000-0000D1560000}"/>
    <cellStyle name="Normal 26 2 4 2 2 2" xfId="22225" xr:uid="{00000000-0005-0000-0000-0000D2560000}"/>
    <cellStyle name="Normal 26 2 4 2 3" xfId="22226" xr:uid="{00000000-0005-0000-0000-0000D3560000}"/>
    <cellStyle name="Normal 26 2 4 3" xfId="22227" xr:uid="{00000000-0005-0000-0000-0000D4560000}"/>
    <cellStyle name="Normal 26 2 4 3 2" xfId="22228" xr:uid="{00000000-0005-0000-0000-0000D5560000}"/>
    <cellStyle name="Normal 26 2 4 3 2 2" xfId="22229" xr:uid="{00000000-0005-0000-0000-0000D6560000}"/>
    <cellStyle name="Normal 26 2 4 3 3" xfId="22230" xr:uid="{00000000-0005-0000-0000-0000D7560000}"/>
    <cellStyle name="Normal 26 2 4 4" xfId="22231" xr:uid="{00000000-0005-0000-0000-0000D8560000}"/>
    <cellStyle name="Normal 26 2 4 4 2" xfId="22232" xr:uid="{00000000-0005-0000-0000-0000D9560000}"/>
    <cellStyle name="Normal 26 2 4 4 2 2" xfId="22233" xr:uid="{00000000-0005-0000-0000-0000DA560000}"/>
    <cellStyle name="Normal 26 2 4 4 3" xfId="22234" xr:uid="{00000000-0005-0000-0000-0000DB560000}"/>
    <cellStyle name="Normal 26 2 4 5" xfId="22235" xr:uid="{00000000-0005-0000-0000-0000DC560000}"/>
    <cellStyle name="Normal 26 2 4 5 2" xfId="22236" xr:uid="{00000000-0005-0000-0000-0000DD560000}"/>
    <cellStyle name="Normal 26 2 4 6" xfId="22237" xr:uid="{00000000-0005-0000-0000-0000DE560000}"/>
    <cellStyle name="Normal 26 2 4 6 2" xfId="22238" xr:uid="{00000000-0005-0000-0000-0000DF560000}"/>
    <cellStyle name="Normal 26 2 4 7" xfId="22239" xr:uid="{00000000-0005-0000-0000-0000E0560000}"/>
    <cellStyle name="Normal 26 2 5" xfId="22240" xr:uid="{00000000-0005-0000-0000-0000E1560000}"/>
    <cellStyle name="Normal 26 2 5 2" xfId="22241" xr:uid="{00000000-0005-0000-0000-0000E2560000}"/>
    <cellStyle name="Normal 26 2 5 2 2" xfId="22242" xr:uid="{00000000-0005-0000-0000-0000E3560000}"/>
    <cellStyle name="Normal 26 2 5 2 2 2" xfId="22243" xr:uid="{00000000-0005-0000-0000-0000E4560000}"/>
    <cellStyle name="Normal 26 2 5 2 3" xfId="22244" xr:uid="{00000000-0005-0000-0000-0000E5560000}"/>
    <cellStyle name="Normal 26 2 5 3" xfId="22245" xr:uid="{00000000-0005-0000-0000-0000E6560000}"/>
    <cellStyle name="Normal 26 2 5 3 2" xfId="22246" xr:uid="{00000000-0005-0000-0000-0000E7560000}"/>
    <cellStyle name="Normal 26 2 5 3 2 2" xfId="22247" xr:uid="{00000000-0005-0000-0000-0000E8560000}"/>
    <cellStyle name="Normal 26 2 5 3 3" xfId="22248" xr:uid="{00000000-0005-0000-0000-0000E9560000}"/>
    <cellStyle name="Normal 26 2 5 4" xfId="22249" xr:uid="{00000000-0005-0000-0000-0000EA560000}"/>
    <cellStyle name="Normal 26 2 5 4 2" xfId="22250" xr:uid="{00000000-0005-0000-0000-0000EB560000}"/>
    <cellStyle name="Normal 26 2 5 4 2 2" xfId="22251" xr:uid="{00000000-0005-0000-0000-0000EC560000}"/>
    <cellStyle name="Normal 26 2 5 4 3" xfId="22252" xr:uid="{00000000-0005-0000-0000-0000ED560000}"/>
    <cellStyle name="Normal 26 2 5 5" xfId="22253" xr:uid="{00000000-0005-0000-0000-0000EE560000}"/>
    <cellStyle name="Normal 26 2 5 5 2" xfId="22254" xr:uid="{00000000-0005-0000-0000-0000EF560000}"/>
    <cellStyle name="Normal 26 2 5 6" xfId="22255" xr:uid="{00000000-0005-0000-0000-0000F0560000}"/>
    <cellStyle name="Normal 26 2 5 6 2" xfId="22256" xr:uid="{00000000-0005-0000-0000-0000F1560000}"/>
    <cellStyle name="Normal 26 2 5 7" xfId="22257" xr:uid="{00000000-0005-0000-0000-0000F2560000}"/>
    <cellStyle name="Normal 26 2 6" xfId="22258" xr:uid="{00000000-0005-0000-0000-0000F3560000}"/>
    <cellStyle name="Normal 26 2 6 2" xfId="22259" xr:uid="{00000000-0005-0000-0000-0000F4560000}"/>
    <cellStyle name="Normal 26 2 6 2 2" xfId="22260" xr:uid="{00000000-0005-0000-0000-0000F5560000}"/>
    <cellStyle name="Normal 26 2 6 3" xfId="22261" xr:uid="{00000000-0005-0000-0000-0000F6560000}"/>
    <cellStyle name="Normal 26 2 7" xfId="22262" xr:uid="{00000000-0005-0000-0000-0000F7560000}"/>
    <cellStyle name="Normal 26 2 7 2" xfId="22263" xr:uid="{00000000-0005-0000-0000-0000F8560000}"/>
    <cellStyle name="Normal 26 2 7 2 2" xfId="22264" xr:uid="{00000000-0005-0000-0000-0000F9560000}"/>
    <cellStyle name="Normal 26 2 7 3" xfId="22265" xr:uid="{00000000-0005-0000-0000-0000FA560000}"/>
    <cellStyle name="Normal 26 2 8" xfId="22266" xr:uid="{00000000-0005-0000-0000-0000FB560000}"/>
    <cellStyle name="Normal 26 2 8 2" xfId="22267" xr:uid="{00000000-0005-0000-0000-0000FC560000}"/>
    <cellStyle name="Normal 26 2 8 2 2" xfId="22268" xr:uid="{00000000-0005-0000-0000-0000FD560000}"/>
    <cellStyle name="Normal 26 2 8 3" xfId="22269" xr:uid="{00000000-0005-0000-0000-0000FE560000}"/>
    <cellStyle name="Normal 26 2 9" xfId="22270" xr:uid="{00000000-0005-0000-0000-0000FF560000}"/>
    <cellStyle name="Normal 26 2 9 2" xfId="22271" xr:uid="{00000000-0005-0000-0000-000000570000}"/>
    <cellStyle name="Normal 26 3" xfId="22272" xr:uid="{00000000-0005-0000-0000-000001570000}"/>
    <cellStyle name="Normal 26 3 10" xfId="22273" xr:uid="{00000000-0005-0000-0000-000002570000}"/>
    <cellStyle name="Normal 26 3 10 2" xfId="22274" xr:uid="{00000000-0005-0000-0000-000003570000}"/>
    <cellStyle name="Normal 26 3 11" xfId="22275" xr:uid="{00000000-0005-0000-0000-000004570000}"/>
    <cellStyle name="Normal 26 3 2" xfId="22276" xr:uid="{00000000-0005-0000-0000-000005570000}"/>
    <cellStyle name="Normal 26 3 2 2" xfId="22277" xr:uid="{00000000-0005-0000-0000-000006570000}"/>
    <cellStyle name="Normal 26 3 2 2 2" xfId="22278" xr:uid="{00000000-0005-0000-0000-000007570000}"/>
    <cellStyle name="Normal 26 3 2 2 2 2" xfId="22279" xr:uid="{00000000-0005-0000-0000-000008570000}"/>
    <cellStyle name="Normal 26 3 2 2 2 2 2" xfId="22280" xr:uid="{00000000-0005-0000-0000-000009570000}"/>
    <cellStyle name="Normal 26 3 2 2 2 3" xfId="22281" xr:uid="{00000000-0005-0000-0000-00000A570000}"/>
    <cellStyle name="Normal 26 3 2 2 3" xfId="22282" xr:uid="{00000000-0005-0000-0000-00000B570000}"/>
    <cellStyle name="Normal 26 3 2 2 3 2" xfId="22283" xr:uid="{00000000-0005-0000-0000-00000C570000}"/>
    <cellStyle name="Normal 26 3 2 2 3 2 2" xfId="22284" xr:uid="{00000000-0005-0000-0000-00000D570000}"/>
    <cellStyle name="Normal 26 3 2 2 3 3" xfId="22285" xr:uid="{00000000-0005-0000-0000-00000E570000}"/>
    <cellStyle name="Normal 26 3 2 2 4" xfId="22286" xr:uid="{00000000-0005-0000-0000-00000F570000}"/>
    <cellStyle name="Normal 26 3 2 2 4 2" xfId="22287" xr:uid="{00000000-0005-0000-0000-000010570000}"/>
    <cellStyle name="Normal 26 3 2 2 4 2 2" xfId="22288" xr:uid="{00000000-0005-0000-0000-000011570000}"/>
    <cellStyle name="Normal 26 3 2 2 4 3" xfId="22289" xr:uid="{00000000-0005-0000-0000-000012570000}"/>
    <cellStyle name="Normal 26 3 2 2 5" xfId="22290" xr:uid="{00000000-0005-0000-0000-000013570000}"/>
    <cellStyle name="Normal 26 3 2 2 5 2" xfId="22291" xr:uid="{00000000-0005-0000-0000-000014570000}"/>
    <cellStyle name="Normal 26 3 2 2 6" xfId="22292" xr:uid="{00000000-0005-0000-0000-000015570000}"/>
    <cellStyle name="Normal 26 3 2 2 6 2" xfId="22293" xr:uid="{00000000-0005-0000-0000-000016570000}"/>
    <cellStyle name="Normal 26 3 2 2 7" xfId="22294" xr:uid="{00000000-0005-0000-0000-000017570000}"/>
    <cellStyle name="Normal 26 3 2 3" xfId="22295" xr:uid="{00000000-0005-0000-0000-000018570000}"/>
    <cellStyle name="Normal 26 3 2 3 2" xfId="22296" xr:uid="{00000000-0005-0000-0000-000019570000}"/>
    <cellStyle name="Normal 26 3 2 3 2 2" xfId="22297" xr:uid="{00000000-0005-0000-0000-00001A570000}"/>
    <cellStyle name="Normal 26 3 2 3 2 2 2" xfId="22298" xr:uid="{00000000-0005-0000-0000-00001B570000}"/>
    <cellStyle name="Normal 26 3 2 3 2 3" xfId="22299" xr:uid="{00000000-0005-0000-0000-00001C570000}"/>
    <cellStyle name="Normal 26 3 2 3 3" xfId="22300" xr:uid="{00000000-0005-0000-0000-00001D570000}"/>
    <cellStyle name="Normal 26 3 2 3 3 2" xfId="22301" xr:uid="{00000000-0005-0000-0000-00001E570000}"/>
    <cellStyle name="Normal 26 3 2 3 3 2 2" xfId="22302" xr:uid="{00000000-0005-0000-0000-00001F570000}"/>
    <cellStyle name="Normal 26 3 2 3 3 3" xfId="22303" xr:uid="{00000000-0005-0000-0000-000020570000}"/>
    <cellStyle name="Normal 26 3 2 3 4" xfId="22304" xr:uid="{00000000-0005-0000-0000-000021570000}"/>
    <cellStyle name="Normal 26 3 2 3 4 2" xfId="22305" xr:uid="{00000000-0005-0000-0000-000022570000}"/>
    <cellStyle name="Normal 26 3 2 3 4 2 2" xfId="22306" xr:uid="{00000000-0005-0000-0000-000023570000}"/>
    <cellStyle name="Normal 26 3 2 3 4 3" xfId="22307" xr:uid="{00000000-0005-0000-0000-000024570000}"/>
    <cellStyle name="Normal 26 3 2 3 5" xfId="22308" xr:uid="{00000000-0005-0000-0000-000025570000}"/>
    <cellStyle name="Normal 26 3 2 3 5 2" xfId="22309" xr:uid="{00000000-0005-0000-0000-000026570000}"/>
    <cellStyle name="Normal 26 3 2 3 6" xfId="22310" xr:uid="{00000000-0005-0000-0000-000027570000}"/>
    <cellStyle name="Normal 26 3 2 3 6 2" xfId="22311" xr:uid="{00000000-0005-0000-0000-000028570000}"/>
    <cellStyle name="Normal 26 3 2 3 7" xfId="22312" xr:uid="{00000000-0005-0000-0000-000029570000}"/>
    <cellStyle name="Normal 26 3 2 4" xfId="22313" xr:uid="{00000000-0005-0000-0000-00002A570000}"/>
    <cellStyle name="Normal 26 3 2 4 2" xfId="22314" xr:uid="{00000000-0005-0000-0000-00002B570000}"/>
    <cellStyle name="Normal 26 3 2 4 2 2" xfId="22315" xr:uid="{00000000-0005-0000-0000-00002C570000}"/>
    <cellStyle name="Normal 26 3 2 4 3" xfId="22316" xr:uid="{00000000-0005-0000-0000-00002D570000}"/>
    <cellStyle name="Normal 26 3 2 5" xfId="22317" xr:uid="{00000000-0005-0000-0000-00002E570000}"/>
    <cellStyle name="Normal 26 3 2 5 2" xfId="22318" xr:uid="{00000000-0005-0000-0000-00002F570000}"/>
    <cellStyle name="Normal 26 3 2 5 2 2" xfId="22319" xr:uid="{00000000-0005-0000-0000-000030570000}"/>
    <cellStyle name="Normal 26 3 2 5 3" xfId="22320" xr:uid="{00000000-0005-0000-0000-000031570000}"/>
    <cellStyle name="Normal 26 3 2 6" xfId="22321" xr:uid="{00000000-0005-0000-0000-000032570000}"/>
    <cellStyle name="Normal 26 3 2 6 2" xfId="22322" xr:uid="{00000000-0005-0000-0000-000033570000}"/>
    <cellStyle name="Normal 26 3 2 6 2 2" xfId="22323" xr:uid="{00000000-0005-0000-0000-000034570000}"/>
    <cellStyle name="Normal 26 3 2 6 3" xfId="22324" xr:uid="{00000000-0005-0000-0000-000035570000}"/>
    <cellStyle name="Normal 26 3 2 7" xfId="22325" xr:uid="{00000000-0005-0000-0000-000036570000}"/>
    <cellStyle name="Normal 26 3 2 7 2" xfId="22326" xr:uid="{00000000-0005-0000-0000-000037570000}"/>
    <cellStyle name="Normal 26 3 2 8" xfId="22327" xr:uid="{00000000-0005-0000-0000-000038570000}"/>
    <cellStyle name="Normal 26 3 2 8 2" xfId="22328" xr:uid="{00000000-0005-0000-0000-000039570000}"/>
    <cellStyle name="Normal 26 3 2 9" xfId="22329" xr:uid="{00000000-0005-0000-0000-00003A570000}"/>
    <cellStyle name="Normal 26 3 3" xfId="22330" xr:uid="{00000000-0005-0000-0000-00003B570000}"/>
    <cellStyle name="Normal 26 3 3 2" xfId="22331" xr:uid="{00000000-0005-0000-0000-00003C570000}"/>
    <cellStyle name="Normal 26 3 3 2 2" xfId="22332" xr:uid="{00000000-0005-0000-0000-00003D570000}"/>
    <cellStyle name="Normal 26 3 3 2 2 2" xfId="22333" xr:uid="{00000000-0005-0000-0000-00003E570000}"/>
    <cellStyle name="Normal 26 3 3 2 2 2 2" xfId="22334" xr:uid="{00000000-0005-0000-0000-00003F570000}"/>
    <cellStyle name="Normal 26 3 3 2 2 3" xfId="22335" xr:uid="{00000000-0005-0000-0000-000040570000}"/>
    <cellStyle name="Normal 26 3 3 2 3" xfId="22336" xr:uid="{00000000-0005-0000-0000-000041570000}"/>
    <cellStyle name="Normal 26 3 3 2 3 2" xfId="22337" xr:uid="{00000000-0005-0000-0000-000042570000}"/>
    <cellStyle name="Normal 26 3 3 2 3 2 2" xfId="22338" xr:uid="{00000000-0005-0000-0000-000043570000}"/>
    <cellStyle name="Normal 26 3 3 2 3 3" xfId="22339" xr:uid="{00000000-0005-0000-0000-000044570000}"/>
    <cellStyle name="Normal 26 3 3 2 4" xfId="22340" xr:uid="{00000000-0005-0000-0000-000045570000}"/>
    <cellStyle name="Normal 26 3 3 2 4 2" xfId="22341" xr:uid="{00000000-0005-0000-0000-000046570000}"/>
    <cellStyle name="Normal 26 3 3 2 4 2 2" xfId="22342" xr:uid="{00000000-0005-0000-0000-000047570000}"/>
    <cellStyle name="Normal 26 3 3 2 4 3" xfId="22343" xr:uid="{00000000-0005-0000-0000-000048570000}"/>
    <cellStyle name="Normal 26 3 3 2 5" xfId="22344" xr:uid="{00000000-0005-0000-0000-000049570000}"/>
    <cellStyle name="Normal 26 3 3 2 5 2" xfId="22345" xr:uid="{00000000-0005-0000-0000-00004A570000}"/>
    <cellStyle name="Normal 26 3 3 2 6" xfId="22346" xr:uid="{00000000-0005-0000-0000-00004B570000}"/>
    <cellStyle name="Normal 26 3 3 2 6 2" xfId="22347" xr:uid="{00000000-0005-0000-0000-00004C570000}"/>
    <cellStyle name="Normal 26 3 3 2 7" xfId="22348" xr:uid="{00000000-0005-0000-0000-00004D570000}"/>
    <cellStyle name="Normal 26 3 3 3" xfId="22349" xr:uid="{00000000-0005-0000-0000-00004E570000}"/>
    <cellStyle name="Normal 26 3 3 3 2" xfId="22350" xr:uid="{00000000-0005-0000-0000-00004F570000}"/>
    <cellStyle name="Normal 26 3 3 3 2 2" xfId="22351" xr:uid="{00000000-0005-0000-0000-000050570000}"/>
    <cellStyle name="Normal 26 3 3 3 3" xfId="22352" xr:uid="{00000000-0005-0000-0000-000051570000}"/>
    <cellStyle name="Normal 26 3 3 4" xfId="22353" xr:uid="{00000000-0005-0000-0000-000052570000}"/>
    <cellStyle name="Normal 26 3 3 4 2" xfId="22354" xr:uid="{00000000-0005-0000-0000-000053570000}"/>
    <cellStyle name="Normal 26 3 3 4 2 2" xfId="22355" xr:uid="{00000000-0005-0000-0000-000054570000}"/>
    <cellStyle name="Normal 26 3 3 4 3" xfId="22356" xr:uid="{00000000-0005-0000-0000-000055570000}"/>
    <cellStyle name="Normal 26 3 3 5" xfId="22357" xr:uid="{00000000-0005-0000-0000-000056570000}"/>
    <cellStyle name="Normal 26 3 3 5 2" xfId="22358" xr:uid="{00000000-0005-0000-0000-000057570000}"/>
    <cellStyle name="Normal 26 3 3 5 2 2" xfId="22359" xr:uid="{00000000-0005-0000-0000-000058570000}"/>
    <cellStyle name="Normal 26 3 3 5 3" xfId="22360" xr:uid="{00000000-0005-0000-0000-000059570000}"/>
    <cellStyle name="Normal 26 3 3 6" xfId="22361" xr:uid="{00000000-0005-0000-0000-00005A570000}"/>
    <cellStyle name="Normal 26 3 3 6 2" xfId="22362" xr:uid="{00000000-0005-0000-0000-00005B570000}"/>
    <cellStyle name="Normal 26 3 3 7" xfId="22363" xr:uid="{00000000-0005-0000-0000-00005C570000}"/>
    <cellStyle name="Normal 26 3 3 7 2" xfId="22364" xr:uid="{00000000-0005-0000-0000-00005D570000}"/>
    <cellStyle name="Normal 26 3 3 8" xfId="22365" xr:uid="{00000000-0005-0000-0000-00005E570000}"/>
    <cellStyle name="Normal 26 3 4" xfId="22366" xr:uid="{00000000-0005-0000-0000-00005F570000}"/>
    <cellStyle name="Normal 26 3 4 2" xfId="22367" xr:uid="{00000000-0005-0000-0000-000060570000}"/>
    <cellStyle name="Normal 26 3 4 2 2" xfId="22368" xr:uid="{00000000-0005-0000-0000-000061570000}"/>
    <cellStyle name="Normal 26 3 4 2 2 2" xfId="22369" xr:uid="{00000000-0005-0000-0000-000062570000}"/>
    <cellStyle name="Normal 26 3 4 2 3" xfId="22370" xr:uid="{00000000-0005-0000-0000-000063570000}"/>
    <cellStyle name="Normal 26 3 4 3" xfId="22371" xr:uid="{00000000-0005-0000-0000-000064570000}"/>
    <cellStyle name="Normal 26 3 4 3 2" xfId="22372" xr:uid="{00000000-0005-0000-0000-000065570000}"/>
    <cellStyle name="Normal 26 3 4 3 2 2" xfId="22373" xr:uid="{00000000-0005-0000-0000-000066570000}"/>
    <cellStyle name="Normal 26 3 4 3 3" xfId="22374" xr:uid="{00000000-0005-0000-0000-000067570000}"/>
    <cellStyle name="Normal 26 3 4 4" xfId="22375" xr:uid="{00000000-0005-0000-0000-000068570000}"/>
    <cellStyle name="Normal 26 3 4 4 2" xfId="22376" xr:uid="{00000000-0005-0000-0000-000069570000}"/>
    <cellStyle name="Normal 26 3 4 4 2 2" xfId="22377" xr:uid="{00000000-0005-0000-0000-00006A570000}"/>
    <cellStyle name="Normal 26 3 4 4 3" xfId="22378" xr:uid="{00000000-0005-0000-0000-00006B570000}"/>
    <cellStyle name="Normal 26 3 4 5" xfId="22379" xr:uid="{00000000-0005-0000-0000-00006C570000}"/>
    <cellStyle name="Normal 26 3 4 5 2" xfId="22380" xr:uid="{00000000-0005-0000-0000-00006D570000}"/>
    <cellStyle name="Normal 26 3 4 6" xfId="22381" xr:uid="{00000000-0005-0000-0000-00006E570000}"/>
    <cellStyle name="Normal 26 3 4 6 2" xfId="22382" xr:uid="{00000000-0005-0000-0000-00006F570000}"/>
    <cellStyle name="Normal 26 3 4 7" xfId="22383" xr:uid="{00000000-0005-0000-0000-000070570000}"/>
    <cellStyle name="Normal 26 3 5" xfId="22384" xr:uid="{00000000-0005-0000-0000-000071570000}"/>
    <cellStyle name="Normal 26 3 5 2" xfId="22385" xr:uid="{00000000-0005-0000-0000-000072570000}"/>
    <cellStyle name="Normal 26 3 5 2 2" xfId="22386" xr:uid="{00000000-0005-0000-0000-000073570000}"/>
    <cellStyle name="Normal 26 3 5 2 2 2" xfId="22387" xr:uid="{00000000-0005-0000-0000-000074570000}"/>
    <cellStyle name="Normal 26 3 5 2 3" xfId="22388" xr:uid="{00000000-0005-0000-0000-000075570000}"/>
    <cellStyle name="Normal 26 3 5 3" xfId="22389" xr:uid="{00000000-0005-0000-0000-000076570000}"/>
    <cellStyle name="Normal 26 3 5 3 2" xfId="22390" xr:uid="{00000000-0005-0000-0000-000077570000}"/>
    <cellStyle name="Normal 26 3 5 3 2 2" xfId="22391" xr:uid="{00000000-0005-0000-0000-000078570000}"/>
    <cellStyle name="Normal 26 3 5 3 3" xfId="22392" xr:uid="{00000000-0005-0000-0000-000079570000}"/>
    <cellStyle name="Normal 26 3 5 4" xfId="22393" xr:uid="{00000000-0005-0000-0000-00007A570000}"/>
    <cellStyle name="Normal 26 3 5 4 2" xfId="22394" xr:uid="{00000000-0005-0000-0000-00007B570000}"/>
    <cellStyle name="Normal 26 3 5 4 2 2" xfId="22395" xr:uid="{00000000-0005-0000-0000-00007C570000}"/>
    <cellStyle name="Normal 26 3 5 4 3" xfId="22396" xr:uid="{00000000-0005-0000-0000-00007D570000}"/>
    <cellStyle name="Normal 26 3 5 5" xfId="22397" xr:uid="{00000000-0005-0000-0000-00007E570000}"/>
    <cellStyle name="Normal 26 3 5 5 2" xfId="22398" xr:uid="{00000000-0005-0000-0000-00007F570000}"/>
    <cellStyle name="Normal 26 3 5 6" xfId="22399" xr:uid="{00000000-0005-0000-0000-000080570000}"/>
    <cellStyle name="Normal 26 3 5 6 2" xfId="22400" xr:uid="{00000000-0005-0000-0000-000081570000}"/>
    <cellStyle name="Normal 26 3 5 7" xfId="22401" xr:uid="{00000000-0005-0000-0000-000082570000}"/>
    <cellStyle name="Normal 26 3 6" xfId="22402" xr:uid="{00000000-0005-0000-0000-000083570000}"/>
    <cellStyle name="Normal 26 3 6 2" xfId="22403" xr:uid="{00000000-0005-0000-0000-000084570000}"/>
    <cellStyle name="Normal 26 3 6 2 2" xfId="22404" xr:uid="{00000000-0005-0000-0000-000085570000}"/>
    <cellStyle name="Normal 26 3 6 3" xfId="22405" xr:uid="{00000000-0005-0000-0000-000086570000}"/>
    <cellStyle name="Normal 26 3 7" xfId="22406" xr:uid="{00000000-0005-0000-0000-000087570000}"/>
    <cellStyle name="Normal 26 3 7 2" xfId="22407" xr:uid="{00000000-0005-0000-0000-000088570000}"/>
    <cellStyle name="Normal 26 3 7 2 2" xfId="22408" xr:uid="{00000000-0005-0000-0000-000089570000}"/>
    <cellStyle name="Normal 26 3 7 3" xfId="22409" xr:uid="{00000000-0005-0000-0000-00008A570000}"/>
    <cellStyle name="Normal 26 3 8" xfId="22410" xr:uid="{00000000-0005-0000-0000-00008B570000}"/>
    <cellStyle name="Normal 26 3 8 2" xfId="22411" xr:uid="{00000000-0005-0000-0000-00008C570000}"/>
    <cellStyle name="Normal 26 3 8 2 2" xfId="22412" xr:uid="{00000000-0005-0000-0000-00008D570000}"/>
    <cellStyle name="Normal 26 3 8 3" xfId="22413" xr:uid="{00000000-0005-0000-0000-00008E570000}"/>
    <cellStyle name="Normal 26 3 9" xfId="22414" xr:uid="{00000000-0005-0000-0000-00008F570000}"/>
    <cellStyle name="Normal 26 3 9 2" xfId="22415" xr:uid="{00000000-0005-0000-0000-000090570000}"/>
    <cellStyle name="Normal 26 4" xfId="22416" xr:uid="{00000000-0005-0000-0000-000091570000}"/>
    <cellStyle name="Normal 26 4 2" xfId="22417" xr:uid="{00000000-0005-0000-0000-000092570000}"/>
    <cellStyle name="Normal 26 4 2 2" xfId="22418" xr:uid="{00000000-0005-0000-0000-000093570000}"/>
    <cellStyle name="Normal 26 4 2 2 2" xfId="22419" xr:uid="{00000000-0005-0000-0000-000094570000}"/>
    <cellStyle name="Normal 26 4 2 2 2 2" xfId="22420" xr:uid="{00000000-0005-0000-0000-000095570000}"/>
    <cellStyle name="Normal 26 4 2 2 3" xfId="22421" xr:uid="{00000000-0005-0000-0000-000096570000}"/>
    <cellStyle name="Normal 26 4 2 3" xfId="22422" xr:uid="{00000000-0005-0000-0000-000097570000}"/>
    <cellStyle name="Normal 26 4 2 3 2" xfId="22423" xr:uid="{00000000-0005-0000-0000-000098570000}"/>
    <cellStyle name="Normal 26 4 2 3 2 2" xfId="22424" xr:uid="{00000000-0005-0000-0000-000099570000}"/>
    <cellStyle name="Normal 26 4 2 3 3" xfId="22425" xr:uid="{00000000-0005-0000-0000-00009A570000}"/>
    <cellStyle name="Normal 26 4 2 4" xfId="22426" xr:uid="{00000000-0005-0000-0000-00009B570000}"/>
    <cellStyle name="Normal 26 4 2 4 2" xfId="22427" xr:uid="{00000000-0005-0000-0000-00009C570000}"/>
    <cellStyle name="Normal 26 4 2 4 2 2" xfId="22428" xr:uid="{00000000-0005-0000-0000-00009D570000}"/>
    <cellStyle name="Normal 26 4 2 4 3" xfId="22429" xr:uid="{00000000-0005-0000-0000-00009E570000}"/>
    <cellStyle name="Normal 26 4 2 5" xfId="22430" xr:uid="{00000000-0005-0000-0000-00009F570000}"/>
    <cellStyle name="Normal 26 4 2 5 2" xfId="22431" xr:uid="{00000000-0005-0000-0000-0000A0570000}"/>
    <cellStyle name="Normal 26 4 2 6" xfId="22432" xr:uid="{00000000-0005-0000-0000-0000A1570000}"/>
    <cellStyle name="Normal 26 4 2 6 2" xfId="22433" xr:uid="{00000000-0005-0000-0000-0000A2570000}"/>
    <cellStyle name="Normal 26 4 2 7" xfId="22434" xr:uid="{00000000-0005-0000-0000-0000A3570000}"/>
    <cellStyle name="Normal 26 4 3" xfId="22435" xr:uid="{00000000-0005-0000-0000-0000A4570000}"/>
    <cellStyle name="Normal 26 4 3 2" xfId="22436" xr:uid="{00000000-0005-0000-0000-0000A5570000}"/>
    <cellStyle name="Normal 26 4 3 2 2" xfId="22437" xr:uid="{00000000-0005-0000-0000-0000A6570000}"/>
    <cellStyle name="Normal 26 4 3 2 2 2" xfId="22438" xr:uid="{00000000-0005-0000-0000-0000A7570000}"/>
    <cellStyle name="Normal 26 4 3 2 3" xfId="22439" xr:uid="{00000000-0005-0000-0000-0000A8570000}"/>
    <cellStyle name="Normal 26 4 3 3" xfId="22440" xr:uid="{00000000-0005-0000-0000-0000A9570000}"/>
    <cellStyle name="Normal 26 4 3 3 2" xfId="22441" xr:uid="{00000000-0005-0000-0000-0000AA570000}"/>
    <cellStyle name="Normal 26 4 3 3 2 2" xfId="22442" xr:uid="{00000000-0005-0000-0000-0000AB570000}"/>
    <cellStyle name="Normal 26 4 3 3 3" xfId="22443" xr:uid="{00000000-0005-0000-0000-0000AC570000}"/>
    <cellStyle name="Normal 26 4 3 4" xfId="22444" xr:uid="{00000000-0005-0000-0000-0000AD570000}"/>
    <cellStyle name="Normal 26 4 3 4 2" xfId="22445" xr:uid="{00000000-0005-0000-0000-0000AE570000}"/>
    <cellStyle name="Normal 26 4 3 4 2 2" xfId="22446" xr:uid="{00000000-0005-0000-0000-0000AF570000}"/>
    <cellStyle name="Normal 26 4 3 4 3" xfId="22447" xr:uid="{00000000-0005-0000-0000-0000B0570000}"/>
    <cellStyle name="Normal 26 4 3 5" xfId="22448" xr:uid="{00000000-0005-0000-0000-0000B1570000}"/>
    <cellStyle name="Normal 26 4 3 5 2" xfId="22449" xr:uid="{00000000-0005-0000-0000-0000B2570000}"/>
    <cellStyle name="Normal 26 4 3 6" xfId="22450" xr:uid="{00000000-0005-0000-0000-0000B3570000}"/>
    <cellStyle name="Normal 26 4 3 6 2" xfId="22451" xr:uid="{00000000-0005-0000-0000-0000B4570000}"/>
    <cellStyle name="Normal 26 4 3 7" xfId="22452" xr:uid="{00000000-0005-0000-0000-0000B5570000}"/>
    <cellStyle name="Normal 26 4 4" xfId="22453" xr:uid="{00000000-0005-0000-0000-0000B6570000}"/>
    <cellStyle name="Normal 26 4 4 2" xfId="22454" xr:uid="{00000000-0005-0000-0000-0000B7570000}"/>
    <cellStyle name="Normal 26 4 4 2 2" xfId="22455" xr:uid="{00000000-0005-0000-0000-0000B8570000}"/>
    <cellStyle name="Normal 26 4 4 3" xfId="22456" xr:uid="{00000000-0005-0000-0000-0000B9570000}"/>
    <cellStyle name="Normal 26 4 5" xfId="22457" xr:uid="{00000000-0005-0000-0000-0000BA570000}"/>
    <cellStyle name="Normal 26 4 5 2" xfId="22458" xr:uid="{00000000-0005-0000-0000-0000BB570000}"/>
    <cellStyle name="Normal 26 4 5 2 2" xfId="22459" xr:uid="{00000000-0005-0000-0000-0000BC570000}"/>
    <cellStyle name="Normal 26 4 5 3" xfId="22460" xr:uid="{00000000-0005-0000-0000-0000BD570000}"/>
    <cellStyle name="Normal 26 4 6" xfId="22461" xr:uid="{00000000-0005-0000-0000-0000BE570000}"/>
    <cellStyle name="Normal 26 4 6 2" xfId="22462" xr:uid="{00000000-0005-0000-0000-0000BF570000}"/>
    <cellStyle name="Normal 26 4 6 2 2" xfId="22463" xr:uid="{00000000-0005-0000-0000-0000C0570000}"/>
    <cellStyle name="Normal 26 4 6 3" xfId="22464" xr:uid="{00000000-0005-0000-0000-0000C1570000}"/>
    <cellStyle name="Normal 26 4 7" xfId="22465" xr:uid="{00000000-0005-0000-0000-0000C2570000}"/>
    <cellStyle name="Normal 26 4 7 2" xfId="22466" xr:uid="{00000000-0005-0000-0000-0000C3570000}"/>
    <cellStyle name="Normal 26 4 8" xfId="22467" xr:uid="{00000000-0005-0000-0000-0000C4570000}"/>
    <cellStyle name="Normal 26 4 8 2" xfId="22468" xr:uid="{00000000-0005-0000-0000-0000C5570000}"/>
    <cellStyle name="Normal 26 4 9" xfId="22469" xr:uid="{00000000-0005-0000-0000-0000C6570000}"/>
    <cellStyle name="Normal 26 5" xfId="22470" xr:uid="{00000000-0005-0000-0000-0000C7570000}"/>
    <cellStyle name="Normal 26 5 2" xfId="22471" xr:uid="{00000000-0005-0000-0000-0000C8570000}"/>
    <cellStyle name="Normal 26 5 2 2" xfId="22472" xr:uid="{00000000-0005-0000-0000-0000C9570000}"/>
    <cellStyle name="Normal 26 5 2 2 2" xfId="22473" xr:uid="{00000000-0005-0000-0000-0000CA570000}"/>
    <cellStyle name="Normal 26 5 2 2 2 2" xfId="22474" xr:uid="{00000000-0005-0000-0000-0000CB570000}"/>
    <cellStyle name="Normal 26 5 2 2 3" xfId="22475" xr:uid="{00000000-0005-0000-0000-0000CC570000}"/>
    <cellStyle name="Normal 26 5 2 3" xfId="22476" xr:uid="{00000000-0005-0000-0000-0000CD570000}"/>
    <cellStyle name="Normal 26 5 2 3 2" xfId="22477" xr:uid="{00000000-0005-0000-0000-0000CE570000}"/>
    <cellStyle name="Normal 26 5 2 3 2 2" xfId="22478" xr:uid="{00000000-0005-0000-0000-0000CF570000}"/>
    <cellStyle name="Normal 26 5 2 3 3" xfId="22479" xr:uid="{00000000-0005-0000-0000-0000D0570000}"/>
    <cellStyle name="Normal 26 5 2 4" xfId="22480" xr:uid="{00000000-0005-0000-0000-0000D1570000}"/>
    <cellStyle name="Normal 26 5 2 4 2" xfId="22481" xr:uid="{00000000-0005-0000-0000-0000D2570000}"/>
    <cellStyle name="Normal 26 5 2 4 2 2" xfId="22482" xr:uid="{00000000-0005-0000-0000-0000D3570000}"/>
    <cellStyle name="Normal 26 5 2 4 3" xfId="22483" xr:uid="{00000000-0005-0000-0000-0000D4570000}"/>
    <cellStyle name="Normal 26 5 2 5" xfId="22484" xr:uid="{00000000-0005-0000-0000-0000D5570000}"/>
    <cellStyle name="Normal 26 5 2 5 2" xfId="22485" xr:uid="{00000000-0005-0000-0000-0000D6570000}"/>
    <cellStyle name="Normal 26 5 2 6" xfId="22486" xr:uid="{00000000-0005-0000-0000-0000D7570000}"/>
    <cellStyle name="Normal 26 5 2 6 2" xfId="22487" xr:uid="{00000000-0005-0000-0000-0000D8570000}"/>
    <cellStyle name="Normal 26 5 2 7" xfId="22488" xr:uid="{00000000-0005-0000-0000-0000D9570000}"/>
    <cellStyle name="Normal 26 5 3" xfId="22489" xr:uid="{00000000-0005-0000-0000-0000DA570000}"/>
    <cellStyle name="Normal 26 5 3 2" xfId="22490" xr:uid="{00000000-0005-0000-0000-0000DB570000}"/>
    <cellStyle name="Normal 26 5 3 2 2" xfId="22491" xr:uid="{00000000-0005-0000-0000-0000DC570000}"/>
    <cellStyle name="Normal 26 5 3 3" xfId="22492" xr:uid="{00000000-0005-0000-0000-0000DD570000}"/>
    <cellStyle name="Normal 26 5 4" xfId="22493" xr:uid="{00000000-0005-0000-0000-0000DE570000}"/>
    <cellStyle name="Normal 26 5 4 2" xfId="22494" xr:uid="{00000000-0005-0000-0000-0000DF570000}"/>
    <cellStyle name="Normal 26 5 4 2 2" xfId="22495" xr:uid="{00000000-0005-0000-0000-0000E0570000}"/>
    <cellStyle name="Normal 26 5 4 3" xfId="22496" xr:uid="{00000000-0005-0000-0000-0000E1570000}"/>
    <cellStyle name="Normal 26 5 5" xfId="22497" xr:uid="{00000000-0005-0000-0000-0000E2570000}"/>
    <cellStyle name="Normal 26 5 5 2" xfId="22498" xr:uid="{00000000-0005-0000-0000-0000E3570000}"/>
    <cellStyle name="Normal 26 5 5 2 2" xfId="22499" xr:uid="{00000000-0005-0000-0000-0000E4570000}"/>
    <cellStyle name="Normal 26 5 5 3" xfId="22500" xr:uid="{00000000-0005-0000-0000-0000E5570000}"/>
    <cellStyle name="Normal 26 5 6" xfId="22501" xr:uid="{00000000-0005-0000-0000-0000E6570000}"/>
    <cellStyle name="Normal 26 5 6 2" xfId="22502" xr:uid="{00000000-0005-0000-0000-0000E7570000}"/>
    <cellStyle name="Normal 26 5 7" xfId="22503" xr:uid="{00000000-0005-0000-0000-0000E8570000}"/>
    <cellStyle name="Normal 26 5 7 2" xfId="22504" xr:uid="{00000000-0005-0000-0000-0000E9570000}"/>
    <cellStyle name="Normal 26 5 8" xfId="22505" xr:uid="{00000000-0005-0000-0000-0000EA570000}"/>
    <cellStyle name="Normal 26 6" xfId="22506" xr:uid="{00000000-0005-0000-0000-0000EB570000}"/>
    <cellStyle name="Normal 26 6 2" xfId="22507" xr:uid="{00000000-0005-0000-0000-0000EC570000}"/>
    <cellStyle name="Normal 26 6 2 2" xfId="22508" xr:uid="{00000000-0005-0000-0000-0000ED570000}"/>
    <cellStyle name="Normal 26 6 2 2 2" xfId="22509" xr:uid="{00000000-0005-0000-0000-0000EE570000}"/>
    <cellStyle name="Normal 26 6 2 3" xfId="22510" xr:uid="{00000000-0005-0000-0000-0000EF570000}"/>
    <cellStyle name="Normal 26 6 3" xfId="22511" xr:uid="{00000000-0005-0000-0000-0000F0570000}"/>
    <cellStyle name="Normal 26 6 3 2" xfId="22512" xr:uid="{00000000-0005-0000-0000-0000F1570000}"/>
    <cellStyle name="Normal 26 6 3 2 2" xfId="22513" xr:uid="{00000000-0005-0000-0000-0000F2570000}"/>
    <cellStyle name="Normal 26 6 3 3" xfId="22514" xr:uid="{00000000-0005-0000-0000-0000F3570000}"/>
    <cellStyle name="Normal 26 6 4" xfId="22515" xr:uid="{00000000-0005-0000-0000-0000F4570000}"/>
    <cellStyle name="Normal 26 6 4 2" xfId="22516" xr:uid="{00000000-0005-0000-0000-0000F5570000}"/>
    <cellStyle name="Normal 26 6 4 2 2" xfId="22517" xr:uid="{00000000-0005-0000-0000-0000F6570000}"/>
    <cellStyle name="Normal 26 6 4 3" xfId="22518" xr:uid="{00000000-0005-0000-0000-0000F7570000}"/>
    <cellStyle name="Normal 26 6 5" xfId="22519" xr:uid="{00000000-0005-0000-0000-0000F8570000}"/>
    <cellStyle name="Normal 26 6 5 2" xfId="22520" xr:uid="{00000000-0005-0000-0000-0000F9570000}"/>
    <cellStyle name="Normal 26 6 6" xfId="22521" xr:uid="{00000000-0005-0000-0000-0000FA570000}"/>
    <cellStyle name="Normal 26 6 6 2" xfId="22522" xr:uid="{00000000-0005-0000-0000-0000FB570000}"/>
    <cellStyle name="Normal 26 6 7" xfId="22523" xr:uid="{00000000-0005-0000-0000-0000FC570000}"/>
    <cellStyle name="Normal 26 7" xfId="22524" xr:uid="{00000000-0005-0000-0000-0000FD570000}"/>
    <cellStyle name="Normal 26 7 2" xfId="22525" xr:uid="{00000000-0005-0000-0000-0000FE570000}"/>
    <cellStyle name="Normal 26 7 2 2" xfId="22526" xr:uid="{00000000-0005-0000-0000-0000FF570000}"/>
    <cellStyle name="Normal 26 7 2 2 2" xfId="22527" xr:uid="{00000000-0005-0000-0000-000000580000}"/>
    <cellStyle name="Normal 26 7 2 3" xfId="22528" xr:uid="{00000000-0005-0000-0000-000001580000}"/>
    <cellStyle name="Normal 26 7 3" xfId="22529" xr:uid="{00000000-0005-0000-0000-000002580000}"/>
    <cellStyle name="Normal 26 7 3 2" xfId="22530" xr:uid="{00000000-0005-0000-0000-000003580000}"/>
    <cellStyle name="Normal 26 7 3 2 2" xfId="22531" xr:uid="{00000000-0005-0000-0000-000004580000}"/>
    <cellStyle name="Normal 26 7 3 3" xfId="22532" xr:uid="{00000000-0005-0000-0000-000005580000}"/>
    <cellStyle name="Normal 26 7 4" xfId="22533" xr:uid="{00000000-0005-0000-0000-000006580000}"/>
    <cellStyle name="Normal 26 7 4 2" xfId="22534" xr:uid="{00000000-0005-0000-0000-000007580000}"/>
    <cellStyle name="Normal 26 7 4 2 2" xfId="22535" xr:uid="{00000000-0005-0000-0000-000008580000}"/>
    <cellStyle name="Normal 26 7 4 3" xfId="22536" xr:uid="{00000000-0005-0000-0000-000009580000}"/>
    <cellStyle name="Normal 26 7 5" xfId="22537" xr:uid="{00000000-0005-0000-0000-00000A580000}"/>
    <cellStyle name="Normal 26 7 5 2" xfId="22538" xr:uid="{00000000-0005-0000-0000-00000B580000}"/>
    <cellStyle name="Normal 26 7 6" xfId="22539" xr:uid="{00000000-0005-0000-0000-00000C580000}"/>
    <cellStyle name="Normal 26 7 6 2" xfId="22540" xr:uid="{00000000-0005-0000-0000-00000D580000}"/>
    <cellStyle name="Normal 26 7 7" xfId="22541" xr:uid="{00000000-0005-0000-0000-00000E580000}"/>
    <cellStyle name="Normal 26 8" xfId="22542" xr:uid="{00000000-0005-0000-0000-00000F580000}"/>
    <cellStyle name="Normal 26 8 2" xfId="22543" xr:uid="{00000000-0005-0000-0000-000010580000}"/>
    <cellStyle name="Normal 26 8 2 2" xfId="22544" xr:uid="{00000000-0005-0000-0000-000011580000}"/>
    <cellStyle name="Normal 26 8 3" xfId="22545" xr:uid="{00000000-0005-0000-0000-000012580000}"/>
    <cellStyle name="Normal 26 9" xfId="22546" xr:uid="{00000000-0005-0000-0000-000013580000}"/>
    <cellStyle name="Normal 26 9 2" xfId="22547" xr:uid="{00000000-0005-0000-0000-000014580000}"/>
    <cellStyle name="Normal 26 9 2 2" xfId="22548" xr:uid="{00000000-0005-0000-0000-000015580000}"/>
    <cellStyle name="Normal 26 9 3" xfId="22549" xr:uid="{00000000-0005-0000-0000-000016580000}"/>
    <cellStyle name="Normal 26_Confidential Information" xfId="22550" xr:uid="{00000000-0005-0000-0000-000017580000}"/>
    <cellStyle name="Normal 27" xfId="22551" xr:uid="{00000000-0005-0000-0000-000018580000}"/>
    <cellStyle name="Normal 28" xfId="22552" xr:uid="{00000000-0005-0000-0000-000019580000}"/>
    <cellStyle name="Normal 29" xfId="22553" xr:uid="{00000000-0005-0000-0000-00001A580000}"/>
    <cellStyle name="Normal 29 10" xfId="22554" xr:uid="{00000000-0005-0000-0000-00001B580000}"/>
    <cellStyle name="Normal 29 10 2" xfId="22555" xr:uid="{00000000-0005-0000-0000-00001C580000}"/>
    <cellStyle name="Normal 29 10 2 2" xfId="22556" xr:uid="{00000000-0005-0000-0000-00001D580000}"/>
    <cellStyle name="Normal 29 10 3" xfId="22557" xr:uid="{00000000-0005-0000-0000-00001E580000}"/>
    <cellStyle name="Normal 29 11" xfId="22558" xr:uid="{00000000-0005-0000-0000-00001F580000}"/>
    <cellStyle name="Normal 29 11 2" xfId="22559" xr:uid="{00000000-0005-0000-0000-000020580000}"/>
    <cellStyle name="Normal 29 12" xfId="22560" xr:uid="{00000000-0005-0000-0000-000021580000}"/>
    <cellStyle name="Normal 29 12 2" xfId="22561" xr:uid="{00000000-0005-0000-0000-000022580000}"/>
    <cellStyle name="Normal 29 13" xfId="22562" xr:uid="{00000000-0005-0000-0000-000023580000}"/>
    <cellStyle name="Normal 29 2" xfId="22563" xr:uid="{00000000-0005-0000-0000-000024580000}"/>
    <cellStyle name="Normal 29 2 10" xfId="22564" xr:uid="{00000000-0005-0000-0000-000025580000}"/>
    <cellStyle name="Normal 29 2 10 2" xfId="22565" xr:uid="{00000000-0005-0000-0000-000026580000}"/>
    <cellStyle name="Normal 29 2 11" xfId="22566" xr:uid="{00000000-0005-0000-0000-000027580000}"/>
    <cellStyle name="Normal 29 2 2" xfId="22567" xr:uid="{00000000-0005-0000-0000-000028580000}"/>
    <cellStyle name="Normal 29 2 2 2" xfId="22568" xr:uid="{00000000-0005-0000-0000-000029580000}"/>
    <cellStyle name="Normal 29 2 2 2 2" xfId="22569" xr:uid="{00000000-0005-0000-0000-00002A580000}"/>
    <cellStyle name="Normal 29 2 2 2 2 2" xfId="22570" xr:uid="{00000000-0005-0000-0000-00002B580000}"/>
    <cellStyle name="Normal 29 2 2 2 2 2 2" xfId="22571" xr:uid="{00000000-0005-0000-0000-00002C580000}"/>
    <cellStyle name="Normal 29 2 2 2 2 3" xfId="22572" xr:uid="{00000000-0005-0000-0000-00002D580000}"/>
    <cellStyle name="Normal 29 2 2 2 3" xfId="22573" xr:uid="{00000000-0005-0000-0000-00002E580000}"/>
    <cellStyle name="Normal 29 2 2 2 3 2" xfId="22574" xr:uid="{00000000-0005-0000-0000-00002F580000}"/>
    <cellStyle name="Normal 29 2 2 2 3 2 2" xfId="22575" xr:uid="{00000000-0005-0000-0000-000030580000}"/>
    <cellStyle name="Normal 29 2 2 2 3 3" xfId="22576" xr:uid="{00000000-0005-0000-0000-000031580000}"/>
    <cellStyle name="Normal 29 2 2 2 4" xfId="22577" xr:uid="{00000000-0005-0000-0000-000032580000}"/>
    <cellStyle name="Normal 29 2 2 2 4 2" xfId="22578" xr:uid="{00000000-0005-0000-0000-000033580000}"/>
    <cellStyle name="Normal 29 2 2 2 4 2 2" xfId="22579" xr:uid="{00000000-0005-0000-0000-000034580000}"/>
    <cellStyle name="Normal 29 2 2 2 4 3" xfId="22580" xr:uid="{00000000-0005-0000-0000-000035580000}"/>
    <cellStyle name="Normal 29 2 2 2 5" xfId="22581" xr:uid="{00000000-0005-0000-0000-000036580000}"/>
    <cellStyle name="Normal 29 2 2 2 5 2" xfId="22582" xr:uid="{00000000-0005-0000-0000-000037580000}"/>
    <cellStyle name="Normal 29 2 2 2 6" xfId="22583" xr:uid="{00000000-0005-0000-0000-000038580000}"/>
    <cellStyle name="Normal 29 2 2 2 6 2" xfId="22584" xr:uid="{00000000-0005-0000-0000-000039580000}"/>
    <cellStyle name="Normal 29 2 2 2 7" xfId="22585" xr:uid="{00000000-0005-0000-0000-00003A580000}"/>
    <cellStyle name="Normal 29 2 2 3" xfId="22586" xr:uid="{00000000-0005-0000-0000-00003B580000}"/>
    <cellStyle name="Normal 29 2 2 3 2" xfId="22587" xr:uid="{00000000-0005-0000-0000-00003C580000}"/>
    <cellStyle name="Normal 29 2 2 3 2 2" xfId="22588" xr:uid="{00000000-0005-0000-0000-00003D580000}"/>
    <cellStyle name="Normal 29 2 2 3 2 2 2" xfId="22589" xr:uid="{00000000-0005-0000-0000-00003E580000}"/>
    <cellStyle name="Normal 29 2 2 3 2 3" xfId="22590" xr:uid="{00000000-0005-0000-0000-00003F580000}"/>
    <cellStyle name="Normal 29 2 2 3 3" xfId="22591" xr:uid="{00000000-0005-0000-0000-000040580000}"/>
    <cellStyle name="Normal 29 2 2 3 3 2" xfId="22592" xr:uid="{00000000-0005-0000-0000-000041580000}"/>
    <cellStyle name="Normal 29 2 2 3 3 2 2" xfId="22593" xr:uid="{00000000-0005-0000-0000-000042580000}"/>
    <cellStyle name="Normal 29 2 2 3 3 3" xfId="22594" xr:uid="{00000000-0005-0000-0000-000043580000}"/>
    <cellStyle name="Normal 29 2 2 3 4" xfId="22595" xr:uid="{00000000-0005-0000-0000-000044580000}"/>
    <cellStyle name="Normal 29 2 2 3 4 2" xfId="22596" xr:uid="{00000000-0005-0000-0000-000045580000}"/>
    <cellStyle name="Normal 29 2 2 3 4 2 2" xfId="22597" xr:uid="{00000000-0005-0000-0000-000046580000}"/>
    <cellStyle name="Normal 29 2 2 3 4 3" xfId="22598" xr:uid="{00000000-0005-0000-0000-000047580000}"/>
    <cellStyle name="Normal 29 2 2 3 5" xfId="22599" xr:uid="{00000000-0005-0000-0000-000048580000}"/>
    <cellStyle name="Normal 29 2 2 3 5 2" xfId="22600" xr:uid="{00000000-0005-0000-0000-000049580000}"/>
    <cellStyle name="Normal 29 2 2 3 6" xfId="22601" xr:uid="{00000000-0005-0000-0000-00004A580000}"/>
    <cellStyle name="Normal 29 2 2 3 6 2" xfId="22602" xr:uid="{00000000-0005-0000-0000-00004B580000}"/>
    <cellStyle name="Normal 29 2 2 3 7" xfId="22603" xr:uid="{00000000-0005-0000-0000-00004C580000}"/>
    <cellStyle name="Normal 29 2 2 4" xfId="22604" xr:uid="{00000000-0005-0000-0000-00004D580000}"/>
    <cellStyle name="Normal 29 2 2 4 2" xfId="22605" xr:uid="{00000000-0005-0000-0000-00004E580000}"/>
    <cellStyle name="Normal 29 2 2 4 2 2" xfId="22606" xr:uid="{00000000-0005-0000-0000-00004F580000}"/>
    <cellStyle name="Normal 29 2 2 4 3" xfId="22607" xr:uid="{00000000-0005-0000-0000-000050580000}"/>
    <cellStyle name="Normal 29 2 2 5" xfId="22608" xr:uid="{00000000-0005-0000-0000-000051580000}"/>
    <cellStyle name="Normal 29 2 2 5 2" xfId="22609" xr:uid="{00000000-0005-0000-0000-000052580000}"/>
    <cellStyle name="Normal 29 2 2 5 2 2" xfId="22610" xr:uid="{00000000-0005-0000-0000-000053580000}"/>
    <cellStyle name="Normal 29 2 2 5 3" xfId="22611" xr:uid="{00000000-0005-0000-0000-000054580000}"/>
    <cellStyle name="Normal 29 2 2 6" xfId="22612" xr:uid="{00000000-0005-0000-0000-000055580000}"/>
    <cellStyle name="Normal 29 2 2 6 2" xfId="22613" xr:uid="{00000000-0005-0000-0000-000056580000}"/>
    <cellStyle name="Normal 29 2 2 6 2 2" xfId="22614" xr:uid="{00000000-0005-0000-0000-000057580000}"/>
    <cellStyle name="Normal 29 2 2 6 3" xfId="22615" xr:uid="{00000000-0005-0000-0000-000058580000}"/>
    <cellStyle name="Normal 29 2 2 7" xfId="22616" xr:uid="{00000000-0005-0000-0000-000059580000}"/>
    <cellStyle name="Normal 29 2 2 7 2" xfId="22617" xr:uid="{00000000-0005-0000-0000-00005A580000}"/>
    <cellStyle name="Normal 29 2 2 8" xfId="22618" xr:uid="{00000000-0005-0000-0000-00005B580000}"/>
    <cellStyle name="Normal 29 2 2 8 2" xfId="22619" xr:uid="{00000000-0005-0000-0000-00005C580000}"/>
    <cellStyle name="Normal 29 2 2 9" xfId="22620" xr:uid="{00000000-0005-0000-0000-00005D580000}"/>
    <cellStyle name="Normal 29 2 3" xfId="22621" xr:uid="{00000000-0005-0000-0000-00005E580000}"/>
    <cellStyle name="Normal 29 2 3 2" xfId="22622" xr:uid="{00000000-0005-0000-0000-00005F580000}"/>
    <cellStyle name="Normal 29 2 3 2 2" xfId="22623" xr:uid="{00000000-0005-0000-0000-000060580000}"/>
    <cellStyle name="Normal 29 2 3 2 2 2" xfId="22624" xr:uid="{00000000-0005-0000-0000-000061580000}"/>
    <cellStyle name="Normal 29 2 3 2 2 2 2" xfId="22625" xr:uid="{00000000-0005-0000-0000-000062580000}"/>
    <cellStyle name="Normal 29 2 3 2 2 3" xfId="22626" xr:uid="{00000000-0005-0000-0000-000063580000}"/>
    <cellStyle name="Normal 29 2 3 2 3" xfId="22627" xr:uid="{00000000-0005-0000-0000-000064580000}"/>
    <cellStyle name="Normal 29 2 3 2 3 2" xfId="22628" xr:uid="{00000000-0005-0000-0000-000065580000}"/>
    <cellStyle name="Normal 29 2 3 2 3 2 2" xfId="22629" xr:uid="{00000000-0005-0000-0000-000066580000}"/>
    <cellStyle name="Normal 29 2 3 2 3 3" xfId="22630" xr:uid="{00000000-0005-0000-0000-000067580000}"/>
    <cellStyle name="Normal 29 2 3 2 4" xfId="22631" xr:uid="{00000000-0005-0000-0000-000068580000}"/>
    <cellStyle name="Normal 29 2 3 2 4 2" xfId="22632" xr:uid="{00000000-0005-0000-0000-000069580000}"/>
    <cellStyle name="Normal 29 2 3 2 4 2 2" xfId="22633" xr:uid="{00000000-0005-0000-0000-00006A580000}"/>
    <cellStyle name="Normal 29 2 3 2 4 3" xfId="22634" xr:uid="{00000000-0005-0000-0000-00006B580000}"/>
    <cellStyle name="Normal 29 2 3 2 5" xfId="22635" xr:uid="{00000000-0005-0000-0000-00006C580000}"/>
    <cellStyle name="Normal 29 2 3 2 5 2" xfId="22636" xr:uid="{00000000-0005-0000-0000-00006D580000}"/>
    <cellStyle name="Normal 29 2 3 2 6" xfId="22637" xr:uid="{00000000-0005-0000-0000-00006E580000}"/>
    <cellStyle name="Normal 29 2 3 2 6 2" xfId="22638" xr:uid="{00000000-0005-0000-0000-00006F580000}"/>
    <cellStyle name="Normal 29 2 3 2 7" xfId="22639" xr:uid="{00000000-0005-0000-0000-000070580000}"/>
    <cellStyle name="Normal 29 2 3 3" xfId="22640" xr:uid="{00000000-0005-0000-0000-000071580000}"/>
    <cellStyle name="Normal 29 2 3 3 2" xfId="22641" xr:uid="{00000000-0005-0000-0000-000072580000}"/>
    <cellStyle name="Normal 29 2 3 3 2 2" xfId="22642" xr:uid="{00000000-0005-0000-0000-000073580000}"/>
    <cellStyle name="Normal 29 2 3 3 3" xfId="22643" xr:uid="{00000000-0005-0000-0000-000074580000}"/>
    <cellStyle name="Normal 29 2 3 4" xfId="22644" xr:uid="{00000000-0005-0000-0000-000075580000}"/>
    <cellStyle name="Normal 29 2 3 4 2" xfId="22645" xr:uid="{00000000-0005-0000-0000-000076580000}"/>
    <cellStyle name="Normal 29 2 3 4 2 2" xfId="22646" xr:uid="{00000000-0005-0000-0000-000077580000}"/>
    <cellStyle name="Normal 29 2 3 4 3" xfId="22647" xr:uid="{00000000-0005-0000-0000-000078580000}"/>
    <cellStyle name="Normal 29 2 3 5" xfId="22648" xr:uid="{00000000-0005-0000-0000-000079580000}"/>
    <cellStyle name="Normal 29 2 3 5 2" xfId="22649" xr:uid="{00000000-0005-0000-0000-00007A580000}"/>
    <cellStyle name="Normal 29 2 3 5 2 2" xfId="22650" xr:uid="{00000000-0005-0000-0000-00007B580000}"/>
    <cellStyle name="Normal 29 2 3 5 3" xfId="22651" xr:uid="{00000000-0005-0000-0000-00007C580000}"/>
    <cellStyle name="Normal 29 2 3 6" xfId="22652" xr:uid="{00000000-0005-0000-0000-00007D580000}"/>
    <cellStyle name="Normal 29 2 3 6 2" xfId="22653" xr:uid="{00000000-0005-0000-0000-00007E580000}"/>
    <cellStyle name="Normal 29 2 3 7" xfId="22654" xr:uid="{00000000-0005-0000-0000-00007F580000}"/>
    <cellStyle name="Normal 29 2 3 7 2" xfId="22655" xr:uid="{00000000-0005-0000-0000-000080580000}"/>
    <cellStyle name="Normal 29 2 3 8" xfId="22656" xr:uid="{00000000-0005-0000-0000-000081580000}"/>
    <cellStyle name="Normal 29 2 4" xfId="22657" xr:uid="{00000000-0005-0000-0000-000082580000}"/>
    <cellStyle name="Normal 29 2 4 2" xfId="22658" xr:uid="{00000000-0005-0000-0000-000083580000}"/>
    <cellStyle name="Normal 29 2 4 2 2" xfId="22659" xr:uid="{00000000-0005-0000-0000-000084580000}"/>
    <cellStyle name="Normal 29 2 4 2 2 2" xfId="22660" xr:uid="{00000000-0005-0000-0000-000085580000}"/>
    <cellStyle name="Normal 29 2 4 2 3" xfId="22661" xr:uid="{00000000-0005-0000-0000-000086580000}"/>
    <cellStyle name="Normal 29 2 4 3" xfId="22662" xr:uid="{00000000-0005-0000-0000-000087580000}"/>
    <cellStyle name="Normal 29 2 4 3 2" xfId="22663" xr:uid="{00000000-0005-0000-0000-000088580000}"/>
    <cellStyle name="Normal 29 2 4 3 2 2" xfId="22664" xr:uid="{00000000-0005-0000-0000-000089580000}"/>
    <cellStyle name="Normal 29 2 4 3 3" xfId="22665" xr:uid="{00000000-0005-0000-0000-00008A580000}"/>
    <cellStyle name="Normal 29 2 4 4" xfId="22666" xr:uid="{00000000-0005-0000-0000-00008B580000}"/>
    <cellStyle name="Normal 29 2 4 4 2" xfId="22667" xr:uid="{00000000-0005-0000-0000-00008C580000}"/>
    <cellStyle name="Normal 29 2 4 4 2 2" xfId="22668" xr:uid="{00000000-0005-0000-0000-00008D580000}"/>
    <cellStyle name="Normal 29 2 4 4 3" xfId="22669" xr:uid="{00000000-0005-0000-0000-00008E580000}"/>
    <cellStyle name="Normal 29 2 4 5" xfId="22670" xr:uid="{00000000-0005-0000-0000-00008F580000}"/>
    <cellStyle name="Normal 29 2 4 5 2" xfId="22671" xr:uid="{00000000-0005-0000-0000-000090580000}"/>
    <cellStyle name="Normal 29 2 4 6" xfId="22672" xr:uid="{00000000-0005-0000-0000-000091580000}"/>
    <cellStyle name="Normal 29 2 4 6 2" xfId="22673" xr:uid="{00000000-0005-0000-0000-000092580000}"/>
    <cellStyle name="Normal 29 2 4 7" xfId="22674" xr:uid="{00000000-0005-0000-0000-000093580000}"/>
    <cellStyle name="Normal 29 2 5" xfId="22675" xr:uid="{00000000-0005-0000-0000-000094580000}"/>
    <cellStyle name="Normal 29 2 5 2" xfId="22676" xr:uid="{00000000-0005-0000-0000-000095580000}"/>
    <cellStyle name="Normal 29 2 5 2 2" xfId="22677" xr:uid="{00000000-0005-0000-0000-000096580000}"/>
    <cellStyle name="Normal 29 2 5 2 2 2" xfId="22678" xr:uid="{00000000-0005-0000-0000-000097580000}"/>
    <cellStyle name="Normal 29 2 5 2 3" xfId="22679" xr:uid="{00000000-0005-0000-0000-000098580000}"/>
    <cellStyle name="Normal 29 2 5 3" xfId="22680" xr:uid="{00000000-0005-0000-0000-000099580000}"/>
    <cellStyle name="Normal 29 2 5 3 2" xfId="22681" xr:uid="{00000000-0005-0000-0000-00009A580000}"/>
    <cellStyle name="Normal 29 2 5 3 2 2" xfId="22682" xr:uid="{00000000-0005-0000-0000-00009B580000}"/>
    <cellStyle name="Normal 29 2 5 3 3" xfId="22683" xr:uid="{00000000-0005-0000-0000-00009C580000}"/>
    <cellStyle name="Normal 29 2 5 4" xfId="22684" xr:uid="{00000000-0005-0000-0000-00009D580000}"/>
    <cellStyle name="Normal 29 2 5 4 2" xfId="22685" xr:uid="{00000000-0005-0000-0000-00009E580000}"/>
    <cellStyle name="Normal 29 2 5 4 2 2" xfId="22686" xr:uid="{00000000-0005-0000-0000-00009F580000}"/>
    <cellStyle name="Normal 29 2 5 4 3" xfId="22687" xr:uid="{00000000-0005-0000-0000-0000A0580000}"/>
    <cellStyle name="Normal 29 2 5 5" xfId="22688" xr:uid="{00000000-0005-0000-0000-0000A1580000}"/>
    <cellStyle name="Normal 29 2 5 5 2" xfId="22689" xr:uid="{00000000-0005-0000-0000-0000A2580000}"/>
    <cellStyle name="Normal 29 2 5 6" xfId="22690" xr:uid="{00000000-0005-0000-0000-0000A3580000}"/>
    <cellStyle name="Normal 29 2 5 6 2" xfId="22691" xr:uid="{00000000-0005-0000-0000-0000A4580000}"/>
    <cellStyle name="Normal 29 2 5 7" xfId="22692" xr:uid="{00000000-0005-0000-0000-0000A5580000}"/>
    <cellStyle name="Normal 29 2 6" xfId="22693" xr:uid="{00000000-0005-0000-0000-0000A6580000}"/>
    <cellStyle name="Normal 29 2 6 2" xfId="22694" xr:uid="{00000000-0005-0000-0000-0000A7580000}"/>
    <cellStyle name="Normal 29 2 6 2 2" xfId="22695" xr:uid="{00000000-0005-0000-0000-0000A8580000}"/>
    <cellStyle name="Normal 29 2 6 3" xfId="22696" xr:uid="{00000000-0005-0000-0000-0000A9580000}"/>
    <cellStyle name="Normal 29 2 7" xfId="22697" xr:uid="{00000000-0005-0000-0000-0000AA580000}"/>
    <cellStyle name="Normal 29 2 7 2" xfId="22698" xr:uid="{00000000-0005-0000-0000-0000AB580000}"/>
    <cellStyle name="Normal 29 2 7 2 2" xfId="22699" xr:uid="{00000000-0005-0000-0000-0000AC580000}"/>
    <cellStyle name="Normal 29 2 7 3" xfId="22700" xr:uid="{00000000-0005-0000-0000-0000AD580000}"/>
    <cellStyle name="Normal 29 2 8" xfId="22701" xr:uid="{00000000-0005-0000-0000-0000AE580000}"/>
    <cellStyle name="Normal 29 2 8 2" xfId="22702" xr:uid="{00000000-0005-0000-0000-0000AF580000}"/>
    <cellStyle name="Normal 29 2 8 2 2" xfId="22703" xr:uid="{00000000-0005-0000-0000-0000B0580000}"/>
    <cellStyle name="Normal 29 2 8 3" xfId="22704" xr:uid="{00000000-0005-0000-0000-0000B1580000}"/>
    <cellStyle name="Normal 29 2 9" xfId="22705" xr:uid="{00000000-0005-0000-0000-0000B2580000}"/>
    <cellStyle name="Normal 29 2 9 2" xfId="22706" xr:uid="{00000000-0005-0000-0000-0000B3580000}"/>
    <cellStyle name="Normal 29 3" xfId="22707" xr:uid="{00000000-0005-0000-0000-0000B4580000}"/>
    <cellStyle name="Normal 29 3 10" xfId="22708" xr:uid="{00000000-0005-0000-0000-0000B5580000}"/>
    <cellStyle name="Normal 29 3 10 2" xfId="22709" xr:uid="{00000000-0005-0000-0000-0000B6580000}"/>
    <cellStyle name="Normal 29 3 11" xfId="22710" xr:uid="{00000000-0005-0000-0000-0000B7580000}"/>
    <cellStyle name="Normal 29 3 2" xfId="22711" xr:uid="{00000000-0005-0000-0000-0000B8580000}"/>
    <cellStyle name="Normal 29 3 2 2" xfId="22712" xr:uid="{00000000-0005-0000-0000-0000B9580000}"/>
    <cellStyle name="Normal 29 3 2 2 2" xfId="22713" xr:uid="{00000000-0005-0000-0000-0000BA580000}"/>
    <cellStyle name="Normal 29 3 2 2 2 2" xfId="22714" xr:uid="{00000000-0005-0000-0000-0000BB580000}"/>
    <cellStyle name="Normal 29 3 2 2 2 2 2" xfId="22715" xr:uid="{00000000-0005-0000-0000-0000BC580000}"/>
    <cellStyle name="Normal 29 3 2 2 2 3" xfId="22716" xr:uid="{00000000-0005-0000-0000-0000BD580000}"/>
    <cellStyle name="Normal 29 3 2 2 3" xfId="22717" xr:uid="{00000000-0005-0000-0000-0000BE580000}"/>
    <cellStyle name="Normal 29 3 2 2 3 2" xfId="22718" xr:uid="{00000000-0005-0000-0000-0000BF580000}"/>
    <cellStyle name="Normal 29 3 2 2 3 2 2" xfId="22719" xr:uid="{00000000-0005-0000-0000-0000C0580000}"/>
    <cellStyle name="Normal 29 3 2 2 3 3" xfId="22720" xr:uid="{00000000-0005-0000-0000-0000C1580000}"/>
    <cellStyle name="Normal 29 3 2 2 4" xfId="22721" xr:uid="{00000000-0005-0000-0000-0000C2580000}"/>
    <cellStyle name="Normal 29 3 2 2 4 2" xfId="22722" xr:uid="{00000000-0005-0000-0000-0000C3580000}"/>
    <cellStyle name="Normal 29 3 2 2 4 2 2" xfId="22723" xr:uid="{00000000-0005-0000-0000-0000C4580000}"/>
    <cellStyle name="Normal 29 3 2 2 4 3" xfId="22724" xr:uid="{00000000-0005-0000-0000-0000C5580000}"/>
    <cellStyle name="Normal 29 3 2 2 5" xfId="22725" xr:uid="{00000000-0005-0000-0000-0000C6580000}"/>
    <cellStyle name="Normal 29 3 2 2 5 2" xfId="22726" xr:uid="{00000000-0005-0000-0000-0000C7580000}"/>
    <cellStyle name="Normal 29 3 2 2 6" xfId="22727" xr:uid="{00000000-0005-0000-0000-0000C8580000}"/>
    <cellStyle name="Normal 29 3 2 2 6 2" xfId="22728" xr:uid="{00000000-0005-0000-0000-0000C9580000}"/>
    <cellStyle name="Normal 29 3 2 2 7" xfId="22729" xr:uid="{00000000-0005-0000-0000-0000CA580000}"/>
    <cellStyle name="Normal 29 3 2 3" xfId="22730" xr:uid="{00000000-0005-0000-0000-0000CB580000}"/>
    <cellStyle name="Normal 29 3 2 3 2" xfId="22731" xr:uid="{00000000-0005-0000-0000-0000CC580000}"/>
    <cellStyle name="Normal 29 3 2 3 2 2" xfId="22732" xr:uid="{00000000-0005-0000-0000-0000CD580000}"/>
    <cellStyle name="Normal 29 3 2 3 2 2 2" xfId="22733" xr:uid="{00000000-0005-0000-0000-0000CE580000}"/>
    <cellStyle name="Normal 29 3 2 3 2 3" xfId="22734" xr:uid="{00000000-0005-0000-0000-0000CF580000}"/>
    <cellStyle name="Normal 29 3 2 3 3" xfId="22735" xr:uid="{00000000-0005-0000-0000-0000D0580000}"/>
    <cellStyle name="Normal 29 3 2 3 3 2" xfId="22736" xr:uid="{00000000-0005-0000-0000-0000D1580000}"/>
    <cellStyle name="Normal 29 3 2 3 3 2 2" xfId="22737" xr:uid="{00000000-0005-0000-0000-0000D2580000}"/>
    <cellStyle name="Normal 29 3 2 3 3 3" xfId="22738" xr:uid="{00000000-0005-0000-0000-0000D3580000}"/>
    <cellStyle name="Normal 29 3 2 3 4" xfId="22739" xr:uid="{00000000-0005-0000-0000-0000D4580000}"/>
    <cellStyle name="Normal 29 3 2 3 4 2" xfId="22740" xr:uid="{00000000-0005-0000-0000-0000D5580000}"/>
    <cellStyle name="Normal 29 3 2 3 4 2 2" xfId="22741" xr:uid="{00000000-0005-0000-0000-0000D6580000}"/>
    <cellStyle name="Normal 29 3 2 3 4 3" xfId="22742" xr:uid="{00000000-0005-0000-0000-0000D7580000}"/>
    <cellStyle name="Normal 29 3 2 3 5" xfId="22743" xr:uid="{00000000-0005-0000-0000-0000D8580000}"/>
    <cellStyle name="Normal 29 3 2 3 5 2" xfId="22744" xr:uid="{00000000-0005-0000-0000-0000D9580000}"/>
    <cellStyle name="Normal 29 3 2 3 6" xfId="22745" xr:uid="{00000000-0005-0000-0000-0000DA580000}"/>
    <cellStyle name="Normal 29 3 2 3 6 2" xfId="22746" xr:uid="{00000000-0005-0000-0000-0000DB580000}"/>
    <cellStyle name="Normal 29 3 2 3 7" xfId="22747" xr:uid="{00000000-0005-0000-0000-0000DC580000}"/>
    <cellStyle name="Normal 29 3 2 4" xfId="22748" xr:uid="{00000000-0005-0000-0000-0000DD580000}"/>
    <cellStyle name="Normal 29 3 2 4 2" xfId="22749" xr:uid="{00000000-0005-0000-0000-0000DE580000}"/>
    <cellStyle name="Normal 29 3 2 4 2 2" xfId="22750" xr:uid="{00000000-0005-0000-0000-0000DF580000}"/>
    <cellStyle name="Normal 29 3 2 4 3" xfId="22751" xr:uid="{00000000-0005-0000-0000-0000E0580000}"/>
    <cellStyle name="Normal 29 3 2 5" xfId="22752" xr:uid="{00000000-0005-0000-0000-0000E1580000}"/>
    <cellStyle name="Normal 29 3 2 5 2" xfId="22753" xr:uid="{00000000-0005-0000-0000-0000E2580000}"/>
    <cellStyle name="Normal 29 3 2 5 2 2" xfId="22754" xr:uid="{00000000-0005-0000-0000-0000E3580000}"/>
    <cellStyle name="Normal 29 3 2 5 3" xfId="22755" xr:uid="{00000000-0005-0000-0000-0000E4580000}"/>
    <cellStyle name="Normal 29 3 2 6" xfId="22756" xr:uid="{00000000-0005-0000-0000-0000E5580000}"/>
    <cellStyle name="Normal 29 3 2 6 2" xfId="22757" xr:uid="{00000000-0005-0000-0000-0000E6580000}"/>
    <cellStyle name="Normal 29 3 2 6 2 2" xfId="22758" xr:uid="{00000000-0005-0000-0000-0000E7580000}"/>
    <cellStyle name="Normal 29 3 2 6 3" xfId="22759" xr:uid="{00000000-0005-0000-0000-0000E8580000}"/>
    <cellStyle name="Normal 29 3 2 7" xfId="22760" xr:uid="{00000000-0005-0000-0000-0000E9580000}"/>
    <cellStyle name="Normal 29 3 2 7 2" xfId="22761" xr:uid="{00000000-0005-0000-0000-0000EA580000}"/>
    <cellStyle name="Normal 29 3 2 8" xfId="22762" xr:uid="{00000000-0005-0000-0000-0000EB580000}"/>
    <cellStyle name="Normal 29 3 2 8 2" xfId="22763" xr:uid="{00000000-0005-0000-0000-0000EC580000}"/>
    <cellStyle name="Normal 29 3 2 9" xfId="22764" xr:uid="{00000000-0005-0000-0000-0000ED580000}"/>
    <cellStyle name="Normal 29 3 3" xfId="22765" xr:uid="{00000000-0005-0000-0000-0000EE580000}"/>
    <cellStyle name="Normal 29 3 3 2" xfId="22766" xr:uid="{00000000-0005-0000-0000-0000EF580000}"/>
    <cellStyle name="Normal 29 3 3 2 2" xfId="22767" xr:uid="{00000000-0005-0000-0000-0000F0580000}"/>
    <cellStyle name="Normal 29 3 3 2 2 2" xfId="22768" xr:uid="{00000000-0005-0000-0000-0000F1580000}"/>
    <cellStyle name="Normal 29 3 3 2 2 2 2" xfId="22769" xr:uid="{00000000-0005-0000-0000-0000F2580000}"/>
    <cellStyle name="Normal 29 3 3 2 2 3" xfId="22770" xr:uid="{00000000-0005-0000-0000-0000F3580000}"/>
    <cellStyle name="Normal 29 3 3 2 3" xfId="22771" xr:uid="{00000000-0005-0000-0000-0000F4580000}"/>
    <cellStyle name="Normal 29 3 3 2 3 2" xfId="22772" xr:uid="{00000000-0005-0000-0000-0000F5580000}"/>
    <cellStyle name="Normal 29 3 3 2 3 2 2" xfId="22773" xr:uid="{00000000-0005-0000-0000-0000F6580000}"/>
    <cellStyle name="Normal 29 3 3 2 3 3" xfId="22774" xr:uid="{00000000-0005-0000-0000-0000F7580000}"/>
    <cellStyle name="Normal 29 3 3 2 4" xfId="22775" xr:uid="{00000000-0005-0000-0000-0000F8580000}"/>
    <cellStyle name="Normal 29 3 3 2 4 2" xfId="22776" xr:uid="{00000000-0005-0000-0000-0000F9580000}"/>
    <cellStyle name="Normal 29 3 3 2 4 2 2" xfId="22777" xr:uid="{00000000-0005-0000-0000-0000FA580000}"/>
    <cellStyle name="Normal 29 3 3 2 4 3" xfId="22778" xr:uid="{00000000-0005-0000-0000-0000FB580000}"/>
    <cellStyle name="Normal 29 3 3 2 5" xfId="22779" xr:uid="{00000000-0005-0000-0000-0000FC580000}"/>
    <cellStyle name="Normal 29 3 3 2 5 2" xfId="22780" xr:uid="{00000000-0005-0000-0000-0000FD580000}"/>
    <cellStyle name="Normal 29 3 3 2 6" xfId="22781" xr:uid="{00000000-0005-0000-0000-0000FE580000}"/>
    <cellStyle name="Normal 29 3 3 2 6 2" xfId="22782" xr:uid="{00000000-0005-0000-0000-0000FF580000}"/>
    <cellStyle name="Normal 29 3 3 2 7" xfId="22783" xr:uid="{00000000-0005-0000-0000-000000590000}"/>
    <cellStyle name="Normal 29 3 3 3" xfId="22784" xr:uid="{00000000-0005-0000-0000-000001590000}"/>
    <cellStyle name="Normal 29 3 3 3 2" xfId="22785" xr:uid="{00000000-0005-0000-0000-000002590000}"/>
    <cellStyle name="Normal 29 3 3 3 2 2" xfId="22786" xr:uid="{00000000-0005-0000-0000-000003590000}"/>
    <cellStyle name="Normal 29 3 3 3 3" xfId="22787" xr:uid="{00000000-0005-0000-0000-000004590000}"/>
    <cellStyle name="Normal 29 3 3 4" xfId="22788" xr:uid="{00000000-0005-0000-0000-000005590000}"/>
    <cellStyle name="Normal 29 3 3 4 2" xfId="22789" xr:uid="{00000000-0005-0000-0000-000006590000}"/>
    <cellStyle name="Normal 29 3 3 4 2 2" xfId="22790" xr:uid="{00000000-0005-0000-0000-000007590000}"/>
    <cellStyle name="Normal 29 3 3 4 3" xfId="22791" xr:uid="{00000000-0005-0000-0000-000008590000}"/>
    <cellStyle name="Normal 29 3 3 5" xfId="22792" xr:uid="{00000000-0005-0000-0000-000009590000}"/>
    <cellStyle name="Normal 29 3 3 5 2" xfId="22793" xr:uid="{00000000-0005-0000-0000-00000A590000}"/>
    <cellStyle name="Normal 29 3 3 5 2 2" xfId="22794" xr:uid="{00000000-0005-0000-0000-00000B590000}"/>
    <cellStyle name="Normal 29 3 3 5 3" xfId="22795" xr:uid="{00000000-0005-0000-0000-00000C590000}"/>
    <cellStyle name="Normal 29 3 3 6" xfId="22796" xr:uid="{00000000-0005-0000-0000-00000D590000}"/>
    <cellStyle name="Normal 29 3 3 6 2" xfId="22797" xr:uid="{00000000-0005-0000-0000-00000E590000}"/>
    <cellStyle name="Normal 29 3 3 7" xfId="22798" xr:uid="{00000000-0005-0000-0000-00000F590000}"/>
    <cellStyle name="Normal 29 3 3 7 2" xfId="22799" xr:uid="{00000000-0005-0000-0000-000010590000}"/>
    <cellStyle name="Normal 29 3 3 8" xfId="22800" xr:uid="{00000000-0005-0000-0000-000011590000}"/>
    <cellStyle name="Normal 29 3 4" xfId="22801" xr:uid="{00000000-0005-0000-0000-000012590000}"/>
    <cellStyle name="Normal 29 3 4 2" xfId="22802" xr:uid="{00000000-0005-0000-0000-000013590000}"/>
    <cellStyle name="Normal 29 3 4 2 2" xfId="22803" xr:uid="{00000000-0005-0000-0000-000014590000}"/>
    <cellStyle name="Normal 29 3 4 2 2 2" xfId="22804" xr:uid="{00000000-0005-0000-0000-000015590000}"/>
    <cellStyle name="Normal 29 3 4 2 3" xfId="22805" xr:uid="{00000000-0005-0000-0000-000016590000}"/>
    <cellStyle name="Normal 29 3 4 3" xfId="22806" xr:uid="{00000000-0005-0000-0000-000017590000}"/>
    <cellStyle name="Normal 29 3 4 3 2" xfId="22807" xr:uid="{00000000-0005-0000-0000-000018590000}"/>
    <cellStyle name="Normal 29 3 4 3 2 2" xfId="22808" xr:uid="{00000000-0005-0000-0000-000019590000}"/>
    <cellStyle name="Normal 29 3 4 3 3" xfId="22809" xr:uid="{00000000-0005-0000-0000-00001A590000}"/>
    <cellStyle name="Normal 29 3 4 4" xfId="22810" xr:uid="{00000000-0005-0000-0000-00001B590000}"/>
    <cellStyle name="Normal 29 3 4 4 2" xfId="22811" xr:uid="{00000000-0005-0000-0000-00001C590000}"/>
    <cellStyle name="Normal 29 3 4 4 2 2" xfId="22812" xr:uid="{00000000-0005-0000-0000-00001D590000}"/>
    <cellStyle name="Normal 29 3 4 4 3" xfId="22813" xr:uid="{00000000-0005-0000-0000-00001E590000}"/>
    <cellStyle name="Normal 29 3 4 5" xfId="22814" xr:uid="{00000000-0005-0000-0000-00001F590000}"/>
    <cellStyle name="Normal 29 3 4 5 2" xfId="22815" xr:uid="{00000000-0005-0000-0000-000020590000}"/>
    <cellStyle name="Normal 29 3 4 6" xfId="22816" xr:uid="{00000000-0005-0000-0000-000021590000}"/>
    <cellStyle name="Normal 29 3 4 6 2" xfId="22817" xr:uid="{00000000-0005-0000-0000-000022590000}"/>
    <cellStyle name="Normal 29 3 4 7" xfId="22818" xr:uid="{00000000-0005-0000-0000-000023590000}"/>
    <cellStyle name="Normal 29 3 5" xfId="22819" xr:uid="{00000000-0005-0000-0000-000024590000}"/>
    <cellStyle name="Normal 29 3 5 2" xfId="22820" xr:uid="{00000000-0005-0000-0000-000025590000}"/>
    <cellStyle name="Normal 29 3 5 2 2" xfId="22821" xr:uid="{00000000-0005-0000-0000-000026590000}"/>
    <cellStyle name="Normal 29 3 5 2 2 2" xfId="22822" xr:uid="{00000000-0005-0000-0000-000027590000}"/>
    <cellStyle name="Normal 29 3 5 2 3" xfId="22823" xr:uid="{00000000-0005-0000-0000-000028590000}"/>
    <cellStyle name="Normal 29 3 5 3" xfId="22824" xr:uid="{00000000-0005-0000-0000-000029590000}"/>
    <cellStyle name="Normal 29 3 5 3 2" xfId="22825" xr:uid="{00000000-0005-0000-0000-00002A590000}"/>
    <cellStyle name="Normal 29 3 5 3 2 2" xfId="22826" xr:uid="{00000000-0005-0000-0000-00002B590000}"/>
    <cellStyle name="Normal 29 3 5 3 3" xfId="22827" xr:uid="{00000000-0005-0000-0000-00002C590000}"/>
    <cellStyle name="Normal 29 3 5 4" xfId="22828" xr:uid="{00000000-0005-0000-0000-00002D590000}"/>
    <cellStyle name="Normal 29 3 5 4 2" xfId="22829" xr:uid="{00000000-0005-0000-0000-00002E590000}"/>
    <cellStyle name="Normal 29 3 5 4 2 2" xfId="22830" xr:uid="{00000000-0005-0000-0000-00002F590000}"/>
    <cellStyle name="Normal 29 3 5 4 3" xfId="22831" xr:uid="{00000000-0005-0000-0000-000030590000}"/>
    <cellStyle name="Normal 29 3 5 5" xfId="22832" xr:uid="{00000000-0005-0000-0000-000031590000}"/>
    <cellStyle name="Normal 29 3 5 5 2" xfId="22833" xr:uid="{00000000-0005-0000-0000-000032590000}"/>
    <cellStyle name="Normal 29 3 5 6" xfId="22834" xr:uid="{00000000-0005-0000-0000-000033590000}"/>
    <cellStyle name="Normal 29 3 5 6 2" xfId="22835" xr:uid="{00000000-0005-0000-0000-000034590000}"/>
    <cellStyle name="Normal 29 3 5 7" xfId="22836" xr:uid="{00000000-0005-0000-0000-000035590000}"/>
    <cellStyle name="Normal 29 3 6" xfId="22837" xr:uid="{00000000-0005-0000-0000-000036590000}"/>
    <cellStyle name="Normal 29 3 6 2" xfId="22838" xr:uid="{00000000-0005-0000-0000-000037590000}"/>
    <cellStyle name="Normal 29 3 6 2 2" xfId="22839" xr:uid="{00000000-0005-0000-0000-000038590000}"/>
    <cellStyle name="Normal 29 3 6 3" xfId="22840" xr:uid="{00000000-0005-0000-0000-000039590000}"/>
    <cellStyle name="Normal 29 3 7" xfId="22841" xr:uid="{00000000-0005-0000-0000-00003A590000}"/>
    <cellStyle name="Normal 29 3 7 2" xfId="22842" xr:uid="{00000000-0005-0000-0000-00003B590000}"/>
    <cellStyle name="Normal 29 3 7 2 2" xfId="22843" xr:uid="{00000000-0005-0000-0000-00003C590000}"/>
    <cellStyle name="Normal 29 3 7 3" xfId="22844" xr:uid="{00000000-0005-0000-0000-00003D590000}"/>
    <cellStyle name="Normal 29 3 8" xfId="22845" xr:uid="{00000000-0005-0000-0000-00003E590000}"/>
    <cellStyle name="Normal 29 3 8 2" xfId="22846" xr:uid="{00000000-0005-0000-0000-00003F590000}"/>
    <cellStyle name="Normal 29 3 8 2 2" xfId="22847" xr:uid="{00000000-0005-0000-0000-000040590000}"/>
    <cellStyle name="Normal 29 3 8 3" xfId="22848" xr:uid="{00000000-0005-0000-0000-000041590000}"/>
    <cellStyle name="Normal 29 3 9" xfId="22849" xr:uid="{00000000-0005-0000-0000-000042590000}"/>
    <cellStyle name="Normal 29 3 9 2" xfId="22850" xr:uid="{00000000-0005-0000-0000-000043590000}"/>
    <cellStyle name="Normal 29 4" xfId="22851" xr:uid="{00000000-0005-0000-0000-000044590000}"/>
    <cellStyle name="Normal 29 4 2" xfId="22852" xr:uid="{00000000-0005-0000-0000-000045590000}"/>
    <cellStyle name="Normal 29 4 2 2" xfId="22853" xr:uid="{00000000-0005-0000-0000-000046590000}"/>
    <cellStyle name="Normal 29 4 2 2 2" xfId="22854" xr:uid="{00000000-0005-0000-0000-000047590000}"/>
    <cellStyle name="Normal 29 4 2 2 2 2" xfId="22855" xr:uid="{00000000-0005-0000-0000-000048590000}"/>
    <cellStyle name="Normal 29 4 2 2 3" xfId="22856" xr:uid="{00000000-0005-0000-0000-000049590000}"/>
    <cellStyle name="Normal 29 4 2 3" xfId="22857" xr:uid="{00000000-0005-0000-0000-00004A590000}"/>
    <cellStyle name="Normal 29 4 2 3 2" xfId="22858" xr:uid="{00000000-0005-0000-0000-00004B590000}"/>
    <cellStyle name="Normal 29 4 2 3 2 2" xfId="22859" xr:uid="{00000000-0005-0000-0000-00004C590000}"/>
    <cellStyle name="Normal 29 4 2 3 3" xfId="22860" xr:uid="{00000000-0005-0000-0000-00004D590000}"/>
    <cellStyle name="Normal 29 4 2 4" xfId="22861" xr:uid="{00000000-0005-0000-0000-00004E590000}"/>
    <cellStyle name="Normal 29 4 2 4 2" xfId="22862" xr:uid="{00000000-0005-0000-0000-00004F590000}"/>
    <cellStyle name="Normal 29 4 2 4 2 2" xfId="22863" xr:uid="{00000000-0005-0000-0000-000050590000}"/>
    <cellStyle name="Normal 29 4 2 4 3" xfId="22864" xr:uid="{00000000-0005-0000-0000-000051590000}"/>
    <cellStyle name="Normal 29 4 2 5" xfId="22865" xr:uid="{00000000-0005-0000-0000-000052590000}"/>
    <cellStyle name="Normal 29 4 2 5 2" xfId="22866" xr:uid="{00000000-0005-0000-0000-000053590000}"/>
    <cellStyle name="Normal 29 4 2 6" xfId="22867" xr:uid="{00000000-0005-0000-0000-000054590000}"/>
    <cellStyle name="Normal 29 4 2 6 2" xfId="22868" xr:uid="{00000000-0005-0000-0000-000055590000}"/>
    <cellStyle name="Normal 29 4 2 7" xfId="22869" xr:uid="{00000000-0005-0000-0000-000056590000}"/>
    <cellStyle name="Normal 29 4 3" xfId="22870" xr:uid="{00000000-0005-0000-0000-000057590000}"/>
    <cellStyle name="Normal 29 4 3 2" xfId="22871" xr:uid="{00000000-0005-0000-0000-000058590000}"/>
    <cellStyle name="Normal 29 4 3 2 2" xfId="22872" xr:uid="{00000000-0005-0000-0000-000059590000}"/>
    <cellStyle name="Normal 29 4 3 2 2 2" xfId="22873" xr:uid="{00000000-0005-0000-0000-00005A590000}"/>
    <cellStyle name="Normal 29 4 3 2 3" xfId="22874" xr:uid="{00000000-0005-0000-0000-00005B590000}"/>
    <cellStyle name="Normal 29 4 3 3" xfId="22875" xr:uid="{00000000-0005-0000-0000-00005C590000}"/>
    <cellStyle name="Normal 29 4 3 3 2" xfId="22876" xr:uid="{00000000-0005-0000-0000-00005D590000}"/>
    <cellStyle name="Normal 29 4 3 3 2 2" xfId="22877" xr:uid="{00000000-0005-0000-0000-00005E590000}"/>
    <cellStyle name="Normal 29 4 3 3 3" xfId="22878" xr:uid="{00000000-0005-0000-0000-00005F590000}"/>
    <cellStyle name="Normal 29 4 3 4" xfId="22879" xr:uid="{00000000-0005-0000-0000-000060590000}"/>
    <cellStyle name="Normal 29 4 3 4 2" xfId="22880" xr:uid="{00000000-0005-0000-0000-000061590000}"/>
    <cellStyle name="Normal 29 4 3 4 2 2" xfId="22881" xr:uid="{00000000-0005-0000-0000-000062590000}"/>
    <cellStyle name="Normal 29 4 3 4 3" xfId="22882" xr:uid="{00000000-0005-0000-0000-000063590000}"/>
    <cellStyle name="Normal 29 4 3 5" xfId="22883" xr:uid="{00000000-0005-0000-0000-000064590000}"/>
    <cellStyle name="Normal 29 4 3 5 2" xfId="22884" xr:uid="{00000000-0005-0000-0000-000065590000}"/>
    <cellStyle name="Normal 29 4 3 6" xfId="22885" xr:uid="{00000000-0005-0000-0000-000066590000}"/>
    <cellStyle name="Normal 29 4 3 6 2" xfId="22886" xr:uid="{00000000-0005-0000-0000-000067590000}"/>
    <cellStyle name="Normal 29 4 3 7" xfId="22887" xr:uid="{00000000-0005-0000-0000-000068590000}"/>
    <cellStyle name="Normal 29 4 4" xfId="22888" xr:uid="{00000000-0005-0000-0000-000069590000}"/>
    <cellStyle name="Normal 29 4 4 2" xfId="22889" xr:uid="{00000000-0005-0000-0000-00006A590000}"/>
    <cellStyle name="Normal 29 4 4 2 2" xfId="22890" xr:uid="{00000000-0005-0000-0000-00006B590000}"/>
    <cellStyle name="Normal 29 4 4 3" xfId="22891" xr:uid="{00000000-0005-0000-0000-00006C590000}"/>
    <cellStyle name="Normal 29 4 5" xfId="22892" xr:uid="{00000000-0005-0000-0000-00006D590000}"/>
    <cellStyle name="Normal 29 4 5 2" xfId="22893" xr:uid="{00000000-0005-0000-0000-00006E590000}"/>
    <cellStyle name="Normal 29 4 5 2 2" xfId="22894" xr:uid="{00000000-0005-0000-0000-00006F590000}"/>
    <cellStyle name="Normal 29 4 5 3" xfId="22895" xr:uid="{00000000-0005-0000-0000-000070590000}"/>
    <cellStyle name="Normal 29 4 6" xfId="22896" xr:uid="{00000000-0005-0000-0000-000071590000}"/>
    <cellStyle name="Normal 29 4 6 2" xfId="22897" xr:uid="{00000000-0005-0000-0000-000072590000}"/>
    <cellStyle name="Normal 29 4 6 2 2" xfId="22898" xr:uid="{00000000-0005-0000-0000-000073590000}"/>
    <cellStyle name="Normal 29 4 6 3" xfId="22899" xr:uid="{00000000-0005-0000-0000-000074590000}"/>
    <cellStyle name="Normal 29 4 7" xfId="22900" xr:uid="{00000000-0005-0000-0000-000075590000}"/>
    <cellStyle name="Normal 29 4 7 2" xfId="22901" xr:uid="{00000000-0005-0000-0000-000076590000}"/>
    <cellStyle name="Normal 29 4 8" xfId="22902" xr:uid="{00000000-0005-0000-0000-000077590000}"/>
    <cellStyle name="Normal 29 4 8 2" xfId="22903" xr:uid="{00000000-0005-0000-0000-000078590000}"/>
    <cellStyle name="Normal 29 4 9" xfId="22904" xr:uid="{00000000-0005-0000-0000-000079590000}"/>
    <cellStyle name="Normal 29 5" xfId="22905" xr:uid="{00000000-0005-0000-0000-00007A590000}"/>
    <cellStyle name="Normal 29 5 2" xfId="22906" xr:uid="{00000000-0005-0000-0000-00007B590000}"/>
    <cellStyle name="Normal 29 5 2 2" xfId="22907" xr:uid="{00000000-0005-0000-0000-00007C590000}"/>
    <cellStyle name="Normal 29 5 2 2 2" xfId="22908" xr:uid="{00000000-0005-0000-0000-00007D590000}"/>
    <cellStyle name="Normal 29 5 2 2 2 2" xfId="22909" xr:uid="{00000000-0005-0000-0000-00007E590000}"/>
    <cellStyle name="Normal 29 5 2 2 3" xfId="22910" xr:uid="{00000000-0005-0000-0000-00007F590000}"/>
    <cellStyle name="Normal 29 5 2 3" xfId="22911" xr:uid="{00000000-0005-0000-0000-000080590000}"/>
    <cellStyle name="Normal 29 5 2 3 2" xfId="22912" xr:uid="{00000000-0005-0000-0000-000081590000}"/>
    <cellStyle name="Normal 29 5 2 3 2 2" xfId="22913" xr:uid="{00000000-0005-0000-0000-000082590000}"/>
    <cellStyle name="Normal 29 5 2 3 3" xfId="22914" xr:uid="{00000000-0005-0000-0000-000083590000}"/>
    <cellStyle name="Normal 29 5 2 4" xfId="22915" xr:uid="{00000000-0005-0000-0000-000084590000}"/>
    <cellStyle name="Normal 29 5 2 4 2" xfId="22916" xr:uid="{00000000-0005-0000-0000-000085590000}"/>
    <cellStyle name="Normal 29 5 2 4 2 2" xfId="22917" xr:uid="{00000000-0005-0000-0000-000086590000}"/>
    <cellStyle name="Normal 29 5 2 4 3" xfId="22918" xr:uid="{00000000-0005-0000-0000-000087590000}"/>
    <cellStyle name="Normal 29 5 2 5" xfId="22919" xr:uid="{00000000-0005-0000-0000-000088590000}"/>
    <cellStyle name="Normal 29 5 2 5 2" xfId="22920" xr:uid="{00000000-0005-0000-0000-000089590000}"/>
    <cellStyle name="Normal 29 5 2 6" xfId="22921" xr:uid="{00000000-0005-0000-0000-00008A590000}"/>
    <cellStyle name="Normal 29 5 2 6 2" xfId="22922" xr:uid="{00000000-0005-0000-0000-00008B590000}"/>
    <cellStyle name="Normal 29 5 2 7" xfId="22923" xr:uid="{00000000-0005-0000-0000-00008C590000}"/>
    <cellStyle name="Normal 29 5 3" xfId="22924" xr:uid="{00000000-0005-0000-0000-00008D590000}"/>
    <cellStyle name="Normal 29 5 3 2" xfId="22925" xr:uid="{00000000-0005-0000-0000-00008E590000}"/>
    <cellStyle name="Normal 29 5 3 2 2" xfId="22926" xr:uid="{00000000-0005-0000-0000-00008F590000}"/>
    <cellStyle name="Normal 29 5 3 3" xfId="22927" xr:uid="{00000000-0005-0000-0000-000090590000}"/>
    <cellStyle name="Normal 29 5 4" xfId="22928" xr:uid="{00000000-0005-0000-0000-000091590000}"/>
    <cellStyle name="Normal 29 5 4 2" xfId="22929" xr:uid="{00000000-0005-0000-0000-000092590000}"/>
    <cellStyle name="Normal 29 5 4 2 2" xfId="22930" xr:uid="{00000000-0005-0000-0000-000093590000}"/>
    <cellStyle name="Normal 29 5 4 3" xfId="22931" xr:uid="{00000000-0005-0000-0000-000094590000}"/>
    <cellStyle name="Normal 29 5 5" xfId="22932" xr:uid="{00000000-0005-0000-0000-000095590000}"/>
    <cellStyle name="Normal 29 5 5 2" xfId="22933" xr:uid="{00000000-0005-0000-0000-000096590000}"/>
    <cellStyle name="Normal 29 5 5 2 2" xfId="22934" xr:uid="{00000000-0005-0000-0000-000097590000}"/>
    <cellStyle name="Normal 29 5 5 3" xfId="22935" xr:uid="{00000000-0005-0000-0000-000098590000}"/>
    <cellStyle name="Normal 29 5 6" xfId="22936" xr:uid="{00000000-0005-0000-0000-000099590000}"/>
    <cellStyle name="Normal 29 5 6 2" xfId="22937" xr:uid="{00000000-0005-0000-0000-00009A590000}"/>
    <cellStyle name="Normal 29 5 7" xfId="22938" xr:uid="{00000000-0005-0000-0000-00009B590000}"/>
    <cellStyle name="Normal 29 5 7 2" xfId="22939" xr:uid="{00000000-0005-0000-0000-00009C590000}"/>
    <cellStyle name="Normal 29 5 8" xfId="22940" xr:uid="{00000000-0005-0000-0000-00009D590000}"/>
    <cellStyle name="Normal 29 6" xfId="22941" xr:uid="{00000000-0005-0000-0000-00009E590000}"/>
    <cellStyle name="Normal 29 6 2" xfId="22942" xr:uid="{00000000-0005-0000-0000-00009F590000}"/>
    <cellStyle name="Normal 29 6 2 2" xfId="22943" xr:uid="{00000000-0005-0000-0000-0000A0590000}"/>
    <cellStyle name="Normal 29 6 2 2 2" xfId="22944" xr:uid="{00000000-0005-0000-0000-0000A1590000}"/>
    <cellStyle name="Normal 29 6 2 3" xfId="22945" xr:uid="{00000000-0005-0000-0000-0000A2590000}"/>
    <cellStyle name="Normal 29 6 3" xfId="22946" xr:uid="{00000000-0005-0000-0000-0000A3590000}"/>
    <cellStyle name="Normal 29 6 3 2" xfId="22947" xr:uid="{00000000-0005-0000-0000-0000A4590000}"/>
    <cellStyle name="Normal 29 6 3 2 2" xfId="22948" xr:uid="{00000000-0005-0000-0000-0000A5590000}"/>
    <cellStyle name="Normal 29 6 3 3" xfId="22949" xr:uid="{00000000-0005-0000-0000-0000A6590000}"/>
    <cellStyle name="Normal 29 6 4" xfId="22950" xr:uid="{00000000-0005-0000-0000-0000A7590000}"/>
    <cellStyle name="Normal 29 6 4 2" xfId="22951" xr:uid="{00000000-0005-0000-0000-0000A8590000}"/>
    <cellStyle name="Normal 29 6 4 2 2" xfId="22952" xr:uid="{00000000-0005-0000-0000-0000A9590000}"/>
    <cellStyle name="Normal 29 6 4 3" xfId="22953" xr:uid="{00000000-0005-0000-0000-0000AA590000}"/>
    <cellStyle name="Normal 29 6 5" xfId="22954" xr:uid="{00000000-0005-0000-0000-0000AB590000}"/>
    <cellStyle name="Normal 29 6 5 2" xfId="22955" xr:uid="{00000000-0005-0000-0000-0000AC590000}"/>
    <cellStyle name="Normal 29 6 6" xfId="22956" xr:uid="{00000000-0005-0000-0000-0000AD590000}"/>
    <cellStyle name="Normal 29 6 6 2" xfId="22957" xr:uid="{00000000-0005-0000-0000-0000AE590000}"/>
    <cellStyle name="Normal 29 6 7" xfId="22958" xr:uid="{00000000-0005-0000-0000-0000AF590000}"/>
    <cellStyle name="Normal 29 7" xfId="22959" xr:uid="{00000000-0005-0000-0000-0000B0590000}"/>
    <cellStyle name="Normal 29 7 2" xfId="22960" xr:uid="{00000000-0005-0000-0000-0000B1590000}"/>
    <cellStyle name="Normal 29 7 2 2" xfId="22961" xr:uid="{00000000-0005-0000-0000-0000B2590000}"/>
    <cellStyle name="Normal 29 7 2 2 2" xfId="22962" xr:uid="{00000000-0005-0000-0000-0000B3590000}"/>
    <cellStyle name="Normal 29 7 2 3" xfId="22963" xr:uid="{00000000-0005-0000-0000-0000B4590000}"/>
    <cellStyle name="Normal 29 7 3" xfId="22964" xr:uid="{00000000-0005-0000-0000-0000B5590000}"/>
    <cellStyle name="Normal 29 7 3 2" xfId="22965" xr:uid="{00000000-0005-0000-0000-0000B6590000}"/>
    <cellStyle name="Normal 29 7 3 2 2" xfId="22966" xr:uid="{00000000-0005-0000-0000-0000B7590000}"/>
    <cellStyle name="Normal 29 7 3 3" xfId="22967" xr:uid="{00000000-0005-0000-0000-0000B8590000}"/>
    <cellStyle name="Normal 29 7 4" xfId="22968" xr:uid="{00000000-0005-0000-0000-0000B9590000}"/>
    <cellStyle name="Normal 29 7 4 2" xfId="22969" xr:uid="{00000000-0005-0000-0000-0000BA590000}"/>
    <cellStyle name="Normal 29 7 4 2 2" xfId="22970" xr:uid="{00000000-0005-0000-0000-0000BB590000}"/>
    <cellStyle name="Normal 29 7 4 3" xfId="22971" xr:uid="{00000000-0005-0000-0000-0000BC590000}"/>
    <cellStyle name="Normal 29 7 5" xfId="22972" xr:uid="{00000000-0005-0000-0000-0000BD590000}"/>
    <cellStyle name="Normal 29 7 5 2" xfId="22973" xr:uid="{00000000-0005-0000-0000-0000BE590000}"/>
    <cellStyle name="Normal 29 7 6" xfId="22974" xr:uid="{00000000-0005-0000-0000-0000BF590000}"/>
    <cellStyle name="Normal 29 7 6 2" xfId="22975" xr:uid="{00000000-0005-0000-0000-0000C0590000}"/>
    <cellStyle name="Normal 29 7 7" xfId="22976" xr:uid="{00000000-0005-0000-0000-0000C1590000}"/>
    <cellStyle name="Normal 29 8" xfId="22977" xr:uid="{00000000-0005-0000-0000-0000C2590000}"/>
    <cellStyle name="Normal 29 8 2" xfId="22978" xr:uid="{00000000-0005-0000-0000-0000C3590000}"/>
    <cellStyle name="Normal 29 8 2 2" xfId="22979" xr:uid="{00000000-0005-0000-0000-0000C4590000}"/>
    <cellStyle name="Normal 29 8 3" xfId="22980" xr:uid="{00000000-0005-0000-0000-0000C5590000}"/>
    <cellStyle name="Normal 29 9" xfId="22981" xr:uid="{00000000-0005-0000-0000-0000C6590000}"/>
    <cellStyle name="Normal 29 9 2" xfId="22982" xr:uid="{00000000-0005-0000-0000-0000C7590000}"/>
    <cellStyle name="Normal 29 9 2 2" xfId="22983" xr:uid="{00000000-0005-0000-0000-0000C8590000}"/>
    <cellStyle name="Normal 29 9 3" xfId="22984" xr:uid="{00000000-0005-0000-0000-0000C9590000}"/>
    <cellStyle name="Normal 29_Confidential Information" xfId="22985" xr:uid="{00000000-0005-0000-0000-0000CA590000}"/>
    <cellStyle name="Normal 3" xfId="22986" xr:uid="{00000000-0005-0000-0000-0000CB590000}"/>
    <cellStyle name="Normal 3 10" xfId="22987" xr:uid="{00000000-0005-0000-0000-0000CC590000}"/>
    <cellStyle name="Normal 3 11" xfId="22988" xr:uid="{00000000-0005-0000-0000-0000CD590000}"/>
    <cellStyle name="Normal 3 2" xfId="22989" xr:uid="{00000000-0005-0000-0000-0000CE590000}"/>
    <cellStyle name="Normal 3 2 2" xfId="22990" xr:uid="{00000000-0005-0000-0000-0000CF590000}"/>
    <cellStyle name="Normal 3 2 2 2" xfId="22991" xr:uid="{00000000-0005-0000-0000-0000D0590000}"/>
    <cellStyle name="Normal 3 2 2 2 2" xfId="22992" xr:uid="{00000000-0005-0000-0000-0000D1590000}"/>
    <cellStyle name="Normal 3 2 2 3" xfId="22993" xr:uid="{00000000-0005-0000-0000-0000D2590000}"/>
    <cellStyle name="Normal 3 3" xfId="22994" xr:uid="{00000000-0005-0000-0000-0000D3590000}"/>
    <cellStyle name="Normal 3 3 2" xfId="22995" xr:uid="{00000000-0005-0000-0000-0000D4590000}"/>
    <cellStyle name="Normal 3 3 2 2" xfId="22996" xr:uid="{00000000-0005-0000-0000-0000D5590000}"/>
    <cellStyle name="Normal 3 3 2 2 2" xfId="22997" xr:uid="{00000000-0005-0000-0000-0000D6590000}"/>
    <cellStyle name="Normal 3 3 2 3" xfId="22998" xr:uid="{00000000-0005-0000-0000-0000D7590000}"/>
    <cellStyle name="Normal 3 4" xfId="22999" xr:uid="{00000000-0005-0000-0000-0000D8590000}"/>
    <cellStyle name="Normal 3 4 2" xfId="23000" xr:uid="{00000000-0005-0000-0000-0000D9590000}"/>
    <cellStyle name="Normal 3 4 2 2" xfId="23001" xr:uid="{00000000-0005-0000-0000-0000DA590000}"/>
    <cellStyle name="Normal 3 4 2 2 2" xfId="23002" xr:uid="{00000000-0005-0000-0000-0000DB590000}"/>
    <cellStyle name="Normal 3 4 2 3" xfId="23003" xr:uid="{00000000-0005-0000-0000-0000DC590000}"/>
    <cellStyle name="Normal 3 4 3" xfId="23004" xr:uid="{00000000-0005-0000-0000-0000DD590000}"/>
    <cellStyle name="Normal 3 4 3 2" xfId="23005" xr:uid="{00000000-0005-0000-0000-0000DE590000}"/>
    <cellStyle name="Normal 3 4 3 2 2" xfId="23006" xr:uid="{00000000-0005-0000-0000-0000DF590000}"/>
    <cellStyle name="Normal 3 4 3 3" xfId="23007" xr:uid="{00000000-0005-0000-0000-0000E0590000}"/>
    <cellStyle name="Normal 3 4 4" xfId="23008" xr:uid="{00000000-0005-0000-0000-0000E1590000}"/>
    <cellStyle name="Normal 3 5" xfId="23009" xr:uid="{00000000-0005-0000-0000-0000E2590000}"/>
    <cellStyle name="Normal 3 5 2" xfId="23010" xr:uid="{00000000-0005-0000-0000-0000E3590000}"/>
    <cellStyle name="Normal 3 5 2 2" xfId="23011" xr:uid="{00000000-0005-0000-0000-0000E4590000}"/>
    <cellStyle name="Normal 3 5 3" xfId="23012" xr:uid="{00000000-0005-0000-0000-0000E5590000}"/>
    <cellStyle name="Normal 3 6" xfId="23013" xr:uid="{00000000-0005-0000-0000-0000E6590000}"/>
    <cellStyle name="Normal 3 6 2" xfId="23014" xr:uid="{00000000-0005-0000-0000-0000E7590000}"/>
    <cellStyle name="Normal 3 6 2 2" xfId="23015" xr:uid="{00000000-0005-0000-0000-0000E8590000}"/>
    <cellStyle name="Normal 3 6 3" xfId="23016" xr:uid="{00000000-0005-0000-0000-0000E9590000}"/>
    <cellStyle name="Normal 3 7" xfId="23017" xr:uid="{00000000-0005-0000-0000-0000EA590000}"/>
    <cellStyle name="Normal 3 7 2" xfId="23018" xr:uid="{00000000-0005-0000-0000-0000EB590000}"/>
    <cellStyle name="Normal 3 8" xfId="23019" xr:uid="{00000000-0005-0000-0000-0000EC590000}"/>
    <cellStyle name="Normal 3 8 2" xfId="23020" xr:uid="{00000000-0005-0000-0000-0000ED590000}"/>
    <cellStyle name="Normal 3 9" xfId="23021" xr:uid="{00000000-0005-0000-0000-0000EE590000}"/>
    <cellStyle name="Normal 30" xfId="23022" xr:uid="{00000000-0005-0000-0000-0000EF590000}"/>
    <cellStyle name="Normal 30 2" xfId="23023" xr:uid="{00000000-0005-0000-0000-0000F0590000}"/>
    <cellStyle name="Normal 31" xfId="23024" xr:uid="{00000000-0005-0000-0000-0000F1590000}"/>
    <cellStyle name="Normal 31 2" xfId="23025" xr:uid="{00000000-0005-0000-0000-0000F2590000}"/>
    <cellStyle name="Normal 32" xfId="23026" xr:uid="{00000000-0005-0000-0000-0000F3590000}"/>
    <cellStyle name="Normal 32 2" xfId="23027" xr:uid="{00000000-0005-0000-0000-0000F4590000}"/>
    <cellStyle name="Normal 33" xfId="23028" xr:uid="{00000000-0005-0000-0000-0000F5590000}"/>
    <cellStyle name="Normal 33 2" xfId="23029" xr:uid="{00000000-0005-0000-0000-0000F6590000}"/>
    <cellStyle name="Normal 34" xfId="23030" xr:uid="{00000000-0005-0000-0000-0000F7590000}"/>
    <cellStyle name="Normal 34 2" xfId="23031" xr:uid="{00000000-0005-0000-0000-0000F8590000}"/>
    <cellStyle name="Normal 35" xfId="23032" xr:uid="{00000000-0005-0000-0000-0000F9590000}"/>
    <cellStyle name="Normal 36" xfId="23033" xr:uid="{00000000-0005-0000-0000-0000FA590000}"/>
    <cellStyle name="Normal 37" xfId="23034" xr:uid="{00000000-0005-0000-0000-0000FB590000}"/>
    <cellStyle name="Normal 38" xfId="23035" xr:uid="{00000000-0005-0000-0000-0000FC590000}"/>
    <cellStyle name="Normal 38 2" xfId="23036" xr:uid="{00000000-0005-0000-0000-0000FD590000}"/>
    <cellStyle name="Normal 39" xfId="23037" xr:uid="{00000000-0005-0000-0000-0000FE590000}"/>
    <cellStyle name="Normal 4" xfId="23038" xr:uid="{00000000-0005-0000-0000-0000FF590000}"/>
    <cellStyle name="Normal 4 2" xfId="23039" xr:uid="{00000000-0005-0000-0000-0000005A0000}"/>
    <cellStyle name="Normal 4 2 2" xfId="23040" xr:uid="{00000000-0005-0000-0000-0000015A0000}"/>
    <cellStyle name="Normal 4 2 2 2" xfId="23041" xr:uid="{00000000-0005-0000-0000-0000025A0000}"/>
    <cellStyle name="Normal 4 2 2 2 2" xfId="23042" xr:uid="{00000000-0005-0000-0000-0000035A0000}"/>
    <cellStyle name="Normal 4 2 2 3" xfId="23043" xr:uid="{00000000-0005-0000-0000-0000045A0000}"/>
    <cellStyle name="Normal 4 2 3" xfId="23044" xr:uid="{00000000-0005-0000-0000-0000055A0000}"/>
    <cellStyle name="Normal 4 3" xfId="23045" xr:uid="{00000000-0005-0000-0000-0000065A0000}"/>
    <cellStyle name="Normal 4 4" xfId="23046" xr:uid="{00000000-0005-0000-0000-0000075A0000}"/>
    <cellStyle name="Normal 4 5" xfId="23047" xr:uid="{00000000-0005-0000-0000-0000085A0000}"/>
    <cellStyle name="Normal 4 5 2" xfId="23048" xr:uid="{00000000-0005-0000-0000-0000095A0000}"/>
    <cellStyle name="Normal 4 5 3" xfId="23049" xr:uid="{00000000-0005-0000-0000-00000A5A0000}"/>
    <cellStyle name="Normal 4 5 4" xfId="23050" xr:uid="{00000000-0005-0000-0000-00000B5A0000}"/>
    <cellStyle name="Normal 4 6" xfId="23051" xr:uid="{00000000-0005-0000-0000-00000C5A0000}"/>
    <cellStyle name="Normal 4 6 2" xfId="23052" xr:uid="{00000000-0005-0000-0000-00000D5A0000}"/>
    <cellStyle name="Normal 4 6 2 2" xfId="23053" xr:uid="{00000000-0005-0000-0000-00000E5A0000}"/>
    <cellStyle name="Normal 4 6 3" xfId="23054" xr:uid="{00000000-0005-0000-0000-00000F5A0000}"/>
    <cellStyle name="Normal 4 7" xfId="23055" xr:uid="{00000000-0005-0000-0000-0000105A0000}"/>
    <cellStyle name="Normal 40" xfId="23056" xr:uid="{00000000-0005-0000-0000-0000115A0000}"/>
    <cellStyle name="Normal 40 2" xfId="23057" xr:uid="{00000000-0005-0000-0000-0000125A0000}"/>
    <cellStyle name="Normal 40 3" xfId="23058" xr:uid="{00000000-0005-0000-0000-0000135A0000}"/>
    <cellStyle name="Normal 41" xfId="23059" xr:uid="{00000000-0005-0000-0000-0000145A0000}"/>
    <cellStyle name="Normal 42" xfId="23060" xr:uid="{00000000-0005-0000-0000-0000155A0000}"/>
    <cellStyle name="Normal 43" xfId="23061" xr:uid="{00000000-0005-0000-0000-0000165A0000}"/>
    <cellStyle name="Normal 44" xfId="23062" xr:uid="{00000000-0005-0000-0000-0000175A0000}"/>
    <cellStyle name="Normal 45" xfId="23063" xr:uid="{00000000-0005-0000-0000-0000185A0000}"/>
    <cellStyle name="Normal 46" xfId="23064" xr:uid="{00000000-0005-0000-0000-0000195A0000}"/>
    <cellStyle name="Normal 47" xfId="23065" xr:uid="{00000000-0005-0000-0000-00001A5A0000}"/>
    <cellStyle name="Normal 48" xfId="23066" xr:uid="{00000000-0005-0000-0000-00001B5A0000}"/>
    <cellStyle name="Normal 49" xfId="23067" xr:uid="{00000000-0005-0000-0000-00001C5A0000}"/>
    <cellStyle name="Normal 5" xfId="23068" xr:uid="{00000000-0005-0000-0000-00001D5A0000}"/>
    <cellStyle name="Normal 5 2" xfId="23069" xr:uid="{00000000-0005-0000-0000-00001E5A0000}"/>
    <cellStyle name="Normal 5 3" xfId="23070" xr:uid="{00000000-0005-0000-0000-00001F5A0000}"/>
    <cellStyle name="Normal 5 4" xfId="23071" xr:uid="{00000000-0005-0000-0000-0000205A0000}"/>
    <cellStyle name="Normal 5 5" xfId="23072" xr:uid="{00000000-0005-0000-0000-0000215A0000}"/>
    <cellStyle name="Normal 5 5 2" xfId="23073" xr:uid="{00000000-0005-0000-0000-0000225A0000}"/>
    <cellStyle name="Normal 5 5 2 2" xfId="23074" xr:uid="{00000000-0005-0000-0000-0000235A0000}"/>
    <cellStyle name="Normal 5 5 3" xfId="23075" xr:uid="{00000000-0005-0000-0000-0000245A0000}"/>
    <cellStyle name="Normal 5_Preliminary financial statement_June 11_updated Aug  24_11" xfId="23076" xr:uid="{00000000-0005-0000-0000-0000255A0000}"/>
    <cellStyle name="Normal 50" xfId="23077" xr:uid="{00000000-0005-0000-0000-0000265A0000}"/>
    <cellStyle name="Normal 51" xfId="23078" xr:uid="{00000000-0005-0000-0000-0000275A0000}"/>
    <cellStyle name="Normal 52" xfId="23079" xr:uid="{00000000-0005-0000-0000-0000285A0000}"/>
    <cellStyle name="Normal 53" xfId="23080" xr:uid="{00000000-0005-0000-0000-0000295A0000}"/>
    <cellStyle name="Normal 54" xfId="23081" xr:uid="{00000000-0005-0000-0000-00002A5A0000}"/>
    <cellStyle name="Normal 55" xfId="23082" xr:uid="{00000000-0005-0000-0000-00002B5A0000}"/>
    <cellStyle name="Normal 56" xfId="23083" xr:uid="{00000000-0005-0000-0000-00002C5A0000}"/>
    <cellStyle name="Normal 57" xfId="23084" xr:uid="{00000000-0005-0000-0000-00002D5A0000}"/>
    <cellStyle name="Normal 58" xfId="23085" xr:uid="{00000000-0005-0000-0000-00002E5A0000}"/>
    <cellStyle name="Normal 59" xfId="23086" xr:uid="{00000000-0005-0000-0000-00002F5A0000}"/>
    <cellStyle name="Normal 6" xfId="23087" xr:uid="{00000000-0005-0000-0000-0000305A0000}"/>
    <cellStyle name="Normal 6 2" xfId="23088" xr:uid="{00000000-0005-0000-0000-0000315A0000}"/>
    <cellStyle name="Normal 6 3" xfId="23089" xr:uid="{00000000-0005-0000-0000-0000325A0000}"/>
    <cellStyle name="Normal 6 4" xfId="23090" xr:uid="{00000000-0005-0000-0000-0000335A0000}"/>
    <cellStyle name="Normal 6 4 2" xfId="23091" xr:uid="{00000000-0005-0000-0000-0000345A0000}"/>
    <cellStyle name="Normal 6 4 2 2" xfId="23092" xr:uid="{00000000-0005-0000-0000-0000355A0000}"/>
    <cellStyle name="Normal 6 4 3" xfId="23093" xr:uid="{00000000-0005-0000-0000-0000365A0000}"/>
    <cellStyle name="Normal 6 5" xfId="23094" xr:uid="{00000000-0005-0000-0000-0000375A0000}"/>
    <cellStyle name="Normal 60" xfId="23095" xr:uid="{00000000-0005-0000-0000-0000385A0000}"/>
    <cellStyle name="Normal 61" xfId="23096" xr:uid="{00000000-0005-0000-0000-0000395A0000}"/>
    <cellStyle name="Normal 62" xfId="23097" xr:uid="{00000000-0005-0000-0000-00003A5A0000}"/>
    <cellStyle name="Normal 63" xfId="23098" xr:uid="{00000000-0005-0000-0000-00003B5A0000}"/>
    <cellStyle name="Normal 64" xfId="23099" xr:uid="{00000000-0005-0000-0000-00003C5A0000}"/>
    <cellStyle name="Normal 64 2" xfId="23100" xr:uid="{00000000-0005-0000-0000-00003D5A0000}"/>
    <cellStyle name="Normal 64 2 2" xfId="23101" xr:uid="{00000000-0005-0000-0000-00003E5A0000}"/>
    <cellStyle name="Normal 64 3" xfId="23102" xr:uid="{00000000-0005-0000-0000-00003F5A0000}"/>
    <cellStyle name="Normal 65" xfId="23103" xr:uid="{00000000-0005-0000-0000-0000405A0000}"/>
    <cellStyle name="Normal 65 2" xfId="23104" xr:uid="{00000000-0005-0000-0000-0000415A0000}"/>
    <cellStyle name="Normal 65 2 2" xfId="23105" xr:uid="{00000000-0005-0000-0000-0000425A0000}"/>
    <cellStyle name="Normal 65 3" xfId="23106" xr:uid="{00000000-0005-0000-0000-0000435A0000}"/>
    <cellStyle name="Normal 66" xfId="23107" xr:uid="{00000000-0005-0000-0000-0000445A0000}"/>
    <cellStyle name="Normal 66 2" xfId="23108" xr:uid="{00000000-0005-0000-0000-0000455A0000}"/>
    <cellStyle name="Normal 66 2 2" xfId="23109" xr:uid="{00000000-0005-0000-0000-0000465A0000}"/>
    <cellStyle name="Normal 66 3" xfId="23110" xr:uid="{00000000-0005-0000-0000-0000475A0000}"/>
    <cellStyle name="Normal 67" xfId="23111" xr:uid="{00000000-0005-0000-0000-0000485A0000}"/>
    <cellStyle name="Normal 67 2" xfId="23112" xr:uid="{00000000-0005-0000-0000-0000495A0000}"/>
    <cellStyle name="Normal 67 2 2" xfId="23113" xr:uid="{00000000-0005-0000-0000-00004A5A0000}"/>
    <cellStyle name="Normal 67 3" xfId="23114" xr:uid="{00000000-0005-0000-0000-00004B5A0000}"/>
    <cellStyle name="Normal 68" xfId="23115" xr:uid="{00000000-0005-0000-0000-00004C5A0000}"/>
    <cellStyle name="Normal 68 2" xfId="23116" xr:uid="{00000000-0005-0000-0000-00004D5A0000}"/>
    <cellStyle name="Normal 68 2 2" xfId="23117" xr:uid="{00000000-0005-0000-0000-00004E5A0000}"/>
    <cellStyle name="Normal 68 3" xfId="23118" xr:uid="{00000000-0005-0000-0000-00004F5A0000}"/>
    <cellStyle name="Normal 69" xfId="23119" xr:uid="{00000000-0005-0000-0000-0000505A0000}"/>
    <cellStyle name="Normal 69 2" xfId="23120" xr:uid="{00000000-0005-0000-0000-0000515A0000}"/>
    <cellStyle name="Normal 69 2 2" xfId="23121" xr:uid="{00000000-0005-0000-0000-0000525A0000}"/>
    <cellStyle name="Normal 69 3" xfId="23122" xr:uid="{00000000-0005-0000-0000-0000535A0000}"/>
    <cellStyle name="Normal 7" xfId="23123" xr:uid="{00000000-0005-0000-0000-0000545A0000}"/>
    <cellStyle name="Normal 7 2" xfId="23124" xr:uid="{00000000-0005-0000-0000-0000555A0000}"/>
    <cellStyle name="Normal 70" xfId="23125" xr:uid="{00000000-0005-0000-0000-0000565A0000}"/>
    <cellStyle name="Normal 70 2" xfId="23126" xr:uid="{00000000-0005-0000-0000-0000575A0000}"/>
    <cellStyle name="Normal 70 2 2" xfId="23127" xr:uid="{00000000-0005-0000-0000-0000585A0000}"/>
    <cellStyle name="Normal 70 3" xfId="23128" xr:uid="{00000000-0005-0000-0000-0000595A0000}"/>
    <cellStyle name="Normal 70 4" xfId="23129" xr:uid="{00000000-0005-0000-0000-00005A5A0000}"/>
    <cellStyle name="Normal 71" xfId="23130" xr:uid="{00000000-0005-0000-0000-00005B5A0000}"/>
    <cellStyle name="Normal 71 2" xfId="23131" xr:uid="{00000000-0005-0000-0000-00005C5A0000}"/>
    <cellStyle name="Normal 71 2 2" xfId="23132" xr:uid="{00000000-0005-0000-0000-00005D5A0000}"/>
    <cellStyle name="Normal 71 3" xfId="23133" xr:uid="{00000000-0005-0000-0000-00005E5A0000}"/>
    <cellStyle name="Normal 72" xfId="23134" xr:uid="{00000000-0005-0000-0000-00005F5A0000}"/>
    <cellStyle name="Normal 72 2" xfId="23135" xr:uid="{00000000-0005-0000-0000-0000605A0000}"/>
    <cellStyle name="Normal 72 2 2" xfId="23136" xr:uid="{00000000-0005-0000-0000-0000615A0000}"/>
    <cellStyle name="Normal 72 3" xfId="23137" xr:uid="{00000000-0005-0000-0000-0000625A0000}"/>
    <cellStyle name="Normal 73" xfId="23138" xr:uid="{00000000-0005-0000-0000-0000635A0000}"/>
    <cellStyle name="Normal 73 2" xfId="23139" xr:uid="{00000000-0005-0000-0000-0000645A0000}"/>
    <cellStyle name="Normal 73 2 2" xfId="23140" xr:uid="{00000000-0005-0000-0000-0000655A0000}"/>
    <cellStyle name="Normal 73 3" xfId="23141" xr:uid="{00000000-0005-0000-0000-0000665A0000}"/>
    <cellStyle name="Normal 74" xfId="23142" xr:uid="{00000000-0005-0000-0000-0000675A0000}"/>
    <cellStyle name="Normal 74 2" xfId="23143" xr:uid="{00000000-0005-0000-0000-0000685A0000}"/>
    <cellStyle name="Normal 74 2 2" xfId="23144" xr:uid="{00000000-0005-0000-0000-0000695A0000}"/>
    <cellStyle name="Normal 74 3" xfId="23145" xr:uid="{00000000-0005-0000-0000-00006A5A0000}"/>
    <cellStyle name="Normal 75" xfId="23146" xr:uid="{00000000-0005-0000-0000-00006B5A0000}"/>
    <cellStyle name="Normal 75 2" xfId="23147" xr:uid="{00000000-0005-0000-0000-00006C5A0000}"/>
    <cellStyle name="Normal 75 2 2" xfId="23148" xr:uid="{00000000-0005-0000-0000-00006D5A0000}"/>
    <cellStyle name="Normal 75 3" xfId="23149" xr:uid="{00000000-0005-0000-0000-00006E5A0000}"/>
    <cellStyle name="Normal 76" xfId="23150" xr:uid="{00000000-0005-0000-0000-00006F5A0000}"/>
    <cellStyle name="Normal 76 2" xfId="23151" xr:uid="{00000000-0005-0000-0000-0000705A0000}"/>
    <cellStyle name="Normal 76 2 2" xfId="23152" xr:uid="{00000000-0005-0000-0000-0000715A0000}"/>
    <cellStyle name="Normal 76 3" xfId="23153" xr:uid="{00000000-0005-0000-0000-0000725A0000}"/>
    <cellStyle name="Normal 77" xfId="23154" xr:uid="{00000000-0005-0000-0000-0000735A0000}"/>
    <cellStyle name="Normal 77 2" xfId="23155" xr:uid="{00000000-0005-0000-0000-0000745A0000}"/>
    <cellStyle name="Normal 77 2 2" xfId="23156" xr:uid="{00000000-0005-0000-0000-0000755A0000}"/>
    <cellStyle name="Normal 77 3" xfId="23157" xr:uid="{00000000-0005-0000-0000-0000765A0000}"/>
    <cellStyle name="Normal 78" xfId="23158" xr:uid="{00000000-0005-0000-0000-0000775A0000}"/>
    <cellStyle name="Normal 78 2" xfId="23159" xr:uid="{00000000-0005-0000-0000-0000785A0000}"/>
    <cellStyle name="Normal 78 2 2" xfId="23160" xr:uid="{00000000-0005-0000-0000-0000795A0000}"/>
    <cellStyle name="Normal 78 3" xfId="23161" xr:uid="{00000000-0005-0000-0000-00007A5A0000}"/>
    <cellStyle name="Normal 79" xfId="23162" xr:uid="{00000000-0005-0000-0000-00007B5A0000}"/>
    <cellStyle name="Normal 79 2" xfId="23163" xr:uid="{00000000-0005-0000-0000-00007C5A0000}"/>
    <cellStyle name="Normal 79 2 2" xfId="23164" xr:uid="{00000000-0005-0000-0000-00007D5A0000}"/>
    <cellStyle name="Normal 79 3" xfId="23165" xr:uid="{00000000-0005-0000-0000-00007E5A0000}"/>
    <cellStyle name="Normal 8" xfId="23166" xr:uid="{00000000-0005-0000-0000-00007F5A0000}"/>
    <cellStyle name="Normal 8 2" xfId="23167" xr:uid="{00000000-0005-0000-0000-0000805A0000}"/>
    <cellStyle name="Normal 80" xfId="23168" xr:uid="{00000000-0005-0000-0000-0000815A0000}"/>
    <cellStyle name="Normal 80 2" xfId="23169" xr:uid="{00000000-0005-0000-0000-0000825A0000}"/>
    <cellStyle name="Normal 80 2 2" xfId="23170" xr:uid="{00000000-0005-0000-0000-0000835A0000}"/>
    <cellStyle name="Normal 80 3" xfId="23171" xr:uid="{00000000-0005-0000-0000-0000845A0000}"/>
    <cellStyle name="Normal 81" xfId="23172" xr:uid="{00000000-0005-0000-0000-0000855A0000}"/>
    <cellStyle name="Normal 81 2" xfId="23173" xr:uid="{00000000-0005-0000-0000-0000865A0000}"/>
    <cellStyle name="Normal 81 2 2" xfId="23174" xr:uid="{00000000-0005-0000-0000-0000875A0000}"/>
    <cellStyle name="Normal 81 3" xfId="23175" xr:uid="{00000000-0005-0000-0000-0000885A0000}"/>
    <cellStyle name="Normal 82" xfId="23176" xr:uid="{00000000-0005-0000-0000-0000895A0000}"/>
    <cellStyle name="Normal 82 2" xfId="23177" xr:uid="{00000000-0005-0000-0000-00008A5A0000}"/>
    <cellStyle name="Normal 82 2 2" xfId="23178" xr:uid="{00000000-0005-0000-0000-00008B5A0000}"/>
    <cellStyle name="Normal 82 3" xfId="23179" xr:uid="{00000000-0005-0000-0000-00008C5A0000}"/>
    <cellStyle name="Normal 83" xfId="23180" xr:uid="{00000000-0005-0000-0000-00008D5A0000}"/>
    <cellStyle name="Normal 83 2" xfId="23181" xr:uid="{00000000-0005-0000-0000-00008E5A0000}"/>
    <cellStyle name="Normal 83 2 2" xfId="23182" xr:uid="{00000000-0005-0000-0000-00008F5A0000}"/>
    <cellStyle name="Normal 83 3" xfId="23183" xr:uid="{00000000-0005-0000-0000-0000905A0000}"/>
    <cellStyle name="Normal 84" xfId="23184" xr:uid="{00000000-0005-0000-0000-0000915A0000}"/>
    <cellStyle name="Normal 84 2" xfId="23185" xr:uid="{00000000-0005-0000-0000-0000925A0000}"/>
    <cellStyle name="Normal 84 2 2" xfId="23186" xr:uid="{00000000-0005-0000-0000-0000935A0000}"/>
    <cellStyle name="Normal 84 3" xfId="23187" xr:uid="{00000000-0005-0000-0000-0000945A0000}"/>
    <cellStyle name="Normal 85" xfId="23188" xr:uid="{00000000-0005-0000-0000-0000955A0000}"/>
    <cellStyle name="Normal 85 2" xfId="23189" xr:uid="{00000000-0005-0000-0000-0000965A0000}"/>
    <cellStyle name="Normal 85 2 2" xfId="23190" xr:uid="{00000000-0005-0000-0000-0000975A0000}"/>
    <cellStyle name="Normal 85 3" xfId="23191" xr:uid="{00000000-0005-0000-0000-0000985A0000}"/>
    <cellStyle name="Normal 86" xfId="23192" xr:uid="{00000000-0005-0000-0000-0000995A0000}"/>
    <cellStyle name="Normal 86 2" xfId="23193" xr:uid="{00000000-0005-0000-0000-00009A5A0000}"/>
    <cellStyle name="Normal 86 2 2" xfId="23194" xr:uid="{00000000-0005-0000-0000-00009B5A0000}"/>
    <cellStyle name="Normal 86 3" xfId="23195" xr:uid="{00000000-0005-0000-0000-00009C5A0000}"/>
    <cellStyle name="Normal 87" xfId="23196" xr:uid="{00000000-0005-0000-0000-00009D5A0000}"/>
    <cellStyle name="Normal 87 2" xfId="23197" xr:uid="{00000000-0005-0000-0000-00009E5A0000}"/>
    <cellStyle name="Normal 87 2 2" xfId="23198" xr:uid="{00000000-0005-0000-0000-00009F5A0000}"/>
    <cellStyle name="Normal 87 3" xfId="23199" xr:uid="{00000000-0005-0000-0000-0000A05A0000}"/>
    <cellStyle name="Normal 88" xfId="23200" xr:uid="{00000000-0005-0000-0000-0000A15A0000}"/>
    <cellStyle name="Normal 88 2" xfId="23201" xr:uid="{00000000-0005-0000-0000-0000A25A0000}"/>
    <cellStyle name="Normal 88 2 2" xfId="23202" xr:uid="{00000000-0005-0000-0000-0000A35A0000}"/>
    <cellStyle name="Normal 88 3" xfId="23203" xr:uid="{00000000-0005-0000-0000-0000A45A0000}"/>
    <cellStyle name="Normal 89" xfId="23204" xr:uid="{00000000-0005-0000-0000-0000A55A0000}"/>
    <cellStyle name="Normal 89 2" xfId="23205" xr:uid="{00000000-0005-0000-0000-0000A65A0000}"/>
    <cellStyle name="Normal 89 2 2" xfId="23206" xr:uid="{00000000-0005-0000-0000-0000A75A0000}"/>
    <cellStyle name="Normal 89 3" xfId="23207" xr:uid="{00000000-0005-0000-0000-0000A85A0000}"/>
    <cellStyle name="Normal 9" xfId="23208" xr:uid="{00000000-0005-0000-0000-0000A95A0000}"/>
    <cellStyle name="Normal 9 2" xfId="23209" xr:uid="{00000000-0005-0000-0000-0000AA5A0000}"/>
    <cellStyle name="Normal 90" xfId="23210" xr:uid="{00000000-0005-0000-0000-0000AB5A0000}"/>
    <cellStyle name="Normal 90 2" xfId="23211" xr:uid="{00000000-0005-0000-0000-0000AC5A0000}"/>
    <cellStyle name="Normal 90 2 2" xfId="23212" xr:uid="{00000000-0005-0000-0000-0000AD5A0000}"/>
    <cellStyle name="Normal 90 3" xfId="23213" xr:uid="{00000000-0005-0000-0000-0000AE5A0000}"/>
    <cellStyle name="Normal 91" xfId="23214" xr:uid="{00000000-0005-0000-0000-0000AF5A0000}"/>
    <cellStyle name="Normal 91 2" xfId="23215" xr:uid="{00000000-0005-0000-0000-0000B05A0000}"/>
    <cellStyle name="Normal 91 2 2" xfId="23216" xr:uid="{00000000-0005-0000-0000-0000B15A0000}"/>
    <cellStyle name="Normal 91 3" xfId="23217" xr:uid="{00000000-0005-0000-0000-0000B25A0000}"/>
    <cellStyle name="Normal 92" xfId="23218" xr:uid="{00000000-0005-0000-0000-0000B35A0000}"/>
    <cellStyle name="Normal 92 2" xfId="23219" xr:uid="{00000000-0005-0000-0000-0000B45A0000}"/>
    <cellStyle name="Normal 92 2 2" xfId="23220" xr:uid="{00000000-0005-0000-0000-0000B55A0000}"/>
    <cellStyle name="Normal 92 3" xfId="23221" xr:uid="{00000000-0005-0000-0000-0000B65A0000}"/>
    <cellStyle name="Normal 93" xfId="23222" xr:uid="{00000000-0005-0000-0000-0000B75A0000}"/>
    <cellStyle name="Normal 94" xfId="23223" xr:uid="{00000000-0005-0000-0000-0000B85A0000}"/>
    <cellStyle name="Normal 95" xfId="23224" xr:uid="{00000000-0005-0000-0000-0000B95A0000}"/>
    <cellStyle name="Normal 96" xfId="23225" xr:uid="{00000000-0005-0000-0000-0000BA5A0000}"/>
    <cellStyle name="Normal 97" xfId="23226" xr:uid="{00000000-0005-0000-0000-0000BB5A0000}"/>
    <cellStyle name="Normal 98" xfId="23227" xr:uid="{00000000-0005-0000-0000-0000BC5A0000}"/>
    <cellStyle name="Normal 99" xfId="23228" xr:uid="{00000000-0005-0000-0000-0000BD5A0000}"/>
    <cellStyle name="Note 2" xfId="23229" xr:uid="{00000000-0005-0000-0000-0000BE5A0000}"/>
    <cellStyle name="Note 2 10" xfId="23230" xr:uid="{00000000-0005-0000-0000-0000BF5A0000}"/>
    <cellStyle name="Note 2 10 2" xfId="23231" xr:uid="{00000000-0005-0000-0000-0000C05A0000}"/>
    <cellStyle name="Note 2 10 3" xfId="23232" xr:uid="{00000000-0005-0000-0000-0000C15A0000}"/>
    <cellStyle name="Note 2 10 4" xfId="23233" xr:uid="{00000000-0005-0000-0000-0000C25A0000}"/>
    <cellStyle name="Note 2 10 5" xfId="23234" xr:uid="{00000000-0005-0000-0000-0000C35A0000}"/>
    <cellStyle name="Note 2 10 5 2" xfId="23235" xr:uid="{00000000-0005-0000-0000-0000C45A0000}"/>
    <cellStyle name="Note 2 10 6" xfId="23236" xr:uid="{00000000-0005-0000-0000-0000C55A0000}"/>
    <cellStyle name="Note 2 10 7" xfId="23237" xr:uid="{00000000-0005-0000-0000-0000C65A0000}"/>
    <cellStyle name="Note 2 11" xfId="23238" xr:uid="{00000000-0005-0000-0000-0000C75A0000}"/>
    <cellStyle name="Note 2 12" xfId="23239" xr:uid="{00000000-0005-0000-0000-0000C85A0000}"/>
    <cellStyle name="Note 2 12 2" xfId="23240" xr:uid="{00000000-0005-0000-0000-0000C95A0000}"/>
    <cellStyle name="Note 2 12 2 2" xfId="23241" xr:uid="{00000000-0005-0000-0000-0000CA5A0000}"/>
    <cellStyle name="Note 2 12 3" xfId="23242" xr:uid="{00000000-0005-0000-0000-0000CB5A0000}"/>
    <cellStyle name="Note 2 12 4" xfId="23243" xr:uid="{00000000-0005-0000-0000-0000CC5A0000}"/>
    <cellStyle name="Note 2 12 5" xfId="23244" xr:uid="{00000000-0005-0000-0000-0000CD5A0000}"/>
    <cellStyle name="Note 2 13" xfId="23245" xr:uid="{00000000-0005-0000-0000-0000CE5A0000}"/>
    <cellStyle name="Note 2 13 2" xfId="23246" xr:uid="{00000000-0005-0000-0000-0000CF5A0000}"/>
    <cellStyle name="Note 2 13 2 2" xfId="23247" xr:uid="{00000000-0005-0000-0000-0000D05A0000}"/>
    <cellStyle name="Note 2 13 3" xfId="23248" xr:uid="{00000000-0005-0000-0000-0000D15A0000}"/>
    <cellStyle name="Note 2 14" xfId="23249" xr:uid="{00000000-0005-0000-0000-0000D25A0000}"/>
    <cellStyle name="Note 2 14 2" xfId="23250" xr:uid="{00000000-0005-0000-0000-0000D35A0000}"/>
    <cellStyle name="Note 2 14 2 2" xfId="23251" xr:uid="{00000000-0005-0000-0000-0000D45A0000}"/>
    <cellStyle name="Note 2 14 3" xfId="23252" xr:uid="{00000000-0005-0000-0000-0000D55A0000}"/>
    <cellStyle name="Note 2 15" xfId="23253" xr:uid="{00000000-0005-0000-0000-0000D65A0000}"/>
    <cellStyle name="Note 2 15 2" xfId="23254" xr:uid="{00000000-0005-0000-0000-0000D75A0000}"/>
    <cellStyle name="Note 2 16" xfId="23255" xr:uid="{00000000-0005-0000-0000-0000D85A0000}"/>
    <cellStyle name="Note 2 16 2" xfId="23256" xr:uid="{00000000-0005-0000-0000-0000D95A0000}"/>
    <cellStyle name="Note 2 17" xfId="23257" xr:uid="{00000000-0005-0000-0000-0000DA5A0000}"/>
    <cellStyle name="Note 2 17 2" xfId="23258" xr:uid="{00000000-0005-0000-0000-0000DB5A0000}"/>
    <cellStyle name="Note 2 18" xfId="23259" xr:uid="{00000000-0005-0000-0000-0000DC5A0000}"/>
    <cellStyle name="Note 2 19" xfId="23260" xr:uid="{00000000-0005-0000-0000-0000DD5A0000}"/>
    <cellStyle name="Note 2 2" xfId="23261" xr:uid="{00000000-0005-0000-0000-0000DE5A0000}"/>
    <cellStyle name="Note 2 2 10" xfId="23262" xr:uid="{00000000-0005-0000-0000-0000DF5A0000}"/>
    <cellStyle name="Note 2 2 10 2" xfId="23263" xr:uid="{00000000-0005-0000-0000-0000E05A0000}"/>
    <cellStyle name="Note 2 2 10 2 2" xfId="23264" xr:uid="{00000000-0005-0000-0000-0000E15A0000}"/>
    <cellStyle name="Note 2 2 10 3" xfId="23265" xr:uid="{00000000-0005-0000-0000-0000E25A0000}"/>
    <cellStyle name="Note 2 2 10 4" xfId="23266" xr:uid="{00000000-0005-0000-0000-0000E35A0000}"/>
    <cellStyle name="Note 2 2 10 5" xfId="23267" xr:uid="{00000000-0005-0000-0000-0000E45A0000}"/>
    <cellStyle name="Note 2 2 11" xfId="23268" xr:uid="{00000000-0005-0000-0000-0000E55A0000}"/>
    <cellStyle name="Note 2 2 11 2" xfId="23269" xr:uid="{00000000-0005-0000-0000-0000E65A0000}"/>
    <cellStyle name="Note 2 2 11 2 2" xfId="23270" xr:uid="{00000000-0005-0000-0000-0000E75A0000}"/>
    <cellStyle name="Note 2 2 11 3" xfId="23271" xr:uid="{00000000-0005-0000-0000-0000E85A0000}"/>
    <cellStyle name="Note 2 2 12" xfId="23272" xr:uid="{00000000-0005-0000-0000-0000E95A0000}"/>
    <cellStyle name="Note 2 2 12 2" xfId="23273" xr:uid="{00000000-0005-0000-0000-0000EA5A0000}"/>
    <cellStyle name="Note 2 2 12 2 2" xfId="23274" xr:uid="{00000000-0005-0000-0000-0000EB5A0000}"/>
    <cellStyle name="Note 2 2 12 3" xfId="23275" xr:uid="{00000000-0005-0000-0000-0000EC5A0000}"/>
    <cellStyle name="Note 2 2 13" xfId="23276" xr:uid="{00000000-0005-0000-0000-0000ED5A0000}"/>
    <cellStyle name="Note 2 2 13 2" xfId="23277" xr:uid="{00000000-0005-0000-0000-0000EE5A0000}"/>
    <cellStyle name="Note 2 2 14" xfId="23278" xr:uid="{00000000-0005-0000-0000-0000EF5A0000}"/>
    <cellStyle name="Note 2 2 14 2" xfId="23279" xr:uid="{00000000-0005-0000-0000-0000F05A0000}"/>
    <cellStyle name="Note 2 2 15" xfId="23280" xr:uid="{00000000-0005-0000-0000-0000F15A0000}"/>
    <cellStyle name="Note 2 2 16" xfId="23281" xr:uid="{00000000-0005-0000-0000-0000F25A0000}"/>
    <cellStyle name="Note 2 2 17" xfId="23282" xr:uid="{00000000-0005-0000-0000-0000F35A0000}"/>
    <cellStyle name="Note 2 2 2" xfId="23283" xr:uid="{00000000-0005-0000-0000-0000F45A0000}"/>
    <cellStyle name="Note 2 2 2 10" xfId="23284" xr:uid="{00000000-0005-0000-0000-0000F55A0000}"/>
    <cellStyle name="Note 2 2 2 10 2" xfId="23285" xr:uid="{00000000-0005-0000-0000-0000F65A0000}"/>
    <cellStyle name="Note 2 2 2 10 2 2" xfId="23286" xr:uid="{00000000-0005-0000-0000-0000F75A0000}"/>
    <cellStyle name="Note 2 2 2 10 3" xfId="23287" xr:uid="{00000000-0005-0000-0000-0000F85A0000}"/>
    <cellStyle name="Note 2 2 2 11" xfId="23288" xr:uid="{00000000-0005-0000-0000-0000F95A0000}"/>
    <cellStyle name="Note 2 2 2 11 2" xfId="23289" xr:uid="{00000000-0005-0000-0000-0000FA5A0000}"/>
    <cellStyle name="Note 2 2 2 12" xfId="23290" xr:uid="{00000000-0005-0000-0000-0000FB5A0000}"/>
    <cellStyle name="Note 2 2 2 12 2" xfId="23291" xr:uid="{00000000-0005-0000-0000-0000FC5A0000}"/>
    <cellStyle name="Note 2 2 2 13" xfId="23292" xr:uid="{00000000-0005-0000-0000-0000FD5A0000}"/>
    <cellStyle name="Note 2 2 2 14" xfId="23293" xr:uid="{00000000-0005-0000-0000-0000FE5A0000}"/>
    <cellStyle name="Note 2 2 2 15" xfId="23294" xr:uid="{00000000-0005-0000-0000-0000FF5A0000}"/>
    <cellStyle name="Note 2 2 2 2" xfId="23295" xr:uid="{00000000-0005-0000-0000-0000005B0000}"/>
    <cellStyle name="Note 2 2 2 2 2" xfId="23296" xr:uid="{00000000-0005-0000-0000-0000015B0000}"/>
    <cellStyle name="Note 2 2 2 2 2 2" xfId="23297" xr:uid="{00000000-0005-0000-0000-0000025B0000}"/>
    <cellStyle name="Note 2 2 2 2 2 3" xfId="23298" xr:uid="{00000000-0005-0000-0000-0000035B0000}"/>
    <cellStyle name="Note 2 2 2 2 2 3 2" xfId="23299" xr:uid="{00000000-0005-0000-0000-0000045B0000}"/>
    <cellStyle name="Note 2 2 2 2 2 3 3" xfId="23300" xr:uid="{00000000-0005-0000-0000-0000055B0000}"/>
    <cellStyle name="Note 2 2 2 2 2 4" xfId="23301" xr:uid="{00000000-0005-0000-0000-0000065B0000}"/>
    <cellStyle name="Note 2 2 2 2 2 4 2" xfId="23302" xr:uid="{00000000-0005-0000-0000-0000075B0000}"/>
    <cellStyle name="Note 2 2 2 2 2 4 2 2" xfId="23303" xr:uid="{00000000-0005-0000-0000-0000085B0000}"/>
    <cellStyle name="Note 2 2 2 2 2 4 3" xfId="23304" xr:uid="{00000000-0005-0000-0000-0000095B0000}"/>
    <cellStyle name="Note 2 2 2 2 2 5" xfId="23305" xr:uid="{00000000-0005-0000-0000-00000A5B0000}"/>
    <cellStyle name="Note 2 2 2 2 2 5 2" xfId="23306" xr:uid="{00000000-0005-0000-0000-00000B5B0000}"/>
    <cellStyle name="Note 2 2 2 2 2 5 2 2" xfId="23307" xr:uid="{00000000-0005-0000-0000-00000C5B0000}"/>
    <cellStyle name="Note 2 2 2 2 2 5 3" xfId="23308" xr:uid="{00000000-0005-0000-0000-00000D5B0000}"/>
    <cellStyle name="Note 2 2 2 2 2 6" xfId="23309" xr:uid="{00000000-0005-0000-0000-00000E5B0000}"/>
    <cellStyle name="Note 2 2 2 2 2 6 2" xfId="23310" xr:uid="{00000000-0005-0000-0000-00000F5B0000}"/>
    <cellStyle name="Note 2 2 2 2 2 6 2 2" xfId="23311" xr:uid="{00000000-0005-0000-0000-0000105B0000}"/>
    <cellStyle name="Note 2 2 2 2 2 6 3" xfId="23312" xr:uid="{00000000-0005-0000-0000-0000115B0000}"/>
    <cellStyle name="Note 2 2 2 2 2 7" xfId="23313" xr:uid="{00000000-0005-0000-0000-0000125B0000}"/>
    <cellStyle name="Note 2 2 2 2 2 7 2" xfId="23314" xr:uid="{00000000-0005-0000-0000-0000135B0000}"/>
    <cellStyle name="Note 2 2 2 2 2 8" xfId="23315" xr:uid="{00000000-0005-0000-0000-0000145B0000}"/>
    <cellStyle name="Note 2 2 2 2 2 8 2" xfId="23316" xr:uid="{00000000-0005-0000-0000-0000155B0000}"/>
    <cellStyle name="Note 2 2 2 2 2 9" xfId="23317" xr:uid="{00000000-0005-0000-0000-0000165B0000}"/>
    <cellStyle name="Note 2 2 2 2 3" xfId="23318" xr:uid="{00000000-0005-0000-0000-0000175B0000}"/>
    <cellStyle name="Note 2 2 2 2 3 2" xfId="23319" xr:uid="{00000000-0005-0000-0000-0000185B0000}"/>
    <cellStyle name="Note 2 2 2 2 3 3" xfId="23320" xr:uid="{00000000-0005-0000-0000-0000195B0000}"/>
    <cellStyle name="Note 2 2 2 2 3 3 2" xfId="23321" xr:uid="{00000000-0005-0000-0000-00001A5B0000}"/>
    <cellStyle name="Note 2 2 2 2 3 3 3" xfId="23322" xr:uid="{00000000-0005-0000-0000-00001B5B0000}"/>
    <cellStyle name="Note 2 2 2 2 3 4" xfId="23323" xr:uid="{00000000-0005-0000-0000-00001C5B0000}"/>
    <cellStyle name="Note 2 2 2 2 3 4 2" xfId="23324" xr:uid="{00000000-0005-0000-0000-00001D5B0000}"/>
    <cellStyle name="Note 2 2 2 2 3 4 2 2" xfId="23325" xr:uid="{00000000-0005-0000-0000-00001E5B0000}"/>
    <cellStyle name="Note 2 2 2 2 3 4 3" xfId="23326" xr:uid="{00000000-0005-0000-0000-00001F5B0000}"/>
    <cellStyle name="Note 2 2 2 2 3 5" xfId="23327" xr:uid="{00000000-0005-0000-0000-0000205B0000}"/>
    <cellStyle name="Note 2 2 2 2 3 5 2" xfId="23328" xr:uid="{00000000-0005-0000-0000-0000215B0000}"/>
    <cellStyle name="Note 2 2 2 2 3 5 2 2" xfId="23329" xr:uid="{00000000-0005-0000-0000-0000225B0000}"/>
    <cellStyle name="Note 2 2 2 2 3 5 3" xfId="23330" xr:uid="{00000000-0005-0000-0000-0000235B0000}"/>
    <cellStyle name="Note 2 2 2 2 3 6" xfId="23331" xr:uid="{00000000-0005-0000-0000-0000245B0000}"/>
    <cellStyle name="Note 2 2 2 2 3 6 2" xfId="23332" xr:uid="{00000000-0005-0000-0000-0000255B0000}"/>
    <cellStyle name="Note 2 2 2 2 3 6 2 2" xfId="23333" xr:uid="{00000000-0005-0000-0000-0000265B0000}"/>
    <cellStyle name="Note 2 2 2 2 3 6 3" xfId="23334" xr:uid="{00000000-0005-0000-0000-0000275B0000}"/>
    <cellStyle name="Note 2 2 2 2 3 7" xfId="23335" xr:uid="{00000000-0005-0000-0000-0000285B0000}"/>
    <cellStyle name="Note 2 2 2 2 3 7 2" xfId="23336" xr:uid="{00000000-0005-0000-0000-0000295B0000}"/>
    <cellStyle name="Note 2 2 2 2 3 8" xfId="23337" xr:uid="{00000000-0005-0000-0000-00002A5B0000}"/>
    <cellStyle name="Note 2 2 2 2 3 8 2" xfId="23338" xr:uid="{00000000-0005-0000-0000-00002B5B0000}"/>
    <cellStyle name="Note 2 2 2 2 3 9" xfId="23339" xr:uid="{00000000-0005-0000-0000-00002C5B0000}"/>
    <cellStyle name="Note 2 2 2 2 4" xfId="23340" xr:uid="{00000000-0005-0000-0000-00002D5B0000}"/>
    <cellStyle name="Note 2 2 2 2 4 2" xfId="23341" xr:uid="{00000000-0005-0000-0000-00002E5B0000}"/>
    <cellStyle name="Note 2 2 2 2 4 3" xfId="23342" xr:uid="{00000000-0005-0000-0000-00002F5B0000}"/>
    <cellStyle name="Note 2 2 2 2 4 3 2" xfId="23343" xr:uid="{00000000-0005-0000-0000-0000305B0000}"/>
    <cellStyle name="Note 2 2 2 2 4 3 2 2" xfId="23344" xr:uid="{00000000-0005-0000-0000-0000315B0000}"/>
    <cellStyle name="Note 2 2 2 2 4 3 3" xfId="23345" xr:uid="{00000000-0005-0000-0000-0000325B0000}"/>
    <cellStyle name="Note 2 2 2 2 4 4" xfId="23346" xr:uid="{00000000-0005-0000-0000-0000335B0000}"/>
    <cellStyle name="Note 2 2 2 2 4 4 2" xfId="23347" xr:uid="{00000000-0005-0000-0000-0000345B0000}"/>
    <cellStyle name="Note 2 2 2 2 4 4 2 2" xfId="23348" xr:uid="{00000000-0005-0000-0000-0000355B0000}"/>
    <cellStyle name="Note 2 2 2 2 4 4 3" xfId="23349" xr:uid="{00000000-0005-0000-0000-0000365B0000}"/>
    <cellStyle name="Note 2 2 2 2 4 5" xfId="23350" xr:uid="{00000000-0005-0000-0000-0000375B0000}"/>
    <cellStyle name="Note 2 2 2 2 4 5 2" xfId="23351" xr:uid="{00000000-0005-0000-0000-0000385B0000}"/>
    <cellStyle name="Note 2 2 2 2 4 5 2 2" xfId="23352" xr:uid="{00000000-0005-0000-0000-0000395B0000}"/>
    <cellStyle name="Note 2 2 2 2 4 5 3" xfId="23353" xr:uid="{00000000-0005-0000-0000-00003A5B0000}"/>
    <cellStyle name="Note 2 2 2 2 4 6" xfId="23354" xr:uid="{00000000-0005-0000-0000-00003B5B0000}"/>
    <cellStyle name="Note 2 2 2 2 4 6 2" xfId="23355" xr:uid="{00000000-0005-0000-0000-00003C5B0000}"/>
    <cellStyle name="Note 2 2 2 2 4 7" xfId="23356" xr:uid="{00000000-0005-0000-0000-00003D5B0000}"/>
    <cellStyle name="Note 2 2 2 2 4 7 2" xfId="23357" xr:uid="{00000000-0005-0000-0000-00003E5B0000}"/>
    <cellStyle name="Note 2 2 2 2 4 8" xfId="23358" xr:uid="{00000000-0005-0000-0000-00003F5B0000}"/>
    <cellStyle name="Note 2 2 2 2 4 9" xfId="23359" xr:uid="{00000000-0005-0000-0000-0000405B0000}"/>
    <cellStyle name="Note 2 2 2 2 5" xfId="23360" xr:uid="{00000000-0005-0000-0000-0000415B0000}"/>
    <cellStyle name="Note 2 2 2 2 5 2" xfId="23361" xr:uid="{00000000-0005-0000-0000-0000425B0000}"/>
    <cellStyle name="Note 2 2 2 2 5 3" xfId="23362" xr:uid="{00000000-0005-0000-0000-0000435B0000}"/>
    <cellStyle name="Note 2 2 2 2 6" xfId="23363" xr:uid="{00000000-0005-0000-0000-0000445B0000}"/>
    <cellStyle name="Note 2 2 2 2 6 2" xfId="23364" xr:uid="{00000000-0005-0000-0000-0000455B0000}"/>
    <cellStyle name="Note 2 2 2 2 6 2 2" xfId="23365" xr:uid="{00000000-0005-0000-0000-0000465B0000}"/>
    <cellStyle name="Note 2 2 2 2 6 2 2 2" xfId="23366" xr:uid="{00000000-0005-0000-0000-0000475B0000}"/>
    <cellStyle name="Note 2 2 2 2 6 2 3" xfId="23367" xr:uid="{00000000-0005-0000-0000-0000485B0000}"/>
    <cellStyle name="Note 2 2 2 2 6 3" xfId="23368" xr:uid="{00000000-0005-0000-0000-0000495B0000}"/>
    <cellStyle name="Note 2 2 2 2 6 3 2" xfId="23369" xr:uid="{00000000-0005-0000-0000-00004A5B0000}"/>
    <cellStyle name="Note 2 2 2 2 6 3 2 2" xfId="23370" xr:uid="{00000000-0005-0000-0000-00004B5B0000}"/>
    <cellStyle name="Note 2 2 2 2 6 3 3" xfId="23371" xr:uid="{00000000-0005-0000-0000-00004C5B0000}"/>
    <cellStyle name="Note 2 2 2 2 6 4" xfId="23372" xr:uid="{00000000-0005-0000-0000-00004D5B0000}"/>
    <cellStyle name="Note 2 2 2 2 6 4 2" xfId="23373" xr:uid="{00000000-0005-0000-0000-00004E5B0000}"/>
    <cellStyle name="Note 2 2 2 2 6 4 2 2" xfId="23374" xr:uid="{00000000-0005-0000-0000-00004F5B0000}"/>
    <cellStyle name="Note 2 2 2 2 6 4 3" xfId="23375" xr:uid="{00000000-0005-0000-0000-0000505B0000}"/>
    <cellStyle name="Note 2 2 2 2 6 5" xfId="23376" xr:uid="{00000000-0005-0000-0000-0000515B0000}"/>
    <cellStyle name="Note 2 2 2 2 6 5 2" xfId="23377" xr:uid="{00000000-0005-0000-0000-0000525B0000}"/>
    <cellStyle name="Note 2 2 2 2 6 6" xfId="23378" xr:uid="{00000000-0005-0000-0000-0000535B0000}"/>
    <cellStyle name="Note 2 2 2 2 6 6 2" xfId="23379" xr:uid="{00000000-0005-0000-0000-0000545B0000}"/>
    <cellStyle name="Note 2 2 2 2 6 7" xfId="23380" xr:uid="{00000000-0005-0000-0000-0000555B0000}"/>
    <cellStyle name="Note 2 2 2 2 7" xfId="23381" xr:uid="{00000000-0005-0000-0000-0000565B0000}"/>
    <cellStyle name="Note 2 2 2 2 7 2" xfId="23382" xr:uid="{00000000-0005-0000-0000-0000575B0000}"/>
    <cellStyle name="Note 2 2 2 2 7 2 2" xfId="23383" xr:uid="{00000000-0005-0000-0000-0000585B0000}"/>
    <cellStyle name="Note 2 2 2 2 7 3" xfId="23384" xr:uid="{00000000-0005-0000-0000-0000595B0000}"/>
    <cellStyle name="Note 2 2 2 2 8" xfId="23385" xr:uid="{00000000-0005-0000-0000-00005A5B0000}"/>
    <cellStyle name="Note 2 2 2 2 8 2" xfId="23386" xr:uid="{00000000-0005-0000-0000-00005B5B0000}"/>
    <cellStyle name="Note 2 2 2 2 8 2 2" xfId="23387" xr:uid="{00000000-0005-0000-0000-00005C5B0000}"/>
    <cellStyle name="Note 2 2 2 2 8 3" xfId="23388" xr:uid="{00000000-0005-0000-0000-00005D5B0000}"/>
    <cellStyle name="Note 2 2 2 3" xfId="23389" xr:uid="{00000000-0005-0000-0000-00005E5B0000}"/>
    <cellStyle name="Note 2 2 2 3 10" xfId="23390" xr:uid="{00000000-0005-0000-0000-00005F5B0000}"/>
    <cellStyle name="Note 2 2 2 3 2" xfId="23391" xr:uid="{00000000-0005-0000-0000-0000605B0000}"/>
    <cellStyle name="Note 2 2 2 3 2 2" xfId="23392" xr:uid="{00000000-0005-0000-0000-0000615B0000}"/>
    <cellStyle name="Note 2 2 2 3 2 3" xfId="23393" xr:uid="{00000000-0005-0000-0000-0000625B0000}"/>
    <cellStyle name="Note 2 2 2 3 2 3 2" xfId="23394" xr:uid="{00000000-0005-0000-0000-0000635B0000}"/>
    <cellStyle name="Note 2 2 2 3 2 3 3" xfId="23395" xr:uid="{00000000-0005-0000-0000-0000645B0000}"/>
    <cellStyle name="Note 2 2 2 3 2 4" xfId="23396" xr:uid="{00000000-0005-0000-0000-0000655B0000}"/>
    <cellStyle name="Note 2 2 2 3 2 4 2" xfId="23397" xr:uid="{00000000-0005-0000-0000-0000665B0000}"/>
    <cellStyle name="Note 2 2 2 3 2 4 2 2" xfId="23398" xr:uid="{00000000-0005-0000-0000-0000675B0000}"/>
    <cellStyle name="Note 2 2 2 3 2 4 3" xfId="23399" xr:uid="{00000000-0005-0000-0000-0000685B0000}"/>
    <cellStyle name="Note 2 2 2 3 2 5" xfId="23400" xr:uid="{00000000-0005-0000-0000-0000695B0000}"/>
    <cellStyle name="Note 2 2 2 3 2 5 2" xfId="23401" xr:uid="{00000000-0005-0000-0000-00006A5B0000}"/>
    <cellStyle name="Note 2 2 2 3 2 5 2 2" xfId="23402" xr:uid="{00000000-0005-0000-0000-00006B5B0000}"/>
    <cellStyle name="Note 2 2 2 3 2 5 3" xfId="23403" xr:uid="{00000000-0005-0000-0000-00006C5B0000}"/>
    <cellStyle name="Note 2 2 2 3 2 6" xfId="23404" xr:uid="{00000000-0005-0000-0000-00006D5B0000}"/>
    <cellStyle name="Note 2 2 2 3 2 6 2" xfId="23405" xr:uid="{00000000-0005-0000-0000-00006E5B0000}"/>
    <cellStyle name="Note 2 2 2 3 2 6 2 2" xfId="23406" xr:uid="{00000000-0005-0000-0000-00006F5B0000}"/>
    <cellStyle name="Note 2 2 2 3 2 6 3" xfId="23407" xr:uid="{00000000-0005-0000-0000-0000705B0000}"/>
    <cellStyle name="Note 2 2 2 3 2 7" xfId="23408" xr:uid="{00000000-0005-0000-0000-0000715B0000}"/>
    <cellStyle name="Note 2 2 2 3 2 7 2" xfId="23409" xr:uid="{00000000-0005-0000-0000-0000725B0000}"/>
    <cellStyle name="Note 2 2 2 3 2 8" xfId="23410" xr:uid="{00000000-0005-0000-0000-0000735B0000}"/>
    <cellStyle name="Note 2 2 2 3 2 8 2" xfId="23411" xr:uid="{00000000-0005-0000-0000-0000745B0000}"/>
    <cellStyle name="Note 2 2 2 3 2 9" xfId="23412" xr:uid="{00000000-0005-0000-0000-0000755B0000}"/>
    <cellStyle name="Note 2 2 2 3 3" xfId="23413" xr:uid="{00000000-0005-0000-0000-0000765B0000}"/>
    <cellStyle name="Note 2 2 2 3 4" xfId="23414" xr:uid="{00000000-0005-0000-0000-0000775B0000}"/>
    <cellStyle name="Note 2 2 2 3 4 2" xfId="23415" xr:uid="{00000000-0005-0000-0000-0000785B0000}"/>
    <cellStyle name="Note 2 2 2 3 4 3" xfId="23416" xr:uid="{00000000-0005-0000-0000-0000795B0000}"/>
    <cellStyle name="Note 2 2 2 3 5" xfId="23417" xr:uid="{00000000-0005-0000-0000-00007A5B0000}"/>
    <cellStyle name="Note 2 2 2 3 5 2" xfId="23418" xr:uid="{00000000-0005-0000-0000-00007B5B0000}"/>
    <cellStyle name="Note 2 2 2 3 5 2 2" xfId="23419" xr:uid="{00000000-0005-0000-0000-00007C5B0000}"/>
    <cellStyle name="Note 2 2 2 3 5 3" xfId="23420" xr:uid="{00000000-0005-0000-0000-00007D5B0000}"/>
    <cellStyle name="Note 2 2 2 3 6" xfId="23421" xr:uid="{00000000-0005-0000-0000-00007E5B0000}"/>
    <cellStyle name="Note 2 2 2 3 6 2" xfId="23422" xr:uid="{00000000-0005-0000-0000-00007F5B0000}"/>
    <cellStyle name="Note 2 2 2 3 6 2 2" xfId="23423" xr:uid="{00000000-0005-0000-0000-0000805B0000}"/>
    <cellStyle name="Note 2 2 2 3 6 3" xfId="23424" xr:uid="{00000000-0005-0000-0000-0000815B0000}"/>
    <cellStyle name="Note 2 2 2 3 7" xfId="23425" xr:uid="{00000000-0005-0000-0000-0000825B0000}"/>
    <cellStyle name="Note 2 2 2 3 7 2" xfId="23426" xr:uid="{00000000-0005-0000-0000-0000835B0000}"/>
    <cellStyle name="Note 2 2 2 3 7 2 2" xfId="23427" xr:uid="{00000000-0005-0000-0000-0000845B0000}"/>
    <cellStyle name="Note 2 2 2 3 7 3" xfId="23428" xr:uid="{00000000-0005-0000-0000-0000855B0000}"/>
    <cellStyle name="Note 2 2 2 3 8" xfId="23429" xr:uid="{00000000-0005-0000-0000-0000865B0000}"/>
    <cellStyle name="Note 2 2 2 3 8 2" xfId="23430" xr:uid="{00000000-0005-0000-0000-0000875B0000}"/>
    <cellStyle name="Note 2 2 2 3 9" xfId="23431" xr:uid="{00000000-0005-0000-0000-0000885B0000}"/>
    <cellStyle name="Note 2 2 2 3 9 2" xfId="23432" xr:uid="{00000000-0005-0000-0000-0000895B0000}"/>
    <cellStyle name="Note 2 2 2 4" xfId="23433" xr:uid="{00000000-0005-0000-0000-00008A5B0000}"/>
    <cellStyle name="Note 2 2 2 4 2" xfId="23434" xr:uid="{00000000-0005-0000-0000-00008B5B0000}"/>
    <cellStyle name="Note 2 2 2 4 2 10" xfId="23435" xr:uid="{00000000-0005-0000-0000-00008C5B0000}"/>
    <cellStyle name="Note 2 2 2 4 2 2" xfId="23436" xr:uid="{00000000-0005-0000-0000-00008D5B0000}"/>
    <cellStyle name="Note 2 2 2 4 2 3" xfId="23437" xr:uid="{00000000-0005-0000-0000-00008E5B0000}"/>
    <cellStyle name="Note 2 2 2 4 2 4" xfId="23438" xr:uid="{00000000-0005-0000-0000-00008F5B0000}"/>
    <cellStyle name="Note 2 2 2 4 2 4 2" xfId="23439" xr:uid="{00000000-0005-0000-0000-0000905B0000}"/>
    <cellStyle name="Note 2 2 2 4 2 4 2 2" xfId="23440" xr:uid="{00000000-0005-0000-0000-0000915B0000}"/>
    <cellStyle name="Note 2 2 2 4 2 4 3" xfId="23441" xr:uid="{00000000-0005-0000-0000-0000925B0000}"/>
    <cellStyle name="Note 2 2 2 4 2 5" xfId="23442" xr:uid="{00000000-0005-0000-0000-0000935B0000}"/>
    <cellStyle name="Note 2 2 2 4 2 5 2" xfId="23443" xr:uid="{00000000-0005-0000-0000-0000945B0000}"/>
    <cellStyle name="Note 2 2 2 4 2 5 2 2" xfId="23444" xr:uid="{00000000-0005-0000-0000-0000955B0000}"/>
    <cellStyle name="Note 2 2 2 4 2 5 3" xfId="23445" xr:uid="{00000000-0005-0000-0000-0000965B0000}"/>
    <cellStyle name="Note 2 2 2 4 2 6" xfId="23446" xr:uid="{00000000-0005-0000-0000-0000975B0000}"/>
    <cellStyle name="Note 2 2 2 4 2 6 2" xfId="23447" xr:uid="{00000000-0005-0000-0000-0000985B0000}"/>
    <cellStyle name="Note 2 2 2 4 2 6 2 2" xfId="23448" xr:uid="{00000000-0005-0000-0000-0000995B0000}"/>
    <cellStyle name="Note 2 2 2 4 2 6 3" xfId="23449" xr:uid="{00000000-0005-0000-0000-00009A5B0000}"/>
    <cellStyle name="Note 2 2 2 4 2 7" xfId="23450" xr:uid="{00000000-0005-0000-0000-00009B5B0000}"/>
    <cellStyle name="Note 2 2 2 4 2 7 2" xfId="23451" xr:uid="{00000000-0005-0000-0000-00009C5B0000}"/>
    <cellStyle name="Note 2 2 2 4 2 8" xfId="23452" xr:uid="{00000000-0005-0000-0000-00009D5B0000}"/>
    <cellStyle name="Note 2 2 2 4 2 8 2" xfId="23453" xr:uid="{00000000-0005-0000-0000-00009E5B0000}"/>
    <cellStyle name="Note 2 2 2 4 2 9" xfId="23454" xr:uid="{00000000-0005-0000-0000-00009F5B0000}"/>
    <cellStyle name="Note 2 2 2 4 3" xfId="23455" xr:uid="{00000000-0005-0000-0000-0000A05B0000}"/>
    <cellStyle name="Note 2 2 2 4 4" xfId="23456" xr:uid="{00000000-0005-0000-0000-0000A15B0000}"/>
    <cellStyle name="Note 2 2 2 4 4 2" xfId="23457" xr:uid="{00000000-0005-0000-0000-0000A25B0000}"/>
    <cellStyle name="Note 2 2 2 4 4 2 2" xfId="23458" xr:uid="{00000000-0005-0000-0000-0000A35B0000}"/>
    <cellStyle name="Note 2 2 2 4 4 3" xfId="23459" xr:uid="{00000000-0005-0000-0000-0000A45B0000}"/>
    <cellStyle name="Note 2 2 2 4 5" xfId="23460" xr:uid="{00000000-0005-0000-0000-0000A55B0000}"/>
    <cellStyle name="Note 2 2 2 4 5 2" xfId="23461" xr:uid="{00000000-0005-0000-0000-0000A65B0000}"/>
    <cellStyle name="Note 2 2 2 4 5 2 2" xfId="23462" xr:uid="{00000000-0005-0000-0000-0000A75B0000}"/>
    <cellStyle name="Note 2 2 2 4 5 3" xfId="23463" xr:uid="{00000000-0005-0000-0000-0000A85B0000}"/>
    <cellStyle name="Note 2 2 2 5" xfId="23464" xr:uid="{00000000-0005-0000-0000-0000A95B0000}"/>
    <cellStyle name="Note 2 2 2 5 2" xfId="23465" xr:uid="{00000000-0005-0000-0000-0000AA5B0000}"/>
    <cellStyle name="Note 2 2 2 5 3" xfId="23466" xr:uid="{00000000-0005-0000-0000-0000AB5B0000}"/>
    <cellStyle name="Note 2 2 2 5 3 2" xfId="23467" xr:uid="{00000000-0005-0000-0000-0000AC5B0000}"/>
    <cellStyle name="Note 2 2 2 5 3 3" xfId="23468" xr:uid="{00000000-0005-0000-0000-0000AD5B0000}"/>
    <cellStyle name="Note 2 2 2 5 4" xfId="23469" xr:uid="{00000000-0005-0000-0000-0000AE5B0000}"/>
    <cellStyle name="Note 2 2 2 5 4 2" xfId="23470" xr:uid="{00000000-0005-0000-0000-0000AF5B0000}"/>
    <cellStyle name="Note 2 2 2 5 4 2 2" xfId="23471" xr:uid="{00000000-0005-0000-0000-0000B05B0000}"/>
    <cellStyle name="Note 2 2 2 5 4 3" xfId="23472" xr:uid="{00000000-0005-0000-0000-0000B15B0000}"/>
    <cellStyle name="Note 2 2 2 5 5" xfId="23473" xr:uid="{00000000-0005-0000-0000-0000B25B0000}"/>
    <cellStyle name="Note 2 2 2 5 5 2" xfId="23474" xr:uid="{00000000-0005-0000-0000-0000B35B0000}"/>
    <cellStyle name="Note 2 2 2 5 5 2 2" xfId="23475" xr:uid="{00000000-0005-0000-0000-0000B45B0000}"/>
    <cellStyle name="Note 2 2 2 5 5 3" xfId="23476" xr:uid="{00000000-0005-0000-0000-0000B55B0000}"/>
    <cellStyle name="Note 2 2 2 5 6" xfId="23477" xr:uid="{00000000-0005-0000-0000-0000B65B0000}"/>
    <cellStyle name="Note 2 2 2 5 6 2" xfId="23478" xr:uid="{00000000-0005-0000-0000-0000B75B0000}"/>
    <cellStyle name="Note 2 2 2 5 6 2 2" xfId="23479" xr:uid="{00000000-0005-0000-0000-0000B85B0000}"/>
    <cellStyle name="Note 2 2 2 5 6 3" xfId="23480" xr:uid="{00000000-0005-0000-0000-0000B95B0000}"/>
    <cellStyle name="Note 2 2 2 5 7" xfId="23481" xr:uid="{00000000-0005-0000-0000-0000BA5B0000}"/>
    <cellStyle name="Note 2 2 2 5 7 2" xfId="23482" xr:uid="{00000000-0005-0000-0000-0000BB5B0000}"/>
    <cellStyle name="Note 2 2 2 5 8" xfId="23483" xr:uid="{00000000-0005-0000-0000-0000BC5B0000}"/>
    <cellStyle name="Note 2 2 2 5 8 2" xfId="23484" xr:uid="{00000000-0005-0000-0000-0000BD5B0000}"/>
    <cellStyle name="Note 2 2 2 5 9" xfId="23485" xr:uid="{00000000-0005-0000-0000-0000BE5B0000}"/>
    <cellStyle name="Note 2 2 2 6" xfId="23486" xr:uid="{00000000-0005-0000-0000-0000BF5B0000}"/>
    <cellStyle name="Note 2 2 2 6 2" xfId="23487" xr:uid="{00000000-0005-0000-0000-0000C05B0000}"/>
    <cellStyle name="Note 2 2 2 6 3" xfId="23488" xr:uid="{00000000-0005-0000-0000-0000C15B0000}"/>
    <cellStyle name="Note 2 2 2 7" xfId="23489" xr:uid="{00000000-0005-0000-0000-0000C25B0000}"/>
    <cellStyle name="Note 2 2 2 8" xfId="23490" xr:uid="{00000000-0005-0000-0000-0000C35B0000}"/>
    <cellStyle name="Note 2 2 2 8 2" xfId="23491" xr:uid="{00000000-0005-0000-0000-0000C45B0000}"/>
    <cellStyle name="Note 2 2 2 8 2 2" xfId="23492" xr:uid="{00000000-0005-0000-0000-0000C55B0000}"/>
    <cellStyle name="Note 2 2 2 8 3" xfId="23493" xr:uid="{00000000-0005-0000-0000-0000C65B0000}"/>
    <cellStyle name="Note 2 2 2 8 4" xfId="23494" xr:uid="{00000000-0005-0000-0000-0000C75B0000}"/>
    <cellStyle name="Note 2 2 2 8 5" xfId="23495" xr:uid="{00000000-0005-0000-0000-0000C85B0000}"/>
    <cellStyle name="Note 2 2 2 9" xfId="23496" xr:uid="{00000000-0005-0000-0000-0000C95B0000}"/>
    <cellStyle name="Note 2 2 2 9 2" xfId="23497" xr:uid="{00000000-0005-0000-0000-0000CA5B0000}"/>
    <cellStyle name="Note 2 2 2 9 2 2" xfId="23498" xr:uid="{00000000-0005-0000-0000-0000CB5B0000}"/>
    <cellStyle name="Note 2 2 2 9 3" xfId="23499" xr:uid="{00000000-0005-0000-0000-0000CC5B0000}"/>
    <cellStyle name="Note 2 2 3" xfId="23500" xr:uid="{00000000-0005-0000-0000-0000CD5B0000}"/>
    <cellStyle name="Note 2 2 3 10" xfId="23501" xr:uid="{00000000-0005-0000-0000-0000CE5B0000}"/>
    <cellStyle name="Note 2 2 3 10 2" xfId="23502" xr:uid="{00000000-0005-0000-0000-0000CF5B0000}"/>
    <cellStyle name="Note 2 2 3 10 2 2" xfId="23503" xr:uid="{00000000-0005-0000-0000-0000D05B0000}"/>
    <cellStyle name="Note 2 2 3 10 3" xfId="23504" xr:uid="{00000000-0005-0000-0000-0000D15B0000}"/>
    <cellStyle name="Note 2 2 3 11" xfId="23505" xr:uid="{00000000-0005-0000-0000-0000D25B0000}"/>
    <cellStyle name="Note 2 2 3 11 2" xfId="23506" xr:uid="{00000000-0005-0000-0000-0000D35B0000}"/>
    <cellStyle name="Note 2 2 3 12" xfId="23507" xr:uid="{00000000-0005-0000-0000-0000D45B0000}"/>
    <cellStyle name="Note 2 2 3 12 2" xfId="23508" xr:uid="{00000000-0005-0000-0000-0000D55B0000}"/>
    <cellStyle name="Note 2 2 3 13" xfId="23509" xr:uid="{00000000-0005-0000-0000-0000D65B0000}"/>
    <cellStyle name="Note 2 2 3 14" xfId="23510" xr:uid="{00000000-0005-0000-0000-0000D75B0000}"/>
    <cellStyle name="Note 2 2 3 15" xfId="23511" xr:uid="{00000000-0005-0000-0000-0000D85B0000}"/>
    <cellStyle name="Note 2 2 3 2" xfId="23512" xr:uid="{00000000-0005-0000-0000-0000D95B0000}"/>
    <cellStyle name="Note 2 2 3 2 2" xfId="23513" xr:uid="{00000000-0005-0000-0000-0000DA5B0000}"/>
    <cellStyle name="Note 2 2 3 2 2 2" xfId="23514" xr:uid="{00000000-0005-0000-0000-0000DB5B0000}"/>
    <cellStyle name="Note 2 2 3 2 2 3" xfId="23515" xr:uid="{00000000-0005-0000-0000-0000DC5B0000}"/>
    <cellStyle name="Note 2 2 3 2 2 3 2" xfId="23516" xr:uid="{00000000-0005-0000-0000-0000DD5B0000}"/>
    <cellStyle name="Note 2 2 3 2 2 3 3" xfId="23517" xr:uid="{00000000-0005-0000-0000-0000DE5B0000}"/>
    <cellStyle name="Note 2 2 3 2 2 4" xfId="23518" xr:uid="{00000000-0005-0000-0000-0000DF5B0000}"/>
    <cellStyle name="Note 2 2 3 2 2 4 2" xfId="23519" xr:uid="{00000000-0005-0000-0000-0000E05B0000}"/>
    <cellStyle name="Note 2 2 3 2 2 4 2 2" xfId="23520" xr:uid="{00000000-0005-0000-0000-0000E15B0000}"/>
    <cellStyle name="Note 2 2 3 2 2 4 3" xfId="23521" xr:uid="{00000000-0005-0000-0000-0000E25B0000}"/>
    <cellStyle name="Note 2 2 3 2 2 5" xfId="23522" xr:uid="{00000000-0005-0000-0000-0000E35B0000}"/>
    <cellStyle name="Note 2 2 3 2 2 5 2" xfId="23523" xr:uid="{00000000-0005-0000-0000-0000E45B0000}"/>
    <cellStyle name="Note 2 2 3 2 2 5 2 2" xfId="23524" xr:uid="{00000000-0005-0000-0000-0000E55B0000}"/>
    <cellStyle name="Note 2 2 3 2 2 5 3" xfId="23525" xr:uid="{00000000-0005-0000-0000-0000E65B0000}"/>
    <cellStyle name="Note 2 2 3 2 2 6" xfId="23526" xr:uid="{00000000-0005-0000-0000-0000E75B0000}"/>
    <cellStyle name="Note 2 2 3 2 2 6 2" xfId="23527" xr:uid="{00000000-0005-0000-0000-0000E85B0000}"/>
    <cellStyle name="Note 2 2 3 2 2 6 2 2" xfId="23528" xr:uid="{00000000-0005-0000-0000-0000E95B0000}"/>
    <cellStyle name="Note 2 2 3 2 2 6 3" xfId="23529" xr:uid="{00000000-0005-0000-0000-0000EA5B0000}"/>
    <cellStyle name="Note 2 2 3 2 2 7" xfId="23530" xr:uid="{00000000-0005-0000-0000-0000EB5B0000}"/>
    <cellStyle name="Note 2 2 3 2 2 7 2" xfId="23531" xr:uid="{00000000-0005-0000-0000-0000EC5B0000}"/>
    <cellStyle name="Note 2 2 3 2 2 8" xfId="23532" xr:uid="{00000000-0005-0000-0000-0000ED5B0000}"/>
    <cellStyle name="Note 2 2 3 2 2 8 2" xfId="23533" xr:uid="{00000000-0005-0000-0000-0000EE5B0000}"/>
    <cellStyle name="Note 2 2 3 2 2 9" xfId="23534" xr:uid="{00000000-0005-0000-0000-0000EF5B0000}"/>
    <cellStyle name="Note 2 2 3 2 3" xfId="23535" xr:uid="{00000000-0005-0000-0000-0000F05B0000}"/>
    <cellStyle name="Note 2 2 3 2 3 2" xfId="23536" xr:uid="{00000000-0005-0000-0000-0000F15B0000}"/>
    <cellStyle name="Note 2 2 3 2 3 3" xfId="23537" xr:uid="{00000000-0005-0000-0000-0000F25B0000}"/>
    <cellStyle name="Note 2 2 3 2 3 3 2" xfId="23538" xr:uid="{00000000-0005-0000-0000-0000F35B0000}"/>
    <cellStyle name="Note 2 2 3 2 3 3 3" xfId="23539" xr:uid="{00000000-0005-0000-0000-0000F45B0000}"/>
    <cellStyle name="Note 2 2 3 2 3 4" xfId="23540" xr:uid="{00000000-0005-0000-0000-0000F55B0000}"/>
    <cellStyle name="Note 2 2 3 2 3 4 2" xfId="23541" xr:uid="{00000000-0005-0000-0000-0000F65B0000}"/>
    <cellStyle name="Note 2 2 3 2 3 4 2 2" xfId="23542" xr:uid="{00000000-0005-0000-0000-0000F75B0000}"/>
    <cellStyle name="Note 2 2 3 2 3 4 3" xfId="23543" xr:uid="{00000000-0005-0000-0000-0000F85B0000}"/>
    <cellStyle name="Note 2 2 3 2 3 5" xfId="23544" xr:uid="{00000000-0005-0000-0000-0000F95B0000}"/>
    <cellStyle name="Note 2 2 3 2 3 5 2" xfId="23545" xr:uid="{00000000-0005-0000-0000-0000FA5B0000}"/>
    <cellStyle name="Note 2 2 3 2 3 5 2 2" xfId="23546" xr:uid="{00000000-0005-0000-0000-0000FB5B0000}"/>
    <cellStyle name="Note 2 2 3 2 3 5 3" xfId="23547" xr:uid="{00000000-0005-0000-0000-0000FC5B0000}"/>
    <cellStyle name="Note 2 2 3 2 3 6" xfId="23548" xr:uid="{00000000-0005-0000-0000-0000FD5B0000}"/>
    <cellStyle name="Note 2 2 3 2 3 6 2" xfId="23549" xr:uid="{00000000-0005-0000-0000-0000FE5B0000}"/>
    <cellStyle name="Note 2 2 3 2 3 6 2 2" xfId="23550" xr:uid="{00000000-0005-0000-0000-0000FF5B0000}"/>
    <cellStyle name="Note 2 2 3 2 3 6 3" xfId="23551" xr:uid="{00000000-0005-0000-0000-0000005C0000}"/>
    <cellStyle name="Note 2 2 3 2 3 7" xfId="23552" xr:uid="{00000000-0005-0000-0000-0000015C0000}"/>
    <cellStyle name="Note 2 2 3 2 3 7 2" xfId="23553" xr:uid="{00000000-0005-0000-0000-0000025C0000}"/>
    <cellStyle name="Note 2 2 3 2 3 8" xfId="23554" xr:uid="{00000000-0005-0000-0000-0000035C0000}"/>
    <cellStyle name="Note 2 2 3 2 3 8 2" xfId="23555" xr:uid="{00000000-0005-0000-0000-0000045C0000}"/>
    <cellStyle name="Note 2 2 3 2 3 9" xfId="23556" xr:uid="{00000000-0005-0000-0000-0000055C0000}"/>
    <cellStyle name="Note 2 2 3 2 4" xfId="23557" xr:uid="{00000000-0005-0000-0000-0000065C0000}"/>
    <cellStyle name="Note 2 2 3 2 4 2" xfId="23558" xr:uid="{00000000-0005-0000-0000-0000075C0000}"/>
    <cellStyle name="Note 2 2 3 2 4 3" xfId="23559" xr:uid="{00000000-0005-0000-0000-0000085C0000}"/>
    <cellStyle name="Note 2 2 3 2 4 3 2" xfId="23560" xr:uid="{00000000-0005-0000-0000-0000095C0000}"/>
    <cellStyle name="Note 2 2 3 2 4 3 2 2" xfId="23561" xr:uid="{00000000-0005-0000-0000-00000A5C0000}"/>
    <cellStyle name="Note 2 2 3 2 4 3 3" xfId="23562" xr:uid="{00000000-0005-0000-0000-00000B5C0000}"/>
    <cellStyle name="Note 2 2 3 2 4 4" xfId="23563" xr:uid="{00000000-0005-0000-0000-00000C5C0000}"/>
    <cellStyle name="Note 2 2 3 2 4 4 2" xfId="23564" xr:uid="{00000000-0005-0000-0000-00000D5C0000}"/>
    <cellStyle name="Note 2 2 3 2 4 4 2 2" xfId="23565" xr:uid="{00000000-0005-0000-0000-00000E5C0000}"/>
    <cellStyle name="Note 2 2 3 2 4 4 3" xfId="23566" xr:uid="{00000000-0005-0000-0000-00000F5C0000}"/>
    <cellStyle name="Note 2 2 3 2 4 5" xfId="23567" xr:uid="{00000000-0005-0000-0000-0000105C0000}"/>
    <cellStyle name="Note 2 2 3 2 4 5 2" xfId="23568" xr:uid="{00000000-0005-0000-0000-0000115C0000}"/>
    <cellStyle name="Note 2 2 3 2 4 5 2 2" xfId="23569" xr:uid="{00000000-0005-0000-0000-0000125C0000}"/>
    <cellStyle name="Note 2 2 3 2 4 5 3" xfId="23570" xr:uid="{00000000-0005-0000-0000-0000135C0000}"/>
    <cellStyle name="Note 2 2 3 2 4 6" xfId="23571" xr:uid="{00000000-0005-0000-0000-0000145C0000}"/>
    <cellStyle name="Note 2 2 3 2 4 6 2" xfId="23572" xr:uid="{00000000-0005-0000-0000-0000155C0000}"/>
    <cellStyle name="Note 2 2 3 2 4 7" xfId="23573" xr:uid="{00000000-0005-0000-0000-0000165C0000}"/>
    <cellStyle name="Note 2 2 3 2 4 7 2" xfId="23574" xr:uid="{00000000-0005-0000-0000-0000175C0000}"/>
    <cellStyle name="Note 2 2 3 2 4 8" xfId="23575" xr:uid="{00000000-0005-0000-0000-0000185C0000}"/>
    <cellStyle name="Note 2 2 3 2 4 9" xfId="23576" xr:uid="{00000000-0005-0000-0000-0000195C0000}"/>
    <cellStyle name="Note 2 2 3 2 5" xfId="23577" xr:uid="{00000000-0005-0000-0000-00001A5C0000}"/>
    <cellStyle name="Note 2 2 3 2 5 2" xfId="23578" xr:uid="{00000000-0005-0000-0000-00001B5C0000}"/>
    <cellStyle name="Note 2 2 3 2 5 3" xfId="23579" xr:uid="{00000000-0005-0000-0000-00001C5C0000}"/>
    <cellStyle name="Note 2 2 3 2 6" xfId="23580" xr:uid="{00000000-0005-0000-0000-00001D5C0000}"/>
    <cellStyle name="Note 2 2 3 2 6 2" xfId="23581" xr:uid="{00000000-0005-0000-0000-00001E5C0000}"/>
    <cellStyle name="Note 2 2 3 2 6 2 2" xfId="23582" xr:uid="{00000000-0005-0000-0000-00001F5C0000}"/>
    <cellStyle name="Note 2 2 3 2 6 2 2 2" xfId="23583" xr:uid="{00000000-0005-0000-0000-0000205C0000}"/>
    <cellStyle name="Note 2 2 3 2 6 2 3" xfId="23584" xr:uid="{00000000-0005-0000-0000-0000215C0000}"/>
    <cellStyle name="Note 2 2 3 2 6 3" xfId="23585" xr:uid="{00000000-0005-0000-0000-0000225C0000}"/>
    <cellStyle name="Note 2 2 3 2 6 3 2" xfId="23586" xr:uid="{00000000-0005-0000-0000-0000235C0000}"/>
    <cellStyle name="Note 2 2 3 2 6 3 2 2" xfId="23587" xr:uid="{00000000-0005-0000-0000-0000245C0000}"/>
    <cellStyle name="Note 2 2 3 2 6 3 3" xfId="23588" xr:uid="{00000000-0005-0000-0000-0000255C0000}"/>
    <cellStyle name="Note 2 2 3 2 6 4" xfId="23589" xr:uid="{00000000-0005-0000-0000-0000265C0000}"/>
    <cellStyle name="Note 2 2 3 2 6 4 2" xfId="23590" xr:uid="{00000000-0005-0000-0000-0000275C0000}"/>
    <cellStyle name="Note 2 2 3 2 6 4 2 2" xfId="23591" xr:uid="{00000000-0005-0000-0000-0000285C0000}"/>
    <cellStyle name="Note 2 2 3 2 6 4 3" xfId="23592" xr:uid="{00000000-0005-0000-0000-0000295C0000}"/>
    <cellStyle name="Note 2 2 3 2 6 5" xfId="23593" xr:uid="{00000000-0005-0000-0000-00002A5C0000}"/>
    <cellStyle name="Note 2 2 3 2 6 5 2" xfId="23594" xr:uid="{00000000-0005-0000-0000-00002B5C0000}"/>
    <cellStyle name="Note 2 2 3 2 6 6" xfId="23595" xr:uid="{00000000-0005-0000-0000-00002C5C0000}"/>
    <cellStyle name="Note 2 2 3 2 6 6 2" xfId="23596" xr:uid="{00000000-0005-0000-0000-00002D5C0000}"/>
    <cellStyle name="Note 2 2 3 2 6 7" xfId="23597" xr:uid="{00000000-0005-0000-0000-00002E5C0000}"/>
    <cellStyle name="Note 2 2 3 2 7" xfId="23598" xr:uid="{00000000-0005-0000-0000-00002F5C0000}"/>
    <cellStyle name="Note 2 2 3 2 7 2" xfId="23599" xr:uid="{00000000-0005-0000-0000-0000305C0000}"/>
    <cellStyle name="Note 2 2 3 2 7 2 2" xfId="23600" xr:uid="{00000000-0005-0000-0000-0000315C0000}"/>
    <cellStyle name="Note 2 2 3 2 7 3" xfId="23601" xr:uid="{00000000-0005-0000-0000-0000325C0000}"/>
    <cellStyle name="Note 2 2 3 2 8" xfId="23602" xr:uid="{00000000-0005-0000-0000-0000335C0000}"/>
    <cellStyle name="Note 2 2 3 2 8 2" xfId="23603" xr:uid="{00000000-0005-0000-0000-0000345C0000}"/>
    <cellStyle name="Note 2 2 3 2 8 2 2" xfId="23604" xr:uid="{00000000-0005-0000-0000-0000355C0000}"/>
    <cellStyle name="Note 2 2 3 2 8 3" xfId="23605" xr:uid="{00000000-0005-0000-0000-0000365C0000}"/>
    <cellStyle name="Note 2 2 3 3" xfId="23606" xr:uid="{00000000-0005-0000-0000-0000375C0000}"/>
    <cellStyle name="Note 2 2 3 3 10" xfId="23607" xr:uid="{00000000-0005-0000-0000-0000385C0000}"/>
    <cellStyle name="Note 2 2 3 3 2" xfId="23608" xr:uid="{00000000-0005-0000-0000-0000395C0000}"/>
    <cellStyle name="Note 2 2 3 3 2 2" xfId="23609" xr:uid="{00000000-0005-0000-0000-00003A5C0000}"/>
    <cellStyle name="Note 2 2 3 3 2 3" xfId="23610" xr:uid="{00000000-0005-0000-0000-00003B5C0000}"/>
    <cellStyle name="Note 2 2 3 3 2 3 2" xfId="23611" xr:uid="{00000000-0005-0000-0000-00003C5C0000}"/>
    <cellStyle name="Note 2 2 3 3 2 3 3" xfId="23612" xr:uid="{00000000-0005-0000-0000-00003D5C0000}"/>
    <cellStyle name="Note 2 2 3 3 2 4" xfId="23613" xr:uid="{00000000-0005-0000-0000-00003E5C0000}"/>
    <cellStyle name="Note 2 2 3 3 2 4 2" xfId="23614" xr:uid="{00000000-0005-0000-0000-00003F5C0000}"/>
    <cellStyle name="Note 2 2 3 3 2 4 2 2" xfId="23615" xr:uid="{00000000-0005-0000-0000-0000405C0000}"/>
    <cellStyle name="Note 2 2 3 3 2 4 3" xfId="23616" xr:uid="{00000000-0005-0000-0000-0000415C0000}"/>
    <cellStyle name="Note 2 2 3 3 2 5" xfId="23617" xr:uid="{00000000-0005-0000-0000-0000425C0000}"/>
    <cellStyle name="Note 2 2 3 3 2 5 2" xfId="23618" xr:uid="{00000000-0005-0000-0000-0000435C0000}"/>
    <cellStyle name="Note 2 2 3 3 2 5 2 2" xfId="23619" xr:uid="{00000000-0005-0000-0000-0000445C0000}"/>
    <cellStyle name="Note 2 2 3 3 2 5 3" xfId="23620" xr:uid="{00000000-0005-0000-0000-0000455C0000}"/>
    <cellStyle name="Note 2 2 3 3 2 6" xfId="23621" xr:uid="{00000000-0005-0000-0000-0000465C0000}"/>
    <cellStyle name="Note 2 2 3 3 2 6 2" xfId="23622" xr:uid="{00000000-0005-0000-0000-0000475C0000}"/>
    <cellStyle name="Note 2 2 3 3 2 6 2 2" xfId="23623" xr:uid="{00000000-0005-0000-0000-0000485C0000}"/>
    <cellStyle name="Note 2 2 3 3 2 6 3" xfId="23624" xr:uid="{00000000-0005-0000-0000-0000495C0000}"/>
    <cellStyle name="Note 2 2 3 3 2 7" xfId="23625" xr:uid="{00000000-0005-0000-0000-00004A5C0000}"/>
    <cellStyle name="Note 2 2 3 3 2 7 2" xfId="23626" xr:uid="{00000000-0005-0000-0000-00004B5C0000}"/>
    <cellStyle name="Note 2 2 3 3 2 8" xfId="23627" xr:uid="{00000000-0005-0000-0000-00004C5C0000}"/>
    <cellStyle name="Note 2 2 3 3 2 8 2" xfId="23628" xr:uid="{00000000-0005-0000-0000-00004D5C0000}"/>
    <cellStyle name="Note 2 2 3 3 2 9" xfId="23629" xr:uid="{00000000-0005-0000-0000-00004E5C0000}"/>
    <cellStyle name="Note 2 2 3 3 3" xfId="23630" xr:uid="{00000000-0005-0000-0000-00004F5C0000}"/>
    <cellStyle name="Note 2 2 3 3 4" xfId="23631" xr:uid="{00000000-0005-0000-0000-0000505C0000}"/>
    <cellStyle name="Note 2 2 3 3 4 2" xfId="23632" xr:uid="{00000000-0005-0000-0000-0000515C0000}"/>
    <cellStyle name="Note 2 2 3 3 4 3" xfId="23633" xr:uid="{00000000-0005-0000-0000-0000525C0000}"/>
    <cellStyle name="Note 2 2 3 3 5" xfId="23634" xr:uid="{00000000-0005-0000-0000-0000535C0000}"/>
    <cellStyle name="Note 2 2 3 3 5 2" xfId="23635" xr:uid="{00000000-0005-0000-0000-0000545C0000}"/>
    <cellStyle name="Note 2 2 3 3 5 2 2" xfId="23636" xr:uid="{00000000-0005-0000-0000-0000555C0000}"/>
    <cellStyle name="Note 2 2 3 3 5 3" xfId="23637" xr:uid="{00000000-0005-0000-0000-0000565C0000}"/>
    <cellStyle name="Note 2 2 3 3 6" xfId="23638" xr:uid="{00000000-0005-0000-0000-0000575C0000}"/>
    <cellStyle name="Note 2 2 3 3 6 2" xfId="23639" xr:uid="{00000000-0005-0000-0000-0000585C0000}"/>
    <cellStyle name="Note 2 2 3 3 6 2 2" xfId="23640" xr:uid="{00000000-0005-0000-0000-0000595C0000}"/>
    <cellStyle name="Note 2 2 3 3 6 3" xfId="23641" xr:uid="{00000000-0005-0000-0000-00005A5C0000}"/>
    <cellStyle name="Note 2 2 3 3 7" xfId="23642" xr:uid="{00000000-0005-0000-0000-00005B5C0000}"/>
    <cellStyle name="Note 2 2 3 3 7 2" xfId="23643" xr:uid="{00000000-0005-0000-0000-00005C5C0000}"/>
    <cellStyle name="Note 2 2 3 3 7 2 2" xfId="23644" xr:uid="{00000000-0005-0000-0000-00005D5C0000}"/>
    <cellStyle name="Note 2 2 3 3 7 3" xfId="23645" xr:uid="{00000000-0005-0000-0000-00005E5C0000}"/>
    <cellStyle name="Note 2 2 3 3 8" xfId="23646" xr:uid="{00000000-0005-0000-0000-00005F5C0000}"/>
    <cellStyle name="Note 2 2 3 3 8 2" xfId="23647" xr:uid="{00000000-0005-0000-0000-0000605C0000}"/>
    <cellStyle name="Note 2 2 3 3 9" xfId="23648" xr:uid="{00000000-0005-0000-0000-0000615C0000}"/>
    <cellStyle name="Note 2 2 3 3 9 2" xfId="23649" xr:uid="{00000000-0005-0000-0000-0000625C0000}"/>
    <cellStyle name="Note 2 2 3 4" xfId="23650" xr:uid="{00000000-0005-0000-0000-0000635C0000}"/>
    <cellStyle name="Note 2 2 3 4 2" xfId="23651" xr:uid="{00000000-0005-0000-0000-0000645C0000}"/>
    <cellStyle name="Note 2 2 3 4 2 10" xfId="23652" xr:uid="{00000000-0005-0000-0000-0000655C0000}"/>
    <cellStyle name="Note 2 2 3 4 2 2" xfId="23653" xr:uid="{00000000-0005-0000-0000-0000665C0000}"/>
    <cellStyle name="Note 2 2 3 4 2 3" xfId="23654" xr:uid="{00000000-0005-0000-0000-0000675C0000}"/>
    <cellStyle name="Note 2 2 3 4 2 4" xfId="23655" xr:uid="{00000000-0005-0000-0000-0000685C0000}"/>
    <cellStyle name="Note 2 2 3 4 2 4 2" xfId="23656" xr:uid="{00000000-0005-0000-0000-0000695C0000}"/>
    <cellStyle name="Note 2 2 3 4 2 4 2 2" xfId="23657" xr:uid="{00000000-0005-0000-0000-00006A5C0000}"/>
    <cellStyle name="Note 2 2 3 4 2 4 3" xfId="23658" xr:uid="{00000000-0005-0000-0000-00006B5C0000}"/>
    <cellStyle name="Note 2 2 3 4 2 5" xfId="23659" xr:uid="{00000000-0005-0000-0000-00006C5C0000}"/>
    <cellStyle name="Note 2 2 3 4 2 5 2" xfId="23660" xr:uid="{00000000-0005-0000-0000-00006D5C0000}"/>
    <cellStyle name="Note 2 2 3 4 2 5 2 2" xfId="23661" xr:uid="{00000000-0005-0000-0000-00006E5C0000}"/>
    <cellStyle name="Note 2 2 3 4 2 5 3" xfId="23662" xr:uid="{00000000-0005-0000-0000-00006F5C0000}"/>
    <cellStyle name="Note 2 2 3 4 2 6" xfId="23663" xr:uid="{00000000-0005-0000-0000-0000705C0000}"/>
    <cellStyle name="Note 2 2 3 4 2 6 2" xfId="23664" xr:uid="{00000000-0005-0000-0000-0000715C0000}"/>
    <cellStyle name="Note 2 2 3 4 2 6 2 2" xfId="23665" xr:uid="{00000000-0005-0000-0000-0000725C0000}"/>
    <cellStyle name="Note 2 2 3 4 2 6 3" xfId="23666" xr:uid="{00000000-0005-0000-0000-0000735C0000}"/>
    <cellStyle name="Note 2 2 3 4 2 7" xfId="23667" xr:uid="{00000000-0005-0000-0000-0000745C0000}"/>
    <cellStyle name="Note 2 2 3 4 2 7 2" xfId="23668" xr:uid="{00000000-0005-0000-0000-0000755C0000}"/>
    <cellStyle name="Note 2 2 3 4 2 8" xfId="23669" xr:uid="{00000000-0005-0000-0000-0000765C0000}"/>
    <cellStyle name="Note 2 2 3 4 2 8 2" xfId="23670" xr:uid="{00000000-0005-0000-0000-0000775C0000}"/>
    <cellStyle name="Note 2 2 3 4 2 9" xfId="23671" xr:uid="{00000000-0005-0000-0000-0000785C0000}"/>
    <cellStyle name="Note 2 2 3 4 3" xfId="23672" xr:uid="{00000000-0005-0000-0000-0000795C0000}"/>
    <cellStyle name="Note 2 2 3 4 4" xfId="23673" xr:uid="{00000000-0005-0000-0000-00007A5C0000}"/>
    <cellStyle name="Note 2 2 3 4 4 2" xfId="23674" xr:uid="{00000000-0005-0000-0000-00007B5C0000}"/>
    <cellStyle name="Note 2 2 3 4 4 2 2" xfId="23675" xr:uid="{00000000-0005-0000-0000-00007C5C0000}"/>
    <cellStyle name="Note 2 2 3 4 4 3" xfId="23676" xr:uid="{00000000-0005-0000-0000-00007D5C0000}"/>
    <cellStyle name="Note 2 2 3 4 5" xfId="23677" xr:uid="{00000000-0005-0000-0000-00007E5C0000}"/>
    <cellStyle name="Note 2 2 3 4 5 2" xfId="23678" xr:uid="{00000000-0005-0000-0000-00007F5C0000}"/>
    <cellStyle name="Note 2 2 3 4 5 2 2" xfId="23679" xr:uid="{00000000-0005-0000-0000-0000805C0000}"/>
    <cellStyle name="Note 2 2 3 4 5 3" xfId="23680" xr:uid="{00000000-0005-0000-0000-0000815C0000}"/>
    <cellStyle name="Note 2 2 3 5" xfId="23681" xr:uid="{00000000-0005-0000-0000-0000825C0000}"/>
    <cellStyle name="Note 2 2 3 5 2" xfId="23682" xr:uid="{00000000-0005-0000-0000-0000835C0000}"/>
    <cellStyle name="Note 2 2 3 5 3" xfId="23683" xr:uid="{00000000-0005-0000-0000-0000845C0000}"/>
    <cellStyle name="Note 2 2 3 5 3 2" xfId="23684" xr:uid="{00000000-0005-0000-0000-0000855C0000}"/>
    <cellStyle name="Note 2 2 3 5 3 3" xfId="23685" xr:uid="{00000000-0005-0000-0000-0000865C0000}"/>
    <cellStyle name="Note 2 2 3 5 4" xfId="23686" xr:uid="{00000000-0005-0000-0000-0000875C0000}"/>
    <cellStyle name="Note 2 2 3 5 4 2" xfId="23687" xr:uid="{00000000-0005-0000-0000-0000885C0000}"/>
    <cellStyle name="Note 2 2 3 5 4 2 2" xfId="23688" xr:uid="{00000000-0005-0000-0000-0000895C0000}"/>
    <cellStyle name="Note 2 2 3 5 4 3" xfId="23689" xr:uid="{00000000-0005-0000-0000-00008A5C0000}"/>
    <cellStyle name="Note 2 2 3 5 5" xfId="23690" xr:uid="{00000000-0005-0000-0000-00008B5C0000}"/>
    <cellStyle name="Note 2 2 3 5 5 2" xfId="23691" xr:uid="{00000000-0005-0000-0000-00008C5C0000}"/>
    <cellStyle name="Note 2 2 3 5 5 2 2" xfId="23692" xr:uid="{00000000-0005-0000-0000-00008D5C0000}"/>
    <cellStyle name="Note 2 2 3 5 5 3" xfId="23693" xr:uid="{00000000-0005-0000-0000-00008E5C0000}"/>
    <cellStyle name="Note 2 2 3 5 6" xfId="23694" xr:uid="{00000000-0005-0000-0000-00008F5C0000}"/>
    <cellStyle name="Note 2 2 3 5 6 2" xfId="23695" xr:uid="{00000000-0005-0000-0000-0000905C0000}"/>
    <cellStyle name="Note 2 2 3 5 6 2 2" xfId="23696" xr:uid="{00000000-0005-0000-0000-0000915C0000}"/>
    <cellStyle name="Note 2 2 3 5 6 3" xfId="23697" xr:uid="{00000000-0005-0000-0000-0000925C0000}"/>
    <cellStyle name="Note 2 2 3 5 7" xfId="23698" xr:uid="{00000000-0005-0000-0000-0000935C0000}"/>
    <cellStyle name="Note 2 2 3 5 7 2" xfId="23699" xr:uid="{00000000-0005-0000-0000-0000945C0000}"/>
    <cellStyle name="Note 2 2 3 5 8" xfId="23700" xr:uid="{00000000-0005-0000-0000-0000955C0000}"/>
    <cellStyle name="Note 2 2 3 5 8 2" xfId="23701" xr:uid="{00000000-0005-0000-0000-0000965C0000}"/>
    <cellStyle name="Note 2 2 3 5 9" xfId="23702" xr:uid="{00000000-0005-0000-0000-0000975C0000}"/>
    <cellStyle name="Note 2 2 3 6" xfId="23703" xr:uid="{00000000-0005-0000-0000-0000985C0000}"/>
    <cellStyle name="Note 2 2 3 6 2" xfId="23704" xr:uid="{00000000-0005-0000-0000-0000995C0000}"/>
    <cellStyle name="Note 2 2 3 6 3" xfId="23705" xr:uid="{00000000-0005-0000-0000-00009A5C0000}"/>
    <cellStyle name="Note 2 2 3 7" xfId="23706" xr:uid="{00000000-0005-0000-0000-00009B5C0000}"/>
    <cellStyle name="Note 2 2 3 8" xfId="23707" xr:uid="{00000000-0005-0000-0000-00009C5C0000}"/>
    <cellStyle name="Note 2 2 3 8 2" xfId="23708" xr:uid="{00000000-0005-0000-0000-00009D5C0000}"/>
    <cellStyle name="Note 2 2 3 8 2 2" xfId="23709" xr:uid="{00000000-0005-0000-0000-00009E5C0000}"/>
    <cellStyle name="Note 2 2 3 8 3" xfId="23710" xr:uid="{00000000-0005-0000-0000-00009F5C0000}"/>
    <cellStyle name="Note 2 2 3 8 4" xfId="23711" xr:uid="{00000000-0005-0000-0000-0000A05C0000}"/>
    <cellStyle name="Note 2 2 3 8 5" xfId="23712" xr:uid="{00000000-0005-0000-0000-0000A15C0000}"/>
    <cellStyle name="Note 2 2 3 9" xfId="23713" xr:uid="{00000000-0005-0000-0000-0000A25C0000}"/>
    <cellStyle name="Note 2 2 3 9 2" xfId="23714" xr:uid="{00000000-0005-0000-0000-0000A35C0000}"/>
    <cellStyle name="Note 2 2 3 9 2 2" xfId="23715" xr:uid="{00000000-0005-0000-0000-0000A45C0000}"/>
    <cellStyle name="Note 2 2 3 9 3" xfId="23716" xr:uid="{00000000-0005-0000-0000-0000A55C0000}"/>
    <cellStyle name="Note 2 2 4" xfId="23717" xr:uid="{00000000-0005-0000-0000-0000A65C0000}"/>
    <cellStyle name="Note 2 2 4 2" xfId="23718" xr:uid="{00000000-0005-0000-0000-0000A75C0000}"/>
    <cellStyle name="Note 2 2 4 2 2" xfId="23719" xr:uid="{00000000-0005-0000-0000-0000A85C0000}"/>
    <cellStyle name="Note 2 2 4 2 3" xfId="23720" xr:uid="{00000000-0005-0000-0000-0000A95C0000}"/>
    <cellStyle name="Note 2 2 4 2 3 2" xfId="23721" xr:uid="{00000000-0005-0000-0000-0000AA5C0000}"/>
    <cellStyle name="Note 2 2 4 2 3 3" xfId="23722" xr:uid="{00000000-0005-0000-0000-0000AB5C0000}"/>
    <cellStyle name="Note 2 2 4 2 4" xfId="23723" xr:uid="{00000000-0005-0000-0000-0000AC5C0000}"/>
    <cellStyle name="Note 2 2 4 2 4 2" xfId="23724" xr:uid="{00000000-0005-0000-0000-0000AD5C0000}"/>
    <cellStyle name="Note 2 2 4 2 4 2 2" xfId="23725" xr:uid="{00000000-0005-0000-0000-0000AE5C0000}"/>
    <cellStyle name="Note 2 2 4 2 4 3" xfId="23726" xr:uid="{00000000-0005-0000-0000-0000AF5C0000}"/>
    <cellStyle name="Note 2 2 4 2 5" xfId="23727" xr:uid="{00000000-0005-0000-0000-0000B05C0000}"/>
    <cellStyle name="Note 2 2 4 2 5 2" xfId="23728" xr:uid="{00000000-0005-0000-0000-0000B15C0000}"/>
    <cellStyle name="Note 2 2 4 2 5 2 2" xfId="23729" xr:uid="{00000000-0005-0000-0000-0000B25C0000}"/>
    <cellStyle name="Note 2 2 4 2 5 3" xfId="23730" xr:uid="{00000000-0005-0000-0000-0000B35C0000}"/>
    <cellStyle name="Note 2 2 4 2 6" xfId="23731" xr:uid="{00000000-0005-0000-0000-0000B45C0000}"/>
    <cellStyle name="Note 2 2 4 2 6 2" xfId="23732" xr:uid="{00000000-0005-0000-0000-0000B55C0000}"/>
    <cellStyle name="Note 2 2 4 2 6 2 2" xfId="23733" xr:uid="{00000000-0005-0000-0000-0000B65C0000}"/>
    <cellStyle name="Note 2 2 4 2 6 3" xfId="23734" xr:uid="{00000000-0005-0000-0000-0000B75C0000}"/>
    <cellStyle name="Note 2 2 4 2 7" xfId="23735" xr:uid="{00000000-0005-0000-0000-0000B85C0000}"/>
    <cellStyle name="Note 2 2 4 2 7 2" xfId="23736" xr:uid="{00000000-0005-0000-0000-0000B95C0000}"/>
    <cellStyle name="Note 2 2 4 2 8" xfId="23737" xr:uid="{00000000-0005-0000-0000-0000BA5C0000}"/>
    <cellStyle name="Note 2 2 4 2 8 2" xfId="23738" xr:uid="{00000000-0005-0000-0000-0000BB5C0000}"/>
    <cellStyle name="Note 2 2 4 2 9" xfId="23739" xr:uid="{00000000-0005-0000-0000-0000BC5C0000}"/>
    <cellStyle name="Note 2 2 4 3" xfId="23740" xr:uid="{00000000-0005-0000-0000-0000BD5C0000}"/>
    <cellStyle name="Note 2 2 4 3 2" xfId="23741" xr:uid="{00000000-0005-0000-0000-0000BE5C0000}"/>
    <cellStyle name="Note 2 2 4 3 3" xfId="23742" xr:uid="{00000000-0005-0000-0000-0000BF5C0000}"/>
    <cellStyle name="Note 2 2 4 3 3 2" xfId="23743" xr:uid="{00000000-0005-0000-0000-0000C05C0000}"/>
    <cellStyle name="Note 2 2 4 3 3 3" xfId="23744" xr:uid="{00000000-0005-0000-0000-0000C15C0000}"/>
    <cellStyle name="Note 2 2 4 3 4" xfId="23745" xr:uid="{00000000-0005-0000-0000-0000C25C0000}"/>
    <cellStyle name="Note 2 2 4 3 4 2" xfId="23746" xr:uid="{00000000-0005-0000-0000-0000C35C0000}"/>
    <cellStyle name="Note 2 2 4 3 4 2 2" xfId="23747" xr:uid="{00000000-0005-0000-0000-0000C45C0000}"/>
    <cellStyle name="Note 2 2 4 3 4 3" xfId="23748" xr:uid="{00000000-0005-0000-0000-0000C55C0000}"/>
    <cellStyle name="Note 2 2 4 3 5" xfId="23749" xr:uid="{00000000-0005-0000-0000-0000C65C0000}"/>
    <cellStyle name="Note 2 2 4 3 5 2" xfId="23750" xr:uid="{00000000-0005-0000-0000-0000C75C0000}"/>
    <cellStyle name="Note 2 2 4 3 5 2 2" xfId="23751" xr:uid="{00000000-0005-0000-0000-0000C85C0000}"/>
    <cellStyle name="Note 2 2 4 3 5 3" xfId="23752" xr:uid="{00000000-0005-0000-0000-0000C95C0000}"/>
    <cellStyle name="Note 2 2 4 3 6" xfId="23753" xr:uid="{00000000-0005-0000-0000-0000CA5C0000}"/>
    <cellStyle name="Note 2 2 4 3 6 2" xfId="23754" xr:uid="{00000000-0005-0000-0000-0000CB5C0000}"/>
    <cellStyle name="Note 2 2 4 3 6 2 2" xfId="23755" xr:uid="{00000000-0005-0000-0000-0000CC5C0000}"/>
    <cellStyle name="Note 2 2 4 3 6 3" xfId="23756" xr:uid="{00000000-0005-0000-0000-0000CD5C0000}"/>
    <cellStyle name="Note 2 2 4 3 7" xfId="23757" xr:uid="{00000000-0005-0000-0000-0000CE5C0000}"/>
    <cellStyle name="Note 2 2 4 3 7 2" xfId="23758" xr:uid="{00000000-0005-0000-0000-0000CF5C0000}"/>
    <cellStyle name="Note 2 2 4 3 8" xfId="23759" xr:uid="{00000000-0005-0000-0000-0000D05C0000}"/>
    <cellStyle name="Note 2 2 4 3 8 2" xfId="23760" xr:uid="{00000000-0005-0000-0000-0000D15C0000}"/>
    <cellStyle name="Note 2 2 4 3 9" xfId="23761" xr:uid="{00000000-0005-0000-0000-0000D25C0000}"/>
    <cellStyle name="Note 2 2 4 4" xfId="23762" xr:uid="{00000000-0005-0000-0000-0000D35C0000}"/>
    <cellStyle name="Note 2 2 4 4 2" xfId="23763" xr:uid="{00000000-0005-0000-0000-0000D45C0000}"/>
    <cellStyle name="Note 2 2 4 4 3" xfId="23764" xr:uid="{00000000-0005-0000-0000-0000D55C0000}"/>
    <cellStyle name="Note 2 2 4 4 3 2" xfId="23765" xr:uid="{00000000-0005-0000-0000-0000D65C0000}"/>
    <cellStyle name="Note 2 2 4 4 3 2 2" xfId="23766" xr:uid="{00000000-0005-0000-0000-0000D75C0000}"/>
    <cellStyle name="Note 2 2 4 4 3 3" xfId="23767" xr:uid="{00000000-0005-0000-0000-0000D85C0000}"/>
    <cellStyle name="Note 2 2 4 4 4" xfId="23768" xr:uid="{00000000-0005-0000-0000-0000D95C0000}"/>
    <cellStyle name="Note 2 2 4 4 4 2" xfId="23769" xr:uid="{00000000-0005-0000-0000-0000DA5C0000}"/>
    <cellStyle name="Note 2 2 4 4 4 2 2" xfId="23770" xr:uid="{00000000-0005-0000-0000-0000DB5C0000}"/>
    <cellStyle name="Note 2 2 4 4 4 3" xfId="23771" xr:uid="{00000000-0005-0000-0000-0000DC5C0000}"/>
    <cellStyle name="Note 2 2 4 4 5" xfId="23772" xr:uid="{00000000-0005-0000-0000-0000DD5C0000}"/>
    <cellStyle name="Note 2 2 4 4 5 2" xfId="23773" xr:uid="{00000000-0005-0000-0000-0000DE5C0000}"/>
    <cellStyle name="Note 2 2 4 4 5 2 2" xfId="23774" xr:uid="{00000000-0005-0000-0000-0000DF5C0000}"/>
    <cellStyle name="Note 2 2 4 4 5 3" xfId="23775" xr:uid="{00000000-0005-0000-0000-0000E05C0000}"/>
    <cellStyle name="Note 2 2 4 4 6" xfId="23776" xr:uid="{00000000-0005-0000-0000-0000E15C0000}"/>
    <cellStyle name="Note 2 2 4 4 6 2" xfId="23777" xr:uid="{00000000-0005-0000-0000-0000E25C0000}"/>
    <cellStyle name="Note 2 2 4 4 7" xfId="23778" xr:uid="{00000000-0005-0000-0000-0000E35C0000}"/>
    <cellStyle name="Note 2 2 4 4 7 2" xfId="23779" xr:uid="{00000000-0005-0000-0000-0000E45C0000}"/>
    <cellStyle name="Note 2 2 4 4 8" xfId="23780" xr:uid="{00000000-0005-0000-0000-0000E55C0000}"/>
    <cellStyle name="Note 2 2 4 4 9" xfId="23781" xr:uid="{00000000-0005-0000-0000-0000E65C0000}"/>
    <cellStyle name="Note 2 2 4 5" xfId="23782" xr:uid="{00000000-0005-0000-0000-0000E75C0000}"/>
    <cellStyle name="Note 2 2 4 5 2" xfId="23783" xr:uid="{00000000-0005-0000-0000-0000E85C0000}"/>
    <cellStyle name="Note 2 2 4 5 3" xfId="23784" xr:uid="{00000000-0005-0000-0000-0000E95C0000}"/>
    <cellStyle name="Note 2 2 4 6" xfId="23785" xr:uid="{00000000-0005-0000-0000-0000EA5C0000}"/>
    <cellStyle name="Note 2 2 4 6 2" xfId="23786" xr:uid="{00000000-0005-0000-0000-0000EB5C0000}"/>
    <cellStyle name="Note 2 2 4 6 2 2" xfId="23787" xr:uid="{00000000-0005-0000-0000-0000EC5C0000}"/>
    <cellStyle name="Note 2 2 4 6 2 2 2" xfId="23788" xr:uid="{00000000-0005-0000-0000-0000ED5C0000}"/>
    <cellStyle name="Note 2 2 4 6 2 3" xfId="23789" xr:uid="{00000000-0005-0000-0000-0000EE5C0000}"/>
    <cellStyle name="Note 2 2 4 6 3" xfId="23790" xr:uid="{00000000-0005-0000-0000-0000EF5C0000}"/>
    <cellStyle name="Note 2 2 4 6 3 2" xfId="23791" xr:uid="{00000000-0005-0000-0000-0000F05C0000}"/>
    <cellStyle name="Note 2 2 4 6 3 2 2" xfId="23792" xr:uid="{00000000-0005-0000-0000-0000F15C0000}"/>
    <cellStyle name="Note 2 2 4 6 3 3" xfId="23793" xr:uid="{00000000-0005-0000-0000-0000F25C0000}"/>
    <cellStyle name="Note 2 2 4 6 4" xfId="23794" xr:uid="{00000000-0005-0000-0000-0000F35C0000}"/>
    <cellStyle name="Note 2 2 4 6 4 2" xfId="23795" xr:uid="{00000000-0005-0000-0000-0000F45C0000}"/>
    <cellStyle name="Note 2 2 4 6 4 2 2" xfId="23796" xr:uid="{00000000-0005-0000-0000-0000F55C0000}"/>
    <cellStyle name="Note 2 2 4 6 4 3" xfId="23797" xr:uid="{00000000-0005-0000-0000-0000F65C0000}"/>
    <cellStyle name="Note 2 2 4 6 5" xfId="23798" xr:uid="{00000000-0005-0000-0000-0000F75C0000}"/>
    <cellStyle name="Note 2 2 4 6 5 2" xfId="23799" xr:uid="{00000000-0005-0000-0000-0000F85C0000}"/>
    <cellStyle name="Note 2 2 4 6 6" xfId="23800" xr:uid="{00000000-0005-0000-0000-0000F95C0000}"/>
    <cellStyle name="Note 2 2 4 6 6 2" xfId="23801" xr:uid="{00000000-0005-0000-0000-0000FA5C0000}"/>
    <cellStyle name="Note 2 2 4 6 7" xfId="23802" xr:uid="{00000000-0005-0000-0000-0000FB5C0000}"/>
    <cellStyle name="Note 2 2 4 7" xfId="23803" xr:uid="{00000000-0005-0000-0000-0000FC5C0000}"/>
    <cellStyle name="Note 2 2 4 7 2" xfId="23804" xr:uid="{00000000-0005-0000-0000-0000FD5C0000}"/>
    <cellStyle name="Note 2 2 4 7 2 2" xfId="23805" xr:uid="{00000000-0005-0000-0000-0000FE5C0000}"/>
    <cellStyle name="Note 2 2 4 7 3" xfId="23806" xr:uid="{00000000-0005-0000-0000-0000FF5C0000}"/>
    <cellStyle name="Note 2 2 4 8" xfId="23807" xr:uid="{00000000-0005-0000-0000-0000005D0000}"/>
    <cellStyle name="Note 2 2 4 8 2" xfId="23808" xr:uid="{00000000-0005-0000-0000-0000015D0000}"/>
    <cellStyle name="Note 2 2 4 8 2 2" xfId="23809" xr:uid="{00000000-0005-0000-0000-0000025D0000}"/>
    <cellStyle name="Note 2 2 4 8 3" xfId="23810" xr:uid="{00000000-0005-0000-0000-0000035D0000}"/>
    <cellStyle name="Note 2 2 5" xfId="23811" xr:uid="{00000000-0005-0000-0000-0000045D0000}"/>
    <cellStyle name="Note 2 2 5 10" xfId="23812" xr:uid="{00000000-0005-0000-0000-0000055D0000}"/>
    <cellStyle name="Note 2 2 5 2" xfId="23813" xr:uid="{00000000-0005-0000-0000-0000065D0000}"/>
    <cellStyle name="Note 2 2 5 2 2" xfId="23814" xr:uid="{00000000-0005-0000-0000-0000075D0000}"/>
    <cellStyle name="Note 2 2 5 2 3" xfId="23815" xr:uid="{00000000-0005-0000-0000-0000085D0000}"/>
    <cellStyle name="Note 2 2 5 2 3 2" xfId="23816" xr:uid="{00000000-0005-0000-0000-0000095D0000}"/>
    <cellStyle name="Note 2 2 5 2 3 3" xfId="23817" xr:uid="{00000000-0005-0000-0000-00000A5D0000}"/>
    <cellStyle name="Note 2 2 5 2 4" xfId="23818" xr:uid="{00000000-0005-0000-0000-00000B5D0000}"/>
    <cellStyle name="Note 2 2 5 2 4 2" xfId="23819" xr:uid="{00000000-0005-0000-0000-00000C5D0000}"/>
    <cellStyle name="Note 2 2 5 2 4 2 2" xfId="23820" xr:uid="{00000000-0005-0000-0000-00000D5D0000}"/>
    <cellStyle name="Note 2 2 5 2 4 3" xfId="23821" xr:uid="{00000000-0005-0000-0000-00000E5D0000}"/>
    <cellStyle name="Note 2 2 5 2 5" xfId="23822" xr:uid="{00000000-0005-0000-0000-00000F5D0000}"/>
    <cellStyle name="Note 2 2 5 2 5 2" xfId="23823" xr:uid="{00000000-0005-0000-0000-0000105D0000}"/>
    <cellStyle name="Note 2 2 5 2 5 2 2" xfId="23824" xr:uid="{00000000-0005-0000-0000-0000115D0000}"/>
    <cellStyle name="Note 2 2 5 2 5 3" xfId="23825" xr:uid="{00000000-0005-0000-0000-0000125D0000}"/>
    <cellStyle name="Note 2 2 5 2 6" xfId="23826" xr:uid="{00000000-0005-0000-0000-0000135D0000}"/>
    <cellStyle name="Note 2 2 5 2 6 2" xfId="23827" xr:uid="{00000000-0005-0000-0000-0000145D0000}"/>
    <cellStyle name="Note 2 2 5 2 6 2 2" xfId="23828" xr:uid="{00000000-0005-0000-0000-0000155D0000}"/>
    <cellStyle name="Note 2 2 5 2 6 3" xfId="23829" xr:uid="{00000000-0005-0000-0000-0000165D0000}"/>
    <cellStyle name="Note 2 2 5 2 7" xfId="23830" xr:uid="{00000000-0005-0000-0000-0000175D0000}"/>
    <cellStyle name="Note 2 2 5 2 7 2" xfId="23831" xr:uid="{00000000-0005-0000-0000-0000185D0000}"/>
    <cellStyle name="Note 2 2 5 2 8" xfId="23832" xr:uid="{00000000-0005-0000-0000-0000195D0000}"/>
    <cellStyle name="Note 2 2 5 2 8 2" xfId="23833" xr:uid="{00000000-0005-0000-0000-00001A5D0000}"/>
    <cellStyle name="Note 2 2 5 2 9" xfId="23834" xr:uid="{00000000-0005-0000-0000-00001B5D0000}"/>
    <cellStyle name="Note 2 2 5 3" xfId="23835" xr:uid="{00000000-0005-0000-0000-00001C5D0000}"/>
    <cellStyle name="Note 2 2 5 4" xfId="23836" xr:uid="{00000000-0005-0000-0000-00001D5D0000}"/>
    <cellStyle name="Note 2 2 5 4 2" xfId="23837" xr:uid="{00000000-0005-0000-0000-00001E5D0000}"/>
    <cellStyle name="Note 2 2 5 4 3" xfId="23838" xr:uid="{00000000-0005-0000-0000-00001F5D0000}"/>
    <cellStyle name="Note 2 2 5 5" xfId="23839" xr:uid="{00000000-0005-0000-0000-0000205D0000}"/>
    <cellStyle name="Note 2 2 5 5 2" xfId="23840" xr:uid="{00000000-0005-0000-0000-0000215D0000}"/>
    <cellStyle name="Note 2 2 5 5 2 2" xfId="23841" xr:uid="{00000000-0005-0000-0000-0000225D0000}"/>
    <cellStyle name="Note 2 2 5 5 3" xfId="23842" xr:uid="{00000000-0005-0000-0000-0000235D0000}"/>
    <cellStyle name="Note 2 2 5 6" xfId="23843" xr:uid="{00000000-0005-0000-0000-0000245D0000}"/>
    <cellStyle name="Note 2 2 5 6 2" xfId="23844" xr:uid="{00000000-0005-0000-0000-0000255D0000}"/>
    <cellStyle name="Note 2 2 5 6 2 2" xfId="23845" xr:uid="{00000000-0005-0000-0000-0000265D0000}"/>
    <cellStyle name="Note 2 2 5 6 3" xfId="23846" xr:uid="{00000000-0005-0000-0000-0000275D0000}"/>
    <cellStyle name="Note 2 2 5 7" xfId="23847" xr:uid="{00000000-0005-0000-0000-0000285D0000}"/>
    <cellStyle name="Note 2 2 5 7 2" xfId="23848" xr:uid="{00000000-0005-0000-0000-0000295D0000}"/>
    <cellStyle name="Note 2 2 5 7 2 2" xfId="23849" xr:uid="{00000000-0005-0000-0000-00002A5D0000}"/>
    <cellStyle name="Note 2 2 5 7 3" xfId="23850" xr:uid="{00000000-0005-0000-0000-00002B5D0000}"/>
    <cellStyle name="Note 2 2 5 8" xfId="23851" xr:uid="{00000000-0005-0000-0000-00002C5D0000}"/>
    <cellStyle name="Note 2 2 5 8 2" xfId="23852" xr:uid="{00000000-0005-0000-0000-00002D5D0000}"/>
    <cellStyle name="Note 2 2 5 9" xfId="23853" xr:uid="{00000000-0005-0000-0000-00002E5D0000}"/>
    <cellStyle name="Note 2 2 5 9 2" xfId="23854" xr:uid="{00000000-0005-0000-0000-00002F5D0000}"/>
    <cellStyle name="Note 2 2 6" xfId="23855" xr:uid="{00000000-0005-0000-0000-0000305D0000}"/>
    <cellStyle name="Note 2 2 6 2" xfId="23856" xr:uid="{00000000-0005-0000-0000-0000315D0000}"/>
    <cellStyle name="Note 2 2 6 2 10" xfId="23857" xr:uid="{00000000-0005-0000-0000-0000325D0000}"/>
    <cellStyle name="Note 2 2 6 2 2" xfId="23858" xr:uid="{00000000-0005-0000-0000-0000335D0000}"/>
    <cellStyle name="Note 2 2 6 2 3" xfId="23859" xr:uid="{00000000-0005-0000-0000-0000345D0000}"/>
    <cellStyle name="Note 2 2 6 2 4" xfId="23860" xr:uid="{00000000-0005-0000-0000-0000355D0000}"/>
    <cellStyle name="Note 2 2 6 2 4 2" xfId="23861" xr:uid="{00000000-0005-0000-0000-0000365D0000}"/>
    <cellStyle name="Note 2 2 6 2 4 2 2" xfId="23862" xr:uid="{00000000-0005-0000-0000-0000375D0000}"/>
    <cellStyle name="Note 2 2 6 2 4 3" xfId="23863" xr:uid="{00000000-0005-0000-0000-0000385D0000}"/>
    <cellStyle name="Note 2 2 6 2 5" xfId="23864" xr:uid="{00000000-0005-0000-0000-0000395D0000}"/>
    <cellStyle name="Note 2 2 6 2 5 2" xfId="23865" xr:uid="{00000000-0005-0000-0000-00003A5D0000}"/>
    <cellStyle name="Note 2 2 6 2 5 2 2" xfId="23866" xr:uid="{00000000-0005-0000-0000-00003B5D0000}"/>
    <cellStyle name="Note 2 2 6 2 5 3" xfId="23867" xr:uid="{00000000-0005-0000-0000-00003C5D0000}"/>
    <cellStyle name="Note 2 2 6 2 6" xfId="23868" xr:uid="{00000000-0005-0000-0000-00003D5D0000}"/>
    <cellStyle name="Note 2 2 6 2 6 2" xfId="23869" xr:uid="{00000000-0005-0000-0000-00003E5D0000}"/>
    <cellStyle name="Note 2 2 6 2 6 2 2" xfId="23870" xr:uid="{00000000-0005-0000-0000-00003F5D0000}"/>
    <cellStyle name="Note 2 2 6 2 6 3" xfId="23871" xr:uid="{00000000-0005-0000-0000-0000405D0000}"/>
    <cellStyle name="Note 2 2 6 2 7" xfId="23872" xr:uid="{00000000-0005-0000-0000-0000415D0000}"/>
    <cellStyle name="Note 2 2 6 2 7 2" xfId="23873" xr:uid="{00000000-0005-0000-0000-0000425D0000}"/>
    <cellStyle name="Note 2 2 6 2 8" xfId="23874" xr:uid="{00000000-0005-0000-0000-0000435D0000}"/>
    <cellStyle name="Note 2 2 6 2 8 2" xfId="23875" xr:uid="{00000000-0005-0000-0000-0000445D0000}"/>
    <cellStyle name="Note 2 2 6 2 9" xfId="23876" xr:uid="{00000000-0005-0000-0000-0000455D0000}"/>
    <cellStyle name="Note 2 2 6 3" xfId="23877" xr:uid="{00000000-0005-0000-0000-0000465D0000}"/>
    <cellStyle name="Note 2 2 6 4" xfId="23878" xr:uid="{00000000-0005-0000-0000-0000475D0000}"/>
    <cellStyle name="Note 2 2 6 4 2" xfId="23879" xr:uid="{00000000-0005-0000-0000-0000485D0000}"/>
    <cellStyle name="Note 2 2 6 4 2 2" xfId="23880" xr:uid="{00000000-0005-0000-0000-0000495D0000}"/>
    <cellStyle name="Note 2 2 6 4 3" xfId="23881" xr:uid="{00000000-0005-0000-0000-00004A5D0000}"/>
    <cellStyle name="Note 2 2 6 5" xfId="23882" xr:uid="{00000000-0005-0000-0000-00004B5D0000}"/>
    <cellStyle name="Note 2 2 6 5 2" xfId="23883" xr:uid="{00000000-0005-0000-0000-00004C5D0000}"/>
    <cellStyle name="Note 2 2 6 5 2 2" xfId="23884" xr:uid="{00000000-0005-0000-0000-00004D5D0000}"/>
    <cellStyle name="Note 2 2 6 5 3" xfId="23885" xr:uid="{00000000-0005-0000-0000-00004E5D0000}"/>
    <cellStyle name="Note 2 2 7" xfId="23886" xr:uid="{00000000-0005-0000-0000-00004F5D0000}"/>
    <cellStyle name="Note 2 2 7 2" xfId="23887" xr:uid="{00000000-0005-0000-0000-0000505D0000}"/>
    <cellStyle name="Note 2 2 7 3" xfId="23888" xr:uid="{00000000-0005-0000-0000-0000515D0000}"/>
    <cellStyle name="Note 2 2 7 3 2" xfId="23889" xr:uid="{00000000-0005-0000-0000-0000525D0000}"/>
    <cellStyle name="Note 2 2 7 3 3" xfId="23890" xr:uid="{00000000-0005-0000-0000-0000535D0000}"/>
    <cellStyle name="Note 2 2 7 4" xfId="23891" xr:uid="{00000000-0005-0000-0000-0000545D0000}"/>
    <cellStyle name="Note 2 2 7 4 2" xfId="23892" xr:uid="{00000000-0005-0000-0000-0000555D0000}"/>
    <cellStyle name="Note 2 2 7 4 2 2" xfId="23893" xr:uid="{00000000-0005-0000-0000-0000565D0000}"/>
    <cellStyle name="Note 2 2 7 4 3" xfId="23894" xr:uid="{00000000-0005-0000-0000-0000575D0000}"/>
    <cellStyle name="Note 2 2 7 5" xfId="23895" xr:uid="{00000000-0005-0000-0000-0000585D0000}"/>
    <cellStyle name="Note 2 2 7 5 2" xfId="23896" xr:uid="{00000000-0005-0000-0000-0000595D0000}"/>
    <cellStyle name="Note 2 2 7 5 2 2" xfId="23897" xr:uid="{00000000-0005-0000-0000-00005A5D0000}"/>
    <cellStyle name="Note 2 2 7 5 3" xfId="23898" xr:uid="{00000000-0005-0000-0000-00005B5D0000}"/>
    <cellStyle name="Note 2 2 7 6" xfId="23899" xr:uid="{00000000-0005-0000-0000-00005C5D0000}"/>
    <cellStyle name="Note 2 2 7 6 2" xfId="23900" xr:uid="{00000000-0005-0000-0000-00005D5D0000}"/>
    <cellStyle name="Note 2 2 7 6 2 2" xfId="23901" xr:uid="{00000000-0005-0000-0000-00005E5D0000}"/>
    <cellStyle name="Note 2 2 7 6 3" xfId="23902" xr:uid="{00000000-0005-0000-0000-00005F5D0000}"/>
    <cellStyle name="Note 2 2 7 7" xfId="23903" xr:uid="{00000000-0005-0000-0000-0000605D0000}"/>
    <cellStyle name="Note 2 2 7 7 2" xfId="23904" xr:uid="{00000000-0005-0000-0000-0000615D0000}"/>
    <cellStyle name="Note 2 2 7 8" xfId="23905" xr:uid="{00000000-0005-0000-0000-0000625D0000}"/>
    <cellStyle name="Note 2 2 7 8 2" xfId="23906" xr:uid="{00000000-0005-0000-0000-0000635D0000}"/>
    <cellStyle name="Note 2 2 7 9" xfId="23907" xr:uid="{00000000-0005-0000-0000-0000645D0000}"/>
    <cellStyle name="Note 2 2 8" xfId="23908" xr:uid="{00000000-0005-0000-0000-0000655D0000}"/>
    <cellStyle name="Note 2 2 8 2" xfId="23909" xr:uid="{00000000-0005-0000-0000-0000665D0000}"/>
    <cellStyle name="Note 2 2 8 3" xfId="23910" xr:uid="{00000000-0005-0000-0000-0000675D0000}"/>
    <cellStyle name="Note 2 2 8 4" xfId="23911" xr:uid="{00000000-0005-0000-0000-0000685D0000}"/>
    <cellStyle name="Note 2 2 8 5" xfId="23912" xr:uid="{00000000-0005-0000-0000-0000695D0000}"/>
    <cellStyle name="Note 2 2 8 5 2" xfId="23913" xr:uid="{00000000-0005-0000-0000-00006A5D0000}"/>
    <cellStyle name="Note 2 2 8 6" xfId="23914" xr:uid="{00000000-0005-0000-0000-00006B5D0000}"/>
    <cellStyle name="Note 2 2 8 7" xfId="23915" xr:uid="{00000000-0005-0000-0000-00006C5D0000}"/>
    <cellStyle name="Note 2 2 9" xfId="23916" xr:uid="{00000000-0005-0000-0000-00006D5D0000}"/>
    <cellStyle name="Note 2 20" xfId="23917" xr:uid="{00000000-0005-0000-0000-00006E5D0000}"/>
    <cellStyle name="Note 2 21" xfId="23918" xr:uid="{00000000-0005-0000-0000-00006F5D0000}"/>
    <cellStyle name="Note 2 3" xfId="23919" xr:uid="{00000000-0005-0000-0000-0000705D0000}"/>
    <cellStyle name="Note 2 3 10" xfId="23920" xr:uid="{00000000-0005-0000-0000-0000715D0000}"/>
    <cellStyle name="Note 2 3 10 2" xfId="23921" xr:uid="{00000000-0005-0000-0000-0000725D0000}"/>
    <cellStyle name="Note 2 3 10 2 2" xfId="23922" xr:uid="{00000000-0005-0000-0000-0000735D0000}"/>
    <cellStyle name="Note 2 3 10 3" xfId="23923" xr:uid="{00000000-0005-0000-0000-0000745D0000}"/>
    <cellStyle name="Note 2 3 10 4" xfId="23924" xr:uid="{00000000-0005-0000-0000-0000755D0000}"/>
    <cellStyle name="Note 2 3 10 5" xfId="23925" xr:uid="{00000000-0005-0000-0000-0000765D0000}"/>
    <cellStyle name="Note 2 3 11" xfId="23926" xr:uid="{00000000-0005-0000-0000-0000775D0000}"/>
    <cellStyle name="Note 2 3 11 2" xfId="23927" xr:uid="{00000000-0005-0000-0000-0000785D0000}"/>
    <cellStyle name="Note 2 3 11 2 2" xfId="23928" xr:uid="{00000000-0005-0000-0000-0000795D0000}"/>
    <cellStyle name="Note 2 3 11 3" xfId="23929" xr:uid="{00000000-0005-0000-0000-00007A5D0000}"/>
    <cellStyle name="Note 2 3 12" xfId="23930" xr:uid="{00000000-0005-0000-0000-00007B5D0000}"/>
    <cellStyle name="Note 2 3 12 2" xfId="23931" xr:uid="{00000000-0005-0000-0000-00007C5D0000}"/>
    <cellStyle name="Note 2 3 12 2 2" xfId="23932" xr:uid="{00000000-0005-0000-0000-00007D5D0000}"/>
    <cellStyle name="Note 2 3 12 3" xfId="23933" xr:uid="{00000000-0005-0000-0000-00007E5D0000}"/>
    <cellStyle name="Note 2 3 13" xfId="23934" xr:uid="{00000000-0005-0000-0000-00007F5D0000}"/>
    <cellStyle name="Note 2 3 13 2" xfId="23935" xr:uid="{00000000-0005-0000-0000-0000805D0000}"/>
    <cellStyle name="Note 2 3 14" xfId="23936" xr:uid="{00000000-0005-0000-0000-0000815D0000}"/>
    <cellStyle name="Note 2 3 14 2" xfId="23937" xr:uid="{00000000-0005-0000-0000-0000825D0000}"/>
    <cellStyle name="Note 2 3 15" xfId="23938" xr:uid="{00000000-0005-0000-0000-0000835D0000}"/>
    <cellStyle name="Note 2 3 16" xfId="23939" xr:uid="{00000000-0005-0000-0000-0000845D0000}"/>
    <cellStyle name="Note 2 3 17" xfId="23940" xr:uid="{00000000-0005-0000-0000-0000855D0000}"/>
    <cellStyle name="Note 2 3 2" xfId="23941" xr:uid="{00000000-0005-0000-0000-0000865D0000}"/>
    <cellStyle name="Note 2 3 2 10" xfId="23942" xr:uid="{00000000-0005-0000-0000-0000875D0000}"/>
    <cellStyle name="Note 2 3 2 10 2" xfId="23943" xr:uid="{00000000-0005-0000-0000-0000885D0000}"/>
    <cellStyle name="Note 2 3 2 10 2 2" xfId="23944" xr:uid="{00000000-0005-0000-0000-0000895D0000}"/>
    <cellStyle name="Note 2 3 2 10 3" xfId="23945" xr:uid="{00000000-0005-0000-0000-00008A5D0000}"/>
    <cellStyle name="Note 2 3 2 11" xfId="23946" xr:uid="{00000000-0005-0000-0000-00008B5D0000}"/>
    <cellStyle name="Note 2 3 2 11 2" xfId="23947" xr:uid="{00000000-0005-0000-0000-00008C5D0000}"/>
    <cellStyle name="Note 2 3 2 12" xfId="23948" xr:uid="{00000000-0005-0000-0000-00008D5D0000}"/>
    <cellStyle name="Note 2 3 2 12 2" xfId="23949" xr:uid="{00000000-0005-0000-0000-00008E5D0000}"/>
    <cellStyle name="Note 2 3 2 13" xfId="23950" xr:uid="{00000000-0005-0000-0000-00008F5D0000}"/>
    <cellStyle name="Note 2 3 2 14" xfId="23951" xr:uid="{00000000-0005-0000-0000-0000905D0000}"/>
    <cellStyle name="Note 2 3 2 15" xfId="23952" xr:uid="{00000000-0005-0000-0000-0000915D0000}"/>
    <cellStyle name="Note 2 3 2 2" xfId="23953" xr:uid="{00000000-0005-0000-0000-0000925D0000}"/>
    <cellStyle name="Note 2 3 2 2 2" xfId="23954" xr:uid="{00000000-0005-0000-0000-0000935D0000}"/>
    <cellStyle name="Note 2 3 2 2 2 2" xfId="23955" xr:uid="{00000000-0005-0000-0000-0000945D0000}"/>
    <cellStyle name="Note 2 3 2 2 2 3" xfId="23956" xr:uid="{00000000-0005-0000-0000-0000955D0000}"/>
    <cellStyle name="Note 2 3 2 2 2 3 2" xfId="23957" xr:uid="{00000000-0005-0000-0000-0000965D0000}"/>
    <cellStyle name="Note 2 3 2 2 2 3 3" xfId="23958" xr:uid="{00000000-0005-0000-0000-0000975D0000}"/>
    <cellStyle name="Note 2 3 2 2 2 4" xfId="23959" xr:uid="{00000000-0005-0000-0000-0000985D0000}"/>
    <cellStyle name="Note 2 3 2 2 2 4 2" xfId="23960" xr:uid="{00000000-0005-0000-0000-0000995D0000}"/>
    <cellStyle name="Note 2 3 2 2 2 4 2 2" xfId="23961" xr:uid="{00000000-0005-0000-0000-00009A5D0000}"/>
    <cellStyle name="Note 2 3 2 2 2 4 3" xfId="23962" xr:uid="{00000000-0005-0000-0000-00009B5D0000}"/>
    <cellStyle name="Note 2 3 2 2 2 5" xfId="23963" xr:uid="{00000000-0005-0000-0000-00009C5D0000}"/>
    <cellStyle name="Note 2 3 2 2 2 5 2" xfId="23964" xr:uid="{00000000-0005-0000-0000-00009D5D0000}"/>
    <cellStyle name="Note 2 3 2 2 2 5 2 2" xfId="23965" xr:uid="{00000000-0005-0000-0000-00009E5D0000}"/>
    <cellStyle name="Note 2 3 2 2 2 5 3" xfId="23966" xr:uid="{00000000-0005-0000-0000-00009F5D0000}"/>
    <cellStyle name="Note 2 3 2 2 2 6" xfId="23967" xr:uid="{00000000-0005-0000-0000-0000A05D0000}"/>
    <cellStyle name="Note 2 3 2 2 2 6 2" xfId="23968" xr:uid="{00000000-0005-0000-0000-0000A15D0000}"/>
    <cellStyle name="Note 2 3 2 2 2 6 2 2" xfId="23969" xr:uid="{00000000-0005-0000-0000-0000A25D0000}"/>
    <cellStyle name="Note 2 3 2 2 2 6 3" xfId="23970" xr:uid="{00000000-0005-0000-0000-0000A35D0000}"/>
    <cellStyle name="Note 2 3 2 2 2 7" xfId="23971" xr:uid="{00000000-0005-0000-0000-0000A45D0000}"/>
    <cellStyle name="Note 2 3 2 2 2 7 2" xfId="23972" xr:uid="{00000000-0005-0000-0000-0000A55D0000}"/>
    <cellStyle name="Note 2 3 2 2 2 8" xfId="23973" xr:uid="{00000000-0005-0000-0000-0000A65D0000}"/>
    <cellStyle name="Note 2 3 2 2 2 8 2" xfId="23974" xr:uid="{00000000-0005-0000-0000-0000A75D0000}"/>
    <cellStyle name="Note 2 3 2 2 2 9" xfId="23975" xr:uid="{00000000-0005-0000-0000-0000A85D0000}"/>
    <cellStyle name="Note 2 3 2 2 3" xfId="23976" xr:uid="{00000000-0005-0000-0000-0000A95D0000}"/>
    <cellStyle name="Note 2 3 2 2 3 2" xfId="23977" xr:uid="{00000000-0005-0000-0000-0000AA5D0000}"/>
    <cellStyle name="Note 2 3 2 2 3 3" xfId="23978" xr:uid="{00000000-0005-0000-0000-0000AB5D0000}"/>
    <cellStyle name="Note 2 3 2 2 3 3 2" xfId="23979" xr:uid="{00000000-0005-0000-0000-0000AC5D0000}"/>
    <cellStyle name="Note 2 3 2 2 3 3 3" xfId="23980" xr:uid="{00000000-0005-0000-0000-0000AD5D0000}"/>
    <cellStyle name="Note 2 3 2 2 3 4" xfId="23981" xr:uid="{00000000-0005-0000-0000-0000AE5D0000}"/>
    <cellStyle name="Note 2 3 2 2 3 4 2" xfId="23982" xr:uid="{00000000-0005-0000-0000-0000AF5D0000}"/>
    <cellStyle name="Note 2 3 2 2 3 4 2 2" xfId="23983" xr:uid="{00000000-0005-0000-0000-0000B05D0000}"/>
    <cellStyle name="Note 2 3 2 2 3 4 3" xfId="23984" xr:uid="{00000000-0005-0000-0000-0000B15D0000}"/>
    <cellStyle name="Note 2 3 2 2 3 5" xfId="23985" xr:uid="{00000000-0005-0000-0000-0000B25D0000}"/>
    <cellStyle name="Note 2 3 2 2 3 5 2" xfId="23986" xr:uid="{00000000-0005-0000-0000-0000B35D0000}"/>
    <cellStyle name="Note 2 3 2 2 3 5 2 2" xfId="23987" xr:uid="{00000000-0005-0000-0000-0000B45D0000}"/>
    <cellStyle name="Note 2 3 2 2 3 5 3" xfId="23988" xr:uid="{00000000-0005-0000-0000-0000B55D0000}"/>
    <cellStyle name="Note 2 3 2 2 3 6" xfId="23989" xr:uid="{00000000-0005-0000-0000-0000B65D0000}"/>
    <cellStyle name="Note 2 3 2 2 3 6 2" xfId="23990" xr:uid="{00000000-0005-0000-0000-0000B75D0000}"/>
    <cellStyle name="Note 2 3 2 2 3 6 2 2" xfId="23991" xr:uid="{00000000-0005-0000-0000-0000B85D0000}"/>
    <cellStyle name="Note 2 3 2 2 3 6 3" xfId="23992" xr:uid="{00000000-0005-0000-0000-0000B95D0000}"/>
    <cellStyle name="Note 2 3 2 2 3 7" xfId="23993" xr:uid="{00000000-0005-0000-0000-0000BA5D0000}"/>
    <cellStyle name="Note 2 3 2 2 3 7 2" xfId="23994" xr:uid="{00000000-0005-0000-0000-0000BB5D0000}"/>
    <cellStyle name="Note 2 3 2 2 3 8" xfId="23995" xr:uid="{00000000-0005-0000-0000-0000BC5D0000}"/>
    <cellStyle name="Note 2 3 2 2 3 8 2" xfId="23996" xr:uid="{00000000-0005-0000-0000-0000BD5D0000}"/>
    <cellStyle name="Note 2 3 2 2 3 9" xfId="23997" xr:uid="{00000000-0005-0000-0000-0000BE5D0000}"/>
    <cellStyle name="Note 2 3 2 2 4" xfId="23998" xr:uid="{00000000-0005-0000-0000-0000BF5D0000}"/>
    <cellStyle name="Note 2 3 2 2 4 2" xfId="23999" xr:uid="{00000000-0005-0000-0000-0000C05D0000}"/>
    <cellStyle name="Note 2 3 2 2 4 3" xfId="24000" xr:uid="{00000000-0005-0000-0000-0000C15D0000}"/>
    <cellStyle name="Note 2 3 2 2 4 3 2" xfId="24001" xr:uid="{00000000-0005-0000-0000-0000C25D0000}"/>
    <cellStyle name="Note 2 3 2 2 4 3 2 2" xfId="24002" xr:uid="{00000000-0005-0000-0000-0000C35D0000}"/>
    <cellStyle name="Note 2 3 2 2 4 3 3" xfId="24003" xr:uid="{00000000-0005-0000-0000-0000C45D0000}"/>
    <cellStyle name="Note 2 3 2 2 4 4" xfId="24004" xr:uid="{00000000-0005-0000-0000-0000C55D0000}"/>
    <cellStyle name="Note 2 3 2 2 4 4 2" xfId="24005" xr:uid="{00000000-0005-0000-0000-0000C65D0000}"/>
    <cellStyle name="Note 2 3 2 2 4 4 2 2" xfId="24006" xr:uid="{00000000-0005-0000-0000-0000C75D0000}"/>
    <cellStyle name="Note 2 3 2 2 4 4 3" xfId="24007" xr:uid="{00000000-0005-0000-0000-0000C85D0000}"/>
    <cellStyle name="Note 2 3 2 2 4 5" xfId="24008" xr:uid="{00000000-0005-0000-0000-0000C95D0000}"/>
    <cellStyle name="Note 2 3 2 2 4 5 2" xfId="24009" xr:uid="{00000000-0005-0000-0000-0000CA5D0000}"/>
    <cellStyle name="Note 2 3 2 2 4 5 2 2" xfId="24010" xr:uid="{00000000-0005-0000-0000-0000CB5D0000}"/>
    <cellStyle name="Note 2 3 2 2 4 5 3" xfId="24011" xr:uid="{00000000-0005-0000-0000-0000CC5D0000}"/>
    <cellStyle name="Note 2 3 2 2 4 6" xfId="24012" xr:uid="{00000000-0005-0000-0000-0000CD5D0000}"/>
    <cellStyle name="Note 2 3 2 2 4 6 2" xfId="24013" xr:uid="{00000000-0005-0000-0000-0000CE5D0000}"/>
    <cellStyle name="Note 2 3 2 2 4 7" xfId="24014" xr:uid="{00000000-0005-0000-0000-0000CF5D0000}"/>
    <cellStyle name="Note 2 3 2 2 4 7 2" xfId="24015" xr:uid="{00000000-0005-0000-0000-0000D05D0000}"/>
    <cellStyle name="Note 2 3 2 2 4 8" xfId="24016" xr:uid="{00000000-0005-0000-0000-0000D15D0000}"/>
    <cellStyle name="Note 2 3 2 2 4 9" xfId="24017" xr:uid="{00000000-0005-0000-0000-0000D25D0000}"/>
    <cellStyle name="Note 2 3 2 2 5" xfId="24018" xr:uid="{00000000-0005-0000-0000-0000D35D0000}"/>
    <cellStyle name="Note 2 3 2 2 5 2" xfId="24019" xr:uid="{00000000-0005-0000-0000-0000D45D0000}"/>
    <cellStyle name="Note 2 3 2 2 5 3" xfId="24020" xr:uid="{00000000-0005-0000-0000-0000D55D0000}"/>
    <cellStyle name="Note 2 3 2 2 6" xfId="24021" xr:uid="{00000000-0005-0000-0000-0000D65D0000}"/>
    <cellStyle name="Note 2 3 2 2 6 2" xfId="24022" xr:uid="{00000000-0005-0000-0000-0000D75D0000}"/>
    <cellStyle name="Note 2 3 2 2 6 2 2" xfId="24023" xr:uid="{00000000-0005-0000-0000-0000D85D0000}"/>
    <cellStyle name="Note 2 3 2 2 6 2 2 2" xfId="24024" xr:uid="{00000000-0005-0000-0000-0000D95D0000}"/>
    <cellStyle name="Note 2 3 2 2 6 2 3" xfId="24025" xr:uid="{00000000-0005-0000-0000-0000DA5D0000}"/>
    <cellStyle name="Note 2 3 2 2 6 3" xfId="24026" xr:uid="{00000000-0005-0000-0000-0000DB5D0000}"/>
    <cellStyle name="Note 2 3 2 2 6 3 2" xfId="24027" xr:uid="{00000000-0005-0000-0000-0000DC5D0000}"/>
    <cellStyle name="Note 2 3 2 2 6 3 2 2" xfId="24028" xr:uid="{00000000-0005-0000-0000-0000DD5D0000}"/>
    <cellStyle name="Note 2 3 2 2 6 3 3" xfId="24029" xr:uid="{00000000-0005-0000-0000-0000DE5D0000}"/>
    <cellStyle name="Note 2 3 2 2 6 4" xfId="24030" xr:uid="{00000000-0005-0000-0000-0000DF5D0000}"/>
    <cellStyle name="Note 2 3 2 2 6 4 2" xfId="24031" xr:uid="{00000000-0005-0000-0000-0000E05D0000}"/>
    <cellStyle name="Note 2 3 2 2 6 4 2 2" xfId="24032" xr:uid="{00000000-0005-0000-0000-0000E15D0000}"/>
    <cellStyle name="Note 2 3 2 2 6 4 3" xfId="24033" xr:uid="{00000000-0005-0000-0000-0000E25D0000}"/>
    <cellStyle name="Note 2 3 2 2 6 5" xfId="24034" xr:uid="{00000000-0005-0000-0000-0000E35D0000}"/>
    <cellStyle name="Note 2 3 2 2 6 5 2" xfId="24035" xr:uid="{00000000-0005-0000-0000-0000E45D0000}"/>
    <cellStyle name="Note 2 3 2 2 6 6" xfId="24036" xr:uid="{00000000-0005-0000-0000-0000E55D0000}"/>
    <cellStyle name="Note 2 3 2 2 6 6 2" xfId="24037" xr:uid="{00000000-0005-0000-0000-0000E65D0000}"/>
    <cellStyle name="Note 2 3 2 2 6 7" xfId="24038" xr:uid="{00000000-0005-0000-0000-0000E75D0000}"/>
    <cellStyle name="Note 2 3 2 2 7" xfId="24039" xr:uid="{00000000-0005-0000-0000-0000E85D0000}"/>
    <cellStyle name="Note 2 3 2 2 7 2" xfId="24040" xr:uid="{00000000-0005-0000-0000-0000E95D0000}"/>
    <cellStyle name="Note 2 3 2 2 7 2 2" xfId="24041" xr:uid="{00000000-0005-0000-0000-0000EA5D0000}"/>
    <cellStyle name="Note 2 3 2 2 7 3" xfId="24042" xr:uid="{00000000-0005-0000-0000-0000EB5D0000}"/>
    <cellStyle name="Note 2 3 2 2 8" xfId="24043" xr:uid="{00000000-0005-0000-0000-0000EC5D0000}"/>
    <cellStyle name="Note 2 3 2 2 8 2" xfId="24044" xr:uid="{00000000-0005-0000-0000-0000ED5D0000}"/>
    <cellStyle name="Note 2 3 2 2 8 2 2" xfId="24045" xr:uid="{00000000-0005-0000-0000-0000EE5D0000}"/>
    <cellStyle name="Note 2 3 2 2 8 3" xfId="24046" xr:uid="{00000000-0005-0000-0000-0000EF5D0000}"/>
    <cellStyle name="Note 2 3 2 3" xfId="24047" xr:uid="{00000000-0005-0000-0000-0000F05D0000}"/>
    <cellStyle name="Note 2 3 2 3 10" xfId="24048" xr:uid="{00000000-0005-0000-0000-0000F15D0000}"/>
    <cellStyle name="Note 2 3 2 3 2" xfId="24049" xr:uid="{00000000-0005-0000-0000-0000F25D0000}"/>
    <cellStyle name="Note 2 3 2 3 2 2" xfId="24050" xr:uid="{00000000-0005-0000-0000-0000F35D0000}"/>
    <cellStyle name="Note 2 3 2 3 2 3" xfId="24051" xr:uid="{00000000-0005-0000-0000-0000F45D0000}"/>
    <cellStyle name="Note 2 3 2 3 2 3 2" xfId="24052" xr:uid="{00000000-0005-0000-0000-0000F55D0000}"/>
    <cellStyle name="Note 2 3 2 3 2 3 3" xfId="24053" xr:uid="{00000000-0005-0000-0000-0000F65D0000}"/>
    <cellStyle name="Note 2 3 2 3 2 4" xfId="24054" xr:uid="{00000000-0005-0000-0000-0000F75D0000}"/>
    <cellStyle name="Note 2 3 2 3 2 4 2" xfId="24055" xr:uid="{00000000-0005-0000-0000-0000F85D0000}"/>
    <cellStyle name="Note 2 3 2 3 2 4 2 2" xfId="24056" xr:uid="{00000000-0005-0000-0000-0000F95D0000}"/>
    <cellStyle name="Note 2 3 2 3 2 4 3" xfId="24057" xr:uid="{00000000-0005-0000-0000-0000FA5D0000}"/>
    <cellStyle name="Note 2 3 2 3 2 5" xfId="24058" xr:uid="{00000000-0005-0000-0000-0000FB5D0000}"/>
    <cellStyle name="Note 2 3 2 3 2 5 2" xfId="24059" xr:uid="{00000000-0005-0000-0000-0000FC5D0000}"/>
    <cellStyle name="Note 2 3 2 3 2 5 2 2" xfId="24060" xr:uid="{00000000-0005-0000-0000-0000FD5D0000}"/>
    <cellStyle name="Note 2 3 2 3 2 5 3" xfId="24061" xr:uid="{00000000-0005-0000-0000-0000FE5D0000}"/>
    <cellStyle name="Note 2 3 2 3 2 6" xfId="24062" xr:uid="{00000000-0005-0000-0000-0000FF5D0000}"/>
    <cellStyle name="Note 2 3 2 3 2 6 2" xfId="24063" xr:uid="{00000000-0005-0000-0000-0000005E0000}"/>
    <cellStyle name="Note 2 3 2 3 2 6 2 2" xfId="24064" xr:uid="{00000000-0005-0000-0000-0000015E0000}"/>
    <cellStyle name="Note 2 3 2 3 2 6 3" xfId="24065" xr:uid="{00000000-0005-0000-0000-0000025E0000}"/>
    <cellStyle name="Note 2 3 2 3 2 7" xfId="24066" xr:uid="{00000000-0005-0000-0000-0000035E0000}"/>
    <cellStyle name="Note 2 3 2 3 2 7 2" xfId="24067" xr:uid="{00000000-0005-0000-0000-0000045E0000}"/>
    <cellStyle name="Note 2 3 2 3 2 8" xfId="24068" xr:uid="{00000000-0005-0000-0000-0000055E0000}"/>
    <cellStyle name="Note 2 3 2 3 2 8 2" xfId="24069" xr:uid="{00000000-0005-0000-0000-0000065E0000}"/>
    <cellStyle name="Note 2 3 2 3 2 9" xfId="24070" xr:uid="{00000000-0005-0000-0000-0000075E0000}"/>
    <cellStyle name="Note 2 3 2 3 3" xfId="24071" xr:uid="{00000000-0005-0000-0000-0000085E0000}"/>
    <cellStyle name="Note 2 3 2 3 4" xfId="24072" xr:uid="{00000000-0005-0000-0000-0000095E0000}"/>
    <cellStyle name="Note 2 3 2 3 4 2" xfId="24073" xr:uid="{00000000-0005-0000-0000-00000A5E0000}"/>
    <cellStyle name="Note 2 3 2 3 4 3" xfId="24074" xr:uid="{00000000-0005-0000-0000-00000B5E0000}"/>
    <cellStyle name="Note 2 3 2 3 5" xfId="24075" xr:uid="{00000000-0005-0000-0000-00000C5E0000}"/>
    <cellStyle name="Note 2 3 2 3 5 2" xfId="24076" xr:uid="{00000000-0005-0000-0000-00000D5E0000}"/>
    <cellStyle name="Note 2 3 2 3 5 2 2" xfId="24077" xr:uid="{00000000-0005-0000-0000-00000E5E0000}"/>
    <cellStyle name="Note 2 3 2 3 5 3" xfId="24078" xr:uid="{00000000-0005-0000-0000-00000F5E0000}"/>
    <cellStyle name="Note 2 3 2 3 6" xfId="24079" xr:uid="{00000000-0005-0000-0000-0000105E0000}"/>
    <cellStyle name="Note 2 3 2 3 6 2" xfId="24080" xr:uid="{00000000-0005-0000-0000-0000115E0000}"/>
    <cellStyle name="Note 2 3 2 3 6 2 2" xfId="24081" xr:uid="{00000000-0005-0000-0000-0000125E0000}"/>
    <cellStyle name="Note 2 3 2 3 6 3" xfId="24082" xr:uid="{00000000-0005-0000-0000-0000135E0000}"/>
    <cellStyle name="Note 2 3 2 3 7" xfId="24083" xr:uid="{00000000-0005-0000-0000-0000145E0000}"/>
    <cellStyle name="Note 2 3 2 3 7 2" xfId="24084" xr:uid="{00000000-0005-0000-0000-0000155E0000}"/>
    <cellStyle name="Note 2 3 2 3 7 2 2" xfId="24085" xr:uid="{00000000-0005-0000-0000-0000165E0000}"/>
    <cellStyle name="Note 2 3 2 3 7 3" xfId="24086" xr:uid="{00000000-0005-0000-0000-0000175E0000}"/>
    <cellStyle name="Note 2 3 2 3 8" xfId="24087" xr:uid="{00000000-0005-0000-0000-0000185E0000}"/>
    <cellStyle name="Note 2 3 2 3 8 2" xfId="24088" xr:uid="{00000000-0005-0000-0000-0000195E0000}"/>
    <cellStyle name="Note 2 3 2 3 9" xfId="24089" xr:uid="{00000000-0005-0000-0000-00001A5E0000}"/>
    <cellStyle name="Note 2 3 2 3 9 2" xfId="24090" xr:uid="{00000000-0005-0000-0000-00001B5E0000}"/>
    <cellStyle name="Note 2 3 2 4" xfId="24091" xr:uid="{00000000-0005-0000-0000-00001C5E0000}"/>
    <cellStyle name="Note 2 3 2 4 2" xfId="24092" xr:uid="{00000000-0005-0000-0000-00001D5E0000}"/>
    <cellStyle name="Note 2 3 2 4 2 10" xfId="24093" xr:uid="{00000000-0005-0000-0000-00001E5E0000}"/>
    <cellStyle name="Note 2 3 2 4 2 2" xfId="24094" xr:uid="{00000000-0005-0000-0000-00001F5E0000}"/>
    <cellStyle name="Note 2 3 2 4 2 3" xfId="24095" xr:uid="{00000000-0005-0000-0000-0000205E0000}"/>
    <cellStyle name="Note 2 3 2 4 2 4" xfId="24096" xr:uid="{00000000-0005-0000-0000-0000215E0000}"/>
    <cellStyle name="Note 2 3 2 4 2 4 2" xfId="24097" xr:uid="{00000000-0005-0000-0000-0000225E0000}"/>
    <cellStyle name="Note 2 3 2 4 2 4 2 2" xfId="24098" xr:uid="{00000000-0005-0000-0000-0000235E0000}"/>
    <cellStyle name="Note 2 3 2 4 2 4 3" xfId="24099" xr:uid="{00000000-0005-0000-0000-0000245E0000}"/>
    <cellStyle name="Note 2 3 2 4 2 5" xfId="24100" xr:uid="{00000000-0005-0000-0000-0000255E0000}"/>
    <cellStyle name="Note 2 3 2 4 2 5 2" xfId="24101" xr:uid="{00000000-0005-0000-0000-0000265E0000}"/>
    <cellStyle name="Note 2 3 2 4 2 5 2 2" xfId="24102" xr:uid="{00000000-0005-0000-0000-0000275E0000}"/>
    <cellStyle name="Note 2 3 2 4 2 5 3" xfId="24103" xr:uid="{00000000-0005-0000-0000-0000285E0000}"/>
    <cellStyle name="Note 2 3 2 4 2 6" xfId="24104" xr:uid="{00000000-0005-0000-0000-0000295E0000}"/>
    <cellStyle name="Note 2 3 2 4 2 6 2" xfId="24105" xr:uid="{00000000-0005-0000-0000-00002A5E0000}"/>
    <cellStyle name="Note 2 3 2 4 2 6 2 2" xfId="24106" xr:uid="{00000000-0005-0000-0000-00002B5E0000}"/>
    <cellStyle name="Note 2 3 2 4 2 6 3" xfId="24107" xr:uid="{00000000-0005-0000-0000-00002C5E0000}"/>
    <cellStyle name="Note 2 3 2 4 2 7" xfId="24108" xr:uid="{00000000-0005-0000-0000-00002D5E0000}"/>
    <cellStyle name="Note 2 3 2 4 2 7 2" xfId="24109" xr:uid="{00000000-0005-0000-0000-00002E5E0000}"/>
    <cellStyle name="Note 2 3 2 4 2 8" xfId="24110" xr:uid="{00000000-0005-0000-0000-00002F5E0000}"/>
    <cellStyle name="Note 2 3 2 4 2 8 2" xfId="24111" xr:uid="{00000000-0005-0000-0000-0000305E0000}"/>
    <cellStyle name="Note 2 3 2 4 2 9" xfId="24112" xr:uid="{00000000-0005-0000-0000-0000315E0000}"/>
    <cellStyle name="Note 2 3 2 4 3" xfId="24113" xr:uid="{00000000-0005-0000-0000-0000325E0000}"/>
    <cellStyle name="Note 2 3 2 4 4" xfId="24114" xr:uid="{00000000-0005-0000-0000-0000335E0000}"/>
    <cellStyle name="Note 2 3 2 4 4 2" xfId="24115" xr:uid="{00000000-0005-0000-0000-0000345E0000}"/>
    <cellStyle name="Note 2 3 2 4 4 2 2" xfId="24116" xr:uid="{00000000-0005-0000-0000-0000355E0000}"/>
    <cellStyle name="Note 2 3 2 4 4 3" xfId="24117" xr:uid="{00000000-0005-0000-0000-0000365E0000}"/>
    <cellStyle name="Note 2 3 2 4 5" xfId="24118" xr:uid="{00000000-0005-0000-0000-0000375E0000}"/>
    <cellStyle name="Note 2 3 2 4 5 2" xfId="24119" xr:uid="{00000000-0005-0000-0000-0000385E0000}"/>
    <cellStyle name="Note 2 3 2 4 5 2 2" xfId="24120" xr:uid="{00000000-0005-0000-0000-0000395E0000}"/>
    <cellStyle name="Note 2 3 2 4 5 3" xfId="24121" xr:uid="{00000000-0005-0000-0000-00003A5E0000}"/>
    <cellStyle name="Note 2 3 2 5" xfId="24122" xr:uid="{00000000-0005-0000-0000-00003B5E0000}"/>
    <cellStyle name="Note 2 3 2 5 2" xfId="24123" xr:uid="{00000000-0005-0000-0000-00003C5E0000}"/>
    <cellStyle name="Note 2 3 2 5 3" xfId="24124" xr:uid="{00000000-0005-0000-0000-00003D5E0000}"/>
    <cellStyle name="Note 2 3 2 5 3 2" xfId="24125" xr:uid="{00000000-0005-0000-0000-00003E5E0000}"/>
    <cellStyle name="Note 2 3 2 5 3 3" xfId="24126" xr:uid="{00000000-0005-0000-0000-00003F5E0000}"/>
    <cellStyle name="Note 2 3 2 5 4" xfId="24127" xr:uid="{00000000-0005-0000-0000-0000405E0000}"/>
    <cellStyle name="Note 2 3 2 5 4 2" xfId="24128" xr:uid="{00000000-0005-0000-0000-0000415E0000}"/>
    <cellStyle name="Note 2 3 2 5 4 2 2" xfId="24129" xr:uid="{00000000-0005-0000-0000-0000425E0000}"/>
    <cellStyle name="Note 2 3 2 5 4 3" xfId="24130" xr:uid="{00000000-0005-0000-0000-0000435E0000}"/>
    <cellStyle name="Note 2 3 2 5 5" xfId="24131" xr:uid="{00000000-0005-0000-0000-0000445E0000}"/>
    <cellStyle name="Note 2 3 2 5 5 2" xfId="24132" xr:uid="{00000000-0005-0000-0000-0000455E0000}"/>
    <cellStyle name="Note 2 3 2 5 5 2 2" xfId="24133" xr:uid="{00000000-0005-0000-0000-0000465E0000}"/>
    <cellStyle name="Note 2 3 2 5 5 3" xfId="24134" xr:uid="{00000000-0005-0000-0000-0000475E0000}"/>
    <cellStyle name="Note 2 3 2 5 6" xfId="24135" xr:uid="{00000000-0005-0000-0000-0000485E0000}"/>
    <cellStyle name="Note 2 3 2 5 6 2" xfId="24136" xr:uid="{00000000-0005-0000-0000-0000495E0000}"/>
    <cellStyle name="Note 2 3 2 5 6 2 2" xfId="24137" xr:uid="{00000000-0005-0000-0000-00004A5E0000}"/>
    <cellStyle name="Note 2 3 2 5 6 3" xfId="24138" xr:uid="{00000000-0005-0000-0000-00004B5E0000}"/>
    <cellStyle name="Note 2 3 2 5 7" xfId="24139" xr:uid="{00000000-0005-0000-0000-00004C5E0000}"/>
    <cellStyle name="Note 2 3 2 5 7 2" xfId="24140" xr:uid="{00000000-0005-0000-0000-00004D5E0000}"/>
    <cellStyle name="Note 2 3 2 5 8" xfId="24141" xr:uid="{00000000-0005-0000-0000-00004E5E0000}"/>
    <cellStyle name="Note 2 3 2 5 8 2" xfId="24142" xr:uid="{00000000-0005-0000-0000-00004F5E0000}"/>
    <cellStyle name="Note 2 3 2 5 9" xfId="24143" xr:uid="{00000000-0005-0000-0000-0000505E0000}"/>
    <cellStyle name="Note 2 3 2 6" xfId="24144" xr:uid="{00000000-0005-0000-0000-0000515E0000}"/>
    <cellStyle name="Note 2 3 2 6 2" xfId="24145" xr:uid="{00000000-0005-0000-0000-0000525E0000}"/>
    <cellStyle name="Note 2 3 2 6 3" xfId="24146" xr:uid="{00000000-0005-0000-0000-0000535E0000}"/>
    <cellStyle name="Note 2 3 2 7" xfId="24147" xr:uid="{00000000-0005-0000-0000-0000545E0000}"/>
    <cellStyle name="Note 2 3 2 8" xfId="24148" xr:uid="{00000000-0005-0000-0000-0000555E0000}"/>
    <cellStyle name="Note 2 3 2 8 2" xfId="24149" xr:uid="{00000000-0005-0000-0000-0000565E0000}"/>
    <cellStyle name="Note 2 3 2 8 2 2" xfId="24150" xr:uid="{00000000-0005-0000-0000-0000575E0000}"/>
    <cellStyle name="Note 2 3 2 8 3" xfId="24151" xr:uid="{00000000-0005-0000-0000-0000585E0000}"/>
    <cellStyle name="Note 2 3 2 8 4" xfId="24152" xr:uid="{00000000-0005-0000-0000-0000595E0000}"/>
    <cellStyle name="Note 2 3 2 8 5" xfId="24153" xr:uid="{00000000-0005-0000-0000-00005A5E0000}"/>
    <cellStyle name="Note 2 3 2 9" xfId="24154" xr:uid="{00000000-0005-0000-0000-00005B5E0000}"/>
    <cellStyle name="Note 2 3 2 9 2" xfId="24155" xr:uid="{00000000-0005-0000-0000-00005C5E0000}"/>
    <cellStyle name="Note 2 3 2 9 2 2" xfId="24156" xr:uid="{00000000-0005-0000-0000-00005D5E0000}"/>
    <cellStyle name="Note 2 3 2 9 3" xfId="24157" xr:uid="{00000000-0005-0000-0000-00005E5E0000}"/>
    <cellStyle name="Note 2 3 3" xfId="24158" xr:uid="{00000000-0005-0000-0000-00005F5E0000}"/>
    <cellStyle name="Note 2 3 3 10" xfId="24159" xr:uid="{00000000-0005-0000-0000-0000605E0000}"/>
    <cellStyle name="Note 2 3 3 10 2" xfId="24160" xr:uid="{00000000-0005-0000-0000-0000615E0000}"/>
    <cellStyle name="Note 2 3 3 10 2 2" xfId="24161" xr:uid="{00000000-0005-0000-0000-0000625E0000}"/>
    <cellStyle name="Note 2 3 3 10 3" xfId="24162" xr:uid="{00000000-0005-0000-0000-0000635E0000}"/>
    <cellStyle name="Note 2 3 3 11" xfId="24163" xr:uid="{00000000-0005-0000-0000-0000645E0000}"/>
    <cellStyle name="Note 2 3 3 11 2" xfId="24164" xr:uid="{00000000-0005-0000-0000-0000655E0000}"/>
    <cellStyle name="Note 2 3 3 12" xfId="24165" xr:uid="{00000000-0005-0000-0000-0000665E0000}"/>
    <cellStyle name="Note 2 3 3 12 2" xfId="24166" xr:uid="{00000000-0005-0000-0000-0000675E0000}"/>
    <cellStyle name="Note 2 3 3 13" xfId="24167" xr:uid="{00000000-0005-0000-0000-0000685E0000}"/>
    <cellStyle name="Note 2 3 3 14" xfId="24168" xr:uid="{00000000-0005-0000-0000-0000695E0000}"/>
    <cellStyle name="Note 2 3 3 15" xfId="24169" xr:uid="{00000000-0005-0000-0000-00006A5E0000}"/>
    <cellStyle name="Note 2 3 3 2" xfId="24170" xr:uid="{00000000-0005-0000-0000-00006B5E0000}"/>
    <cellStyle name="Note 2 3 3 2 2" xfId="24171" xr:uid="{00000000-0005-0000-0000-00006C5E0000}"/>
    <cellStyle name="Note 2 3 3 2 2 2" xfId="24172" xr:uid="{00000000-0005-0000-0000-00006D5E0000}"/>
    <cellStyle name="Note 2 3 3 2 2 3" xfId="24173" xr:uid="{00000000-0005-0000-0000-00006E5E0000}"/>
    <cellStyle name="Note 2 3 3 2 2 3 2" xfId="24174" xr:uid="{00000000-0005-0000-0000-00006F5E0000}"/>
    <cellStyle name="Note 2 3 3 2 2 3 3" xfId="24175" xr:uid="{00000000-0005-0000-0000-0000705E0000}"/>
    <cellStyle name="Note 2 3 3 2 2 4" xfId="24176" xr:uid="{00000000-0005-0000-0000-0000715E0000}"/>
    <cellStyle name="Note 2 3 3 2 2 4 2" xfId="24177" xr:uid="{00000000-0005-0000-0000-0000725E0000}"/>
    <cellStyle name="Note 2 3 3 2 2 4 2 2" xfId="24178" xr:uid="{00000000-0005-0000-0000-0000735E0000}"/>
    <cellStyle name="Note 2 3 3 2 2 4 3" xfId="24179" xr:uid="{00000000-0005-0000-0000-0000745E0000}"/>
    <cellStyle name="Note 2 3 3 2 2 5" xfId="24180" xr:uid="{00000000-0005-0000-0000-0000755E0000}"/>
    <cellStyle name="Note 2 3 3 2 2 5 2" xfId="24181" xr:uid="{00000000-0005-0000-0000-0000765E0000}"/>
    <cellStyle name="Note 2 3 3 2 2 5 2 2" xfId="24182" xr:uid="{00000000-0005-0000-0000-0000775E0000}"/>
    <cellStyle name="Note 2 3 3 2 2 5 3" xfId="24183" xr:uid="{00000000-0005-0000-0000-0000785E0000}"/>
    <cellStyle name="Note 2 3 3 2 2 6" xfId="24184" xr:uid="{00000000-0005-0000-0000-0000795E0000}"/>
    <cellStyle name="Note 2 3 3 2 2 6 2" xfId="24185" xr:uid="{00000000-0005-0000-0000-00007A5E0000}"/>
    <cellStyle name="Note 2 3 3 2 2 6 2 2" xfId="24186" xr:uid="{00000000-0005-0000-0000-00007B5E0000}"/>
    <cellStyle name="Note 2 3 3 2 2 6 3" xfId="24187" xr:uid="{00000000-0005-0000-0000-00007C5E0000}"/>
    <cellStyle name="Note 2 3 3 2 2 7" xfId="24188" xr:uid="{00000000-0005-0000-0000-00007D5E0000}"/>
    <cellStyle name="Note 2 3 3 2 2 7 2" xfId="24189" xr:uid="{00000000-0005-0000-0000-00007E5E0000}"/>
    <cellStyle name="Note 2 3 3 2 2 8" xfId="24190" xr:uid="{00000000-0005-0000-0000-00007F5E0000}"/>
    <cellStyle name="Note 2 3 3 2 2 8 2" xfId="24191" xr:uid="{00000000-0005-0000-0000-0000805E0000}"/>
    <cellStyle name="Note 2 3 3 2 2 9" xfId="24192" xr:uid="{00000000-0005-0000-0000-0000815E0000}"/>
    <cellStyle name="Note 2 3 3 2 3" xfId="24193" xr:uid="{00000000-0005-0000-0000-0000825E0000}"/>
    <cellStyle name="Note 2 3 3 2 3 2" xfId="24194" xr:uid="{00000000-0005-0000-0000-0000835E0000}"/>
    <cellStyle name="Note 2 3 3 2 3 3" xfId="24195" xr:uid="{00000000-0005-0000-0000-0000845E0000}"/>
    <cellStyle name="Note 2 3 3 2 3 3 2" xfId="24196" xr:uid="{00000000-0005-0000-0000-0000855E0000}"/>
    <cellStyle name="Note 2 3 3 2 3 3 3" xfId="24197" xr:uid="{00000000-0005-0000-0000-0000865E0000}"/>
    <cellStyle name="Note 2 3 3 2 3 4" xfId="24198" xr:uid="{00000000-0005-0000-0000-0000875E0000}"/>
    <cellStyle name="Note 2 3 3 2 3 4 2" xfId="24199" xr:uid="{00000000-0005-0000-0000-0000885E0000}"/>
    <cellStyle name="Note 2 3 3 2 3 4 2 2" xfId="24200" xr:uid="{00000000-0005-0000-0000-0000895E0000}"/>
    <cellStyle name="Note 2 3 3 2 3 4 3" xfId="24201" xr:uid="{00000000-0005-0000-0000-00008A5E0000}"/>
    <cellStyle name="Note 2 3 3 2 3 5" xfId="24202" xr:uid="{00000000-0005-0000-0000-00008B5E0000}"/>
    <cellStyle name="Note 2 3 3 2 3 5 2" xfId="24203" xr:uid="{00000000-0005-0000-0000-00008C5E0000}"/>
    <cellStyle name="Note 2 3 3 2 3 5 2 2" xfId="24204" xr:uid="{00000000-0005-0000-0000-00008D5E0000}"/>
    <cellStyle name="Note 2 3 3 2 3 5 3" xfId="24205" xr:uid="{00000000-0005-0000-0000-00008E5E0000}"/>
    <cellStyle name="Note 2 3 3 2 3 6" xfId="24206" xr:uid="{00000000-0005-0000-0000-00008F5E0000}"/>
    <cellStyle name="Note 2 3 3 2 3 6 2" xfId="24207" xr:uid="{00000000-0005-0000-0000-0000905E0000}"/>
    <cellStyle name="Note 2 3 3 2 3 6 2 2" xfId="24208" xr:uid="{00000000-0005-0000-0000-0000915E0000}"/>
    <cellStyle name="Note 2 3 3 2 3 6 3" xfId="24209" xr:uid="{00000000-0005-0000-0000-0000925E0000}"/>
    <cellStyle name="Note 2 3 3 2 3 7" xfId="24210" xr:uid="{00000000-0005-0000-0000-0000935E0000}"/>
    <cellStyle name="Note 2 3 3 2 3 7 2" xfId="24211" xr:uid="{00000000-0005-0000-0000-0000945E0000}"/>
    <cellStyle name="Note 2 3 3 2 3 8" xfId="24212" xr:uid="{00000000-0005-0000-0000-0000955E0000}"/>
    <cellStyle name="Note 2 3 3 2 3 8 2" xfId="24213" xr:uid="{00000000-0005-0000-0000-0000965E0000}"/>
    <cellStyle name="Note 2 3 3 2 3 9" xfId="24214" xr:uid="{00000000-0005-0000-0000-0000975E0000}"/>
    <cellStyle name="Note 2 3 3 2 4" xfId="24215" xr:uid="{00000000-0005-0000-0000-0000985E0000}"/>
    <cellStyle name="Note 2 3 3 2 4 2" xfId="24216" xr:uid="{00000000-0005-0000-0000-0000995E0000}"/>
    <cellStyle name="Note 2 3 3 2 4 3" xfId="24217" xr:uid="{00000000-0005-0000-0000-00009A5E0000}"/>
    <cellStyle name="Note 2 3 3 2 4 3 2" xfId="24218" xr:uid="{00000000-0005-0000-0000-00009B5E0000}"/>
    <cellStyle name="Note 2 3 3 2 4 3 2 2" xfId="24219" xr:uid="{00000000-0005-0000-0000-00009C5E0000}"/>
    <cellStyle name="Note 2 3 3 2 4 3 3" xfId="24220" xr:uid="{00000000-0005-0000-0000-00009D5E0000}"/>
    <cellStyle name="Note 2 3 3 2 4 4" xfId="24221" xr:uid="{00000000-0005-0000-0000-00009E5E0000}"/>
    <cellStyle name="Note 2 3 3 2 4 4 2" xfId="24222" xr:uid="{00000000-0005-0000-0000-00009F5E0000}"/>
    <cellStyle name="Note 2 3 3 2 4 4 2 2" xfId="24223" xr:uid="{00000000-0005-0000-0000-0000A05E0000}"/>
    <cellStyle name="Note 2 3 3 2 4 4 3" xfId="24224" xr:uid="{00000000-0005-0000-0000-0000A15E0000}"/>
    <cellStyle name="Note 2 3 3 2 4 5" xfId="24225" xr:uid="{00000000-0005-0000-0000-0000A25E0000}"/>
    <cellStyle name="Note 2 3 3 2 4 5 2" xfId="24226" xr:uid="{00000000-0005-0000-0000-0000A35E0000}"/>
    <cellStyle name="Note 2 3 3 2 4 5 2 2" xfId="24227" xr:uid="{00000000-0005-0000-0000-0000A45E0000}"/>
    <cellStyle name="Note 2 3 3 2 4 5 3" xfId="24228" xr:uid="{00000000-0005-0000-0000-0000A55E0000}"/>
    <cellStyle name="Note 2 3 3 2 4 6" xfId="24229" xr:uid="{00000000-0005-0000-0000-0000A65E0000}"/>
    <cellStyle name="Note 2 3 3 2 4 6 2" xfId="24230" xr:uid="{00000000-0005-0000-0000-0000A75E0000}"/>
    <cellStyle name="Note 2 3 3 2 4 7" xfId="24231" xr:uid="{00000000-0005-0000-0000-0000A85E0000}"/>
    <cellStyle name="Note 2 3 3 2 4 7 2" xfId="24232" xr:uid="{00000000-0005-0000-0000-0000A95E0000}"/>
    <cellStyle name="Note 2 3 3 2 4 8" xfId="24233" xr:uid="{00000000-0005-0000-0000-0000AA5E0000}"/>
    <cellStyle name="Note 2 3 3 2 4 9" xfId="24234" xr:uid="{00000000-0005-0000-0000-0000AB5E0000}"/>
    <cellStyle name="Note 2 3 3 2 5" xfId="24235" xr:uid="{00000000-0005-0000-0000-0000AC5E0000}"/>
    <cellStyle name="Note 2 3 3 2 5 2" xfId="24236" xr:uid="{00000000-0005-0000-0000-0000AD5E0000}"/>
    <cellStyle name="Note 2 3 3 2 5 3" xfId="24237" xr:uid="{00000000-0005-0000-0000-0000AE5E0000}"/>
    <cellStyle name="Note 2 3 3 2 6" xfId="24238" xr:uid="{00000000-0005-0000-0000-0000AF5E0000}"/>
    <cellStyle name="Note 2 3 3 2 6 2" xfId="24239" xr:uid="{00000000-0005-0000-0000-0000B05E0000}"/>
    <cellStyle name="Note 2 3 3 2 6 2 2" xfId="24240" xr:uid="{00000000-0005-0000-0000-0000B15E0000}"/>
    <cellStyle name="Note 2 3 3 2 6 2 2 2" xfId="24241" xr:uid="{00000000-0005-0000-0000-0000B25E0000}"/>
    <cellStyle name="Note 2 3 3 2 6 2 3" xfId="24242" xr:uid="{00000000-0005-0000-0000-0000B35E0000}"/>
    <cellStyle name="Note 2 3 3 2 6 3" xfId="24243" xr:uid="{00000000-0005-0000-0000-0000B45E0000}"/>
    <cellStyle name="Note 2 3 3 2 6 3 2" xfId="24244" xr:uid="{00000000-0005-0000-0000-0000B55E0000}"/>
    <cellStyle name="Note 2 3 3 2 6 3 2 2" xfId="24245" xr:uid="{00000000-0005-0000-0000-0000B65E0000}"/>
    <cellStyle name="Note 2 3 3 2 6 3 3" xfId="24246" xr:uid="{00000000-0005-0000-0000-0000B75E0000}"/>
    <cellStyle name="Note 2 3 3 2 6 4" xfId="24247" xr:uid="{00000000-0005-0000-0000-0000B85E0000}"/>
    <cellStyle name="Note 2 3 3 2 6 4 2" xfId="24248" xr:uid="{00000000-0005-0000-0000-0000B95E0000}"/>
    <cellStyle name="Note 2 3 3 2 6 4 2 2" xfId="24249" xr:uid="{00000000-0005-0000-0000-0000BA5E0000}"/>
    <cellStyle name="Note 2 3 3 2 6 4 3" xfId="24250" xr:uid="{00000000-0005-0000-0000-0000BB5E0000}"/>
    <cellStyle name="Note 2 3 3 2 6 5" xfId="24251" xr:uid="{00000000-0005-0000-0000-0000BC5E0000}"/>
    <cellStyle name="Note 2 3 3 2 6 5 2" xfId="24252" xr:uid="{00000000-0005-0000-0000-0000BD5E0000}"/>
    <cellStyle name="Note 2 3 3 2 6 6" xfId="24253" xr:uid="{00000000-0005-0000-0000-0000BE5E0000}"/>
    <cellStyle name="Note 2 3 3 2 6 6 2" xfId="24254" xr:uid="{00000000-0005-0000-0000-0000BF5E0000}"/>
    <cellStyle name="Note 2 3 3 2 6 7" xfId="24255" xr:uid="{00000000-0005-0000-0000-0000C05E0000}"/>
    <cellStyle name="Note 2 3 3 2 7" xfId="24256" xr:uid="{00000000-0005-0000-0000-0000C15E0000}"/>
    <cellStyle name="Note 2 3 3 2 7 2" xfId="24257" xr:uid="{00000000-0005-0000-0000-0000C25E0000}"/>
    <cellStyle name="Note 2 3 3 2 7 2 2" xfId="24258" xr:uid="{00000000-0005-0000-0000-0000C35E0000}"/>
    <cellStyle name="Note 2 3 3 2 7 3" xfId="24259" xr:uid="{00000000-0005-0000-0000-0000C45E0000}"/>
    <cellStyle name="Note 2 3 3 2 8" xfId="24260" xr:uid="{00000000-0005-0000-0000-0000C55E0000}"/>
    <cellStyle name="Note 2 3 3 2 8 2" xfId="24261" xr:uid="{00000000-0005-0000-0000-0000C65E0000}"/>
    <cellStyle name="Note 2 3 3 2 8 2 2" xfId="24262" xr:uid="{00000000-0005-0000-0000-0000C75E0000}"/>
    <cellStyle name="Note 2 3 3 2 8 3" xfId="24263" xr:uid="{00000000-0005-0000-0000-0000C85E0000}"/>
    <cellStyle name="Note 2 3 3 3" xfId="24264" xr:uid="{00000000-0005-0000-0000-0000C95E0000}"/>
    <cellStyle name="Note 2 3 3 3 10" xfId="24265" xr:uid="{00000000-0005-0000-0000-0000CA5E0000}"/>
    <cellStyle name="Note 2 3 3 3 2" xfId="24266" xr:uid="{00000000-0005-0000-0000-0000CB5E0000}"/>
    <cellStyle name="Note 2 3 3 3 2 2" xfId="24267" xr:uid="{00000000-0005-0000-0000-0000CC5E0000}"/>
    <cellStyle name="Note 2 3 3 3 2 3" xfId="24268" xr:uid="{00000000-0005-0000-0000-0000CD5E0000}"/>
    <cellStyle name="Note 2 3 3 3 2 3 2" xfId="24269" xr:uid="{00000000-0005-0000-0000-0000CE5E0000}"/>
    <cellStyle name="Note 2 3 3 3 2 3 3" xfId="24270" xr:uid="{00000000-0005-0000-0000-0000CF5E0000}"/>
    <cellStyle name="Note 2 3 3 3 2 4" xfId="24271" xr:uid="{00000000-0005-0000-0000-0000D05E0000}"/>
    <cellStyle name="Note 2 3 3 3 2 4 2" xfId="24272" xr:uid="{00000000-0005-0000-0000-0000D15E0000}"/>
    <cellStyle name="Note 2 3 3 3 2 4 2 2" xfId="24273" xr:uid="{00000000-0005-0000-0000-0000D25E0000}"/>
    <cellStyle name="Note 2 3 3 3 2 4 3" xfId="24274" xr:uid="{00000000-0005-0000-0000-0000D35E0000}"/>
    <cellStyle name="Note 2 3 3 3 2 5" xfId="24275" xr:uid="{00000000-0005-0000-0000-0000D45E0000}"/>
    <cellStyle name="Note 2 3 3 3 2 5 2" xfId="24276" xr:uid="{00000000-0005-0000-0000-0000D55E0000}"/>
    <cellStyle name="Note 2 3 3 3 2 5 2 2" xfId="24277" xr:uid="{00000000-0005-0000-0000-0000D65E0000}"/>
    <cellStyle name="Note 2 3 3 3 2 5 3" xfId="24278" xr:uid="{00000000-0005-0000-0000-0000D75E0000}"/>
    <cellStyle name="Note 2 3 3 3 2 6" xfId="24279" xr:uid="{00000000-0005-0000-0000-0000D85E0000}"/>
    <cellStyle name="Note 2 3 3 3 2 6 2" xfId="24280" xr:uid="{00000000-0005-0000-0000-0000D95E0000}"/>
    <cellStyle name="Note 2 3 3 3 2 6 2 2" xfId="24281" xr:uid="{00000000-0005-0000-0000-0000DA5E0000}"/>
    <cellStyle name="Note 2 3 3 3 2 6 3" xfId="24282" xr:uid="{00000000-0005-0000-0000-0000DB5E0000}"/>
    <cellStyle name="Note 2 3 3 3 2 7" xfId="24283" xr:uid="{00000000-0005-0000-0000-0000DC5E0000}"/>
    <cellStyle name="Note 2 3 3 3 2 7 2" xfId="24284" xr:uid="{00000000-0005-0000-0000-0000DD5E0000}"/>
    <cellStyle name="Note 2 3 3 3 2 8" xfId="24285" xr:uid="{00000000-0005-0000-0000-0000DE5E0000}"/>
    <cellStyle name="Note 2 3 3 3 2 8 2" xfId="24286" xr:uid="{00000000-0005-0000-0000-0000DF5E0000}"/>
    <cellStyle name="Note 2 3 3 3 2 9" xfId="24287" xr:uid="{00000000-0005-0000-0000-0000E05E0000}"/>
    <cellStyle name="Note 2 3 3 3 3" xfId="24288" xr:uid="{00000000-0005-0000-0000-0000E15E0000}"/>
    <cellStyle name="Note 2 3 3 3 4" xfId="24289" xr:uid="{00000000-0005-0000-0000-0000E25E0000}"/>
    <cellStyle name="Note 2 3 3 3 4 2" xfId="24290" xr:uid="{00000000-0005-0000-0000-0000E35E0000}"/>
    <cellStyle name="Note 2 3 3 3 4 3" xfId="24291" xr:uid="{00000000-0005-0000-0000-0000E45E0000}"/>
    <cellStyle name="Note 2 3 3 3 5" xfId="24292" xr:uid="{00000000-0005-0000-0000-0000E55E0000}"/>
    <cellStyle name="Note 2 3 3 3 5 2" xfId="24293" xr:uid="{00000000-0005-0000-0000-0000E65E0000}"/>
    <cellStyle name="Note 2 3 3 3 5 2 2" xfId="24294" xr:uid="{00000000-0005-0000-0000-0000E75E0000}"/>
    <cellStyle name="Note 2 3 3 3 5 3" xfId="24295" xr:uid="{00000000-0005-0000-0000-0000E85E0000}"/>
    <cellStyle name="Note 2 3 3 3 6" xfId="24296" xr:uid="{00000000-0005-0000-0000-0000E95E0000}"/>
    <cellStyle name="Note 2 3 3 3 6 2" xfId="24297" xr:uid="{00000000-0005-0000-0000-0000EA5E0000}"/>
    <cellStyle name="Note 2 3 3 3 6 2 2" xfId="24298" xr:uid="{00000000-0005-0000-0000-0000EB5E0000}"/>
    <cellStyle name="Note 2 3 3 3 6 3" xfId="24299" xr:uid="{00000000-0005-0000-0000-0000EC5E0000}"/>
    <cellStyle name="Note 2 3 3 3 7" xfId="24300" xr:uid="{00000000-0005-0000-0000-0000ED5E0000}"/>
    <cellStyle name="Note 2 3 3 3 7 2" xfId="24301" xr:uid="{00000000-0005-0000-0000-0000EE5E0000}"/>
    <cellStyle name="Note 2 3 3 3 7 2 2" xfId="24302" xr:uid="{00000000-0005-0000-0000-0000EF5E0000}"/>
    <cellStyle name="Note 2 3 3 3 7 3" xfId="24303" xr:uid="{00000000-0005-0000-0000-0000F05E0000}"/>
    <cellStyle name="Note 2 3 3 3 8" xfId="24304" xr:uid="{00000000-0005-0000-0000-0000F15E0000}"/>
    <cellStyle name="Note 2 3 3 3 8 2" xfId="24305" xr:uid="{00000000-0005-0000-0000-0000F25E0000}"/>
    <cellStyle name="Note 2 3 3 3 9" xfId="24306" xr:uid="{00000000-0005-0000-0000-0000F35E0000}"/>
    <cellStyle name="Note 2 3 3 3 9 2" xfId="24307" xr:uid="{00000000-0005-0000-0000-0000F45E0000}"/>
    <cellStyle name="Note 2 3 3 4" xfId="24308" xr:uid="{00000000-0005-0000-0000-0000F55E0000}"/>
    <cellStyle name="Note 2 3 3 4 2" xfId="24309" xr:uid="{00000000-0005-0000-0000-0000F65E0000}"/>
    <cellStyle name="Note 2 3 3 4 2 10" xfId="24310" xr:uid="{00000000-0005-0000-0000-0000F75E0000}"/>
    <cellStyle name="Note 2 3 3 4 2 2" xfId="24311" xr:uid="{00000000-0005-0000-0000-0000F85E0000}"/>
    <cellStyle name="Note 2 3 3 4 2 3" xfId="24312" xr:uid="{00000000-0005-0000-0000-0000F95E0000}"/>
    <cellStyle name="Note 2 3 3 4 2 4" xfId="24313" xr:uid="{00000000-0005-0000-0000-0000FA5E0000}"/>
    <cellStyle name="Note 2 3 3 4 2 4 2" xfId="24314" xr:uid="{00000000-0005-0000-0000-0000FB5E0000}"/>
    <cellStyle name="Note 2 3 3 4 2 4 2 2" xfId="24315" xr:uid="{00000000-0005-0000-0000-0000FC5E0000}"/>
    <cellStyle name="Note 2 3 3 4 2 4 3" xfId="24316" xr:uid="{00000000-0005-0000-0000-0000FD5E0000}"/>
    <cellStyle name="Note 2 3 3 4 2 5" xfId="24317" xr:uid="{00000000-0005-0000-0000-0000FE5E0000}"/>
    <cellStyle name="Note 2 3 3 4 2 5 2" xfId="24318" xr:uid="{00000000-0005-0000-0000-0000FF5E0000}"/>
    <cellStyle name="Note 2 3 3 4 2 5 2 2" xfId="24319" xr:uid="{00000000-0005-0000-0000-0000005F0000}"/>
    <cellStyle name="Note 2 3 3 4 2 5 3" xfId="24320" xr:uid="{00000000-0005-0000-0000-0000015F0000}"/>
    <cellStyle name="Note 2 3 3 4 2 6" xfId="24321" xr:uid="{00000000-0005-0000-0000-0000025F0000}"/>
    <cellStyle name="Note 2 3 3 4 2 6 2" xfId="24322" xr:uid="{00000000-0005-0000-0000-0000035F0000}"/>
    <cellStyle name="Note 2 3 3 4 2 6 2 2" xfId="24323" xr:uid="{00000000-0005-0000-0000-0000045F0000}"/>
    <cellStyle name="Note 2 3 3 4 2 6 3" xfId="24324" xr:uid="{00000000-0005-0000-0000-0000055F0000}"/>
    <cellStyle name="Note 2 3 3 4 2 7" xfId="24325" xr:uid="{00000000-0005-0000-0000-0000065F0000}"/>
    <cellStyle name="Note 2 3 3 4 2 7 2" xfId="24326" xr:uid="{00000000-0005-0000-0000-0000075F0000}"/>
    <cellStyle name="Note 2 3 3 4 2 8" xfId="24327" xr:uid="{00000000-0005-0000-0000-0000085F0000}"/>
    <cellStyle name="Note 2 3 3 4 2 8 2" xfId="24328" xr:uid="{00000000-0005-0000-0000-0000095F0000}"/>
    <cellStyle name="Note 2 3 3 4 2 9" xfId="24329" xr:uid="{00000000-0005-0000-0000-00000A5F0000}"/>
    <cellStyle name="Note 2 3 3 4 3" xfId="24330" xr:uid="{00000000-0005-0000-0000-00000B5F0000}"/>
    <cellStyle name="Note 2 3 3 4 4" xfId="24331" xr:uid="{00000000-0005-0000-0000-00000C5F0000}"/>
    <cellStyle name="Note 2 3 3 4 4 2" xfId="24332" xr:uid="{00000000-0005-0000-0000-00000D5F0000}"/>
    <cellStyle name="Note 2 3 3 4 4 2 2" xfId="24333" xr:uid="{00000000-0005-0000-0000-00000E5F0000}"/>
    <cellStyle name="Note 2 3 3 4 4 3" xfId="24334" xr:uid="{00000000-0005-0000-0000-00000F5F0000}"/>
    <cellStyle name="Note 2 3 3 4 5" xfId="24335" xr:uid="{00000000-0005-0000-0000-0000105F0000}"/>
    <cellStyle name="Note 2 3 3 4 5 2" xfId="24336" xr:uid="{00000000-0005-0000-0000-0000115F0000}"/>
    <cellStyle name="Note 2 3 3 4 5 2 2" xfId="24337" xr:uid="{00000000-0005-0000-0000-0000125F0000}"/>
    <cellStyle name="Note 2 3 3 4 5 3" xfId="24338" xr:uid="{00000000-0005-0000-0000-0000135F0000}"/>
    <cellStyle name="Note 2 3 3 5" xfId="24339" xr:uid="{00000000-0005-0000-0000-0000145F0000}"/>
    <cellStyle name="Note 2 3 3 5 2" xfId="24340" xr:uid="{00000000-0005-0000-0000-0000155F0000}"/>
    <cellStyle name="Note 2 3 3 5 3" xfId="24341" xr:uid="{00000000-0005-0000-0000-0000165F0000}"/>
    <cellStyle name="Note 2 3 3 5 3 2" xfId="24342" xr:uid="{00000000-0005-0000-0000-0000175F0000}"/>
    <cellStyle name="Note 2 3 3 5 3 3" xfId="24343" xr:uid="{00000000-0005-0000-0000-0000185F0000}"/>
    <cellStyle name="Note 2 3 3 5 4" xfId="24344" xr:uid="{00000000-0005-0000-0000-0000195F0000}"/>
    <cellStyle name="Note 2 3 3 5 4 2" xfId="24345" xr:uid="{00000000-0005-0000-0000-00001A5F0000}"/>
    <cellStyle name="Note 2 3 3 5 4 2 2" xfId="24346" xr:uid="{00000000-0005-0000-0000-00001B5F0000}"/>
    <cellStyle name="Note 2 3 3 5 4 3" xfId="24347" xr:uid="{00000000-0005-0000-0000-00001C5F0000}"/>
    <cellStyle name="Note 2 3 3 5 5" xfId="24348" xr:uid="{00000000-0005-0000-0000-00001D5F0000}"/>
    <cellStyle name="Note 2 3 3 5 5 2" xfId="24349" xr:uid="{00000000-0005-0000-0000-00001E5F0000}"/>
    <cellStyle name="Note 2 3 3 5 5 2 2" xfId="24350" xr:uid="{00000000-0005-0000-0000-00001F5F0000}"/>
    <cellStyle name="Note 2 3 3 5 5 3" xfId="24351" xr:uid="{00000000-0005-0000-0000-0000205F0000}"/>
    <cellStyle name="Note 2 3 3 5 6" xfId="24352" xr:uid="{00000000-0005-0000-0000-0000215F0000}"/>
    <cellStyle name="Note 2 3 3 5 6 2" xfId="24353" xr:uid="{00000000-0005-0000-0000-0000225F0000}"/>
    <cellStyle name="Note 2 3 3 5 6 2 2" xfId="24354" xr:uid="{00000000-0005-0000-0000-0000235F0000}"/>
    <cellStyle name="Note 2 3 3 5 6 3" xfId="24355" xr:uid="{00000000-0005-0000-0000-0000245F0000}"/>
    <cellStyle name="Note 2 3 3 5 7" xfId="24356" xr:uid="{00000000-0005-0000-0000-0000255F0000}"/>
    <cellStyle name="Note 2 3 3 5 7 2" xfId="24357" xr:uid="{00000000-0005-0000-0000-0000265F0000}"/>
    <cellStyle name="Note 2 3 3 5 8" xfId="24358" xr:uid="{00000000-0005-0000-0000-0000275F0000}"/>
    <cellStyle name="Note 2 3 3 5 8 2" xfId="24359" xr:uid="{00000000-0005-0000-0000-0000285F0000}"/>
    <cellStyle name="Note 2 3 3 5 9" xfId="24360" xr:uid="{00000000-0005-0000-0000-0000295F0000}"/>
    <cellStyle name="Note 2 3 3 6" xfId="24361" xr:uid="{00000000-0005-0000-0000-00002A5F0000}"/>
    <cellStyle name="Note 2 3 3 6 2" xfId="24362" xr:uid="{00000000-0005-0000-0000-00002B5F0000}"/>
    <cellStyle name="Note 2 3 3 6 3" xfId="24363" xr:uid="{00000000-0005-0000-0000-00002C5F0000}"/>
    <cellStyle name="Note 2 3 3 7" xfId="24364" xr:uid="{00000000-0005-0000-0000-00002D5F0000}"/>
    <cellStyle name="Note 2 3 3 8" xfId="24365" xr:uid="{00000000-0005-0000-0000-00002E5F0000}"/>
    <cellStyle name="Note 2 3 3 8 2" xfId="24366" xr:uid="{00000000-0005-0000-0000-00002F5F0000}"/>
    <cellStyle name="Note 2 3 3 8 2 2" xfId="24367" xr:uid="{00000000-0005-0000-0000-0000305F0000}"/>
    <cellStyle name="Note 2 3 3 8 3" xfId="24368" xr:uid="{00000000-0005-0000-0000-0000315F0000}"/>
    <cellStyle name="Note 2 3 3 8 4" xfId="24369" xr:uid="{00000000-0005-0000-0000-0000325F0000}"/>
    <cellStyle name="Note 2 3 3 8 5" xfId="24370" xr:uid="{00000000-0005-0000-0000-0000335F0000}"/>
    <cellStyle name="Note 2 3 3 9" xfId="24371" xr:uid="{00000000-0005-0000-0000-0000345F0000}"/>
    <cellStyle name="Note 2 3 3 9 2" xfId="24372" xr:uid="{00000000-0005-0000-0000-0000355F0000}"/>
    <cellStyle name="Note 2 3 3 9 2 2" xfId="24373" xr:uid="{00000000-0005-0000-0000-0000365F0000}"/>
    <cellStyle name="Note 2 3 3 9 3" xfId="24374" xr:uid="{00000000-0005-0000-0000-0000375F0000}"/>
    <cellStyle name="Note 2 3 4" xfId="24375" xr:uid="{00000000-0005-0000-0000-0000385F0000}"/>
    <cellStyle name="Note 2 3 4 2" xfId="24376" xr:uid="{00000000-0005-0000-0000-0000395F0000}"/>
    <cellStyle name="Note 2 3 4 2 2" xfId="24377" xr:uid="{00000000-0005-0000-0000-00003A5F0000}"/>
    <cellStyle name="Note 2 3 4 2 3" xfId="24378" xr:uid="{00000000-0005-0000-0000-00003B5F0000}"/>
    <cellStyle name="Note 2 3 4 2 3 2" xfId="24379" xr:uid="{00000000-0005-0000-0000-00003C5F0000}"/>
    <cellStyle name="Note 2 3 4 2 3 3" xfId="24380" xr:uid="{00000000-0005-0000-0000-00003D5F0000}"/>
    <cellStyle name="Note 2 3 4 2 4" xfId="24381" xr:uid="{00000000-0005-0000-0000-00003E5F0000}"/>
    <cellStyle name="Note 2 3 4 2 4 2" xfId="24382" xr:uid="{00000000-0005-0000-0000-00003F5F0000}"/>
    <cellStyle name="Note 2 3 4 2 4 2 2" xfId="24383" xr:uid="{00000000-0005-0000-0000-0000405F0000}"/>
    <cellStyle name="Note 2 3 4 2 4 3" xfId="24384" xr:uid="{00000000-0005-0000-0000-0000415F0000}"/>
    <cellStyle name="Note 2 3 4 2 5" xfId="24385" xr:uid="{00000000-0005-0000-0000-0000425F0000}"/>
    <cellStyle name="Note 2 3 4 2 5 2" xfId="24386" xr:uid="{00000000-0005-0000-0000-0000435F0000}"/>
    <cellStyle name="Note 2 3 4 2 5 2 2" xfId="24387" xr:uid="{00000000-0005-0000-0000-0000445F0000}"/>
    <cellStyle name="Note 2 3 4 2 5 3" xfId="24388" xr:uid="{00000000-0005-0000-0000-0000455F0000}"/>
    <cellStyle name="Note 2 3 4 2 6" xfId="24389" xr:uid="{00000000-0005-0000-0000-0000465F0000}"/>
    <cellStyle name="Note 2 3 4 2 6 2" xfId="24390" xr:uid="{00000000-0005-0000-0000-0000475F0000}"/>
    <cellStyle name="Note 2 3 4 2 6 2 2" xfId="24391" xr:uid="{00000000-0005-0000-0000-0000485F0000}"/>
    <cellStyle name="Note 2 3 4 2 6 3" xfId="24392" xr:uid="{00000000-0005-0000-0000-0000495F0000}"/>
    <cellStyle name="Note 2 3 4 2 7" xfId="24393" xr:uid="{00000000-0005-0000-0000-00004A5F0000}"/>
    <cellStyle name="Note 2 3 4 2 7 2" xfId="24394" xr:uid="{00000000-0005-0000-0000-00004B5F0000}"/>
    <cellStyle name="Note 2 3 4 2 8" xfId="24395" xr:uid="{00000000-0005-0000-0000-00004C5F0000}"/>
    <cellStyle name="Note 2 3 4 2 8 2" xfId="24396" xr:uid="{00000000-0005-0000-0000-00004D5F0000}"/>
    <cellStyle name="Note 2 3 4 2 9" xfId="24397" xr:uid="{00000000-0005-0000-0000-00004E5F0000}"/>
    <cellStyle name="Note 2 3 4 3" xfId="24398" xr:uid="{00000000-0005-0000-0000-00004F5F0000}"/>
    <cellStyle name="Note 2 3 4 3 2" xfId="24399" xr:uid="{00000000-0005-0000-0000-0000505F0000}"/>
    <cellStyle name="Note 2 3 4 3 3" xfId="24400" xr:uid="{00000000-0005-0000-0000-0000515F0000}"/>
    <cellStyle name="Note 2 3 4 3 3 2" xfId="24401" xr:uid="{00000000-0005-0000-0000-0000525F0000}"/>
    <cellStyle name="Note 2 3 4 3 3 3" xfId="24402" xr:uid="{00000000-0005-0000-0000-0000535F0000}"/>
    <cellStyle name="Note 2 3 4 3 4" xfId="24403" xr:uid="{00000000-0005-0000-0000-0000545F0000}"/>
    <cellStyle name="Note 2 3 4 3 4 2" xfId="24404" xr:uid="{00000000-0005-0000-0000-0000555F0000}"/>
    <cellStyle name="Note 2 3 4 3 4 2 2" xfId="24405" xr:uid="{00000000-0005-0000-0000-0000565F0000}"/>
    <cellStyle name="Note 2 3 4 3 4 3" xfId="24406" xr:uid="{00000000-0005-0000-0000-0000575F0000}"/>
    <cellStyle name="Note 2 3 4 3 5" xfId="24407" xr:uid="{00000000-0005-0000-0000-0000585F0000}"/>
    <cellStyle name="Note 2 3 4 3 5 2" xfId="24408" xr:uid="{00000000-0005-0000-0000-0000595F0000}"/>
    <cellStyle name="Note 2 3 4 3 5 2 2" xfId="24409" xr:uid="{00000000-0005-0000-0000-00005A5F0000}"/>
    <cellStyle name="Note 2 3 4 3 5 3" xfId="24410" xr:uid="{00000000-0005-0000-0000-00005B5F0000}"/>
    <cellStyle name="Note 2 3 4 3 6" xfId="24411" xr:uid="{00000000-0005-0000-0000-00005C5F0000}"/>
    <cellStyle name="Note 2 3 4 3 6 2" xfId="24412" xr:uid="{00000000-0005-0000-0000-00005D5F0000}"/>
    <cellStyle name="Note 2 3 4 3 6 2 2" xfId="24413" xr:uid="{00000000-0005-0000-0000-00005E5F0000}"/>
    <cellStyle name="Note 2 3 4 3 6 3" xfId="24414" xr:uid="{00000000-0005-0000-0000-00005F5F0000}"/>
    <cellStyle name="Note 2 3 4 3 7" xfId="24415" xr:uid="{00000000-0005-0000-0000-0000605F0000}"/>
    <cellStyle name="Note 2 3 4 3 7 2" xfId="24416" xr:uid="{00000000-0005-0000-0000-0000615F0000}"/>
    <cellStyle name="Note 2 3 4 3 8" xfId="24417" xr:uid="{00000000-0005-0000-0000-0000625F0000}"/>
    <cellStyle name="Note 2 3 4 3 8 2" xfId="24418" xr:uid="{00000000-0005-0000-0000-0000635F0000}"/>
    <cellStyle name="Note 2 3 4 3 9" xfId="24419" xr:uid="{00000000-0005-0000-0000-0000645F0000}"/>
    <cellStyle name="Note 2 3 4 4" xfId="24420" xr:uid="{00000000-0005-0000-0000-0000655F0000}"/>
    <cellStyle name="Note 2 3 4 4 2" xfId="24421" xr:uid="{00000000-0005-0000-0000-0000665F0000}"/>
    <cellStyle name="Note 2 3 4 4 3" xfId="24422" xr:uid="{00000000-0005-0000-0000-0000675F0000}"/>
    <cellStyle name="Note 2 3 4 4 3 2" xfId="24423" xr:uid="{00000000-0005-0000-0000-0000685F0000}"/>
    <cellStyle name="Note 2 3 4 4 3 2 2" xfId="24424" xr:uid="{00000000-0005-0000-0000-0000695F0000}"/>
    <cellStyle name="Note 2 3 4 4 3 3" xfId="24425" xr:uid="{00000000-0005-0000-0000-00006A5F0000}"/>
    <cellStyle name="Note 2 3 4 4 4" xfId="24426" xr:uid="{00000000-0005-0000-0000-00006B5F0000}"/>
    <cellStyle name="Note 2 3 4 4 4 2" xfId="24427" xr:uid="{00000000-0005-0000-0000-00006C5F0000}"/>
    <cellStyle name="Note 2 3 4 4 4 2 2" xfId="24428" xr:uid="{00000000-0005-0000-0000-00006D5F0000}"/>
    <cellStyle name="Note 2 3 4 4 4 3" xfId="24429" xr:uid="{00000000-0005-0000-0000-00006E5F0000}"/>
    <cellStyle name="Note 2 3 4 4 5" xfId="24430" xr:uid="{00000000-0005-0000-0000-00006F5F0000}"/>
    <cellStyle name="Note 2 3 4 4 5 2" xfId="24431" xr:uid="{00000000-0005-0000-0000-0000705F0000}"/>
    <cellStyle name="Note 2 3 4 4 5 2 2" xfId="24432" xr:uid="{00000000-0005-0000-0000-0000715F0000}"/>
    <cellStyle name="Note 2 3 4 4 5 3" xfId="24433" xr:uid="{00000000-0005-0000-0000-0000725F0000}"/>
    <cellStyle name="Note 2 3 4 4 6" xfId="24434" xr:uid="{00000000-0005-0000-0000-0000735F0000}"/>
    <cellStyle name="Note 2 3 4 4 6 2" xfId="24435" xr:uid="{00000000-0005-0000-0000-0000745F0000}"/>
    <cellStyle name="Note 2 3 4 4 7" xfId="24436" xr:uid="{00000000-0005-0000-0000-0000755F0000}"/>
    <cellStyle name="Note 2 3 4 4 7 2" xfId="24437" xr:uid="{00000000-0005-0000-0000-0000765F0000}"/>
    <cellStyle name="Note 2 3 4 4 8" xfId="24438" xr:uid="{00000000-0005-0000-0000-0000775F0000}"/>
    <cellStyle name="Note 2 3 4 4 9" xfId="24439" xr:uid="{00000000-0005-0000-0000-0000785F0000}"/>
    <cellStyle name="Note 2 3 4 5" xfId="24440" xr:uid="{00000000-0005-0000-0000-0000795F0000}"/>
    <cellStyle name="Note 2 3 4 5 2" xfId="24441" xr:uid="{00000000-0005-0000-0000-00007A5F0000}"/>
    <cellStyle name="Note 2 3 4 5 3" xfId="24442" xr:uid="{00000000-0005-0000-0000-00007B5F0000}"/>
    <cellStyle name="Note 2 3 4 6" xfId="24443" xr:uid="{00000000-0005-0000-0000-00007C5F0000}"/>
    <cellStyle name="Note 2 3 4 6 2" xfId="24444" xr:uid="{00000000-0005-0000-0000-00007D5F0000}"/>
    <cellStyle name="Note 2 3 4 6 2 2" xfId="24445" xr:uid="{00000000-0005-0000-0000-00007E5F0000}"/>
    <cellStyle name="Note 2 3 4 6 2 2 2" xfId="24446" xr:uid="{00000000-0005-0000-0000-00007F5F0000}"/>
    <cellStyle name="Note 2 3 4 6 2 3" xfId="24447" xr:uid="{00000000-0005-0000-0000-0000805F0000}"/>
    <cellStyle name="Note 2 3 4 6 3" xfId="24448" xr:uid="{00000000-0005-0000-0000-0000815F0000}"/>
    <cellStyle name="Note 2 3 4 6 3 2" xfId="24449" xr:uid="{00000000-0005-0000-0000-0000825F0000}"/>
    <cellStyle name="Note 2 3 4 6 3 2 2" xfId="24450" xr:uid="{00000000-0005-0000-0000-0000835F0000}"/>
    <cellStyle name="Note 2 3 4 6 3 3" xfId="24451" xr:uid="{00000000-0005-0000-0000-0000845F0000}"/>
    <cellStyle name="Note 2 3 4 6 4" xfId="24452" xr:uid="{00000000-0005-0000-0000-0000855F0000}"/>
    <cellStyle name="Note 2 3 4 6 4 2" xfId="24453" xr:uid="{00000000-0005-0000-0000-0000865F0000}"/>
    <cellStyle name="Note 2 3 4 6 4 2 2" xfId="24454" xr:uid="{00000000-0005-0000-0000-0000875F0000}"/>
    <cellStyle name="Note 2 3 4 6 4 3" xfId="24455" xr:uid="{00000000-0005-0000-0000-0000885F0000}"/>
    <cellStyle name="Note 2 3 4 6 5" xfId="24456" xr:uid="{00000000-0005-0000-0000-0000895F0000}"/>
    <cellStyle name="Note 2 3 4 6 5 2" xfId="24457" xr:uid="{00000000-0005-0000-0000-00008A5F0000}"/>
    <cellStyle name="Note 2 3 4 6 6" xfId="24458" xr:uid="{00000000-0005-0000-0000-00008B5F0000}"/>
    <cellStyle name="Note 2 3 4 6 6 2" xfId="24459" xr:uid="{00000000-0005-0000-0000-00008C5F0000}"/>
    <cellStyle name="Note 2 3 4 6 7" xfId="24460" xr:uid="{00000000-0005-0000-0000-00008D5F0000}"/>
    <cellStyle name="Note 2 3 4 7" xfId="24461" xr:uid="{00000000-0005-0000-0000-00008E5F0000}"/>
    <cellStyle name="Note 2 3 4 7 2" xfId="24462" xr:uid="{00000000-0005-0000-0000-00008F5F0000}"/>
    <cellStyle name="Note 2 3 4 7 2 2" xfId="24463" xr:uid="{00000000-0005-0000-0000-0000905F0000}"/>
    <cellStyle name="Note 2 3 4 7 3" xfId="24464" xr:uid="{00000000-0005-0000-0000-0000915F0000}"/>
    <cellStyle name="Note 2 3 4 8" xfId="24465" xr:uid="{00000000-0005-0000-0000-0000925F0000}"/>
    <cellStyle name="Note 2 3 4 8 2" xfId="24466" xr:uid="{00000000-0005-0000-0000-0000935F0000}"/>
    <cellStyle name="Note 2 3 4 8 2 2" xfId="24467" xr:uid="{00000000-0005-0000-0000-0000945F0000}"/>
    <cellStyle name="Note 2 3 4 8 3" xfId="24468" xr:uid="{00000000-0005-0000-0000-0000955F0000}"/>
    <cellStyle name="Note 2 3 5" xfId="24469" xr:uid="{00000000-0005-0000-0000-0000965F0000}"/>
    <cellStyle name="Note 2 3 5 10" xfId="24470" xr:uid="{00000000-0005-0000-0000-0000975F0000}"/>
    <cellStyle name="Note 2 3 5 2" xfId="24471" xr:uid="{00000000-0005-0000-0000-0000985F0000}"/>
    <cellStyle name="Note 2 3 5 2 2" xfId="24472" xr:uid="{00000000-0005-0000-0000-0000995F0000}"/>
    <cellStyle name="Note 2 3 5 2 3" xfId="24473" xr:uid="{00000000-0005-0000-0000-00009A5F0000}"/>
    <cellStyle name="Note 2 3 5 2 3 2" xfId="24474" xr:uid="{00000000-0005-0000-0000-00009B5F0000}"/>
    <cellStyle name="Note 2 3 5 2 3 3" xfId="24475" xr:uid="{00000000-0005-0000-0000-00009C5F0000}"/>
    <cellStyle name="Note 2 3 5 2 4" xfId="24476" xr:uid="{00000000-0005-0000-0000-00009D5F0000}"/>
    <cellStyle name="Note 2 3 5 2 4 2" xfId="24477" xr:uid="{00000000-0005-0000-0000-00009E5F0000}"/>
    <cellStyle name="Note 2 3 5 2 4 2 2" xfId="24478" xr:uid="{00000000-0005-0000-0000-00009F5F0000}"/>
    <cellStyle name="Note 2 3 5 2 4 3" xfId="24479" xr:uid="{00000000-0005-0000-0000-0000A05F0000}"/>
    <cellStyle name="Note 2 3 5 2 5" xfId="24480" xr:uid="{00000000-0005-0000-0000-0000A15F0000}"/>
    <cellStyle name="Note 2 3 5 2 5 2" xfId="24481" xr:uid="{00000000-0005-0000-0000-0000A25F0000}"/>
    <cellStyle name="Note 2 3 5 2 5 2 2" xfId="24482" xr:uid="{00000000-0005-0000-0000-0000A35F0000}"/>
    <cellStyle name="Note 2 3 5 2 5 3" xfId="24483" xr:uid="{00000000-0005-0000-0000-0000A45F0000}"/>
    <cellStyle name="Note 2 3 5 2 6" xfId="24484" xr:uid="{00000000-0005-0000-0000-0000A55F0000}"/>
    <cellStyle name="Note 2 3 5 2 6 2" xfId="24485" xr:uid="{00000000-0005-0000-0000-0000A65F0000}"/>
    <cellStyle name="Note 2 3 5 2 6 2 2" xfId="24486" xr:uid="{00000000-0005-0000-0000-0000A75F0000}"/>
    <cellStyle name="Note 2 3 5 2 6 3" xfId="24487" xr:uid="{00000000-0005-0000-0000-0000A85F0000}"/>
    <cellStyle name="Note 2 3 5 2 7" xfId="24488" xr:uid="{00000000-0005-0000-0000-0000A95F0000}"/>
    <cellStyle name="Note 2 3 5 2 7 2" xfId="24489" xr:uid="{00000000-0005-0000-0000-0000AA5F0000}"/>
    <cellStyle name="Note 2 3 5 2 8" xfId="24490" xr:uid="{00000000-0005-0000-0000-0000AB5F0000}"/>
    <cellStyle name="Note 2 3 5 2 8 2" xfId="24491" xr:uid="{00000000-0005-0000-0000-0000AC5F0000}"/>
    <cellStyle name="Note 2 3 5 2 9" xfId="24492" xr:uid="{00000000-0005-0000-0000-0000AD5F0000}"/>
    <cellStyle name="Note 2 3 5 3" xfId="24493" xr:uid="{00000000-0005-0000-0000-0000AE5F0000}"/>
    <cellStyle name="Note 2 3 5 4" xfId="24494" xr:uid="{00000000-0005-0000-0000-0000AF5F0000}"/>
    <cellStyle name="Note 2 3 5 4 2" xfId="24495" xr:uid="{00000000-0005-0000-0000-0000B05F0000}"/>
    <cellStyle name="Note 2 3 5 4 3" xfId="24496" xr:uid="{00000000-0005-0000-0000-0000B15F0000}"/>
    <cellStyle name="Note 2 3 5 5" xfId="24497" xr:uid="{00000000-0005-0000-0000-0000B25F0000}"/>
    <cellStyle name="Note 2 3 5 5 2" xfId="24498" xr:uid="{00000000-0005-0000-0000-0000B35F0000}"/>
    <cellStyle name="Note 2 3 5 5 2 2" xfId="24499" xr:uid="{00000000-0005-0000-0000-0000B45F0000}"/>
    <cellStyle name="Note 2 3 5 5 3" xfId="24500" xr:uid="{00000000-0005-0000-0000-0000B55F0000}"/>
    <cellStyle name="Note 2 3 5 6" xfId="24501" xr:uid="{00000000-0005-0000-0000-0000B65F0000}"/>
    <cellStyle name="Note 2 3 5 6 2" xfId="24502" xr:uid="{00000000-0005-0000-0000-0000B75F0000}"/>
    <cellStyle name="Note 2 3 5 6 2 2" xfId="24503" xr:uid="{00000000-0005-0000-0000-0000B85F0000}"/>
    <cellStyle name="Note 2 3 5 6 3" xfId="24504" xr:uid="{00000000-0005-0000-0000-0000B95F0000}"/>
    <cellStyle name="Note 2 3 5 7" xfId="24505" xr:uid="{00000000-0005-0000-0000-0000BA5F0000}"/>
    <cellStyle name="Note 2 3 5 7 2" xfId="24506" xr:uid="{00000000-0005-0000-0000-0000BB5F0000}"/>
    <cellStyle name="Note 2 3 5 7 2 2" xfId="24507" xr:uid="{00000000-0005-0000-0000-0000BC5F0000}"/>
    <cellStyle name="Note 2 3 5 7 3" xfId="24508" xr:uid="{00000000-0005-0000-0000-0000BD5F0000}"/>
    <cellStyle name="Note 2 3 5 8" xfId="24509" xr:uid="{00000000-0005-0000-0000-0000BE5F0000}"/>
    <cellStyle name="Note 2 3 5 8 2" xfId="24510" xr:uid="{00000000-0005-0000-0000-0000BF5F0000}"/>
    <cellStyle name="Note 2 3 5 9" xfId="24511" xr:uid="{00000000-0005-0000-0000-0000C05F0000}"/>
    <cellStyle name="Note 2 3 5 9 2" xfId="24512" xr:uid="{00000000-0005-0000-0000-0000C15F0000}"/>
    <cellStyle name="Note 2 3 6" xfId="24513" xr:uid="{00000000-0005-0000-0000-0000C25F0000}"/>
    <cellStyle name="Note 2 3 6 2" xfId="24514" xr:uid="{00000000-0005-0000-0000-0000C35F0000}"/>
    <cellStyle name="Note 2 3 6 2 10" xfId="24515" xr:uid="{00000000-0005-0000-0000-0000C45F0000}"/>
    <cellStyle name="Note 2 3 6 2 2" xfId="24516" xr:uid="{00000000-0005-0000-0000-0000C55F0000}"/>
    <cellStyle name="Note 2 3 6 2 3" xfId="24517" xr:uid="{00000000-0005-0000-0000-0000C65F0000}"/>
    <cellStyle name="Note 2 3 6 2 4" xfId="24518" xr:uid="{00000000-0005-0000-0000-0000C75F0000}"/>
    <cellStyle name="Note 2 3 6 2 4 2" xfId="24519" xr:uid="{00000000-0005-0000-0000-0000C85F0000}"/>
    <cellStyle name="Note 2 3 6 2 4 2 2" xfId="24520" xr:uid="{00000000-0005-0000-0000-0000C95F0000}"/>
    <cellStyle name="Note 2 3 6 2 4 3" xfId="24521" xr:uid="{00000000-0005-0000-0000-0000CA5F0000}"/>
    <cellStyle name="Note 2 3 6 2 5" xfId="24522" xr:uid="{00000000-0005-0000-0000-0000CB5F0000}"/>
    <cellStyle name="Note 2 3 6 2 5 2" xfId="24523" xr:uid="{00000000-0005-0000-0000-0000CC5F0000}"/>
    <cellStyle name="Note 2 3 6 2 5 2 2" xfId="24524" xr:uid="{00000000-0005-0000-0000-0000CD5F0000}"/>
    <cellStyle name="Note 2 3 6 2 5 3" xfId="24525" xr:uid="{00000000-0005-0000-0000-0000CE5F0000}"/>
    <cellStyle name="Note 2 3 6 2 6" xfId="24526" xr:uid="{00000000-0005-0000-0000-0000CF5F0000}"/>
    <cellStyle name="Note 2 3 6 2 6 2" xfId="24527" xr:uid="{00000000-0005-0000-0000-0000D05F0000}"/>
    <cellStyle name="Note 2 3 6 2 6 2 2" xfId="24528" xr:uid="{00000000-0005-0000-0000-0000D15F0000}"/>
    <cellStyle name="Note 2 3 6 2 6 3" xfId="24529" xr:uid="{00000000-0005-0000-0000-0000D25F0000}"/>
    <cellStyle name="Note 2 3 6 2 7" xfId="24530" xr:uid="{00000000-0005-0000-0000-0000D35F0000}"/>
    <cellStyle name="Note 2 3 6 2 7 2" xfId="24531" xr:uid="{00000000-0005-0000-0000-0000D45F0000}"/>
    <cellStyle name="Note 2 3 6 2 8" xfId="24532" xr:uid="{00000000-0005-0000-0000-0000D55F0000}"/>
    <cellStyle name="Note 2 3 6 2 8 2" xfId="24533" xr:uid="{00000000-0005-0000-0000-0000D65F0000}"/>
    <cellStyle name="Note 2 3 6 2 9" xfId="24534" xr:uid="{00000000-0005-0000-0000-0000D75F0000}"/>
    <cellStyle name="Note 2 3 6 3" xfId="24535" xr:uid="{00000000-0005-0000-0000-0000D85F0000}"/>
    <cellStyle name="Note 2 3 6 4" xfId="24536" xr:uid="{00000000-0005-0000-0000-0000D95F0000}"/>
    <cellStyle name="Note 2 3 6 4 2" xfId="24537" xr:uid="{00000000-0005-0000-0000-0000DA5F0000}"/>
    <cellStyle name="Note 2 3 6 4 2 2" xfId="24538" xr:uid="{00000000-0005-0000-0000-0000DB5F0000}"/>
    <cellStyle name="Note 2 3 6 4 3" xfId="24539" xr:uid="{00000000-0005-0000-0000-0000DC5F0000}"/>
    <cellStyle name="Note 2 3 6 5" xfId="24540" xr:uid="{00000000-0005-0000-0000-0000DD5F0000}"/>
    <cellStyle name="Note 2 3 6 5 2" xfId="24541" xr:uid="{00000000-0005-0000-0000-0000DE5F0000}"/>
    <cellStyle name="Note 2 3 6 5 2 2" xfId="24542" xr:uid="{00000000-0005-0000-0000-0000DF5F0000}"/>
    <cellStyle name="Note 2 3 6 5 3" xfId="24543" xr:uid="{00000000-0005-0000-0000-0000E05F0000}"/>
    <cellStyle name="Note 2 3 7" xfId="24544" xr:uid="{00000000-0005-0000-0000-0000E15F0000}"/>
    <cellStyle name="Note 2 3 7 2" xfId="24545" xr:uid="{00000000-0005-0000-0000-0000E25F0000}"/>
    <cellStyle name="Note 2 3 7 3" xfId="24546" xr:uid="{00000000-0005-0000-0000-0000E35F0000}"/>
    <cellStyle name="Note 2 3 7 3 2" xfId="24547" xr:uid="{00000000-0005-0000-0000-0000E45F0000}"/>
    <cellStyle name="Note 2 3 7 3 3" xfId="24548" xr:uid="{00000000-0005-0000-0000-0000E55F0000}"/>
    <cellStyle name="Note 2 3 7 4" xfId="24549" xr:uid="{00000000-0005-0000-0000-0000E65F0000}"/>
    <cellStyle name="Note 2 3 7 4 2" xfId="24550" xr:uid="{00000000-0005-0000-0000-0000E75F0000}"/>
    <cellStyle name="Note 2 3 7 4 2 2" xfId="24551" xr:uid="{00000000-0005-0000-0000-0000E85F0000}"/>
    <cellStyle name="Note 2 3 7 4 3" xfId="24552" xr:uid="{00000000-0005-0000-0000-0000E95F0000}"/>
    <cellStyle name="Note 2 3 7 5" xfId="24553" xr:uid="{00000000-0005-0000-0000-0000EA5F0000}"/>
    <cellStyle name="Note 2 3 7 5 2" xfId="24554" xr:uid="{00000000-0005-0000-0000-0000EB5F0000}"/>
    <cellStyle name="Note 2 3 7 5 2 2" xfId="24555" xr:uid="{00000000-0005-0000-0000-0000EC5F0000}"/>
    <cellStyle name="Note 2 3 7 5 3" xfId="24556" xr:uid="{00000000-0005-0000-0000-0000ED5F0000}"/>
    <cellStyle name="Note 2 3 7 6" xfId="24557" xr:uid="{00000000-0005-0000-0000-0000EE5F0000}"/>
    <cellStyle name="Note 2 3 7 6 2" xfId="24558" xr:uid="{00000000-0005-0000-0000-0000EF5F0000}"/>
    <cellStyle name="Note 2 3 7 6 2 2" xfId="24559" xr:uid="{00000000-0005-0000-0000-0000F05F0000}"/>
    <cellStyle name="Note 2 3 7 6 3" xfId="24560" xr:uid="{00000000-0005-0000-0000-0000F15F0000}"/>
    <cellStyle name="Note 2 3 7 7" xfId="24561" xr:uid="{00000000-0005-0000-0000-0000F25F0000}"/>
    <cellStyle name="Note 2 3 7 7 2" xfId="24562" xr:uid="{00000000-0005-0000-0000-0000F35F0000}"/>
    <cellStyle name="Note 2 3 7 8" xfId="24563" xr:uid="{00000000-0005-0000-0000-0000F45F0000}"/>
    <cellStyle name="Note 2 3 7 8 2" xfId="24564" xr:uid="{00000000-0005-0000-0000-0000F55F0000}"/>
    <cellStyle name="Note 2 3 7 9" xfId="24565" xr:uid="{00000000-0005-0000-0000-0000F65F0000}"/>
    <cellStyle name="Note 2 3 8" xfId="24566" xr:uid="{00000000-0005-0000-0000-0000F75F0000}"/>
    <cellStyle name="Note 2 3 8 2" xfId="24567" xr:uid="{00000000-0005-0000-0000-0000F85F0000}"/>
    <cellStyle name="Note 2 3 8 3" xfId="24568" xr:uid="{00000000-0005-0000-0000-0000F95F0000}"/>
    <cellStyle name="Note 2 3 9" xfId="24569" xr:uid="{00000000-0005-0000-0000-0000FA5F0000}"/>
    <cellStyle name="Note 2 4" xfId="24570" xr:uid="{00000000-0005-0000-0000-0000FB5F0000}"/>
    <cellStyle name="Note 2 4 10" xfId="24571" xr:uid="{00000000-0005-0000-0000-0000FC5F0000}"/>
    <cellStyle name="Note 2 4 10 2" xfId="24572" xr:uid="{00000000-0005-0000-0000-0000FD5F0000}"/>
    <cellStyle name="Note 2 4 10 2 2" xfId="24573" xr:uid="{00000000-0005-0000-0000-0000FE5F0000}"/>
    <cellStyle name="Note 2 4 10 3" xfId="24574" xr:uid="{00000000-0005-0000-0000-0000FF5F0000}"/>
    <cellStyle name="Note 2 4 11" xfId="24575" xr:uid="{00000000-0005-0000-0000-000000600000}"/>
    <cellStyle name="Note 2 4 11 2" xfId="24576" xr:uid="{00000000-0005-0000-0000-000001600000}"/>
    <cellStyle name="Note 2 4 12" xfId="24577" xr:uid="{00000000-0005-0000-0000-000002600000}"/>
    <cellStyle name="Note 2 4 12 2" xfId="24578" xr:uid="{00000000-0005-0000-0000-000003600000}"/>
    <cellStyle name="Note 2 4 13" xfId="24579" xr:uid="{00000000-0005-0000-0000-000004600000}"/>
    <cellStyle name="Note 2 4 14" xfId="24580" xr:uid="{00000000-0005-0000-0000-000005600000}"/>
    <cellStyle name="Note 2 4 15" xfId="24581" xr:uid="{00000000-0005-0000-0000-000006600000}"/>
    <cellStyle name="Note 2 4 2" xfId="24582" xr:uid="{00000000-0005-0000-0000-000007600000}"/>
    <cellStyle name="Note 2 4 2 2" xfId="24583" xr:uid="{00000000-0005-0000-0000-000008600000}"/>
    <cellStyle name="Note 2 4 2 2 2" xfId="24584" xr:uid="{00000000-0005-0000-0000-000009600000}"/>
    <cellStyle name="Note 2 4 2 2 3" xfId="24585" xr:uid="{00000000-0005-0000-0000-00000A600000}"/>
    <cellStyle name="Note 2 4 2 2 3 2" xfId="24586" xr:uid="{00000000-0005-0000-0000-00000B600000}"/>
    <cellStyle name="Note 2 4 2 2 3 3" xfId="24587" xr:uid="{00000000-0005-0000-0000-00000C600000}"/>
    <cellStyle name="Note 2 4 2 2 4" xfId="24588" xr:uid="{00000000-0005-0000-0000-00000D600000}"/>
    <cellStyle name="Note 2 4 2 2 4 2" xfId="24589" xr:uid="{00000000-0005-0000-0000-00000E600000}"/>
    <cellStyle name="Note 2 4 2 2 4 2 2" xfId="24590" xr:uid="{00000000-0005-0000-0000-00000F600000}"/>
    <cellStyle name="Note 2 4 2 2 4 3" xfId="24591" xr:uid="{00000000-0005-0000-0000-000010600000}"/>
    <cellStyle name="Note 2 4 2 2 5" xfId="24592" xr:uid="{00000000-0005-0000-0000-000011600000}"/>
    <cellStyle name="Note 2 4 2 2 5 2" xfId="24593" xr:uid="{00000000-0005-0000-0000-000012600000}"/>
    <cellStyle name="Note 2 4 2 2 5 2 2" xfId="24594" xr:uid="{00000000-0005-0000-0000-000013600000}"/>
    <cellStyle name="Note 2 4 2 2 5 3" xfId="24595" xr:uid="{00000000-0005-0000-0000-000014600000}"/>
    <cellStyle name="Note 2 4 2 2 6" xfId="24596" xr:uid="{00000000-0005-0000-0000-000015600000}"/>
    <cellStyle name="Note 2 4 2 2 6 2" xfId="24597" xr:uid="{00000000-0005-0000-0000-000016600000}"/>
    <cellStyle name="Note 2 4 2 2 6 2 2" xfId="24598" xr:uid="{00000000-0005-0000-0000-000017600000}"/>
    <cellStyle name="Note 2 4 2 2 6 3" xfId="24599" xr:uid="{00000000-0005-0000-0000-000018600000}"/>
    <cellStyle name="Note 2 4 2 2 7" xfId="24600" xr:uid="{00000000-0005-0000-0000-000019600000}"/>
    <cellStyle name="Note 2 4 2 2 7 2" xfId="24601" xr:uid="{00000000-0005-0000-0000-00001A600000}"/>
    <cellStyle name="Note 2 4 2 2 8" xfId="24602" xr:uid="{00000000-0005-0000-0000-00001B600000}"/>
    <cellStyle name="Note 2 4 2 2 8 2" xfId="24603" xr:uid="{00000000-0005-0000-0000-00001C600000}"/>
    <cellStyle name="Note 2 4 2 2 9" xfId="24604" xr:uid="{00000000-0005-0000-0000-00001D600000}"/>
    <cellStyle name="Note 2 4 2 3" xfId="24605" xr:uid="{00000000-0005-0000-0000-00001E600000}"/>
    <cellStyle name="Note 2 4 2 3 2" xfId="24606" xr:uid="{00000000-0005-0000-0000-00001F600000}"/>
    <cellStyle name="Note 2 4 2 3 3" xfId="24607" xr:uid="{00000000-0005-0000-0000-000020600000}"/>
    <cellStyle name="Note 2 4 2 3 3 2" xfId="24608" xr:uid="{00000000-0005-0000-0000-000021600000}"/>
    <cellStyle name="Note 2 4 2 3 3 3" xfId="24609" xr:uid="{00000000-0005-0000-0000-000022600000}"/>
    <cellStyle name="Note 2 4 2 3 4" xfId="24610" xr:uid="{00000000-0005-0000-0000-000023600000}"/>
    <cellStyle name="Note 2 4 2 3 4 2" xfId="24611" xr:uid="{00000000-0005-0000-0000-000024600000}"/>
    <cellStyle name="Note 2 4 2 3 4 2 2" xfId="24612" xr:uid="{00000000-0005-0000-0000-000025600000}"/>
    <cellStyle name="Note 2 4 2 3 4 3" xfId="24613" xr:uid="{00000000-0005-0000-0000-000026600000}"/>
    <cellStyle name="Note 2 4 2 3 5" xfId="24614" xr:uid="{00000000-0005-0000-0000-000027600000}"/>
    <cellStyle name="Note 2 4 2 3 5 2" xfId="24615" xr:uid="{00000000-0005-0000-0000-000028600000}"/>
    <cellStyle name="Note 2 4 2 3 5 2 2" xfId="24616" xr:uid="{00000000-0005-0000-0000-000029600000}"/>
    <cellStyle name="Note 2 4 2 3 5 3" xfId="24617" xr:uid="{00000000-0005-0000-0000-00002A600000}"/>
    <cellStyle name="Note 2 4 2 3 6" xfId="24618" xr:uid="{00000000-0005-0000-0000-00002B600000}"/>
    <cellStyle name="Note 2 4 2 3 6 2" xfId="24619" xr:uid="{00000000-0005-0000-0000-00002C600000}"/>
    <cellStyle name="Note 2 4 2 3 6 2 2" xfId="24620" xr:uid="{00000000-0005-0000-0000-00002D600000}"/>
    <cellStyle name="Note 2 4 2 3 6 3" xfId="24621" xr:uid="{00000000-0005-0000-0000-00002E600000}"/>
    <cellStyle name="Note 2 4 2 3 7" xfId="24622" xr:uid="{00000000-0005-0000-0000-00002F600000}"/>
    <cellStyle name="Note 2 4 2 3 7 2" xfId="24623" xr:uid="{00000000-0005-0000-0000-000030600000}"/>
    <cellStyle name="Note 2 4 2 3 8" xfId="24624" xr:uid="{00000000-0005-0000-0000-000031600000}"/>
    <cellStyle name="Note 2 4 2 3 8 2" xfId="24625" xr:uid="{00000000-0005-0000-0000-000032600000}"/>
    <cellStyle name="Note 2 4 2 3 9" xfId="24626" xr:uid="{00000000-0005-0000-0000-000033600000}"/>
    <cellStyle name="Note 2 4 2 4" xfId="24627" xr:uid="{00000000-0005-0000-0000-000034600000}"/>
    <cellStyle name="Note 2 4 2 4 2" xfId="24628" xr:uid="{00000000-0005-0000-0000-000035600000}"/>
    <cellStyle name="Note 2 4 2 4 3" xfId="24629" xr:uid="{00000000-0005-0000-0000-000036600000}"/>
    <cellStyle name="Note 2 4 2 4 3 2" xfId="24630" xr:uid="{00000000-0005-0000-0000-000037600000}"/>
    <cellStyle name="Note 2 4 2 4 3 2 2" xfId="24631" xr:uid="{00000000-0005-0000-0000-000038600000}"/>
    <cellStyle name="Note 2 4 2 4 3 3" xfId="24632" xr:uid="{00000000-0005-0000-0000-000039600000}"/>
    <cellStyle name="Note 2 4 2 4 4" xfId="24633" xr:uid="{00000000-0005-0000-0000-00003A600000}"/>
    <cellStyle name="Note 2 4 2 4 4 2" xfId="24634" xr:uid="{00000000-0005-0000-0000-00003B600000}"/>
    <cellStyle name="Note 2 4 2 4 4 2 2" xfId="24635" xr:uid="{00000000-0005-0000-0000-00003C600000}"/>
    <cellStyle name="Note 2 4 2 4 4 3" xfId="24636" xr:uid="{00000000-0005-0000-0000-00003D600000}"/>
    <cellStyle name="Note 2 4 2 4 5" xfId="24637" xr:uid="{00000000-0005-0000-0000-00003E600000}"/>
    <cellStyle name="Note 2 4 2 4 5 2" xfId="24638" xr:uid="{00000000-0005-0000-0000-00003F600000}"/>
    <cellStyle name="Note 2 4 2 4 5 2 2" xfId="24639" xr:uid="{00000000-0005-0000-0000-000040600000}"/>
    <cellStyle name="Note 2 4 2 4 5 3" xfId="24640" xr:uid="{00000000-0005-0000-0000-000041600000}"/>
    <cellStyle name="Note 2 4 2 4 6" xfId="24641" xr:uid="{00000000-0005-0000-0000-000042600000}"/>
    <cellStyle name="Note 2 4 2 4 6 2" xfId="24642" xr:uid="{00000000-0005-0000-0000-000043600000}"/>
    <cellStyle name="Note 2 4 2 4 7" xfId="24643" xr:uid="{00000000-0005-0000-0000-000044600000}"/>
    <cellStyle name="Note 2 4 2 4 7 2" xfId="24644" xr:uid="{00000000-0005-0000-0000-000045600000}"/>
    <cellStyle name="Note 2 4 2 4 8" xfId="24645" xr:uid="{00000000-0005-0000-0000-000046600000}"/>
    <cellStyle name="Note 2 4 2 4 9" xfId="24646" xr:uid="{00000000-0005-0000-0000-000047600000}"/>
    <cellStyle name="Note 2 4 2 5" xfId="24647" xr:uid="{00000000-0005-0000-0000-000048600000}"/>
    <cellStyle name="Note 2 4 2 5 2" xfId="24648" xr:uid="{00000000-0005-0000-0000-000049600000}"/>
    <cellStyle name="Note 2 4 2 5 3" xfId="24649" xr:uid="{00000000-0005-0000-0000-00004A600000}"/>
    <cellStyle name="Note 2 4 2 6" xfId="24650" xr:uid="{00000000-0005-0000-0000-00004B600000}"/>
    <cellStyle name="Note 2 4 2 6 2" xfId="24651" xr:uid="{00000000-0005-0000-0000-00004C600000}"/>
    <cellStyle name="Note 2 4 2 6 2 2" xfId="24652" xr:uid="{00000000-0005-0000-0000-00004D600000}"/>
    <cellStyle name="Note 2 4 2 6 2 2 2" xfId="24653" xr:uid="{00000000-0005-0000-0000-00004E600000}"/>
    <cellStyle name="Note 2 4 2 6 2 3" xfId="24654" xr:uid="{00000000-0005-0000-0000-00004F600000}"/>
    <cellStyle name="Note 2 4 2 6 3" xfId="24655" xr:uid="{00000000-0005-0000-0000-000050600000}"/>
    <cellStyle name="Note 2 4 2 6 3 2" xfId="24656" xr:uid="{00000000-0005-0000-0000-000051600000}"/>
    <cellStyle name="Note 2 4 2 6 3 2 2" xfId="24657" xr:uid="{00000000-0005-0000-0000-000052600000}"/>
    <cellStyle name="Note 2 4 2 6 3 3" xfId="24658" xr:uid="{00000000-0005-0000-0000-000053600000}"/>
    <cellStyle name="Note 2 4 2 6 4" xfId="24659" xr:uid="{00000000-0005-0000-0000-000054600000}"/>
    <cellStyle name="Note 2 4 2 6 4 2" xfId="24660" xr:uid="{00000000-0005-0000-0000-000055600000}"/>
    <cellStyle name="Note 2 4 2 6 4 2 2" xfId="24661" xr:uid="{00000000-0005-0000-0000-000056600000}"/>
    <cellStyle name="Note 2 4 2 6 4 3" xfId="24662" xr:uid="{00000000-0005-0000-0000-000057600000}"/>
    <cellStyle name="Note 2 4 2 6 5" xfId="24663" xr:uid="{00000000-0005-0000-0000-000058600000}"/>
    <cellStyle name="Note 2 4 2 6 5 2" xfId="24664" xr:uid="{00000000-0005-0000-0000-000059600000}"/>
    <cellStyle name="Note 2 4 2 6 6" xfId="24665" xr:uid="{00000000-0005-0000-0000-00005A600000}"/>
    <cellStyle name="Note 2 4 2 6 6 2" xfId="24666" xr:uid="{00000000-0005-0000-0000-00005B600000}"/>
    <cellStyle name="Note 2 4 2 6 7" xfId="24667" xr:uid="{00000000-0005-0000-0000-00005C600000}"/>
    <cellStyle name="Note 2 4 2 7" xfId="24668" xr:uid="{00000000-0005-0000-0000-00005D600000}"/>
    <cellStyle name="Note 2 4 2 7 2" xfId="24669" xr:uid="{00000000-0005-0000-0000-00005E600000}"/>
    <cellStyle name="Note 2 4 2 7 2 2" xfId="24670" xr:uid="{00000000-0005-0000-0000-00005F600000}"/>
    <cellStyle name="Note 2 4 2 7 3" xfId="24671" xr:uid="{00000000-0005-0000-0000-000060600000}"/>
    <cellStyle name="Note 2 4 2 8" xfId="24672" xr:uid="{00000000-0005-0000-0000-000061600000}"/>
    <cellStyle name="Note 2 4 2 8 2" xfId="24673" xr:uid="{00000000-0005-0000-0000-000062600000}"/>
    <cellStyle name="Note 2 4 2 8 2 2" xfId="24674" xr:uid="{00000000-0005-0000-0000-000063600000}"/>
    <cellStyle name="Note 2 4 2 8 3" xfId="24675" xr:uid="{00000000-0005-0000-0000-000064600000}"/>
    <cellStyle name="Note 2 4 3" xfId="24676" xr:uid="{00000000-0005-0000-0000-000065600000}"/>
    <cellStyle name="Note 2 4 3 10" xfId="24677" xr:uid="{00000000-0005-0000-0000-000066600000}"/>
    <cellStyle name="Note 2 4 3 2" xfId="24678" xr:uid="{00000000-0005-0000-0000-000067600000}"/>
    <cellStyle name="Note 2 4 3 2 2" xfId="24679" xr:uid="{00000000-0005-0000-0000-000068600000}"/>
    <cellStyle name="Note 2 4 3 2 3" xfId="24680" xr:uid="{00000000-0005-0000-0000-000069600000}"/>
    <cellStyle name="Note 2 4 3 2 3 2" xfId="24681" xr:uid="{00000000-0005-0000-0000-00006A600000}"/>
    <cellStyle name="Note 2 4 3 2 3 3" xfId="24682" xr:uid="{00000000-0005-0000-0000-00006B600000}"/>
    <cellStyle name="Note 2 4 3 2 4" xfId="24683" xr:uid="{00000000-0005-0000-0000-00006C600000}"/>
    <cellStyle name="Note 2 4 3 2 4 2" xfId="24684" xr:uid="{00000000-0005-0000-0000-00006D600000}"/>
    <cellStyle name="Note 2 4 3 2 4 2 2" xfId="24685" xr:uid="{00000000-0005-0000-0000-00006E600000}"/>
    <cellStyle name="Note 2 4 3 2 4 3" xfId="24686" xr:uid="{00000000-0005-0000-0000-00006F600000}"/>
    <cellStyle name="Note 2 4 3 2 5" xfId="24687" xr:uid="{00000000-0005-0000-0000-000070600000}"/>
    <cellStyle name="Note 2 4 3 2 5 2" xfId="24688" xr:uid="{00000000-0005-0000-0000-000071600000}"/>
    <cellStyle name="Note 2 4 3 2 5 2 2" xfId="24689" xr:uid="{00000000-0005-0000-0000-000072600000}"/>
    <cellStyle name="Note 2 4 3 2 5 3" xfId="24690" xr:uid="{00000000-0005-0000-0000-000073600000}"/>
    <cellStyle name="Note 2 4 3 2 6" xfId="24691" xr:uid="{00000000-0005-0000-0000-000074600000}"/>
    <cellStyle name="Note 2 4 3 2 6 2" xfId="24692" xr:uid="{00000000-0005-0000-0000-000075600000}"/>
    <cellStyle name="Note 2 4 3 2 6 2 2" xfId="24693" xr:uid="{00000000-0005-0000-0000-000076600000}"/>
    <cellStyle name="Note 2 4 3 2 6 3" xfId="24694" xr:uid="{00000000-0005-0000-0000-000077600000}"/>
    <cellStyle name="Note 2 4 3 2 7" xfId="24695" xr:uid="{00000000-0005-0000-0000-000078600000}"/>
    <cellStyle name="Note 2 4 3 2 7 2" xfId="24696" xr:uid="{00000000-0005-0000-0000-000079600000}"/>
    <cellStyle name="Note 2 4 3 2 8" xfId="24697" xr:uid="{00000000-0005-0000-0000-00007A600000}"/>
    <cellStyle name="Note 2 4 3 2 8 2" xfId="24698" xr:uid="{00000000-0005-0000-0000-00007B600000}"/>
    <cellStyle name="Note 2 4 3 2 9" xfId="24699" xr:uid="{00000000-0005-0000-0000-00007C600000}"/>
    <cellStyle name="Note 2 4 3 3" xfId="24700" xr:uid="{00000000-0005-0000-0000-00007D600000}"/>
    <cellStyle name="Note 2 4 3 4" xfId="24701" xr:uid="{00000000-0005-0000-0000-00007E600000}"/>
    <cellStyle name="Note 2 4 3 4 2" xfId="24702" xr:uid="{00000000-0005-0000-0000-00007F600000}"/>
    <cellStyle name="Note 2 4 3 4 3" xfId="24703" xr:uid="{00000000-0005-0000-0000-000080600000}"/>
    <cellStyle name="Note 2 4 3 5" xfId="24704" xr:uid="{00000000-0005-0000-0000-000081600000}"/>
    <cellStyle name="Note 2 4 3 5 2" xfId="24705" xr:uid="{00000000-0005-0000-0000-000082600000}"/>
    <cellStyle name="Note 2 4 3 5 2 2" xfId="24706" xr:uid="{00000000-0005-0000-0000-000083600000}"/>
    <cellStyle name="Note 2 4 3 5 3" xfId="24707" xr:uid="{00000000-0005-0000-0000-000084600000}"/>
    <cellStyle name="Note 2 4 3 6" xfId="24708" xr:uid="{00000000-0005-0000-0000-000085600000}"/>
    <cellStyle name="Note 2 4 3 6 2" xfId="24709" xr:uid="{00000000-0005-0000-0000-000086600000}"/>
    <cellStyle name="Note 2 4 3 6 2 2" xfId="24710" xr:uid="{00000000-0005-0000-0000-000087600000}"/>
    <cellStyle name="Note 2 4 3 6 3" xfId="24711" xr:uid="{00000000-0005-0000-0000-000088600000}"/>
    <cellStyle name="Note 2 4 3 7" xfId="24712" xr:uid="{00000000-0005-0000-0000-000089600000}"/>
    <cellStyle name="Note 2 4 3 7 2" xfId="24713" xr:uid="{00000000-0005-0000-0000-00008A600000}"/>
    <cellStyle name="Note 2 4 3 7 2 2" xfId="24714" xr:uid="{00000000-0005-0000-0000-00008B600000}"/>
    <cellStyle name="Note 2 4 3 7 3" xfId="24715" xr:uid="{00000000-0005-0000-0000-00008C600000}"/>
    <cellStyle name="Note 2 4 3 8" xfId="24716" xr:uid="{00000000-0005-0000-0000-00008D600000}"/>
    <cellStyle name="Note 2 4 3 8 2" xfId="24717" xr:uid="{00000000-0005-0000-0000-00008E600000}"/>
    <cellStyle name="Note 2 4 3 9" xfId="24718" xr:uid="{00000000-0005-0000-0000-00008F600000}"/>
    <cellStyle name="Note 2 4 3 9 2" xfId="24719" xr:uid="{00000000-0005-0000-0000-000090600000}"/>
    <cellStyle name="Note 2 4 4" xfId="24720" xr:uid="{00000000-0005-0000-0000-000091600000}"/>
    <cellStyle name="Note 2 4 4 2" xfId="24721" xr:uid="{00000000-0005-0000-0000-000092600000}"/>
    <cellStyle name="Note 2 4 4 2 10" xfId="24722" xr:uid="{00000000-0005-0000-0000-000093600000}"/>
    <cellStyle name="Note 2 4 4 2 2" xfId="24723" xr:uid="{00000000-0005-0000-0000-000094600000}"/>
    <cellStyle name="Note 2 4 4 2 3" xfId="24724" xr:uid="{00000000-0005-0000-0000-000095600000}"/>
    <cellStyle name="Note 2 4 4 2 4" xfId="24725" xr:uid="{00000000-0005-0000-0000-000096600000}"/>
    <cellStyle name="Note 2 4 4 2 4 2" xfId="24726" xr:uid="{00000000-0005-0000-0000-000097600000}"/>
    <cellStyle name="Note 2 4 4 2 4 2 2" xfId="24727" xr:uid="{00000000-0005-0000-0000-000098600000}"/>
    <cellStyle name="Note 2 4 4 2 4 3" xfId="24728" xr:uid="{00000000-0005-0000-0000-000099600000}"/>
    <cellStyle name="Note 2 4 4 2 5" xfId="24729" xr:uid="{00000000-0005-0000-0000-00009A600000}"/>
    <cellStyle name="Note 2 4 4 2 5 2" xfId="24730" xr:uid="{00000000-0005-0000-0000-00009B600000}"/>
    <cellStyle name="Note 2 4 4 2 5 2 2" xfId="24731" xr:uid="{00000000-0005-0000-0000-00009C600000}"/>
    <cellStyle name="Note 2 4 4 2 5 3" xfId="24732" xr:uid="{00000000-0005-0000-0000-00009D600000}"/>
    <cellStyle name="Note 2 4 4 2 6" xfId="24733" xr:uid="{00000000-0005-0000-0000-00009E600000}"/>
    <cellStyle name="Note 2 4 4 2 6 2" xfId="24734" xr:uid="{00000000-0005-0000-0000-00009F600000}"/>
    <cellStyle name="Note 2 4 4 2 6 2 2" xfId="24735" xr:uid="{00000000-0005-0000-0000-0000A0600000}"/>
    <cellStyle name="Note 2 4 4 2 6 3" xfId="24736" xr:uid="{00000000-0005-0000-0000-0000A1600000}"/>
    <cellStyle name="Note 2 4 4 2 7" xfId="24737" xr:uid="{00000000-0005-0000-0000-0000A2600000}"/>
    <cellStyle name="Note 2 4 4 2 7 2" xfId="24738" xr:uid="{00000000-0005-0000-0000-0000A3600000}"/>
    <cellStyle name="Note 2 4 4 2 8" xfId="24739" xr:uid="{00000000-0005-0000-0000-0000A4600000}"/>
    <cellStyle name="Note 2 4 4 2 8 2" xfId="24740" xr:uid="{00000000-0005-0000-0000-0000A5600000}"/>
    <cellStyle name="Note 2 4 4 2 9" xfId="24741" xr:uid="{00000000-0005-0000-0000-0000A6600000}"/>
    <cellStyle name="Note 2 4 4 3" xfId="24742" xr:uid="{00000000-0005-0000-0000-0000A7600000}"/>
    <cellStyle name="Note 2 4 4 4" xfId="24743" xr:uid="{00000000-0005-0000-0000-0000A8600000}"/>
    <cellStyle name="Note 2 4 4 4 2" xfId="24744" xr:uid="{00000000-0005-0000-0000-0000A9600000}"/>
    <cellStyle name="Note 2 4 4 4 2 2" xfId="24745" xr:uid="{00000000-0005-0000-0000-0000AA600000}"/>
    <cellStyle name="Note 2 4 4 4 3" xfId="24746" xr:uid="{00000000-0005-0000-0000-0000AB600000}"/>
    <cellStyle name="Note 2 4 4 5" xfId="24747" xr:uid="{00000000-0005-0000-0000-0000AC600000}"/>
    <cellStyle name="Note 2 4 4 5 2" xfId="24748" xr:uid="{00000000-0005-0000-0000-0000AD600000}"/>
    <cellStyle name="Note 2 4 4 5 2 2" xfId="24749" xr:uid="{00000000-0005-0000-0000-0000AE600000}"/>
    <cellStyle name="Note 2 4 4 5 3" xfId="24750" xr:uid="{00000000-0005-0000-0000-0000AF600000}"/>
    <cellStyle name="Note 2 4 5" xfId="24751" xr:uid="{00000000-0005-0000-0000-0000B0600000}"/>
    <cellStyle name="Note 2 4 5 2" xfId="24752" xr:uid="{00000000-0005-0000-0000-0000B1600000}"/>
    <cellStyle name="Note 2 4 5 3" xfId="24753" xr:uid="{00000000-0005-0000-0000-0000B2600000}"/>
    <cellStyle name="Note 2 4 5 3 2" xfId="24754" xr:uid="{00000000-0005-0000-0000-0000B3600000}"/>
    <cellStyle name="Note 2 4 5 3 3" xfId="24755" xr:uid="{00000000-0005-0000-0000-0000B4600000}"/>
    <cellStyle name="Note 2 4 5 4" xfId="24756" xr:uid="{00000000-0005-0000-0000-0000B5600000}"/>
    <cellStyle name="Note 2 4 5 4 2" xfId="24757" xr:uid="{00000000-0005-0000-0000-0000B6600000}"/>
    <cellStyle name="Note 2 4 5 4 2 2" xfId="24758" xr:uid="{00000000-0005-0000-0000-0000B7600000}"/>
    <cellStyle name="Note 2 4 5 4 3" xfId="24759" xr:uid="{00000000-0005-0000-0000-0000B8600000}"/>
    <cellStyle name="Note 2 4 5 5" xfId="24760" xr:uid="{00000000-0005-0000-0000-0000B9600000}"/>
    <cellStyle name="Note 2 4 5 5 2" xfId="24761" xr:uid="{00000000-0005-0000-0000-0000BA600000}"/>
    <cellStyle name="Note 2 4 5 5 2 2" xfId="24762" xr:uid="{00000000-0005-0000-0000-0000BB600000}"/>
    <cellStyle name="Note 2 4 5 5 3" xfId="24763" xr:uid="{00000000-0005-0000-0000-0000BC600000}"/>
    <cellStyle name="Note 2 4 5 6" xfId="24764" xr:uid="{00000000-0005-0000-0000-0000BD600000}"/>
    <cellStyle name="Note 2 4 5 6 2" xfId="24765" xr:uid="{00000000-0005-0000-0000-0000BE600000}"/>
    <cellStyle name="Note 2 4 5 6 2 2" xfId="24766" xr:uid="{00000000-0005-0000-0000-0000BF600000}"/>
    <cellStyle name="Note 2 4 5 6 3" xfId="24767" xr:uid="{00000000-0005-0000-0000-0000C0600000}"/>
    <cellStyle name="Note 2 4 5 7" xfId="24768" xr:uid="{00000000-0005-0000-0000-0000C1600000}"/>
    <cellStyle name="Note 2 4 5 7 2" xfId="24769" xr:uid="{00000000-0005-0000-0000-0000C2600000}"/>
    <cellStyle name="Note 2 4 5 8" xfId="24770" xr:uid="{00000000-0005-0000-0000-0000C3600000}"/>
    <cellStyle name="Note 2 4 5 8 2" xfId="24771" xr:uid="{00000000-0005-0000-0000-0000C4600000}"/>
    <cellStyle name="Note 2 4 5 9" xfId="24772" xr:uid="{00000000-0005-0000-0000-0000C5600000}"/>
    <cellStyle name="Note 2 4 6" xfId="24773" xr:uid="{00000000-0005-0000-0000-0000C6600000}"/>
    <cellStyle name="Note 2 4 6 2" xfId="24774" xr:uid="{00000000-0005-0000-0000-0000C7600000}"/>
    <cellStyle name="Note 2 4 6 3" xfId="24775" xr:uid="{00000000-0005-0000-0000-0000C8600000}"/>
    <cellStyle name="Note 2 4 7" xfId="24776" xr:uid="{00000000-0005-0000-0000-0000C9600000}"/>
    <cellStyle name="Note 2 4 8" xfId="24777" xr:uid="{00000000-0005-0000-0000-0000CA600000}"/>
    <cellStyle name="Note 2 4 8 2" xfId="24778" xr:uid="{00000000-0005-0000-0000-0000CB600000}"/>
    <cellStyle name="Note 2 4 8 2 2" xfId="24779" xr:uid="{00000000-0005-0000-0000-0000CC600000}"/>
    <cellStyle name="Note 2 4 8 3" xfId="24780" xr:uid="{00000000-0005-0000-0000-0000CD600000}"/>
    <cellStyle name="Note 2 4 8 4" xfId="24781" xr:uid="{00000000-0005-0000-0000-0000CE600000}"/>
    <cellStyle name="Note 2 4 8 5" xfId="24782" xr:uid="{00000000-0005-0000-0000-0000CF600000}"/>
    <cellStyle name="Note 2 4 9" xfId="24783" xr:uid="{00000000-0005-0000-0000-0000D0600000}"/>
    <cellStyle name="Note 2 4 9 2" xfId="24784" xr:uid="{00000000-0005-0000-0000-0000D1600000}"/>
    <cellStyle name="Note 2 4 9 2 2" xfId="24785" xr:uid="{00000000-0005-0000-0000-0000D2600000}"/>
    <cellStyle name="Note 2 4 9 3" xfId="24786" xr:uid="{00000000-0005-0000-0000-0000D3600000}"/>
    <cellStyle name="Note 2 5" xfId="24787" xr:uid="{00000000-0005-0000-0000-0000D4600000}"/>
    <cellStyle name="Note 2 5 10" xfId="24788" xr:uid="{00000000-0005-0000-0000-0000D5600000}"/>
    <cellStyle name="Note 2 5 10 2" xfId="24789" xr:uid="{00000000-0005-0000-0000-0000D6600000}"/>
    <cellStyle name="Note 2 5 10 2 2" xfId="24790" xr:uid="{00000000-0005-0000-0000-0000D7600000}"/>
    <cellStyle name="Note 2 5 10 3" xfId="24791" xr:uid="{00000000-0005-0000-0000-0000D8600000}"/>
    <cellStyle name="Note 2 5 11" xfId="24792" xr:uid="{00000000-0005-0000-0000-0000D9600000}"/>
    <cellStyle name="Note 2 5 11 2" xfId="24793" xr:uid="{00000000-0005-0000-0000-0000DA600000}"/>
    <cellStyle name="Note 2 5 12" xfId="24794" xr:uid="{00000000-0005-0000-0000-0000DB600000}"/>
    <cellStyle name="Note 2 5 12 2" xfId="24795" xr:uid="{00000000-0005-0000-0000-0000DC600000}"/>
    <cellStyle name="Note 2 5 13" xfId="24796" xr:uid="{00000000-0005-0000-0000-0000DD600000}"/>
    <cellStyle name="Note 2 5 14" xfId="24797" xr:uid="{00000000-0005-0000-0000-0000DE600000}"/>
    <cellStyle name="Note 2 5 15" xfId="24798" xr:uid="{00000000-0005-0000-0000-0000DF600000}"/>
    <cellStyle name="Note 2 5 2" xfId="24799" xr:uid="{00000000-0005-0000-0000-0000E0600000}"/>
    <cellStyle name="Note 2 5 2 2" xfId="24800" xr:uid="{00000000-0005-0000-0000-0000E1600000}"/>
    <cellStyle name="Note 2 5 2 2 2" xfId="24801" xr:uid="{00000000-0005-0000-0000-0000E2600000}"/>
    <cellStyle name="Note 2 5 2 2 3" xfId="24802" xr:uid="{00000000-0005-0000-0000-0000E3600000}"/>
    <cellStyle name="Note 2 5 2 2 3 2" xfId="24803" xr:uid="{00000000-0005-0000-0000-0000E4600000}"/>
    <cellStyle name="Note 2 5 2 2 3 3" xfId="24804" xr:uid="{00000000-0005-0000-0000-0000E5600000}"/>
    <cellStyle name="Note 2 5 2 2 4" xfId="24805" xr:uid="{00000000-0005-0000-0000-0000E6600000}"/>
    <cellStyle name="Note 2 5 2 2 4 2" xfId="24806" xr:uid="{00000000-0005-0000-0000-0000E7600000}"/>
    <cellStyle name="Note 2 5 2 2 4 2 2" xfId="24807" xr:uid="{00000000-0005-0000-0000-0000E8600000}"/>
    <cellStyle name="Note 2 5 2 2 4 3" xfId="24808" xr:uid="{00000000-0005-0000-0000-0000E9600000}"/>
    <cellStyle name="Note 2 5 2 2 5" xfId="24809" xr:uid="{00000000-0005-0000-0000-0000EA600000}"/>
    <cellStyle name="Note 2 5 2 2 5 2" xfId="24810" xr:uid="{00000000-0005-0000-0000-0000EB600000}"/>
    <cellStyle name="Note 2 5 2 2 5 2 2" xfId="24811" xr:uid="{00000000-0005-0000-0000-0000EC600000}"/>
    <cellStyle name="Note 2 5 2 2 5 3" xfId="24812" xr:uid="{00000000-0005-0000-0000-0000ED600000}"/>
    <cellStyle name="Note 2 5 2 2 6" xfId="24813" xr:uid="{00000000-0005-0000-0000-0000EE600000}"/>
    <cellStyle name="Note 2 5 2 2 6 2" xfId="24814" xr:uid="{00000000-0005-0000-0000-0000EF600000}"/>
    <cellStyle name="Note 2 5 2 2 6 2 2" xfId="24815" xr:uid="{00000000-0005-0000-0000-0000F0600000}"/>
    <cellStyle name="Note 2 5 2 2 6 3" xfId="24816" xr:uid="{00000000-0005-0000-0000-0000F1600000}"/>
    <cellStyle name="Note 2 5 2 2 7" xfId="24817" xr:uid="{00000000-0005-0000-0000-0000F2600000}"/>
    <cellStyle name="Note 2 5 2 2 7 2" xfId="24818" xr:uid="{00000000-0005-0000-0000-0000F3600000}"/>
    <cellStyle name="Note 2 5 2 2 8" xfId="24819" xr:uid="{00000000-0005-0000-0000-0000F4600000}"/>
    <cellStyle name="Note 2 5 2 2 8 2" xfId="24820" xr:uid="{00000000-0005-0000-0000-0000F5600000}"/>
    <cellStyle name="Note 2 5 2 2 9" xfId="24821" xr:uid="{00000000-0005-0000-0000-0000F6600000}"/>
    <cellStyle name="Note 2 5 2 3" xfId="24822" xr:uid="{00000000-0005-0000-0000-0000F7600000}"/>
    <cellStyle name="Note 2 5 2 3 2" xfId="24823" xr:uid="{00000000-0005-0000-0000-0000F8600000}"/>
    <cellStyle name="Note 2 5 2 3 3" xfId="24824" xr:uid="{00000000-0005-0000-0000-0000F9600000}"/>
    <cellStyle name="Note 2 5 2 3 3 2" xfId="24825" xr:uid="{00000000-0005-0000-0000-0000FA600000}"/>
    <cellStyle name="Note 2 5 2 3 3 3" xfId="24826" xr:uid="{00000000-0005-0000-0000-0000FB600000}"/>
    <cellStyle name="Note 2 5 2 3 4" xfId="24827" xr:uid="{00000000-0005-0000-0000-0000FC600000}"/>
    <cellStyle name="Note 2 5 2 3 4 2" xfId="24828" xr:uid="{00000000-0005-0000-0000-0000FD600000}"/>
    <cellStyle name="Note 2 5 2 3 4 2 2" xfId="24829" xr:uid="{00000000-0005-0000-0000-0000FE600000}"/>
    <cellStyle name="Note 2 5 2 3 4 3" xfId="24830" xr:uid="{00000000-0005-0000-0000-0000FF600000}"/>
    <cellStyle name="Note 2 5 2 3 5" xfId="24831" xr:uid="{00000000-0005-0000-0000-000000610000}"/>
    <cellStyle name="Note 2 5 2 3 5 2" xfId="24832" xr:uid="{00000000-0005-0000-0000-000001610000}"/>
    <cellStyle name="Note 2 5 2 3 5 2 2" xfId="24833" xr:uid="{00000000-0005-0000-0000-000002610000}"/>
    <cellStyle name="Note 2 5 2 3 5 3" xfId="24834" xr:uid="{00000000-0005-0000-0000-000003610000}"/>
    <cellStyle name="Note 2 5 2 3 6" xfId="24835" xr:uid="{00000000-0005-0000-0000-000004610000}"/>
    <cellStyle name="Note 2 5 2 3 6 2" xfId="24836" xr:uid="{00000000-0005-0000-0000-000005610000}"/>
    <cellStyle name="Note 2 5 2 3 6 2 2" xfId="24837" xr:uid="{00000000-0005-0000-0000-000006610000}"/>
    <cellStyle name="Note 2 5 2 3 6 3" xfId="24838" xr:uid="{00000000-0005-0000-0000-000007610000}"/>
    <cellStyle name="Note 2 5 2 3 7" xfId="24839" xr:uid="{00000000-0005-0000-0000-000008610000}"/>
    <cellStyle name="Note 2 5 2 3 7 2" xfId="24840" xr:uid="{00000000-0005-0000-0000-000009610000}"/>
    <cellStyle name="Note 2 5 2 3 8" xfId="24841" xr:uid="{00000000-0005-0000-0000-00000A610000}"/>
    <cellStyle name="Note 2 5 2 3 8 2" xfId="24842" xr:uid="{00000000-0005-0000-0000-00000B610000}"/>
    <cellStyle name="Note 2 5 2 3 9" xfId="24843" xr:uid="{00000000-0005-0000-0000-00000C610000}"/>
    <cellStyle name="Note 2 5 2 4" xfId="24844" xr:uid="{00000000-0005-0000-0000-00000D610000}"/>
    <cellStyle name="Note 2 5 2 4 2" xfId="24845" xr:uid="{00000000-0005-0000-0000-00000E610000}"/>
    <cellStyle name="Note 2 5 2 4 3" xfId="24846" xr:uid="{00000000-0005-0000-0000-00000F610000}"/>
    <cellStyle name="Note 2 5 2 4 3 2" xfId="24847" xr:uid="{00000000-0005-0000-0000-000010610000}"/>
    <cellStyle name="Note 2 5 2 4 3 2 2" xfId="24848" xr:uid="{00000000-0005-0000-0000-000011610000}"/>
    <cellStyle name="Note 2 5 2 4 3 3" xfId="24849" xr:uid="{00000000-0005-0000-0000-000012610000}"/>
    <cellStyle name="Note 2 5 2 4 4" xfId="24850" xr:uid="{00000000-0005-0000-0000-000013610000}"/>
    <cellStyle name="Note 2 5 2 4 4 2" xfId="24851" xr:uid="{00000000-0005-0000-0000-000014610000}"/>
    <cellStyle name="Note 2 5 2 4 4 2 2" xfId="24852" xr:uid="{00000000-0005-0000-0000-000015610000}"/>
    <cellStyle name="Note 2 5 2 4 4 3" xfId="24853" xr:uid="{00000000-0005-0000-0000-000016610000}"/>
    <cellStyle name="Note 2 5 2 4 5" xfId="24854" xr:uid="{00000000-0005-0000-0000-000017610000}"/>
    <cellStyle name="Note 2 5 2 4 5 2" xfId="24855" xr:uid="{00000000-0005-0000-0000-000018610000}"/>
    <cellStyle name="Note 2 5 2 4 5 2 2" xfId="24856" xr:uid="{00000000-0005-0000-0000-000019610000}"/>
    <cellStyle name="Note 2 5 2 4 5 3" xfId="24857" xr:uid="{00000000-0005-0000-0000-00001A610000}"/>
    <cellStyle name="Note 2 5 2 4 6" xfId="24858" xr:uid="{00000000-0005-0000-0000-00001B610000}"/>
    <cellStyle name="Note 2 5 2 4 6 2" xfId="24859" xr:uid="{00000000-0005-0000-0000-00001C610000}"/>
    <cellStyle name="Note 2 5 2 4 7" xfId="24860" xr:uid="{00000000-0005-0000-0000-00001D610000}"/>
    <cellStyle name="Note 2 5 2 4 7 2" xfId="24861" xr:uid="{00000000-0005-0000-0000-00001E610000}"/>
    <cellStyle name="Note 2 5 2 4 8" xfId="24862" xr:uid="{00000000-0005-0000-0000-00001F610000}"/>
    <cellStyle name="Note 2 5 2 4 9" xfId="24863" xr:uid="{00000000-0005-0000-0000-000020610000}"/>
    <cellStyle name="Note 2 5 2 5" xfId="24864" xr:uid="{00000000-0005-0000-0000-000021610000}"/>
    <cellStyle name="Note 2 5 2 5 2" xfId="24865" xr:uid="{00000000-0005-0000-0000-000022610000}"/>
    <cellStyle name="Note 2 5 2 5 3" xfId="24866" xr:uid="{00000000-0005-0000-0000-000023610000}"/>
    <cellStyle name="Note 2 5 2 6" xfId="24867" xr:uid="{00000000-0005-0000-0000-000024610000}"/>
    <cellStyle name="Note 2 5 2 6 2" xfId="24868" xr:uid="{00000000-0005-0000-0000-000025610000}"/>
    <cellStyle name="Note 2 5 2 6 2 2" xfId="24869" xr:uid="{00000000-0005-0000-0000-000026610000}"/>
    <cellStyle name="Note 2 5 2 6 2 2 2" xfId="24870" xr:uid="{00000000-0005-0000-0000-000027610000}"/>
    <cellStyle name="Note 2 5 2 6 2 3" xfId="24871" xr:uid="{00000000-0005-0000-0000-000028610000}"/>
    <cellStyle name="Note 2 5 2 6 3" xfId="24872" xr:uid="{00000000-0005-0000-0000-000029610000}"/>
    <cellStyle name="Note 2 5 2 6 3 2" xfId="24873" xr:uid="{00000000-0005-0000-0000-00002A610000}"/>
    <cellStyle name="Note 2 5 2 6 3 2 2" xfId="24874" xr:uid="{00000000-0005-0000-0000-00002B610000}"/>
    <cellStyle name="Note 2 5 2 6 3 3" xfId="24875" xr:uid="{00000000-0005-0000-0000-00002C610000}"/>
    <cellStyle name="Note 2 5 2 6 4" xfId="24876" xr:uid="{00000000-0005-0000-0000-00002D610000}"/>
    <cellStyle name="Note 2 5 2 6 4 2" xfId="24877" xr:uid="{00000000-0005-0000-0000-00002E610000}"/>
    <cellStyle name="Note 2 5 2 6 4 2 2" xfId="24878" xr:uid="{00000000-0005-0000-0000-00002F610000}"/>
    <cellStyle name="Note 2 5 2 6 4 3" xfId="24879" xr:uid="{00000000-0005-0000-0000-000030610000}"/>
    <cellStyle name="Note 2 5 2 6 5" xfId="24880" xr:uid="{00000000-0005-0000-0000-000031610000}"/>
    <cellStyle name="Note 2 5 2 6 5 2" xfId="24881" xr:uid="{00000000-0005-0000-0000-000032610000}"/>
    <cellStyle name="Note 2 5 2 6 6" xfId="24882" xr:uid="{00000000-0005-0000-0000-000033610000}"/>
    <cellStyle name="Note 2 5 2 6 6 2" xfId="24883" xr:uid="{00000000-0005-0000-0000-000034610000}"/>
    <cellStyle name="Note 2 5 2 6 7" xfId="24884" xr:uid="{00000000-0005-0000-0000-000035610000}"/>
    <cellStyle name="Note 2 5 2 7" xfId="24885" xr:uid="{00000000-0005-0000-0000-000036610000}"/>
    <cellStyle name="Note 2 5 2 7 2" xfId="24886" xr:uid="{00000000-0005-0000-0000-000037610000}"/>
    <cellStyle name="Note 2 5 2 7 2 2" xfId="24887" xr:uid="{00000000-0005-0000-0000-000038610000}"/>
    <cellStyle name="Note 2 5 2 7 3" xfId="24888" xr:uid="{00000000-0005-0000-0000-000039610000}"/>
    <cellStyle name="Note 2 5 2 8" xfId="24889" xr:uid="{00000000-0005-0000-0000-00003A610000}"/>
    <cellStyle name="Note 2 5 2 8 2" xfId="24890" xr:uid="{00000000-0005-0000-0000-00003B610000}"/>
    <cellStyle name="Note 2 5 2 8 2 2" xfId="24891" xr:uid="{00000000-0005-0000-0000-00003C610000}"/>
    <cellStyle name="Note 2 5 2 8 3" xfId="24892" xr:uid="{00000000-0005-0000-0000-00003D610000}"/>
    <cellStyle name="Note 2 5 3" xfId="24893" xr:uid="{00000000-0005-0000-0000-00003E610000}"/>
    <cellStyle name="Note 2 5 3 10" xfId="24894" xr:uid="{00000000-0005-0000-0000-00003F610000}"/>
    <cellStyle name="Note 2 5 3 2" xfId="24895" xr:uid="{00000000-0005-0000-0000-000040610000}"/>
    <cellStyle name="Note 2 5 3 2 2" xfId="24896" xr:uid="{00000000-0005-0000-0000-000041610000}"/>
    <cellStyle name="Note 2 5 3 2 3" xfId="24897" xr:uid="{00000000-0005-0000-0000-000042610000}"/>
    <cellStyle name="Note 2 5 3 2 3 2" xfId="24898" xr:uid="{00000000-0005-0000-0000-000043610000}"/>
    <cellStyle name="Note 2 5 3 2 3 3" xfId="24899" xr:uid="{00000000-0005-0000-0000-000044610000}"/>
    <cellStyle name="Note 2 5 3 2 4" xfId="24900" xr:uid="{00000000-0005-0000-0000-000045610000}"/>
    <cellStyle name="Note 2 5 3 2 4 2" xfId="24901" xr:uid="{00000000-0005-0000-0000-000046610000}"/>
    <cellStyle name="Note 2 5 3 2 4 2 2" xfId="24902" xr:uid="{00000000-0005-0000-0000-000047610000}"/>
    <cellStyle name="Note 2 5 3 2 4 3" xfId="24903" xr:uid="{00000000-0005-0000-0000-000048610000}"/>
    <cellStyle name="Note 2 5 3 2 5" xfId="24904" xr:uid="{00000000-0005-0000-0000-000049610000}"/>
    <cellStyle name="Note 2 5 3 2 5 2" xfId="24905" xr:uid="{00000000-0005-0000-0000-00004A610000}"/>
    <cellStyle name="Note 2 5 3 2 5 2 2" xfId="24906" xr:uid="{00000000-0005-0000-0000-00004B610000}"/>
    <cellStyle name="Note 2 5 3 2 5 3" xfId="24907" xr:uid="{00000000-0005-0000-0000-00004C610000}"/>
    <cellStyle name="Note 2 5 3 2 6" xfId="24908" xr:uid="{00000000-0005-0000-0000-00004D610000}"/>
    <cellStyle name="Note 2 5 3 2 6 2" xfId="24909" xr:uid="{00000000-0005-0000-0000-00004E610000}"/>
    <cellStyle name="Note 2 5 3 2 6 2 2" xfId="24910" xr:uid="{00000000-0005-0000-0000-00004F610000}"/>
    <cellStyle name="Note 2 5 3 2 6 3" xfId="24911" xr:uid="{00000000-0005-0000-0000-000050610000}"/>
    <cellStyle name="Note 2 5 3 2 7" xfId="24912" xr:uid="{00000000-0005-0000-0000-000051610000}"/>
    <cellStyle name="Note 2 5 3 2 7 2" xfId="24913" xr:uid="{00000000-0005-0000-0000-000052610000}"/>
    <cellStyle name="Note 2 5 3 2 8" xfId="24914" xr:uid="{00000000-0005-0000-0000-000053610000}"/>
    <cellStyle name="Note 2 5 3 2 8 2" xfId="24915" xr:uid="{00000000-0005-0000-0000-000054610000}"/>
    <cellStyle name="Note 2 5 3 2 9" xfId="24916" xr:uid="{00000000-0005-0000-0000-000055610000}"/>
    <cellStyle name="Note 2 5 3 3" xfId="24917" xr:uid="{00000000-0005-0000-0000-000056610000}"/>
    <cellStyle name="Note 2 5 3 4" xfId="24918" xr:uid="{00000000-0005-0000-0000-000057610000}"/>
    <cellStyle name="Note 2 5 3 4 2" xfId="24919" xr:uid="{00000000-0005-0000-0000-000058610000}"/>
    <cellStyle name="Note 2 5 3 4 3" xfId="24920" xr:uid="{00000000-0005-0000-0000-000059610000}"/>
    <cellStyle name="Note 2 5 3 5" xfId="24921" xr:uid="{00000000-0005-0000-0000-00005A610000}"/>
    <cellStyle name="Note 2 5 3 5 2" xfId="24922" xr:uid="{00000000-0005-0000-0000-00005B610000}"/>
    <cellStyle name="Note 2 5 3 5 2 2" xfId="24923" xr:uid="{00000000-0005-0000-0000-00005C610000}"/>
    <cellStyle name="Note 2 5 3 5 3" xfId="24924" xr:uid="{00000000-0005-0000-0000-00005D610000}"/>
    <cellStyle name="Note 2 5 3 6" xfId="24925" xr:uid="{00000000-0005-0000-0000-00005E610000}"/>
    <cellStyle name="Note 2 5 3 6 2" xfId="24926" xr:uid="{00000000-0005-0000-0000-00005F610000}"/>
    <cellStyle name="Note 2 5 3 6 2 2" xfId="24927" xr:uid="{00000000-0005-0000-0000-000060610000}"/>
    <cellStyle name="Note 2 5 3 6 3" xfId="24928" xr:uid="{00000000-0005-0000-0000-000061610000}"/>
    <cellStyle name="Note 2 5 3 7" xfId="24929" xr:uid="{00000000-0005-0000-0000-000062610000}"/>
    <cellStyle name="Note 2 5 3 7 2" xfId="24930" xr:uid="{00000000-0005-0000-0000-000063610000}"/>
    <cellStyle name="Note 2 5 3 7 2 2" xfId="24931" xr:uid="{00000000-0005-0000-0000-000064610000}"/>
    <cellStyle name="Note 2 5 3 7 3" xfId="24932" xr:uid="{00000000-0005-0000-0000-000065610000}"/>
    <cellStyle name="Note 2 5 3 8" xfId="24933" xr:uid="{00000000-0005-0000-0000-000066610000}"/>
    <cellStyle name="Note 2 5 3 8 2" xfId="24934" xr:uid="{00000000-0005-0000-0000-000067610000}"/>
    <cellStyle name="Note 2 5 3 9" xfId="24935" xr:uid="{00000000-0005-0000-0000-000068610000}"/>
    <cellStyle name="Note 2 5 3 9 2" xfId="24936" xr:uid="{00000000-0005-0000-0000-000069610000}"/>
    <cellStyle name="Note 2 5 4" xfId="24937" xr:uid="{00000000-0005-0000-0000-00006A610000}"/>
    <cellStyle name="Note 2 5 4 2" xfId="24938" xr:uid="{00000000-0005-0000-0000-00006B610000}"/>
    <cellStyle name="Note 2 5 4 2 10" xfId="24939" xr:uid="{00000000-0005-0000-0000-00006C610000}"/>
    <cellStyle name="Note 2 5 4 2 2" xfId="24940" xr:uid="{00000000-0005-0000-0000-00006D610000}"/>
    <cellStyle name="Note 2 5 4 2 3" xfId="24941" xr:uid="{00000000-0005-0000-0000-00006E610000}"/>
    <cellStyle name="Note 2 5 4 2 4" xfId="24942" xr:uid="{00000000-0005-0000-0000-00006F610000}"/>
    <cellStyle name="Note 2 5 4 2 4 2" xfId="24943" xr:uid="{00000000-0005-0000-0000-000070610000}"/>
    <cellStyle name="Note 2 5 4 2 4 2 2" xfId="24944" xr:uid="{00000000-0005-0000-0000-000071610000}"/>
    <cellStyle name="Note 2 5 4 2 4 3" xfId="24945" xr:uid="{00000000-0005-0000-0000-000072610000}"/>
    <cellStyle name="Note 2 5 4 2 5" xfId="24946" xr:uid="{00000000-0005-0000-0000-000073610000}"/>
    <cellStyle name="Note 2 5 4 2 5 2" xfId="24947" xr:uid="{00000000-0005-0000-0000-000074610000}"/>
    <cellStyle name="Note 2 5 4 2 5 2 2" xfId="24948" xr:uid="{00000000-0005-0000-0000-000075610000}"/>
    <cellStyle name="Note 2 5 4 2 5 3" xfId="24949" xr:uid="{00000000-0005-0000-0000-000076610000}"/>
    <cellStyle name="Note 2 5 4 2 6" xfId="24950" xr:uid="{00000000-0005-0000-0000-000077610000}"/>
    <cellStyle name="Note 2 5 4 2 6 2" xfId="24951" xr:uid="{00000000-0005-0000-0000-000078610000}"/>
    <cellStyle name="Note 2 5 4 2 6 2 2" xfId="24952" xr:uid="{00000000-0005-0000-0000-000079610000}"/>
    <cellStyle name="Note 2 5 4 2 6 3" xfId="24953" xr:uid="{00000000-0005-0000-0000-00007A610000}"/>
    <cellStyle name="Note 2 5 4 2 7" xfId="24954" xr:uid="{00000000-0005-0000-0000-00007B610000}"/>
    <cellStyle name="Note 2 5 4 2 7 2" xfId="24955" xr:uid="{00000000-0005-0000-0000-00007C610000}"/>
    <cellStyle name="Note 2 5 4 2 8" xfId="24956" xr:uid="{00000000-0005-0000-0000-00007D610000}"/>
    <cellStyle name="Note 2 5 4 2 8 2" xfId="24957" xr:uid="{00000000-0005-0000-0000-00007E610000}"/>
    <cellStyle name="Note 2 5 4 2 9" xfId="24958" xr:uid="{00000000-0005-0000-0000-00007F610000}"/>
    <cellStyle name="Note 2 5 4 3" xfId="24959" xr:uid="{00000000-0005-0000-0000-000080610000}"/>
    <cellStyle name="Note 2 5 4 4" xfId="24960" xr:uid="{00000000-0005-0000-0000-000081610000}"/>
    <cellStyle name="Note 2 5 4 4 2" xfId="24961" xr:uid="{00000000-0005-0000-0000-000082610000}"/>
    <cellStyle name="Note 2 5 4 4 2 2" xfId="24962" xr:uid="{00000000-0005-0000-0000-000083610000}"/>
    <cellStyle name="Note 2 5 4 4 3" xfId="24963" xr:uid="{00000000-0005-0000-0000-000084610000}"/>
    <cellStyle name="Note 2 5 4 5" xfId="24964" xr:uid="{00000000-0005-0000-0000-000085610000}"/>
    <cellStyle name="Note 2 5 4 5 2" xfId="24965" xr:uid="{00000000-0005-0000-0000-000086610000}"/>
    <cellStyle name="Note 2 5 4 5 2 2" xfId="24966" xr:uid="{00000000-0005-0000-0000-000087610000}"/>
    <cellStyle name="Note 2 5 4 5 3" xfId="24967" xr:uid="{00000000-0005-0000-0000-000088610000}"/>
    <cellStyle name="Note 2 5 5" xfId="24968" xr:uid="{00000000-0005-0000-0000-000089610000}"/>
    <cellStyle name="Note 2 5 5 2" xfId="24969" xr:uid="{00000000-0005-0000-0000-00008A610000}"/>
    <cellStyle name="Note 2 5 5 3" xfId="24970" xr:uid="{00000000-0005-0000-0000-00008B610000}"/>
    <cellStyle name="Note 2 5 5 3 2" xfId="24971" xr:uid="{00000000-0005-0000-0000-00008C610000}"/>
    <cellStyle name="Note 2 5 5 3 3" xfId="24972" xr:uid="{00000000-0005-0000-0000-00008D610000}"/>
    <cellStyle name="Note 2 5 5 4" xfId="24973" xr:uid="{00000000-0005-0000-0000-00008E610000}"/>
    <cellStyle name="Note 2 5 5 4 2" xfId="24974" xr:uid="{00000000-0005-0000-0000-00008F610000}"/>
    <cellStyle name="Note 2 5 5 4 2 2" xfId="24975" xr:uid="{00000000-0005-0000-0000-000090610000}"/>
    <cellStyle name="Note 2 5 5 4 3" xfId="24976" xr:uid="{00000000-0005-0000-0000-000091610000}"/>
    <cellStyle name="Note 2 5 5 5" xfId="24977" xr:uid="{00000000-0005-0000-0000-000092610000}"/>
    <cellStyle name="Note 2 5 5 5 2" xfId="24978" xr:uid="{00000000-0005-0000-0000-000093610000}"/>
    <cellStyle name="Note 2 5 5 5 2 2" xfId="24979" xr:uid="{00000000-0005-0000-0000-000094610000}"/>
    <cellStyle name="Note 2 5 5 5 3" xfId="24980" xr:uid="{00000000-0005-0000-0000-000095610000}"/>
    <cellStyle name="Note 2 5 5 6" xfId="24981" xr:uid="{00000000-0005-0000-0000-000096610000}"/>
    <cellStyle name="Note 2 5 5 6 2" xfId="24982" xr:uid="{00000000-0005-0000-0000-000097610000}"/>
    <cellStyle name="Note 2 5 5 6 2 2" xfId="24983" xr:uid="{00000000-0005-0000-0000-000098610000}"/>
    <cellStyle name="Note 2 5 5 6 3" xfId="24984" xr:uid="{00000000-0005-0000-0000-000099610000}"/>
    <cellStyle name="Note 2 5 5 7" xfId="24985" xr:uid="{00000000-0005-0000-0000-00009A610000}"/>
    <cellStyle name="Note 2 5 5 7 2" xfId="24986" xr:uid="{00000000-0005-0000-0000-00009B610000}"/>
    <cellStyle name="Note 2 5 5 8" xfId="24987" xr:uid="{00000000-0005-0000-0000-00009C610000}"/>
    <cellStyle name="Note 2 5 5 8 2" xfId="24988" xr:uid="{00000000-0005-0000-0000-00009D610000}"/>
    <cellStyle name="Note 2 5 5 9" xfId="24989" xr:uid="{00000000-0005-0000-0000-00009E610000}"/>
    <cellStyle name="Note 2 5 6" xfId="24990" xr:uid="{00000000-0005-0000-0000-00009F610000}"/>
    <cellStyle name="Note 2 5 6 2" xfId="24991" xr:uid="{00000000-0005-0000-0000-0000A0610000}"/>
    <cellStyle name="Note 2 5 6 3" xfId="24992" xr:uid="{00000000-0005-0000-0000-0000A1610000}"/>
    <cellStyle name="Note 2 5 7" xfId="24993" xr:uid="{00000000-0005-0000-0000-0000A2610000}"/>
    <cellStyle name="Note 2 5 8" xfId="24994" xr:uid="{00000000-0005-0000-0000-0000A3610000}"/>
    <cellStyle name="Note 2 5 8 2" xfId="24995" xr:uid="{00000000-0005-0000-0000-0000A4610000}"/>
    <cellStyle name="Note 2 5 8 2 2" xfId="24996" xr:uid="{00000000-0005-0000-0000-0000A5610000}"/>
    <cellStyle name="Note 2 5 8 3" xfId="24997" xr:uid="{00000000-0005-0000-0000-0000A6610000}"/>
    <cellStyle name="Note 2 5 8 4" xfId="24998" xr:uid="{00000000-0005-0000-0000-0000A7610000}"/>
    <cellStyle name="Note 2 5 8 5" xfId="24999" xr:uid="{00000000-0005-0000-0000-0000A8610000}"/>
    <cellStyle name="Note 2 5 9" xfId="25000" xr:uid="{00000000-0005-0000-0000-0000A9610000}"/>
    <cellStyle name="Note 2 5 9 2" xfId="25001" xr:uid="{00000000-0005-0000-0000-0000AA610000}"/>
    <cellStyle name="Note 2 5 9 2 2" xfId="25002" xr:uid="{00000000-0005-0000-0000-0000AB610000}"/>
    <cellStyle name="Note 2 5 9 3" xfId="25003" xr:uid="{00000000-0005-0000-0000-0000AC610000}"/>
    <cellStyle name="Note 2 6" xfId="25004" xr:uid="{00000000-0005-0000-0000-0000AD610000}"/>
    <cellStyle name="Note 2 6 2" xfId="25005" xr:uid="{00000000-0005-0000-0000-0000AE610000}"/>
    <cellStyle name="Note 2 6 2 2" xfId="25006" xr:uid="{00000000-0005-0000-0000-0000AF610000}"/>
    <cellStyle name="Note 2 6 2 3" xfId="25007" xr:uid="{00000000-0005-0000-0000-0000B0610000}"/>
    <cellStyle name="Note 2 6 2 3 2" xfId="25008" xr:uid="{00000000-0005-0000-0000-0000B1610000}"/>
    <cellStyle name="Note 2 6 2 3 3" xfId="25009" xr:uid="{00000000-0005-0000-0000-0000B2610000}"/>
    <cellStyle name="Note 2 6 2 4" xfId="25010" xr:uid="{00000000-0005-0000-0000-0000B3610000}"/>
    <cellStyle name="Note 2 6 2 4 2" xfId="25011" xr:uid="{00000000-0005-0000-0000-0000B4610000}"/>
    <cellStyle name="Note 2 6 2 4 2 2" xfId="25012" xr:uid="{00000000-0005-0000-0000-0000B5610000}"/>
    <cellStyle name="Note 2 6 2 4 3" xfId="25013" xr:uid="{00000000-0005-0000-0000-0000B6610000}"/>
    <cellStyle name="Note 2 6 2 5" xfId="25014" xr:uid="{00000000-0005-0000-0000-0000B7610000}"/>
    <cellStyle name="Note 2 6 2 5 2" xfId="25015" xr:uid="{00000000-0005-0000-0000-0000B8610000}"/>
    <cellStyle name="Note 2 6 2 5 2 2" xfId="25016" xr:uid="{00000000-0005-0000-0000-0000B9610000}"/>
    <cellStyle name="Note 2 6 2 5 3" xfId="25017" xr:uid="{00000000-0005-0000-0000-0000BA610000}"/>
    <cellStyle name="Note 2 6 2 6" xfId="25018" xr:uid="{00000000-0005-0000-0000-0000BB610000}"/>
    <cellStyle name="Note 2 6 2 6 2" xfId="25019" xr:uid="{00000000-0005-0000-0000-0000BC610000}"/>
    <cellStyle name="Note 2 6 2 6 2 2" xfId="25020" xr:uid="{00000000-0005-0000-0000-0000BD610000}"/>
    <cellStyle name="Note 2 6 2 6 3" xfId="25021" xr:uid="{00000000-0005-0000-0000-0000BE610000}"/>
    <cellStyle name="Note 2 6 2 7" xfId="25022" xr:uid="{00000000-0005-0000-0000-0000BF610000}"/>
    <cellStyle name="Note 2 6 2 7 2" xfId="25023" xr:uid="{00000000-0005-0000-0000-0000C0610000}"/>
    <cellStyle name="Note 2 6 2 8" xfId="25024" xr:uid="{00000000-0005-0000-0000-0000C1610000}"/>
    <cellStyle name="Note 2 6 2 8 2" xfId="25025" xr:uid="{00000000-0005-0000-0000-0000C2610000}"/>
    <cellStyle name="Note 2 6 2 9" xfId="25026" xr:uid="{00000000-0005-0000-0000-0000C3610000}"/>
    <cellStyle name="Note 2 6 3" xfId="25027" xr:uid="{00000000-0005-0000-0000-0000C4610000}"/>
    <cellStyle name="Note 2 6 3 2" xfId="25028" xr:uid="{00000000-0005-0000-0000-0000C5610000}"/>
    <cellStyle name="Note 2 6 3 3" xfId="25029" xr:uid="{00000000-0005-0000-0000-0000C6610000}"/>
    <cellStyle name="Note 2 6 3 3 2" xfId="25030" xr:uid="{00000000-0005-0000-0000-0000C7610000}"/>
    <cellStyle name="Note 2 6 3 3 3" xfId="25031" xr:uid="{00000000-0005-0000-0000-0000C8610000}"/>
    <cellStyle name="Note 2 6 3 4" xfId="25032" xr:uid="{00000000-0005-0000-0000-0000C9610000}"/>
    <cellStyle name="Note 2 6 3 4 2" xfId="25033" xr:uid="{00000000-0005-0000-0000-0000CA610000}"/>
    <cellStyle name="Note 2 6 3 4 2 2" xfId="25034" xr:uid="{00000000-0005-0000-0000-0000CB610000}"/>
    <cellStyle name="Note 2 6 3 4 3" xfId="25035" xr:uid="{00000000-0005-0000-0000-0000CC610000}"/>
    <cellStyle name="Note 2 6 3 5" xfId="25036" xr:uid="{00000000-0005-0000-0000-0000CD610000}"/>
    <cellStyle name="Note 2 6 3 5 2" xfId="25037" xr:uid="{00000000-0005-0000-0000-0000CE610000}"/>
    <cellStyle name="Note 2 6 3 5 2 2" xfId="25038" xr:uid="{00000000-0005-0000-0000-0000CF610000}"/>
    <cellStyle name="Note 2 6 3 5 3" xfId="25039" xr:uid="{00000000-0005-0000-0000-0000D0610000}"/>
    <cellStyle name="Note 2 6 3 6" xfId="25040" xr:uid="{00000000-0005-0000-0000-0000D1610000}"/>
    <cellStyle name="Note 2 6 3 6 2" xfId="25041" xr:uid="{00000000-0005-0000-0000-0000D2610000}"/>
    <cellStyle name="Note 2 6 3 6 2 2" xfId="25042" xr:uid="{00000000-0005-0000-0000-0000D3610000}"/>
    <cellStyle name="Note 2 6 3 6 3" xfId="25043" xr:uid="{00000000-0005-0000-0000-0000D4610000}"/>
    <cellStyle name="Note 2 6 3 7" xfId="25044" xr:uid="{00000000-0005-0000-0000-0000D5610000}"/>
    <cellStyle name="Note 2 6 3 7 2" xfId="25045" xr:uid="{00000000-0005-0000-0000-0000D6610000}"/>
    <cellStyle name="Note 2 6 3 8" xfId="25046" xr:uid="{00000000-0005-0000-0000-0000D7610000}"/>
    <cellStyle name="Note 2 6 3 8 2" xfId="25047" xr:uid="{00000000-0005-0000-0000-0000D8610000}"/>
    <cellStyle name="Note 2 6 3 9" xfId="25048" xr:uid="{00000000-0005-0000-0000-0000D9610000}"/>
    <cellStyle name="Note 2 6 4" xfId="25049" xr:uid="{00000000-0005-0000-0000-0000DA610000}"/>
    <cellStyle name="Note 2 6 4 2" xfId="25050" xr:uid="{00000000-0005-0000-0000-0000DB610000}"/>
    <cellStyle name="Note 2 6 4 3" xfId="25051" xr:uid="{00000000-0005-0000-0000-0000DC610000}"/>
    <cellStyle name="Note 2 6 4 3 2" xfId="25052" xr:uid="{00000000-0005-0000-0000-0000DD610000}"/>
    <cellStyle name="Note 2 6 4 3 2 2" xfId="25053" xr:uid="{00000000-0005-0000-0000-0000DE610000}"/>
    <cellStyle name="Note 2 6 4 3 3" xfId="25054" xr:uid="{00000000-0005-0000-0000-0000DF610000}"/>
    <cellStyle name="Note 2 6 4 4" xfId="25055" xr:uid="{00000000-0005-0000-0000-0000E0610000}"/>
    <cellStyle name="Note 2 6 4 4 2" xfId="25056" xr:uid="{00000000-0005-0000-0000-0000E1610000}"/>
    <cellStyle name="Note 2 6 4 4 2 2" xfId="25057" xr:uid="{00000000-0005-0000-0000-0000E2610000}"/>
    <cellStyle name="Note 2 6 4 4 3" xfId="25058" xr:uid="{00000000-0005-0000-0000-0000E3610000}"/>
    <cellStyle name="Note 2 6 4 5" xfId="25059" xr:uid="{00000000-0005-0000-0000-0000E4610000}"/>
    <cellStyle name="Note 2 6 4 5 2" xfId="25060" xr:uid="{00000000-0005-0000-0000-0000E5610000}"/>
    <cellStyle name="Note 2 6 4 5 2 2" xfId="25061" xr:uid="{00000000-0005-0000-0000-0000E6610000}"/>
    <cellStyle name="Note 2 6 4 5 3" xfId="25062" xr:uid="{00000000-0005-0000-0000-0000E7610000}"/>
    <cellStyle name="Note 2 6 4 6" xfId="25063" xr:uid="{00000000-0005-0000-0000-0000E8610000}"/>
    <cellStyle name="Note 2 6 4 6 2" xfId="25064" xr:uid="{00000000-0005-0000-0000-0000E9610000}"/>
    <cellStyle name="Note 2 6 4 7" xfId="25065" xr:uid="{00000000-0005-0000-0000-0000EA610000}"/>
    <cellStyle name="Note 2 6 4 7 2" xfId="25066" xr:uid="{00000000-0005-0000-0000-0000EB610000}"/>
    <cellStyle name="Note 2 6 4 8" xfId="25067" xr:uid="{00000000-0005-0000-0000-0000EC610000}"/>
    <cellStyle name="Note 2 6 4 9" xfId="25068" xr:uid="{00000000-0005-0000-0000-0000ED610000}"/>
    <cellStyle name="Note 2 6 5" xfId="25069" xr:uid="{00000000-0005-0000-0000-0000EE610000}"/>
    <cellStyle name="Note 2 6 5 2" xfId="25070" xr:uid="{00000000-0005-0000-0000-0000EF610000}"/>
    <cellStyle name="Note 2 6 5 3" xfId="25071" xr:uid="{00000000-0005-0000-0000-0000F0610000}"/>
    <cellStyle name="Note 2 6 6" xfId="25072" xr:uid="{00000000-0005-0000-0000-0000F1610000}"/>
    <cellStyle name="Note 2 6 6 2" xfId="25073" xr:uid="{00000000-0005-0000-0000-0000F2610000}"/>
    <cellStyle name="Note 2 6 6 2 2" xfId="25074" xr:uid="{00000000-0005-0000-0000-0000F3610000}"/>
    <cellStyle name="Note 2 6 6 2 2 2" xfId="25075" xr:uid="{00000000-0005-0000-0000-0000F4610000}"/>
    <cellStyle name="Note 2 6 6 2 3" xfId="25076" xr:uid="{00000000-0005-0000-0000-0000F5610000}"/>
    <cellStyle name="Note 2 6 6 3" xfId="25077" xr:uid="{00000000-0005-0000-0000-0000F6610000}"/>
    <cellStyle name="Note 2 6 6 3 2" xfId="25078" xr:uid="{00000000-0005-0000-0000-0000F7610000}"/>
    <cellStyle name="Note 2 6 6 3 2 2" xfId="25079" xr:uid="{00000000-0005-0000-0000-0000F8610000}"/>
    <cellStyle name="Note 2 6 6 3 3" xfId="25080" xr:uid="{00000000-0005-0000-0000-0000F9610000}"/>
    <cellStyle name="Note 2 6 6 4" xfId="25081" xr:uid="{00000000-0005-0000-0000-0000FA610000}"/>
    <cellStyle name="Note 2 6 6 4 2" xfId="25082" xr:uid="{00000000-0005-0000-0000-0000FB610000}"/>
    <cellStyle name="Note 2 6 6 4 2 2" xfId="25083" xr:uid="{00000000-0005-0000-0000-0000FC610000}"/>
    <cellStyle name="Note 2 6 6 4 3" xfId="25084" xr:uid="{00000000-0005-0000-0000-0000FD610000}"/>
    <cellStyle name="Note 2 6 6 5" xfId="25085" xr:uid="{00000000-0005-0000-0000-0000FE610000}"/>
    <cellStyle name="Note 2 6 6 5 2" xfId="25086" xr:uid="{00000000-0005-0000-0000-0000FF610000}"/>
    <cellStyle name="Note 2 6 6 6" xfId="25087" xr:uid="{00000000-0005-0000-0000-000000620000}"/>
    <cellStyle name="Note 2 6 6 6 2" xfId="25088" xr:uid="{00000000-0005-0000-0000-000001620000}"/>
    <cellStyle name="Note 2 6 6 7" xfId="25089" xr:uid="{00000000-0005-0000-0000-000002620000}"/>
    <cellStyle name="Note 2 6 7" xfId="25090" xr:uid="{00000000-0005-0000-0000-000003620000}"/>
    <cellStyle name="Note 2 6 7 2" xfId="25091" xr:uid="{00000000-0005-0000-0000-000004620000}"/>
    <cellStyle name="Note 2 6 7 2 2" xfId="25092" xr:uid="{00000000-0005-0000-0000-000005620000}"/>
    <cellStyle name="Note 2 6 7 3" xfId="25093" xr:uid="{00000000-0005-0000-0000-000006620000}"/>
    <cellStyle name="Note 2 6 8" xfId="25094" xr:uid="{00000000-0005-0000-0000-000007620000}"/>
    <cellStyle name="Note 2 6 8 2" xfId="25095" xr:uid="{00000000-0005-0000-0000-000008620000}"/>
    <cellStyle name="Note 2 6 8 2 2" xfId="25096" xr:uid="{00000000-0005-0000-0000-000009620000}"/>
    <cellStyle name="Note 2 6 8 3" xfId="25097" xr:uid="{00000000-0005-0000-0000-00000A620000}"/>
    <cellStyle name="Note 2 7" xfId="25098" xr:uid="{00000000-0005-0000-0000-00000B620000}"/>
    <cellStyle name="Note 2 7 10" xfId="25099" xr:uid="{00000000-0005-0000-0000-00000C620000}"/>
    <cellStyle name="Note 2 7 2" xfId="25100" xr:uid="{00000000-0005-0000-0000-00000D620000}"/>
    <cellStyle name="Note 2 7 2 2" xfId="25101" xr:uid="{00000000-0005-0000-0000-00000E620000}"/>
    <cellStyle name="Note 2 7 2 3" xfId="25102" xr:uid="{00000000-0005-0000-0000-00000F620000}"/>
    <cellStyle name="Note 2 7 2 3 2" xfId="25103" xr:uid="{00000000-0005-0000-0000-000010620000}"/>
    <cellStyle name="Note 2 7 2 3 3" xfId="25104" xr:uid="{00000000-0005-0000-0000-000011620000}"/>
    <cellStyle name="Note 2 7 2 4" xfId="25105" xr:uid="{00000000-0005-0000-0000-000012620000}"/>
    <cellStyle name="Note 2 7 2 4 2" xfId="25106" xr:uid="{00000000-0005-0000-0000-000013620000}"/>
    <cellStyle name="Note 2 7 2 4 2 2" xfId="25107" xr:uid="{00000000-0005-0000-0000-000014620000}"/>
    <cellStyle name="Note 2 7 2 4 3" xfId="25108" xr:uid="{00000000-0005-0000-0000-000015620000}"/>
    <cellStyle name="Note 2 7 2 5" xfId="25109" xr:uid="{00000000-0005-0000-0000-000016620000}"/>
    <cellStyle name="Note 2 7 2 5 2" xfId="25110" xr:uid="{00000000-0005-0000-0000-000017620000}"/>
    <cellStyle name="Note 2 7 2 5 2 2" xfId="25111" xr:uid="{00000000-0005-0000-0000-000018620000}"/>
    <cellStyle name="Note 2 7 2 5 3" xfId="25112" xr:uid="{00000000-0005-0000-0000-000019620000}"/>
    <cellStyle name="Note 2 7 2 6" xfId="25113" xr:uid="{00000000-0005-0000-0000-00001A620000}"/>
    <cellStyle name="Note 2 7 2 6 2" xfId="25114" xr:uid="{00000000-0005-0000-0000-00001B620000}"/>
    <cellStyle name="Note 2 7 2 6 2 2" xfId="25115" xr:uid="{00000000-0005-0000-0000-00001C620000}"/>
    <cellStyle name="Note 2 7 2 6 3" xfId="25116" xr:uid="{00000000-0005-0000-0000-00001D620000}"/>
    <cellStyle name="Note 2 7 2 7" xfId="25117" xr:uid="{00000000-0005-0000-0000-00001E620000}"/>
    <cellStyle name="Note 2 7 2 7 2" xfId="25118" xr:uid="{00000000-0005-0000-0000-00001F620000}"/>
    <cellStyle name="Note 2 7 2 8" xfId="25119" xr:uid="{00000000-0005-0000-0000-000020620000}"/>
    <cellStyle name="Note 2 7 2 8 2" xfId="25120" xr:uid="{00000000-0005-0000-0000-000021620000}"/>
    <cellStyle name="Note 2 7 2 9" xfId="25121" xr:uid="{00000000-0005-0000-0000-000022620000}"/>
    <cellStyle name="Note 2 7 3" xfId="25122" xr:uid="{00000000-0005-0000-0000-000023620000}"/>
    <cellStyle name="Note 2 7 4" xfId="25123" xr:uid="{00000000-0005-0000-0000-000024620000}"/>
    <cellStyle name="Note 2 7 4 2" xfId="25124" xr:uid="{00000000-0005-0000-0000-000025620000}"/>
    <cellStyle name="Note 2 7 4 3" xfId="25125" xr:uid="{00000000-0005-0000-0000-000026620000}"/>
    <cellStyle name="Note 2 7 5" xfId="25126" xr:uid="{00000000-0005-0000-0000-000027620000}"/>
    <cellStyle name="Note 2 7 5 2" xfId="25127" xr:uid="{00000000-0005-0000-0000-000028620000}"/>
    <cellStyle name="Note 2 7 5 2 2" xfId="25128" xr:uid="{00000000-0005-0000-0000-000029620000}"/>
    <cellStyle name="Note 2 7 5 3" xfId="25129" xr:uid="{00000000-0005-0000-0000-00002A620000}"/>
    <cellStyle name="Note 2 7 6" xfId="25130" xr:uid="{00000000-0005-0000-0000-00002B620000}"/>
    <cellStyle name="Note 2 7 6 2" xfId="25131" xr:uid="{00000000-0005-0000-0000-00002C620000}"/>
    <cellStyle name="Note 2 7 6 2 2" xfId="25132" xr:uid="{00000000-0005-0000-0000-00002D620000}"/>
    <cellStyle name="Note 2 7 6 3" xfId="25133" xr:uid="{00000000-0005-0000-0000-00002E620000}"/>
    <cellStyle name="Note 2 7 7" xfId="25134" xr:uid="{00000000-0005-0000-0000-00002F620000}"/>
    <cellStyle name="Note 2 7 7 2" xfId="25135" xr:uid="{00000000-0005-0000-0000-000030620000}"/>
    <cellStyle name="Note 2 7 7 2 2" xfId="25136" xr:uid="{00000000-0005-0000-0000-000031620000}"/>
    <cellStyle name="Note 2 7 7 3" xfId="25137" xr:uid="{00000000-0005-0000-0000-000032620000}"/>
    <cellStyle name="Note 2 7 8" xfId="25138" xr:uid="{00000000-0005-0000-0000-000033620000}"/>
    <cellStyle name="Note 2 7 8 2" xfId="25139" xr:uid="{00000000-0005-0000-0000-000034620000}"/>
    <cellStyle name="Note 2 7 9" xfId="25140" xr:uid="{00000000-0005-0000-0000-000035620000}"/>
    <cellStyle name="Note 2 7 9 2" xfId="25141" xr:uid="{00000000-0005-0000-0000-000036620000}"/>
    <cellStyle name="Note 2 8" xfId="25142" xr:uid="{00000000-0005-0000-0000-000037620000}"/>
    <cellStyle name="Note 2 8 2" xfId="25143" xr:uid="{00000000-0005-0000-0000-000038620000}"/>
    <cellStyle name="Note 2 8 2 10" xfId="25144" xr:uid="{00000000-0005-0000-0000-000039620000}"/>
    <cellStyle name="Note 2 8 2 2" xfId="25145" xr:uid="{00000000-0005-0000-0000-00003A620000}"/>
    <cellStyle name="Note 2 8 2 3" xfId="25146" xr:uid="{00000000-0005-0000-0000-00003B620000}"/>
    <cellStyle name="Note 2 8 2 4" xfId="25147" xr:uid="{00000000-0005-0000-0000-00003C620000}"/>
    <cellStyle name="Note 2 8 2 4 2" xfId="25148" xr:uid="{00000000-0005-0000-0000-00003D620000}"/>
    <cellStyle name="Note 2 8 2 4 2 2" xfId="25149" xr:uid="{00000000-0005-0000-0000-00003E620000}"/>
    <cellStyle name="Note 2 8 2 4 3" xfId="25150" xr:uid="{00000000-0005-0000-0000-00003F620000}"/>
    <cellStyle name="Note 2 8 2 5" xfId="25151" xr:uid="{00000000-0005-0000-0000-000040620000}"/>
    <cellStyle name="Note 2 8 2 5 2" xfId="25152" xr:uid="{00000000-0005-0000-0000-000041620000}"/>
    <cellStyle name="Note 2 8 2 5 2 2" xfId="25153" xr:uid="{00000000-0005-0000-0000-000042620000}"/>
    <cellStyle name="Note 2 8 2 5 3" xfId="25154" xr:uid="{00000000-0005-0000-0000-000043620000}"/>
    <cellStyle name="Note 2 8 2 6" xfId="25155" xr:uid="{00000000-0005-0000-0000-000044620000}"/>
    <cellStyle name="Note 2 8 2 6 2" xfId="25156" xr:uid="{00000000-0005-0000-0000-000045620000}"/>
    <cellStyle name="Note 2 8 2 6 2 2" xfId="25157" xr:uid="{00000000-0005-0000-0000-000046620000}"/>
    <cellStyle name="Note 2 8 2 6 3" xfId="25158" xr:uid="{00000000-0005-0000-0000-000047620000}"/>
    <cellStyle name="Note 2 8 2 7" xfId="25159" xr:uid="{00000000-0005-0000-0000-000048620000}"/>
    <cellStyle name="Note 2 8 2 7 2" xfId="25160" xr:uid="{00000000-0005-0000-0000-000049620000}"/>
    <cellStyle name="Note 2 8 2 8" xfId="25161" xr:uid="{00000000-0005-0000-0000-00004A620000}"/>
    <cellStyle name="Note 2 8 2 8 2" xfId="25162" xr:uid="{00000000-0005-0000-0000-00004B620000}"/>
    <cellStyle name="Note 2 8 2 9" xfId="25163" xr:uid="{00000000-0005-0000-0000-00004C620000}"/>
    <cellStyle name="Note 2 8 3" xfId="25164" xr:uid="{00000000-0005-0000-0000-00004D620000}"/>
    <cellStyle name="Note 2 8 4" xfId="25165" xr:uid="{00000000-0005-0000-0000-00004E620000}"/>
    <cellStyle name="Note 2 8 4 2" xfId="25166" xr:uid="{00000000-0005-0000-0000-00004F620000}"/>
    <cellStyle name="Note 2 8 4 2 2" xfId="25167" xr:uid="{00000000-0005-0000-0000-000050620000}"/>
    <cellStyle name="Note 2 8 4 3" xfId="25168" xr:uid="{00000000-0005-0000-0000-000051620000}"/>
    <cellStyle name="Note 2 8 5" xfId="25169" xr:uid="{00000000-0005-0000-0000-000052620000}"/>
    <cellStyle name="Note 2 8 5 2" xfId="25170" xr:uid="{00000000-0005-0000-0000-000053620000}"/>
    <cellStyle name="Note 2 8 5 2 2" xfId="25171" xr:uid="{00000000-0005-0000-0000-000054620000}"/>
    <cellStyle name="Note 2 8 5 3" xfId="25172" xr:uid="{00000000-0005-0000-0000-000055620000}"/>
    <cellStyle name="Note 2 9" xfId="25173" xr:uid="{00000000-0005-0000-0000-000056620000}"/>
    <cellStyle name="Note 2 9 2" xfId="25174" xr:uid="{00000000-0005-0000-0000-000057620000}"/>
    <cellStyle name="Note 2 9 3" xfId="25175" xr:uid="{00000000-0005-0000-0000-000058620000}"/>
    <cellStyle name="Note 2 9 3 2" xfId="25176" xr:uid="{00000000-0005-0000-0000-000059620000}"/>
    <cellStyle name="Note 2 9 3 3" xfId="25177" xr:uid="{00000000-0005-0000-0000-00005A620000}"/>
    <cellStyle name="Note 2 9 4" xfId="25178" xr:uid="{00000000-0005-0000-0000-00005B620000}"/>
    <cellStyle name="Note 2 9 4 2" xfId="25179" xr:uid="{00000000-0005-0000-0000-00005C620000}"/>
    <cellStyle name="Note 2 9 4 2 2" xfId="25180" xr:uid="{00000000-0005-0000-0000-00005D620000}"/>
    <cellStyle name="Note 2 9 4 3" xfId="25181" xr:uid="{00000000-0005-0000-0000-00005E620000}"/>
    <cellStyle name="Note 2 9 5" xfId="25182" xr:uid="{00000000-0005-0000-0000-00005F620000}"/>
    <cellStyle name="Note 2 9 5 2" xfId="25183" xr:uid="{00000000-0005-0000-0000-000060620000}"/>
    <cellStyle name="Note 2 9 5 2 2" xfId="25184" xr:uid="{00000000-0005-0000-0000-000061620000}"/>
    <cellStyle name="Note 2 9 5 3" xfId="25185" xr:uid="{00000000-0005-0000-0000-000062620000}"/>
    <cellStyle name="Note 2 9 6" xfId="25186" xr:uid="{00000000-0005-0000-0000-000063620000}"/>
    <cellStyle name="Note 2 9 6 2" xfId="25187" xr:uid="{00000000-0005-0000-0000-000064620000}"/>
    <cellStyle name="Note 2 9 6 2 2" xfId="25188" xr:uid="{00000000-0005-0000-0000-000065620000}"/>
    <cellStyle name="Note 2 9 6 3" xfId="25189" xr:uid="{00000000-0005-0000-0000-000066620000}"/>
    <cellStyle name="Note 2 9 7" xfId="25190" xr:uid="{00000000-0005-0000-0000-000067620000}"/>
    <cellStyle name="Note 2 9 7 2" xfId="25191" xr:uid="{00000000-0005-0000-0000-000068620000}"/>
    <cellStyle name="Note 2 9 8" xfId="25192" xr:uid="{00000000-0005-0000-0000-000069620000}"/>
    <cellStyle name="Note 2 9 8 2" xfId="25193" xr:uid="{00000000-0005-0000-0000-00006A620000}"/>
    <cellStyle name="Note 2 9 9" xfId="25194" xr:uid="{00000000-0005-0000-0000-00006B620000}"/>
    <cellStyle name="Note 3" xfId="25195" xr:uid="{00000000-0005-0000-0000-00006C620000}"/>
    <cellStyle name="Output 2" xfId="25196" xr:uid="{00000000-0005-0000-0000-00006D620000}"/>
    <cellStyle name="Percent 10" xfId="25197" xr:uid="{00000000-0005-0000-0000-00006E620000}"/>
    <cellStyle name="Percent 10 2" xfId="25198" xr:uid="{00000000-0005-0000-0000-00006F620000}"/>
    <cellStyle name="Percent 10 2 2" xfId="25199" xr:uid="{00000000-0005-0000-0000-000070620000}"/>
    <cellStyle name="Percent 10 2 2 2" xfId="25200" xr:uid="{00000000-0005-0000-0000-000071620000}"/>
    <cellStyle name="Percent 10 2 3" xfId="25201" xr:uid="{00000000-0005-0000-0000-000072620000}"/>
    <cellStyle name="Percent 10 2 4" xfId="25202" xr:uid="{00000000-0005-0000-0000-000073620000}"/>
    <cellStyle name="Percent 10 3" xfId="25203" xr:uid="{00000000-0005-0000-0000-000074620000}"/>
    <cellStyle name="Percent 10 3 2" xfId="25204" xr:uid="{00000000-0005-0000-0000-000075620000}"/>
    <cellStyle name="Percent 10 3 2 2" xfId="25205" xr:uid="{00000000-0005-0000-0000-000076620000}"/>
    <cellStyle name="Percent 10 3 3" xfId="25206" xr:uid="{00000000-0005-0000-0000-000077620000}"/>
    <cellStyle name="Percent 10 3 3 2" xfId="25207" xr:uid="{00000000-0005-0000-0000-000078620000}"/>
    <cellStyle name="Percent 10 3 4" xfId="25208" xr:uid="{00000000-0005-0000-0000-000079620000}"/>
    <cellStyle name="Percent 10 3 5" xfId="25209" xr:uid="{00000000-0005-0000-0000-00007A620000}"/>
    <cellStyle name="Percent 10 3 6" xfId="25210" xr:uid="{00000000-0005-0000-0000-00007B620000}"/>
    <cellStyle name="Percent 10 4" xfId="25211" xr:uid="{00000000-0005-0000-0000-00007C620000}"/>
    <cellStyle name="Percent 10 4 2" xfId="25212" xr:uid="{00000000-0005-0000-0000-00007D620000}"/>
    <cellStyle name="Percent 10 4 2 2" xfId="25213" xr:uid="{00000000-0005-0000-0000-00007E620000}"/>
    <cellStyle name="Percent 10 4 2 3" xfId="25214" xr:uid="{00000000-0005-0000-0000-00007F620000}"/>
    <cellStyle name="Percent 10 4 3" xfId="25215" xr:uid="{00000000-0005-0000-0000-000080620000}"/>
    <cellStyle name="Percent 10 4 4" xfId="25216" xr:uid="{00000000-0005-0000-0000-000081620000}"/>
    <cellStyle name="Percent 10 5" xfId="25217" xr:uid="{00000000-0005-0000-0000-000082620000}"/>
    <cellStyle name="Percent 10 6" xfId="25218" xr:uid="{00000000-0005-0000-0000-000083620000}"/>
    <cellStyle name="Percent 11" xfId="25219" xr:uid="{00000000-0005-0000-0000-000084620000}"/>
    <cellStyle name="Percent 11 2" xfId="25220" xr:uid="{00000000-0005-0000-0000-000085620000}"/>
    <cellStyle name="Percent 11 2 2" xfId="25221" xr:uid="{00000000-0005-0000-0000-000086620000}"/>
    <cellStyle name="Percent 11 2 2 2" xfId="25222" xr:uid="{00000000-0005-0000-0000-000087620000}"/>
    <cellStyle name="Percent 11 2 3" xfId="25223" xr:uid="{00000000-0005-0000-0000-000088620000}"/>
    <cellStyle name="Percent 11 2 4" xfId="25224" xr:uid="{00000000-0005-0000-0000-000089620000}"/>
    <cellStyle name="Percent 11 3" xfId="25225" xr:uid="{00000000-0005-0000-0000-00008A620000}"/>
    <cellStyle name="Percent 11 3 2" xfId="25226" xr:uid="{00000000-0005-0000-0000-00008B620000}"/>
    <cellStyle name="Percent 11 3 2 2" xfId="25227" xr:uid="{00000000-0005-0000-0000-00008C620000}"/>
    <cellStyle name="Percent 11 3 3" xfId="25228" xr:uid="{00000000-0005-0000-0000-00008D620000}"/>
    <cellStyle name="Percent 11 3 3 2" xfId="25229" xr:uid="{00000000-0005-0000-0000-00008E620000}"/>
    <cellStyle name="Percent 11 3 4" xfId="25230" xr:uid="{00000000-0005-0000-0000-00008F620000}"/>
    <cellStyle name="Percent 11 3 5" xfId="25231" xr:uid="{00000000-0005-0000-0000-000090620000}"/>
    <cellStyle name="Percent 11 3 6" xfId="25232" xr:uid="{00000000-0005-0000-0000-000091620000}"/>
    <cellStyle name="Percent 11 4" xfId="25233" xr:uid="{00000000-0005-0000-0000-000092620000}"/>
    <cellStyle name="Percent 11 4 2" xfId="25234" xr:uid="{00000000-0005-0000-0000-000093620000}"/>
    <cellStyle name="Percent 11 4 2 2" xfId="25235" xr:uid="{00000000-0005-0000-0000-000094620000}"/>
    <cellStyle name="Percent 11 4 2 3" xfId="25236" xr:uid="{00000000-0005-0000-0000-000095620000}"/>
    <cellStyle name="Percent 11 4 3" xfId="25237" xr:uid="{00000000-0005-0000-0000-000096620000}"/>
    <cellStyle name="Percent 11 4 4" xfId="25238" xr:uid="{00000000-0005-0000-0000-000097620000}"/>
    <cellStyle name="Percent 11 5" xfId="25239" xr:uid="{00000000-0005-0000-0000-000098620000}"/>
    <cellStyle name="Percent 11 6" xfId="25240" xr:uid="{00000000-0005-0000-0000-000099620000}"/>
    <cellStyle name="Percent 12" xfId="25241" xr:uid="{00000000-0005-0000-0000-00009A620000}"/>
    <cellStyle name="Percent 12 10" xfId="25242" xr:uid="{00000000-0005-0000-0000-00009B620000}"/>
    <cellStyle name="Percent 12 10 2" xfId="25243" xr:uid="{00000000-0005-0000-0000-00009C620000}"/>
    <cellStyle name="Percent 12 10 2 2" xfId="25244" xr:uid="{00000000-0005-0000-0000-00009D620000}"/>
    <cellStyle name="Percent 12 10 3" xfId="25245" xr:uid="{00000000-0005-0000-0000-00009E620000}"/>
    <cellStyle name="Percent 12 11" xfId="25246" xr:uid="{00000000-0005-0000-0000-00009F620000}"/>
    <cellStyle name="Percent 12 11 2" xfId="25247" xr:uid="{00000000-0005-0000-0000-0000A0620000}"/>
    <cellStyle name="Percent 12 11 2 2" xfId="25248" xr:uid="{00000000-0005-0000-0000-0000A1620000}"/>
    <cellStyle name="Percent 12 11 3" xfId="25249" xr:uid="{00000000-0005-0000-0000-0000A2620000}"/>
    <cellStyle name="Percent 12 2" xfId="25250" xr:uid="{00000000-0005-0000-0000-0000A3620000}"/>
    <cellStyle name="Percent 12 2 2" xfId="25251" xr:uid="{00000000-0005-0000-0000-0000A4620000}"/>
    <cellStyle name="Percent 12 2 2 2" xfId="25252" xr:uid="{00000000-0005-0000-0000-0000A5620000}"/>
    <cellStyle name="Percent 12 2 2 3" xfId="25253" xr:uid="{00000000-0005-0000-0000-0000A6620000}"/>
    <cellStyle name="Percent 12 2 2 3 2" xfId="25254" xr:uid="{00000000-0005-0000-0000-0000A7620000}"/>
    <cellStyle name="Percent 12 2 2 3 3" xfId="25255" xr:uid="{00000000-0005-0000-0000-0000A8620000}"/>
    <cellStyle name="Percent 12 2 2 4" xfId="25256" xr:uid="{00000000-0005-0000-0000-0000A9620000}"/>
    <cellStyle name="Percent 12 2 2 4 2" xfId="25257" xr:uid="{00000000-0005-0000-0000-0000AA620000}"/>
    <cellStyle name="Percent 12 2 2 4 2 2" xfId="25258" xr:uid="{00000000-0005-0000-0000-0000AB620000}"/>
    <cellStyle name="Percent 12 2 2 4 3" xfId="25259" xr:uid="{00000000-0005-0000-0000-0000AC620000}"/>
    <cellStyle name="Percent 12 2 2 5" xfId="25260" xr:uid="{00000000-0005-0000-0000-0000AD620000}"/>
    <cellStyle name="Percent 12 2 2 5 2" xfId="25261" xr:uid="{00000000-0005-0000-0000-0000AE620000}"/>
    <cellStyle name="Percent 12 2 2 5 2 2" xfId="25262" xr:uid="{00000000-0005-0000-0000-0000AF620000}"/>
    <cellStyle name="Percent 12 2 2 5 3" xfId="25263" xr:uid="{00000000-0005-0000-0000-0000B0620000}"/>
    <cellStyle name="Percent 12 2 2 6" xfId="25264" xr:uid="{00000000-0005-0000-0000-0000B1620000}"/>
    <cellStyle name="Percent 12 2 2 6 2" xfId="25265" xr:uid="{00000000-0005-0000-0000-0000B2620000}"/>
    <cellStyle name="Percent 12 2 2 6 2 2" xfId="25266" xr:uid="{00000000-0005-0000-0000-0000B3620000}"/>
    <cellStyle name="Percent 12 2 2 6 3" xfId="25267" xr:uid="{00000000-0005-0000-0000-0000B4620000}"/>
    <cellStyle name="Percent 12 2 2 7" xfId="25268" xr:uid="{00000000-0005-0000-0000-0000B5620000}"/>
    <cellStyle name="Percent 12 2 2 7 2" xfId="25269" xr:uid="{00000000-0005-0000-0000-0000B6620000}"/>
    <cellStyle name="Percent 12 2 2 8" xfId="25270" xr:uid="{00000000-0005-0000-0000-0000B7620000}"/>
    <cellStyle name="Percent 12 2 2 8 2" xfId="25271" xr:uid="{00000000-0005-0000-0000-0000B8620000}"/>
    <cellStyle name="Percent 12 2 2 9" xfId="25272" xr:uid="{00000000-0005-0000-0000-0000B9620000}"/>
    <cellStyle name="Percent 12 2 3" xfId="25273" xr:uid="{00000000-0005-0000-0000-0000BA620000}"/>
    <cellStyle name="Percent 12 2 3 2" xfId="25274" xr:uid="{00000000-0005-0000-0000-0000BB620000}"/>
    <cellStyle name="Percent 12 2 3 3" xfId="25275" xr:uid="{00000000-0005-0000-0000-0000BC620000}"/>
    <cellStyle name="Percent 12 2 3 3 2" xfId="25276" xr:uid="{00000000-0005-0000-0000-0000BD620000}"/>
    <cellStyle name="Percent 12 2 3 3 3" xfId="25277" xr:uid="{00000000-0005-0000-0000-0000BE620000}"/>
    <cellStyle name="Percent 12 2 3 4" xfId="25278" xr:uid="{00000000-0005-0000-0000-0000BF620000}"/>
    <cellStyle name="Percent 12 2 3 4 2" xfId="25279" xr:uid="{00000000-0005-0000-0000-0000C0620000}"/>
    <cellStyle name="Percent 12 2 3 4 2 2" xfId="25280" xr:uid="{00000000-0005-0000-0000-0000C1620000}"/>
    <cellStyle name="Percent 12 2 3 4 3" xfId="25281" xr:uid="{00000000-0005-0000-0000-0000C2620000}"/>
    <cellStyle name="Percent 12 2 3 5" xfId="25282" xr:uid="{00000000-0005-0000-0000-0000C3620000}"/>
    <cellStyle name="Percent 12 2 3 5 2" xfId="25283" xr:uid="{00000000-0005-0000-0000-0000C4620000}"/>
    <cellStyle name="Percent 12 2 3 5 2 2" xfId="25284" xr:uid="{00000000-0005-0000-0000-0000C5620000}"/>
    <cellStyle name="Percent 12 2 3 5 3" xfId="25285" xr:uid="{00000000-0005-0000-0000-0000C6620000}"/>
    <cellStyle name="Percent 12 2 3 6" xfId="25286" xr:uid="{00000000-0005-0000-0000-0000C7620000}"/>
    <cellStyle name="Percent 12 2 3 6 2" xfId="25287" xr:uid="{00000000-0005-0000-0000-0000C8620000}"/>
    <cellStyle name="Percent 12 2 3 6 2 2" xfId="25288" xr:uid="{00000000-0005-0000-0000-0000C9620000}"/>
    <cellStyle name="Percent 12 2 3 6 3" xfId="25289" xr:uid="{00000000-0005-0000-0000-0000CA620000}"/>
    <cellStyle name="Percent 12 2 3 7" xfId="25290" xr:uid="{00000000-0005-0000-0000-0000CB620000}"/>
    <cellStyle name="Percent 12 2 3 7 2" xfId="25291" xr:uid="{00000000-0005-0000-0000-0000CC620000}"/>
    <cellStyle name="Percent 12 2 3 8" xfId="25292" xr:uid="{00000000-0005-0000-0000-0000CD620000}"/>
    <cellStyle name="Percent 12 2 3 8 2" xfId="25293" xr:uid="{00000000-0005-0000-0000-0000CE620000}"/>
    <cellStyle name="Percent 12 2 3 9" xfId="25294" xr:uid="{00000000-0005-0000-0000-0000CF620000}"/>
    <cellStyle name="Percent 12 2 4" xfId="25295" xr:uid="{00000000-0005-0000-0000-0000D0620000}"/>
    <cellStyle name="Percent 12 2 4 2" xfId="25296" xr:uid="{00000000-0005-0000-0000-0000D1620000}"/>
    <cellStyle name="Percent 12 2 4 3" xfId="25297" xr:uid="{00000000-0005-0000-0000-0000D2620000}"/>
    <cellStyle name="Percent 12 2 4 3 2" xfId="25298" xr:uid="{00000000-0005-0000-0000-0000D3620000}"/>
    <cellStyle name="Percent 12 2 4 3 2 2" xfId="25299" xr:uid="{00000000-0005-0000-0000-0000D4620000}"/>
    <cellStyle name="Percent 12 2 4 3 3" xfId="25300" xr:uid="{00000000-0005-0000-0000-0000D5620000}"/>
    <cellStyle name="Percent 12 2 4 4" xfId="25301" xr:uid="{00000000-0005-0000-0000-0000D6620000}"/>
    <cellStyle name="Percent 12 2 4 4 2" xfId="25302" xr:uid="{00000000-0005-0000-0000-0000D7620000}"/>
    <cellStyle name="Percent 12 2 4 4 2 2" xfId="25303" xr:uid="{00000000-0005-0000-0000-0000D8620000}"/>
    <cellStyle name="Percent 12 2 4 4 3" xfId="25304" xr:uid="{00000000-0005-0000-0000-0000D9620000}"/>
    <cellStyle name="Percent 12 2 4 5" xfId="25305" xr:uid="{00000000-0005-0000-0000-0000DA620000}"/>
    <cellStyle name="Percent 12 2 4 5 2" xfId="25306" xr:uid="{00000000-0005-0000-0000-0000DB620000}"/>
    <cellStyle name="Percent 12 2 4 5 2 2" xfId="25307" xr:uid="{00000000-0005-0000-0000-0000DC620000}"/>
    <cellStyle name="Percent 12 2 4 5 3" xfId="25308" xr:uid="{00000000-0005-0000-0000-0000DD620000}"/>
    <cellStyle name="Percent 12 2 4 6" xfId="25309" xr:uid="{00000000-0005-0000-0000-0000DE620000}"/>
    <cellStyle name="Percent 12 2 4 6 2" xfId="25310" xr:uid="{00000000-0005-0000-0000-0000DF620000}"/>
    <cellStyle name="Percent 12 2 4 7" xfId="25311" xr:uid="{00000000-0005-0000-0000-0000E0620000}"/>
    <cellStyle name="Percent 12 2 4 7 2" xfId="25312" xr:uid="{00000000-0005-0000-0000-0000E1620000}"/>
    <cellStyle name="Percent 12 2 4 8" xfId="25313" xr:uid="{00000000-0005-0000-0000-0000E2620000}"/>
    <cellStyle name="Percent 12 2 4 9" xfId="25314" xr:uid="{00000000-0005-0000-0000-0000E3620000}"/>
    <cellStyle name="Percent 12 2 5" xfId="25315" xr:uid="{00000000-0005-0000-0000-0000E4620000}"/>
    <cellStyle name="Percent 12 2 5 2" xfId="25316" xr:uid="{00000000-0005-0000-0000-0000E5620000}"/>
    <cellStyle name="Percent 12 2 5 3" xfId="25317" xr:uid="{00000000-0005-0000-0000-0000E6620000}"/>
    <cellStyle name="Percent 12 2 6" xfId="25318" xr:uid="{00000000-0005-0000-0000-0000E7620000}"/>
    <cellStyle name="Percent 12 2 6 2" xfId="25319" xr:uid="{00000000-0005-0000-0000-0000E8620000}"/>
    <cellStyle name="Percent 12 2 6 2 2" xfId="25320" xr:uid="{00000000-0005-0000-0000-0000E9620000}"/>
    <cellStyle name="Percent 12 2 6 2 2 2" xfId="25321" xr:uid="{00000000-0005-0000-0000-0000EA620000}"/>
    <cellStyle name="Percent 12 2 6 2 3" xfId="25322" xr:uid="{00000000-0005-0000-0000-0000EB620000}"/>
    <cellStyle name="Percent 12 2 6 3" xfId="25323" xr:uid="{00000000-0005-0000-0000-0000EC620000}"/>
    <cellStyle name="Percent 12 2 6 3 2" xfId="25324" xr:uid="{00000000-0005-0000-0000-0000ED620000}"/>
    <cellStyle name="Percent 12 2 6 3 2 2" xfId="25325" xr:uid="{00000000-0005-0000-0000-0000EE620000}"/>
    <cellStyle name="Percent 12 2 6 3 3" xfId="25326" xr:uid="{00000000-0005-0000-0000-0000EF620000}"/>
    <cellStyle name="Percent 12 2 6 4" xfId="25327" xr:uid="{00000000-0005-0000-0000-0000F0620000}"/>
    <cellStyle name="Percent 12 2 6 4 2" xfId="25328" xr:uid="{00000000-0005-0000-0000-0000F1620000}"/>
    <cellStyle name="Percent 12 2 6 4 2 2" xfId="25329" xr:uid="{00000000-0005-0000-0000-0000F2620000}"/>
    <cellStyle name="Percent 12 2 6 4 3" xfId="25330" xr:uid="{00000000-0005-0000-0000-0000F3620000}"/>
    <cellStyle name="Percent 12 2 6 5" xfId="25331" xr:uid="{00000000-0005-0000-0000-0000F4620000}"/>
    <cellStyle name="Percent 12 2 6 5 2" xfId="25332" xr:uid="{00000000-0005-0000-0000-0000F5620000}"/>
    <cellStyle name="Percent 12 2 6 6" xfId="25333" xr:uid="{00000000-0005-0000-0000-0000F6620000}"/>
    <cellStyle name="Percent 12 2 6 6 2" xfId="25334" xr:uid="{00000000-0005-0000-0000-0000F7620000}"/>
    <cellStyle name="Percent 12 2 6 7" xfId="25335" xr:uid="{00000000-0005-0000-0000-0000F8620000}"/>
    <cellStyle name="Percent 12 2 7" xfId="25336" xr:uid="{00000000-0005-0000-0000-0000F9620000}"/>
    <cellStyle name="Percent 12 2 7 2" xfId="25337" xr:uid="{00000000-0005-0000-0000-0000FA620000}"/>
    <cellStyle name="Percent 12 2 7 2 2" xfId="25338" xr:uid="{00000000-0005-0000-0000-0000FB620000}"/>
    <cellStyle name="Percent 12 2 7 3" xfId="25339" xr:uid="{00000000-0005-0000-0000-0000FC620000}"/>
    <cellStyle name="Percent 12 2 8" xfId="25340" xr:uid="{00000000-0005-0000-0000-0000FD620000}"/>
    <cellStyle name="Percent 12 2 8 2" xfId="25341" xr:uid="{00000000-0005-0000-0000-0000FE620000}"/>
    <cellStyle name="Percent 12 2 8 2 2" xfId="25342" xr:uid="{00000000-0005-0000-0000-0000FF620000}"/>
    <cellStyle name="Percent 12 2 8 3" xfId="25343" xr:uid="{00000000-0005-0000-0000-000000630000}"/>
    <cellStyle name="Percent 12 3" xfId="25344" xr:uid="{00000000-0005-0000-0000-000001630000}"/>
    <cellStyle name="Percent 12 3 10" xfId="25345" xr:uid="{00000000-0005-0000-0000-000002630000}"/>
    <cellStyle name="Percent 12 3 2" xfId="25346" xr:uid="{00000000-0005-0000-0000-000003630000}"/>
    <cellStyle name="Percent 12 3 2 2" xfId="25347" xr:uid="{00000000-0005-0000-0000-000004630000}"/>
    <cellStyle name="Percent 12 3 2 3" xfId="25348" xr:uid="{00000000-0005-0000-0000-000005630000}"/>
    <cellStyle name="Percent 12 3 2 3 2" xfId="25349" xr:uid="{00000000-0005-0000-0000-000006630000}"/>
    <cellStyle name="Percent 12 3 2 3 3" xfId="25350" xr:uid="{00000000-0005-0000-0000-000007630000}"/>
    <cellStyle name="Percent 12 3 2 4" xfId="25351" xr:uid="{00000000-0005-0000-0000-000008630000}"/>
    <cellStyle name="Percent 12 3 2 4 2" xfId="25352" xr:uid="{00000000-0005-0000-0000-000009630000}"/>
    <cellStyle name="Percent 12 3 2 4 2 2" xfId="25353" xr:uid="{00000000-0005-0000-0000-00000A630000}"/>
    <cellStyle name="Percent 12 3 2 4 3" xfId="25354" xr:uid="{00000000-0005-0000-0000-00000B630000}"/>
    <cellStyle name="Percent 12 3 2 5" xfId="25355" xr:uid="{00000000-0005-0000-0000-00000C630000}"/>
    <cellStyle name="Percent 12 3 2 5 2" xfId="25356" xr:uid="{00000000-0005-0000-0000-00000D630000}"/>
    <cellStyle name="Percent 12 3 2 5 2 2" xfId="25357" xr:uid="{00000000-0005-0000-0000-00000E630000}"/>
    <cellStyle name="Percent 12 3 2 5 3" xfId="25358" xr:uid="{00000000-0005-0000-0000-00000F630000}"/>
    <cellStyle name="Percent 12 3 2 6" xfId="25359" xr:uid="{00000000-0005-0000-0000-000010630000}"/>
    <cellStyle name="Percent 12 3 2 6 2" xfId="25360" xr:uid="{00000000-0005-0000-0000-000011630000}"/>
    <cellStyle name="Percent 12 3 2 6 2 2" xfId="25361" xr:uid="{00000000-0005-0000-0000-000012630000}"/>
    <cellStyle name="Percent 12 3 2 6 3" xfId="25362" xr:uid="{00000000-0005-0000-0000-000013630000}"/>
    <cellStyle name="Percent 12 3 2 7" xfId="25363" xr:uid="{00000000-0005-0000-0000-000014630000}"/>
    <cellStyle name="Percent 12 3 2 7 2" xfId="25364" xr:uid="{00000000-0005-0000-0000-000015630000}"/>
    <cellStyle name="Percent 12 3 2 8" xfId="25365" xr:uid="{00000000-0005-0000-0000-000016630000}"/>
    <cellStyle name="Percent 12 3 2 8 2" xfId="25366" xr:uid="{00000000-0005-0000-0000-000017630000}"/>
    <cellStyle name="Percent 12 3 2 9" xfId="25367" xr:uid="{00000000-0005-0000-0000-000018630000}"/>
    <cellStyle name="Percent 12 3 3" xfId="25368" xr:uid="{00000000-0005-0000-0000-000019630000}"/>
    <cellStyle name="Percent 12 3 4" xfId="25369" xr:uid="{00000000-0005-0000-0000-00001A630000}"/>
    <cellStyle name="Percent 12 3 4 2" xfId="25370" xr:uid="{00000000-0005-0000-0000-00001B630000}"/>
    <cellStyle name="Percent 12 3 4 3" xfId="25371" xr:uid="{00000000-0005-0000-0000-00001C630000}"/>
    <cellStyle name="Percent 12 3 5" xfId="25372" xr:uid="{00000000-0005-0000-0000-00001D630000}"/>
    <cellStyle name="Percent 12 3 5 2" xfId="25373" xr:uid="{00000000-0005-0000-0000-00001E630000}"/>
    <cellStyle name="Percent 12 3 5 2 2" xfId="25374" xr:uid="{00000000-0005-0000-0000-00001F630000}"/>
    <cellStyle name="Percent 12 3 5 3" xfId="25375" xr:uid="{00000000-0005-0000-0000-000020630000}"/>
    <cellStyle name="Percent 12 3 6" xfId="25376" xr:uid="{00000000-0005-0000-0000-000021630000}"/>
    <cellStyle name="Percent 12 3 6 2" xfId="25377" xr:uid="{00000000-0005-0000-0000-000022630000}"/>
    <cellStyle name="Percent 12 3 6 2 2" xfId="25378" xr:uid="{00000000-0005-0000-0000-000023630000}"/>
    <cellStyle name="Percent 12 3 6 3" xfId="25379" xr:uid="{00000000-0005-0000-0000-000024630000}"/>
    <cellStyle name="Percent 12 3 7" xfId="25380" xr:uid="{00000000-0005-0000-0000-000025630000}"/>
    <cellStyle name="Percent 12 3 7 2" xfId="25381" xr:uid="{00000000-0005-0000-0000-000026630000}"/>
    <cellStyle name="Percent 12 3 7 2 2" xfId="25382" xr:uid="{00000000-0005-0000-0000-000027630000}"/>
    <cellStyle name="Percent 12 3 7 3" xfId="25383" xr:uid="{00000000-0005-0000-0000-000028630000}"/>
    <cellStyle name="Percent 12 3 8" xfId="25384" xr:uid="{00000000-0005-0000-0000-000029630000}"/>
    <cellStyle name="Percent 12 3 8 2" xfId="25385" xr:uid="{00000000-0005-0000-0000-00002A630000}"/>
    <cellStyle name="Percent 12 3 9" xfId="25386" xr:uid="{00000000-0005-0000-0000-00002B630000}"/>
    <cellStyle name="Percent 12 3 9 2" xfId="25387" xr:uid="{00000000-0005-0000-0000-00002C630000}"/>
    <cellStyle name="Percent 12 4" xfId="25388" xr:uid="{00000000-0005-0000-0000-00002D630000}"/>
    <cellStyle name="Percent 12 4 2" xfId="25389" xr:uid="{00000000-0005-0000-0000-00002E630000}"/>
    <cellStyle name="Percent 12 4 3" xfId="25390" xr:uid="{00000000-0005-0000-0000-00002F630000}"/>
    <cellStyle name="Percent 12 4 3 2" xfId="25391" xr:uid="{00000000-0005-0000-0000-000030630000}"/>
    <cellStyle name="Percent 12 4 3 3" xfId="25392" xr:uid="{00000000-0005-0000-0000-000031630000}"/>
    <cellStyle name="Percent 12 4 4" xfId="25393" xr:uid="{00000000-0005-0000-0000-000032630000}"/>
    <cellStyle name="Percent 12 4 4 2" xfId="25394" xr:uid="{00000000-0005-0000-0000-000033630000}"/>
    <cellStyle name="Percent 12 4 4 2 2" xfId="25395" xr:uid="{00000000-0005-0000-0000-000034630000}"/>
    <cellStyle name="Percent 12 4 4 3" xfId="25396" xr:uid="{00000000-0005-0000-0000-000035630000}"/>
    <cellStyle name="Percent 12 4 5" xfId="25397" xr:uid="{00000000-0005-0000-0000-000036630000}"/>
    <cellStyle name="Percent 12 4 5 2" xfId="25398" xr:uid="{00000000-0005-0000-0000-000037630000}"/>
    <cellStyle name="Percent 12 4 5 2 2" xfId="25399" xr:uid="{00000000-0005-0000-0000-000038630000}"/>
    <cellStyle name="Percent 12 4 5 3" xfId="25400" xr:uid="{00000000-0005-0000-0000-000039630000}"/>
    <cellStyle name="Percent 12 4 6" xfId="25401" xr:uid="{00000000-0005-0000-0000-00003A630000}"/>
    <cellStyle name="Percent 12 4 6 2" xfId="25402" xr:uid="{00000000-0005-0000-0000-00003B630000}"/>
    <cellStyle name="Percent 12 4 6 2 2" xfId="25403" xr:uid="{00000000-0005-0000-0000-00003C630000}"/>
    <cellStyle name="Percent 12 4 6 3" xfId="25404" xr:uid="{00000000-0005-0000-0000-00003D630000}"/>
    <cellStyle name="Percent 12 4 7" xfId="25405" xr:uid="{00000000-0005-0000-0000-00003E630000}"/>
    <cellStyle name="Percent 12 4 7 2" xfId="25406" xr:uid="{00000000-0005-0000-0000-00003F630000}"/>
    <cellStyle name="Percent 12 4 8" xfId="25407" xr:uid="{00000000-0005-0000-0000-000040630000}"/>
    <cellStyle name="Percent 12 4 8 2" xfId="25408" xr:uid="{00000000-0005-0000-0000-000041630000}"/>
    <cellStyle name="Percent 12 4 9" xfId="25409" xr:uid="{00000000-0005-0000-0000-000042630000}"/>
    <cellStyle name="Percent 12 5" xfId="25410" xr:uid="{00000000-0005-0000-0000-000043630000}"/>
    <cellStyle name="Percent 12 5 2" xfId="25411" xr:uid="{00000000-0005-0000-0000-000044630000}"/>
    <cellStyle name="Percent 12 5 3" xfId="25412" xr:uid="{00000000-0005-0000-0000-000045630000}"/>
    <cellStyle name="Percent 12 5 3 2" xfId="25413" xr:uid="{00000000-0005-0000-0000-000046630000}"/>
    <cellStyle name="Percent 12 5 3 3" xfId="25414" xr:uid="{00000000-0005-0000-0000-000047630000}"/>
    <cellStyle name="Percent 12 5 4" xfId="25415" xr:uid="{00000000-0005-0000-0000-000048630000}"/>
    <cellStyle name="Percent 12 5 4 2" xfId="25416" xr:uid="{00000000-0005-0000-0000-000049630000}"/>
    <cellStyle name="Percent 12 5 4 2 2" xfId="25417" xr:uid="{00000000-0005-0000-0000-00004A630000}"/>
    <cellStyle name="Percent 12 5 4 3" xfId="25418" xr:uid="{00000000-0005-0000-0000-00004B630000}"/>
    <cellStyle name="Percent 12 5 5" xfId="25419" xr:uid="{00000000-0005-0000-0000-00004C630000}"/>
    <cellStyle name="Percent 12 5 5 2" xfId="25420" xr:uid="{00000000-0005-0000-0000-00004D630000}"/>
    <cellStyle name="Percent 12 5 5 2 2" xfId="25421" xr:uid="{00000000-0005-0000-0000-00004E630000}"/>
    <cellStyle name="Percent 12 5 5 3" xfId="25422" xr:uid="{00000000-0005-0000-0000-00004F630000}"/>
    <cellStyle name="Percent 12 5 6" xfId="25423" xr:uid="{00000000-0005-0000-0000-000050630000}"/>
    <cellStyle name="Percent 12 5 6 2" xfId="25424" xr:uid="{00000000-0005-0000-0000-000051630000}"/>
    <cellStyle name="Percent 12 5 6 2 2" xfId="25425" xr:uid="{00000000-0005-0000-0000-000052630000}"/>
    <cellStyle name="Percent 12 5 6 3" xfId="25426" xr:uid="{00000000-0005-0000-0000-000053630000}"/>
    <cellStyle name="Percent 12 5 7" xfId="25427" xr:uid="{00000000-0005-0000-0000-000054630000}"/>
    <cellStyle name="Percent 12 5 7 2" xfId="25428" xr:uid="{00000000-0005-0000-0000-000055630000}"/>
    <cellStyle name="Percent 12 5 8" xfId="25429" xr:uid="{00000000-0005-0000-0000-000056630000}"/>
    <cellStyle name="Percent 12 5 8 2" xfId="25430" xr:uid="{00000000-0005-0000-0000-000057630000}"/>
    <cellStyle name="Percent 12 5 9" xfId="25431" xr:uid="{00000000-0005-0000-0000-000058630000}"/>
    <cellStyle name="Percent 12 6" xfId="25432" xr:uid="{00000000-0005-0000-0000-000059630000}"/>
    <cellStyle name="Percent 12 6 2" xfId="25433" xr:uid="{00000000-0005-0000-0000-00005A630000}"/>
    <cellStyle name="Percent 12 6 3" xfId="25434" xr:uid="{00000000-0005-0000-0000-00005B630000}"/>
    <cellStyle name="Percent 12 6 3 2" xfId="25435" xr:uid="{00000000-0005-0000-0000-00005C630000}"/>
    <cellStyle name="Percent 12 6 3 3" xfId="25436" xr:uid="{00000000-0005-0000-0000-00005D630000}"/>
    <cellStyle name="Percent 12 6 4" xfId="25437" xr:uid="{00000000-0005-0000-0000-00005E630000}"/>
    <cellStyle name="Percent 12 6 4 2" xfId="25438" xr:uid="{00000000-0005-0000-0000-00005F630000}"/>
    <cellStyle name="Percent 12 6 4 2 2" xfId="25439" xr:uid="{00000000-0005-0000-0000-000060630000}"/>
    <cellStyle name="Percent 12 6 4 3" xfId="25440" xr:uid="{00000000-0005-0000-0000-000061630000}"/>
    <cellStyle name="Percent 12 6 5" xfId="25441" xr:uid="{00000000-0005-0000-0000-000062630000}"/>
    <cellStyle name="Percent 12 6 5 2" xfId="25442" xr:uid="{00000000-0005-0000-0000-000063630000}"/>
    <cellStyle name="Percent 12 6 5 2 2" xfId="25443" xr:uid="{00000000-0005-0000-0000-000064630000}"/>
    <cellStyle name="Percent 12 6 5 3" xfId="25444" xr:uid="{00000000-0005-0000-0000-000065630000}"/>
    <cellStyle name="Percent 12 6 6" xfId="25445" xr:uid="{00000000-0005-0000-0000-000066630000}"/>
    <cellStyle name="Percent 12 6 6 2" xfId="25446" xr:uid="{00000000-0005-0000-0000-000067630000}"/>
    <cellStyle name="Percent 12 6 6 2 2" xfId="25447" xr:uid="{00000000-0005-0000-0000-000068630000}"/>
    <cellStyle name="Percent 12 6 6 3" xfId="25448" xr:uid="{00000000-0005-0000-0000-000069630000}"/>
    <cellStyle name="Percent 12 6 7" xfId="25449" xr:uid="{00000000-0005-0000-0000-00006A630000}"/>
    <cellStyle name="Percent 12 6 7 2" xfId="25450" xr:uid="{00000000-0005-0000-0000-00006B630000}"/>
    <cellStyle name="Percent 12 6 8" xfId="25451" xr:uid="{00000000-0005-0000-0000-00006C630000}"/>
    <cellStyle name="Percent 12 6 8 2" xfId="25452" xr:uid="{00000000-0005-0000-0000-00006D630000}"/>
    <cellStyle name="Percent 12 6 9" xfId="25453" xr:uid="{00000000-0005-0000-0000-00006E630000}"/>
    <cellStyle name="Percent 12 7" xfId="25454" xr:uid="{00000000-0005-0000-0000-00006F630000}"/>
    <cellStyle name="Percent 12 7 2" xfId="25455" xr:uid="{00000000-0005-0000-0000-000070630000}"/>
    <cellStyle name="Percent 12 7 3" xfId="25456" xr:uid="{00000000-0005-0000-0000-000071630000}"/>
    <cellStyle name="Percent 12 8" xfId="25457" xr:uid="{00000000-0005-0000-0000-000072630000}"/>
    <cellStyle name="Percent 12 8 2" xfId="25458" xr:uid="{00000000-0005-0000-0000-000073630000}"/>
    <cellStyle name="Percent 12 8 3" xfId="25459" xr:uid="{00000000-0005-0000-0000-000074630000}"/>
    <cellStyle name="Percent 12 8 3 2" xfId="25460" xr:uid="{00000000-0005-0000-0000-000075630000}"/>
    <cellStyle name="Percent 12 8 3 2 2" xfId="25461" xr:uid="{00000000-0005-0000-0000-000076630000}"/>
    <cellStyle name="Percent 12 8 3 3" xfId="25462" xr:uid="{00000000-0005-0000-0000-000077630000}"/>
    <cellStyle name="Percent 12 8 4" xfId="25463" xr:uid="{00000000-0005-0000-0000-000078630000}"/>
    <cellStyle name="Percent 12 8 4 2" xfId="25464" xr:uid="{00000000-0005-0000-0000-000079630000}"/>
    <cellStyle name="Percent 12 8 4 2 2" xfId="25465" xr:uid="{00000000-0005-0000-0000-00007A630000}"/>
    <cellStyle name="Percent 12 8 4 3" xfId="25466" xr:uid="{00000000-0005-0000-0000-00007B630000}"/>
    <cellStyle name="Percent 12 8 5" xfId="25467" xr:uid="{00000000-0005-0000-0000-00007C630000}"/>
    <cellStyle name="Percent 12 8 5 2" xfId="25468" xr:uid="{00000000-0005-0000-0000-00007D630000}"/>
    <cellStyle name="Percent 12 8 5 2 2" xfId="25469" xr:uid="{00000000-0005-0000-0000-00007E630000}"/>
    <cellStyle name="Percent 12 8 5 3" xfId="25470" xr:uid="{00000000-0005-0000-0000-00007F630000}"/>
    <cellStyle name="Percent 12 8 6" xfId="25471" xr:uid="{00000000-0005-0000-0000-000080630000}"/>
    <cellStyle name="Percent 12 8 6 2" xfId="25472" xr:uid="{00000000-0005-0000-0000-000081630000}"/>
    <cellStyle name="Percent 12 8 7" xfId="25473" xr:uid="{00000000-0005-0000-0000-000082630000}"/>
    <cellStyle name="Percent 12 8 7 2" xfId="25474" xr:uid="{00000000-0005-0000-0000-000083630000}"/>
    <cellStyle name="Percent 12 8 8" xfId="25475" xr:uid="{00000000-0005-0000-0000-000084630000}"/>
    <cellStyle name="Percent 12 8 9" xfId="25476" xr:uid="{00000000-0005-0000-0000-000085630000}"/>
    <cellStyle name="Percent 12 9" xfId="25477" xr:uid="{00000000-0005-0000-0000-000086630000}"/>
    <cellStyle name="Percent 13" xfId="25478" xr:uid="{00000000-0005-0000-0000-000087630000}"/>
    <cellStyle name="Percent 13 10" xfId="25479" xr:uid="{00000000-0005-0000-0000-000088630000}"/>
    <cellStyle name="Percent 13 2" xfId="25480" xr:uid="{00000000-0005-0000-0000-000089630000}"/>
    <cellStyle name="Percent 13 2 2" xfId="25481" xr:uid="{00000000-0005-0000-0000-00008A630000}"/>
    <cellStyle name="Percent 13 3" xfId="25482" xr:uid="{00000000-0005-0000-0000-00008B630000}"/>
    <cellStyle name="Percent 13 4" xfId="25483" xr:uid="{00000000-0005-0000-0000-00008C630000}"/>
    <cellStyle name="Percent 13 4 2" xfId="25484" xr:uid="{00000000-0005-0000-0000-00008D630000}"/>
    <cellStyle name="Percent 13 4 2 2" xfId="25485" xr:uid="{00000000-0005-0000-0000-00008E630000}"/>
    <cellStyle name="Percent 13 4 3" xfId="25486" xr:uid="{00000000-0005-0000-0000-00008F630000}"/>
    <cellStyle name="Percent 13 5" xfId="25487" xr:uid="{00000000-0005-0000-0000-000090630000}"/>
    <cellStyle name="Percent 13 5 2" xfId="25488" xr:uid="{00000000-0005-0000-0000-000091630000}"/>
    <cellStyle name="Percent 13 5 2 2" xfId="25489" xr:uid="{00000000-0005-0000-0000-000092630000}"/>
    <cellStyle name="Percent 13 5 3" xfId="25490" xr:uid="{00000000-0005-0000-0000-000093630000}"/>
    <cellStyle name="Percent 13 6" xfId="25491" xr:uid="{00000000-0005-0000-0000-000094630000}"/>
    <cellStyle name="Percent 13 6 2" xfId="25492" xr:uid="{00000000-0005-0000-0000-000095630000}"/>
    <cellStyle name="Percent 13 6 2 2" xfId="25493" xr:uid="{00000000-0005-0000-0000-000096630000}"/>
    <cellStyle name="Percent 13 6 3" xfId="25494" xr:uid="{00000000-0005-0000-0000-000097630000}"/>
    <cellStyle name="Percent 13 7" xfId="25495" xr:uid="{00000000-0005-0000-0000-000098630000}"/>
    <cellStyle name="Percent 13 7 2" xfId="25496" xr:uid="{00000000-0005-0000-0000-000099630000}"/>
    <cellStyle name="Percent 13 8" xfId="25497" xr:uid="{00000000-0005-0000-0000-00009A630000}"/>
    <cellStyle name="Percent 13 8 2" xfId="25498" xr:uid="{00000000-0005-0000-0000-00009B630000}"/>
    <cellStyle name="Percent 13 9" xfId="25499" xr:uid="{00000000-0005-0000-0000-00009C630000}"/>
    <cellStyle name="Percent 14" xfId="25500" xr:uid="{00000000-0005-0000-0000-00009D630000}"/>
    <cellStyle name="Percent 14 2" xfId="25501" xr:uid="{00000000-0005-0000-0000-00009E630000}"/>
    <cellStyle name="Percent 14 2 2" xfId="25502" xr:uid="{00000000-0005-0000-0000-00009F630000}"/>
    <cellStyle name="Percent 14 2 2 2" xfId="25503" xr:uid="{00000000-0005-0000-0000-0000A0630000}"/>
    <cellStyle name="Percent 14 2 3" xfId="25504" xr:uid="{00000000-0005-0000-0000-0000A1630000}"/>
    <cellStyle name="Percent 14 3" xfId="25505" xr:uid="{00000000-0005-0000-0000-0000A2630000}"/>
    <cellStyle name="Percent 14 3 2" xfId="25506" xr:uid="{00000000-0005-0000-0000-0000A3630000}"/>
    <cellStyle name="Percent 14 4" xfId="25507" xr:uid="{00000000-0005-0000-0000-0000A4630000}"/>
    <cellStyle name="Percent 15" xfId="25508" xr:uid="{00000000-0005-0000-0000-0000A5630000}"/>
    <cellStyle name="Percent 15 2" xfId="25509" xr:uid="{00000000-0005-0000-0000-0000A6630000}"/>
    <cellStyle name="Percent 15 2 2" xfId="25510" xr:uid="{00000000-0005-0000-0000-0000A7630000}"/>
    <cellStyle name="Percent 15 3" xfId="25511" xr:uid="{00000000-0005-0000-0000-0000A8630000}"/>
    <cellStyle name="Percent 16" xfId="25512" xr:uid="{00000000-0005-0000-0000-0000A9630000}"/>
    <cellStyle name="Percent 16 2" xfId="25513" xr:uid="{00000000-0005-0000-0000-0000AA630000}"/>
    <cellStyle name="Percent 16 2 2" xfId="25514" xr:uid="{00000000-0005-0000-0000-0000AB630000}"/>
    <cellStyle name="Percent 16 3" xfId="25515" xr:uid="{00000000-0005-0000-0000-0000AC630000}"/>
    <cellStyle name="Percent 17" xfId="25516" xr:uid="{00000000-0005-0000-0000-0000AD630000}"/>
    <cellStyle name="Percent 17 2" xfId="25517" xr:uid="{00000000-0005-0000-0000-0000AE630000}"/>
    <cellStyle name="Percent 17 2 2" xfId="25518" xr:uid="{00000000-0005-0000-0000-0000AF630000}"/>
    <cellStyle name="Percent 17 3" xfId="25519" xr:uid="{00000000-0005-0000-0000-0000B0630000}"/>
    <cellStyle name="Percent 18" xfId="25520" xr:uid="{00000000-0005-0000-0000-0000B1630000}"/>
    <cellStyle name="Percent 18 2" xfId="25521" xr:uid="{00000000-0005-0000-0000-0000B2630000}"/>
    <cellStyle name="Percent 19" xfId="25522" xr:uid="{00000000-0005-0000-0000-0000B3630000}"/>
    <cellStyle name="Percent 19 2" xfId="25523" xr:uid="{00000000-0005-0000-0000-0000B4630000}"/>
    <cellStyle name="Percent 2" xfId="25524" xr:uid="{00000000-0005-0000-0000-0000B5630000}"/>
    <cellStyle name="Percent 2 10" xfId="25525" xr:uid="{00000000-0005-0000-0000-0000B6630000}"/>
    <cellStyle name="Percent 2 10 2" xfId="25526" xr:uid="{00000000-0005-0000-0000-0000B7630000}"/>
    <cellStyle name="Percent 2 10 3" xfId="25527" xr:uid="{00000000-0005-0000-0000-0000B8630000}"/>
    <cellStyle name="Percent 2 11" xfId="25528" xr:uid="{00000000-0005-0000-0000-0000B9630000}"/>
    <cellStyle name="Percent 2 11 2" xfId="25529" xr:uid="{00000000-0005-0000-0000-0000BA630000}"/>
    <cellStyle name="Percent 2 12" xfId="25530" xr:uid="{00000000-0005-0000-0000-0000BB630000}"/>
    <cellStyle name="Percent 2 12 2" xfId="25531" xr:uid="{00000000-0005-0000-0000-0000BC630000}"/>
    <cellStyle name="Percent 2 13" xfId="25532" xr:uid="{00000000-0005-0000-0000-0000BD630000}"/>
    <cellStyle name="Percent 2 14" xfId="25533" xr:uid="{00000000-0005-0000-0000-0000BE630000}"/>
    <cellStyle name="Percent 2 15" xfId="25534" xr:uid="{00000000-0005-0000-0000-0000BF630000}"/>
    <cellStyle name="Percent 2 16" xfId="25535" xr:uid="{00000000-0005-0000-0000-0000C0630000}"/>
    <cellStyle name="Percent 2 2" xfId="25536" xr:uid="{00000000-0005-0000-0000-0000C1630000}"/>
    <cellStyle name="Percent 2 2 2" xfId="25537" xr:uid="{00000000-0005-0000-0000-0000C2630000}"/>
    <cellStyle name="Percent 2 3" xfId="25538" xr:uid="{00000000-0005-0000-0000-0000C3630000}"/>
    <cellStyle name="Percent 2 3 2" xfId="25539" xr:uid="{00000000-0005-0000-0000-0000C4630000}"/>
    <cellStyle name="Percent 2 4" xfId="25540" xr:uid="{00000000-0005-0000-0000-0000C5630000}"/>
    <cellStyle name="Percent 2 5" xfId="25541" xr:uid="{00000000-0005-0000-0000-0000C6630000}"/>
    <cellStyle name="Percent 2 5 2" xfId="25542" xr:uid="{00000000-0005-0000-0000-0000C7630000}"/>
    <cellStyle name="Percent 2 5 2 2" xfId="25543" xr:uid="{00000000-0005-0000-0000-0000C8630000}"/>
    <cellStyle name="Percent 2 5 2 2 2" xfId="25544" xr:uid="{00000000-0005-0000-0000-0000C9630000}"/>
    <cellStyle name="Percent 2 5 2 3" xfId="25545" xr:uid="{00000000-0005-0000-0000-0000CA630000}"/>
    <cellStyle name="Percent 2 5 2 4" xfId="25546" xr:uid="{00000000-0005-0000-0000-0000CB630000}"/>
    <cellStyle name="Percent 2 5 3" xfId="25547" xr:uid="{00000000-0005-0000-0000-0000CC630000}"/>
    <cellStyle name="Percent 2 5 3 2" xfId="25548" xr:uid="{00000000-0005-0000-0000-0000CD630000}"/>
    <cellStyle name="Percent 2 5 3 2 2" xfId="25549" xr:uid="{00000000-0005-0000-0000-0000CE630000}"/>
    <cellStyle name="Percent 2 5 3 3" xfId="25550" xr:uid="{00000000-0005-0000-0000-0000CF630000}"/>
    <cellStyle name="Percent 2 5 3 3 2" xfId="25551" xr:uid="{00000000-0005-0000-0000-0000D0630000}"/>
    <cellStyle name="Percent 2 5 3 4" xfId="25552" xr:uid="{00000000-0005-0000-0000-0000D1630000}"/>
    <cellStyle name="Percent 2 5 3 5" xfId="25553" xr:uid="{00000000-0005-0000-0000-0000D2630000}"/>
    <cellStyle name="Percent 2 5 3 6" xfId="25554" xr:uid="{00000000-0005-0000-0000-0000D3630000}"/>
    <cellStyle name="Percent 2 5 4" xfId="25555" xr:uid="{00000000-0005-0000-0000-0000D4630000}"/>
    <cellStyle name="Percent 2 5 4 2" xfId="25556" xr:uid="{00000000-0005-0000-0000-0000D5630000}"/>
    <cellStyle name="Percent 2 5 4 2 2" xfId="25557" xr:uid="{00000000-0005-0000-0000-0000D6630000}"/>
    <cellStyle name="Percent 2 5 4 2 3" xfId="25558" xr:uid="{00000000-0005-0000-0000-0000D7630000}"/>
    <cellStyle name="Percent 2 5 4 3" xfId="25559" xr:uid="{00000000-0005-0000-0000-0000D8630000}"/>
    <cellStyle name="Percent 2 5 4 4" xfId="25560" xr:uid="{00000000-0005-0000-0000-0000D9630000}"/>
    <cellStyle name="Percent 2 5 5" xfId="25561" xr:uid="{00000000-0005-0000-0000-0000DA630000}"/>
    <cellStyle name="Percent 2 5 6" xfId="25562" xr:uid="{00000000-0005-0000-0000-0000DB630000}"/>
    <cellStyle name="Percent 2 6" xfId="25563" xr:uid="{00000000-0005-0000-0000-0000DC630000}"/>
    <cellStyle name="Percent 2 6 2" xfId="25564" xr:uid="{00000000-0005-0000-0000-0000DD630000}"/>
    <cellStyle name="Percent 2 6 2 2" xfId="25565" xr:uid="{00000000-0005-0000-0000-0000DE630000}"/>
    <cellStyle name="Percent 2 6 2 2 2" xfId="25566" xr:uid="{00000000-0005-0000-0000-0000DF630000}"/>
    <cellStyle name="Percent 2 6 2 3" xfId="25567" xr:uid="{00000000-0005-0000-0000-0000E0630000}"/>
    <cellStyle name="Percent 2 6 2 4" xfId="25568" xr:uid="{00000000-0005-0000-0000-0000E1630000}"/>
    <cellStyle name="Percent 2 6 3" xfId="25569" xr:uid="{00000000-0005-0000-0000-0000E2630000}"/>
    <cellStyle name="Percent 2 6 3 2" xfId="25570" xr:uid="{00000000-0005-0000-0000-0000E3630000}"/>
    <cellStyle name="Percent 2 6 3 2 2" xfId="25571" xr:uid="{00000000-0005-0000-0000-0000E4630000}"/>
    <cellStyle name="Percent 2 6 3 3" xfId="25572" xr:uid="{00000000-0005-0000-0000-0000E5630000}"/>
    <cellStyle name="Percent 2 6 3 3 2" xfId="25573" xr:uid="{00000000-0005-0000-0000-0000E6630000}"/>
    <cellStyle name="Percent 2 6 3 4" xfId="25574" xr:uid="{00000000-0005-0000-0000-0000E7630000}"/>
    <cellStyle name="Percent 2 6 3 5" xfId="25575" xr:uid="{00000000-0005-0000-0000-0000E8630000}"/>
    <cellStyle name="Percent 2 6 4" xfId="25576" xr:uid="{00000000-0005-0000-0000-0000E9630000}"/>
    <cellStyle name="Percent 2 6 4 2" xfId="25577" xr:uid="{00000000-0005-0000-0000-0000EA630000}"/>
    <cellStyle name="Percent 2 6 4 3" xfId="25578" xr:uid="{00000000-0005-0000-0000-0000EB630000}"/>
    <cellStyle name="Percent 2 6 5" xfId="25579" xr:uid="{00000000-0005-0000-0000-0000EC630000}"/>
    <cellStyle name="Percent 2 6 6" xfId="25580" xr:uid="{00000000-0005-0000-0000-0000ED630000}"/>
    <cellStyle name="Percent 2 7" xfId="25581" xr:uid="{00000000-0005-0000-0000-0000EE630000}"/>
    <cellStyle name="Percent 2 7 2" xfId="25582" xr:uid="{00000000-0005-0000-0000-0000EF630000}"/>
    <cellStyle name="Percent 2 7 2 2" xfId="25583" xr:uid="{00000000-0005-0000-0000-0000F0630000}"/>
    <cellStyle name="Percent 2 7 3" xfId="25584" xr:uid="{00000000-0005-0000-0000-0000F1630000}"/>
    <cellStyle name="Percent 2 7 4" xfId="25585" xr:uid="{00000000-0005-0000-0000-0000F2630000}"/>
    <cellStyle name="Percent 2 8" xfId="25586" xr:uid="{00000000-0005-0000-0000-0000F3630000}"/>
    <cellStyle name="Percent 2 8 2" xfId="25587" xr:uid="{00000000-0005-0000-0000-0000F4630000}"/>
    <cellStyle name="Percent 2 8 2 2" xfId="25588" xr:uid="{00000000-0005-0000-0000-0000F5630000}"/>
    <cellStyle name="Percent 2 8 3" xfId="25589" xr:uid="{00000000-0005-0000-0000-0000F6630000}"/>
    <cellStyle name="Percent 2 8 3 2" xfId="25590" xr:uid="{00000000-0005-0000-0000-0000F7630000}"/>
    <cellStyle name="Percent 2 8 4" xfId="25591" xr:uid="{00000000-0005-0000-0000-0000F8630000}"/>
    <cellStyle name="Percent 2 8 5" xfId="25592" xr:uid="{00000000-0005-0000-0000-0000F9630000}"/>
    <cellStyle name="Percent 2 8 6" xfId="25593" xr:uid="{00000000-0005-0000-0000-0000FA630000}"/>
    <cellStyle name="Percent 2 9" xfId="25594" xr:uid="{00000000-0005-0000-0000-0000FB630000}"/>
    <cellStyle name="Percent 2 9 2" xfId="25595" xr:uid="{00000000-0005-0000-0000-0000FC630000}"/>
    <cellStyle name="Percent 2 9 2 2" xfId="25596" xr:uid="{00000000-0005-0000-0000-0000FD630000}"/>
    <cellStyle name="Percent 2 9 2 3" xfId="25597" xr:uid="{00000000-0005-0000-0000-0000FE630000}"/>
    <cellStyle name="Percent 2 9 3" xfId="25598" xr:uid="{00000000-0005-0000-0000-0000FF630000}"/>
    <cellStyle name="Percent 2 9 4" xfId="25599" xr:uid="{00000000-0005-0000-0000-000000640000}"/>
    <cellStyle name="Percent 3" xfId="25600" xr:uid="{00000000-0005-0000-0000-000001640000}"/>
    <cellStyle name="Percent 3 2" xfId="25601" xr:uid="{00000000-0005-0000-0000-000002640000}"/>
    <cellStyle name="Percent 3 3" xfId="25602" xr:uid="{00000000-0005-0000-0000-000003640000}"/>
    <cellStyle name="Percent 3 3 2" xfId="25603" xr:uid="{00000000-0005-0000-0000-000004640000}"/>
    <cellStyle name="Percent 3 3 2 2" xfId="25604" xr:uid="{00000000-0005-0000-0000-000005640000}"/>
    <cellStyle name="Percent 3 3 2 2 2" xfId="25605" xr:uid="{00000000-0005-0000-0000-000006640000}"/>
    <cellStyle name="Percent 3 3 2 3" xfId="25606" xr:uid="{00000000-0005-0000-0000-000007640000}"/>
    <cellStyle name="Percent 3 3 2 4" xfId="25607" xr:uid="{00000000-0005-0000-0000-000008640000}"/>
    <cellStyle name="Percent 3 3 3" xfId="25608" xr:uid="{00000000-0005-0000-0000-000009640000}"/>
    <cellStyle name="Percent 3 3 3 2" xfId="25609" xr:uid="{00000000-0005-0000-0000-00000A640000}"/>
    <cellStyle name="Percent 3 3 3 2 2" xfId="25610" xr:uid="{00000000-0005-0000-0000-00000B640000}"/>
    <cellStyle name="Percent 3 3 3 3" xfId="25611" xr:uid="{00000000-0005-0000-0000-00000C640000}"/>
    <cellStyle name="Percent 3 3 3 3 2" xfId="25612" xr:uid="{00000000-0005-0000-0000-00000D640000}"/>
    <cellStyle name="Percent 3 3 3 4" xfId="25613" xr:uid="{00000000-0005-0000-0000-00000E640000}"/>
    <cellStyle name="Percent 3 3 3 5" xfId="25614" xr:uid="{00000000-0005-0000-0000-00000F640000}"/>
    <cellStyle name="Percent 3 3 4" xfId="25615" xr:uid="{00000000-0005-0000-0000-000010640000}"/>
    <cellStyle name="Percent 3 3 4 2" xfId="25616" xr:uid="{00000000-0005-0000-0000-000011640000}"/>
    <cellStyle name="Percent 3 3 4 3" xfId="25617" xr:uid="{00000000-0005-0000-0000-000012640000}"/>
    <cellStyle name="Percent 3 3 5" xfId="25618" xr:uid="{00000000-0005-0000-0000-000013640000}"/>
    <cellStyle name="Percent 3 3 6" xfId="25619" xr:uid="{00000000-0005-0000-0000-000014640000}"/>
    <cellStyle name="Percent 4" xfId="25620" xr:uid="{00000000-0005-0000-0000-000015640000}"/>
    <cellStyle name="Percent 4 2" xfId="25621" xr:uid="{00000000-0005-0000-0000-000016640000}"/>
    <cellStyle name="Percent 5" xfId="25622" xr:uid="{00000000-0005-0000-0000-000017640000}"/>
    <cellStyle name="Percent 5 2" xfId="25623" xr:uid="{00000000-0005-0000-0000-000018640000}"/>
    <cellStyle name="Percent 5 2 2" xfId="25624" xr:uid="{00000000-0005-0000-0000-000019640000}"/>
    <cellStyle name="Percent 5 3" xfId="25625" xr:uid="{00000000-0005-0000-0000-00001A640000}"/>
    <cellStyle name="Percent 6" xfId="25626" xr:uid="{00000000-0005-0000-0000-00001B640000}"/>
    <cellStyle name="Percent 7" xfId="25627" xr:uid="{00000000-0005-0000-0000-00001C640000}"/>
    <cellStyle name="Percent 7 2" xfId="25628" xr:uid="{00000000-0005-0000-0000-00001D640000}"/>
    <cellStyle name="Percent 7 2 2" xfId="25629" xr:uid="{00000000-0005-0000-0000-00001E640000}"/>
    <cellStyle name="Percent 7 2 2 2" xfId="25630" xr:uid="{00000000-0005-0000-0000-00001F640000}"/>
    <cellStyle name="Percent 7 2 3" xfId="25631" xr:uid="{00000000-0005-0000-0000-000020640000}"/>
    <cellStyle name="Percent 7 2 4" xfId="25632" xr:uid="{00000000-0005-0000-0000-000021640000}"/>
    <cellStyle name="Percent 7 3" xfId="25633" xr:uid="{00000000-0005-0000-0000-000022640000}"/>
    <cellStyle name="Percent 7 3 2" xfId="25634" xr:uid="{00000000-0005-0000-0000-000023640000}"/>
    <cellStyle name="Percent 7 3 2 2" xfId="25635" xr:uid="{00000000-0005-0000-0000-000024640000}"/>
    <cellStyle name="Percent 7 3 3" xfId="25636" xr:uid="{00000000-0005-0000-0000-000025640000}"/>
    <cellStyle name="Percent 7 3 3 2" xfId="25637" xr:uid="{00000000-0005-0000-0000-000026640000}"/>
    <cellStyle name="Percent 7 3 4" xfId="25638" xr:uid="{00000000-0005-0000-0000-000027640000}"/>
    <cellStyle name="Percent 7 3 5" xfId="25639" xr:uid="{00000000-0005-0000-0000-000028640000}"/>
    <cellStyle name="Percent 7 3 6" xfId="25640" xr:uid="{00000000-0005-0000-0000-000029640000}"/>
    <cellStyle name="Percent 7 4" xfId="25641" xr:uid="{00000000-0005-0000-0000-00002A640000}"/>
    <cellStyle name="Percent 7 4 2" xfId="25642" xr:uid="{00000000-0005-0000-0000-00002B640000}"/>
    <cellStyle name="Percent 7 4 2 2" xfId="25643" xr:uid="{00000000-0005-0000-0000-00002C640000}"/>
    <cellStyle name="Percent 7 4 2 3" xfId="25644" xr:uid="{00000000-0005-0000-0000-00002D640000}"/>
    <cellStyle name="Percent 7 4 3" xfId="25645" xr:uid="{00000000-0005-0000-0000-00002E640000}"/>
    <cellStyle name="Percent 7 4 4" xfId="25646" xr:uid="{00000000-0005-0000-0000-00002F640000}"/>
    <cellStyle name="Percent 7 5" xfId="25647" xr:uid="{00000000-0005-0000-0000-000030640000}"/>
    <cellStyle name="Percent 7 6" xfId="25648" xr:uid="{00000000-0005-0000-0000-000031640000}"/>
    <cellStyle name="Percent 8" xfId="25649" xr:uid="{00000000-0005-0000-0000-000032640000}"/>
    <cellStyle name="Percent 8 2" xfId="25650" xr:uid="{00000000-0005-0000-0000-000033640000}"/>
    <cellStyle name="Percent 8 2 2" xfId="25651" xr:uid="{00000000-0005-0000-0000-000034640000}"/>
    <cellStyle name="Percent 8 2 2 2" xfId="25652" xr:uid="{00000000-0005-0000-0000-000035640000}"/>
    <cellStyle name="Percent 8 2 3" xfId="25653" xr:uid="{00000000-0005-0000-0000-000036640000}"/>
    <cellStyle name="Percent 8 2 4" xfId="25654" xr:uid="{00000000-0005-0000-0000-000037640000}"/>
    <cellStyle name="Percent 8 3" xfId="25655" xr:uid="{00000000-0005-0000-0000-000038640000}"/>
    <cellStyle name="Percent 8 3 2" xfId="25656" xr:uid="{00000000-0005-0000-0000-000039640000}"/>
    <cellStyle name="Percent 8 3 2 2" xfId="25657" xr:uid="{00000000-0005-0000-0000-00003A640000}"/>
    <cellStyle name="Percent 8 3 3" xfId="25658" xr:uid="{00000000-0005-0000-0000-00003B640000}"/>
    <cellStyle name="Percent 8 3 3 2" xfId="25659" xr:uid="{00000000-0005-0000-0000-00003C640000}"/>
    <cellStyle name="Percent 8 3 4" xfId="25660" xr:uid="{00000000-0005-0000-0000-00003D640000}"/>
    <cellStyle name="Percent 8 3 5" xfId="25661" xr:uid="{00000000-0005-0000-0000-00003E640000}"/>
    <cellStyle name="Percent 8 4" xfId="25662" xr:uid="{00000000-0005-0000-0000-00003F640000}"/>
    <cellStyle name="Percent 8 4 2" xfId="25663" xr:uid="{00000000-0005-0000-0000-000040640000}"/>
    <cellStyle name="Percent 8 4 3" xfId="25664" xr:uid="{00000000-0005-0000-0000-000041640000}"/>
    <cellStyle name="Percent 8 5" xfId="25665" xr:uid="{00000000-0005-0000-0000-000042640000}"/>
    <cellStyle name="Percent 8 6" xfId="25666" xr:uid="{00000000-0005-0000-0000-000043640000}"/>
    <cellStyle name="Percent 9" xfId="25667" xr:uid="{00000000-0005-0000-0000-000044640000}"/>
    <cellStyle name="Percent 9 2" xfId="25668" xr:uid="{00000000-0005-0000-0000-000045640000}"/>
    <cellStyle name="Percent 9 2 2" xfId="25669" xr:uid="{00000000-0005-0000-0000-000046640000}"/>
    <cellStyle name="Percent 9 2 3" xfId="25670" xr:uid="{00000000-0005-0000-0000-000047640000}"/>
    <cellStyle name="Percent 9 3" xfId="25671" xr:uid="{00000000-0005-0000-0000-000048640000}"/>
    <cellStyle name="Percent 9 3 2" xfId="25672" xr:uid="{00000000-0005-0000-0000-000049640000}"/>
    <cellStyle name="Percent 9 3 3" xfId="25673" xr:uid="{00000000-0005-0000-0000-00004A640000}"/>
    <cellStyle name="Percent 9 4" xfId="25674" xr:uid="{00000000-0005-0000-0000-00004B640000}"/>
    <cellStyle name="Percent 9 4 2" xfId="25675" xr:uid="{00000000-0005-0000-0000-00004C640000}"/>
    <cellStyle name="Percent 9 4 3" xfId="25676" xr:uid="{00000000-0005-0000-0000-00004D640000}"/>
    <cellStyle name="Percent 9 5" xfId="25677" xr:uid="{00000000-0005-0000-0000-00004E640000}"/>
    <cellStyle name="Percent 9 6" xfId="25678" xr:uid="{00000000-0005-0000-0000-00004F640000}"/>
    <cellStyle name="statement" xfId="25679" xr:uid="{00000000-0005-0000-0000-000050640000}"/>
    <cellStyle name="Statement heading" xfId="25680" xr:uid="{00000000-0005-0000-0000-000051640000}"/>
    <cellStyle name="Statement heading 2" xfId="25681" xr:uid="{00000000-0005-0000-0000-000052640000}"/>
    <cellStyle name="Total 2" xfId="25682" xr:uid="{00000000-0005-0000-0000-000053640000}"/>
    <cellStyle name="Warning Text 2" xfId="25683" xr:uid="{00000000-0005-0000-0000-000054640000}"/>
    <cellStyle name="Years" xfId="25684" xr:uid="{00000000-0005-0000-0000-000055640000}"/>
    <cellStyle name="Years 2" xfId="25685" xr:uid="{00000000-0005-0000-0000-000056640000}"/>
  </cellStyles>
  <dxfs count="10">
    <dxf>
      <fill>
        <patternFill>
          <bgColor rgb="FF92D050"/>
        </patternFill>
      </fill>
    </dxf>
    <dxf>
      <fill>
        <patternFill>
          <bgColor rgb="FFFFFF00"/>
        </patternFill>
      </fill>
    </dxf>
    <dxf>
      <fill>
        <patternFill>
          <bgColor rgb="FF92D050"/>
        </patternFill>
      </fill>
    </dxf>
    <dxf>
      <fill>
        <patternFill>
          <bgColor rgb="FFFFFF00"/>
        </patternFill>
      </fill>
    </dxf>
    <dxf>
      <font>
        <color rgb="FF00B050"/>
      </font>
      <fill>
        <patternFill>
          <fgColor auto="1"/>
          <bgColor theme="6" tint="0.79998168889431442"/>
        </patternFill>
      </fill>
    </dxf>
    <dxf>
      <font>
        <color rgb="FFFF0000"/>
      </font>
      <fill>
        <patternFill>
          <bgColor rgb="FFFF9B9B"/>
        </patternFill>
      </fill>
    </dxf>
    <dxf>
      <fill>
        <patternFill>
          <bgColor rgb="FF92D050"/>
        </patternFill>
      </fill>
    </dxf>
    <dxf>
      <fill>
        <patternFill>
          <bgColor rgb="FFFFFF00"/>
        </patternFill>
      </fill>
    </dxf>
    <dxf>
      <fill>
        <patternFill>
          <bgColor rgb="FF92D050"/>
        </patternFill>
      </fill>
    </dxf>
    <dxf>
      <fill>
        <patternFill>
          <bgColor rgb="FFFFFF00"/>
        </patternFill>
      </fill>
    </dxf>
  </dxfs>
  <tableStyles count="0" defaultTableStyle="TableStyleMedium2" defaultPivotStyle="PivotStyleLight16"/>
  <colors>
    <mruColors>
      <color rgb="FF99CCFF"/>
      <color rgb="FF0000FF"/>
      <color rgb="FFFFE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10</xdr:col>
      <xdr:colOff>434975</xdr:colOff>
      <xdr:row>0</xdr:row>
      <xdr:rowOff>0</xdr:rowOff>
    </xdr:from>
    <xdr:to>
      <xdr:col>12</xdr:col>
      <xdr:colOff>0</xdr:colOff>
      <xdr:row>2</xdr:row>
      <xdr:rowOff>111126</xdr:rowOff>
    </xdr:to>
    <xdr:pic>
      <xdr:nvPicPr>
        <xdr:cNvPr id="4" name="Picture 3">
          <a:extLst>
            <a:ext uri="{FF2B5EF4-FFF2-40B4-BE49-F238E27FC236}">
              <a16:creationId xmlns:a16="http://schemas.microsoft.com/office/drawing/2014/main" id="{CCE8F300-6340-4F09-A2EF-30F7B4626B3C}"/>
            </a:ext>
          </a:extLst>
        </xdr:cNvPr>
        <xdr:cNvPicPr>
          <a:picLocks noChangeAspect="1"/>
        </xdr:cNvPicPr>
      </xdr:nvPicPr>
      <xdr:blipFill rotWithShape="1">
        <a:blip xmlns:r="http://schemas.openxmlformats.org/officeDocument/2006/relationships" r:embed="rId1"/>
        <a:srcRect l="2122" t="11760" r="2122" b="10205"/>
        <a:stretch/>
      </xdr:blipFill>
      <xdr:spPr>
        <a:xfrm>
          <a:off x="9686925" y="0"/>
          <a:ext cx="1590675" cy="4667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A74712CF-D9BA-4E15-8C8C-A264BAD3CA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8F3705CC-5497-4B56-955A-A403BCC49A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A8349951-2950-40AF-BE9E-661FE55BD8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BCC49F87-9C50-4115-938A-71DEFB884D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721BB08D-281F-4984-AE7B-72732C4AFA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9C87D53D-B0AB-451B-B108-7230C6E2C8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439275" y="1085850"/>
          <a:ext cx="0" cy="1809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12</xdr:col>
      <xdr:colOff>0</xdr:colOff>
      <xdr:row>5</xdr:row>
      <xdr:rowOff>0</xdr:rowOff>
    </xdr:from>
    <xdr:to>
      <xdr:col>12</xdr:col>
      <xdr:colOff>0</xdr:colOff>
      <xdr:row>6</xdr:row>
      <xdr:rowOff>0</xdr:rowOff>
    </xdr:to>
    <xdr:pic>
      <xdr:nvPicPr>
        <xdr:cNvPr id="2" name="Picture 1">
          <a:extLst>
            <a:ext uri="{FF2B5EF4-FFF2-40B4-BE49-F238E27FC236}">
              <a16:creationId xmlns:a16="http://schemas.microsoft.com/office/drawing/2014/main" id="{E6605CBF-178F-4222-9C48-CD7F2185B8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5</xdr:row>
      <xdr:rowOff>0</xdr:rowOff>
    </xdr:from>
    <xdr:to>
      <xdr:col>12</xdr:col>
      <xdr:colOff>0</xdr:colOff>
      <xdr:row>6</xdr:row>
      <xdr:rowOff>0</xdr:rowOff>
    </xdr:to>
    <xdr:pic>
      <xdr:nvPicPr>
        <xdr:cNvPr id="3" name="Picture 2">
          <a:extLst>
            <a:ext uri="{FF2B5EF4-FFF2-40B4-BE49-F238E27FC236}">
              <a16:creationId xmlns:a16="http://schemas.microsoft.com/office/drawing/2014/main" id="{BFBEEE34-E6B1-4ECE-910C-7F0554111A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5</xdr:row>
      <xdr:rowOff>0</xdr:rowOff>
    </xdr:from>
    <xdr:to>
      <xdr:col>13</xdr:col>
      <xdr:colOff>0</xdr:colOff>
      <xdr:row>6</xdr:row>
      <xdr:rowOff>0</xdr:rowOff>
    </xdr:to>
    <xdr:pic>
      <xdr:nvPicPr>
        <xdr:cNvPr id="4" name="Picture 3">
          <a:extLst>
            <a:ext uri="{FF2B5EF4-FFF2-40B4-BE49-F238E27FC236}">
              <a16:creationId xmlns:a16="http://schemas.microsoft.com/office/drawing/2014/main" id="{025B6E28-0038-4AEF-A2D9-64D22D92DF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69F03504-F352-423A-9FE6-B2AF603614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E7CF2499-7BE7-4F42-A56B-84FB57986A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C734BAF1-2740-4E48-99D4-6C7B82E5CA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Arboleda, Jameyn" id="{D1FDC5F7-C40C-4A40-817E-08EBE04255C2}" userId="S::Jameyn.Arboleda@tribunal.gc.ca::914a611a-fd6b-460a-90bd-5bd9dc82c70e"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O1" dT="2025-12-08T19:39:41.08" personId="{D1FDC5F7-C40C-4A40-817E-08EBE04255C2}" id="{13F04E34-E525-428A-A93A-2764DE2E9770}">
    <text>Hide EN and FR columns
TRIB &gt; Hide R/C</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70834-ABC7-41E8-9E42-10913FD30AB1}">
  <sheetPr codeName="Sheet2">
    <tabColor rgb="FFFFC000"/>
  </sheetPr>
  <dimension ref="A1:G49"/>
  <sheetViews>
    <sheetView showGridLines="0" topLeftCell="A15" workbookViewId="0">
      <selection activeCell="C17" sqref="C17"/>
    </sheetView>
  </sheetViews>
  <sheetFormatPr defaultColWidth="8.5703125" defaultRowHeight="14.25" x14ac:dyDescent="0.25"/>
  <cols>
    <col min="1" max="1" width="24.42578125" style="113" bestFit="1" customWidth="1"/>
    <col min="2" max="2" width="27.42578125" style="53" bestFit="1" customWidth="1"/>
    <col min="3" max="3" width="32" style="53" bestFit="1" customWidth="1"/>
    <col min="4" max="4" width="15.42578125" style="53" customWidth="1"/>
    <col min="5" max="16384" width="8.5703125" style="53"/>
  </cols>
  <sheetData>
    <row r="1" spans="1:7" s="112" customFormat="1" x14ac:dyDescent="0.25">
      <c r="A1" s="116" t="s">
        <v>67</v>
      </c>
      <c r="B1" s="117" t="s">
        <v>68</v>
      </c>
      <c r="C1" s="117" t="s">
        <v>69</v>
      </c>
      <c r="D1" s="117"/>
      <c r="E1" s="117"/>
      <c r="F1" s="117" t="s">
        <v>70</v>
      </c>
      <c r="G1" s="117"/>
    </row>
    <row r="2" spans="1:7" x14ac:dyDescent="0.25">
      <c r="A2" s="113" t="s">
        <v>71</v>
      </c>
      <c r="B2" s="28" t="s">
        <v>342</v>
      </c>
      <c r="C2" s="28" t="str">
        <f>B2</f>
        <v>RR-2025-006</v>
      </c>
      <c r="F2" s="53" t="s">
        <v>167</v>
      </c>
    </row>
    <row r="3" spans="1:7" x14ac:dyDescent="0.25">
      <c r="A3" s="113" t="s">
        <v>72</v>
      </c>
      <c r="B3" s="53" t="s">
        <v>388</v>
      </c>
      <c r="C3" s="53" t="s">
        <v>393</v>
      </c>
      <c r="F3" s="53" t="s">
        <v>166</v>
      </c>
    </row>
    <row r="4" spans="1:7" x14ac:dyDescent="0.25">
      <c r="A4" s="113" t="s">
        <v>130</v>
      </c>
      <c r="B4" s="53" t="s">
        <v>320</v>
      </c>
      <c r="C4" s="53" t="s">
        <v>389</v>
      </c>
      <c r="F4" s="53" t="s">
        <v>165</v>
      </c>
    </row>
    <row r="5" spans="1:7" ht="42.75" x14ac:dyDescent="0.25">
      <c r="A5" s="113" t="s">
        <v>318</v>
      </c>
      <c r="B5" s="53" t="s">
        <v>407</v>
      </c>
      <c r="C5" s="53" t="s">
        <v>390</v>
      </c>
      <c r="D5" s="53" t="s">
        <v>309</v>
      </c>
    </row>
    <row r="6" spans="1:7" x14ac:dyDescent="0.25">
      <c r="A6" s="113" t="s">
        <v>200</v>
      </c>
      <c r="B6" s="103">
        <v>2023</v>
      </c>
      <c r="C6" s="103">
        <f>B6</f>
        <v>2023</v>
      </c>
      <c r="F6" s="59" t="s">
        <v>225</v>
      </c>
    </row>
    <row r="7" spans="1:7" x14ac:dyDescent="0.25">
      <c r="A7" s="113" t="s">
        <v>224</v>
      </c>
      <c r="B7" s="114" t="s">
        <v>343</v>
      </c>
      <c r="C7" s="128" t="s">
        <v>344</v>
      </c>
      <c r="F7" s="28" t="s">
        <v>312</v>
      </c>
    </row>
    <row r="8" spans="1:7" x14ac:dyDescent="0.25">
      <c r="A8" s="113" t="s">
        <v>201</v>
      </c>
      <c r="B8" s="103">
        <v>2025</v>
      </c>
      <c r="C8" s="103">
        <f>B8</f>
        <v>2025</v>
      </c>
      <c r="F8" s="28" t="s">
        <v>311</v>
      </c>
    </row>
    <row r="9" spans="1:7" x14ac:dyDescent="0.25">
      <c r="A9" s="113" t="s">
        <v>171</v>
      </c>
      <c r="B9" s="53" t="s">
        <v>345</v>
      </c>
      <c r="C9" s="53" t="s">
        <v>346</v>
      </c>
      <c r="F9" s="78" t="s">
        <v>226</v>
      </c>
    </row>
    <row r="10" spans="1:7" x14ac:dyDescent="0.25">
      <c r="A10" s="113" t="s">
        <v>172</v>
      </c>
      <c r="B10" s="53" t="s">
        <v>347</v>
      </c>
      <c r="C10" s="53" t="s">
        <v>348</v>
      </c>
    </row>
    <row r="11" spans="1:7" x14ac:dyDescent="0.25">
      <c r="A11" s="113" t="s">
        <v>73</v>
      </c>
      <c r="B11" s="115" t="s">
        <v>349</v>
      </c>
      <c r="C11" s="114" t="s">
        <v>350</v>
      </c>
    </row>
    <row r="12" spans="1:7" x14ac:dyDescent="0.25">
      <c r="B12" s="114"/>
      <c r="C12" s="114"/>
    </row>
    <row r="13" spans="1:7" x14ac:dyDescent="0.25">
      <c r="A13" s="119" t="s">
        <v>271</v>
      </c>
      <c r="B13" s="28" t="s">
        <v>351</v>
      </c>
      <c r="C13" s="28" t="s">
        <v>352</v>
      </c>
      <c r="D13" s="28" t="s">
        <v>353</v>
      </c>
    </row>
    <row r="14" spans="1:7" x14ac:dyDescent="0.25">
      <c r="A14" s="119" t="s">
        <v>272</v>
      </c>
      <c r="B14" s="28" t="s">
        <v>354</v>
      </c>
      <c r="C14" s="53" t="s">
        <v>398</v>
      </c>
      <c r="D14" s="28" t="s">
        <v>355</v>
      </c>
    </row>
    <row r="16" spans="1:7" x14ac:dyDescent="0.25">
      <c r="A16" s="113" t="s">
        <v>77</v>
      </c>
      <c r="B16" s="28" t="s">
        <v>356</v>
      </c>
      <c r="C16" s="28" t="s">
        <v>428</v>
      </c>
    </row>
    <row r="17" spans="1:3" x14ac:dyDescent="0.25">
      <c r="A17" s="113" t="s">
        <v>218</v>
      </c>
      <c r="B17" s="53" t="s">
        <v>394</v>
      </c>
      <c r="C17" s="53" t="s">
        <v>395</v>
      </c>
    </row>
    <row r="18" spans="1:3" x14ac:dyDescent="0.25">
      <c r="B18" s="28"/>
      <c r="C18" s="28"/>
    </row>
    <row r="19" spans="1:3" x14ac:dyDescent="0.25">
      <c r="A19" s="113" t="s">
        <v>78</v>
      </c>
      <c r="B19" s="162"/>
      <c r="C19" s="162"/>
    </row>
    <row r="20" spans="1:3" x14ac:dyDescent="0.25">
      <c r="A20" s="113" t="s">
        <v>79</v>
      </c>
      <c r="B20" s="163"/>
      <c r="C20" s="162"/>
    </row>
    <row r="21" spans="1:3" x14ac:dyDescent="0.25">
      <c r="A21" s="113" t="s">
        <v>80</v>
      </c>
      <c r="B21" s="114"/>
      <c r="C21" s="114"/>
    </row>
    <row r="23" spans="1:3" x14ac:dyDescent="0.25">
      <c r="A23" s="113" t="s">
        <v>74</v>
      </c>
      <c r="B23" s="53" t="s">
        <v>202</v>
      </c>
      <c r="C23" s="53" t="s">
        <v>202</v>
      </c>
    </row>
    <row r="24" spans="1:3" x14ac:dyDescent="0.25">
      <c r="A24" s="113" t="s">
        <v>75</v>
      </c>
      <c r="B24" s="53" t="s">
        <v>203</v>
      </c>
      <c r="C24" s="53" t="s">
        <v>203</v>
      </c>
    </row>
    <row r="26" spans="1:3" x14ac:dyDescent="0.25">
      <c r="A26" s="113" t="s">
        <v>76</v>
      </c>
      <c r="B26" s="53" t="s">
        <v>204</v>
      </c>
      <c r="C26" s="53" t="s">
        <v>206</v>
      </c>
    </row>
    <row r="27" spans="1:3" x14ac:dyDescent="0.25">
      <c r="A27" s="113" t="s">
        <v>181</v>
      </c>
      <c r="B27" s="53" t="s">
        <v>205</v>
      </c>
      <c r="C27" s="53" t="s">
        <v>301</v>
      </c>
    </row>
    <row r="29" spans="1:3" x14ac:dyDescent="0.25">
      <c r="A29" s="118" t="s">
        <v>247</v>
      </c>
    </row>
    <row r="30" spans="1:3" x14ac:dyDescent="0.25">
      <c r="A30" s="113" t="s">
        <v>369</v>
      </c>
      <c r="B30" s="30" t="s">
        <v>362</v>
      </c>
      <c r="C30" s="30" t="s">
        <v>367</v>
      </c>
    </row>
    <row r="31" spans="1:3" x14ac:dyDescent="0.25">
      <c r="A31" s="113" t="s">
        <v>370</v>
      </c>
      <c r="B31" s="30" t="s">
        <v>357</v>
      </c>
      <c r="C31" s="30" t="s">
        <v>363</v>
      </c>
    </row>
    <row r="32" spans="1:3" x14ac:dyDescent="0.25">
      <c r="A32" s="113" t="s">
        <v>371</v>
      </c>
      <c r="B32" s="30" t="s">
        <v>358</v>
      </c>
      <c r="C32" s="53" t="s">
        <v>366</v>
      </c>
    </row>
    <row r="33" spans="1:4" ht="28.5" x14ac:dyDescent="0.25">
      <c r="A33" s="113" t="s">
        <v>372</v>
      </c>
      <c r="B33" s="30" t="s">
        <v>410</v>
      </c>
      <c r="C33" s="30" t="s">
        <v>411</v>
      </c>
    </row>
    <row r="34" spans="1:4" x14ac:dyDescent="0.25">
      <c r="A34" s="113" t="s">
        <v>373</v>
      </c>
      <c r="B34" s="30" t="s">
        <v>359</v>
      </c>
      <c r="C34" s="30" t="s">
        <v>364</v>
      </c>
    </row>
    <row r="35" spans="1:4" ht="42.75" x14ac:dyDescent="0.25">
      <c r="A35" s="113" t="s">
        <v>374</v>
      </c>
      <c r="B35" s="30" t="s">
        <v>412</v>
      </c>
      <c r="C35" s="30" t="s">
        <v>413</v>
      </c>
    </row>
    <row r="36" spans="1:4" x14ac:dyDescent="0.25">
      <c r="A36" s="113" t="s">
        <v>375</v>
      </c>
      <c r="B36" s="30" t="s">
        <v>360</v>
      </c>
      <c r="C36" s="30" t="s">
        <v>417</v>
      </c>
    </row>
    <row r="37" spans="1:4" x14ac:dyDescent="0.25">
      <c r="A37" s="113" t="s">
        <v>376</v>
      </c>
      <c r="B37" s="30" t="s">
        <v>361</v>
      </c>
      <c r="C37" s="30" t="s">
        <v>365</v>
      </c>
    </row>
    <row r="38" spans="1:4" x14ac:dyDescent="0.25">
      <c r="A38" s="113" t="s">
        <v>368</v>
      </c>
      <c r="B38" s="30" t="s">
        <v>408</v>
      </c>
      <c r="C38" s="30" t="s">
        <v>378</v>
      </c>
    </row>
    <row r="39" spans="1:4" x14ac:dyDescent="0.25">
      <c r="A39" s="113" t="s">
        <v>419</v>
      </c>
      <c r="B39" s="53" t="s">
        <v>420</v>
      </c>
      <c r="C39" s="53" t="s">
        <v>421</v>
      </c>
    </row>
    <row r="40" spans="1:4" x14ac:dyDescent="0.25">
      <c r="A40" s="113" t="s">
        <v>377</v>
      </c>
      <c r="B40" s="53" t="s">
        <v>414</v>
      </c>
      <c r="C40" s="53" t="s">
        <v>415</v>
      </c>
    </row>
    <row r="41" spans="1:4" x14ac:dyDescent="0.25">
      <c r="A41" s="113" t="s">
        <v>267</v>
      </c>
      <c r="B41" s="53" t="s">
        <v>267</v>
      </c>
      <c r="C41" s="53" t="s">
        <v>268</v>
      </c>
    </row>
    <row r="43" spans="1:4" x14ac:dyDescent="0.25">
      <c r="A43" s="252" t="s">
        <v>282</v>
      </c>
      <c r="B43" s="252"/>
      <c r="C43" s="252"/>
      <c r="D43" s="252"/>
    </row>
    <row r="44" spans="1:4" x14ac:dyDescent="0.25">
      <c r="A44" s="113" t="s">
        <v>333</v>
      </c>
      <c r="B44" s="53" t="s">
        <v>284</v>
      </c>
      <c r="C44" s="53" t="s">
        <v>285</v>
      </c>
      <c r="D44" s="120" t="str">
        <f>IF(Intro!$G$24="English",B44,C44)</f>
        <v>Oui</v>
      </c>
    </row>
    <row r="45" spans="1:4" x14ac:dyDescent="0.25">
      <c r="B45" s="53" t="s">
        <v>286</v>
      </c>
      <c r="C45" s="53" t="s">
        <v>287</v>
      </c>
      <c r="D45" s="120" t="str">
        <f>IF(Intro!$G$24="English",B45,C45)</f>
        <v>Non</v>
      </c>
    </row>
    <row r="46" spans="1:4" x14ac:dyDescent="0.25">
      <c r="D46" s="120"/>
    </row>
    <row r="47" spans="1:4" x14ac:dyDescent="0.25">
      <c r="A47" s="113" t="s">
        <v>283</v>
      </c>
      <c r="B47" s="53" t="s">
        <v>280</v>
      </c>
      <c r="C47" s="53" t="s">
        <v>281</v>
      </c>
      <c r="D47" s="120" t="str">
        <f>IF(Intro!$G$24="English",B47,C47)</f>
        <v>Distributeur</v>
      </c>
    </row>
    <row r="48" spans="1:4" x14ac:dyDescent="0.25">
      <c r="B48" s="53" t="s">
        <v>51</v>
      </c>
      <c r="C48" s="53" t="s">
        <v>43</v>
      </c>
      <c r="D48" s="120" t="str">
        <f>IF(Intro!$G$24="English",B48,C48)</f>
        <v>Utilisateur final</v>
      </c>
    </row>
    <row r="49" spans="2:4" x14ac:dyDescent="0.25">
      <c r="B49" s="53" t="s">
        <v>168</v>
      </c>
      <c r="C49" s="53" t="s">
        <v>169</v>
      </c>
      <c r="D49" s="120" t="str">
        <f>IF(Intro!$G$24="English",B49,C49)</f>
        <v>Courtier ou commerçant</v>
      </c>
    </row>
  </sheetData>
  <sheetProtection algorithmName="SHA-512" hashValue="1s+oqicz8j9Ra4QgMeClhVwXYQfEMVRBJTXSYR/iA+R1RnRg9752dxX5V8rBALGdYX3P72XW2DdVQCitpfzazw==" saltValue="KkvezN7FLRWhM2sLeT5udg==" spinCount="100000" sheet="1" objects="1" scenarios="1" selectLockedCells="1"/>
  <mergeCells count="1">
    <mergeCell ref="A43:D43"/>
  </mergeCells>
  <phoneticPr fontId="42" type="noConversion"/>
  <dataValidations count="2">
    <dataValidation type="list" allowBlank="1" showInputMessage="1" showErrorMessage="1" sqref="C4" xr:uid="{C5CF16B1-5581-4906-87B3-35ADA96D7127}">
      <formula1>"le dumping, le dumping et le subventionnement"</formula1>
    </dataValidation>
    <dataValidation type="list" allowBlank="1" showInputMessage="1" showErrorMessage="1" sqref="B4" xr:uid="{3262A196-6458-4A4A-8196-C474A6B4D20B}">
      <formula1>"dumping, dumping and the subsidizing"</formula1>
    </dataValidation>
  </dataValidations>
  <pageMargins left="0.7" right="0.7" top="0.75" bottom="0.75" header="0.3" footer="0.3"/>
  <pageSetup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69911A-05F1-45AA-B3A8-41C541E1F052}">
  <sheetPr>
    <tabColor rgb="FF92D050"/>
    <pageSetUpPr fitToPage="1"/>
  </sheetPr>
  <dimension ref="A1:V65"/>
  <sheetViews>
    <sheetView showGridLines="0" topLeftCell="A24" zoomScaleNormal="100" zoomScaleSheetLayoutView="55" workbookViewId="0"/>
  </sheetViews>
  <sheetFormatPr defaultColWidth="9.42578125" defaultRowHeight="14.25" x14ac:dyDescent="0.25"/>
  <cols>
    <col min="1" max="1" width="1.5703125" style="7" customWidth="1"/>
    <col min="2" max="12" width="14.5703125" style="1" customWidth="1"/>
    <col min="13" max="13" width="6.42578125" style="8" customWidth="1"/>
    <col min="14" max="14" width="9.42578125" style="53" customWidth="1"/>
    <col min="15" max="15" width="10.5703125" style="53" hidden="1" customWidth="1"/>
    <col min="16" max="16" width="8.5703125" style="53" hidden="1" customWidth="1"/>
    <col min="17" max="18" width="9.42578125" style="53" customWidth="1"/>
    <col min="19" max="16384" width="9.42578125" style="53"/>
  </cols>
  <sheetData>
    <row r="1" spans="1:16" x14ac:dyDescent="0.25">
      <c r="O1" s="53" t="s">
        <v>316</v>
      </c>
      <c r="P1" s="53" t="s">
        <v>316</v>
      </c>
    </row>
    <row r="2" spans="1:16" x14ac:dyDescent="0.25">
      <c r="B2" s="10" t="str">
        <f>Pro!B2</f>
        <v>PROTÉGÉ</v>
      </c>
      <c r="C2" s="10"/>
      <c r="O2" s="9" t="s">
        <v>68</v>
      </c>
      <c r="P2" s="9" t="s">
        <v>81</v>
      </c>
    </row>
    <row r="3" spans="1:16" x14ac:dyDescent="0.25">
      <c r="B3" s="12"/>
      <c r="C3" s="12"/>
      <c r="O3" s="2"/>
      <c r="P3" s="2"/>
    </row>
    <row r="4" spans="1:16" s="2" customFormat="1" x14ac:dyDescent="0.25">
      <c r="A4" s="4"/>
      <c r="B4" s="289" t="str">
        <f>Info!B4</f>
        <v>QUESTIONNAIRE À L'INTENTION DES IMPORTATEURS</v>
      </c>
      <c r="C4" s="289"/>
      <c r="D4" s="289"/>
      <c r="E4" s="289"/>
      <c r="F4" s="289"/>
      <c r="G4" s="289"/>
      <c r="H4" s="289"/>
      <c r="I4" s="289"/>
      <c r="J4" s="289"/>
      <c r="K4" s="289"/>
      <c r="L4" s="289"/>
      <c r="M4" s="22"/>
      <c r="N4" s="22"/>
      <c r="O4" s="20"/>
      <c r="P4" s="20"/>
    </row>
    <row r="5" spans="1:16" s="2" customFormat="1" x14ac:dyDescent="0.25">
      <c r="A5" s="4"/>
      <c r="B5" s="289" t="str">
        <f>Info!B5</f>
        <v>RR-2025-006</v>
      </c>
      <c r="C5" s="289"/>
      <c r="D5" s="289"/>
      <c r="E5" s="289"/>
      <c r="F5" s="289"/>
      <c r="G5" s="289"/>
      <c r="H5" s="289"/>
      <c r="I5" s="289"/>
      <c r="J5" s="289"/>
      <c r="K5" s="289"/>
      <c r="L5" s="289"/>
      <c r="M5" s="22"/>
      <c r="N5" s="22"/>
      <c r="O5" s="20"/>
      <c r="P5" s="20"/>
    </row>
    <row r="6" spans="1:16" s="6" customFormat="1" x14ac:dyDescent="0.25">
      <c r="A6" s="4"/>
      <c r="B6" s="289" t="str">
        <f>Info!B6</f>
        <v>FOURNITURES TUBULAIRES POUR PUITS DE PÉTROLE II</v>
      </c>
      <c r="C6" s="289"/>
      <c r="D6" s="289"/>
      <c r="E6" s="289"/>
      <c r="F6" s="289"/>
      <c r="G6" s="289"/>
      <c r="H6" s="289"/>
      <c r="I6" s="289"/>
      <c r="J6" s="289"/>
      <c r="K6" s="289"/>
      <c r="L6" s="289"/>
      <c r="M6" s="20"/>
      <c r="N6" s="20"/>
      <c r="O6" s="15"/>
      <c r="P6" s="15"/>
    </row>
    <row r="7" spans="1:16" s="6" customFormat="1" x14ac:dyDescent="0.25">
      <c r="A7" s="4"/>
      <c r="B7" s="136"/>
      <c r="C7" s="136"/>
      <c r="D7" s="136"/>
      <c r="E7" s="136"/>
      <c r="F7" s="136"/>
      <c r="G7" s="136"/>
      <c r="H7" s="136"/>
      <c r="I7" s="136"/>
      <c r="J7" s="136"/>
      <c r="K7" s="136"/>
      <c r="L7" s="136"/>
      <c r="M7" s="20"/>
      <c r="N7" s="20"/>
      <c r="O7" s="15"/>
      <c r="P7" s="15"/>
    </row>
    <row r="8" spans="1:16" s="6" customFormat="1" x14ac:dyDescent="0.25">
      <c r="A8" s="4"/>
      <c r="B8" s="399" t="str">
        <f>Pro!B8</f>
        <v>Les questions suivantes font référence aux marchandises comme définies dans la description du produit de l'onglet Intro.</v>
      </c>
      <c r="C8" s="399"/>
      <c r="D8" s="399"/>
      <c r="E8" s="399"/>
      <c r="F8" s="399"/>
      <c r="G8" s="399"/>
      <c r="H8" s="399"/>
      <c r="I8" s="399"/>
      <c r="J8" s="399"/>
      <c r="K8" s="399"/>
      <c r="L8" s="399"/>
      <c r="M8" s="20"/>
      <c r="N8" s="20"/>
      <c r="O8" s="21"/>
    </row>
    <row r="9" spans="1:16" s="6" customFormat="1" x14ac:dyDescent="0.25">
      <c r="A9" s="4"/>
      <c r="B9" s="399" t="str">
        <f>Pro!B9</f>
        <v>Des informations sur le produit et un glossaire de termes sont disponibles dans l'onglet Info.</v>
      </c>
      <c r="C9" s="399"/>
      <c r="D9" s="399"/>
      <c r="E9" s="399"/>
      <c r="F9" s="399"/>
      <c r="G9" s="399"/>
      <c r="H9" s="399"/>
      <c r="I9" s="399"/>
      <c r="J9" s="399"/>
      <c r="K9" s="399"/>
      <c r="L9" s="399"/>
      <c r="M9" s="20"/>
      <c r="N9" s="20"/>
      <c r="O9" s="15"/>
    </row>
    <row r="10" spans="1:16" s="6" customFormat="1" x14ac:dyDescent="0.25">
      <c r="A10" s="4"/>
      <c r="B10" s="399" t="str">
        <f>Pro!B10</f>
        <v>Utilisez l'onglet AddPro si vous avez besoin de plus d'espace.</v>
      </c>
      <c r="C10" s="399"/>
      <c r="D10" s="399"/>
      <c r="E10" s="399"/>
      <c r="F10" s="399"/>
      <c r="G10" s="399"/>
      <c r="H10" s="399"/>
      <c r="I10" s="399"/>
      <c r="J10" s="399"/>
      <c r="K10" s="399"/>
      <c r="L10" s="399"/>
      <c r="M10" s="20"/>
      <c r="N10" s="20"/>
      <c r="O10" s="15"/>
      <c r="P10" s="15"/>
    </row>
    <row r="11" spans="1:16" s="6" customFormat="1" x14ac:dyDescent="0.25">
      <c r="A11" s="4"/>
      <c r="B11" s="74"/>
      <c r="C11" s="74"/>
      <c r="D11" s="19"/>
      <c r="E11" s="19"/>
      <c r="F11" s="19"/>
      <c r="G11" s="19"/>
      <c r="H11" s="19"/>
      <c r="I11" s="19"/>
      <c r="J11" s="19"/>
      <c r="K11" s="19"/>
      <c r="L11" s="19"/>
      <c r="M11" s="20"/>
      <c r="N11" s="20"/>
      <c r="O11" s="15"/>
      <c r="P11" s="15"/>
    </row>
    <row r="12" spans="1:16" s="6" customFormat="1" x14ac:dyDescent="0.25">
      <c r="A12" s="4"/>
      <c r="B12" s="399" t="str">
        <f>Pro!B12</f>
        <v>Pour les questions de cet onglet, notez ce qui suit :</v>
      </c>
      <c r="C12" s="399"/>
      <c r="D12" s="399"/>
      <c r="E12" s="399"/>
      <c r="F12" s="399"/>
      <c r="G12" s="399"/>
      <c r="H12" s="399"/>
      <c r="I12" s="399"/>
      <c r="J12" s="399"/>
      <c r="K12" s="399"/>
      <c r="L12" s="399"/>
      <c r="M12" s="20"/>
      <c r="N12" s="20"/>
      <c r="O12" s="15"/>
      <c r="P12" s="15"/>
    </row>
    <row r="13" spans="1:16" s="6" customFormat="1" x14ac:dyDescent="0.25">
      <c r="A13" s="4"/>
      <c r="B13" s="447" t="str">
        <f>Pro!B13</f>
        <v xml:space="preserve">• Veuillez indiquer seulement les ventes effectuées à partir des importations de votre entreprise. Les ventes de marchandises achetées auprès de producteurs canadiens doivent être exclues. </v>
      </c>
      <c r="C13" s="447"/>
      <c r="D13" s="447"/>
      <c r="E13" s="447"/>
      <c r="F13" s="447"/>
      <c r="G13" s="447"/>
      <c r="H13" s="447"/>
      <c r="I13" s="447"/>
      <c r="J13" s="447"/>
      <c r="K13" s="447"/>
      <c r="L13" s="447"/>
      <c r="M13" s="20"/>
      <c r="N13" s="20"/>
      <c r="O13" s="15"/>
      <c r="P13" s="15"/>
    </row>
    <row r="14" spans="1:16" s="6" customFormat="1" x14ac:dyDescent="0.25">
      <c r="A14" s="4"/>
      <c r="B14" s="447"/>
      <c r="C14" s="447"/>
      <c r="D14" s="447"/>
      <c r="E14" s="447"/>
      <c r="F14" s="447"/>
      <c r="G14" s="447"/>
      <c r="H14" s="447"/>
      <c r="I14" s="447"/>
      <c r="J14" s="447"/>
      <c r="K14" s="447"/>
      <c r="L14" s="447"/>
      <c r="M14" s="20"/>
      <c r="N14" s="20"/>
      <c r="O14" s="15"/>
      <c r="P14" s="15"/>
    </row>
    <row r="15" spans="1:16" s="6" customFormat="1" x14ac:dyDescent="0.25">
      <c r="A15" s="4"/>
      <c r="B15" s="399" t="str">
        <f>Pro!B15</f>
        <v>• Déclarez toutes les ventes aux entreprises associées canadiennes et étrangères.</v>
      </c>
      <c r="C15" s="399"/>
      <c r="D15" s="399"/>
      <c r="E15" s="399"/>
      <c r="F15" s="399"/>
      <c r="G15" s="399"/>
      <c r="H15" s="399"/>
      <c r="I15" s="399"/>
      <c r="J15" s="399"/>
      <c r="K15" s="399"/>
      <c r="L15" s="399"/>
      <c r="M15" s="20"/>
      <c r="N15" s="20"/>
      <c r="O15" s="15"/>
      <c r="P15" s="15"/>
    </row>
    <row r="16" spans="1:16" s="6" customFormat="1" x14ac:dyDescent="0.25">
      <c r="A16" s="4"/>
      <c r="B16" s="399" t="str">
        <f>Pro!B16</f>
        <v>• Déclarez toutes les ventes à compter de la date de l’expédition au client ou à son entrepôt.</v>
      </c>
      <c r="C16" s="399"/>
      <c r="D16" s="399"/>
      <c r="E16" s="399"/>
      <c r="F16" s="399"/>
      <c r="G16" s="399"/>
      <c r="H16" s="399"/>
      <c r="I16" s="399"/>
      <c r="J16" s="399"/>
      <c r="K16" s="399"/>
      <c r="L16" s="399"/>
      <c r="M16" s="20"/>
      <c r="N16" s="20"/>
      <c r="O16" s="15"/>
      <c r="P16" s="15"/>
    </row>
    <row r="17" spans="1:16" s="6" customFormat="1" x14ac:dyDescent="0.25">
      <c r="A17" s="4"/>
      <c r="B17" s="399" t="str">
        <f>Pro!B17</f>
        <v>• Déclarez toutes les valeurs en dollars canadiens.</v>
      </c>
      <c r="C17" s="399"/>
      <c r="D17" s="399"/>
      <c r="E17" s="399"/>
      <c r="F17" s="399"/>
      <c r="G17" s="399"/>
      <c r="H17" s="399"/>
      <c r="I17" s="399"/>
      <c r="J17" s="399"/>
      <c r="K17" s="399"/>
      <c r="L17" s="399"/>
      <c r="M17" s="20"/>
      <c r="N17" s="20"/>
      <c r="O17" s="15"/>
      <c r="P17" s="15"/>
    </row>
    <row r="18" spans="1:16" s="6" customFormat="1" x14ac:dyDescent="0.25">
      <c r="A18" s="4"/>
      <c r="B18" s="399" t="str">
        <f>IF(Intro!$G$24="English",O18,P18)</f>
        <v>• Si votre entreprise est un utilisateur final ou un détaillant, elle n’a pas besoin de déclarer ses ventes d’importations ou ses stocks d’importations.</v>
      </c>
      <c r="C18" s="399"/>
      <c r="D18" s="399"/>
      <c r="E18" s="399"/>
      <c r="F18" s="399"/>
      <c r="G18" s="399"/>
      <c r="H18" s="399"/>
      <c r="I18" s="399"/>
      <c r="J18" s="399"/>
      <c r="K18" s="399"/>
      <c r="L18" s="399"/>
      <c r="M18" s="20"/>
      <c r="N18" s="20"/>
      <c r="O18" s="15" t="s">
        <v>248</v>
      </c>
      <c r="P18" s="15" t="s">
        <v>249</v>
      </c>
    </row>
    <row r="19" spans="1:16" s="6" customFormat="1" x14ac:dyDescent="0.25">
      <c r="A19" s="4"/>
      <c r="B19" s="14"/>
      <c r="C19" s="14"/>
      <c r="D19" s="3"/>
      <c r="E19" s="3"/>
      <c r="F19" s="3"/>
      <c r="G19" s="3"/>
      <c r="H19" s="3"/>
      <c r="I19" s="3"/>
      <c r="J19" s="3"/>
      <c r="K19" s="3"/>
      <c r="L19" s="3"/>
      <c r="O19" s="15"/>
      <c r="P19" s="15"/>
    </row>
    <row r="20" spans="1:16" x14ac:dyDescent="0.25">
      <c r="B20" s="315" t="str">
        <f>IF(Intro!$G$24="English",O20,P20)</f>
        <v>IMPORTATIONS ET STOCKS</v>
      </c>
      <c r="C20" s="316"/>
      <c r="D20" s="316"/>
      <c r="E20" s="316"/>
      <c r="F20" s="316"/>
      <c r="G20" s="316"/>
      <c r="H20" s="316"/>
      <c r="I20" s="316"/>
      <c r="J20" s="316"/>
      <c r="K20" s="316"/>
      <c r="L20" s="317"/>
      <c r="M20" s="53"/>
      <c r="O20" s="53" t="s">
        <v>250</v>
      </c>
      <c r="P20" s="53" t="s">
        <v>251</v>
      </c>
    </row>
    <row r="21" spans="1:16" x14ac:dyDescent="0.25">
      <c r="B21" s="402" t="s">
        <v>12</v>
      </c>
      <c r="C21" s="403"/>
      <c r="D21" s="403"/>
      <c r="E21" s="403"/>
      <c r="F21" s="403"/>
      <c r="G21" s="403"/>
      <c r="H21" s="403"/>
      <c r="I21" s="403"/>
      <c r="J21" s="403"/>
      <c r="K21" s="403"/>
      <c r="L21" s="404"/>
      <c r="M21" s="53"/>
    </row>
    <row r="22" spans="1:16" x14ac:dyDescent="0.25">
      <c r="B22" s="16"/>
      <c r="C22" s="26"/>
      <c r="D22" s="27"/>
      <c r="E22" s="27"/>
      <c r="F22" s="27"/>
      <c r="G22" s="27"/>
      <c r="H22" s="27"/>
      <c r="I22" s="27"/>
      <c r="J22" s="27"/>
      <c r="K22" s="27"/>
      <c r="L22" s="17"/>
      <c r="M22" s="53"/>
    </row>
    <row r="23" spans="1:16" ht="15.75" x14ac:dyDescent="0.25">
      <c r="B23" s="321" t="str">
        <f>IF(Intro!$G$24="English",O23,P23)</f>
        <v xml:space="preserve">Indiquez les importations et les ventes de marchandises de votre entreprise de la: </v>
      </c>
      <c r="C23" s="322"/>
      <c r="D23" s="322"/>
      <c r="E23" s="322"/>
      <c r="F23" s="322"/>
      <c r="G23" s="450" t="str">
        <f>IF(Intro!$G$24="English",Variables!B32,Variables!C32)</f>
        <v>République de l’Indonésie</v>
      </c>
      <c r="H23" s="451"/>
      <c r="I23" s="451"/>
      <c r="J23" s="451"/>
      <c r="K23" s="452"/>
      <c r="L23" s="17"/>
      <c r="M23" s="53"/>
      <c r="O23" s="53" t="s">
        <v>384</v>
      </c>
      <c r="P23" s="53" t="s">
        <v>385</v>
      </c>
    </row>
    <row r="24" spans="1:16" x14ac:dyDescent="0.25">
      <c r="B24" s="16"/>
      <c r="C24" s="26"/>
      <c r="D24" s="27"/>
      <c r="E24" s="27"/>
      <c r="F24" s="27"/>
      <c r="G24" s="27"/>
      <c r="H24" s="27"/>
      <c r="I24" s="27"/>
      <c r="J24" s="27"/>
      <c r="K24" s="27"/>
      <c r="L24" s="17"/>
      <c r="M24" s="53"/>
    </row>
    <row r="25" spans="1:16" x14ac:dyDescent="0.25">
      <c r="B25" s="67"/>
      <c r="C25" s="26"/>
      <c r="D25" s="27"/>
      <c r="E25" s="27"/>
      <c r="F25" s="27"/>
      <c r="G25" s="27"/>
      <c r="H25" s="27"/>
      <c r="I25" s="27"/>
      <c r="J25" s="27"/>
      <c r="K25" s="27"/>
      <c r="L25" s="17"/>
      <c r="M25" s="53"/>
      <c r="O25" s="18"/>
    </row>
    <row r="26" spans="1:16" x14ac:dyDescent="0.25">
      <c r="B26" s="67"/>
      <c r="E26" s="26"/>
      <c r="F26" s="53"/>
      <c r="G26" s="453">
        <f>Variables!$B$6</f>
        <v>2023</v>
      </c>
      <c r="H26" s="453">
        <f>G26+1</f>
        <v>2024</v>
      </c>
      <c r="I26" s="453">
        <f>H26+1</f>
        <v>2025</v>
      </c>
      <c r="J26" s="453" t="str">
        <f>IF(Intro!$G$24="English",Variables!B9,Variables!C9)</f>
        <v>janv-mars 2025</v>
      </c>
      <c r="K26" s="453" t="str">
        <f>IF(Intro!$G$24="English",Variables!B10,Variables!C10)</f>
        <v>janv-mars 2026</v>
      </c>
      <c r="L26" s="76"/>
      <c r="M26" s="53"/>
      <c r="O26" s="18"/>
    </row>
    <row r="27" spans="1:16" x14ac:dyDescent="0.25">
      <c r="B27" s="67"/>
      <c r="E27" s="26"/>
      <c r="F27" s="53"/>
      <c r="G27" s="454"/>
      <c r="H27" s="455"/>
      <c r="I27" s="455"/>
      <c r="J27" s="455"/>
      <c r="K27" s="455"/>
      <c r="L27" s="76"/>
      <c r="M27" s="53"/>
      <c r="O27" s="24" t="s">
        <v>174</v>
      </c>
      <c r="P27" s="9" t="s">
        <v>197</v>
      </c>
    </row>
    <row r="28" spans="1:16" x14ac:dyDescent="0.25">
      <c r="B28" s="448" t="str">
        <f>IF(Intro!$G$24="English",O28,P28)</f>
        <v>Importations</v>
      </c>
      <c r="C28" s="449"/>
      <c r="D28" s="449"/>
      <c r="E28" s="449"/>
      <c r="F28" s="449"/>
      <c r="G28" s="449"/>
      <c r="H28" s="449"/>
      <c r="I28" s="449"/>
      <c r="J28" s="449"/>
      <c r="K28" s="449"/>
      <c r="L28" s="76"/>
      <c r="M28" s="53"/>
      <c r="O28" s="53" t="s">
        <v>184</v>
      </c>
      <c r="P28" s="53" t="s">
        <v>185</v>
      </c>
    </row>
    <row r="29" spans="1:16" x14ac:dyDescent="0.25">
      <c r="B29" s="456" t="str">
        <f>IF(Intro!$G$24="English",O28,P28)</f>
        <v>Importations</v>
      </c>
      <c r="C29" s="354"/>
      <c r="D29" s="458" t="str">
        <f>IF(Intro!$G$24="English",Variables!B23,Variables!C23)</f>
        <v>tonnes</v>
      </c>
      <c r="E29" s="458"/>
      <c r="F29" s="458"/>
      <c r="G29" s="129"/>
      <c r="H29" s="129"/>
      <c r="I29" s="129"/>
      <c r="J29" s="129"/>
      <c r="K29" s="129"/>
      <c r="L29" s="76"/>
      <c r="M29" s="53"/>
    </row>
    <row r="30" spans="1:16" x14ac:dyDescent="0.25">
      <c r="B30" s="456"/>
      <c r="C30" s="354"/>
      <c r="D30" s="458" t="str">
        <f>IF(Intro!$G$24="English",O30,P30)</f>
        <v>valeur d'achat nette rendue (CAD)</v>
      </c>
      <c r="E30" s="458"/>
      <c r="F30" s="458"/>
      <c r="G30" s="129"/>
      <c r="H30" s="129"/>
      <c r="I30" s="129"/>
      <c r="J30" s="129"/>
      <c r="K30" s="129"/>
      <c r="L30" s="76"/>
      <c r="M30" s="53"/>
      <c r="O30" s="75" t="s">
        <v>258</v>
      </c>
      <c r="P30" s="53" t="s">
        <v>259</v>
      </c>
    </row>
    <row r="31" spans="1:16" x14ac:dyDescent="0.25">
      <c r="B31" s="456"/>
      <c r="C31" s="354"/>
      <c r="D31" s="458" t="str">
        <f>IF(Intro!$G$24="English","$ / "&amp;Variables!B24,"$ / "&amp;Variables!C24)</f>
        <v>$ / tonne</v>
      </c>
      <c r="E31" s="458"/>
      <c r="F31" s="458"/>
      <c r="G31" s="90" t="str">
        <f>IF(G29=0,"-",G30/G29)</f>
        <v>-</v>
      </c>
      <c r="H31" s="90" t="str">
        <f>IF(H29=0,"-",H30/H29)</f>
        <v>-</v>
      </c>
      <c r="I31" s="90" t="str">
        <f>IF(I29=0,"-",I30/I29)</f>
        <v>-</v>
      </c>
      <c r="J31" s="90" t="str">
        <f>IF(J29=0,"-",J30/J29)</f>
        <v>-</v>
      </c>
      <c r="K31" s="90" t="str">
        <f>IF(K29=0,"-",K30/K29)</f>
        <v>-</v>
      </c>
      <c r="L31" s="76"/>
      <c r="M31" s="53"/>
    </row>
    <row r="32" spans="1:16" x14ac:dyDescent="0.25">
      <c r="B32" s="448" t="str">
        <f>IF(Intro!$G$24="English",O32,P32)</f>
        <v>Ventes au Canada</v>
      </c>
      <c r="C32" s="449"/>
      <c r="D32" s="449"/>
      <c r="E32" s="449"/>
      <c r="F32" s="449"/>
      <c r="G32" s="449"/>
      <c r="H32" s="449"/>
      <c r="I32" s="449"/>
      <c r="J32" s="449"/>
      <c r="K32" s="449"/>
      <c r="L32" s="76"/>
      <c r="M32" s="53"/>
      <c r="O32" s="75" t="s">
        <v>175</v>
      </c>
      <c r="P32" s="53" t="s">
        <v>198</v>
      </c>
    </row>
    <row r="33" spans="1:22" x14ac:dyDescent="0.25">
      <c r="B33" s="390" t="str">
        <f>IF(Intro!$G$24="English",O34,P34)</f>
        <v>Ventes aux distributeurs au Canada</v>
      </c>
      <c r="C33" s="347"/>
      <c r="D33" s="458" t="str">
        <f>D29</f>
        <v>tonnes</v>
      </c>
      <c r="E33" s="458"/>
      <c r="F33" s="458"/>
      <c r="G33" s="129"/>
      <c r="H33" s="129"/>
      <c r="I33" s="129"/>
      <c r="J33" s="129"/>
      <c r="K33" s="129"/>
      <c r="L33" s="76"/>
      <c r="M33" s="53"/>
    </row>
    <row r="34" spans="1:22" x14ac:dyDescent="0.25">
      <c r="B34" s="390"/>
      <c r="C34" s="347"/>
      <c r="D34" s="458" t="str">
        <f>IF(Intro!$G$24="English",O35,P35)</f>
        <v>valeur de vente nette rendue (CAD)</v>
      </c>
      <c r="E34" s="458"/>
      <c r="F34" s="458"/>
      <c r="G34" s="129"/>
      <c r="H34" s="129"/>
      <c r="I34" s="129"/>
      <c r="J34" s="129"/>
      <c r="K34" s="129"/>
      <c r="L34" s="76"/>
      <c r="M34" s="53"/>
      <c r="O34" s="31" t="str">
        <f>"Sales to "&amp;Variables!$B$26&amp;" in Canada"</f>
        <v>Sales to distributors in Canada</v>
      </c>
      <c r="P34" s="31" t="str">
        <f>"Ventes aux "&amp;Variables!$C$26&amp;" au Canada"</f>
        <v>Ventes aux distributeurs au Canada</v>
      </c>
    </row>
    <row r="35" spans="1:22" ht="15" thickBot="1" x14ac:dyDescent="0.3">
      <c r="B35" s="459"/>
      <c r="C35" s="460"/>
      <c r="D35" s="461" t="str">
        <f>D31</f>
        <v>$ / tonne</v>
      </c>
      <c r="E35" s="461"/>
      <c r="F35" s="461"/>
      <c r="G35" s="92" t="str">
        <f>IF(G33=0,"-",G34/G33)</f>
        <v>-</v>
      </c>
      <c r="H35" s="92" t="str">
        <f>IF(H33=0,"-",H34/H33)</f>
        <v>-</v>
      </c>
      <c r="I35" s="92" t="str">
        <f>IF(I33=0,"-",I34/I33)</f>
        <v>-</v>
      </c>
      <c r="J35" s="92" t="str">
        <f>IF(J33=0,"-",J34/J33)</f>
        <v>-</v>
      </c>
      <c r="K35" s="92" t="str">
        <f>IF(K33=0,"-",K34/K33)</f>
        <v>-</v>
      </c>
      <c r="L35" s="76"/>
      <c r="M35" s="53"/>
      <c r="O35" s="75" t="s">
        <v>326</v>
      </c>
      <c r="P35" s="53" t="s">
        <v>299</v>
      </c>
    </row>
    <row r="36" spans="1:22" x14ac:dyDescent="0.25">
      <c r="B36" s="462" t="str">
        <f>IF(Intro!$G$24="English",O36,P36)</f>
        <v>Ventes aux utilisateurs finals au Canada</v>
      </c>
      <c r="C36" s="463"/>
      <c r="D36" s="457" t="str">
        <f>D29</f>
        <v>tonnes</v>
      </c>
      <c r="E36" s="457"/>
      <c r="F36" s="457"/>
      <c r="G36" s="130"/>
      <c r="H36" s="130"/>
      <c r="I36" s="130"/>
      <c r="J36" s="130"/>
      <c r="K36" s="130"/>
      <c r="L36" s="76"/>
      <c r="M36" s="53"/>
      <c r="O36" s="31" t="str">
        <f>"Sales to "&amp;Variables!$B$27&amp;" in Canada"</f>
        <v>Sales to end users in Canada</v>
      </c>
      <c r="P36" s="31" t="str">
        <f>"Ventes aux "&amp;Variables!$C$27&amp;" au Canada"</f>
        <v>Ventes aux utilisateurs finals au Canada</v>
      </c>
    </row>
    <row r="37" spans="1:22" x14ac:dyDescent="0.25">
      <c r="B37" s="390"/>
      <c r="C37" s="347"/>
      <c r="D37" s="458" t="str">
        <f>D34</f>
        <v>valeur de vente nette rendue (CAD)</v>
      </c>
      <c r="E37" s="458"/>
      <c r="F37" s="458"/>
      <c r="G37" s="129"/>
      <c r="H37" s="129"/>
      <c r="I37" s="129"/>
      <c r="J37" s="129"/>
      <c r="K37" s="129"/>
      <c r="L37" s="76"/>
      <c r="M37" s="53"/>
      <c r="O37" s="31"/>
      <c r="P37" s="31"/>
    </row>
    <row r="38" spans="1:22" ht="15" thickBot="1" x14ac:dyDescent="0.3">
      <c r="B38" s="459"/>
      <c r="C38" s="460"/>
      <c r="D38" s="461" t="str">
        <f>D31</f>
        <v>$ / tonne</v>
      </c>
      <c r="E38" s="461"/>
      <c r="F38" s="461"/>
      <c r="G38" s="92" t="str">
        <f>IF(G36=0,"-",G37/G36)</f>
        <v>-</v>
      </c>
      <c r="H38" s="92" t="str">
        <f>IF(H36=0,"-",H37/H36)</f>
        <v>-</v>
      </c>
      <c r="I38" s="92" t="str">
        <f>IF(I36=0,"-",I37/I36)</f>
        <v>-</v>
      </c>
      <c r="J38" s="92" t="str">
        <f>IF(J36=0,"-",J37/J36)</f>
        <v>-</v>
      </c>
      <c r="K38" s="92" t="str">
        <f>IF(K36=0,"-",K37/K36)</f>
        <v>-</v>
      </c>
      <c r="L38" s="76"/>
      <c r="M38" s="53"/>
      <c r="O38" s="40"/>
      <c r="P38" s="31"/>
    </row>
    <row r="39" spans="1:22" x14ac:dyDescent="0.25">
      <c r="B39" s="343" t="str">
        <f>IF(Intro!$G$24="English",O39,P39)</f>
        <v>Ventes totales d'importations au Canada</v>
      </c>
      <c r="C39" s="344"/>
      <c r="D39" s="464" t="str">
        <f>D29</f>
        <v>tonnes</v>
      </c>
      <c r="E39" s="464"/>
      <c r="F39" s="464"/>
      <c r="G39" s="132">
        <f>G33+G36</f>
        <v>0</v>
      </c>
      <c r="H39" s="132">
        <f t="shared" ref="H39:K40" si="0">H33+H36</f>
        <v>0</v>
      </c>
      <c r="I39" s="132">
        <f t="shared" si="0"/>
        <v>0</v>
      </c>
      <c r="J39" s="132">
        <f t="shared" si="0"/>
        <v>0</v>
      </c>
      <c r="K39" s="132">
        <f t="shared" si="0"/>
        <v>0</v>
      </c>
      <c r="L39" s="105"/>
      <c r="M39" s="53"/>
      <c r="O39" s="62" t="s">
        <v>269</v>
      </c>
      <c r="P39" s="62" t="s">
        <v>270</v>
      </c>
    </row>
    <row r="40" spans="1:22" x14ac:dyDescent="0.25">
      <c r="B40" s="341"/>
      <c r="C40" s="342"/>
      <c r="D40" s="465" t="str">
        <f>D37</f>
        <v>valeur de vente nette rendue (CAD)</v>
      </c>
      <c r="E40" s="465"/>
      <c r="F40" s="465"/>
      <c r="G40" s="133">
        <f>G34+G37</f>
        <v>0</v>
      </c>
      <c r="H40" s="133">
        <f t="shared" si="0"/>
        <v>0</v>
      </c>
      <c r="I40" s="133">
        <f t="shared" si="0"/>
        <v>0</v>
      </c>
      <c r="J40" s="133">
        <f t="shared" si="0"/>
        <v>0</v>
      </c>
      <c r="K40" s="133">
        <f t="shared" si="0"/>
        <v>0</v>
      </c>
      <c r="L40" s="105"/>
      <c r="M40" s="53"/>
    </row>
    <row r="41" spans="1:22" x14ac:dyDescent="0.25">
      <c r="B41" s="341"/>
      <c r="C41" s="342"/>
      <c r="D41" s="466" t="str">
        <f>D31</f>
        <v>$ / tonne</v>
      </c>
      <c r="E41" s="466"/>
      <c r="F41" s="466"/>
      <c r="G41" s="90" t="str">
        <f>IF(G39=0,"-",G40/G39)</f>
        <v>-</v>
      </c>
      <c r="H41" s="90" t="str">
        <f t="shared" ref="H41:K41" si="1">IF(H39=0,"-",H40/H39)</f>
        <v>-</v>
      </c>
      <c r="I41" s="90" t="str">
        <f t="shared" si="1"/>
        <v>-</v>
      </c>
      <c r="J41" s="90" t="str">
        <f t="shared" si="1"/>
        <v>-</v>
      </c>
      <c r="K41" s="90" t="str">
        <f t="shared" si="1"/>
        <v>-</v>
      </c>
      <c r="L41" s="105"/>
      <c r="M41" s="53"/>
    </row>
    <row r="42" spans="1:22" s="8" customFormat="1" x14ac:dyDescent="0.25">
      <c r="A42" s="77"/>
      <c r="B42" s="141"/>
      <c r="C42" s="142"/>
      <c r="D42" s="467"/>
      <c r="E42" s="467"/>
      <c r="F42" s="143"/>
      <c r="G42" s="143"/>
      <c r="H42" s="143"/>
      <c r="I42" s="143"/>
      <c r="J42" s="143"/>
      <c r="K42" s="144"/>
      <c r="L42" s="145"/>
    </row>
    <row r="43" spans="1:22" x14ac:dyDescent="0.25">
      <c r="B43" s="369" t="s">
        <v>15</v>
      </c>
      <c r="C43" s="370"/>
      <c r="D43" s="370"/>
      <c r="E43" s="370"/>
      <c r="F43" s="370"/>
      <c r="G43" s="370"/>
      <c r="H43" s="370"/>
      <c r="I43" s="370"/>
      <c r="J43" s="370"/>
      <c r="K43" s="370"/>
      <c r="L43" s="371"/>
      <c r="M43" s="53"/>
    </row>
    <row r="44" spans="1:22" x14ac:dyDescent="0.25">
      <c r="B44" s="48"/>
      <c r="C44" s="49"/>
      <c r="D44" s="49"/>
      <c r="E44" s="50"/>
      <c r="F44" s="50"/>
      <c r="G44" s="50"/>
      <c r="H44" s="50"/>
      <c r="I44" s="50"/>
      <c r="J44" s="50"/>
      <c r="K44" s="50"/>
      <c r="L44" s="51"/>
      <c r="M44" s="53"/>
    </row>
    <row r="45" spans="1:22" s="9" customFormat="1" x14ac:dyDescent="0.25">
      <c r="A45" s="7"/>
      <c r="B45" s="468" t="str">
        <f>IF(Intro!$G$24="English",O45,P45)</f>
        <v>Indiquez la proportion de la valeur de vente nette rendue de vos importations qui est représentée par les frais de livraison.</v>
      </c>
      <c r="C45" s="469"/>
      <c r="D45" s="469"/>
      <c r="E45" s="469"/>
      <c r="F45" s="469"/>
      <c r="G45" s="469"/>
      <c r="H45" s="469"/>
      <c r="I45" s="469"/>
      <c r="J45" s="469"/>
      <c r="K45" s="469"/>
      <c r="L45" s="470"/>
      <c r="M45" s="42"/>
      <c r="N45" s="42"/>
      <c r="O45" s="53" t="s">
        <v>317</v>
      </c>
      <c r="P45" s="53" t="s">
        <v>319</v>
      </c>
      <c r="Q45" s="31"/>
      <c r="R45" s="42"/>
      <c r="S45" s="42"/>
      <c r="T45" s="42"/>
      <c r="U45" s="42"/>
      <c r="V45" s="42"/>
    </row>
    <row r="46" spans="1:22" s="9" customFormat="1" x14ac:dyDescent="0.25">
      <c r="A46" s="7"/>
      <c r="B46" s="468" t="str">
        <f>Pro!B23</f>
        <v>Note - Ne répondez à cette question que si votre entreprise a vendu les marchandises du 1er janvier 2023 au 31 mars 2026.</v>
      </c>
      <c r="C46" s="469"/>
      <c r="D46" s="469"/>
      <c r="E46" s="469"/>
      <c r="F46" s="469"/>
      <c r="G46" s="469"/>
      <c r="H46" s="469"/>
      <c r="I46" s="469"/>
      <c r="J46" s="469"/>
      <c r="K46" s="469"/>
      <c r="L46" s="470"/>
      <c r="M46" s="42"/>
      <c r="N46" s="42"/>
      <c r="O46" s="18"/>
      <c r="P46" s="53"/>
      <c r="Q46" s="31"/>
      <c r="R46" s="42"/>
      <c r="S46" s="42"/>
      <c r="T46" s="42"/>
      <c r="U46" s="42"/>
      <c r="V46" s="42"/>
    </row>
    <row r="47" spans="1:22" x14ac:dyDescent="0.25">
      <c r="B47" s="474"/>
      <c r="C47" s="475"/>
      <c r="D47" s="475"/>
      <c r="E47" s="475"/>
      <c r="F47" s="475"/>
      <c r="G47" s="475"/>
      <c r="H47" s="475"/>
      <c r="I47" s="475"/>
      <c r="J47" s="475"/>
      <c r="K47" s="475"/>
      <c r="L47" s="476"/>
      <c r="M47" s="42"/>
      <c r="N47" s="42"/>
      <c r="Q47" s="40"/>
      <c r="R47" s="42"/>
      <c r="S47" s="42"/>
      <c r="T47" s="42"/>
      <c r="U47" s="42"/>
      <c r="V47" s="42"/>
    </row>
    <row r="48" spans="1:22" x14ac:dyDescent="0.25">
      <c r="B48" s="67"/>
      <c r="C48" s="26"/>
      <c r="D48" s="453">
        <f>Variables!$B$6</f>
        <v>2023</v>
      </c>
      <c r="E48" s="453">
        <f>D48+1</f>
        <v>2024</v>
      </c>
      <c r="F48" s="453">
        <f>E48+1</f>
        <v>2025</v>
      </c>
      <c r="G48" s="453" t="str">
        <f>IF(Intro!$G$24="English",Variables!B9,Variables!C9)</f>
        <v>janv-mars 2025</v>
      </c>
      <c r="H48" s="453" t="str">
        <f>IF(Intro!$G$24="English",Variables!B10,Variables!C10)</f>
        <v>janv-mars 2026</v>
      </c>
      <c r="I48" s="53"/>
      <c r="J48" s="42"/>
      <c r="K48" s="42"/>
      <c r="L48" s="41"/>
      <c r="M48" s="42"/>
      <c r="N48" s="42"/>
      <c r="Q48" s="40"/>
      <c r="R48" s="42"/>
      <c r="S48" s="42"/>
      <c r="T48" s="42"/>
      <c r="U48" s="42"/>
      <c r="V48" s="42"/>
    </row>
    <row r="49" spans="1:22" x14ac:dyDescent="0.25">
      <c r="B49" s="67"/>
      <c r="C49" s="26"/>
      <c r="D49" s="455"/>
      <c r="E49" s="455"/>
      <c r="F49" s="455"/>
      <c r="G49" s="455"/>
      <c r="H49" s="455"/>
      <c r="I49" s="53"/>
      <c r="J49" s="42"/>
      <c r="K49" s="42"/>
      <c r="L49" s="41"/>
      <c r="M49" s="42"/>
      <c r="N49" s="42"/>
      <c r="Q49" s="40"/>
      <c r="R49" s="42"/>
      <c r="S49" s="42"/>
      <c r="T49" s="42"/>
      <c r="U49" s="42"/>
      <c r="V49" s="42"/>
    </row>
    <row r="50" spans="1:22" x14ac:dyDescent="0.25">
      <c r="B50" s="88"/>
      <c r="C50" s="93" t="str">
        <f>IF(Intro!$G$24="English",O50,P50)</f>
        <v>Coût de livraison (%)</v>
      </c>
      <c r="D50" s="135"/>
      <c r="E50" s="135"/>
      <c r="F50" s="135"/>
      <c r="G50" s="135"/>
      <c r="H50" s="135"/>
      <c r="I50" s="53"/>
      <c r="J50" s="78"/>
      <c r="K50" s="78"/>
      <c r="L50" s="79"/>
      <c r="M50" s="42"/>
      <c r="N50" s="42"/>
      <c r="O50" s="53" t="s">
        <v>256</v>
      </c>
      <c r="P50" s="53" t="s">
        <v>257</v>
      </c>
      <c r="Q50" s="31"/>
      <c r="R50" s="42"/>
      <c r="S50" s="42"/>
      <c r="T50" s="42"/>
      <c r="U50" s="42"/>
      <c r="V50" s="42"/>
    </row>
    <row r="51" spans="1:22" x14ac:dyDescent="0.25">
      <c r="B51" s="43"/>
      <c r="C51" s="78"/>
      <c r="D51" s="80"/>
      <c r="E51" s="78"/>
      <c r="F51" s="78"/>
      <c r="G51" s="78"/>
      <c r="H51" s="78"/>
      <c r="I51" s="78"/>
      <c r="J51" s="78"/>
      <c r="K51" s="78"/>
      <c r="L51" s="79"/>
      <c r="M51" s="42"/>
      <c r="N51" s="42"/>
      <c r="Q51" s="31"/>
      <c r="R51" s="42"/>
      <c r="S51" s="42"/>
      <c r="T51" s="42"/>
      <c r="U51" s="42"/>
      <c r="V51" s="42"/>
    </row>
    <row r="52" spans="1:22" x14ac:dyDescent="0.25">
      <c r="B52" s="468" t="str">
        <f>IF(Intro!$G$24="English",O52,P52)</f>
        <v>Expliquez les raisons pour lesquelles la proportion de la valeur de vente nette rendue de vos importations représentée par les frais de livraison a changé depuis le 1er janvier 2023.</v>
      </c>
      <c r="C52" s="469"/>
      <c r="D52" s="469"/>
      <c r="E52" s="469"/>
      <c r="F52" s="469"/>
      <c r="G52" s="469"/>
      <c r="H52" s="469"/>
      <c r="I52" s="469"/>
      <c r="J52" s="469"/>
      <c r="K52" s="469"/>
      <c r="L52" s="470"/>
      <c r="M52" s="42"/>
      <c r="N52" s="42"/>
      <c r="O52" s="53" t="str">
        <f>"Explain the reasons why the proportion of your import net delivered selling value represented by delivery costs has changed since January 1, "&amp;Variables!B6&amp;"."</f>
        <v>Explain the reasons why the proportion of your import net delivered selling value represented by delivery costs has changed since January 1, 2023.</v>
      </c>
      <c r="P52" s="53" t="str">
        <f>"Expliquez les raisons pour lesquelles la proportion de la valeur de vente nette rendue de vos importations représentée par les frais de livraison a changé depuis le 1er janvier "&amp;Variables!B6&amp;"."</f>
        <v>Expliquez les raisons pour lesquelles la proportion de la valeur de vente nette rendue de vos importations représentée par les frais de livraison a changé depuis le 1er janvier 2023.</v>
      </c>
      <c r="Q52" s="31"/>
      <c r="R52" s="42"/>
      <c r="S52" s="42"/>
      <c r="T52" s="42"/>
      <c r="U52" s="42"/>
      <c r="V52" s="42"/>
    </row>
    <row r="53" spans="1:22" x14ac:dyDescent="0.25">
      <c r="B53" s="43"/>
      <c r="C53" s="78"/>
      <c r="D53" s="80"/>
      <c r="E53" s="78"/>
      <c r="F53" s="78"/>
      <c r="G53" s="78"/>
      <c r="H53" s="78"/>
      <c r="I53" s="78"/>
      <c r="J53" s="78"/>
      <c r="K53" s="78"/>
      <c r="L53" s="79"/>
      <c r="M53" s="42"/>
      <c r="N53" s="42"/>
      <c r="Q53" s="31"/>
      <c r="R53" s="42"/>
      <c r="S53" s="42"/>
      <c r="T53" s="42"/>
      <c r="U53" s="42"/>
      <c r="V53" s="42"/>
    </row>
    <row r="54" spans="1:22" x14ac:dyDescent="0.25">
      <c r="B54" s="471"/>
      <c r="C54" s="472"/>
      <c r="D54" s="472"/>
      <c r="E54" s="472"/>
      <c r="F54" s="472"/>
      <c r="G54" s="472"/>
      <c r="H54" s="472"/>
      <c r="I54" s="472"/>
      <c r="J54" s="472"/>
      <c r="K54" s="472"/>
      <c r="L54" s="473"/>
      <c r="M54" s="42"/>
      <c r="N54" s="42"/>
      <c r="Q54" s="42"/>
      <c r="R54" s="42"/>
      <c r="S54" s="42"/>
      <c r="T54" s="42"/>
      <c r="U54" s="42"/>
      <c r="V54" s="42"/>
    </row>
    <row r="55" spans="1:22" x14ac:dyDescent="0.25">
      <c r="B55" s="471"/>
      <c r="C55" s="472"/>
      <c r="D55" s="472"/>
      <c r="E55" s="472"/>
      <c r="F55" s="472"/>
      <c r="G55" s="472"/>
      <c r="H55" s="472"/>
      <c r="I55" s="472"/>
      <c r="J55" s="472"/>
      <c r="K55" s="472"/>
      <c r="L55" s="473"/>
      <c r="M55" s="42"/>
      <c r="N55" s="42"/>
      <c r="Q55" s="42"/>
      <c r="R55" s="42"/>
      <c r="S55" s="42"/>
      <c r="T55" s="42"/>
      <c r="U55" s="42"/>
      <c r="V55" s="42"/>
    </row>
    <row r="56" spans="1:22" x14ac:dyDescent="0.25">
      <c r="B56" s="471"/>
      <c r="C56" s="472"/>
      <c r="D56" s="472"/>
      <c r="E56" s="472"/>
      <c r="F56" s="472"/>
      <c r="G56" s="472"/>
      <c r="H56" s="472"/>
      <c r="I56" s="472"/>
      <c r="J56" s="472"/>
      <c r="K56" s="472"/>
      <c r="L56" s="473"/>
      <c r="M56" s="42"/>
      <c r="N56" s="42"/>
      <c r="Q56" s="42"/>
      <c r="R56" s="42"/>
      <c r="S56" s="42"/>
      <c r="T56" s="42"/>
      <c r="U56" s="42"/>
      <c r="V56" s="42"/>
    </row>
    <row r="57" spans="1:22" x14ac:dyDescent="0.25">
      <c r="B57" s="471"/>
      <c r="C57" s="472"/>
      <c r="D57" s="472"/>
      <c r="E57" s="472"/>
      <c r="F57" s="472"/>
      <c r="G57" s="472"/>
      <c r="H57" s="472"/>
      <c r="I57" s="472"/>
      <c r="J57" s="472"/>
      <c r="K57" s="472"/>
      <c r="L57" s="473"/>
      <c r="M57" s="42"/>
      <c r="N57" s="42"/>
      <c r="Q57" s="42"/>
      <c r="R57" s="42"/>
      <c r="S57" s="42"/>
      <c r="T57" s="42"/>
      <c r="U57" s="42"/>
      <c r="V57" s="42"/>
    </row>
    <row r="58" spans="1:22" x14ac:dyDescent="0.25">
      <c r="B58" s="471"/>
      <c r="C58" s="472"/>
      <c r="D58" s="472"/>
      <c r="E58" s="472"/>
      <c r="F58" s="472"/>
      <c r="G58" s="472"/>
      <c r="H58" s="472"/>
      <c r="I58" s="472"/>
      <c r="J58" s="472"/>
      <c r="K58" s="472"/>
      <c r="L58" s="473"/>
      <c r="M58" s="42"/>
      <c r="N58" s="42"/>
      <c r="Q58" s="42"/>
      <c r="R58" s="42"/>
      <c r="S58" s="42"/>
      <c r="T58" s="42"/>
      <c r="U58" s="42"/>
      <c r="V58" s="42"/>
    </row>
    <row r="59" spans="1:22" s="47" customFormat="1" x14ac:dyDescent="0.25">
      <c r="A59" s="81"/>
      <c r="B59" s="471"/>
      <c r="C59" s="472"/>
      <c r="D59" s="472"/>
      <c r="E59" s="472"/>
      <c r="F59" s="472"/>
      <c r="G59" s="472"/>
      <c r="H59" s="472"/>
      <c r="I59" s="472"/>
      <c r="J59" s="472"/>
      <c r="K59" s="472"/>
      <c r="L59" s="473"/>
      <c r="N59" s="82"/>
      <c r="O59" s="53"/>
      <c r="P59" s="53"/>
    </row>
    <row r="60" spans="1:22" s="47" customFormat="1" x14ac:dyDescent="0.25">
      <c r="A60" s="81"/>
      <c r="B60" s="471"/>
      <c r="C60" s="472"/>
      <c r="D60" s="472"/>
      <c r="E60" s="472"/>
      <c r="F60" s="472"/>
      <c r="G60" s="472"/>
      <c r="H60" s="472"/>
      <c r="I60" s="472"/>
      <c r="J60" s="472"/>
      <c r="K60" s="472"/>
      <c r="L60" s="473"/>
      <c r="N60" s="82"/>
    </row>
    <row r="61" spans="1:22" s="47" customFormat="1" x14ac:dyDescent="0.25">
      <c r="A61" s="81"/>
      <c r="B61" s="471"/>
      <c r="C61" s="472"/>
      <c r="D61" s="472"/>
      <c r="E61" s="472"/>
      <c r="F61" s="472"/>
      <c r="G61" s="472"/>
      <c r="H61" s="472"/>
      <c r="I61" s="472"/>
      <c r="J61" s="472"/>
      <c r="K61" s="472"/>
      <c r="L61" s="473"/>
      <c r="N61" s="82"/>
      <c r="O61" s="53"/>
      <c r="P61" s="53"/>
    </row>
    <row r="62" spans="1:22" s="47" customFormat="1" x14ac:dyDescent="0.25">
      <c r="A62" s="81"/>
      <c r="B62" s="146"/>
      <c r="C62" s="147"/>
      <c r="D62" s="147"/>
      <c r="E62" s="147"/>
      <c r="F62" s="147"/>
      <c r="G62" s="147"/>
      <c r="H62" s="147"/>
      <c r="I62" s="147"/>
      <c r="J62" s="147"/>
      <c r="K62" s="147"/>
      <c r="L62" s="148"/>
      <c r="N62" s="82"/>
      <c r="O62" s="53"/>
      <c r="P62" s="53"/>
    </row>
    <row r="63" spans="1:22" s="47" customFormat="1" x14ac:dyDescent="0.25">
      <c r="A63" s="81"/>
      <c r="B63" s="4"/>
      <c r="C63" s="42"/>
      <c r="D63" s="42"/>
      <c r="E63" s="42"/>
      <c r="F63" s="42"/>
      <c r="G63" s="42"/>
      <c r="H63" s="42"/>
      <c r="I63" s="42"/>
      <c r="J63" s="42"/>
      <c r="K63" s="42"/>
      <c r="L63" s="42"/>
      <c r="N63" s="82"/>
      <c r="O63" s="9"/>
      <c r="P63" s="9"/>
    </row>
    <row r="65" spans="15:16" x14ac:dyDescent="0.25">
      <c r="O65" s="9"/>
      <c r="P65" s="9"/>
    </row>
  </sheetData>
  <sheetProtection algorithmName="SHA-512" hashValue="QgqdHGAaWd9U8AGY4mPoqgqDDeiH5bwhG9coPKAGeETkG8UyM5Lp1g/H0Yl1yM1VMcRRTGRUKiipFs+0zxAoEg==" saltValue="zNWitRjXeT1TVoP+G3r7fg==" spinCount="100000" sheet="1" objects="1" scenarios="1" selectLockedCells="1"/>
  <mergeCells count="51">
    <mergeCell ref="B52:L52"/>
    <mergeCell ref="B54:L61"/>
    <mergeCell ref="B45:L45"/>
    <mergeCell ref="B46:L46"/>
    <mergeCell ref="B47:L47"/>
    <mergeCell ref="D48:D49"/>
    <mergeCell ref="E48:E49"/>
    <mergeCell ref="F48:F49"/>
    <mergeCell ref="G48:G49"/>
    <mergeCell ref="H48:H49"/>
    <mergeCell ref="B43:L43"/>
    <mergeCell ref="B33:C35"/>
    <mergeCell ref="D33:F33"/>
    <mergeCell ref="D34:F34"/>
    <mergeCell ref="D35:F35"/>
    <mergeCell ref="B36:C38"/>
    <mergeCell ref="D36:F36"/>
    <mergeCell ref="D37:F37"/>
    <mergeCell ref="D38:F38"/>
    <mergeCell ref="B39:C41"/>
    <mergeCell ref="D39:F39"/>
    <mergeCell ref="D40:F40"/>
    <mergeCell ref="D41:F41"/>
    <mergeCell ref="D42:E42"/>
    <mergeCell ref="B32:K32"/>
    <mergeCell ref="B20:L20"/>
    <mergeCell ref="B21:L21"/>
    <mergeCell ref="B23:F23"/>
    <mergeCell ref="G23:K23"/>
    <mergeCell ref="G26:G27"/>
    <mergeCell ref="H26:H27"/>
    <mergeCell ref="I26:I27"/>
    <mergeCell ref="J26:J27"/>
    <mergeCell ref="K26:K27"/>
    <mergeCell ref="B28:K28"/>
    <mergeCell ref="B29:C31"/>
    <mergeCell ref="D29:F29"/>
    <mergeCell ref="D30:F30"/>
    <mergeCell ref="D31:F31"/>
    <mergeCell ref="B18:L18"/>
    <mergeCell ref="B4:L4"/>
    <mergeCell ref="B5:L5"/>
    <mergeCell ref="B6:L6"/>
    <mergeCell ref="B8:L8"/>
    <mergeCell ref="B9:L9"/>
    <mergeCell ref="B10:L10"/>
    <mergeCell ref="B12:L12"/>
    <mergeCell ref="B13:L14"/>
    <mergeCell ref="B15:L15"/>
    <mergeCell ref="B16:L16"/>
    <mergeCell ref="B17:L17"/>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9:K30 G33:K34 G36:K37 D50:H50" xr:uid="{A9259E95-0E7D-44B9-AC0E-E12D9C4A8B10}">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F42:J42 G35:K35 G38:K41 G31:K31" xr:uid="{CBB1C3FD-7358-41A8-B6FA-7CCEF3DCD0B0}">
      <formula1>1000</formula1>
    </dataValidation>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47 B54:B58" xr:uid="{4308BA8E-0EE8-4CD2-A971-21558731D2BD}">
      <formula1>1001</formula1>
    </dataValidation>
  </dataValidations>
  <printOptions horizontalCentered="1"/>
  <pageMargins left="0.25" right="0.25" top="0.75" bottom="0.75" header="0.3" footer="0.3"/>
  <pageSetup scale="63" fitToHeight="0" orientation="portrait" r:id="rId1"/>
  <headerFooter>
    <oddFooter>&amp;L&amp;A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3CC420-96DA-4720-8CFA-3068FD976130}">
  <sheetPr>
    <tabColor rgb="FF92D050"/>
    <pageSetUpPr fitToPage="1"/>
  </sheetPr>
  <dimension ref="A1:V65"/>
  <sheetViews>
    <sheetView showGridLines="0" topLeftCell="A13" zoomScaleNormal="100" zoomScaleSheetLayoutView="55" workbookViewId="0"/>
  </sheetViews>
  <sheetFormatPr defaultColWidth="9.42578125" defaultRowHeight="14.25" x14ac:dyDescent="0.25"/>
  <cols>
    <col min="1" max="1" width="1.5703125" style="7" customWidth="1"/>
    <col min="2" max="12" width="14.5703125" style="1" customWidth="1"/>
    <col min="13" max="13" width="6.42578125" style="8" customWidth="1"/>
    <col min="14" max="14" width="9.42578125" style="53" customWidth="1"/>
    <col min="15" max="15" width="10.5703125" style="53" hidden="1" customWidth="1"/>
    <col min="16" max="16" width="8.5703125" style="53" hidden="1" customWidth="1"/>
    <col min="17" max="18" width="9.42578125" style="53" customWidth="1"/>
    <col min="19" max="16384" width="9.42578125" style="53"/>
  </cols>
  <sheetData>
    <row r="1" spans="1:16" x14ac:dyDescent="0.25">
      <c r="O1" s="53" t="s">
        <v>316</v>
      </c>
      <c r="P1" s="53" t="s">
        <v>316</v>
      </c>
    </row>
    <row r="2" spans="1:16" x14ac:dyDescent="0.25">
      <c r="B2" s="10" t="str">
        <f>Pro!B2</f>
        <v>PROTÉGÉ</v>
      </c>
      <c r="C2" s="10"/>
      <c r="O2" s="9" t="s">
        <v>68</v>
      </c>
      <c r="P2" s="9" t="s">
        <v>81</v>
      </c>
    </row>
    <row r="3" spans="1:16" x14ac:dyDescent="0.25">
      <c r="B3" s="12"/>
      <c r="C3" s="12"/>
      <c r="O3" s="2"/>
      <c r="P3" s="2"/>
    </row>
    <row r="4" spans="1:16" s="2" customFormat="1" x14ac:dyDescent="0.25">
      <c r="A4" s="4"/>
      <c r="B4" s="289" t="str">
        <f>Info!B4</f>
        <v>QUESTIONNAIRE À L'INTENTION DES IMPORTATEURS</v>
      </c>
      <c r="C4" s="289"/>
      <c r="D4" s="289"/>
      <c r="E4" s="289"/>
      <c r="F4" s="289"/>
      <c r="G4" s="289"/>
      <c r="H4" s="289"/>
      <c r="I4" s="289"/>
      <c r="J4" s="289"/>
      <c r="K4" s="289"/>
      <c r="L4" s="289"/>
      <c r="M4" s="22"/>
      <c r="N4" s="22"/>
      <c r="O4" s="20"/>
      <c r="P4" s="20"/>
    </row>
    <row r="5" spans="1:16" s="2" customFormat="1" x14ac:dyDescent="0.25">
      <c r="A5" s="4"/>
      <c r="B5" s="289" t="str">
        <f>Info!B5</f>
        <v>RR-2025-006</v>
      </c>
      <c r="C5" s="289"/>
      <c r="D5" s="289"/>
      <c r="E5" s="289"/>
      <c r="F5" s="289"/>
      <c r="G5" s="289"/>
      <c r="H5" s="289"/>
      <c r="I5" s="289"/>
      <c r="J5" s="289"/>
      <c r="K5" s="289"/>
      <c r="L5" s="289"/>
      <c r="M5" s="22"/>
      <c r="N5" s="22"/>
      <c r="O5" s="20"/>
      <c r="P5" s="20"/>
    </row>
    <row r="6" spans="1:16" s="6" customFormat="1" x14ac:dyDescent="0.25">
      <c r="A6" s="4"/>
      <c r="B6" s="289" t="str">
        <f>Info!B6</f>
        <v>FOURNITURES TUBULAIRES POUR PUITS DE PÉTROLE II</v>
      </c>
      <c r="C6" s="289"/>
      <c r="D6" s="289"/>
      <c r="E6" s="289"/>
      <c r="F6" s="289"/>
      <c r="G6" s="289"/>
      <c r="H6" s="289"/>
      <c r="I6" s="289"/>
      <c r="J6" s="289"/>
      <c r="K6" s="289"/>
      <c r="L6" s="289"/>
      <c r="M6" s="20"/>
      <c r="N6" s="20"/>
      <c r="O6" s="15"/>
      <c r="P6" s="15"/>
    </row>
    <row r="7" spans="1:16" s="6" customFormat="1" x14ac:dyDescent="0.25">
      <c r="A7" s="4"/>
      <c r="B7" s="136"/>
      <c r="C7" s="136"/>
      <c r="D7" s="136"/>
      <c r="E7" s="136"/>
      <c r="F7" s="136"/>
      <c r="G7" s="136"/>
      <c r="H7" s="136"/>
      <c r="I7" s="136"/>
      <c r="J7" s="136"/>
      <c r="K7" s="136"/>
      <c r="L7" s="136"/>
      <c r="M7" s="20"/>
      <c r="N7" s="20"/>
      <c r="O7" s="15"/>
      <c r="P7" s="15"/>
    </row>
    <row r="8" spans="1:16" s="6" customFormat="1" x14ac:dyDescent="0.25">
      <c r="A8" s="4"/>
      <c r="B8" s="399" t="str">
        <f>Pro!B8</f>
        <v>Les questions suivantes font référence aux marchandises comme définies dans la description du produit de l'onglet Intro.</v>
      </c>
      <c r="C8" s="399"/>
      <c r="D8" s="399"/>
      <c r="E8" s="399"/>
      <c r="F8" s="399"/>
      <c r="G8" s="399"/>
      <c r="H8" s="399"/>
      <c r="I8" s="399"/>
      <c r="J8" s="399"/>
      <c r="K8" s="399"/>
      <c r="L8" s="399"/>
      <c r="M8" s="20"/>
      <c r="N8" s="20"/>
      <c r="O8" s="21"/>
    </row>
    <row r="9" spans="1:16" s="6" customFormat="1" x14ac:dyDescent="0.25">
      <c r="A9" s="4"/>
      <c r="B9" s="399" t="str">
        <f>Pro!B9</f>
        <v>Des informations sur le produit et un glossaire de termes sont disponibles dans l'onglet Info.</v>
      </c>
      <c r="C9" s="399"/>
      <c r="D9" s="399"/>
      <c r="E9" s="399"/>
      <c r="F9" s="399"/>
      <c r="G9" s="399"/>
      <c r="H9" s="399"/>
      <c r="I9" s="399"/>
      <c r="J9" s="399"/>
      <c r="K9" s="399"/>
      <c r="L9" s="399"/>
      <c r="M9" s="20"/>
      <c r="N9" s="20"/>
      <c r="O9" s="15"/>
    </row>
    <row r="10" spans="1:16" s="6" customFormat="1" x14ac:dyDescent="0.25">
      <c r="A10" s="4"/>
      <c r="B10" s="399" t="str">
        <f>Pro!B10</f>
        <v>Utilisez l'onglet AddPro si vous avez besoin de plus d'espace.</v>
      </c>
      <c r="C10" s="399"/>
      <c r="D10" s="399"/>
      <c r="E10" s="399"/>
      <c r="F10" s="399"/>
      <c r="G10" s="399"/>
      <c r="H10" s="399"/>
      <c r="I10" s="399"/>
      <c r="J10" s="399"/>
      <c r="K10" s="399"/>
      <c r="L10" s="399"/>
      <c r="M10" s="20"/>
      <c r="N10" s="20"/>
      <c r="O10" s="15"/>
      <c r="P10" s="15"/>
    </row>
    <row r="11" spans="1:16" s="6" customFormat="1" x14ac:dyDescent="0.25">
      <c r="A11" s="4"/>
      <c r="B11" s="74"/>
      <c r="C11" s="74"/>
      <c r="D11" s="19"/>
      <c r="E11" s="19"/>
      <c r="F11" s="19"/>
      <c r="G11" s="19"/>
      <c r="H11" s="19"/>
      <c r="I11" s="19"/>
      <c r="J11" s="19"/>
      <c r="K11" s="19"/>
      <c r="L11" s="19"/>
      <c r="M11" s="20"/>
      <c r="N11" s="20"/>
      <c r="O11" s="15"/>
      <c r="P11" s="15"/>
    </row>
    <row r="12" spans="1:16" s="6" customFormat="1" x14ac:dyDescent="0.25">
      <c r="A12" s="4"/>
      <c r="B12" s="399" t="str">
        <f>Pro!B12</f>
        <v>Pour les questions de cet onglet, notez ce qui suit :</v>
      </c>
      <c r="C12" s="399"/>
      <c r="D12" s="399"/>
      <c r="E12" s="399"/>
      <c r="F12" s="399"/>
      <c r="G12" s="399"/>
      <c r="H12" s="399"/>
      <c r="I12" s="399"/>
      <c r="J12" s="399"/>
      <c r="K12" s="399"/>
      <c r="L12" s="399"/>
      <c r="M12" s="20"/>
      <c r="N12" s="20"/>
      <c r="O12" s="15"/>
      <c r="P12" s="15"/>
    </row>
    <row r="13" spans="1:16" s="6" customFormat="1" x14ac:dyDescent="0.25">
      <c r="A13" s="4"/>
      <c r="B13" s="447" t="str">
        <f>Pro!B13</f>
        <v xml:space="preserve">• Veuillez indiquer seulement les ventes effectuées à partir des importations de votre entreprise. Les ventes de marchandises achetées auprès de producteurs canadiens doivent être exclues. </v>
      </c>
      <c r="C13" s="447"/>
      <c r="D13" s="447"/>
      <c r="E13" s="447"/>
      <c r="F13" s="447"/>
      <c r="G13" s="447"/>
      <c r="H13" s="447"/>
      <c r="I13" s="447"/>
      <c r="J13" s="447"/>
      <c r="K13" s="447"/>
      <c r="L13" s="447"/>
      <c r="M13" s="20"/>
      <c r="N13" s="20"/>
      <c r="O13" s="15"/>
      <c r="P13" s="15"/>
    </row>
    <row r="14" spans="1:16" s="6" customFormat="1" x14ac:dyDescent="0.25">
      <c r="A14" s="4"/>
      <c r="B14" s="447"/>
      <c r="C14" s="447"/>
      <c r="D14" s="447"/>
      <c r="E14" s="447"/>
      <c r="F14" s="447"/>
      <c r="G14" s="447"/>
      <c r="H14" s="447"/>
      <c r="I14" s="447"/>
      <c r="J14" s="447"/>
      <c r="K14" s="447"/>
      <c r="L14" s="447"/>
      <c r="M14" s="20"/>
      <c r="N14" s="20"/>
      <c r="O14" s="15"/>
      <c r="P14" s="15"/>
    </row>
    <row r="15" spans="1:16" s="6" customFormat="1" x14ac:dyDescent="0.25">
      <c r="A15" s="4"/>
      <c r="B15" s="399" t="str">
        <f>Pro!B15</f>
        <v>• Déclarez toutes les ventes aux entreprises associées canadiennes et étrangères.</v>
      </c>
      <c r="C15" s="399"/>
      <c r="D15" s="399"/>
      <c r="E15" s="399"/>
      <c r="F15" s="399"/>
      <c r="G15" s="399"/>
      <c r="H15" s="399"/>
      <c r="I15" s="399"/>
      <c r="J15" s="399"/>
      <c r="K15" s="399"/>
      <c r="L15" s="399"/>
      <c r="M15" s="20"/>
      <c r="N15" s="20"/>
      <c r="O15" s="15"/>
      <c r="P15" s="15"/>
    </row>
    <row r="16" spans="1:16" s="6" customFormat="1" x14ac:dyDescent="0.25">
      <c r="A16" s="4"/>
      <c r="B16" s="399" t="str">
        <f>Pro!B16</f>
        <v>• Déclarez toutes les ventes à compter de la date de l’expédition au client ou à son entrepôt.</v>
      </c>
      <c r="C16" s="399"/>
      <c r="D16" s="399"/>
      <c r="E16" s="399"/>
      <c r="F16" s="399"/>
      <c r="G16" s="399"/>
      <c r="H16" s="399"/>
      <c r="I16" s="399"/>
      <c r="J16" s="399"/>
      <c r="K16" s="399"/>
      <c r="L16" s="399"/>
      <c r="M16" s="20"/>
      <c r="N16" s="20"/>
      <c r="O16" s="15"/>
      <c r="P16" s="15"/>
    </row>
    <row r="17" spans="1:16" s="6" customFormat="1" x14ac:dyDescent="0.25">
      <c r="A17" s="4"/>
      <c r="B17" s="399" t="str">
        <f>Pro!B17</f>
        <v>• Déclarez toutes les valeurs en dollars canadiens.</v>
      </c>
      <c r="C17" s="399"/>
      <c r="D17" s="399"/>
      <c r="E17" s="399"/>
      <c r="F17" s="399"/>
      <c r="G17" s="399"/>
      <c r="H17" s="399"/>
      <c r="I17" s="399"/>
      <c r="J17" s="399"/>
      <c r="K17" s="399"/>
      <c r="L17" s="399"/>
      <c r="M17" s="20"/>
      <c r="N17" s="20"/>
      <c r="O17" s="15"/>
      <c r="P17" s="15"/>
    </row>
    <row r="18" spans="1:16" s="6" customFormat="1" x14ac:dyDescent="0.25">
      <c r="A18" s="4"/>
      <c r="B18" s="399" t="str">
        <f>IF(Intro!$G$24="English",O18,P18)</f>
        <v>• Si votre entreprise est un utilisateur final ou un détaillant, elle n’a pas besoin de déclarer ses ventes d’importations ou ses stocks d’importations.</v>
      </c>
      <c r="C18" s="399"/>
      <c r="D18" s="399"/>
      <c r="E18" s="399"/>
      <c r="F18" s="399"/>
      <c r="G18" s="399"/>
      <c r="H18" s="399"/>
      <c r="I18" s="399"/>
      <c r="J18" s="399"/>
      <c r="K18" s="399"/>
      <c r="L18" s="399"/>
      <c r="M18" s="20"/>
      <c r="N18" s="20"/>
      <c r="O18" s="15" t="s">
        <v>248</v>
      </c>
      <c r="P18" s="15" t="s">
        <v>249</v>
      </c>
    </row>
    <row r="19" spans="1:16" s="6" customFormat="1" x14ac:dyDescent="0.25">
      <c r="A19" s="4"/>
      <c r="B19" s="14"/>
      <c r="C19" s="14"/>
      <c r="D19" s="3"/>
      <c r="E19" s="3"/>
      <c r="F19" s="3"/>
      <c r="G19" s="3"/>
      <c r="H19" s="3"/>
      <c r="I19" s="3"/>
      <c r="J19" s="3"/>
      <c r="K19" s="3"/>
      <c r="L19" s="3"/>
      <c r="O19" s="15"/>
      <c r="P19" s="15"/>
    </row>
    <row r="20" spans="1:16" x14ac:dyDescent="0.25">
      <c r="B20" s="315" t="str">
        <f>IF(Intro!$G$24="English",O20,P20)</f>
        <v>IMPORTATIONS ET STOCKS</v>
      </c>
      <c r="C20" s="316"/>
      <c r="D20" s="316"/>
      <c r="E20" s="316"/>
      <c r="F20" s="316"/>
      <c r="G20" s="316"/>
      <c r="H20" s="316"/>
      <c r="I20" s="316"/>
      <c r="J20" s="316"/>
      <c r="K20" s="316"/>
      <c r="L20" s="317"/>
      <c r="M20" s="53"/>
      <c r="O20" s="53" t="s">
        <v>250</v>
      </c>
      <c r="P20" s="53" t="s">
        <v>251</v>
      </c>
    </row>
    <row r="21" spans="1:16" x14ac:dyDescent="0.25">
      <c r="B21" s="402" t="s">
        <v>12</v>
      </c>
      <c r="C21" s="403"/>
      <c r="D21" s="403"/>
      <c r="E21" s="403"/>
      <c r="F21" s="403"/>
      <c r="G21" s="403"/>
      <c r="H21" s="403"/>
      <c r="I21" s="403"/>
      <c r="J21" s="403"/>
      <c r="K21" s="403"/>
      <c r="L21" s="404"/>
      <c r="M21" s="53"/>
    </row>
    <row r="22" spans="1:16" x14ac:dyDescent="0.25">
      <c r="B22" s="16"/>
      <c r="C22" s="26"/>
      <c r="D22" s="27"/>
      <c r="E22" s="27"/>
      <c r="F22" s="27"/>
      <c r="G22" s="27"/>
      <c r="H22" s="27"/>
      <c r="I22" s="27"/>
      <c r="J22" s="27"/>
      <c r="K22" s="27"/>
      <c r="L22" s="17"/>
      <c r="M22" s="53"/>
    </row>
    <row r="23" spans="1:16" ht="15.75" x14ac:dyDescent="0.25">
      <c r="B23" s="321" t="str">
        <f>IF(Intro!$G$24="English",O23,P23)</f>
        <v xml:space="preserve">Indiquez les importations et les ventes de marchandises de votre entreprise de la : </v>
      </c>
      <c r="C23" s="322"/>
      <c r="D23" s="322"/>
      <c r="E23" s="322"/>
      <c r="F23" s="322"/>
      <c r="G23" s="450" t="str">
        <f>IF(Intro!$G$24="English",Variables!B33,Variables!C33)</f>
        <v>République de Corée (excluant de Hyundai Steel Company)</v>
      </c>
      <c r="H23" s="451"/>
      <c r="I23" s="451"/>
      <c r="J23" s="451"/>
      <c r="K23" s="452"/>
      <c r="L23" s="17"/>
      <c r="M23" s="53"/>
      <c r="O23" s="53" t="s">
        <v>382</v>
      </c>
      <c r="P23" s="53" t="s">
        <v>383</v>
      </c>
    </row>
    <row r="24" spans="1:16" x14ac:dyDescent="0.25">
      <c r="B24" s="16"/>
      <c r="C24" s="26"/>
      <c r="D24" s="27"/>
      <c r="E24" s="27"/>
      <c r="F24" s="27"/>
      <c r="G24" s="27"/>
      <c r="H24" s="27"/>
      <c r="I24" s="27"/>
      <c r="J24" s="27"/>
      <c r="K24" s="27"/>
      <c r="L24" s="17"/>
      <c r="M24" s="53"/>
    </row>
    <row r="25" spans="1:16" x14ac:dyDescent="0.25">
      <c r="B25" s="67"/>
      <c r="C25" s="26"/>
      <c r="D25" s="27"/>
      <c r="E25" s="27"/>
      <c r="F25" s="27"/>
      <c r="G25" s="27"/>
      <c r="H25" s="27"/>
      <c r="I25" s="27"/>
      <c r="J25" s="27"/>
      <c r="K25" s="27"/>
      <c r="L25" s="17"/>
      <c r="M25" s="53"/>
      <c r="O25" s="18"/>
    </row>
    <row r="26" spans="1:16" x14ac:dyDescent="0.25">
      <c r="B26" s="67"/>
      <c r="E26" s="26"/>
      <c r="F26" s="53"/>
      <c r="G26" s="453">
        <f>Variables!$B$6</f>
        <v>2023</v>
      </c>
      <c r="H26" s="453">
        <f>G26+1</f>
        <v>2024</v>
      </c>
      <c r="I26" s="453">
        <f>H26+1</f>
        <v>2025</v>
      </c>
      <c r="J26" s="453" t="str">
        <f>IF(Intro!$G$24="English",Variables!B9,Variables!C9)</f>
        <v>janv-mars 2025</v>
      </c>
      <c r="K26" s="453" t="str">
        <f>IF(Intro!$G$24="English",Variables!B10,Variables!C10)</f>
        <v>janv-mars 2026</v>
      </c>
      <c r="L26" s="76"/>
      <c r="M26" s="53"/>
      <c r="O26" s="18"/>
    </row>
    <row r="27" spans="1:16" x14ac:dyDescent="0.25">
      <c r="B27" s="67"/>
      <c r="E27" s="26"/>
      <c r="F27" s="53"/>
      <c r="G27" s="454"/>
      <c r="H27" s="455"/>
      <c r="I27" s="455"/>
      <c r="J27" s="455"/>
      <c r="K27" s="455"/>
      <c r="L27" s="76"/>
      <c r="M27" s="53"/>
      <c r="O27" s="24" t="s">
        <v>174</v>
      </c>
      <c r="P27" s="9" t="s">
        <v>197</v>
      </c>
    </row>
    <row r="28" spans="1:16" x14ac:dyDescent="0.25">
      <c r="B28" s="448" t="str">
        <f>IF(Intro!$G$24="English",O28,P28)</f>
        <v>Importations</v>
      </c>
      <c r="C28" s="449"/>
      <c r="D28" s="449"/>
      <c r="E28" s="449"/>
      <c r="F28" s="449"/>
      <c r="G28" s="449"/>
      <c r="H28" s="449"/>
      <c r="I28" s="449"/>
      <c r="J28" s="449"/>
      <c r="K28" s="449"/>
      <c r="L28" s="76"/>
      <c r="M28" s="53"/>
      <c r="O28" s="53" t="s">
        <v>184</v>
      </c>
      <c r="P28" s="53" t="s">
        <v>185</v>
      </c>
    </row>
    <row r="29" spans="1:16" x14ac:dyDescent="0.25">
      <c r="B29" s="456" t="str">
        <f>IF(Intro!$G$24="English",O28,P28)</f>
        <v>Importations</v>
      </c>
      <c r="C29" s="354"/>
      <c r="D29" s="458" t="str">
        <f>IF(Intro!$G$24="English",Variables!B23,Variables!C23)</f>
        <v>tonnes</v>
      </c>
      <c r="E29" s="458"/>
      <c r="F29" s="458"/>
      <c r="G29" s="129"/>
      <c r="H29" s="129"/>
      <c r="I29" s="129"/>
      <c r="J29" s="129"/>
      <c r="K29" s="129"/>
      <c r="L29" s="76"/>
      <c r="M29" s="53"/>
    </row>
    <row r="30" spans="1:16" x14ac:dyDescent="0.25">
      <c r="B30" s="456"/>
      <c r="C30" s="354"/>
      <c r="D30" s="458" t="str">
        <f>IF(Intro!$G$24="English",O30,P30)</f>
        <v>valeur d'achat nette rendue (CAD)</v>
      </c>
      <c r="E30" s="458"/>
      <c r="F30" s="458"/>
      <c r="G30" s="129"/>
      <c r="H30" s="129"/>
      <c r="I30" s="129"/>
      <c r="J30" s="129"/>
      <c r="K30" s="129"/>
      <c r="L30" s="76"/>
      <c r="M30" s="53"/>
      <c r="O30" s="75" t="s">
        <v>258</v>
      </c>
      <c r="P30" s="53" t="s">
        <v>259</v>
      </c>
    </row>
    <row r="31" spans="1:16" x14ac:dyDescent="0.25">
      <c r="B31" s="456"/>
      <c r="C31" s="354"/>
      <c r="D31" s="458" t="str">
        <f>IF(Intro!$G$24="English","$ / "&amp;Variables!B24,"$ / "&amp;Variables!C24)</f>
        <v>$ / tonne</v>
      </c>
      <c r="E31" s="458"/>
      <c r="F31" s="458"/>
      <c r="G31" s="90" t="str">
        <f>IF(G29=0,"-",G30/G29)</f>
        <v>-</v>
      </c>
      <c r="H31" s="90" t="str">
        <f>IF(H29=0,"-",H30/H29)</f>
        <v>-</v>
      </c>
      <c r="I31" s="90" t="str">
        <f>IF(I29=0,"-",I30/I29)</f>
        <v>-</v>
      </c>
      <c r="J31" s="90" t="str">
        <f>IF(J29=0,"-",J30/J29)</f>
        <v>-</v>
      </c>
      <c r="K31" s="90" t="str">
        <f>IF(K29=0,"-",K30/K29)</f>
        <v>-</v>
      </c>
      <c r="L31" s="76"/>
      <c r="M31" s="53"/>
    </row>
    <row r="32" spans="1:16" x14ac:dyDescent="0.25">
      <c r="B32" s="448" t="str">
        <f>IF(Intro!$G$24="English",O32,P32)</f>
        <v>Ventes au Canada</v>
      </c>
      <c r="C32" s="449"/>
      <c r="D32" s="449"/>
      <c r="E32" s="449"/>
      <c r="F32" s="449"/>
      <c r="G32" s="449"/>
      <c r="H32" s="449"/>
      <c r="I32" s="449"/>
      <c r="J32" s="449"/>
      <c r="K32" s="449"/>
      <c r="L32" s="76"/>
      <c r="M32" s="53"/>
      <c r="O32" s="75" t="s">
        <v>175</v>
      </c>
      <c r="P32" s="53" t="s">
        <v>198</v>
      </c>
    </row>
    <row r="33" spans="1:22" x14ac:dyDescent="0.25">
      <c r="B33" s="390" t="str">
        <f>IF(Intro!$G$24="English",O34,P34)</f>
        <v>Ventes aux distributeurs au Canada</v>
      </c>
      <c r="C33" s="347"/>
      <c r="D33" s="458" t="str">
        <f>D29</f>
        <v>tonnes</v>
      </c>
      <c r="E33" s="458"/>
      <c r="F33" s="458"/>
      <c r="G33" s="129"/>
      <c r="H33" s="129"/>
      <c r="I33" s="129"/>
      <c r="J33" s="129"/>
      <c r="K33" s="129"/>
      <c r="L33" s="76"/>
      <c r="M33" s="53"/>
    </row>
    <row r="34" spans="1:22" x14ac:dyDescent="0.25">
      <c r="B34" s="390"/>
      <c r="C34" s="347"/>
      <c r="D34" s="458" t="str">
        <f>IF(Intro!$G$24="English",O35,P35)</f>
        <v>valeur de vente nette rendue (CAD)</v>
      </c>
      <c r="E34" s="458"/>
      <c r="F34" s="458"/>
      <c r="G34" s="129"/>
      <c r="H34" s="129"/>
      <c r="I34" s="129"/>
      <c r="J34" s="129"/>
      <c r="K34" s="129"/>
      <c r="L34" s="76"/>
      <c r="M34" s="53"/>
      <c r="O34" s="31" t="str">
        <f>"Sales to "&amp;Variables!$B$26&amp;" in Canada"</f>
        <v>Sales to distributors in Canada</v>
      </c>
      <c r="P34" s="31" t="str">
        <f>"Ventes aux "&amp;Variables!$C$26&amp;" au Canada"</f>
        <v>Ventes aux distributeurs au Canada</v>
      </c>
    </row>
    <row r="35" spans="1:22" ht="15" thickBot="1" x14ac:dyDescent="0.3">
      <c r="B35" s="459"/>
      <c r="C35" s="460"/>
      <c r="D35" s="461" t="str">
        <f>D31</f>
        <v>$ / tonne</v>
      </c>
      <c r="E35" s="461"/>
      <c r="F35" s="461"/>
      <c r="G35" s="92" t="str">
        <f>IF(G33=0,"-",G34/G33)</f>
        <v>-</v>
      </c>
      <c r="H35" s="92" t="str">
        <f>IF(H33=0,"-",H34/H33)</f>
        <v>-</v>
      </c>
      <c r="I35" s="92" t="str">
        <f>IF(I33=0,"-",I34/I33)</f>
        <v>-</v>
      </c>
      <c r="J35" s="92" t="str">
        <f>IF(J33=0,"-",J34/J33)</f>
        <v>-</v>
      </c>
      <c r="K35" s="92" t="str">
        <f>IF(K33=0,"-",K34/K33)</f>
        <v>-</v>
      </c>
      <c r="L35" s="76"/>
      <c r="M35" s="53"/>
      <c r="O35" s="75" t="s">
        <v>326</v>
      </c>
      <c r="P35" s="53" t="s">
        <v>299</v>
      </c>
    </row>
    <row r="36" spans="1:22" x14ac:dyDescent="0.25">
      <c r="B36" s="462" t="str">
        <f>IF(Intro!$G$24="English",O36,P36)</f>
        <v>Ventes aux utilisateurs finals au Canada</v>
      </c>
      <c r="C36" s="463"/>
      <c r="D36" s="457" t="str">
        <f>D29</f>
        <v>tonnes</v>
      </c>
      <c r="E36" s="457"/>
      <c r="F36" s="457"/>
      <c r="G36" s="130"/>
      <c r="H36" s="130"/>
      <c r="I36" s="130"/>
      <c r="J36" s="130"/>
      <c r="K36" s="130"/>
      <c r="L36" s="76"/>
      <c r="M36" s="53"/>
      <c r="O36" s="31" t="str">
        <f>"Sales to "&amp;Variables!$B$27&amp;" in Canada"</f>
        <v>Sales to end users in Canada</v>
      </c>
      <c r="P36" s="31" t="str">
        <f>"Ventes aux "&amp;Variables!$C$27&amp;" au Canada"</f>
        <v>Ventes aux utilisateurs finals au Canada</v>
      </c>
    </row>
    <row r="37" spans="1:22" x14ac:dyDescent="0.25">
      <c r="B37" s="390"/>
      <c r="C37" s="347"/>
      <c r="D37" s="458" t="str">
        <f>D34</f>
        <v>valeur de vente nette rendue (CAD)</v>
      </c>
      <c r="E37" s="458"/>
      <c r="F37" s="458"/>
      <c r="G37" s="129"/>
      <c r="H37" s="129"/>
      <c r="I37" s="129"/>
      <c r="J37" s="129"/>
      <c r="K37" s="129"/>
      <c r="L37" s="76"/>
      <c r="M37" s="53"/>
      <c r="O37" s="31"/>
      <c r="P37" s="31"/>
    </row>
    <row r="38" spans="1:22" ht="15" thickBot="1" x14ac:dyDescent="0.3">
      <c r="B38" s="459"/>
      <c r="C38" s="460"/>
      <c r="D38" s="461" t="str">
        <f>D31</f>
        <v>$ / tonne</v>
      </c>
      <c r="E38" s="461"/>
      <c r="F38" s="461"/>
      <c r="G38" s="92" t="str">
        <f>IF(G36=0,"-",G37/G36)</f>
        <v>-</v>
      </c>
      <c r="H38" s="92" t="str">
        <f>IF(H36=0,"-",H37/H36)</f>
        <v>-</v>
      </c>
      <c r="I38" s="92" t="str">
        <f>IF(I36=0,"-",I37/I36)</f>
        <v>-</v>
      </c>
      <c r="J38" s="92" t="str">
        <f>IF(J36=0,"-",J37/J36)</f>
        <v>-</v>
      </c>
      <c r="K38" s="92" t="str">
        <f>IF(K36=0,"-",K37/K36)</f>
        <v>-</v>
      </c>
      <c r="L38" s="76"/>
      <c r="M38" s="53"/>
      <c r="O38" s="40"/>
      <c r="P38" s="31"/>
    </row>
    <row r="39" spans="1:22" x14ac:dyDescent="0.25">
      <c r="B39" s="343" t="str">
        <f>IF(Intro!$G$24="English",O39,P39)</f>
        <v>Ventes totales d'importations au Canada</v>
      </c>
      <c r="C39" s="344"/>
      <c r="D39" s="464" t="str">
        <f>D29</f>
        <v>tonnes</v>
      </c>
      <c r="E39" s="464"/>
      <c r="F39" s="464"/>
      <c r="G39" s="132">
        <f>G33+G36</f>
        <v>0</v>
      </c>
      <c r="H39" s="132">
        <f t="shared" ref="H39:K40" si="0">H33+H36</f>
        <v>0</v>
      </c>
      <c r="I39" s="132">
        <f t="shared" si="0"/>
        <v>0</v>
      </c>
      <c r="J39" s="132">
        <f t="shared" si="0"/>
        <v>0</v>
      </c>
      <c r="K39" s="132">
        <f t="shared" si="0"/>
        <v>0</v>
      </c>
      <c r="L39" s="105"/>
      <c r="M39" s="53"/>
      <c r="O39" s="62" t="s">
        <v>269</v>
      </c>
      <c r="P39" s="62" t="s">
        <v>270</v>
      </c>
    </row>
    <row r="40" spans="1:22" x14ac:dyDescent="0.25">
      <c r="B40" s="341"/>
      <c r="C40" s="342"/>
      <c r="D40" s="465" t="str">
        <f>D37</f>
        <v>valeur de vente nette rendue (CAD)</v>
      </c>
      <c r="E40" s="465"/>
      <c r="F40" s="465"/>
      <c r="G40" s="133">
        <f>G34+G37</f>
        <v>0</v>
      </c>
      <c r="H40" s="133">
        <f t="shared" si="0"/>
        <v>0</v>
      </c>
      <c r="I40" s="133">
        <f t="shared" si="0"/>
        <v>0</v>
      </c>
      <c r="J40" s="133">
        <f t="shared" si="0"/>
        <v>0</v>
      </c>
      <c r="K40" s="133">
        <f t="shared" si="0"/>
        <v>0</v>
      </c>
      <c r="L40" s="105"/>
      <c r="M40" s="53"/>
    </row>
    <row r="41" spans="1:22" x14ac:dyDescent="0.25">
      <c r="B41" s="341"/>
      <c r="C41" s="342"/>
      <c r="D41" s="466" t="str">
        <f>D31</f>
        <v>$ / tonne</v>
      </c>
      <c r="E41" s="466"/>
      <c r="F41" s="466"/>
      <c r="G41" s="90" t="str">
        <f>IF(G39=0,"-",G40/G39)</f>
        <v>-</v>
      </c>
      <c r="H41" s="90" t="str">
        <f t="shared" ref="H41:K41" si="1">IF(H39=0,"-",H40/H39)</f>
        <v>-</v>
      </c>
      <c r="I41" s="90" t="str">
        <f t="shared" si="1"/>
        <v>-</v>
      </c>
      <c r="J41" s="90" t="str">
        <f t="shared" si="1"/>
        <v>-</v>
      </c>
      <c r="K41" s="90" t="str">
        <f t="shared" si="1"/>
        <v>-</v>
      </c>
      <c r="L41" s="105"/>
      <c r="M41" s="53"/>
    </row>
    <row r="42" spans="1:22" s="8" customFormat="1" x14ac:dyDescent="0.25">
      <c r="A42" s="77"/>
      <c r="B42" s="141"/>
      <c r="C42" s="142"/>
      <c r="D42" s="467"/>
      <c r="E42" s="467"/>
      <c r="F42" s="143"/>
      <c r="G42" s="143"/>
      <c r="H42" s="143"/>
      <c r="I42" s="143"/>
      <c r="J42" s="143"/>
      <c r="K42" s="144"/>
      <c r="L42" s="145"/>
    </row>
    <row r="43" spans="1:22" x14ac:dyDescent="0.25">
      <c r="B43" s="369" t="s">
        <v>15</v>
      </c>
      <c r="C43" s="370"/>
      <c r="D43" s="370"/>
      <c r="E43" s="370"/>
      <c r="F43" s="370"/>
      <c r="G43" s="370"/>
      <c r="H43" s="370"/>
      <c r="I43" s="370"/>
      <c r="J43" s="370"/>
      <c r="K43" s="370"/>
      <c r="L43" s="371"/>
      <c r="M43" s="53"/>
    </row>
    <row r="44" spans="1:22" x14ac:dyDescent="0.25">
      <c r="B44" s="48"/>
      <c r="C44" s="49"/>
      <c r="D44" s="49"/>
      <c r="E44" s="50"/>
      <c r="F44" s="50"/>
      <c r="G44" s="50"/>
      <c r="H44" s="50"/>
      <c r="I44" s="50"/>
      <c r="J44" s="50"/>
      <c r="K44" s="50"/>
      <c r="L44" s="51"/>
      <c r="M44" s="53"/>
    </row>
    <row r="45" spans="1:22" s="9" customFormat="1" x14ac:dyDescent="0.25">
      <c r="A45" s="7"/>
      <c r="B45" s="468" t="str">
        <f>IF(Intro!$G$24="English",O45,P45)</f>
        <v>Indiquez la proportion de la valeur de vente nette rendue de vos importations qui est représentée par les frais de livraison.</v>
      </c>
      <c r="C45" s="469"/>
      <c r="D45" s="469"/>
      <c r="E45" s="469"/>
      <c r="F45" s="469"/>
      <c r="G45" s="469"/>
      <c r="H45" s="469"/>
      <c r="I45" s="469"/>
      <c r="J45" s="469"/>
      <c r="K45" s="469"/>
      <c r="L45" s="470"/>
      <c r="M45" s="42"/>
      <c r="N45" s="42"/>
      <c r="O45" s="53" t="s">
        <v>317</v>
      </c>
      <c r="P45" s="53" t="s">
        <v>319</v>
      </c>
      <c r="Q45" s="31"/>
      <c r="R45" s="42"/>
      <c r="S45" s="42"/>
      <c r="T45" s="42"/>
      <c r="U45" s="42"/>
      <c r="V45" s="42"/>
    </row>
    <row r="46" spans="1:22" s="9" customFormat="1" x14ac:dyDescent="0.25">
      <c r="A46" s="7"/>
      <c r="B46" s="468" t="str">
        <f>Pro!B23</f>
        <v>Note - Ne répondez à cette question que si votre entreprise a vendu les marchandises du 1er janvier 2023 au 31 mars 2026.</v>
      </c>
      <c r="C46" s="469"/>
      <c r="D46" s="469"/>
      <c r="E46" s="469"/>
      <c r="F46" s="469"/>
      <c r="G46" s="469"/>
      <c r="H46" s="469"/>
      <c r="I46" s="469"/>
      <c r="J46" s="469"/>
      <c r="K46" s="469"/>
      <c r="L46" s="470"/>
      <c r="M46" s="42"/>
      <c r="N46" s="42"/>
      <c r="O46" s="18"/>
      <c r="P46" s="53"/>
      <c r="Q46" s="31"/>
      <c r="R46" s="42"/>
      <c r="S46" s="42"/>
      <c r="T46" s="42"/>
      <c r="U46" s="42"/>
      <c r="V46" s="42"/>
    </row>
    <row r="47" spans="1:22" x14ac:dyDescent="0.25">
      <c r="B47" s="474"/>
      <c r="C47" s="475"/>
      <c r="D47" s="475"/>
      <c r="E47" s="475"/>
      <c r="F47" s="475"/>
      <c r="G47" s="475"/>
      <c r="H47" s="475"/>
      <c r="I47" s="475"/>
      <c r="J47" s="475"/>
      <c r="K47" s="475"/>
      <c r="L47" s="476"/>
      <c r="M47" s="42"/>
      <c r="N47" s="42"/>
      <c r="Q47" s="40"/>
      <c r="R47" s="42"/>
      <c r="S47" s="42"/>
      <c r="T47" s="42"/>
      <c r="U47" s="42"/>
      <c r="V47" s="42"/>
    </row>
    <row r="48" spans="1:22" x14ac:dyDescent="0.25">
      <c r="B48" s="67"/>
      <c r="C48" s="26"/>
      <c r="D48" s="453">
        <f>Variables!$B$6</f>
        <v>2023</v>
      </c>
      <c r="E48" s="453">
        <f>D48+1</f>
        <v>2024</v>
      </c>
      <c r="F48" s="453">
        <f>E48+1</f>
        <v>2025</v>
      </c>
      <c r="G48" s="453" t="str">
        <f>IF(Intro!$G$24="English",Variables!B9,Variables!C9)</f>
        <v>janv-mars 2025</v>
      </c>
      <c r="H48" s="453" t="str">
        <f>IF(Intro!$G$24="English",Variables!B10,Variables!C10)</f>
        <v>janv-mars 2026</v>
      </c>
      <c r="I48" s="53"/>
      <c r="J48" s="42"/>
      <c r="K48" s="42"/>
      <c r="L48" s="41"/>
      <c r="M48" s="42"/>
      <c r="N48" s="42"/>
      <c r="Q48" s="40"/>
      <c r="R48" s="42"/>
      <c r="S48" s="42"/>
      <c r="T48" s="42"/>
      <c r="U48" s="42"/>
      <c r="V48" s="42"/>
    </row>
    <row r="49" spans="1:22" x14ac:dyDescent="0.25">
      <c r="B49" s="67"/>
      <c r="C49" s="26"/>
      <c r="D49" s="455"/>
      <c r="E49" s="455"/>
      <c r="F49" s="455"/>
      <c r="G49" s="455"/>
      <c r="H49" s="455"/>
      <c r="I49" s="53"/>
      <c r="J49" s="42"/>
      <c r="K49" s="42"/>
      <c r="L49" s="41"/>
      <c r="M49" s="42"/>
      <c r="N49" s="42"/>
      <c r="Q49" s="40"/>
      <c r="R49" s="42"/>
      <c r="S49" s="42"/>
      <c r="T49" s="42"/>
      <c r="U49" s="42"/>
      <c r="V49" s="42"/>
    </row>
    <row r="50" spans="1:22" x14ac:dyDescent="0.25">
      <c r="B50" s="88"/>
      <c r="C50" s="93" t="str">
        <f>IF(Intro!$G$24="English",O50,P50)</f>
        <v>Coût de livraison (%)</v>
      </c>
      <c r="D50" s="135"/>
      <c r="E50" s="135"/>
      <c r="F50" s="135"/>
      <c r="G50" s="135"/>
      <c r="H50" s="135"/>
      <c r="I50" s="53"/>
      <c r="J50" s="78"/>
      <c r="K50" s="78"/>
      <c r="L50" s="79"/>
      <c r="M50" s="42"/>
      <c r="N50" s="42"/>
      <c r="O50" s="53" t="s">
        <v>256</v>
      </c>
      <c r="P50" s="53" t="s">
        <v>257</v>
      </c>
      <c r="Q50" s="31"/>
      <c r="R50" s="42"/>
      <c r="S50" s="42"/>
      <c r="T50" s="42"/>
      <c r="U50" s="42"/>
      <c r="V50" s="42"/>
    </row>
    <row r="51" spans="1:22" x14ac:dyDescent="0.25">
      <c r="B51" s="43"/>
      <c r="C51" s="78"/>
      <c r="D51" s="80"/>
      <c r="E51" s="78"/>
      <c r="F51" s="78"/>
      <c r="G51" s="78"/>
      <c r="H51" s="78"/>
      <c r="I51" s="78"/>
      <c r="J51" s="78"/>
      <c r="K51" s="78"/>
      <c r="L51" s="79"/>
      <c r="M51" s="42"/>
      <c r="N51" s="42"/>
      <c r="Q51" s="31"/>
      <c r="R51" s="42"/>
      <c r="S51" s="42"/>
      <c r="T51" s="42"/>
      <c r="U51" s="42"/>
      <c r="V51" s="42"/>
    </row>
    <row r="52" spans="1:22" x14ac:dyDescent="0.25">
      <c r="B52" s="468" t="str">
        <f>IF(Intro!$G$24="English",O52,P52)</f>
        <v>Expliquez les raisons pour lesquelles la proportion de la valeur de vente nette rendue de vos importations représentée par les frais de livraison a changé depuis le 1er janvier 2023.</v>
      </c>
      <c r="C52" s="469"/>
      <c r="D52" s="469"/>
      <c r="E52" s="469"/>
      <c r="F52" s="469"/>
      <c r="G52" s="469"/>
      <c r="H52" s="469"/>
      <c r="I52" s="469"/>
      <c r="J52" s="469"/>
      <c r="K52" s="469"/>
      <c r="L52" s="470"/>
      <c r="M52" s="42"/>
      <c r="N52" s="42"/>
      <c r="O52" s="53" t="str">
        <f>"Explain the reasons why the proportion of your import net delivered selling value represented by delivery costs has changed since January 1, "&amp;Variables!B6&amp;"."</f>
        <v>Explain the reasons why the proportion of your import net delivered selling value represented by delivery costs has changed since January 1, 2023.</v>
      </c>
      <c r="P52" s="53" t="str">
        <f>"Expliquez les raisons pour lesquelles la proportion de la valeur de vente nette rendue de vos importations représentée par les frais de livraison a changé depuis le 1er janvier "&amp;Variables!B6&amp;"."</f>
        <v>Expliquez les raisons pour lesquelles la proportion de la valeur de vente nette rendue de vos importations représentée par les frais de livraison a changé depuis le 1er janvier 2023.</v>
      </c>
      <c r="Q52" s="31"/>
      <c r="R52" s="42"/>
      <c r="S52" s="42"/>
      <c r="T52" s="42"/>
      <c r="U52" s="42"/>
      <c r="V52" s="42"/>
    </row>
    <row r="53" spans="1:22" x14ac:dyDescent="0.25">
      <c r="B53" s="43"/>
      <c r="C53" s="78"/>
      <c r="D53" s="80"/>
      <c r="E53" s="78"/>
      <c r="F53" s="78"/>
      <c r="G53" s="78"/>
      <c r="H53" s="78"/>
      <c r="I53" s="78"/>
      <c r="J53" s="78"/>
      <c r="K53" s="78"/>
      <c r="L53" s="79"/>
      <c r="M53" s="42"/>
      <c r="N53" s="42"/>
      <c r="Q53" s="31"/>
      <c r="R53" s="42"/>
      <c r="S53" s="42"/>
      <c r="T53" s="42"/>
      <c r="U53" s="42"/>
      <c r="V53" s="42"/>
    </row>
    <row r="54" spans="1:22" x14ac:dyDescent="0.25">
      <c r="B54" s="471"/>
      <c r="C54" s="472"/>
      <c r="D54" s="472"/>
      <c r="E54" s="472"/>
      <c r="F54" s="472"/>
      <c r="G54" s="472"/>
      <c r="H54" s="472"/>
      <c r="I54" s="472"/>
      <c r="J54" s="472"/>
      <c r="K54" s="472"/>
      <c r="L54" s="473"/>
      <c r="M54" s="42"/>
      <c r="N54" s="42"/>
      <c r="Q54" s="42"/>
      <c r="R54" s="42"/>
      <c r="S54" s="42"/>
      <c r="T54" s="42"/>
      <c r="U54" s="42"/>
      <c r="V54" s="42"/>
    </row>
    <row r="55" spans="1:22" x14ac:dyDescent="0.25">
      <c r="B55" s="471"/>
      <c r="C55" s="472"/>
      <c r="D55" s="472"/>
      <c r="E55" s="472"/>
      <c r="F55" s="472"/>
      <c r="G55" s="472"/>
      <c r="H55" s="472"/>
      <c r="I55" s="472"/>
      <c r="J55" s="472"/>
      <c r="K55" s="472"/>
      <c r="L55" s="473"/>
      <c r="M55" s="42"/>
      <c r="N55" s="42"/>
      <c r="Q55" s="42"/>
      <c r="R55" s="42"/>
      <c r="S55" s="42"/>
      <c r="T55" s="42"/>
      <c r="U55" s="42"/>
      <c r="V55" s="42"/>
    </row>
    <row r="56" spans="1:22" x14ac:dyDescent="0.25">
      <c r="B56" s="471"/>
      <c r="C56" s="472"/>
      <c r="D56" s="472"/>
      <c r="E56" s="472"/>
      <c r="F56" s="472"/>
      <c r="G56" s="472"/>
      <c r="H56" s="472"/>
      <c r="I56" s="472"/>
      <c r="J56" s="472"/>
      <c r="K56" s="472"/>
      <c r="L56" s="473"/>
      <c r="M56" s="42"/>
      <c r="N56" s="42"/>
      <c r="Q56" s="42"/>
      <c r="R56" s="42"/>
      <c r="S56" s="42"/>
      <c r="T56" s="42"/>
      <c r="U56" s="42"/>
      <c r="V56" s="42"/>
    </row>
    <row r="57" spans="1:22" x14ac:dyDescent="0.25">
      <c r="B57" s="471"/>
      <c r="C57" s="472"/>
      <c r="D57" s="472"/>
      <c r="E57" s="472"/>
      <c r="F57" s="472"/>
      <c r="G57" s="472"/>
      <c r="H57" s="472"/>
      <c r="I57" s="472"/>
      <c r="J57" s="472"/>
      <c r="K57" s="472"/>
      <c r="L57" s="473"/>
      <c r="M57" s="42"/>
      <c r="N57" s="42"/>
      <c r="Q57" s="42"/>
      <c r="R57" s="42"/>
      <c r="S57" s="42"/>
      <c r="T57" s="42"/>
      <c r="U57" s="42"/>
      <c r="V57" s="42"/>
    </row>
    <row r="58" spans="1:22" x14ac:dyDescent="0.25">
      <c r="B58" s="471"/>
      <c r="C58" s="472"/>
      <c r="D58" s="472"/>
      <c r="E58" s="472"/>
      <c r="F58" s="472"/>
      <c r="G58" s="472"/>
      <c r="H58" s="472"/>
      <c r="I58" s="472"/>
      <c r="J58" s="472"/>
      <c r="K58" s="472"/>
      <c r="L58" s="473"/>
      <c r="M58" s="42"/>
      <c r="N58" s="42"/>
      <c r="Q58" s="42"/>
      <c r="R58" s="42"/>
      <c r="S58" s="42"/>
      <c r="T58" s="42"/>
      <c r="U58" s="42"/>
      <c r="V58" s="42"/>
    </row>
    <row r="59" spans="1:22" s="47" customFormat="1" x14ac:dyDescent="0.25">
      <c r="A59" s="81"/>
      <c r="B59" s="471"/>
      <c r="C59" s="472"/>
      <c r="D59" s="472"/>
      <c r="E59" s="472"/>
      <c r="F59" s="472"/>
      <c r="G59" s="472"/>
      <c r="H59" s="472"/>
      <c r="I59" s="472"/>
      <c r="J59" s="472"/>
      <c r="K59" s="472"/>
      <c r="L59" s="473"/>
      <c r="N59" s="82"/>
      <c r="O59" s="53"/>
      <c r="P59" s="53"/>
    </row>
    <row r="60" spans="1:22" s="47" customFormat="1" x14ac:dyDescent="0.25">
      <c r="A60" s="81"/>
      <c r="B60" s="471"/>
      <c r="C60" s="472"/>
      <c r="D60" s="472"/>
      <c r="E60" s="472"/>
      <c r="F60" s="472"/>
      <c r="G60" s="472"/>
      <c r="H60" s="472"/>
      <c r="I60" s="472"/>
      <c r="J60" s="472"/>
      <c r="K60" s="472"/>
      <c r="L60" s="473"/>
      <c r="N60" s="82"/>
    </row>
    <row r="61" spans="1:22" s="47" customFormat="1" x14ac:dyDescent="0.25">
      <c r="A61" s="81"/>
      <c r="B61" s="471"/>
      <c r="C61" s="472"/>
      <c r="D61" s="472"/>
      <c r="E61" s="472"/>
      <c r="F61" s="472"/>
      <c r="G61" s="472"/>
      <c r="H61" s="472"/>
      <c r="I61" s="472"/>
      <c r="J61" s="472"/>
      <c r="K61" s="472"/>
      <c r="L61" s="473"/>
      <c r="N61" s="82"/>
      <c r="O61" s="53"/>
      <c r="P61" s="53"/>
    </row>
    <row r="62" spans="1:22" s="47" customFormat="1" x14ac:dyDescent="0.25">
      <c r="A62" s="81"/>
      <c r="B62" s="146"/>
      <c r="C62" s="147"/>
      <c r="D62" s="147"/>
      <c r="E62" s="147"/>
      <c r="F62" s="147"/>
      <c r="G62" s="147"/>
      <c r="H62" s="147"/>
      <c r="I62" s="147"/>
      <c r="J62" s="147"/>
      <c r="K62" s="147"/>
      <c r="L62" s="148"/>
      <c r="N62" s="82"/>
      <c r="O62" s="53"/>
      <c r="P62" s="53"/>
    </row>
    <row r="63" spans="1:22" s="47" customFormat="1" x14ac:dyDescent="0.25">
      <c r="A63" s="81"/>
      <c r="B63" s="4"/>
      <c r="C63" s="42"/>
      <c r="D63" s="42"/>
      <c r="E63" s="42"/>
      <c r="F63" s="42"/>
      <c r="G63" s="42"/>
      <c r="H63" s="42"/>
      <c r="I63" s="42"/>
      <c r="J63" s="42"/>
      <c r="K63" s="42"/>
      <c r="L63" s="42"/>
      <c r="N63" s="82"/>
      <c r="O63" s="9"/>
      <c r="P63" s="9"/>
    </row>
    <row r="65" spans="15:16" x14ac:dyDescent="0.25">
      <c r="O65" s="9"/>
      <c r="P65" s="9"/>
    </row>
  </sheetData>
  <sheetProtection algorithmName="SHA-512" hashValue="EYSVPr1IyEikpMPw3G/EgozaT+yFuVnIzIPMbXYVrJN8oP53w9FANLObz5rbJQl1tLcdm2ABPbsZpZkMyLIzgg==" saltValue="+DAhwuplufUzOe9P3qSksA==" spinCount="100000" sheet="1" objects="1" scenarios="1" selectLockedCells="1"/>
  <mergeCells count="51">
    <mergeCell ref="B52:L52"/>
    <mergeCell ref="B54:L61"/>
    <mergeCell ref="B45:L45"/>
    <mergeCell ref="B46:L46"/>
    <mergeCell ref="B47:L47"/>
    <mergeCell ref="D48:D49"/>
    <mergeCell ref="E48:E49"/>
    <mergeCell ref="F48:F49"/>
    <mergeCell ref="G48:G49"/>
    <mergeCell ref="H48:H49"/>
    <mergeCell ref="B43:L43"/>
    <mergeCell ref="B33:C35"/>
    <mergeCell ref="D33:F33"/>
    <mergeCell ref="D34:F34"/>
    <mergeCell ref="D35:F35"/>
    <mergeCell ref="B36:C38"/>
    <mergeCell ref="D36:F36"/>
    <mergeCell ref="D37:F37"/>
    <mergeCell ref="D38:F38"/>
    <mergeCell ref="B39:C41"/>
    <mergeCell ref="D39:F39"/>
    <mergeCell ref="D40:F40"/>
    <mergeCell ref="D41:F41"/>
    <mergeCell ref="D42:E42"/>
    <mergeCell ref="B32:K32"/>
    <mergeCell ref="B20:L20"/>
    <mergeCell ref="B21:L21"/>
    <mergeCell ref="B23:F23"/>
    <mergeCell ref="G23:K23"/>
    <mergeCell ref="G26:G27"/>
    <mergeCell ref="H26:H27"/>
    <mergeCell ref="I26:I27"/>
    <mergeCell ref="J26:J27"/>
    <mergeCell ref="K26:K27"/>
    <mergeCell ref="B28:K28"/>
    <mergeCell ref="B29:C31"/>
    <mergeCell ref="D29:F29"/>
    <mergeCell ref="D30:F30"/>
    <mergeCell ref="D31:F31"/>
    <mergeCell ref="B18:L18"/>
    <mergeCell ref="B4:L4"/>
    <mergeCell ref="B5:L5"/>
    <mergeCell ref="B6:L6"/>
    <mergeCell ref="B8:L8"/>
    <mergeCell ref="B9:L9"/>
    <mergeCell ref="B10:L10"/>
    <mergeCell ref="B12:L12"/>
    <mergeCell ref="B13:L14"/>
    <mergeCell ref="B15:L15"/>
    <mergeCell ref="B16:L16"/>
    <mergeCell ref="B17:L17"/>
  </mergeCells>
  <dataValidations count="3">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47 B54:B58" xr:uid="{8180116C-4017-4FAD-8332-8A1AB0BCF385}">
      <formula1>1001</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F42:J42 G35:K35 G38:K41 G31:K31" xr:uid="{BC9A7976-CA54-48E0-822B-39BC1FCA6953}">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9:K30 G33:K34 G36:K37 D50:H50" xr:uid="{7E6CBCA2-8C64-40AB-81A6-B417B98E24F9}">
      <formula1>0</formula1>
    </dataValidation>
  </dataValidations>
  <printOptions horizontalCentered="1"/>
  <pageMargins left="0.25" right="0.25" top="0.75" bottom="0.75" header="0.3" footer="0.3"/>
  <pageSetup scale="63" fitToHeight="0" orientation="portrait" r:id="rId1"/>
  <headerFooter>
    <oddFooter>&amp;L&amp;A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3482D-80F3-410A-977C-ABE6DBCE24FC}">
  <sheetPr>
    <tabColor rgb="FF92D050"/>
    <pageSetUpPr fitToPage="1"/>
  </sheetPr>
  <dimension ref="A1:V65"/>
  <sheetViews>
    <sheetView showGridLines="0" topLeftCell="A13" zoomScaleNormal="100" zoomScaleSheetLayoutView="55" workbookViewId="0"/>
  </sheetViews>
  <sheetFormatPr defaultColWidth="9.42578125" defaultRowHeight="14.25" x14ac:dyDescent="0.25"/>
  <cols>
    <col min="1" max="1" width="1.5703125" style="7" customWidth="1"/>
    <col min="2" max="12" width="14.5703125" style="1" customWidth="1"/>
    <col min="13" max="13" width="6.42578125" style="8" customWidth="1"/>
    <col min="14" max="14" width="9.42578125" style="53" customWidth="1"/>
    <col min="15" max="15" width="10.5703125" style="53" hidden="1" customWidth="1"/>
    <col min="16" max="16" width="8.5703125" style="53" hidden="1" customWidth="1"/>
    <col min="17" max="18" width="9.42578125" style="53" customWidth="1"/>
    <col min="19" max="16384" width="9.42578125" style="53"/>
  </cols>
  <sheetData>
    <row r="1" spans="1:16" x14ac:dyDescent="0.25">
      <c r="O1" s="53" t="s">
        <v>316</v>
      </c>
      <c r="P1" s="53" t="s">
        <v>316</v>
      </c>
    </row>
    <row r="2" spans="1:16" x14ac:dyDescent="0.25">
      <c r="B2" s="10" t="str">
        <f>Pro!B2</f>
        <v>PROTÉGÉ</v>
      </c>
      <c r="C2" s="10"/>
      <c r="O2" s="9" t="s">
        <v>68</v>
      </c>
      <c r="P2" s="9" t="s">
        <v>81</v>
      </c>
    </row>
    <row r="3" spans="1:16" x14ac:dyDescent="0.25">
      <c r="B3" s="12"/>
      <c r="C3" s="12"/>
      <c r="O3" s="2"/>
      <c r="P3" s="2"/>
    </row>
    <row r="4" spans="1:16" s="2" customFormat="1" x14ac:dyDescent="0.25">
      <c r="A4" s="4"/>
      <c r="B4" s="289" t="str">
        <f>Info!B4</f>
        <v>QUESTIONNAIRE À L'INTENTION DES IMPORTATEURS</v>
      </c>
      <c r="C4" s="289"/>
      <c r="D4" s="289"/>
      <c r="E4" s="289"/>
      <c r="F4" s="289"/>
      <c r="G4" s="289"/>
      <c r="H4" s="289"/>
      <c r="I4" s="289"/>
      <c r="J4" s="289"/>
      <c r="K4" s="289"/>
      <c r="L4" s="289"/>
      <c r="M4" s="22"/>
      <c r="N4" s="22"/>
      <c r="O4" s="20"/>
      <c r="P4" s="20"/>
    </row>
    <row r="5" spans="1:16" s="2" customFormat="1" x14ac:dyDescent="0.25">
      <c r="A5" s="4"/>
      <c r="B5" s="289" t="str">
        <f>Info!B5</f>
        <v>RR-2025-006</v>
      </c>
      <c r="C5" s="289"/>
      <c r="D5" s="289"/>
      <c r="E5" s="289"/>
      <c r="F5" s="289"/>
      <c r="G5" s="289"/>
      <c r="H5" s="289"/>
      <c r="I5" s="289"/>
      <c r="J5" s="289"/>
      <c r="K5" s="289"/>
      <c r="L5" s="289"/>
      <c r="M5" s="22"/>
      <c r="N5" s="22"/>
      <c r="O5" s="20"/>
      <c r="P5" s="20"/>
    </row>
    <row r="6" spans="1:16" s="6" customFormat="1" x14ac:dyDescent="0.25">
      <c r="A6" s="4"/>
      <c r="B6" s="289" t="str">
        <f>Info!B6</f>
        <v>FOURNITURES TUBULAIRES POUR PUITS DE PÉTROLE II</v>
      </c>
      <c r="C6" s="289"/>
      <c r="D6" s="289"/>
      <c r="E6" s="289"/>
      <c r="F6" s="289"/>
      <c r="G6" s="289"/>
      <c r="H6" s="289"/>
      <c r="I6" s="289"/>
      <c r="J6" s="289"/>
      <c r="K6" s="289"/>
      <c r="L6" s="289"/>
      <c r="M6" s="20"/>
      <c r="N6" s="20"/>
      <c r="O6" s="15"/>
      <c r="P6" s="15"/>
    </row>
    <row r="7" spans="1:16" s="6" customFormat="1" x14ac:dyDescent="0.25">
      <c r="A7" s="4"/>
      <c r="B7" s="136"/>
      <c r="C7" s="136"/>
      <c r="D7" s="136"/>
      <c r="E7" s="136"/>
      <c r="F7" s="136"/>
      <c r="G7" s="136"/>
      <c r="H7" s="136"/>
      <c r="I7" s="136"/>
      <c r="J7" s="136"/>
      <c r="K7" s="136"/>
      <c r="L7" s="136"/>
      <c r="M7" s="20"/>
      <c r="N7" s="20"/>
      <c r="O7" s="15"/>
      <c r="P7" s="15"/>
    </row>
    <row r="8" spans="1:16" s="6" customFormat="1" x14ac:dyDescent="0.25">
      <c r="A8" s="4"/>
      <c r="B8" s="399" t="str">
        <f>Pro!B8</f>
        <v>Les questions suivantes font référence aux marchandises comme définies dans la description du produit de l'onglet Intro.</v>
      </c>
      <c r="C8" s="399"/>
      <c r="D8" s="399"/>
      <c r="E8" s="399"/>
      <c r="F8" s="399"/>
      <c r="G8" s="399"/>
      <c r="H8" s="399"/>
      <c r="I8" s="399"/>
      <c r="J8" s="399"/>
      <c r="K8" s="399"/>
      <c r="L8" s="399"/>
      <c r="M8" s="20"/>
      <c r="N8" s="20"/>
      <c r="O8" s="21"/>
    </row>
    <row r="9" spans="1:16" s="6" customFormat="1" x14ac:dyDescent="0.25">
      <c r="A9" s="4"/>
      <c r="B9" s="399" t="str">
        <f>Pro!B9</f>
        <v>Des informations sur le produit et un glossaire de termes sont disponibles dans l'onglet Info.</v>
      </c>
      <c r="C9" s="399"/>
      <c r="D9" s="399"/>
      <c r="E9" s="399"/>
      <c r="F9" s="399"/>
      <c r="G9" s="399"/>
      <c r="H9" s="399"/>
      <c r="I9" s="399"/>
      <c r="J9" s="399"/>
      <c r="K9" s="399"/>
      <c r="L9" s="399"/>
      <c r="M9" s="20"/>
      <c r="N9" s="20"/>
      <c r="O9" s="15"/>
    </row>
    <row r="10" spans="1:16" s="6" customFormat="1" x14ac:dyDescent="0.25">
      <c r="A10" s="4"/>
      <c r="B10" s="399" t="str">
        <f>Pro!B10</f>
        <v>Utilisez l'onglet AddPro si vous avez besoin de plus d'espace.</v>
      </c>
      <c r="C10" s="399"/>
      <c r="D10" s="399"/>
      <c r="E10" s="399"/>
      <c r="F10" s="399"/>
      <c r="G10" s="399"/>
      <c r="H10" s="399"/>
      <c r="I10" s="399"/>
      <c r="J10" s="399"/>
      <c r="K10" s="399"/>
      <c r="L10" s="399"/>
      <c r="M10" s="20"/>
      <c r="N10" s="20"/>
      <c r="O10" s="15"/>
      <c r="P10" s="15"/>
    </row>
    <row r="11" spans="1:16" s="6" customFormat="1" x14ac:dyDescent="0.25">
      <c r="A11" s="4"/>
      <c r="B11" s="74"/>
      <c r="C11" s="74"/>
      <c r="D11" s="19"/>
      <c r="E11" s="19"/>
      <c r="F11" s="19"/>
      <c r="G11" s="19"/>
      <c r="H11" s="19"/>
      <c r="I11" s="19"/>
      <c r="J11" s="19"/>
      <c r="K11" s="19"/>
      <c r="L11" s="19"/>
      <c r="M11" s="20"/>
      <c r="N11" s="20"/>
      <c r="O11" s="15"/>
      <c r="P11" s="15"/>
    </row>
    <row r="12" spans="1:16" s="6" customFormat="1" x14ac:dyDescent="0.25">
      <c r="A12" s="4"/>
      <c r="B12" s="399" t="str">
        <f>Pro!B12</f>
        <v>Pour les questions de cet onglet, notez ce qui suit :</v>
      </c>
      <c r="C12" s="399"/>
      <c r="D12" s="399"/>
      <c r="E12" s="399"/>
      <c r="F12" s="399"/>
      <c r="G12" s="399"/>
      <c r="H12" s="399"/>
      <c r="I12" s="399"/>
      <c r="J12" s="399"/>
      <c r="K12" s="399"/>
      <c r="L12" s="399"/>
      <c r="M12" s="20"/>
      <c r="N12" s="20"/>
      <c r="O12" s="15"/>
      <c r="P12" s="15"/>
    </row>
    <row r="13" spans="1:16" s="6" customFormat="1" x14ac:dyDescent="0.25">
      <c r="A13" s="4"/>
      <c r="B13" s="447" t="str">
        <f>Pro!B13</f>
        <v xml:space="preserve">• Veuillez indiquer seulement les ventes effectuées à partir des importations de votre entreprise. Les ventes de marchandises achetées auprès de producteurs canadiens doivent être exclues. </v>
      </c>
      <c r="C13" s="447"/>
      <c r="D13" s="447"/>
      <c r="E13" s="447"/>
      <c r="F13" s="447"/>
      <c r="G13" s="447"/>
      <c r="H13" s="447"/>
      <c r="I13" s="447"/>
      <c r="J13" s="447"/>
      <c r="K13" s="447"/>
      <c r="L13" s="447"/>
      <c r="M13" s="20"/>
      <c r="N13" s="20"/>
      <c r="O13" s="15"/>
      <c r="P13" s="15"/>
    </row>
    <row r="14" spans="1:16" s="6" customFormat="1" x14ac:dyDescent="0.25">
      <c r="A14" s="4"/>
      <c r="B14" s="447"/>
      <c r="C14" s="447"/>
      <c r="D14" s="447"/>
      <c r="E14" s="447"/>
      <c r="F14" s="447"/>
      <c r="G14" s="447"/>
      <c r="H14" s="447"/>
      <c r="I14" s="447"/>
      <c r="J14" s="447"/>
      <c r="K14" s="447"/>
      <c r="L14" s="447"/>
      <c r="M14" s="20"/>
      <c r="N14" s="20"/>
      <c r="O14" s="15"/>
      <c r="P14" s="15"/>
    </row>
    <row r="15" spans="1:16" s="6" customFormat="1" x14ac:dyDescent="0.25">
      <c r="A15" s="4"/>
      <c r="B15" s="399" t="str">
        <f>Pro!B15</f>
        <v>• Déclarez toutes les ventes aux entreprises associées canadiennes et étrangères.</v>
      </c>
      <c r="C15" s="399"/>
      <c r="D15" s="399"/>
      <c r="E15" s="399"/>
      <c r="F15" s="399"/>
      <c r="G15" s="399"/>
      <c r="H15" s="399"/>
      <c r="I15" s="399"/>
      <c r="J15" s="399"/>
      <c r="K15" s="399"/>
      <c r="L15" s="399"/>
      <c r="M15" s="20"/>
      <c r="N15" s="20"/>
      <c r="O15" s="15"/>
      <c r="P15" s="15"/>
    </row>
    <row r="16" spans="1:16" s="6" customFormat="1" x14ac:dyDescent="0.25">
      <c r="A16" s="4"/>
      <c r="B16" s="399" t="str">
        <f>Pro!B16</f>
        <v>• Déclarez toutes les ventes à compter de la date de l’expédition au client ou à son entrepôt.</v>
      </c>
      <c r="C16" s="399"/>
      <c r="D16" s="399"/>
      <c r="E16" s="399"/>
      <c r="F16" s="399"/>
      <c r="G16" s="399"/>
      <c r="H16" s="399"/>
      <c r="I16" s="399"/>
      <c r="J16" s="399"/>
      <c r="K16" s="399"/>
      <c r="L16" s="399"/>
      <c r="M16" s="20"/>
      <c r="N16" s="20"/>
      <c r="O16" s="15"/>
      <c r="P16" s="15"/>
    </row>
    <row r="17" spans="1:16" s="6" customFormat="1" x14ac:dyDescent="0.25">
      <c r="A17" s="4"/>
      <c r="B17" s="399" t="str">
        <f>Pro!B17</f>
        <v>• Déclarez toutes les valeurs en dollars canadiens.</v>
      </c>
      <c r="C17" s="399"/>
      <c r="D17" s="399"/>
      <c r="E17" s="399"/>
      <c r="F17" s="399"/>
      <c r="G17" s="399"/>
      <c r="H17" s="399"/>
      <c r="I17" s="399"/>
      <c r="J17" s="399"/>
      <c r="K17" s="399"/>
      <c r="L17" s="399"/>
      <c r="M17" s="20"/>
      <c r="N17" s="20"/>
      <c r="O17" s="15"/>
      <c r="P17" s="15"/>
    </row>
    <row r="18" spans="1:16" s="6" customFormat="1" x14ac:dyDescent="0.25">
      <c r="A18" s="4"/>
      <c r="B18" s="399" t="str">
        <f>IF(Intro!$G$24="English",O18,P18)</f>
        <v>• Si votre entreprise est un utilisateur final ou un détaillant, elle n’a pas besoin de déclarer ses ventes d’importations ou ses stocks d’importations.</v>
      </c>
      <c r="C18" s="399"/>
      <c r="D18" s="399"/>
      <c r="E18" s="399"/>
      <c r="F18" s="399"/>
      <c r="G18" s="399"/>
      <c r="H18" s="399"/>
      <c r="I18" s="399"/>
      <c r="J18" s="399"/>
      <c r="K18" s="399"/>
      <c r="L18" s="399"/>
      <c r="M18" s="20"/>
      <c r="N18" s="20"/>
      <c r="O18" s="15" t="s">
        <v>248</v>
      </c>
      <c r="P18" s="15" t="s">
        <v>249</v>
      </c>
    </row>
    <row r="19" spans="1:16" s="6" customFormat="1" x14ac:dyDescent="0.25">
      <c r="A19" s="4"/>
      <c r="B19" s="14"/>
      <c r="C19" s="14"/>
      <c r="D19" s="3"/>
      <c r="E19" s="3"/>
      <c r="F19" s="3"/>
      <c r="G19" s="3"/>
      <c r="H19" s="3"/>
      <c r="I19" s="3"/>
      <c r="J19" s="3"/>
      <c r="K19" s="3"/>
      <c r="L19" s="3"/>
      <c r="O19" s="15"/>
      <c r="P19" s="15"/>
    </row>
    <row r="20" spans="1:16" x14ac:dyDescent="0.25">
      <c r="B20" s="315" t="str">
        <f>IF(Intro!$G$24="English",O20,P20)</f>
        <v>IMPORTATIONS ET STOCKS</v>
      </c>
      <c r="C20" s="316"/>
      <c r="D20" s="316"/>
      <c r="E20" s="316"/>
      <c r="F20" s="316"/>
      <c r="G20" s="316"/>
      <c r="H20" s="316"/>
      <c r="I20" s="316"/>
      <c r="J20" s="316"/>
      <c r="K20" s="316"/>
      <c r="L20" s="317"/>
      <c r="M20" s="53"/>
      <c r="O20" s="53" t="s">
        <v>250</v>
      </c>
      <c r="P20" s="53" t="s">
        <v>251</v>
      </c>
    </row>
    <row r="21" spans="1:16" x14ac:dyDescent="0.25">
      <c r="B21" s="402" t="s">
        <v>12</v>
      </c>
      <c r="C21" s="403"/>
      <c r="D21" s="403"/>
      <c r="E21" s="403"/>
      <c r="F21" s="403"/>
      <c r="G21" s="403"/>
      <c r="H21" s="403"/>
      <c r="I21" s="403"/>
      <c r="J21" s="403"/>
      <c r="K21" s="403"/>
      <c r="L21" s="404"/>
      <c r="M21" s="53"/>
    </row>
    <row r="22" spans="1:16" x14ac:dyDescent="0.25">
      <c r="B22" s="16"/>
      <c r="C22" s="26"/>
      <c r="D22" s="27"/>
      <c r="E22" s="27"/>
      <c r="F22" s="27"/>
      <c r="G22" s="27"/>
      <c r="H22" s="27"/>
      <c r="I22" s="27"/>
      <c r="J22" s="27"/>
      <c r="K22" s="27"/>
      <c r="L22" s="17"/>
      <c r="M22" s="53"/>
    </row>
    <row r="23" spans="1:16" ht="15.75" x14ac:dyDescent="0.25">
      <c r="B23" s="321" t="str">
        <f>IF(Intro!$G$24="English",O23,P23)</f>
        <v xml:space="preserve">Indiquez les importations et les ventes de marchandises de votre entreprise du : </v>
      </c>
      <c r="C23" s="322"/>
      <c r="D23" s="322"/>
      <c r="E23" s="322"/>
      <c r="F23" s="322"/>
      <c r="G23" s="450" t="str">
        <f>IF(Intro!$G$24="English",Variables!B34,Variables!C34)</f>
        <v>Royaume de Thaïlande</v>
      </c>
      <c r="H23" s="451"/>
      <c r="I23" s="451"/>
      <c r="J23" s="451"/>
      <c r="K23" s="452"/>
      <c r="L23" s="17"/>
      <c r="M23" s="53"/>
      <c r="O23" s="53" t="s">
        <v>382</v>
      </c>
      <c r="P23" s="53" t="s">
        <v>381</v>
      </c>
    </row>
    <row r="24" spans="1:16" x14ac:dyDescent="0.25">
      <c r="B24" s="16"/>
      <c r="C24" s="26"/>
      <c r="D24" s="27"/>
      <c r="E24" s="27"/>
      <c r="F24" s="27"/>
      <c r="G24" s="27"/>
      <c r="H24" s="27"/>
      <c r="I24" s="27"/>
      <c r="J24" s="27"/>
      <c r="K24" s="27"/>
      <c r="L24" s="17"/>
      <c r="M24" s="53"/>
    </row>
    <row r="25" spans="1:16" x14ac:dyDescent="0.25">
      <c r="B25" s="67"/>
      <c r="C25" s="26"/>
      <c r="D25" s="27"/>
      <c r="E25" s="27"/>
      <c r="F25" s="27"/>
      <c r="G25" s="27"/>
      <c r="H25" s="27"/>
      <c r="I25" s="27"/>
      <c r="J25" s="27"/>
      <c r="K25" s="27"/>
      <c r="L25" s="17"/>
      <c r="M25" s="53"/>
      <c r="O25" s="18"/>
    </row>
    <row r="26" spans="1:16" x14ac:dyDescent="0.25">
      <c r="B26" s="67"/>
      <c r="E26" s="26"/>
      <c r="F26" s="53"/>
      <c r="G26" s="453">
        <f>Variables!$B$6</f>
        <v>2023</v>
      </c>
      <c r="H26" s="453">
        <f>G26+1</f>
        <v>2024</v>
      </c>
      <c r="I26" s="453">
        <f>H26+1</f>
        <v>2025</v>
      </c>
      <c r="J26" s="453" t="str">
        <f>IF(Intro!$G$24="English",Variables!B9,Variables!C9)</f>
        <v>janv-mars 2025</v>
      </c>
      <c r="K26" s="453" t="str">
        <f>IF(Intro!$G$24="English",Variables!B10,Variables!C10)</f>
        <v>janv-mars 2026</v>
      </c>
      <c r="L26" s="76"/>
      <c r="M26" s="53"/>
      <c r="O26" s="18"/>
    </row>
    <row r="27" spans="1:16" x14ac:dyDescent="0.25">
      <c r="B27" s="67"/>
      <c r="E27" s="26"/>
      <c r="F27" s="53"/>
      <c r="G27" s="454"/>
      <c r="H27" s="455"/>
      <c r="I27" s="455"/>
      <c r="J27" s="455"/>
      <c r="K27" s="455"/>
      <c r="L27" s="76"/>
      <c r="M27" s="53"/>
      <c r="O27" s="24" t="s">
        <v>174</v>
      </c>
      <c r="P27" s="9" t="s">
        <v>197</v>
      </c>
    </row>
    <row r="28" spans="1:16" x14ac:dyDescent="0.25">
      <c r="B28" s="448" t="str">
        <f>IF(Intro!$G$24="English",O28,P28)</f>
        <v>Importations</v>
      </c>
      <c r="C28" s="449"/>
      <c r="D28" s="449"/>
      <c r="E28" s="449"/>
      <c r="F28" s="449"/>
      <c r="G28" s="449"/>
      <c r="H28" s="449"/>
      <c r="I28" s="449"/>
      <c r="J28" s="449"/>
      <c r="K28" s="449"/>
      <c r="L28" s="76"/>
      <c r="M28" s="53"/>
      <c r="O28" s="53" t="s">
        <v>184</v>
      </c>
      <c r="P28" s="53" t="s">
        <v>185</v>
      </c>
    </row>
    <row r="29" spans="1:16" x14ac:dyDescent="0.25">
      <c r="B29" s="456" t="str">
        <f>IF(Intro!$G$24="English",O28,P28)</f>
        <v>Importations</v>
      </c>
      <c r="C29" s="354"/>
      <c r="D29" s="458" t="str">
        <f>IF(Intro!$G$24="English",Variables!B23,Variables!C23)</f>
        <v>tonnes</v>
      </c>
      <c r="E29" s="458"/>
      <c r="F29" s="458"/>
      <c r="G29" s="129"/>
      <c r="H29" s="129"/>
      <c r="I29" s="129"/>
      <c r="J29" s="129"/>
      <c r="K29" s="129"/>
      <c r="L29" s="76"/>
      <c r="M29" s="53"/>
    </row>
    <row r="30" spans="1:16" x14ac:dyDescent="0.25">
      <c r="B30" s="456"/>
      <c r="C30" s="354"/>
      <c r="D30" s="458" t="str">
        <f>IF(Intro!$G$24="English",O30,P30)</f>
        <v>valeur d'achat nette rendue (CAD)</v>
      </c>
      <c r="E30" s="458"/>
      <c r="F30" s="458"/>
      <c r="G30" s="129"/>
      <c r="H30" s="129"/>
      <c r="I30" s="129"/>
      <c r="J30" s="129"/>
      <c r="K30" s="129"/>
      <c r="L30" s="76"/>
      <c r="M30" s="53"/>
      <c r="O30" s="75" t="s">
        <v>258</v>
      </c>
      <c r="P30" s="53" t="s">
        <v>259</v>
      </c>
    </row>
    <row r="31" spans="1:16" x14ac:dyDescent="0.25">
      <c r="B31" s="456"/>
      <c r="C31" s="354"/>
      <c r="D31" s="458" t="str">
        <f>IF(Intro!$G$24="English","$ / "&amp;Variables!B24,"$ / "&amp;Variables!C24)</f>
        <v>$ / tonne</v>
      </c>
      <c r="E31" s="458"/>
      <c r="F31" s="458"/>
      <c r="G31" s="90" t="str">
        <f>IF(G29=0,"-",G30/G29)</f>
        <v>-</v>
      </c>
      <c r="H31" s="90" t="str">
        <f>IF(H29=0,"-",H30/H29)</f>
        <v>-</v>
      </c>
      <c r="I31" s="90" t="str">
        <f>IF(I29=0,"-",I30/I29)</f>
        <v>-</v>
      </c>
      <c r="J31" s="90" t="str">
        <f>IF(J29=0,"-",J30/J29)</f>
        <v>-</v>
      </c>
      <c r="K31" s="90" t="str">
        <f>IF(K29=0,"-",K30/K29)</f>
        <v>-</v>
      </c>
      <c r="L31" s="76"/>
      <c r="M31" s="53"/>
    </row>
    <row r="32" spans="1:16" x14ac:dyDescent="0.25">
      <c r="B32" s="448" t="str">
        <f>IF(Intro!$G$24="English",O32,P32)</f>
        <v>Ventes au Canada</v>
      </c>
      <c r="C32" s="449"/>
      <c r="D32" s="449"/>
      <c r="E32" s="449"/>
      <c r="F32" s="449"/>
      <c r="G32" s="449"/>
      <c r="H32" s="449"/>
      <c r="I32" s="449"/>
      <c r="J32" s="449"/>
      <c r="K32" s="449"/>
      <c r="L32" s="76"/>
      <c r="M32" s="53"/>
      <c r="O32" s="75" t="s">
        <v>175</v>
      </c>
      <c r="P32" s="53" t="s">
        <v>198</v>
      </c>
    </row>
    <row r="33" spans="1:22" x14ac:dyDescent="0.25">
      <c r="B33" s="390" t="str">
        <f>IF(Intro!$G$24="English",O34,P34)</f>
        <v>Ventes aux distributeurs au Canada</v>
      </c>
      <c r="C33" s="347"/>
      <c r="D33" s="458" t="str">
        <f>D29</f>
        <v>tonnes</v>
      </c>
      <c r="E33" s="458"/>
      <c r="F33" s="458"/>
      <c r="G33" s="129"/>
      <c r="H33" s="129"/>
      <c r="I33" s="129"/>
      <c r="J33" s="129"/>
      <c r="K33" s="129"/>
      <c r="L33" s="76"/>
      <c r="M33" s="53"/>
    </row>
    <row r="34" spans="1:22" x14ac:dyDescent="0.25">
      <c r="B34" s="390"/>
      <c r="C34" s="347"/>
      <c r="D34" s="458" t="str">
        <f>IF(Intro!$G$24="English",O35,P35)</f>
        <v>valeur de vente nette rendue (CAD)</v>
      </c>
      <c r="E34" s="458"/>
      <c r="F34" s="458"/>
      <c r="G34" s="129"/>
      <c r="H34" s="129"/>
      <c r="I34" s="129"/>
      <c r="J34" s="129"/>
      <c r="K34" s="129"/>
      <c r="L34" s="76"/>
      <c r="M34" s="53"/>
      <c r="O34" s="31" t="str">
        <f>"Sales to "&amp;Variables!$B$26&amp;" in Canada"</f>
        <v>Sales to distributors in Canada</v>
      </c>
      <c r="P34" s="31" t="str">
        <f>"Ventes aux "&amp;Variables!$C$26&amp;" au Canada"</f>
        <v>Ventes aux distributeurs au Canada</v>
      </c>
    </row>
    <row r="35" spans="1:22" ht="15" thickBot="1" x14ac:dyDescent="0.3">
      <c r="B35" s="459"/>
      <c r="C35" s="460"/>
      <c r="D35" s="461" t="str">
        <f>D31</f>
        <v>$ / tonne</v>
      </c>
      <c r="E35" s="461"/>
      <c r="F35" s="461"/>
      <c r="G35" s="92" t="str">
        <f>IF(G33=0,"-",G34/G33)</f>
        <v>-</v>
      </c>
      <c r="H35" s="92" t="str">
        <f>IF(H33=0,"-",H34/H33)</f>
        <v>-</v>
      </c>
      <c r="I35" s="92" t="str">
        <f>IF(I33=0,"-",I34/I33)</f>
        <v>-</v>
      </c>
      <c r="J35" s="92" t="str">
        <f>IF(J33=0,"-",J34/J33)</f>
        <v>-</v>
      </c>
      <c r="K35" s="92" t="str">
        <f>IF(K33=0,"-",K34/K33)</f>
        <v>-</v>
      </c>
      <c r="L35" s="76"/>
      <c r="M35" s="53"/>
      <c r="O35" s="75" t="s">
        <v>326</v>
      </c>
      <c r="P35" s="53" t="s">
        <v>299</v>
      </c>
    </row>
    <row r="36" spans="1:22" x14ac:dyDescent="0.25">
      <c r="B36" s="462" t="str">
        <f>IF(Intro!$G$24="English",O36,P36)</f>
        <v>Ventes aux utilisateurs finals au Canada</v>
      </c>
      <c r="C36" s="463"/>
      <c r="D36" s="457" t="str">
        <f>D29</f>
        <v>tonnes</v>
      </c>
      <c r="E36" s="457"/>
      <c r="F36" s="457"/>
      <c r="G36" s="130"/>
      <c r="H36" s="130"/>
      <c r="I36" s="130"/>
      <c r="J36" s="130"/>
      <c r="K36" s="130"/>
      <c r="L36" s="76"/>
      <c r="M36" s="53"/>
      <c r="O36" s="31" t="str">
        <f>"Sales to "&amp;Variables!$B$27&amp;" in Canada"</f>
        <v>Sales to end users in Canada</v>
      </c>
      <c r="P36" s="31" t="str">
        <f>"Ventes aux "&amp;Variables!$C$27&amp;" au Canada"</f>
        <v>Ventes aux utilisateurs finals au Canada</v>
      </c>
    </row>
    <row r="37" spans="1:22" x14ac:dyDescent="0.25">
      <c r="B37" s="390"/>
      <c r="C37" s="347"/>
      <c r="D37" s="458" t="str">
        <f>D34</f>
        <v>valeur de vente nette rendue (CAD)</v>
      </c>
      <c r="E37" s="458"/>
      <c r="F37" s="458"/>
      <c r="G37" s="129"/>
      <c r="H37" s="129"/>
      <c r="I37" s="129"/>
      <c r="J37" s="129"/>
      <c r="K37" s="129"/>
      <c r="L37" s="76"/>
      <c r="M37" s="53"/>
      <c r="O37" s="31"/>
      <c r="P37" s="31"/>
    </row>
    <row r="38" spans="1:22" ht="15" thickBot="1" x14ac:dyDescent="0.3">
      <c r="B38" s="459"/>
      <c r="C38" s="460"/>
      <c r="D38" s="461" t="str">
        <f>D31</f>
        <v>$ / tonne</v>
      </c>
      <c r="E38" s="461"/>
      <c r="F38" s="461"/>
      <c r="G38" s="92" t="str">
        <f>IF(G36=0,"-",G37/G36)</f>
        <v>-</v>
      </c>
      <c r="H38" s="92" t="str">
        <f>IF(H36=0,"-",H37/H36)</f>
        <v>-</v>
      </c>
      <c r="I38" s="92" t="str">
        <f>IF(I36=0,"-",I37/I36)</f>
        <v>-</v>
      </c>
      <c r="J38" s="92" t="str">
        <f>IF(J36=0,"-",J37/J36)</f>
        <v>-</v>
      </c>
      <c r="K38" s="92" t="str">
        <f>IF(K36=0,"-",K37/K36)</f>
        <v>-</v>
      </c>
      <c r="L38" s="76"/>
      <c r="M38" s="53"/>
      <c r="O38" s="40"/>
      <c r="P38" s="31"/>
    </row>
    <row r="39" spans="1:22" x14ac:dyDescent="0.25">
      <c r="B39" s="343" t="str">
        <f>IF(Intro!$G$24="English",O39,P39)</f>
        <v>Ventes totales d'importations au Canada</v>
      </c>
      <c r="C39" s="344"/>
      <c r="D39" s="464" t="str">
        <f>D29</f>
        <v>tonnes</v>
      </c>
      <c r="E39" s="464"/>
      <c r="F39" s="464"/>
      <c r="G39" s="132">
        <f>G33+G36</f>
        <v>0</v>
      </c>
      <c r="H39" s="132">
        <f t="shared" ref="H39:K40" si="0">H33+H36</f>
        <v>0</v>
      </c>
      <c r="I39" s="132">
        <f t="shared" si="0"/>
        <v>0</v>
      </c>
      <c r="J39" s="132">
        <f t="shared" si="0"/>
        <v>0</v>
      </c>
      <c r="K39" s="132">
        <f t="shared" si="0"/>
        <v>0</v>
      </c>
      <c r="L39" s="105"/>
      <c r="M39" s="53"/>
      <c r="O39" s="62" t="s">
        <v>269</v>
      </c>
      <c r="P39" s="62" t="s">
        <v>270</v>
      </c>
    </row>
    <row r="40" spans="1:22" x14ac:dyDescent="0.25">
      <c r="B40" s="341"/>
      <c r="C40" s="342"/>
      <c r="D40" s="465" t="str">
        <f>D37</f>
        <v>valeur de vente nette rendue (CAD)</v>
      </c>
      <c r="E40" s="465"/>
      <c r="F40" s="465"/>
      <c r="G40" s="133">
        <f>G34+G37</f>
        <v>0</v>
      </c>
      <c r="H40" s="133">
        <f t="shared" si="0"/>
        <v>0</v>
      </c>
      <c r="I40" s="133">
        <f t="shared" si="0"/>
        <v>0</v>
      </c>
      <c r="J40" s="133">
        <f t="shared" si="0"/>
        <v>0</v>
      </c>
      <c r="K40" s="133">
        <f t="shared" si="0"/>
        <v>0</v>
      </c>
      <c r="L40" s="105"/>
      <c r="M40" s="53"/>
    </row>
    <row r="41" spans="1:22" x14ac:dyDescent="0.25">
      <c r="B41" s="341"/>
      <c r="C41" s="342"/>
      <c r="D41" s="466" t="str">
        <f>D31</f>
        <v>$ / tonne</v>
      </c>
      <c r="E41" s="466"/>
      <c r="F41" s="466"/>
      <c r="G41" s="90" t="str">
        <f>IF(G39=0,"-",G40/G39)</f>
        <v>-</v>
      </c>
      <c r="H41" s="90" t="str">
        <f t="shared" ref="H41:K41" si="1">IF(H39=0,"-",H40/H39)</f>
        <v>-</v>
      </c>
      <c r="I41" s="90" t="str">
        <f t="shared" si="1"/>
        <v>-</v>
      </c>
      <c r="J41" s="90" t="str">
        <f t="shared" si="1"/>
        <v>-</v>
      </c>
      <c r="K41" s="90" t="str">
        <f t="shared" si="1"/>
        <v>-</v>
      </c>
      <c r="L41" s="105"/>
      <c r="M41" s="53"/>
    </row>
    <row r="42" spans="1:22" s="8" customFormat="1" x14ac:dyDescent="0.25">
      <c r="A42" s="77"/>
      <c r="B42" s="141"/>
      <c r="C42" s="142"/>
      <c r="D42" s="467"/>
      <c r="E42" s="467"/>
      <c r="F42" s="143"/>
      <c r="G42" s="143"/>
      <c r="H42" s="143"/>
      <c r="I42" s="143"/>
      <c r="J42" s="143"/>
      <c r="K42" s="144"/>
      <c r="L42" s="145"/>
    </row>
    <row r="43" spans="1:22" x14ac:dyDescent="0.25">
      <c r="B43" s="369" t="s">
        <v>15</v>
      </c>
      <c r="C43" s="370"/>
      <c r="D43" s="370"/>
      <c r="E43" s="370"/>
      <c r="F43" s="370"/>
      <c r="G43" s="370"/>
      <c r="H43" s="370"/>
      <c r="I43" s="370"/>
      <c r="J43" s="370"/>
      <c r="K43" s="370"/>
      <c r="L43" s="371"/>
      <c r="M43" s="53"/>
    </row>
    <row r="44" spans="1:22" x14ac:dyDescent="0.25">
      <c r="B44" s="48"/>
      <c r="C44" s="49"/>
      <c r="D44" s="49"/>
      <c r="E44" s="50"/>
      <c r="F44" s="50"/>
      <c r="G44" s="50"/>
      <c r="H44" s="50"/>
      <c r="I44" s="50"/>
      <c r="J44" s="50"/>
      <c r="K44" s="50"/>
      <c r="L44" s="51"/>
      <c r="M44" s="53"/>
    </row>
    <row r="45" spans="1:22" s="9" customFormat="1" x14ac:dyDescent="0.25">
      <c r="A45" s="7"/>
      <c r="B45" s="468" t="str">
        <f>IF(Intro!$G$24="English",O45,P45)</f>
        <v>Indiquez la proportion de la valeur de vente nette rendue de vos importations qui est représentée par les frais de livraison.</v>
      </c>
      <c r="C45" s="469"/>
      <c r="D45" s="469"/>
      <c r="E45" s="469"/>
      <c r="F45" s="469"/>
      <c r="G45" s="469"/>
      <c r="H45" s="469"/>
      <c r="I45" s="469"/>
      <c r="J45" s="469"/>
      <c r="K45" s="469"/>
      <c r="L45" s="470"/>
      <c r="M45" s="42"/>
      <c r="N45" s="42"/>
      <c r="O45" s="53" t="s">
        <v>317</v>
      </c>
      <c r="P45" s="53" t="s">
        <v>319</v>
      </c>
      <c r="Q45" s="31"/>
      <c r="R45" s="42"/>
      <c r="S45" s="42"/>
      <c r="T45" s="42"/>
      <c r="U45" s="42"/>
      <c r="V45" s="42"/>
    </row>
    <row r="46" spans="1:22" s="9" customFormat="1" x14ac:dyDescent="0.25">
      <c r="A46" s="7"/>
      <c r="B46" s="468" t="str">
        <f>Pro!B23</f>
        <v>Note - Ne répondez à cette question que si votre entreprise a vendu les marchandises du 1er janvier 2023 au 31 mars 2026.</v>
      </c>
      <c r="C46" s="469"/>
      <c r="D46" s="469"/>
      <c r="E46" s="469"/>
      <c r="F46" s="469"/>
      <c r="G46" s="469"/>
      <c r="H46" s="469"/>
      <c r="I46" s="469"/>
      <c r="J46" s="469"/>
      <c r="K46" s="469"/>
      <c r="L46" s="470"/>
      <c r="M46" s="42"/>
      <c r="N46" s="42"/>
      <c r="O46" s="18"/>
      <c r="P46" s="53"/>
      <c r="Q46" s="31"/>
      <c r="R46" s="42"/>
      <c r="S46" s="42"/>
      <c r="T46" s="42"/>
      <c r="U46" s="42"/>
      <c r="V46" s="42"/>
    </row>
    <row r="47" spans="1:22" x14ac:dyDescent="0.25">
      <c r="B47" s="474"/>
      <c r="C47" s="475"/>
      <c r="D47" s="475"/>
      <c r="E47" s="475"/>
      <c r="F47" s="475"/>
      <c r="G47" s="475"/>
      <c r="H47" s="475"/>
      <c r="I47" s="475"/>
      <c r="J47" s="475"/>
      <c r="K47" s="475"/>
      <c r="L47" s="476"/>
      <c r="M47" s="42"/>
      <c r="N47" s="42"/>
      <c r="Q47" s="40"/>
      <c r="R47" s="42"/>
      <c r="S47" s="42"/>
      <c r="T47" s="42"/>
      <c r="U47" s="42"/>
      <c r="V47" s="42"/>
    </row>
    <row r="48" spans="1:22" x14ac:dyDescent="0.25">
      <c r="B48" s="67"/>
      <c r="C48" s="26"/>
      <c r="D48" s="453">
        <f>Variables!$B$6</f>
        <v>2023</v>
      </c>
      <c r="E48" s="453">
        <f>D48+1</f>
        <v>2024</v>
      </c>
      <c r="F48" s="453">
        <f>E48+1</f>
        <v>2025</v>
      </c>
      <c r="G48" s="453" t="str">
        <f>IF(Intro!$G$24="English",Variables!B9,Variables!C9)</f>
        <v>janv-mars 2025</v>
      </c>
      <c r="H48" s="453" t="str">
        <f>IF(Intro!$G$24="English",Variables!B10,Variables!C10)</f>
        <v>janv-mars 2026</v>
      </c>
      <c r="I48" s="53"/>
      <c r="J48" s="42"/>
      <c r="K48" s="42"/>
      <c r="L48" s="41"/>
      <c r="M48" s="42"/>
      <c r="N48" s="42"/>
      <c r="Q48" s="40"/>
      <c r="R48" s="42"/>
      <c r="S48" s="42"/>
      <c r="T48" s="42"/>
      <c r="U48" s="42"/>
      <c r="V48" s="42"/>
    </row>
    <row r="49" spans="1:22" x14ac:dyDescent="0.25">
      <c r="B49" s="67"/>
      <c r="C49" s="26"/>
      <c r="D49" s="455"/>
      <c r="E49" s="455"/>
      <c r="F49" s="455"/>
      <c r="G49" s="455"/>
      <c r="H49" s="455"/>
      <c r="I49" s="53"/>
      <c r="J49" s="42"/>
      <c r="K49" s="42"/>
      <c r="L49" s="41"/>
      <c r="M49" s="42"/>
      <c r="N49" s="42"/>
      <c r="Q49" s="40"/>
      <c r="R49" s="42"/>
      <c r="S49" s="42"/>
      <c r="T49" s="42"/>
      <c r="U49" s="42"/>
      <c r="V49" s="42"/>
    </row>
    <row r="50" spans="1:22" x14ac:dyDescent="0.25">
      <c r="B50" s="88"/>
      <c r="C50" s="93" t="str">
        <f>IF(Intro!$G$24="English",O50,P50)</f>
        <v>Coût de livraison (%)</v>
      </c>
      <c r="D50" s="135"/>
      <c r="E50" s="135"/>
      <c r="F50" s="135"/>
      <c r="G50" s="135"/>
      <c r="H50" s="135"/>
      <c r="I50" s="53"/>
      <c r="J50" s="78"/>
      <c r="K50" s="78"/>
      <c r="L50" s="79"/>
      <c r="M50" s="42"/>
      <c r="N50" s="42"/>
      <c r="O50" s="53" t="s">
        <v>256</v>
      </c>
      <c r="P50" s="53" t="s">
        <v>257</v>
      </c>
      <c r="Q50" s="31"/>
      <c r="R50" s="42"/>
      <c r="S50" s="42"/>
      <c r="T50" s="42"/>
      <c r="U50" s="42"/>
      <c r="V50" s="42"/>
    </row>
    <row r="51" spans="1:22" x14ac:dyDescent="0.25">
      <c r="B51" s="43"/>
      <c r="C51" s="78"/>
      <c r="D51" s="80"/>
      <c r="E51" s="78"/>
      <c r="F51" s="78"/>
      <c r="G51" s="78"/>
      <c r="H51" s="78"/>
      <c r="I51" s="78"/>
      <c r="J51" s="78"/>
      <c r="K51" s="78"/>
      <c r="L51" s="79"/>
      <c r="M51" s="42"/>
      <c r="N51" s="42"/>
      <c r="Q51" s="31"/>
      <c r="R51" s="42"/>
      <c r="S51" s="42"/>
      <c r="T51" s="42"/>
      <c r="U51" s="42"/>
      <c r="V51" s="42"/>
    </row>
    <row r="52" spans="1:22" x14ac:dyDescent="0.25">
      <c r="B52" s="468" t="str">
        <f>IF(Intro!$G$24="English",O52,P52)</f>
        <v>Expliquez les raisons pour lesquelles la proportion de la valeur de vente nette rendue de vos importations représentée par les frais de livraison a changé depuis le 1er janvier 2023.</v>
      </c>
      <c r="C52" s="469"/>
      <c r="D52" s="469"/>
      <c r="E52" s="469"/>
      <c r="F52" s="469"/>
      <c r="G52" s="469"/>
      <c r="H52" s="469"/>
      <c r="I52" s="469"/>
      <c r="J52" s="469"/>
      <c r="K52" s="469"/>
      <c r="L52" s="470"/>
      <c r="M52" s="42"/>
      <c r="N52" s="42"/>
      <c r="O52" s="53" t="str">
        <f>"Explain the reasons why the proportion of your import net delivered selling value represented by delivery costs has changed since January 1, "&amp;Variables!B6&amp;"."</f>
        <v>Explain the reasons why the proportion of your import net delivered selling value represented by delivery costs has changed since January 1, 2023.</v>
      </c>
      <c r="P52" s="53" t="str">
        <f>"Expliquez les raisons pour lesquelles la proportion de la valeur de vente nette rendue de vos importations représentée par les frais de livraison a changé depuis le 1er janvier "&amp;Variables!B6&amp;"."</f>
        <v>Expliquez les raisons pour lesquelles la proportion de la valeur de vente nette rendue de vos importations représentée par les frais de livraison a changé depuis le 1er janvier 2023.</v>
      </c>
      <c r="Q52" s="31"/>
      <c r="R52" s="42"/>
      <c r="S52" s="42"/>
      <c r="T52" s="42"/>
      <c r="U52" s="42"/>
      <c r="V52" s="42"/>
    </row>
    <row r="53" spans="1:22" x14ac:dyDescent="0.25">
      <c r="B53" s="43"/>
      <c r="C53" s="78"/>
      <c r="D53" s="80"/>
      <c r="E53" s="78"/>
      <c r="F53" s="78"/>
      <c r="G53" s="78"/>
      <c r="H53" s="78"/>
      <c r="I53" s="78"/>
      <c r="J53" s="78"/>
      <c r="K53" s="78"/>
      <c r="L53" s="79"/>
      <c r="M53" s="42"/>
      <c r="N53" s="42"/>
      <c r="Q53" s="31"/>
      <c r="R53" s="42"/>
      <c r="S53" s="42"/>
      <c r="T53" s="42"/>
      <c r="U53" s="42"/>
      <c r="V53" s="42"/>
    </row>
    <row r="54" spans="1:22" x14ac:dyDescent="0.25">
      <c r="B54" s="471"/>
      <c r="C54" s="472"/>
      <c r="D54" s="472"/>
      <c r="E54" s="472"/>
      <c r="F54" s="472"/>
      <c r="G54" s="472"/>
      <c r="H54" s="472"/>
      <c r="I54" s="472"/>
      <c r="J54" s="472"/>
      <c r="K54" s="472"/>
      <c r="L54" s="473"/>
      <c r="M54" s="42"/>
      <c r="N54" s="42"/>
      <c r="Q54" s="42"/>
      <c r="R54" s="42"/>
      <c r="S54" s="42"/>
      <c r="T54" s="42"/>
      <c r="U54" s="42"/>
      <c r="V54" s="42"/>
    </row>
    <row r="55" spans="1:22" x14ac:dyDescent="0.25">
      <c r="B55" s="471"/>
      <c r="C55" s="472"/>
      <c r="D55" s="472"/>
      <c r="E55" s="472"/>
      <c r="F55" s="472"/>
      <c r="G55" s="472"/>
      <c r="H55" s="472"/>
      <c r="I55" s="472"/>
      <c r="J55" s="472"/>
      <c r="K55" s="472"/>
      <c r="L55" s="473"/>
      <c r="M55" s="42"/>
      <c r="N55" s="42"/>
      <c r="Q55" s="42"/>
      <c r="R55" s="42"/>
      <c r="S55" s="42"/>
      <c r="T55" s="42"/>
      <c r="U55" s="42"/>
      <c r="V55" s="42"/>
    </row>
    <row r="56" spans="1:22" x14ac:dyDescent="0.25">
      <c r="B56" s="471"/>
      <c r="C56" s="472"/>
      <c r="D56" s="472"/>
      <c r="E56" s="472"/>
      <c r="F56" s="472"/>
      <c r="G56" s="472"/>
      <c r="H56" s="472"/>
      <c r="I56" s="472"/>
      <c r="J56" s="472"/>
      <c r="K56" s="472"/>
      <c r="L56" s="473"/>
      <c r="M56" s="42"/>
      <c r="N56" s="42"/>
      <c r="Q56" s="42"/>
      <c r="R56" s="42"/>
      <c r="S56" s="42"/>
      <c r="T56" s="42"/>
      <c r="U56" s="42"/>
      <c r="V56" s="42"/>
    </row>
    <row r="57" spans="1:22" x14ac:dyDescent="0.25">
      <c r="B57" s="471"/>
      <c r="C57" s="472"/>
      <c r="D57" s="472"/>
      <c r="E57" s="472"/>
      <c r="F57" s="472"/>
      <c r="G57" s="472"/>
      <c r="H57" s="472"/>
      <c r="I57" s="472"/>
      <c r="J57" s="472"/>
      <c r="K57" s="472"/>
      <c r="L57" s="473"/>
      <c r="M57" s="42"/>
      <c r="N57" s="42"/>
      <c r="Q57" s="42"/>
      <c r="R57" s="42"/>
      <c r="S57" s="42"/>
      <c r="T57" s="42"/>
      <c r="U57" s="42"/>
      <c r="V57" s="42"/>
    </row>
    <row r="58" spans="1:22" x14ac:dyDescent="0.25">
      <c r="B58" s="471"/>
      <c r="C58" s="472"/>
      <c r="D58" s="472"/>
      <c r="E58" s="472"/>
      <c r="F58" s="472"/>
      <c r="G58" s="472"/>
      <c r="H58" s="472"/>
      <c r="I58" s="472"/>
      <c r="J58" s="472"/>
      <c r="K58" s="472"/>
      <c r="L58" s="473"/>
      <c r="M58" s="42"/>
      <c r="N58" s="42"/>
      <c r="Q58" s="42"/>
      <c r="R58" s="42"/>
      <c r="S58" s="42"/>
      <c r="T58" s="42"/>
      <c r="U58" s="42"/>
      <c r="V58" s="42"/>
    </row>
    <row r="59" spans="1:22" s="47" customFormat="1" x14ac:dyDescent="0.25">
      <c r="A59" s="81"/>
      <c r="B59" s="471"/>
      <c r="C59" s="472"/>
      <c r="D59" s="472"/>
      <c r="E59" s="472"/>
      <c r="F59" s="472"/>
      <c r="G59" s="472"/>
      <c r="H59" s="472"/>
      <c r="I59" s="472"/>
      <c r="J59" s="472"/>
      <c r="K59" s="472"/>
      <c r="L59" s="473"/>
      <c r="N59" s="82"/>
      <c r="O59" s="53"/>
      <c r="P59" s="53"/>
    </row>
    <row r="60" spans="1:22" s="47" customFormat="1" x14ac:dyDescent="0.25">
      <c r="A60" s="81"/>
      <c r="B60" s="471"/>
      <c r="C60" s="472"/>
      <c r="D60" s="472"/>
      <c r="E60" s="472"/>
      <c r="F60" s="472"/>
      <c r="G60" s="472"/>
      <c r="H60" s="472"/>
      <c r="I60" s="472"/>
      <c r="J60" s="472"/>
      <c r="K60" s="472"/>
      <c r="L60" s="473"/>
      <c r="N60" s="82"/>
    </row>
    <row r="61" spans="1:22" s="47" customFormat="1" x14ac:dyDescent="0.25">
      <c r="A61" s="81"/>
      <c r="B61" s="471"/>
      <c r="C61" s="472"/>
      <c r="D61" s="472"/>
      <c r="E61" s="472"/>
      <c r="F61" s="472"/>
      <c r="G61" s="472"/>
      <c r="H61" s="472"/>
      <c r="I61" s="472"/>
      <c r="J61" s="472"/>
      <c r="K61" s="472"/>
      <c r="L61" s="473"/>
      <c r="N61" s="82"/>
      <c r="O61" s="53"/>
      <c r="P61" s="53"/>
    </row>
    <row r="62" spans="1:22" s="47" customFormat="1" x14ac:dyDescent="0.25">
      <c r="A62" s="81"/>
      <c r="B62" s="146"/>
      <c r="C62" s="147"/>
      <c r="D62" s="147"/>
      <c r="E62" s="147"/>
      <c r="F62" s="147"/>
      <c r="G62" s="147"/>
      <c r="H62" s="147"/>
      <c r="I62" s="147"/>
      <c r="J62" s="147"/>
      <c r="K62" s="147"/>
      <c r="L62" s="148"/>
      <c r="N62" s="82"/>
      <c r="O62" s="53"/>
      <c r="P62" s="53"/>
    </row>
    <row r="63" spans="1:22" s="47" customFormat="1" x14ac:dyDescent="0.25">
      <c r="A63" s="81"/>
      <c r="B63" s="4"/>
      <c r="C63" s="42"/>
      <c r="D63" s="42"/>
      <c r="E63" s="42"/>
      <c r="F63" s="42"/>
      <c r="G63" s="42"/>
      <c r="H63" s="42"/>
      <c r="I63" s="42"/>
      <c r="J63" s="42"/>
      <c r="K63" s="42"/>
      <c r="L63" s="42"/>
      <c r="N63" s="82"/>
      <c r="O63" s="9"/>
      <c r="P63" s="9"/>
    </row>
    <row r="65" spans="15:16" x14ac:dyDescent="0.25">
      <c r="O65" s="9"/>
      <c r="P65" s="9"/>
    </row>
  </sheetData>
  <sheetProtection algorithmName="SHA-512" hashValue="qSpRlw99wZubj7TXElz/ln7Bjf0w+KvALZs6MH38jqba+NqybfTaMmmyZ9X/GZV/WTx1ebNlJ+zr/AaFC7kj3w==" saltValue="yikV/uPHZcaMH6xKBIwHrQ==" spinCount="100000" sheet="1" objects="1" scenarios="1" selectLockedCells="1"/>
  <mergeCells count="51">
    <mergeCell ref="B52:L52"/>
    <mergeCell ref="B54:L61"/>
    <mergeCell ref="B45:L45"/>
    <mergeCell ref="B46:L46"/>
    <mergeCell ref="B47:L47"/>
    <mergeCell ref="D48:D49"/>
    <mergeCell ref="E48:E49"/>
    <mergeCell ref="F48:F49"/>
    <mergeCell ref="G48:G49"/>
    <mergeCell ref="H48:H49"/>
    <mergeCell ref="B43:L43"/>
    <mergeCell ref="B33:C35"/>
    <mergeCell ref="D33:F33"/>
    <mergeCell ref="D34:F34"/>
    <mergeCell ref="D35:F35"/>
    <mergeCell ref="B36:C38"/>
    <mergeCell ref="D36:F36"/>
    <mergeCell ref="D37:F37"/>
    <mergeCell ref="D38:F38"/>
    <mergeCell ref="B39:C41"/>
    <mergeCell ref="D39:F39"/>
    <mergeCell ref="D40:F40"/>
    <mergeCell ref="D41:F41"/>
    <mergeCell ref="D42:E42"/>
    <mergeCell ref="B32:K32"/>
    <mergeCell ref="B20:L20"/>
    <mergeCell ref="B21:L21"/>
    <mergeCell ref="B23:F23"/>
    <mergeCell ref="G23:K23"/>
    <mergeCell ref="G26:G27"/>
    <mergeCell ref="H26:H27"/>
    <mergeCell ref="I26:I27"/>
    <mergeCell ref="J26:J27"/>
    <mergeCell ref="K26:K27"/>
    <mergeCell ref="B28:K28"/>
    <mergeCell ref="B29:C31"/>
    <mergeCell ref="D29:F29"/>
    <mergeCell ref="D30:F30"/>
    <mergeCell ref="D31:F31"/>
    <mergeCell ref="B18:L18"/>
    <mergeCell ref="B4:L4"/>
    <mergeCell ref="B5:L5"/>
    <mergeCell ref="B6:L6"/>
    <mergeCell ref="B8:L8"/>
    <mergeCell ref="B9:L9"/>
    <mergeCell ref="B10:L10"/>
    <mergeCell ref="B12:L12"/>
    <mergeCell ref="B13:L14"/>
    <mergeCell ref="B15:L15"/>
    <mergeCell ref="B16:L16"/>
    <mergeCell ref="B17:L17"/>
  </mergeCells>
  <dataValidations count="3">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47 B54:B58" xr:uid="{D4378111-710A-4DA6-9F8D-E88CB687A5AD}">
      <formula1>1001</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F42:J42 G35:K35 G38:K41 G31:K31" xr:uid="{54742467-3A98-469A-9C95-016348ADE605}">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9:K30 G33:K34 G36:K37 D50:H50" xr:uid="{69A23A9F-C583-42B4-9263-1D008762C097}">
      <formula1>0</formula1>
    </dataValidation>
  </dataValidations>
  <printOptions horizontalCentered="1"/>
  <pageMargins left="0.25" right="0.25" top="0.75" bottom="0.75" header="0.3" footer="0.3"/>
  <pageSetup scale="63" fitToHeight="0" orientation="portrait" r:id="rId1"/>
  <headerFooter>
    <oddFooter>&amp;L&amp;A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A83B5E-7686-438A-9470-B542F8720AE1}">
  <sheetPr>
    <tabColor rgb="FF92D050"/>
    <pageSetUpPr fitToPage="1"/>
  </sheetPr>
  <dimension ref="A1:V65"/>
  <sheetViews>
    <sheetView showGridLines="0" topLeftCell="A10" zoomScaleNormal="100" zoomScaleSheetLayoutView="55" workbookViewId="0"/>
  </sheetViews>
  <sheetFormatPr defaultColWidth="9.42578125" defaultRowHeight="14.25" x14ac:dyDescent="0.25"/>
  <cols>
    <col min="1" max="1" width="1.5703125" style="7" customWidth="1"/>
    <col min="2" max="12" width="14.5703125" style="1" customWidth="1"/>
    <col min="13" max="13" width="6.42578125" style="8" customWidth="1"/>
    <col min="14" max="14" width="9.42578125" style="53" customWidth="1"/>
    <col min="15" max="15" width="10.5703125" style="53" hidden="1" customWidth="1"/>
    <col min="16" max="16" width="8.5703125" style="53" hidden="1" customWidth="1"/>
    <col min="17" max="18" width="9.42578125" style="53" customWidth="1"/>
    <col min="19" max="16384" width="9.42578125" style="53"/>
  </cols>
  <sheetData>
    <row r="1" spans="1:16" x14ac:dyDescent="0.25">
      <c r="O1" s="53" t="s">
        <v>316</v>
      </c>
      <c r="P1" s="53" t="s">
        <v>316</v>
      </c>
    </row>
    <row r="2" spans="1:16" x14ac:dyDescent="0.25">
      <c r="B2" s="10" t="str">
        <f>Pro!B2</f>
        <v>PROTÉGÉ</v>
      </c>
      <c r="C2" s="10"/>
      <c r="O2" s="9" t="s">
        <v>68</v>
      </c>
      <c r="P2" s="9" t="s">
        <v>81</v>
      </c>
    </row>
    <row r="3" spans="1:16" x14ac:dyDescent="0.25">
      <c r="B3" s="12"/>
      <c r="C3" s="12"/>
      <c r="O3" s="2"/>
      <c r="P3" s="2"/>
    </row>
    <row r="4" spans="1:16" s="2" customFormat="1" x14ac:dyDescent="0.25">
      <c r="A4" s="4"/>
      <c r="B4" s="289" t="str">
        <f>Info!B4</f>
        <v>QUESTIONNAIRE À L'INTENTION DES IMPORTATEURS</v>
      </c>
      <c r="C4" s="289"/>
      <c r="D4" s="289"/>
      <c r="E4" s="289"/>
      <c r="F4" s="289"/>
      <c r="G4" s="289"/>
      <c r="H4" s="289"/>
      <c r="I4" s="289"/>
      <c r="J4" s="289"/>
      <c r="K4" s="289"/>
      <c r="L4" s="289"/>
      <c r="M4" s="22"/>
      <c r="N4" s="22"/>
      <c r="O4" s="20"/>
      <c r="P4" s="20"/>
    </row>
    <row r="5" spans="1:16" s="2" customFormat="1" x14ac:dyDescent="0.25">
      <c r="A5" s="4"/>
      <c r="B5" s="289" t="str">
        <f>Info!B5</f>
        <v>RR-2025-006</v>
      </c>
      <c r="C5" s="289"/>
      <c r="D5" s="289"/>
      <c r="E5" s="289"/>
      <c r="F5" s="289"/>
      <c r="G5" s="289"/>
      <c r="H5" s="289"/>
      <c r="I5" s="289"/>
      <c r="J5" s="289"/>
      <c r="K5" s="289"/>
      <c r="L5" s="289"/>
      <c r="M5" s="22"/>
      <c r="N5" s="22"/>
      <c r="O5" s="20"/>
      <c r="P5" s="20"/>
    </row>
    <row r="6" spans="1:16" s="6" customFormat="1" x14ac:dyDescent="0.25">
      <c r="A6" s="4"/>
      <c r="B6" s="289" t="str">
        <f>Info!B6</f>
        <v>FOURNITURES TUBULAIRES POUR PUITS DE PÉTROLE II</v>
      </c>
      <c r="C6" s="289"/>
      <c r="D6" s="289"/>
      <c r="E6" s="289"/>
      <c r="F6" s="289"/>
      <c r="G6" s="289"/>
      <c r="H6" s="289"/>
      <c r="I6" s="289"/>
      <c r="J6" s="289"/>
      <c r="K6" s="289"/>
      <c r="L6" s="289"/>
      <c r="M6" s="20"/>
      <c r="N6" s="20"/>
      <c r="O6" s="15"/>
      <c r="P6" s="15"/>
    </row>
    <row r="7" spans="1:16" s="6" customFormat="1" x14ac:dyDescent="0.25">
      <c r="A7" s="4"/>
      <c r="B7" s="136"/>
      <c r="C7" s="136"/>
      <c r="D7" s="136"/>
      <c r="E7" s="136"/>
      <c r="F7" s="136"/>
      <c r="G7" s="136"/>
      <c r="H7" s="136"/>
      <c r="I7" s="136"/>
      <c r="J7" s="136"/>
      <c r="K7" s="136"/>
      <c r="L7" s="136"/>
      <c r="M7" s="20"/>
      <c r="N7" s="20"/>
      <c r="O7" s="15"/>
      <c r="P7" s="15"/>
    </row>
    <row r="8" spans="1:16" s="6" customFormat="1" x14ac:dyDescent="0.25">
      <c r="A8" s="4"/>
      <c r="B8" s="399" t="str">
        <f>Pro!B8</f>
        <v>Les questions suivantes font référence aux marchandises comme définies dans la description du produit de l'onglet Intro.</v>
      </c>
      <c r="C8" s="399"/>
      <c r="D8" s="399"/>
      <c r="E8" s="399"/>
      <c r="F8" s="399"/>
      <c r="G8" s="399"/>
      <c r="H8" s="399"/>
      <c r="I8" s="399"/>
      <c r="J8" s="399"/>
      <c r="K8" s="399"/>
      <c r="L8" s="399"/>
      <c r="M8" s="20"/>
      <c r="N8" s="20"/>
      <c r="O8" s="21"/>
    </row>
    <row r="9" spans="1:16" s="6" customFormat="1" x14ac:dyDescent="0.25">
      <c r="A9" s="4"/>
      <c r="B9" s="399" t="str">
        <f>Pro!B9</f>
        <v>Des informations sur le produit et un glossaire de termes sont disponibles dans l'onglet Info.</v>
      </c>
      <c r="C9" s="399"/>
      <c r="D9" s="399"/>
      <c r="E9" s="399"/>
      <c r="F9" s="399"/>
      <c r="G9" s="399"/>
      <c r="H9" s="399"/>
      <c r="I9" s="399"/>
      <c r="J9" s="399"/>
      <c r="K9" s="399"/>
      <c r="L9" s="399"/>
      <c r="M9" s="20"/>
      <c r="N9" s="20"/>
      <c r="O9" s="15"/>
    </row>
    <row r="10" spans="1:16" s="6" customFormat="1" x14ac:dyDescent="0.25">
      <c r="A10" s="4"/>
      <c r="B10" s="399" t="str">
        <f>Pro!B10</f>
        <v>Utilisez l'onglet AddPro si vous avez besoin de plus d'espace.</v>
      </c>
      <c r="C10" s="399"/>
      <c r="D10" s="399"/>
      <c r="E10" s="399"/>
      <c r="F10" s="399"/>
      <c r="G10" s="399"/>
      <c r="H10" s="399"/>
      <c r="I10" s="399"/>
      <c r="J10" s="399"/>
      <c r="K10" s="399"/>
      <c r="L10" s="399"/>
      <c r="M10" s="20"/>
      <c r="N10" s="20"/>
      <c r="O10" s="15"/>
      <c r="P10" s="15"/>
    </row>
    <row r="11" spans="1:16" s="6" customFormat="1" x14ac:dyDescent="0.25">
      <c r="A11" s="4"/>
      <c r="B11" s="74"/>
      <c r="C11" s="74"/>
      <c r="D11" s="19"/>
      <c r="E11" s="19"/>
      <c r="F11" s="19"/>
      <c r="G11" s="19"/>
      <c r="H11" s="19"/>
      <c r="I11" s="19"/>
      <c r="J11" s="19"/>
      <c r="K11" s="19"/>
      <c r="L11" s="19"/>
      <c r="M11" s="20"/>
      <c r="N11" s="20"/>
      <c r="O11" s="15"/>
      <c r="P11" s="15"/>
    </row>
    <row r="12" spans="1:16" s="6" customFormat="1" x14ac:dyDescent="0.25">
      <c r="A12" s="4"/>
      <c r="B12" s="399" t="str">
        <f>Pro!B12</f>
        <v>Pour les questions de cet onglet, notez ce qui suit :</v>
      </c>
      <c r="C12" s="399"/>
      <c r="D12" s="399"/>
      <c r="E12" s="399"/>
      <c r="F12" s="399"/>
      <c r="G12" s="399"/>
      <c r="H12" s="399"/>
      <c r="I12" s="399"/>
      <c r="J12" s="399"/>
      <c r="K12" s="399"/>
      <c r="L12" s="399"/>
      <c r="M12" s="20"/>
      <c r="N12" s="20"/>
      <c r="O12" s="15"/>
      <c r="P12" s="15"/>
    </row>
    <row r="13" spans="1:16" s="6" customFormat="1" x14ac:dyDescent="0.25">
      <c r="A13" s="4"/>
      <c r="B13" s="447" t="str">
        <f>Pro!B13</f>
        <v xml:space="preserve">• Veuillez indiquer seulement les ventes effectuées à partir des importations de votre entreprise. Les ventes de marchandises achetées auprès de producteurs canadiens doivent être exclues. </v>
      </c>
      <c r="C13" s="447"/>
      <c r="D13" s="447"/>
      <c r="E13" s="447"/>
      <c r="F13" s="447"/>
      <c r="G13" s="447"/>
      <c r="H13" s="447"/>
      <c r="I13" s="447"/>
      <c r="J13" s="447"/>
      <c r="K13" s="447"/>
      <c r="L13" s="447"/>
      <c r="M13" s="20"/>
      <c r="N13" s="20"/>
      <c r="O13" s="15"/>
      <c r="P13" s="15"/>
    </row>
    <row r="14" spans="1:16" s="6" customFormat="1" x14ac:dyDescent="0.25">
      <c r="A14" s="4"/>
      <c r="B14" s="447"/>
      <c r="C14" s="447"/>
      <c r="D14" s="447"/>
      <c r="E14" s="447"/>
      <c r="F14" s="447"/>
      <c r="G14" s="447"/>
      <c r="H14" s="447"/>
      <c r="I14" s="447"/>
      <c r="J14" s="447"/>
      <c r="K14" s="447"/>
      <c r="L14" s="447"/>
      <c r="M14" s="20"/>
      <c r="N14" s="20"/>
      <c r="O14" s="15"/>
      <c r="P14" s="15"/>
    </row>
    <row r="15" spans="1:16" s="6" customFormat="1" x14ac:dyDescent="0.25">
      <c r="A15" s="4"/>
      <c r="B15" s="399" t="str">
        <f>Pro!B15</f>
        <v>• Déclarez toutes les ventes aux entreprises associées canadiennes et étrangères.</v>
      </c>
      <c r="C15" s="399"/>
      <c r="D15" s="399"/>
      <c r="E15" s="399"/>
      <c r="F15" s="399"/>
      <c r="G15" s="399"/>
      <c r="H15" s="399"/>
      <c r="I15" s="399"/>
      <c r="J15" s="399"/>
      <c r="K15" s="399"/>
      <c r="L15" s="399"/>
      <c r="M15" s="20"/>
      <c r="N15" s="20"/>
      <c r="O15" s="15"/>
      <c r="P15" s="15"/>
    </row>
    <row r="16" spans="1:16" s="6" customFormat="1" x14ac:dyDescent="0.25">
      <c r="A16" s="4"/>
      <c r="B16" s="399" t="str">
        <f>Pro!B16</f>
        <v>• Déclarez toutes les ventes à compter de la date de l’expédition au client ou à son entrepôt.</v>
      </c>
      <c r="C16" s="399"/>
      <c r="D16" s="399"/>
      <c r="E16" s="399"/>
      <c r="F16" s="399"/>
      <c r="G16" s="399"/>
      <c r="H16" s="399"/>
      <c r="I16" s="399"/>
      <c r="J16" s="399"/>
      <c r="K16" s="399"/>
      <c r="L16" s="399"/>
      <c r="M16" s="20"/>
      <c r="N16" s="20"/>
      <c r="O16" s="15"/>
      <c r="P16" s="15"/>
    </row>
    <row r="17" spans="1:16" s="6" customFormat="1" x14ac:dyDescent="0.25">
      <c r="A17" s="4"/>
      <c r="B17" s="399" t="str">
        <f>Pro!B17</f>
        <v>• Déclarez toutes les valeurs en dollars canadiens.</v>
      </c>
      <c r="C17" s="399"/>
      <c r="D17" s="399"/>
      <c r="E17" s="399"/>
      <c r="F17" s="399"/>
      <c r="G17" s="399"/>
      <c r="H17" s="399"/>
      <c r="I17" s="399"/>
      <c r="J17" s="399"/>
      <c r="K17" s="399"/>
      <c r="L17" s="399"/>
      <c r="M17" s="20"/>
      <c r="N17" s="20"/>
      <c r="O17" s="15"/>
      <c r="P17" s="15"/>
    </row>
    <row r="18" spans="1:16" s="6" customFormat="1" x14ac:dyDescent="0.25">
      <c r="A18" s="4"/>
      <c r="B18" s="399" t="str">
        <f>IF(Intro!$G$24="English",O18,P18)</f>
        <v>• Si votre entreprise est un utilisateur final ou un détaillant, elle n’a pas besoin de déclarer ses ventes d’importations ou ses stocks d’importations.</v>
      </c>
      <c r="C18" s="399"/>
      <c r="D18" s="399"/>
      <c r="E18" s="399"/>
      <c r="F18" s="399"/>
      <c r="G18" s="399"/>
      <c r="H18" s="399"/>
      <c r="I18" s="399"/>
      <c r="J18" s="399"/>
      <c r="K18" s="399"/>
      <c r="L18" s="399"/>
      <c r="M18" s="20"/>
      <c r="N18" s="20"/>
      <c r="O18" s="15" t="s">
        <v>248</v>
      </c>
      <c r="P18" s="15" t="s">
        <v>249</v>
      </c>
    </row>
    <row r="19" spans="1:16" s="6" customFormat="1" x14ac:dyDescent="0.25">
      <c r="A19" s="4"/>
      <c r="B19" s="14"/>
      <c r="C19" s="14"/>
      <c r="D19" s="3"/>
      <c r="E19" s="3"/>
      <c r="F19" s="3"/>
      <c r="G19" s="3"/>
      <c r="H19" s="3"/>
      <c r="I19" s="3"/>
      <c r="J19" s="3"/>
      <c r="K19" s="3"/>
      <c r="L19" s="3"/>
      <c r="O19" s="15"/>
      <c r="P19" s="15"/>
    </row>
    <row r="20" spans="1:16" x14ac:dyDescent="0.25">
      <c r="B20" s="315" t="str">
        <f>IF(Intro!$G$24="English",O20,P20)</f>
        <v>IMPORTATIONS ET STOCKS</v>
      </c>
      <c r="C20" s="316"/>
      <c r="D20" s="316"/>
      <c r="E20" s="316"/>
      <c r="F20" s="316"/>
      <c r="G20" s="316"/>
      <c r="H20" s="316"/>
      <c r="I20" s="316"/>
      <c r="J20" s="316"/>
      <c r="K20" s="316"/>
      <c r="L20" s="317"/>
      <c r="M20" s="53"/>
      <c r="O20" s="53" t="s">
        <v>250</v>
      </c>
      <c r="P20" s="53" t="s">
        <v>251</v>
      </c>
    </row>
    <row r="21" spans="1:16" x14ac:dyDescent="0.25">
      <c r="B21" s="402" t="s">
        <v>12</v>
      </c>
      <c r="C21" s="403"/>
      <c r="D21" s="403"/>
      <c r="E21" s="403"/>
      <c r="F21" s="403"/>
      <c r="G21" s="403"/>
      <c r="H21" s="403"/>
      <c r="I21" s="403"/>
      <c r="J21" s="403"/>
      <c r="K21" s="403"/>
      <c r="L21" s="404"/>
      <c r="M21" s="53"/>
    </row>
    <row r="22" spans="1:16" x14ac:dyDescent="0.25">
      <c r="B22" s="16"/>
      <c r="C22" s="26"/>
      <c r="D22" s="27"/>
      <c r="E22" s="27"/>
      <c r="F22" s="27"/>
      <c r="G22" s="27"/>
      <c r="H22" s="27"/>
      <c r="I22" s="27"/>
      <c r="J22" s="27"/>
      <c r="K22" s="27"/>
      <c r="L22" s="17"/>
      <c r="M22" s="53"/>
    </row>
    <row r="23" spans="1:16" ht="28.5" x14ac:dyDescent="0.25">
      <c r="A23" s="7" t="s">
        <v>409</v>
      </c>
      <c r="B23" s="321" t="str">
        <f>IF(Intro!$G$24="English",O23,P23)</f>
        <v xml:space="preserve">Indiquez les importations et les ventes de marchandises de votre entreprise de la : </v>
      </c>
      <c r="C23" s="322"/>
      <c r="D23" s="322"/>
      <c r="E23" s="322"/>
      <c r="F23" s="322"/>
      <c r="G23" s="450" t="str">
        <f>IF(Intro!$G$24="English",Variables!B35,Variables!C35)</f>
        <v>République de Türkiye (excluant de Borusan Mannesmann Boru Sanayi ve Ticaret A.Ş)</v>
      </c>
      <c r="H23" s="451"/>
      <c r="I23" s="451"/>
      <c r="J23" s="451"/>
      <c r="K23" s="452"/>
      <c r="L23" s="17"/>
      <c r="M23" s="53"/>
      <c r="O23" s="53" t="s">
        <v>382</v>
      </c>
      <c r="P23" s="53" t="s">
        <v>383</v>
      </c>
    </row>
    <row r="24" spans="1:16" x14ac:dyDescent="0.25">
      <c r="B24" s="16"/>
      <c r="C24" s="26"/>
      <c r="D24" s="27"/>
      <c r="E24" s="27"/>
      <c r="F24" s="27"/>
      <c r="G24" s="27"/>
      <c r="H24" s="27"/>
      <c r="I24" s="27"/>
      <c r="J24" s="27"/>
      <c r="K24" s="27"/>
      <c r="L24" s="17"/>
      <c r="M24" s="53"/>
    </row>
    <row r="25" spans="1:16" x14ac:dyDescent="0.25">
      <c r="B25" s="67"/>
      <c r="C25" s="26"/>
      <c r="D25" s="27"/>
      <c r="E25" s="27"/>
      <c r="F25" s="27"/>
      <c r="G25" s="27"/>
      <c r="H25" s="27"/>
      <c r="I25" s="27"/>
      <c r="J25" s="27"/>
      <c r="K25" s="27"/>
      <c r="L25" s="17"/>
      <c r="M25" s="53"/>
      <c r="O25" s="18"/>
    </row>
    <row r="26" spans="1:16" x14ac:dyDescent="0.25">
      <c r="B26" s="67"/>
      <c r="E26" s="26"/>
      <c r="F26" s="53"/>
      <c r="G26" s="453">
        <f>Variables!$B$6</f>
        <v>2023</v>
      </c>
      <c r="H26" s="453">
        <f>G26+1</f>
        <v>2024</v>
      </c>
      <c r="I26" s="453">
        <f>H26+1</f>
        <v>2025</v>
      </c>
      <c r="J26" s="453" t="str">
        <f>IF(Intro!$G$24="English",Variables!B9,Variables!C9)</f>
        <v>janv-mars 2025</v>
      </c>
      <c r="K26" s="453" t="str">
        <f>IF(Intro!$G$24="English",Variables!B10,Variables!C10)</f>
        <v>janv-mars 2026</v>
      </c>
      <c r="L26" s="76"/>
      <c r="M26" s="53"/>
      <c r="O26" s="18"/>
    </row>
    <row r="27" spans="1:16" x14ac:dyDescent="0.25">
      <c r="B27" s="67"/>
      <c r="E27" s="26"/>
      <c r="F27" s="53"/>
      <c r="G27" s="454"/>
      <c r="H27" s="455"/>
      <c r="I27" s="455"/>
      <c r="J27" s="455"/>
      <c r="K27" s="455"/>
      <c r="L27" s="76"/>
      <c r="M27" s="53"/>
      <c r="O27" s="24" t="s">
        <v>174</v>
      </c>
      <c r="P27" s="9" t="s">
        <v>197</v>
      </c>
    </row>
    <row r="28" spans="1:16" x14ac:dyDescent="0.25">
      <c r="B28" s="448" t="str">
        <f>IF(Intro!$G$24="English",O28,P28)</f>
        <v>Importations</v>
      </c>
      <c r="C28" s="449"/>
      <c r="D28" s="449"/>
      <c r="E28" s="449"/>
      <c r="F28" s="449"/>
      <c r="G28" s="449"/>
      <c r="H28" s="449"/>
      <c r="I28" s="449"/>
      <c r="J28" s="449"/>
      <c r="K28" s="449"/>
      <c r="L28" s="76"/>
      <c r="M28" s="53"/>
      <c r="O28" s="53" t="s">
        <v>184</v>
      </c>
      <c r="P28" s="53" t="s">
        <v>185</v>
      </c>
    </row>
    <row r="29" spans="1:16" x14ac:dyDescent="0.25">
      <c r="B29" s="456" t="str">
        <f>IF(Intro!$G$24="English",O28,P28)</f>
        <v>Importations</v>
      </c>
      <c r="C29" s="354"/>
      <c r="D29" s="458" t="str">
        <f>IF(Intro!$G$24="English",Variables!B23,Variables!C23)</f>
        <v>tonnes</v>
      </c>
      <c r="E29" s="458"/>
      <c r="F29" s="458"/>
      <c r="G29" s="129"/>
      <c r="H29" s="129"/>
      <c r="I29" s="129"/>
      <c r="J29" s="129"/>
      <c r="K29" s="129"/>
      <c r="L29" s="76"/>
      <c r="M29" s="53"/>
    </row>
    <row r="30" spans="1:16" x14ac:dyDescent="0.25">
      <c r="B30" s="456"/>
      <c r="C30" s="354"/>
      <c r="D30" s="458" t="str">
        <f>IF(Intro!$G$24="English",O30,P30)</f>
        <v>valeur d'achat nette rendue (CAD)</v>
      </c>
      <c r="E30" s="458"/>
      <c r="F30" s="458"/>
      <c r="G30" s="129"/>
      <c r="H30" s="129"/>
      <c r="I30" s="129"/>
      <c r="J30" s="129"/>
      <c r="K30" s="129"/>
      <c r="L30" s="76"/>
      <c r="M30" s="53"/>
      <c r="O30" s="75" t="s">
        <v>258</v>
      </c>
      <c r="P30" s="53" t="s">
        <v>259</v>
      </c>
    </row>
    <row r="31" spans="1:16" x14ac:dyDescent="0.25">
      <c r="B31" s="456"/>
      <c r="C31" s="354"/>
      <c r="D31" s="458" t="str">
        <f>IF(Intro!$G$24="English","$ / "&amp;Variables!B24,"$ / "&amp;Variables!C24)</f>
        <v>$ / tonne</v>
      </c>
      <c r="E31" s="458"/>
      <c r="F31" s="458"/>
      <c r="G31" s="90" t="str">
        <f>IF(G29=0,"-",G30/G29)</f>
        <v>-</v>
      </c>
      <c r="H31" s="90" t="str">
        <f>IF(H29=0,"-",H30/H29)</f>
        <v>-</v>
      </c>
      <c r="I31" s="90" t="str">
        <f>IF(I29=0,"-",I30/I29)</f>
        <v>-</v>
      </c>
      <c r="J31" s="90" t="str">
        <f>IF(J29=0,"-",J30/J29)</f>
        <v>-</v>
      </c>
      <c r="K31" s="90" t="str">
        <f>IF(K29=0,"-",K30/K29)</f>
        <v>-</v>
      </c>
      <c r="L31" s="76"/>
      <c r="M31" s="53"/>
    </row>
    <row r="32" spans="1:16" x14ac:dyDescent="0.25">
      <c r="B32" s="448" t="str">
        <f>IF(Intro!$G$24="English",O32,P32)</f>
        <v>Ventes au Canada</v>
      </c>
      <c r="C32" s="449"/>
      <c r="D32" s="449"/>
      <c r="E32" s="449"/>
      <c r="F32" s="449"/>
      <c r="G32" s="449"/>
      <c r="H32" s="449"/>
      <c r="I32" s="449"/>
      <c r="J32" s="449"/>
      <c r="K32" s="449"/>
      <c r="L32" s="76"/>
      <c r="M32" s="53"/>
      <c r="O32" s="75" t="s">
        <v>175</v>
      </c>
      <c r="P32" s="53" t="s">
        <v>198</v>
      </c>
    </row>
    <row r="33" spans="1:22" x14ac:dyDescent="0.25">
      <c r="B33" s="390" t="str">
        <f>IF(Intro!$G$24="English",O34,P34)</f>
        <v>Ventes aux distributeurs au Canada</v>
      </c>
      <c r="C33" s="347"/>
      <c r="D33" s="458" t="str">
        <f>D29</f>
        <v>tonnes</v>
      </c>
      <c r="E33" s="458"/>
      <c r="F33" s="458"/>
      <c r="G33" s="129"/>
      <c r="H33" s="129"/>
      <c r="I33" s="129"/>
      <c r="J33" s="129"/>
      <c r="K33" s="129"/>
      <c r="L33" s="76"/>
      <c r="M33" s="53"/>
    </row>
    <row r="34" spans="1:22" x14ac:dyDescent="0.25">
      <c r="B34" s="390"/>
      <c r="C34" s="347"/>
      <c r="D34" s="458" t="str">
        <f>IF(Intro!$G$24="English",O35,P35)</f>
        <v>valeur de vente nette rendue (CAD)</v>
      </c>
      <c r="E34" s="458"/>
      <c r="F34" s="458"/>
      <c r="G34" s="129"/>
      <c r="H34" s="129"/>
      <c r="I34" s="129"/>
      <c r="J34" s="129"/>
      <c r="K34" s="129"/>
      <c r="L34" s="76"/>
      <c r="M34" s="53"/>
      <c r="O34" s="31" t="str">
        <f>"Sales to "&amp;Variables!$B$26&amp;" in Canada"</f>
        <v>Sales to distributors in Canada</v>
      </c>
      <c r="P34" s="31" t="str">
        <f>"Ventes aux "&amp;Variables!$C$26&amp;" au Canada"</f>
        <v>Ventes aux distributeurs au Canada</v>
      </c>
    </row>
    <row r="35" spans="1:22" ht="15" thickBot="1" x14ac:dyDescent="0.3">
      <c r="B35" s="459"/>
      <c r="C35" s="460"/>
      <c r="D35" s="461" t="str">
        <f>D31</f>
        <v>$ / tonne</v>
      </c>
      <c r="E35" s="461"/>
      <c r="F35" s="461"/>
      <c r="G35" s="92" t="str">
        <f>IF(G33=0,"-",G34/G33)</f>
        <v>-</v>
      </c>
      <c r="H35" s="92" t="str">
        <f>IF(H33=0,"-",H34/H33)</f>
        <v>-</v>
      </c>
      <c r="I35" s="92" t="str">
        <f>IF(I33=0,"-",I34/I33)</f>
        <v>-</v>
      </c>
      <c r="J35" s="92" t="str">
        <f>IF(J33=0,"-",J34/J33)</f>
        <v>-</v>
      </c>
      <c r="K35" s="92" t="str">
        <f>IF(K33=0,"-",K34/K33)</f>
        <v>-</v>
      </c>
      <c r="L35" s="76"/>
      <c r="M35" s="53"/>
      <c r="O35" s="75" t="s">
        <v>326</v>
      </c>
      <c r="P35" s="53" t="s">
        <v>299</v>
      </c>
    </row>
    <row r="36" spans="1:22" x14ac:dyDescent="0.25">
      <c r="B36" s="462" t="str">
        <f>IF(Intro!$G$24="English",O36,P36)</f>
        <v>Ventes aux utilisateurs finals au Canada</v>
      </c>
      <c r="C36" s="463"/>
      <c r="D36" s="457" t="str">
        <f>D29</f>
        <v>tonnes</v>
      </c>
      <c r="E36" s="457"/>
      <c r="F36" s="457"/>
      <c r="G36" s="130"/>
      <c r="H36" s="130"/>
      <c r="I36" s="130"/>
      <c r="J36" s="130"/>
      <c r="K36" s="130"/>
      <c r="L36" s="76"/>
      <c r="M36" s="53"/>
      <c r="O36" s="31" t="str">
        <f>"Sales to "&amp;Variables!$B$27&amp;" in Canada"</f>
        <v>Sales to end users in Canada</v>
      </c>
      <c r="P36" s="31" t="str">
        <f>"Ventes aux "&amp;Variables!$C$27&amp;" au Canada"</f>
        <v>Ventes aux utilisateurs finals au Canada</v>
      </c>
    </row>
    <row r="37" spans="1:22" x14ac:dyDescent="0.25">
      <c r="B37" s="390"/>
      <c r="C37" s="347"/>
      <c r="D37" s="458" t="str">
        <f>D34</f>
        <v>valeur de vente nette rendue (CAD)</v>
      </c>
      <c r="E37" s="458"/>
      <c r="F37" s="458"/>
      <c r="G37" s="129"/>
      <c r="H37" s="129"/>
      <c r="I37" s="129"/>
      <c r="J37" s="129"/>
      <c r="K37" s="129"/>
      <c r="L37" s="76"/>
      <c r="M37" s="53"/>
      <c r="O37" s="31"/>
      <c r="P37" s="31"/>
    </row>
    <row r="38" spans="1:22" ht="15" thickBot="1" x14ac:dyDescent="0.3">
      <c r="B38" s="459"/>
      <c r="C38" s="460"/>
      <c r="D38" s="461" t="str">
        <f>D31</f>
        <v>$ / tonne</v>
      </c>
      <c r="E38" s="461"/>
      <c r="F38" s="461"/>
      <c r="G38" s="92" t="str">
        <f>IF(G36=0,"-",G37/G36)</f>
        <v>-</v>
      </c>
      <c r="H38" s="92" t="str">
        <f>IF(H36=0,"-",H37/H36)</f>
        <v>-</v>
      </c>
      <c r="I38" s="92" t="str">
        <f>IF(I36=0,"-",I37/I36)</f>
        <v>-</v>
      </c>
      <c r="J38" s="92" t="str">
        <f>IF(J36=0,"-",J37/J36)</f>
        <v>-</v>
      </c>
      <c r="K38" s="92" t="str">
        <f>IF(K36=0,"-",K37/K36)</f>
        <v>-</v>
      </c>
      <c r="L38" s="76"/>
      <c r="M38" s="53"/>
      <c r="O38" s="40"/>
      <c r="P38" s="31"/>
    </row>
    <row r="39" spans="1:22" x14ac:dyDescent="0.25">
      <c r="B39" s="343" t="str">
        <f>IF(Intro!$G$24="English",O39,P39)</f>
        <v>Ventes totales d'importations au Canada</v>
      </c>
      <c r="C39" s="344"/>
      <c r="D39" s="464" t="str">
        <f>D29</f>
        <v>tonnes</v>
      </c>
      <c r="E39" s="464"/>
      <c r="F39" s="464"/>
      <c r="G39" s="132">
        <f>G33+G36</f>
        <v>0</v>
      </c>
      <c r="H39" s="132">
        <f t="shared" ref="H39:K40" si="0">H33+H36</f>
        <v>0</v>
      </c>
      <c r="I39" s="132">
        <f t="shared" si="0"/>
        <v>0</v>
      </c>
      <c r="J39" s="132">
        <f t="shared" si="0"/>
        <v>0</v>
      </c>
      <c r="K39" s="132">
        <f t="shared" si="0"/>
        <v>0</v>
      </c>
      <c r="L39" s="105"/>
      <c r="M39" s="53"/>
      <c r="O39" s="62" t="s">
        <v>269</v>
      </c>
      <c r="P39" s="62" t="s">
        <v>270</v>
      </c>
    </row>
    <row r="40" spans="1:22" x14ac:dyDescent="0.25">
      <c r="B40" s="341"/>
      <c r="C40" s="342"/>
      <c r="D40" s="465" t="str">
        <f>D37</f>
        <v>valeur de vente nette rendue (CAD)</v>
      </c>
      <c r="E40" s="465"/>
      <c r="F40" s="465"/>
      <c r="G40" s="133">
        <f>G34+G37</f>
        <v>0</v>
      </c>
      <c r="H40" s="133">
        <f t="shared" si="0"/>
        <v>0</v>
      </c>
      <c r="I40" s="133">
        <f t="shared" si="0"/>
        <v>0</v>
      </c>
      <c r="J40" s="133">
        <f t="shared" si="0"/>
        <v>0</v>
      </c>
      <c r="K40" s="133">
        <f t="shared" si="0"/>
        <v>0</v>
      </c>
      <c r="L40" s="105"/>
      <c r="M40" s="53"/>
    </row>
    <row r="41" spans="1:22" x14ac:dyDescent="0.25">
      <c r="B41" s="341"/>
      <c r="C41" s="342"/>
      <c r="D41" s="466" t="str">
        <f>D31</f>
        <v>$ / tonne</v>
      </c>
      <c r="E41" s="466"/>
      <c r="F41" s="466"/>
      <c r="G41" s="90" t="str">
        <f>IF(G39=0,"-",G40/G39)</f>
        <v>-</v>
      </c>
      <c r="H41" s="90" t="str">
        <f t="shared" ref="H41:K41" si="1">IF(H39=0,"-",H40/H39)</f>
        <v>-</v>
      </c>
      <c r="I41" s="90" t="str">
        <f t="shared" si="1"/>
        <v>-</v>
      </c>
      <c r="J41" s="90" t="str">
        <f t="shared" si="1"/>
        <v>-</v>
      </c>
      <c r="K41" s="90" t="str">
        <f t="shared" si="1"/>
        <v>-</v>
      </c>
      <c r="L41" s="105"/>
      <c r="M41" s="53"/>
    </row>
    <row r="42" spans="1:22" s="8" customFormat="1" x14ac:dyDescent="0.25">
      <c r="A42" s="77"/>
      <c r="B42" s="141"/>
      <c r="C42" s="142"/>
      <c r="D42" s="467"/>
      <c r="E42" s="467"/>
      <c r="F42" s="143"/>
      <c r="G42" s="143"/>
      <c r="H42" s="143"/>
      <c r="I42" s="143"/>
      <c r="J42" s="143"/>
      <c r="K42" s="144"/>
      <c r="L42" s="145"/>
    </row>
    <row r="43" spans="1:22" x14ac:dyDescent="0.25">
      <c r="B43" s="369" t="s">
        <v>15</v>
      </c>
      <c r="C43" s="370"/>
      <c r="D43" s="370"/>
      <c r="E43" s="370"/>
      <c r="F43" s="370"/>
      <c r="G43" s="370"/>
      <c r="H43" s="370"/>
      <c r="I43" s="370"/>
      <c r="J43" s="370"/>
      <c r="K43" s="370"/>
      <c r="L43" s="371"/>
      <c r="M43" s="53"/>
    </row>
    <row r="44" spans="1:22" x14ac:dyDescent="0.25">
      <c r="B44" s="48"/>
      <c r="C44" s="49"/>
      <c r="D44" s="49"/>
      <c r="E44" s="50"/>
      <c r="F44" s="50"/>
      <c r="G44" s="50"/>
      <c r="H44" s="50"/>
      <c r="I44" s="50"/>
      <c r="J44" s="50"/>
      <c r="K44" s="50"/>
      <c r="L44" s="51"/>
      <c r="M44" s="53"/>
    </row>
    <row r="45" spans="1:22" s="9" customFormat="1" x14ac:dyDescent="0.25">
      <c r="A45" s="7"/>
      <c r="B45" s="468" t="str">
        <f>IF(Intro!$G$24="English",O45,P45)</f>
        <v>Indiquez la proportion de la valeur de vente nette rendue de vos importations qui est représentée par les frais de livraison.</v>
      </c>
      <c r="C45" s="469"/>
      <c r="D45" s="469"/>
      <c r="E45" s="469"/>
      <c r="F45" s="469"/>
      <c r="G45" s="469"/>
      <c r="H45" s="469"/>
      <c r="I45" s="469"/>
      <c r="J45" s="469"/>
      <c r="K45" s="469"/>
      <c r="L45" s="470"/>
      <c r="M45" s="42"/>
      <c r="N45" s="42"/>
      <c r="O45" s="53" t="s">
        <v>317</v>
      </c>
      <c r="P45" s="53" t="s">
        <v>319</v>
      </c>
      <c r="Q45" s="31"/>
      <c r="R45" s="42"/>
      <c r="S45" s="42"/>
      <c r="T45" s="42"/>
      <c r="U45" s="42"/>
      <c r="V45" s="42"/>
    </row>
    <row r="46" spans="1:22" s="9" customFormat="1" x14ac:dyDescent="0.25">
      <c r="A46" s="7"/>
      <c r="B46" s="468" t="str">
        <f>Pro!B23</f>
        <v>Note - Ne répondez à cette question que si votre entreprise a vendu les marchandises du 1er janvier 2023 au 31 mars 2026.</v>
      </c>
      <c r="C46" s="469"/>
      <c r="D46" s="469"/>
      <c r="E46" s="469"/>
      <c r="F46" s="469"/>
      <c r="G46" s="469"/>
      <c r="H46" s="469"/>
      <c r="I46" s="469"/>
      <c r="J46" s="469"/>
      <c r="K46" s="469"/>
      <c r="L46" s="470"/>
      <c r="M46" s="42"/>
      <c r="N46" s="42"/>
      <c r="O46" s="18"/>
      <c r="P46" s="53"/>
      <c r="Q46" s="31"/>
      <c r="R46" s="42"/>
      <c r="S46" s="42"/>
      <c r="T46" s="42"/>
      <c r="U46" s="42"/>
      <c r="V46" s="42"/>
    </row>
    <row r="47" spans="1:22" x14ac:dyDescent="0.25">
      <c r="B47" s="474"/>
      <c r="C47" s="475"/>
      <c r="D47" s="475"/>
      <c r="E47" s="475"/>
      <c r="F47" s="475"/>
      <c r="G47" s="475"/>
      <c r="H47" s="475"/>
      <c r="I47" s="475"/>
      <c r="J47" s="475"/>
      <c r="K47" s="475"/>
      <c r="L47" s="476"/>
      <c r="M47" s="42"/>
      <c r="N47" s="42"/>
      <c r="Q47" s="40"/>
      <c r="R47" s="42"/>
      <c r="S47" s="42"/>
      <c r="T47" s="42"/>
      <c r="U47" s="42"/>
      <c r="V47" s="42"/>
    </row>
    <row r="48" spans="1:22" x14ac:dyDescent="0.25">
      <c r="B48" s="67"/>
      <c r="C48" s="26"/>
      <c r="D48" s="453">
        <f>Variables!$B$6</f>
        <v>2023</v>
      </c>
      <c r="E48" s="453">
        <f>D48+1</f>
        <v>2024</v>
      </c>
      <c r="F48" s="453">
        <f>E48+1</f>
        <v>2025</v>
      </c>
      <c r="G48" s="453" t="str">
        <f>IF(Intro!$G$24="English",Variables!B9,Variables!C9)</f>
        <v>janv-mars 2025</v>
      </c>
      <c r="H48" s="453" t="str">
        <f>IF(Intro!$G$24="English",Variables!B10,Variables!C10)</f>
        <v>janv-mars 2026</v>
      </c>
      <c r="I48" s="53"/>
      <c r="J48" s="42"/>
      <c r="K48" s="42"/>
      <c r="L48" s="41"/>
      <c r="M48" s="42"/>
      <c r="N48" s="42"/>
      <c r="Q48" s="40"/>
      <c r="R48" s="42"/>
      <c r="S48" s="42"/>
      <c r="T48" s="42"/>
      <c r="U48" s="42"/>
      <c r="V48" s="42"/>
    </row>
    <row r="49" spans="1:22" x14ac:dyDescent="0.25">
      <c r="B49" s="67"/>
      <c r="C49" s="26"/>
      <c r="D49" s="455"/>
      <c r="E49" s="455"/>
      <c r="F49" s="455"/>
      <c r="G49" s="455"/>
      <c r="H49" s="455"/>
      <c r="I49" s="53"/>
      <c r="J49" s="42"/>
      <c r="K49" s="42"/>
      <c r="L49" s="41"/>
      <c r="M49" s="42"/>
      <c r="N49" s="42"/>
      <c r="Q49" s="40"/>
      <c r="R49" s="42"/>
      <c r="S49" s="42"/>
      <c r="T49" s="42"/>
      <c r="U49" s="42"/>
      <c r="V49" s="42"/>
    </row>
    <row r="50" spans="1:22" x14ac:dyDescent="0.25">
      <c r="B50" s="88"/>
      <c r="C50" s="93" t="str">
        <f>IF(Intro!$G$24="English",O50,P50)</f>
        <v>Coût de livraison (%)</v>
      </c>
      <c r="D50" s="135"/>
      <c r="E50" s="135"/>
      <c r="F50" s="135"/>
      <c r="G50" s="135"/>
      <c r="H50" s="135"/>
      <c r="I50" s="53"/>
      <c r="J50" s="78"/>
      <c r="K50" s="78"/>
      <c r="L50" s="79"/>
      <c r="M50" s="42"/>
      <c r="N50" s="42"/>
      <c r="O50" s="53" t="s">
        <v>256</v>
      </c>
      <c r="P50" s="53" t="s">
        <v>257</v>
      </c>
      <c r="Q50" s="31"/>
      <c r="R50" s="42"/>
      <c r="S50" s="42"/>
      <c r="T50" s="42"/>
      <c r="U50" s="42"/>
      <c r="V50" s="42"/>
    </row>
    <row r="51" spans="1:22" x14ac:dyDescent="0.25">
      <c r="B51" s="43"/>
      <c r="C51" s="78"/>
      <c r="D51" s="80"/>
      <c r="E51" s="78"/>
      <c r="F51" s="78"/>
      <c r="G51" s="78"/>
      <c r="H51" s="78"/>
      <c r="I51" s="78"/>
      <c r="J51" s="78"/>
      <c r="K51" s="78"/>
      <c r="L51" s="79"/>
      <c r="M51" s="42"/>
      <c r="N51" s="42"/>
      <c r="Q51" s="31"/>
      <c r="R51" s="42"/>
      <c r="S51" s="42"/>
      <c r="T51" s="42"/>
      <c r="U51" s="42"/>
      <c r="V51" s="42"/>
    </row>
    <row r="52" spans="1:22" x14ac:dyDescent="0.25">
      <c r="B52" s="468" t="str">
        <f>IF(Intro!$G$24="English",O52,P52)</f>
        <v>Expliquez les raisons pour lesquelles la proportion de la valeur de vente nette rendue de vos importations représentée par les frais de livraison a changé depuis le 1er janvier 2023.</v>
      </c>
      <c r="C52" s="469"/>
      <c r="D52" s="469"/>
      <c r="E52" s="469"/>
      <c r="F52" s="469"/>
      <c r="G52" s="469"/>
      <c r="H52" s="469"/>
      <c r="I52" s="469"/>
      <c r="J52" s="469"/>
      <c r="K52" s="469"/>
      <c r="L52" s="470"/>
      <c r="M52" s="42"/>
      <c r="N52" s="42"/>
      <c r="O52" s="53" t="str">
        <f>"Explain the reasons why the proportion of your import net delivered selling value represented by delivery costs has changed since January 1, "&amp;Variables!B6&amp;"."</f>
        <v>Explain the reasons why the proportion of your import net delivered selling value represented by delivery costs has changed since January 1, 2023.</v>
      </c>
      <c r="P52" s="53" t="str">
        <f>"Expliquez les raisons pour lesquelles la proportion de la valeur de vente nette rendue de vos importations représentée par les frais de livraison a changé depuis le 1er janvier "&amp;Variables!B6&amp;"."</f>
        <v>Expliquez les raisons pour lesquelles la proportion de la valeur de vente nette rendue de vos importations représentée par les frais de livraison a changé depuis le 1er janvier 2023.</v>
      </c>
      <c r="Q52" s="31"/>
      <c r="R52" s="42"/>
      <c r="S52" s="42"/>
      <c r="T52" s="42"/>
      <c r="U52" s="42"/>
      <c r="V52" s="42"/>
    </row>
    <row r="53" spans="1:22" x14ac:dyDescent="0.25">
      <c r="B53" s="43"/>
      <c r="C53" s="78"/>
      <c r="D53" s="80"/>
      <c r="E53" s="78"/>
      <c r="F53" s="78"/>
      <c r="G53" s="78"/>
      <c r="H53" s="78"/>
      <c r="I53" s="78"/>
      <c r="J53" s="78"/>
      <c r="K53" s="78"/>
      <c r="L53" s="79"/>
      <c r="M53" s="42"/>
      <c r="N53" s="42"/>
      <c r="Q53" s="31"/>
      <c r="R53" s="42"/>
      <c r="S53" s="42"/>
      <c r="T53" s="42"/>
      <c r="U53" s="42"/>
      <c r="V53" s="42"/>
    </row>
    <row r="54" spans="1:22" x14ac:dyDescent="0.25">
      <c r="B54" s="471"/>
      <c r="C54" s="472"/>
      <c r="D54" s="472"/>
      <c r="E54" s="472"/>
      <c r="F54" s="472"/>
      <c r="G54" s="472"/>
      <c r="H54" s="472"/>
      <c r="I54" s="472"/>
      <c r="J54" s="472"/>
      <c r="K54" s="472"/>
      <c r="L54" s="473"/>
      <c r="M54" s="42"/>
      <c r="N54" s="42"/>
      <c r="Q54" s="42"/>
      <c r="R54" s="42"/>
      <c r="S54" s="42"/>
      <c r="T54" s="42"/>
      <c r="U54" s="42"/>
      <c r="V54" s="42"/>
    </row>
    <row r="55" spans="1:22" x14ac:dyDescent="0.25">
      <c r="B55" s="471"/>
      <c r="C55" s="472"/>
      <c r="D55" s="472"/>
      <c r="E55" s="472"/>
      <c r="F55" s="472"/>
      <c r="G55" s="472"/>
      <c r="H55" s="472"/>
      <c r="I55" s="472"/>
      <c r="J55" s="472"/>
      <c r="K55" s="472"/>
      <c r="L55" s="473"/>
      <c r="M55" s="42"/>
      <c r="N55" s="42"/>
      <c r="Q55" s="42"/>
      <c r="R55" s="42"/>
      <c r="S55" s="42"/>
      <c r="T55" s="42"/>
      <c r="U55" s="42"/>
      <c r="V55" s="42"/>
    </row>
    <row r="56" spans="1:22" x14ac:dyDescent="0.25">
      <c r="B56" s="471"/>
      <c r="C56" s="472"/>
      <c r="D56" s="472"/>
      <c r="E56" s="472"/>
      <c r="F56" s="472"/>
      <c r="G56" s="472"/>
      <c r="H56" s="472"/>
      <c r="I56" s="472"/>
      <c r="J56" s="472"/>
      <c r="K56" s="472"/>
      <c r="L56" s="473"/>
      <c r="M56" s="42"/>
      <c r="N56" s="42"/>
      <c r="Q56" s="42"/>
      <c r="R56" s="42"/>
      <c r="S56" s="42"/>
      <c r="T56" s="42"/>
      <c r="U56" s="42"/>
      <c r="V56" s="42"/>
    </row>
    <row r="57" spans="1:22" x14ac:dyDescent="0.25">
      <c r="B57" s="471"/>
      <c r="C57" s="472"/>
      <c r="D57" s="472"/>
      <c r="E57" s="472"/>
      <c r="F57" s="472"/>
      <c r="G57" s="472"/>
      <c r="H57" s="472"/>
      <c r="I57" s="472"/>
      <c r="J57" s="472"/>
      <c r="K57" s="472"/>
      <c r="L57" s="473"/>
      <c r="M57" s="42"/>
      <c r="N57" s="42"/>
      <c r="Q57" s="42"/>
      <c r="R57" s="42"/>
      <c r="S57" s="42"/>
      <c r="T57" s="42"/>
      <c r="U57" s="42"/>
      <c r="V57" s="42"/>
    </row>
    <row r="58" spans="1:22" x14ac:dyDescent="0.25">
      <c r="B58" s="471"/>
      <c r="C58" s="472"/>
      <c r="D58" s="472"/>
      <c r="E58" s="472"/>
      <c r="F58" s="472"/>
      <c r="G58" s="472"/>
      <c r="H58" s="472"/>
      <c r="I58" s="472"/>
      <c r="J58" s="472"/>
      <c r="K58" s="472"/>
      <c r="L58" s="473"/>
      <c r="M58" s="42"/>
      <c r="N58" s="42"/>
      <c r="Q58" s="42"/>
      <c r="R58" s="42"/>
      <c r="S58" s="42"/>
      <c r="T58" s="42"/>
      <c r="U58" s="42"/>
      <c r="V58" s="42"/>
    </row>
    <row r="59" spans="1:22" s="47" customFormat="1" x14ac:dyDescent="0.25">
      <c r="A59" s="81"/>
      <c r="B59" s="471"/>
      <c r="C59" s="472"/>
      <c r="D59" s="472"/>
      <c r="E59" s="472"/>
      <c r="F59" s="472"/>
      <c r="G59" s="472"/>
      <c r="H59" s="472"/>
      <c r="I59" s="472"/>
      <c r="J59" s="472"/>
      <c r="K59" s="472"/>
      <c r="L59" s="473"/>
      <c r="N59" s="82"/>
      <c r="O59" s="53"/>
      <c r="P59" s="53"/>
    </row>
    <row r="60" spans="1:22" s="47" customFormat="1" x14ac:dyDescent="0.25">
      <c r="A60" s="81"/>
      <c r="B60" s="471"/>
      <c r="C60" s="472"/>
      <c r="D60" s="472"/>
      <c r="E60" s="472"/>
      <c r="F60" s="472"/>
      <c r="G60" s="472"/>
      <c r="H60" s="472"/>
      <c r="I60" s="472"/>
      <c r="J60" s="472"/>
      <c r="K60" s="472"/>
      <c r="L60" s="473"/>
      <c r="N60" s="82"/>
    </row>
    <row r="61" spans="1:22" s="47" customFormat="1" x14ac:dyDescent="0.25">
      <c r="A61" s="81"/>
      <c r="B61" s="471"/>
      <c r="C61" s="472"/>
      <c r="D61" s="472"/>
      <c r="E61" s="472"/>
      <c r="F61" s="472"/>
      <c r="G61" s="472"/>
      <c r="H61" s="472"/>
      <c r="I61" s="472"/>
      <c r="J61" s="472"/>
      <c r="K61" s="472"/>
      <c r="L61" s="473"/>
      <c r="N61" s="82"/>
      <c r="O61" s="53"/>
      <c r="P61" s="53"/>
    </row>
    <row r="62" spans="1:22" s="47" customFormat="1" x14ac:dyDescent="0.25">
      <c r="A62" s="81"/>
      <c r="B62" s="146"/>
      <c r="C62" s="147"/>
      <c r="D62" s="147"/>
      <c r="E62" s="147"/>
      <c r="F62" s="147"/>
      <c r="G62" s="147"/>
      <c r="H62" s="147"/>
      <c r="I62" s="147"/>
      <c r="J62" s="147"/>
      <c r="K62" s="147"/>
      <c r="L62" s="148"/>
      <c r="N62" s="82"/>
      <c r="O62" s="53"/>
      <c r="P62" s="53"/>
    </row>
    <row r="63" spans="1:22" s="47" customFormat="1" x14ac:dyDescent="0.25">
      <c r="A63" s="81"/>
      <c r="B63" s="4"/>
      <c r="C63" s="42"/>
      <c r="D63" s="42"/>
      <c r="E63" s="42"/>
      <c r="F63" s="42"/>
      <c r="G63" s="42"/>
      <c r="H63" s="42"/>
      <c r="I63" s="42"/>
      <c r="J63" s="42"/>
      <c r="K63" s="42"/>
      <c r="L63" s="42"/>
      <c r="N63" s="82"/>
      <c r="O63" s="9"/>
      <c r="P63" s="9"/>
    </row>
    <row r="65" spans="15:16" x14ac:dyDescent="0.25">
      <c r="O65" s="9"/>
      <c r="P65" s="9"/>
    </row>
  </sheetData>
  <sheetProtection algorithmName="SHA-512" hashValue="sB1jVxwFffRs0SiwAmWfsRpOnUy5VryvZO9n2J6NaFITYFZFEGhgVVq/JGRxfHNjAIbo7SBrYYJEU+8x4XClfQ==" saltValue="9zazbR+YXJVEYJGzNgB0/Q==" spinCount="100000" sheet="1" objects="1" scenarios="1" selectLockedCells="1"/>
  <mergeCells count="51">
    <mergeCell ref="B52:L52"/>
    <mergeCell ref="B54:L61"/>
    <mergeCell ref="B45:L45"/>
    <mergeCell ref="B46:L46"/>
    <mergeCell ref="B47:L47"/>
    <mergeCell ref="D48:D49"/>
    <mergeCell ref="E48:E49"/>
    <mergeCell ref="F48:F49"/>
    <mergeCell ref="G48:G49"/>
    <mergeCell ref="H48:H49"/>
    <mergeCell ref="B43:L43"/>
    <mergeCell ref="B33:C35"/>
    <mergeCell ref="D33:F33"/>
    <mergeCell ref="D34:F34"/>
    <mergeCell ref="D35:F35"/>
    <mergeCell ref="B36:C38"/>
    <mergeCell ref="D36:F36"/>
    <mergeCell ref="D37:F37"/>
    <mergeCell ref="D38:F38"/>
    <mergeCell ref="B39:C41"/>
    <mergeCell ref="D39:F39"/>
    <mergeCell ref="D40:F40"/>
    <mergeCell ref="D41:F41"/>
    <mergeCell ref="D42:E42"/>
    <mergeCell ref="B32:K32"/>
    <mergeCell ref="B20:L20"/>
    <mergeCell ref="B21:L21"/>
    <mergeCell ref="B23:F23"/>
    <mergeCell ref="G23:K23"/>
    <mergeCell ref="G26:G27"/>
    <mergeCell ref="H26:H27"/>
    <mergeCell ref="I26:I27"/>
    <mergeCell ref="J26:J27"/>
    <mergeCell ref="K26:K27"/>
    <mergeCell ref="B28:K28"/>
    <mergeCell ref="B29:C31"/>
    <mergeCell ref="D29:F29"/>
    <mergeCell ref="D30:F30"/>
    <mergeCell ref="D31:F31"/>
    <mergeCell ref="B18:L18"/>
    <mergeCell ref="B4:L4"/>
    <mergeCell ref="B5:L5"/>
    <mergeCell ref="B6:L6"/>
    <mergeCell ref="B8:L8"/>
    <mergeCell ref="B9:L9"/>
    <mergeCell ref="B10:L10"/>
    <mergeCell ref="B12:L12"/>
    <mergeCell ref="B13:L14"/>
    <mergeCell ref="B15:L15"/>
    <mergeCell ref="B16:L16"/>
    <mergeCell ref="B17:L17"/>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9:K30 G33:K34 G36:K37 D50:H50" xr:uid="{E0BC9E5B-EC47-4C71-926C-18B974688F1B}">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F42:J42 G35:K35 G38:K41 G31:K31" xr:uid="{35886978-C54B-47D5-ACA1-AB19BC7BC9C9}">
      <formula1>1000</formula1>
    </dataValidation>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47 B54:B58" xr:uid="{E9D43B5C-5E5D-43F5-BA9C-B4D3EE211420}">
      <formula1>1001</formula1>
    </dataValidation>
  </dataValidations>
  <printOptions horizontalCentered="1"/>
  <pageMargins left="0.25" right="0.25" top="0.75" bottom="0.75" header="0.3" footer="0.3"/>
  <pageSetup scale="63" fitToHeight="0" orientation="portrait" r:id="rId1"/>
  <headerFooter>
    <oddFooter>&amp;L&amp;A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88497-40C1-4195-B75C-DA66C2467E78}">
  <sheetPr>
    <tabColor rgb="FF92D050"/>
    <pageSetUpPr fitToPage="1"/>
  </sheetPr>
  <dimension ref="A1:V65"/>
  <sheetViews>
    <sheetView showGridLines="0" topLeftCell="A10" zoomScaleNormal="100" zoomScaleSheetLayoutView="55" workbookViewId="0"/>
  </sheetViews>
  <sheetFormatPr defaultColWidth="9.42578125" defaultRowHeight="14.25" x14ac:dyDescent="0.25"/>
  <cols>
    <col min="1" max="1" width="1.5703125" style="7" customWidth="1"/>
    <col min="2" max="12" width="14.5703125" style="1" customWidth="1"/>
    <col min="13" max="13" width="6.42578125" style="8" customWidth="1"/>
    <col min="14" max="14" width="9.42578125" style="53" customWidth="1"/>
    <col min="15" max="15" width="10.5703125" style="53" hidden="1" customWidth="1"/>
    <col min="16" max="16" width="8.5703125" style="53" hidden="1" customWidth="1"/>
    <col min="17" max="18" width="9.42578125" style="53" customWidth="1"/>
    <col min="19" max="16384" width="9.42578125" style="53"/>
  </cols>
  <sheetData>
    <row r="1" spans="1:16" x14ac:dyDescent="0.25">
      <c r="O1" s="53" t="s">
        <v>316</v>
      </c>
      <c r="P1" s="53" t="s">
        <v>316</v>
      </c>
    </row>
    <row r="2" spans="1:16" x14ac:dyDescent="0.25">
      <c r="B2" s="10" t="str">
        <f>Pro!B2</f>
        <v>PROTÉGÉ</v>
      </c>
      <c r="C2" s="10"/>
      <c r="O2" s="9" t="s">
        <v>68</v>
      </c>
      <c r="P2" s="9" t="s">
        <v>81</v>
      </c>
    </row>
    <row r="3" spans="1:16" x14ac:dyDescent="0.25">
      <c r="B3" s="12"/>
      <c r="C3" s="12"/>
      <c r="O3" s="2"/>
      <c r="P3" s="2"/>
    </row>
    <row r="4" spans="1:16" s="2" customFormat="1" x14ac:dyDescent="0.25">
      <c r="A4" s="4"/>
      <c r="B4" s="289" t="str">
        <f>Info!B4</f>
        <v>QUESTIONNAIRE À L'INTENTION DES IMPORTATEURS</v>
      </c>
      <c r="C4" s="289"/>
      <c r="D4" s="289"/>
      <c r="E4" s="289"/>
      <c r="F4" s="289"/>
      <c r="G4" s="289"/>
      <c r="H4" s="289"/>
      <c r="I4" s="289"/>
      <c r="J4" s="289"/>
      <c r="K4" s="289"/>
      <c r="L4" s="289"/>
      <c r="M4" s="22"/>
      <c r="N4" s="22"/>
      <c r="O4" s="20"/>
      <c r="P4" s="20"/>
    </row>
    <row r="5" spans="1:16" s="2" customFormat="1" x14ac:dyDescent="0.25">
      <c r="A5" s="4"/>
      <c r="B5" s="289" t="str">
        <f>Info!B5</f>
        <v>RR-2025-006</v>
      </c>
      <c r="C5" s="289"/>
      <c r="D5" s="289"/>
      <c r="E5" s="289"/>
      <c r="F5" s="289"/>
      <c r="G5" s="289"/>
      <c r="H5" s="289"/>
      <c r="I5" s="289"/>
      <c r="J5" s="289"/>
      <c r="K5" s="289"/>
      <c r="L5" s="289"/>
      <c r="M5" s="22"/>
      <c r="N5" s="22"/>
      <c r="O5" s="20"/>
      <c r="P5" s="20"/>
    </row>
    <row r="6" spans="1:16" s="6" customFormat="1" x14ac:dyDescent="0.25">
      <c r="A6" s="4"/>
      <c r="B6" s="289" t="str">
        <f>Info!B6</f>
        <v>FOURNITURES TUBULAIRES POUR PUITS DE PÉTROLE II</v>
      </c>
      <c r="C6" s="289"/>
      <c r="D6" s="289"/>
      <c r="E6" s="289"/>
      <c r="F6" s="289"/>
      <c r="G6" s="289"/>
      <c r="H6" s="289"/>
      <c r="I6" s="289"/>
      <c r="J6" s="289"/>
      <c r="K6" s="289"/>
      <c r="L6" s="289"/>
      <c r="M6" s="20"/>
      <c r="N6" s="20"/>
      <c r="O6" s="15"/>
      <c r="P6" s="15"/>
    </row>
    <row r="7" spans="1:16" s="6" customFormat="1" x14ac:dyDescent="0.25">
      <c r="A7" s="4"/>
      <c r="B7" s="136"/>
      <c r="C7" s="136"/>
      <c r="D7" s="136"/>
      <c r="E7" s="136"/>
      <c r="F7" s="136"/>
      <c r="G7" s="136"/>
      <c r="H7" s="136"/>
      <c r="I7" s="136"/>
      <c r="J7" s="136"/>
      <c r="K7" s="136"/>
      <c r="L7" s="136"/>
      <c r="M7" s="20"/>
      <c r="N7" s="20"/>
      <c r="O7" s="15"/>
      <c r="P7" s="15"/>
    </row>
    <row r="8" spans="1:16" s="6" customFormat="1" x14ac:dyDescent="0.25">
      <c r="A8" s="4"/>
      <c r="B8" s="399" t="str">
        <f>Pro!B8</f>
        <v>Les questions suivantes font référence aux marchandises comme définies dans la description du produit de l'onglet Intro.</v>
      </c>
      <c r="C8" s="399"/>
      <c r="D8" s="399"/>
      <c r="E8" s="399"/>
      <c r="F8" s="399"/>
      <c r="G8" s="399"/>
      <c r="H8" s="399"/>
      <c r="I8" s="399"/>
      <c r="J8" s="399"/>
      <c r="K8" s="399"/>
      <c r="L8" s="399"/>
      <c r="M8" s="20"/>
      <c r="N8" s="20"/>
      <c r="O8" s="21"/>
    </row>
    <row r="9" spans="1:16" s="6" customFormat="1" x14ac:dyDescent="0.25">
      <c r="A9" s="4"/>
      <c r="B9" s="399" t="str">
        <f>Pro!B9</f>
        <v>Des informations sur le produit et un glossaire de termes sont disponibles dans l'onglet Info.</v>
      </c>
      <c r="C9" s="399"/>
      <c r="D9" s="399"/>
      <c r="E9" s="399"/>
      <c r="F9" s="399"/>
      <c r="G9" s="399"/>
      <c r="H9" s="399"/>
      <c r="I9" s="399"/>
      <c r="J9" s="399"/>
      <c r="K9" s="399"/>
      <c r="L9" s="399"/>
      <c r="M9" s="20"/>
      <c r="N9" s="20"/>
      <c r="O9" s="15"/>
    </row>
    <row r="10" spans="1:16" s="6" customFormat="1" x14ac:dyDescent="0.25">
      <c r="A10" s="4"/>
      <c r="B10" s="399" t="str">
        <f>Pro!B10</f>
        <v>Utilisez l'onglet AddPro si vous avez besoin de plus d'espace.</v>
      </c>
      <c r="C10" s="399"/>
      <c r="D10" s="399"/>
      <c r="E10" s="399"/>
      <c r="F10" s="399"/>
      <c r="G10" s="399"/>
      <c r="H10" s="399"/>
      <c r="I10" s="399"/>
      <c r="J10" s="399"/>
      <c r="K10" s="399"/>
      <c r="L10" s="399"/>
      <c r="M10" s="20"/>
      <c r="N10" s="20"/>
      <c r="O10" s="15"/>
      <c r="P10" s="15"/>
    </row>
    <row r="11" spans="1:16" s="6" customFormat="1" x14ac:dyDescent="0.25">
      <c r="A11" s="4"/>
      <c r="B11" s="74"/>
      <c r="C11" s="74"/>
      <c r="D11" s="19"/>
      <c r="E11" s="19"/>
      <c r="F11" s="19"/>
      <c r="G11" s="19"/>
      <c r="H11" s="19"/>
      <c r="I11" s="19"/>
      <c r="J11" s="19"/>
      <c r="K11" s="19"/>
      <c r="L11" s="19"/>
      <c r="M11" s="20"/>
      <c r="N11" s="20"/>
      <c r="O11" s="15"/>
      <c r="P11" s="15"/>
    </row>
    <row r="12" spans="1:16" s="6" customFormat="1" x14ac:dyDescent="0.25">
      <c r="A12" s="4"/>
      <c r="B12" s="399" t="str">
        <f>Pro!B12</f>
        <v>Pour les questions de cet onglet, notez ce qui suit :</v>
      </c>
      <c r="C12" s="399"/>
      <c r="D12" s="399"/>
      <c r="E12" s="399"/>
      <c r="F12" s="399"/>
      <c r="G12" s="399"/>
      <c r="H12" s="399"/>
      <c r="I12" s="399"/>
      <c r="J12" s="399"/>
      <c r="K12" s="399"/>
      <c r="L12" s="399"/>
      <c r="M12" s="20"/>
      <c r="N12" s="20"/>
      <c r="O12" s="15"/>
      <c r="P12" s="15"/>
    </row>
    <row r="13" spans="1:16" s="6" customFormat="1" x14ac:dyDescent="0.25">
      <c r="A13" s="4"/>
      <c r="B13" s="447" t="str">
        <f>Pro!B13</f>
        <v xml:space="preserve">• Veuillez indiquer seulement les ventes effectuées à partir des importations de votre entreprise. Les ventes de marchandises achetées auprès de producteurs canadiens doivent être exclues. </v>
      </c>
      <c r="C13" s="447"/>
      <c r="D13" s="447"/>
      <c r="E13" s="447"/>
      <c r="F13" s="447"/>
      <c r="G13" s="447"/>
      <c r="H13" s="447"/>
      <c r="I13" s="447"/>
      <c r="J13" s="447"/>
      <c r="K13" s="447"/>
      <c r="L13" s="447"/>
      <c r="M13" s="20"/>
      <c r="N13" s="20"/>
      <c r="O13" s="15"/>
      <c r="P13" s="15"/>
    </row>
    <row r="14" spans="1:16" s="6" customFormat="1" x14ac:dyDescent="0.25">
      <c r="A14" s="4"/>
      <c r="B14" s="447"/>
      <c r="C14" s="447"/>
      <c r="D14" s="447"/>
      <c r="E14" s="447"/>
      <c r="F14" s="447"/>
      <c r="G14" s="447"/>
      <c r="H14" s="447"/>
      <c r="I14" s="447"/>
      <c r="J14" s="447"/>
      <c r="K14" s="447"/>
      <c r="L14" s="447"/>
      <c r="M14" s="20"/>
      <c r="N14" s="20"/>
      <c r="O14" s="15"/>
      <c r="P14" s="15"/>
    </row>
    <row r="15" spans="1:16" s="6" customFormat="1" x14ac:dyDescent="0.25">
      <c r="A15" s="4"/>
      <c r="B15" s="399" t="str">
        <f>Pro!B15</f>
        <v>• Déclarez toutes les ventes aux entreprises associées canadiennes et étrangères.</v>
      </c>
      <c r="C15" s="399"/>
      <c r="D15" s="399"/>
      <c r="E15" s="399"/>
      <c r="F15" s="399"/>
      <c r="G15" s="399"/>
      <c r="H15" s="399"/>
      <c r="I15" s="399"/>
      <c r="J15" s="399"/>
      <c r="K15" s="399"/>
      <c r="L15" s="399"/>
      <c r="M15" s="20"/>
      <c r="N15" s="20"/>
      <c r="O15" s="15"/>
      <c r="P15" s="15"/>
    </row>
    <row r="16" spans="1:16" s="6" customFormat="1" x14ac:dyDescent="0.25">
      <c r="A16" s="4"/>
      <c r="B16" s="399" t="str">
        <f>Pro!B16</f>
        <v>• Déclarez toutes les ventes à compter de la date de l’expédition au client ou à son entrepôt.</v>
      </c>
      <c r="C16" s="399"/>
      <c r="D16" s="399"/>
      <c r="E16" s="399"/>
      <c r="F16" s="399"/>
      <c r="G16" s="399"/>
      <c r="H16" s="399"/>
      <c r="I16" s="399"/>
      <c r="J16" s="399"/>
      <c r="K16" s="399"/>
      <c r="L16" s="399"/>
      <c r="M16" s="20"/>
      <c r="N16" s="20"/>
      <c r="O16" s="15"/>
      <c r="P16" s="15"/>
    </row>
    <row r="17" spans="1:16" s="6" customFormat="1" x14ac:dyDescent="0.25">
      <c r="A17" s="4"/>
      <c r="B17" s="399" t="str">
        <f>Pro!B17</f>
        <v>• Déclarez toutes les valeurs en dollars canadiens.</v>
      </c>
      <c r="C17" s="399"/>
      <c r="D17" s="399"/>
      <c r="E17" s="399"/>
      <c r="F17" s="399"/>
      <c r="G17" s="399"/>
      <c r="H17" s="399"/>
      <c r="I17" s="399"/>
      <c r="J17" s="399"/>
      <c r="K17" s="399"/>
      <c r="L17" s="399"/>
      <c r="M17" s="20"/>
      <c r="N17" s="20"/>
      <c r="O17" s="15"/>
      <c r="P17" s="15"/>
    </row>
    <row r="18" spans="1:16" s="6" customFormat="1" x14ac:dyDescent="0.25">
      <c r="A18" s="4"/>
      <c r="B18" s="399" t="str">
        <f>IF(Intro!$G$24="English",O18,P18)</f>
        <v>• Si votre entreprise est un utilisateur final ou un détaillant, elle n’a pas besoin de déclarer ses ventes d’importations ou ses stocks d’importations.</v>
      </c>
      <c r="C18" s="399"/>
      <c r="D18" s="399"/>
      <c r="E18" s="399"/>
      <c r="F18" s="399"/>
      <c r="G18" s="399"/>
      <c r="H18" s="399"/>
      <c r="I18" s="399"/>
      <c r="J18" s="399"/>
      <c r="K18" s="399"/>
      <c r="L18" s="399"/>
      <c r="M18" s="20"/>
      <c r="N18" s="20"/>
      <c r="O18" s="15" t="s">
        <v>248</v>
      </c>
      <c r="P18" s="15" t="s">
        <v>249</v>
      </c>
    </row>
    <row r="19" spans="1:16" s="6" customFormat="1" x14ac:dyDescent="0.25">
      <c r="A19" s="4"/>
      <c r="B19" s="14"/>
      <c r="C19" s="14"/>
      <c r="D19" s="3"/>
      <c r="E19" s="3"/>
      <c r="F19" s="3"/>
      <c r="G19" s="3"/>
      <c r="H19" s="3"/>
      <c r="I19" s="3"/>
      <c r="J19" s="3"/>
      <c r="K19" s="3"/>
      <c r="L19" s="3"/>
      <c r="O19" s="15"/>
      <c r="P19" s="15"/>
    </row>
    <row r="20" spans="1:16" x14ac:dyDescent="0.25">
      <c r="B20" s="315" t="str">
        <f>IF(Intro!$G$24="English",O20,P20)</f>
        <v>IMPORTATIONS ET STOCKS</v>
      </c>
      <c r="C20" s="316"/>
      <c r="D20" s="316"/>
      <c r="E20" s="316"/>
      <c r="F20" s="316"/>
      <c r="G20" s="316"/>
      <c r="H20" s="316"/>
      <c r="I20" s="316"/>
      <c r="J20" s="316"/>
      <c r="K20" s="316"/>
      <c r="L20" s="317"/>
      <c r="M20" s="53"/>
      <c r="O20" s="53" t="s">
        <v>250</v>
      </c>
      <c r="P20" s="53" t="s">
        <v>251</v>
      </c>
    </row>
    <row r="21" spans="1:16" x14ac:dyDescent="0.25">
      <c r="B21" s="402" t="s">
        <v>12</v>
      </c>
      <c r="C21" s="403"/>
      <c r="D21" s="403"/>
      <c r="E21" s="403"/>
      <c r="F21" s="403"/>
      <c r="G21" s="403"/>
      <c r="H21" s="403"/>
      <c r="I21" s="403"/>
      <c r="J21" s="403"/>
      <c r="K21" s="403"/>
      <c r="L21" s="404"/>
      <c r="M21" s="53"/>
    </row>
    <row r="22" spans="1:16" x14ac:dyDescent="0.25">
      <c r="B22" s="16"/>
      <c r="C22" s="26"/>
      <c r="D22" s="27"/>
      <c r="E22" s="27"/>
      <c r="F22" s="27"/>
      <c r="G22" s="27"/>
      <c r="H22" s="27"/>
      <c r="I22" s="27"/>
      <c r="J22" s="27"/>
      <c r="K22" s="27"/>
      <c r="L22" s="17"/>
      <c r="M22" s="53"/>
    </row>
    <row r="23" spans="1:16" ht="15.75" x14ac:dyDescent="0.25">
      <c r="B23" s="321" t="str">
        <f>IF(Intro!$G$24="English",O23,P23)</f>
        <v xml:space="preserve">Indiquez les importations et les ventes de marchandises de votre entreprise de : </v>
      </c>
      <c r="C23" s="322"/>
      <c r="D23" s="322"/>
      <c r="E23" s="322"/>
      <c r="F23" s="322"/>
      <c r="G23" s="450" t="str">
        <f>IF(Intro!$G$24="English",Variables!B36,Variables!C36)</f>
        <v>l’Ukraine</v>
      </c>
      <c r="H23" s="451"/>
      <c r="I23" s="451"/>
      <c r="J23" s="451"/>
      <c r="K23" s="452"/>
      <c r="L23" s="17"/>
      <c r="M23" s="53"/>
      <c r="O23" s="53" t="s">
        <v>273</v>
      </c>
      <c r="P23" s="53" t="s">
        <v>274</v>
      </c>
    </row>
    <row r="24" spans="1:16" x14ac:dyDescent="0.25">
      <c r="B24" s="16"/>
      <c r="C24" s="26"/>
      <c r="D24" s="27"/>
      <c r="E24" s="27"/>
      <c r="F24" s="27"/>
      <c r="G24" s="27"/>
      <c r="H24" s="27"/>
      <c r="I24" s="27"/>
      <c r="J24" s="27"/>
      <c r="K24" s="27"/>
      <c r="L24" s="17"/>
      <c r="M24" s="53"/>
    </row>
    <row r="25" spans="1:16" x14ac:dyDescent="0.25">
      <c r="B25" s="67"/>
      <c r="C25" s="26"/>
      <c r="D25" s="27"/>
      <c r="E25" s="27"/>
      <c r="F25" s="27"/>
      <c r="G25" s="27"/>
      <c r="H25" s="27"/>
      <c r="I25" s="27"/>
      <c r="J25" s="27"/>
      <c r="K25" s="27"/>
      <c r="L25" s="17"/>
      <c r="M25" s="53"/>
      <c r="O25" s="18"/>
    </row>
    <row r="26" spans="1:16" x14ac:dyDescent="0.25">
      <c r="B26" s="67"/>
      <c r="E26" s="26"/>
      <c r="F26" s="53"/>
      <c r="G26" s="453">
        <f>Variables!$B$6</f>
        <v>2023</v>
      </c>
      <c r="H26" s="453">
        <f>G26+1</f>
        <v>2024</v>
      </c>
      <c r="I26" s="453">
        <f>H26+1</f>
        <v>2025</v>
      </c>
      <c r="J26" s="453" t="str">
        <f>IF(Intro!$G$24="English",Variables!B9,Variables!C9)</f>
        <v>janv-mars 2025</v>
      </c>
      <c r="K26" s="453" t="str">
        <f>IF(Intro!$G$24="English",Variables!B10,Variables!C10)</f>
        <v>janv-mars 2026</v>
      </c>
      <c r="L26" s="76"/>
      <c r="M26" s="53"/>
      <c r="O26" s="18"/>
    </row>
    <row r="27" spans="1:16" x14ac:dyDescent="0.25">
      <c r="B27" s="67"/>
      <c r="E27" s="26"/>
      <c r="F27" s="53"/>
      <c r="G27" s="454"/>
      <c r="H27" s="455"/>
      <c r="I27" s="455"/>
      <c r="J27" s="455"/>
      <c r="K27" s="455"/>
      <c r="L27" s="76"/>
      <c r="M27" s="53"/>
      <c r="O27" s="24" t="s">
        <v>174</v>
      </c>
      <c r="P27" s="9" t="s">
        <v>197</v>
      </c>
    </row>
    <row r="28" spans="1:16" x14ac:dyDescent="0.25">
      <c r="B28" s="448" t="str">
        <f>IF(Intro!$G$24="English",O28,P28)</f>
        <v>Importations</v>
      </c>
      <c r="C28" s="449"/>
      <c r="D28" s="449"/>
      <c r="E28" s="449"/>
      <c r="F28" s="449"/>
      <c r="G28" s="449"/>
      <c r="H28" s="449"/>
      <c r="I28" s="449"/>
      <c r="J28" s="449"/>
      <c r="K28" s="449"/>
      <c r="L28" s="76"/>
      <c r="M28" s="53"/>
      <c r="O28" s="53" t="s">
        <v>184</v>
      </c>
      <c r="P28" s="53" t="s">
        <v>185</v>
      </c>
    </row>
    <row r="29" spans="1:16" x14ac:dyDescent="0.25">
      <c r="B29" s="456" t="str">
        <f>IF(Intro!$G$24="English",O28,P28)</f>
        <v>Importations</v>
      </c>
      <c r="C29" s="354"/>
      <c r="D29" s="458" t="str">
        <f>IF(Intro!$G$24="English",Variables!B23,Variables!C23)</f>
        <v>tonnes</v>
      </c>
      <c r="E29" s="458"/>
      <c r="F29" s="458"/>
      <c r="G29" s="129"/>
      <c r="H29" s="129"/>
      <c r="I29" s="129"/>
      <c r="J29" s="129"/>
      <c r="K29" s="129"/>
      <c r="L29" s="76"/>
      <c r="M29" s="53"/>
    </row>
    <row r="30" spans="1:16" x14ac:dyDescent="0.25">
      <c r="B30" s="456"/>
      <c r="C30" s="354"/>
      <c r="D30" s="458" t="str">
        <f>IF(Intro!$G$24="English",O30,P30)</f>
        <v>valeur d'achat nette rendue (CAD)</v>
      </c>
      <c r="E30" s="458"/>
      <c r="F30" s="458"/>
      <c r="G30" s="129"/>
      <c r="H30" s="129"/>
      <c r="I30" s="129"/>
      <c r="J30" s="129"/>
      <c r="K30" s="129"/>
      <c r="L30" s="76"/>
      <c r="M30" s="53"/>
      <c r="O30" s="75" t="s">
        <v>258</v>
      </c>
      <c r="P30" s="53" t="s">
        <v>259</v>
      </c>
    </row>
    <row r="31" spans="1:16" x14ac:dyDescent="0.25">
      <c r="B31" s="456"/>
      <c r="C31" s="354"/>
      <c r="D31" s="458" t="str">
        <f>IF(Intro!$G$24="English","$ / "&amp;Variables!B24,"$ / "&amp;Variables!C24)</f>
        <v>$ / tonne</v>
      </c>
      <c r="E31" s="458"/>
      <c r="F31" s="458"/>
      <c r="G31" s="90" t="str">
        <f>IF(G29=0,"-",G30/G29)</f>
        <v>-</v>
      </c>
      <c r="H31" s="90" t="str">
        <f>IF(H29=0,"-",H30/H29)</f>
        <v>-</v>
      </c>
      <c r="I31" s="90" t="str">
        <f>IF(I29=0,"-",I30/I29)</f>
        <v>-</v>
      </c>
      <c r="J31" s="90" t="str">
        <f>IF(J29=0,"-",J30/J29)</f>
        <v>-</v>
      </c>
      <c r="K31" s="90" t="str">
        <f>IF(K29=0,"-",K30/K29)</f>
        <v>-</v>
      </c>
      <c r="L31" s="76"/>
      <c r="M31" s="53"/>
    </row>
    <row r="32" spans="1:16" x14ac:dyDescent="0.25">
      <c r="B32" s="448" t="str">
        <f>IF(Intro!$G$24="English",O32,P32)</f>
        <v>Ventes au Canada</v>
      </c>
      <c r="C32" s="449"/>
      <c r="D32" s="449"/>
      <c r="E32" s="449"/>
      <c r="F32" s="449"/>
      <c r="G32" s="449"/>
      <c r="H32" s="449"/>
      <c r="I32" s="449"/>
      <c r="J32" s="449"/>
      <c r="K32" s="449"/>
      <c r="L32" s="76"/>
      <c r="M32" s="53"/>
      <c r="O32" s="75" t="s">
        <v>175</v>
      </c>
      <c r="P32" s="53" t="s">
        <v>198</v>
      </c>
    </row>
    <row r="33" spans="1:22" x14ac:dyDescent="0.25">
      <c r="B33" s="390" t="str">
        <f>IF(Intro!$G$24="English",O34,P34)</f>
        <v>Ventes aux distributeurs au Canada</v>
      </c>
      <c r="C33" s="347"/>
      <c r="D33" s="458" t="str">
        <f>D29</f>
        <v>tonnes</v>
      </c>
      <c r="E33" s="458"/>
      <c r="F33" s="458"/>
      <c r="G33" s="129"/>
      <c r="H33" s="129"/>
      <c r="I33" s="129"/>
      <c r="J33" s="129"/>
      <c r="K33" s="129"/>
      <c r="L33" s="76"/>
      <c r="M33" s="53"/>
    </row>
    <row r="34" spans="1:22" x14ac:dyDescent="0.25">
      <c r="B34" s="390"/>
      <c r="C34" s="347"/>
      <c r="D34" s="458" t="str">
        <f>IF(Intro!$G$24="English",O35,P35)</f>
        <v>valeur de vente nette rendue (CAD)</v>
      </c>
      <c r="E34" s="458"/>
      <c r="F34" s="458"/>
      <c r="G34" s="129"/>
      <c r="H34" s="129"/>
      <c r="I34" s="129"/>
      <c r="J34" s="129"/>
      <c r="K34" s="129"/>
      <c r="L34" s="76"/>
      <c r="M34" s="53"/>
      <c r="O34" s="31" t="str">
        <f>"Sales to "&amp;Variables!$B$26&amp;" in Canada"</f>
        <v>Sales to distributors in Canada</v>
      </c>
      <c r="P34" s="31" t="str">
        <f>"Ventes aux "&amp;Variables!$C$26&amp;" au Canada"</f>
        <v>Ventes aux distributeurs au Canada</v>
      </c>
    </row>
    <row r="35" spans="1:22" ht="15" thickBot="1" x14ac:dyDescent="0.3">
      <c r="B35" s="459"/>
      <c r="C35" s="460"/>
      <c r="D35" s="461" t="str">
        <f>D31</f>
        <v>$ / tonne</v>
      </c>
      <c r="E35" s="461"/>
      <c r="F35" s="461"/>
      <c r="G35" s="92" t="str">
        <f>IF(G33=0,"-",G34/G33)</f>
        <v>-</v>
      </c>
      <c r="H35" s="92" t="str">
        <f>IF(H33=0,"-",H34/H33)</f>
        <v>-</v>
      </c>
      <c r="I35" s="92" t="str">
        <f>IF(I33=0,"-",I34/I33)</f>
        <v>-</v>
      </c>
      <c r="J35" s="92" t="str">
        <f>IF(J33=0,"-",J34/J33)</f>
        <v>-</v>
      </c>
      <c r="K35" s="92" t="str">
        <f>IF(K33=0,"-",K34/K33)</f>
        <v>-</v>
      </c>
      <c r="L35" s="76"/>
      <c r="M35" s="53"/>
      <c r="O35" s="75" t="s">
        <v>326</v>
      </c>
      <c r="P35" s="53" t="s">
        <v>299</v>
      </c>
    </row>
    <row r="36" spans="1:22" x14ac:dyDescent="0.25">
      <c r="B36" s="462" t="str">
        <f>IF(Intro!$G$24="English",O36,P36)</f>
        <v>Ventes aux utilisateurs finals au Canada</v>
      </c>
      <c r="C36" s="463"/>
      <c r="D36" s="457" t="str">
        <f>D29</f>
        <v>tonnes</v>
      </c>
      <c r="E36" s="457"/>
      <c r="F36" s="457"/>
      <c r="G36" s="130"/>
      <c r="H36" s="130"/>
      <c r="I36" s="130"/>
      <c r="J36" s="130"/>
      <c r="K36" s="130"/>
      <c r="L36" s="76"/>
      <c r="M36" s="53"/>
      <c r="O36" s="31" t="str">
        <f>"Sales to "&amp;Variables!$B$27&amp;" in Canada"</f>
        <v>Sales to end users in Canada</v>
      </c>
      <c r="P36" s="31" t="str">
        <f>"Ventes aux "&amp;Variables!$C$27&amp;" au Canada"</f>
        <v>Ventes aux utilisateurs finals au Canada</v>
      </c>
    </row>
    <row r="37" spans="1:22" x14ac:dyDescent="0.25">
      <c r="B37" s="390"/>
      <c r="C37" s="347"/>
      <c r="D37" s="458" t="str">
        <f>D34</f>
        <v>valeur de vente nette rendue (CAD)</v>
      </c>
      <c r="E37" s="458"/>
      <c r="F37" s="458"/>
      <c r="G37" s="129"/>
      <c r="H37" s="129"/>
      <c r="I37" s="129"/>
      <c r="J37" s="129"/>
      <c r="K37" s="129"/>
      <c r="L37" s="76"/>
      <c r="M37" s="53"/>
      <c r="O37" s="31"/>
      <c r="P37" s="31"/>
    </row>
    <row r="38" spans="1:22" ht="15" thickBot="1" x14ac:dyDescent="0.3">
      <c r="B38" s="459"/>
      <c r="C38" s="460"/>
      <c r="D38" s="461" t="str">
        <f>D31</f>
        <v>$ / tonne</v>
      </c>
      <c r="E38" s="461"/>
      <c r="F38" s="461"/>
      <c r="G38" s="92" t="str">
        <f>IF(G36=0,"-",G37/G36)</f>
        <v>-</v>
      </c>
      <c r="H38" s="92" t="str">
        <f>IF(H36=0,"-",H37/H36)</f>
        <v>-</v>
      </c>
      <c r="I38" s="92" t="str">
        <f>IF(I36=0,"-",I37/I36)</f>
        <v>-</v>
      </c>
      <c r="J38" s="92" t="str">
        <f>IF(J36=0,"-",J37/J36)</f>
        <v>-</v>
      </c>
      <c r="K38" s="92" t="str">
        <f>IF(K36=0,"-",K37/K36)</f>
        <v>-</v>
      </c>
      <c r="L38" s="76"/>
      <c r="M38" s="53"/>
      <c r="O38" s="40"/>
      <c r="P38" s="31"/>
    </row>
    <row r="39" spans="1:22" x14ac:dyDescent="0.25">
      <c r="B39" s="343" t="str">
        <f>IF(Intro!$G$24="English",O39,P39)</f>
        <v>Ventes totales d'importations au Canada</v>
      </c>
      <c r="C39" s="344"/>
      <c r="D39" s="464" t="str">
        <f>D29</f>
        <v>tonnes</v>
      </c>
      <c r="E39" s="464"/>
      <c r="F39" s="464"/>
      <c r="G39" s="132">
        <f>G33+G36</f>
        <v>0</v>
      </c>
      <c r="H39" s="132">
        <f t="shared" ref="H39:K40" si="0">H33+H36</f>
        <v>0</v>
      </c>
      <c r="I39" s="132">
        <f t="shared" si="0"/>
        <v>0</v>
      </c>
      <c r="J39" s="132">
        <f t="shared" si="0"/>
        <v>0</v>
      </c>
      <c r="K39" s="132">
        <f t="shared" si="0"/>
        <v>0</v>
      </c>
      <c r="L39" s="105"/>
      <c r="M39" s="53"/>
      <c r="O39" s="62" t="s">
        <v>269</v>
      </c>
      <c r="P39" s="62" t="s">
        <v>270</v>
      </c>
    </row>
    <row r="40" spans="1:22" x14ac:dyDescent="0.25">
      <c r="B40" s="341"/>
      <c r="C40" s="342"/>
      <c r="D40" s="465" t="str">
        <f>D37</f>
        <v>valeur de vente nette rendue (CAD)</v>
      </c>
      <c r="E40" s="465"/>
      <c r="F40" s="465"/>
      <c r="G40" s="133">
        <f>G34+G37</f>
        <v>0</v>
      </c>
      <c r="H40" s="133">
        <f t="shared" si="0"/>
        <v>0</v>
      </c>
      <c r="I40" s="133">
        <f t="shared" si="0"/>
        <v>0</v>
      </c>
      <c r="J40" s="133">
        <f t="shared" si="0"/>
        <v>0</v>
      </c>
      <c r="K40" s="133">
        <f t="shared" si="0"/>
        <v>0</v>
      </c>
      <c r="L40" s="105"/>
      <c r="M40" s="53"/>
    </row>
    <row r="41" spans="1:22" x14ac:dyDescent="0.25">
      <c r="B41" s="341"/>
      <c r="C41" s="342"/>
      <c r="D41" s="466" t="str">
        <f>D31</f>
        <v>$ / tonne</v>
      </c>
      <c r="E41" s="466"/>
      <c r="F41" s="466"/>
      <c r="G41" s="90" t="str">
        <f>IF(G39=0,"-",G40/G39)</f>
        <v>-</v>
      </c>
      <c r="H41" s="90" t="str">
        <f t="shared" ref="H41:K41" si="1">IF(H39=0,"-",H40/H39)</f>
        <v>-</v>
      </c>
      <c r="I41" s="90" t="str">
        <f t="shared" si="1"/>
        <v>-</v>
      </c>
      <c r="J41" s="90" t="str">
        <f t="shared" si="1"/>
        <v>-</v>
      </c>
      <c r="K41" s="90" t="str">
        <f t="shared" si="1"/>
        <v>-</v>
      </c>
      <c r="L41" s="105"/>
      <c r="M41" s="53"/>
    </row>
    <row r="42" spans="1:22" s="8" customFormat="1" x14ac:dyDescent="0.25">
      <c r="A42" s="77"/>
      <c r="B42" s="141"/>
      <c r="C42" s="142"/>
      <c r="D42" s="467"/>
      <c r="E42" s="467"/>
      <c r="F42" s="143"/>
      <c r="G42" s="143"/>
      <c r="H42" s="143"/>
      <c r="I42" s="143"/>
      <c r="J42" s="143"/>
      <c r="K42" s="144"/>
      <c r="L42" s="145"/>
    </row>
    <row r="43" spans="1:22" x14ac:dyDescent="0.25">
      <c r="B43" s="369" t="s">
        <v>15</v>
      </c>
      <c r="C43" s="370"/>
      <c r="D43" s="370"/>
      <c r="E43" s="370"/>
      <c r="F43" s="370"/>
      <c r="G43" s="370"/>
      <c r="H43" s="370"/>
      <c r="I43" s="370"/>
      <c r="J43" s="370"/>
      <c r="K43" s="370"/>
      <c r="L43" s="371"/>
      <c r="M43" s="53"/>
    </row>
    <row r="44" spans="1:22" x14ac:dyDescent="0.25">
      <c r="B44" s="48"/>
      <c r="C44" s="49"/>
      <c r="D44" s="49"/>
      <c r="E44" s="50"/>
      <c r="F44" s="50"/>
      <c r="G44" s="50"/>
      <c r="H44" s="50"/>
      <c r="I44" s="50"/>
      <c r="J44" s="50"/>
      <c r="K44" s="50"/>
      <c r="L44" s="51"/>
      <c r="M44" s="53"/>
    </row>
    <row r="45" spans="1:22" s="9" customFormat="1" x14ac:dyDescent="0.25">
      <c r="A45" s="7"/>
      <c r="B45" s="468" t="str">
        <f>IF(Intro!$G$24="English",O45,P45)</f>
        <v>Indiquez la proportion de la valeur de vente nette rendue de vos importations qui est représentée par les frais de livraison.</v>
      </c>
      <c r="C45" s="469"/>
      <c r="D45" s="469"/>
      <c r="E45" s="469"/>
      <c r="F45" s="469"/>
      <c r="G45" s="469"/>
      <c r="H45" s="469"/>
      <c r="I45" s="469"/>
      <c r="J45" s="469"/>
      <c r="K45" s="469"/>
      <c r="L45" s="470"/>
      <c r="M45" s="42"/>
      <c r="N45" s="42"/>
      <c r="O45" s="53" t="s">
        <v>317</v>
      </c>
      <c r="P45" s="53" t="s">
        <v>319</v>
      </c>
      <c r="Q45" s="31"/>
      <c r="R45" s="42"/>
      <c r="S45" s="42"/>
      <c r="T45" s="42"/>
      <c r="U45" s="42"/>
      <c r="V45" s="42"/>
    </row>
    <row r="46" spans="1:22" s="9" customFormat="1" x14ac:dyDescent="0.25">
      <c r="A46" s="7"/>
      <c r="B46" s="468" t="str">
        <f>Pro!B23</f>
        <v>Note - Ne répondez à cette question que si votre entreprise a vendu les marchandises du 1er janvier 2023 au 31 mars 2026.</v>
      </c>
      <c r="C46" s="469"/>
      <c r="D46" s="469"/>
      <c r="E46" s="469"/>
      <c r="F46" s="469"/>
      <c r="G46" s="469"/>
      <c r="H46" s="469"/>
      <c r="I46" s="469"/>
      <c r="J46" s="469"/>
      <c r="K46" s="469"/>
      <c r="L46" s="470"/>
      <c r="M46" s="42"/>
      <c r="N46" s="42"/>
      <c r="O46" s="18"/>
      <c r="P46" s="53"/>
      <c r="Q46" s="31"/>
      <c r="R46" s="42"/>
      <c r="S46" s="42"/>
      <c r="T46" s="42"/>
      <c r="U46" s="42"/>
      <c r="V46" s="42"/>
    </row>
    <row r="47" spans="1:22" x14ac:dyDescent="0.25">
      <c r="B47" s="474"/>
      <c r="C47" s="475"/>
      <c r="D47" s="475"/>
      <c r="E47" s="475"/>
      <c r="F47" s="475"/>
      <c r="G47" s="475"/>
      <c r="H47" s="475"/>
      <c r="I47" s="475"/>
      <c r="J47" s="475"/>
      <c r="K47" s="475"/>
      <c r="L47" s="476"/>
      <c r="M47" s="42"/>
      <c r="N47" s="42"/>
      <c r="Q47" s="40"/>
      <c r="R47" s="42"/>
      <c r="S47" s="42"/>
      <c r="T47" s="42"/>
      <c r="U47" s="42"/>
      <c r="V47" s="42"/>
    </row>
    <row r="48" spans="1:22" x14ac:dyDescent="0.25">
      <c r="B48" s="67"/>
      <c r="C48" s="26"/>
      <c r="D48" s="453">
        <f>Variables!$B$6</f>
        <v>2023</v>
      </c>
      <c r="E48" s="453">
        <f>D48+1</f>
        <v>2024</v>
      </c>
      <c r="F48" s="453">
        <f>E48+1</f>
        <v>2025</v>
      </c>
      <c r="G48" s="453" t="str">
        <f>IF(Intro!$G$24="English",Variables!B9,Variables!C9)</f>
        <v>janv-mars 2025</v>
      </c>
      <c r="H48" s="453" t="str">
        <f>IF(Intro!$G$24="English",Variables!B10,Variables!C10)</f>
        <v>janv-mars 2026</v>
      </c>
      <c r="I48" s="53"/>
      <c r="J48" s="42"/>
      <c r="K48" s="42"/>
      <c r="L48" s="41"/>
      <c r="M48" s="42"/>
      <c r="N48" s="42"/>
      <c r="Q48" s="40"/>
      <c r="R48" s="42"/>
      <c r="S48" s="42"/>
      <c r="T48" s="42"/>
      <c r="U48" s="42"/>
      <c r="V48" s="42"/>
    </row>
    <row r="49" spans="1:22" x14ac:dyDescent="0.25">
      <c r="B49" s="67"/>
      <c r="C49" s="26"/>
      <c r="D49" s="455"/>
      <c r="E49" s="455"/>
      <c r="F49" s="455"/>
      <c r="G49" s="455"/>
      <c r="H49" s="455"/>
      <c r="I49" s="53"/>
      <c r="J49" s="42"/>
      <c r="K49" s="42"/>
      <c r="L49" s="41"/>
      <c r="M49" s="42"/>
      <c r="N49" s="42"/>
      <c r="Q49" s="40"/>
      <c r="R49" s="42"/>
      <c r="S49" s="42"/>
      <c r="T49" s="42"/>
      <c r="U49" s="42"/>
      <c r="V49" s="42"/>
    </row>
    <row r="50" spans="1:22" x14ac:dyDescent="0.25">
      <c r="B50" s="88"/>
      <c r="C50" s="93" t="str">
        <f>IF(Intro!$G$24="English",O50,P50)</f>
        <v>Coût de livraison (%)</v>
      </c>
      <c r="D50" s="135"/>
      <c r="E50" s="135"/>
      <c r="F50" s="135"/>
      <c r="G50" s="135"/>
      <c r="H50" s="135"/>
      <c r="I50" s="53"/>
      <c r="J50" s="78"/>
      <c r="K50" s="78"/>
      <c r="L50" s="79"/>
      <c r="M50" s="42"/>
      <c r="N50" s="42"/>
      <c r="O50" s="53" t="s">
        <v>256</v>
      </c>
      <c r="P50" s="53" t="s">
        <v>257</v>
      </c>
      <c r="Q50" s="31"/>
      <c r="R50" s="42"/>
      <c r="S50" s="42"/>
      <c r="T50" s="42"/>
      <c r="U50" s="42"/>
      <c r="V50" s="42"/>
    </row>
    <row r="51" spans="1:22" x14ac:dyDescent="0.25">
      <c r="B51" s="43"/>
      <c r="C51" s="78"/>
      <c r="D51" s="80"/>
      <c r="E51" s="78"/>
      <c r="F51" s="78"/>
      <c r="G51" s="78"/>
      <c r="H51" s="78"/>
      <c r="I51" s="78"/>
      <c r="J51" s="78"/>
      <c r="K51" s="78"/>
      <c r="L51" s="79"/>
      <c r="M51" s="42"/>
      <c r="N51" s="42"/>
      <c r="Q51" s="31"/>
      <c r="R51" s="42"/>
      <c r="S51" s="42"/>
      <c r="T51" s="42"/>
      <c r="U51" s="42"/>
      <c r="V51" s="42"/>
    </row>
    <row r="52" spans="1:22" x14ac:dyDescent="0.25">
      <c r="B52" s="468" t="str">
        <f>IF(Intro!$G$24="English",O52,P52)</f>
        <v>Expliquez les raisons pour lesquelles la proportion de la valeur de vente nette rendue de vos importations représentée par les frais de livraison a changé depuis le 1er janvier 2023.</v>
      </c>
      <c r="C52" s="469"/>
      <c r="D52" s="469"/>
      <c r="E52" s="469"/>
      <c r="F52" s="469"/>
      <c r="G52" s="469"/>
      <c r="H52" s="469"/>
      <c r="I52" s="469"/>
      <c r="J52" s="469"/>
      <c r="K52" s="469"/>
      <c r="L52" s="470"/>
      <c r="M52" s="42"/>
      <c r="N52" s="42"/>
      <c r="O52" s="53" t="str">
        <f>"Explain the reasons why the proportion of your import net delivered selling value represented by delivery costs has changed since January 1, "&amp;Variables!B6&amp;"."</f>
        <v>Explain the reasons why the proportion of your import net delivered selling value represented by delivery costs has changed since January 1, 2023.</v>
      </c>
      <c r="P52" s="53" t="str">
        <f>"Expliquez les raisons pour lesquelles la proportion de la valeur de vente nette rendue de vos importations représentée par les frais de livraison a changé depuis le 1er janvier "&amp;Variables!B6&amp;"."</f>
        <v>Expliquez les raisons pour lesquelles la proportion de la valeur de vente nette rendue de vos importations représentée par les frais de livraison a changé depuis le 1er janvier 2023.</v>
      </c>
      <c r="Q52" s="31"/>
      <c r="R52" s="42"/>
      <c r="S52" s="42"/>
      <c r="T52" s="42"/>
      <c r="U52" s="42"/>
      <c r="V52" s="42"/>
    </row>
    <row r="53" spans="1:22" x14ac:dyDescent="0.25">
      <c r="B53" s="43"/>
      <c r="C53" s="78"/>
      <c r="D53" s="80"/>
      <c r="E53" s="78"/>
      <c r="F53" s="78"/>
      <c r="G53" s="78"/>
      <c r="H53" s="78"/>
      <c r="I53" s="78"/>
      <c r="J53" s="78"/>
      <c r="K53" s="78"/>
      <c r="L53" s="79"/>
      <c r="M53" s="42"/>
      <c r="N53" s="42"/>
      <c r="Q53" s="31"/>
      <c r="R53" s="42"/>
      <c r="S53" s="42"/>
      <c r="T53" s="42"/>
      <c r="U53" s="42"/>
      <c r="V53" s="42"/>
    </row>
    <row r="54" spans="1:22" x14ac:dyDescent="0.25">
      <c r="B54" s="471"/>
      <c r="C54" s="472"/>
      <c r="D54" s="472"/>
      <c r="E54" s="472"/>
      <c r="F54" s="472"/>
      <c r="G54" s="472"/>
      <c r="H54" s="472"/>
      <c r="I54" s="472"/>
      <c r="J54" s="472"/>
      <c r="K54" s="472"/>
      <c r="L54" s="473"/>
      <c r="M54" s="42"/>
      <c r="N54" s="42"/>
      <c r="Q54" s="42"/>
      <c r="R54" s="42"/>
      <c r="S54" s="42"/>
      <c r="T54" s="42"/>
      <c r="U54" s="42"/>
      <c r="V54" s="42"/>
    </row>
    <row r="55" spans="1:22" x14ac:dyDescent="0.25">
      <c r="B55" s="471"/>
      <c r="C55" s="472"/>
      <c r="D55" s="472"/>
      <c r="E55" s="472"/>
      <c r="F55" s="472"/>
      <c r="G55" s="472"/>
      <c r="H55" s="472"/>
      <c r="I55" s="472"/>
      <c r="J55" s="472"/>
      <c r="K55" s="472"/>
      <c r="L55" s="473"/>
      <c r="M55" s="42"/>
      <c r="N55" s="42"/>
      <c r="Q55" s="42"/>
      <c r="R55" s="42"/>
      <c r="S55" s="42"/>
      <c r="T55" s="42"/>
      <c r="U55" s="42"/>
      <c r="V55" s="42"/>
    </row>
    <row r="56" spans="1:22" x14ac:dyDescent="0.25">
      <c r="B56" s="471"/>
      <c r="C56" s="472"/>
      <c r="D56" s="472"/>
      <c r="E56" s="472"/>
      <c r="F56" s="472"/>
      <c r="G56" s="472"/>
      <c r="H56" s="472"/>
      <c r="I56" s="472"/>
      <c r="J56" s="472"/>
      <c r="K56" s="472"/>
      <c r="L56" s="473"/>
      <c r="M56" s="42"/>
      <c r="N56" s="42"/>
      <c r="Q56" s="42"/>
      <c r="R56" s="42"/>
      <c r="S56" s="42"/>
      <c r="T56" s="42"/>
      <c r="U56" s="42"/>
      <c r="V56" s="42"/>
    </row>
    <row r="57" spans="1:22" x14ac:dyDescent="0.25">
      <c r="B57" s="471"/>
      <c r="C57" s="472"/>
      <c r="D57" s="472"/>
      <c r="E57" s="472"/>
      <c r="F57" s="472"/>
      <c r="G57" s="472"/>
      <c r="H57" s="472"/>
      <c r="I57" s="472"/>
      <c r="J57" s="472"/>
      <c r="K57" s="472"/>
      <c r="L57" s="473"/>
      <c r="M57" s="42"/>
      <c r="N57" s="42"/>
      <c r="Q57" s="42"/>
      <c r="R57" s="42"/>
      <c r="S57" s="42"/>
      <c r="T57" s="42"/>
      <c r="U57" s="42"/>
      <c r="V57" s="42"/>
    </row>
    <row r="58" spans="1:22" x14ac:dyDescent="0.25">
      <c r="B58" s="471"/>
      <c r="C58" s="472"/>
      <c r="D58" s="472"/>
      <c r="E58" s="472"/>
      <c r="F58" s="472"/>
      <c r="G58" s="472"/>
      <c r="H58" s="472"/>
      <c r="I58" s="472"/>
      <c r="J58" s="472"/>
      <c r="K58" s="472"/>
      <c r="L58" s="473"/>
      <c r="M58" s="42"/>
      <c r="N58" s="42"/>
      <c r="Q58" s="42"/>
      <c r="R58" s="42"/>
      <c r="S58" s="42"/>
      <c r="T58" s="42"/>
      <c r="U58" s="42"/>
      <c r="V58" s="42"/>
    </row>
    <row r="59" spans="1:22" s="47" customFormat="1" x14ac:dyDescent="0.25">
      <c r="A59" s="81"/>
      <c r="B59" s="471"/>
      <c r="C59" s="472"/>
      <c r="D59" s="472"/>
      <c r="E59" s="472"/>
      <c r="F59" s="472"/>
      <c r="G59" s="472"/>
      <c r="H59" s="472"/>
      <c r="I59" s="472"/>
      <c r="J59" s="472"/>
      <c r="K59" s="472"/>
      <c r="L59" s="473"/>
      <c r="N59" s="82"/>
      <c r="O59" s="53"/>
      <c r="P59" s="53"/>
    </row>
    <row r="60" spans="1:22" s="47" customFormat="1" x14ac:dyDescent="0.25">
      <c r="A60" s="81"/>
      <c r="B60" s="471"/>
      <c r="C60" s="472"/>
      <c r="D60" s="472"/>
      <c r="E60" s="472"/>
      <c r="F60" s="472"/>
      <c r="G60" s="472"/>
      <c r="H60" s="472"/>
      <c r="I60" s="472"/>
      <c r="J60" s="472"/>
      <c r="K60" s="472"/>
      <c r="L60" s="473"/>
      <c r="N60" s="82"/>
    </row>
    <row r="61" spans="1:22" s="47" customFormat="1" x14ac:dyDescent="0.25">
      <c r="A61" s="81"/>
      <c r="B61" s="471"/>
      <c r="C61" s="472"/>
      <c r="D61" s="472"/>
      <c r="E61" s="472"/>
      <c r="F61" s="472"/>
      <c r="G61" s="472"/>
      <c r="H61" s="472"/>
      <c r="I61" s="472"/>
      <c r="J61" s="472"/>
      <c r="K61" s="472"/>
      <c r="L61" s="473"/>
      <c r="N61" s="82"/>
      <c r="O61" s="53"/>
      <c r="P61" s="53"/>
    </row>
    <row r="62" spans="1:22" s="47" customFormat="1" x14ac:dyDescent="0.25">
      <c r="A62" s="81"/>
      <c r="B62" s="146"/>
      <c r="C62" s="147"/>
      <c r="D62" s="147"/>
      <c r="E62" s="147"/>
      <c r="F62" s="147"/>
      <c r="G62" s="147"/>
      <c r="H62" s="147"/>
      <c r="I62" s="147"/>
      <c r="J62" s="147"/>
      <c r="K62" s="147"/>
      <c r="L62" s="148"/>
      <c r="N62" s="82"/>
      <c r="O62" s="53"/>
      <c r="P62" s="53"/>
    </row>
    <row r="63" spans="1:22" s="47" customFormat="1" x14ac:dyDescent="0.25">
      <c r="A63" s="81"/>
      <c r="B63" s="4"/>
      <c r="C63" s="42"/>
      <c r="D63" s="42"/>
      <c r="E63" s="42"/>
      <c r="F63" s="42"/>
      <c r="G63" s="42"/>
      <c r="H63" s="42"/>
      <c r="I63" s="42"/>
      <c r="J63" s="42"/>
      <c r="K63" s="42"/>
      <c r="L63" s="42"/>
      <c r="N63" s="82"/>
      <c r="O63" s="9"/>
      <c r="P63" s="9"/>
    </row>
    <row r="65" spans="15:16" x14ac:dyDescent="0.25">
      <c r="O65" s="9"/>
      <c r="P65" s="9"/>
    </row>
  </sheetData>
  <sheetProtection algorithmName="SHA-512" hashValue="nfUkVTPX2f8SsIH7F3rt0WcDDdfbpjKIQzTKY1z65i9vInxliW5JyLnbRMOf2bjkQfUNZIg9lI02TRlpsiSBhw==" saltValue="W+OxjgCpGNNULMhyyxztHw==" spinCount="100000" sheet="1" objects="1" scenarios="1" selectLockedCells="1"/>
  <mergeCells count="51">
    <mergeCell ref="B52:L52"/>
    <mergeCell ref="B54:L61"/>
    <mergeCell ref="B45:L45"/>
    <mergeCell ref="B46:L46"/>
    <mergeCell ref="B47:L47"/>
    <mergeCell ref="D48:D49"/>
    <mergeCell ref="E48:E49"/>
    <mergeCell ref="F48:F49"/>
    <mergeCell ref="G48:G49"/>
    <mergeCell ref="H48:H49"/>
    <mergeCell ref="B43:L43"/>
    <mergeCell ref="B33:C35"/>
    <mergeCell ref="D33:F33"/>
    <mergeCell ref="D34:F34"/>
    <mergeCell ref="D35:F35"/>
    <mergeCell ref="B36:C38"/>
    <mergeCell ref="D36:F36"/>
    <mergeCell ref="D37:F37"/>
    <mergeCell ref="D38:F38"/>
    <mergeCell ref="B39:C41"/>
    <mergeCell ref="D39:F39"/>
    <mergeCell ref="D40:F40"/>
    <mergeCell ref="D41:F41"/>
    <mergeCell ref="D42:E42"/>
    <mergeCell ref="B32:K32"/>
    <mergeCell ref="B20:L20"/>
    <mergeCell ref="B21:L21"/>
    <mergeCell ref="B23:F23"/>
    <mergeCell ref="G23:K23"/>
    <mergeCell ref="G26:G27"/>
    <mergeCell ref="H26:H27"/>
    <mergeCell ref="I26:I27"/>
    <mergeCell ref="J26:J27"/>
    <mergeCell ref="K26:K27"/>
    <mergeCell ref="B28:K28"/>
    <mergeCell ref="B29:C31"/>
    <mergeCell ref="D29:F29"/>
    <mergeCell ref="D30:F30"/>
    <mergeCell ref="D31:F31"/>
    <mergeCell ref="B18:L18"/>
    <mergeCell ref="B4:L4"/>
    <mergeCell ref="B5:L5"/>
    <mergeCell ref="B6:L6"/>
    <mergeCell ref="B8:L8"/>
    <mergeCell ref="B9:L9"/>
    <mergeCell ref="B10:L10"/>
    <mergeCell ref="B12:L12"/>
    <mergeCell ref="B13:L14"/>
    <mergeCell ref="B15:L15"/>
    <mergeCell ref="B16:L16"/>
    <mergeCell ref="B17:L17"/>
  </mergeCells>
  <dataValidations count="3">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47 B54:B58" xr:uid="{87BF4E52-5D47-4994-9099-CEBEF033ED2E}">
      <formula1>1001</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F42:J42 G35:K35 G38:K41 G31:K31" xr:uid="{81DA40B8-AC5A-4937-ACF8-589D184D0782}">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9:K30 G33:K34 G36:K37 D50:H50" xr:uid="{14572692-5DA5-46DA-8012-A17FDB92BE22}">
      <formula1>0</formula1>
    </dataValidation>
  </dataValidations>
  <printOptions horizontalCentered="1"/>
  <pageMargins left="0.25" right="0.25" top="0.75" bottom="0.75" header="0.3" footer="0.3"/>
  <pageSetup scale="63" fitToHeight="0" orientation="portrait" r:id="rId1"/>
  <headerFooter>
    <oddFooter>&amp;L&amp;A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92EF9A-274F-4F77-AD84-AB90293723E0}">
  <sheetPr>
    <tabColor rgb="FF92D050"/>
    <pageSetUpPr fitToPage="1"/>
  </sheetPr>
  <dimension ref="A1:V65"/>
  <sheetViews>
    <sheetView showGridLines="0" topLeftCell="A16" zoomScaleNormal="100" zoomScaleSheetLayoutView="55" workbookViewId="0"/>
  </sheetViews>
  <sheetFormatPr defaultColWidth="9.42578125" defaultRowHeight="14.25" x14ac:dyDescent="0.25"/>
  <cols>
    <col min="1" max="1" width="1.5703125" style="7" customWidth="1"/>
    <col min="2" max="12" width="14.5703125" style="1" customWidth="1"/>
    <col min="13" max="13" width="6.42578125" style="8" customWidth="1"/>
    <col min="14" max="14" width="9.42578125" style="53" customWidth="1"/>
    <col min="15" max="15" width="10.5703125" style="53" hidden="1" customWidth="1"/>
    <col min="16" max="16" width="8.5703125" style="53" hidden="1" customWidth="1"/>
    <col min="17" max="18" width="9.42578125" style="53" customWidth="1"/>
    <col min="19" max="16384" width="9.42578125" style="53"/>
  </cols>
  <sheetData>
    <row r="1" spans="1:16" x14ac:dyDescent="0.25">
      <c r="O1" s="53" t="s">
        <v>316</v>
      </c>
      <c r="P1" s="53" t="s">
        <v>316</v>
      </c>
    </row>
    <row r="2" spans="1:16" x14ac:dyDescent="0.25">
      <c r="B2" s="10" t="str">
        <f>Pro!B2</f>
        <v>PROTÉGÉ</v>
      </c>
      <c r="C2" s="10"/>
      <c r="O2" s="9" t="s">
        <v>68</v>
      </c>
      <c r="P2" s="9" t="s">
        <v>81</v>
      </c>
    </row>
    <row r="3" spans="1:16" x14ac:dyDescent="0.25">
      <c r="B3" s="12"/>
      <c r="C3" s="12"/>
      <c r="O3" s="2"/>
      <c r="P3" s="2"/>
    </row>
    <row r="4" spans="1:16" s="2" customFormat="1" x14ac:dyDescent="0.25">
      <c r="A4" s="4"/>
      <c r="B4" s="289" t="str">
        <f>Info!B4</f>
        <v>QUESTIONNAIRE À L'INTENTION DES IMPORTATEURS</v>
      </c>
      <c r="C4" s="289"/>
      <c r="D4" s="289"/>
      <c r="E4" s="289"/>
      <c r="F4" s="289"/>
      <c r="G4" s="289"/>
      <c r="H4" s="289"/>
      <c r="I4" s="289"/>
      <c r="J4" s="289"/>
      <c r="K4" s="289"/>
      <c r="L4" s="289"/>
      <c r="M4" s="22"/>
      <c r="N4" s="22"/>
      <c r="O4" s="20"/>
      <c r="P4" s="20"/>
    </row>
    <row r="5" spans="1:16" s="2" customFormat="1" x14ac:dyDescent="0.25">
      <c r="A5" s="4"/>
      <c r="B5" s="289" t="str">
        <f>Info!B5</f>
        <v>RR-2025-006</v>
      </c>
      <c r="C5" s="289"/>
      <c r="D5" s="289"/>
      <c r="E5" s="289"/>
      <c r="F5" s="289"/>
      <c r="G5" s="289"/>
      <c r="H5" s="289"/>
      <c r="I5" s="289"/>
      <c r="J5" s="289"/>
      <c r="K5" s="289"/>
      <c r="L5" s="289"/>
      <c r="M5" s="22"/>
      <c r="N5" s="22"/>
      <c r="O5" s="20"/>
      <c r="P5" s="20"/>
    </row>
    <row r="6" spans="1:16" s="6" customFormat="1" x14ac:dyDescent="0.25">
      <c r="A6" s="4"/>
      <c r="B6" s="289" t="str">
        <f>Info!B6</f>
        <v>FOURNITURES TUBULAIRES POUR PUITS DE PÉTROLE II</v>
      </c>
      <c r="C6" s="289"/>
      <c r="D6" s="289"/>
      <c r="E6" s="289"/>
      <c r="F6" s="289"/>
      <c r="G6" s="289"/>
      <c r="H6" s="289"/>
      <c r="I6" s="289"/>
      <c r="J6" s="289"/>
      <c r="K6" s="289"/>
      <c r="L6" s="289"/>
      <c r="M6" s="20"/>
      <c r="N6" s="20"/>
      <c r="O6" s="15"/>
      <c r="P6" s="15"/>
    </row>
    <row r="7" spans="1:16" s="6" customFormat="1" x14ac:dyDescent="0.25">
      <c r="A7" s="4"/>
      <c r="B7" s="136"/>
      <c r="C7" s="136"/>
      <c r="D7" s="136"/>
      <c r="E7" s="136"/>
      <c r="F7" s="136"/>
      <c r="G7" s="136"/>
      <c r="H7" s="136"/>
      <c r="I7" s="136"/>
      <c r="J7" s="136"/>
      <c r="K7" s="136"/>
      <c r="L7" s="136"/>
      <c r="M7" s="20"/>
      <c r="N7" s="20"/>
      <c r="O7" s="15"/>
      <c r="P7" s="15"/>
    </row>
    <row r="8" spans="1:16" s="6" customFormat="1" x14ac:dyDescent="0.25">
      <c r="A8" s="4"/>
      <c r="B8" s="399" t="str">
        <f>Pro!B8</f>
        <v>Les questions suivantes font référence aux marchandises comme définies dans la description du produit de l'onglet Intro.</v>
      </c>
      <c r="C8" s="399"/>
      <c r="D8" s="399"/>
      <c r="E8" s="399"/>
      <c r="F8" s="399"/>
      <c r="G8" s="399"/>
      <c r="H8" s="399"/>
      <c r="I8" s="399"/>
      <c r="J8" s="399"/>
      <c r="K8" s="399"/>
      <c r="L8" s="399"/>
      <c r="M8" s="20"/>
      <c r="N8" s="20"/>
      <c r="O8" s="21"/>
    </row>
    <row r="9" spans="1:16" s="6" customFormat="1" x14ac:dyDescent="0.25">
      <c r="A9" s="4"/>
      <c r="B9" s="399" t="str">
        <f>Pro!B9</f>
        <v>Des informations sur le produit et un glossaire de termes sont disponibles dans l'onglet Info.</v>
      </c>
      <c r="C9" s="399"/>
      <c r="D9" s="399"/>
      <c r="E9" s="399"/>
      <c r="F9" s="399"/>
      <c r="G9" s="399"/>
      <c r="H9" s="399"/>
      <c r="I9" s="399"/>
      <c r="J9" s="399"/>
      <c r="K9" s="399"/>
      <c r="L9" s="399"/>
      <c r="M9" s="20"/>
      <c r="N9" s="20"/>
      <c r="O9" s="15"/>
    </row>
    <row r="10" spans="1:16" s="6" customFormat="1" x14ac:dyDescent="0.25">
      <c r="A10" s="4"/>
      <c r="B10" s="399" t="str">
        <f>Pro!B10</f>
        <v>Utilisez l'onglet AddPro si vous avez besoin de plus d'espace.</v>
      </c>
      <c r="C10" s="399"/>
      <c r="D10" s="399"/>
      <c r="E10" s="399"/>
      <c r="F10" s="399"/>
      <c r="G10" s="399"/>
      <c r="H10" s="399"/>
      <c r="I10" s="399"/>
      <c r="J10" s="399"/>
      <c r="K10" s="399"/>
      <c r="L10" s="399"/>
      <c r="M10" s="20"/>
      <c r="N10" s="20"/>
      <c r="O10" s="15"/>
      <c r="P10" s="15"/>
    </row>
    <row r="11" spans="1:16" s="6" customFormat="1" x14ac:dyDescent="0.25">
      <c r="A11" s="4"/>
      <c r="B11" s="74"/>
      <c r="C11" s="74"/>
      <c r="D11" s="19"/>
      <c r="E11" s="19"/>
      <c r="F11" s="19"/>
      <c r="G11" s="19"/>
      <c r="H11" s="19"/>
      <c r="I11" s="19"/>
      <c r="J11" s="19"/>
      <c r="K11" s="19"/>
      <c r="L11" s="19"/>
      <c r="M11" s="20"/>
      <c r="N11" s="20"/>
      <c r="O11" s="15"/>
      <c r="P11" s="15"/>
    </row>
    <row r="12" spans="1:16" s="6" customFormat="1" x14ac:dyDescent="0.25">
      <c r="A12" s="4"/>
      <c r="B12" s="399" t="str">
        <f>Pro!B12</f>
        <v>Pour les questions de cet onglet, notez ce qui suit :</v>
      </c>
      <c r="C12" s="399"/>
      <c r="D12" s="399"/>
      <c r="E12" s="399"/>
      <c r="F12" s="399"/>
      <c r="G12" s="399"/>
      <c r="H12" s="399"/>
      <c r="I12" s="399"/>
      <c r="J12" s="399"/>
      <c r="K12" s="399"/>
      <c r="L12" s="399"/>
      <c r="M12" s="20"/>
      <c r="N12" s="20"/>
      <c r="O12" s="15"/>
      <c r="P12" s="15"/>
    </row>
    <row r="13" spans="1:16" s="6" customFormat="1" x14ac:dyDescent="0.25">
      <c r="A13" s="4"/>
      <c r="B13" s="447" t="str">
        <f>Pro!B13</f>
        <v xml:space="preserve">• Veuillez indiquer seulement les ventes effectuées à partir des importations de votre entreprise. Les ventes de marchandises achetées auprès de producteurs canadiens doivent être exclues. </v>
      </c>
      <c r="C13" s="447"/>
      <c r="D13" s="447"/>
      <c r="E13" s="447"/>
      <c r="F13" s="447"/>
      <c r="G13" s="447"/>
      <c r="H13" s="447"/>
      <c r="I13" s="447"/>
      <c r="J13" s="447"/>
      <c r="K13" s="447"/>
      <c r="L13" s="447"/>
      <c r="M13" s="20"/>
      <c r="N13" s="20"/>
      <c r="O13" s="15"/>
      <c r="P13" s="15"/>
    </row>
    <row r="14" spans="1:16" s="6" customFormat="1" x14ac:dyDescent="0.25">
      <c r="A14" s="4"/>
      <c r="B14" s="447"/>
      <c r="C14" s="447"/>
      <c r="D14" s="447"/>
      <c r="E14" s="447"/>
      <c r="F14" s="447"/>
      <c r="G14" s="447"/>
      <c r="H14" s="447"/>
      <c r="I14" s="447"/>
      <c r="J14" s="447"/>
      <c r="K14" s="447"/>
      <c r="L14" s="447"/>
      <c r="M14" s="20"/>
      <c r="N14" s="20"/>
      <c r="O14" s="15"/>
      <c r="P14" s="15"/>
    </row>
    <row r="15" spans="1:16" s="6" customFormat="1" x14ac:dyDescent="0.25">
      <c r="A15" s="4"/>
      <c r="B15" s="399" t="str">
        <f>Pro!B15</f>
        <v>• Déclarez toutes les ventes aux entreprises associées canadiennes et étrangères.</v>
      </c>
      <c r="C15" s="399"/>
      <c r="D15" s="399"/>
      <c r="E15" s="399"/>
      <c r="F15" s="399"/>
      <c r="G15" s="399"/>
      <c r="H15" s="399"/>
      <c r="I15" s="399"/>
      <c r="J15" s="399"/>
      <c r="K15" s="399"/>
      <c r="L15" s="399"/>
      <c r="M15" s="20"/>
      <c r="N15" s="20"/>
      <c r="O15" s="15"/>
      <c r="P15" s="15"/>
    </row>
    <row r="16" spans="1:16" s="6" customFormat="1" x14ac:dyDescent="0.25">
      <c r="A16" s="4"/>
      <c r="B16" s="399" t="str">
        <f>Pro!B16</f>
        <v>• Déclarez toutes les ventes à compter de la date de l’expédition au client ou à son entrepôt.</v>
      </c>
      <c r="C16" s="399"/>
      <c r="D16" s="399"/>
      <c r="E16" s="399"/>
      <c r="F16" s="399"/>
      <c r="G16" s="399"/>
      <c r="H16" s="399"/>
      <c r="I16" s="399"/>
      <c r="J16" s="399"/>
      <c r="K16" s="399"/>
      <c r="L16" s="399"/>
      <c r="M16" s="20"/>
      <c r="N16" s="20"/>
      <c r="O16" s="15"/>
      <c r="P16" s="15"/>
    </row>
    <row r="17" spans="1:16" s="6" customFormat="1" x14ac:dyDescent="0.25">
      <c r="A17" s="4"/>
      <c r="B17" s="399" t="str">
        <f>Pro!B17</f>
        <v>• Déclarez toutes les valeurs en dollars canadiens.</v>
      </c>
      <c r="C17" s="399"/>
      <c r="D17" s="399"/>
      <c r="E17" s="399"/>
      <c r="F17" s="399"/>
      <c r="G17" s="399"/>
      <c r="H17" s="399"/>
      <c r="I17" s="399"/>
      <c r="J17" s="399"/>
      <c r="K17" s="399"/>
      <c r="L17" s="399"/>
      <c r="M17" s="20"/>
      <c r="N17" s="20"/>
      <c r="O17" s="15"/>
      <c r="P17" s="15"/>
    </row>
    <row r="18" spans="1:16" s="6" customFormat="1" x14ac:dyDescent="0.25">
      <c r="A18" s="4"/>
      <c r="B18" s="399" t="str">
        <f>IF(Intro!$G$24="English",O18,P18)</f>
        <v>• Si votre entreprise est un utilisateur final ou un détaillant, elle n’a pas besoin de déclarer ses ventes d’importations ou ses stocks d’importations.</v>
      </c>
      <c r="C18" s="399"/>
      <c r="D18" s="399"/>
      <c r="E18" s="399"/>
      <c r="F18" s="399"/>
      <c r="G18" s="399"/>
      <c r="H18" s="399"/>
      <c r="I18" s="399"/>
      <c r="J18" s="399"/>
      <c r="K18" s="399"/>
      <c r="L18" s="399"/>
      <c r="M18" s="20"/>
      <c r="N18" s="20"/>
      <c r="O18" s="15" t="s">
        <v>248</v>
      </c>
      <c r="P18" s="15" t="s">
        <v>249</v>
      </c>
    </row>
    <row r="19" spans="1:16" s="6" customFormat="1" x14ac:dyDescent="0.25">
      <c r="A19" s="4"/>
      <c r="B19" s="14"/>
      <c r="C19" s="14"/>
      <c r="D19" s="3"/>
      <c r="E19" s="3"/>
      <c r="F19" s="3"/>
      <c r="G19" s="3"/>
      <c r="H19" s="3"/>
      <c r="I19" s="3"/>
      <c r="J19" s="3"/>
      <c r="K19" s="3"/>
      <c r="L19" s="3"/>
      <c r="O19" s="15"/>
      <c r="P19" s="15"/>
    </row>
    <row r="20" spans="1:16" x14ac:dyDescent="0.25">
      <c r="B20" s="315" t="str">
        <f>IF(Intro!$G$24="English",O20,P20)</f>
        <v>IMPORTATIONS ET STOCKS</v>
      </c>
      <c r="C20" s="316"/>
      <c r="D20" s="316"/>
      <c r="E20" s="316"/>
      <c r="F20" s="316"/>
      <c r="G20" s="316"/>
      <c r="H20" s="316"/>
      <c r="I20" s="316"/>
      <c r="J20" s="316"/>
      <c r="K20" s="316"/>
      <c r="L20" s="317"/>
      <c r="M20" s="53"/>
      <c r="O20" s="53" t="s">
        <v>250</v>
      </c>
      <c r="P20" s="53" t="s">
        <v>251</v>
      </c>
    </row>
    <row r="21" spans="1:16" x14ac:dyDescent="0.25">
      <c r="B21" s="402" t="s">
        <v>12</v>
      </c>
      <c r="C21" s="403"/>
      <c r="D21" s="403"/>
      <c r="E21" s="403"/>
      <c r="F21" s="403"/>
      <c r="G21" s="403"/>
      <c r="H21" s="403"/>
      <c r="I21" s="403"/>
      <c r="J21" s="403"/>
      <c r="K21" s="403"/>
      <c r="L21" s="404"/>
      <c r="M21" s="53"/>
    </row>
    <row r="22" spans="1:16" x14ac:dyDescent="0.25">
      <c r="B22" s="16"/>
      <c r="C22" s="26"/>
      <c r="D22" s="27"/>
      <c r="E22" s="27"/>
      <c r="F22" s="27"/>
      <c r="G22" s="27"/>
      <c r="H22" s="27"/>
      <c r="I22" s="27"/>
      <c r="J22" s="27"/>
      <c r="K22" s="27"/>
      <c r="L22" s="17"/>
      <c r="M22" s="53"/>
    </row>
    <row r="23" spans="1:16" ht="15.75" x14ac:dyDescent="0.25">
      <c r="B23" s="321" t="str">
        <f>IF(Intro!$G$24="English",O23,P23)</f>
        <v xml:space="preserve">Indiquez les importations et les ventes de marchandises de votre entreprise de la: </v>
      </c>
      <c r="C23" s="322"/>
      <c r="D23" s="322"/>
      <c r="E23" s="322"/>
      <c r="F23" s="322"/>
      <c r="G23" s="450" t="str">
        <f>IF(Intro!$G$24="English",Variables!B37,Variables!C37)</f>
        <v>République socialiste du Vietnam</v>
      </c>
      <c r="H23" s="451"/>
      <c r="I23" s="451"/>
      <c r="J23" s="451"/>
      <c r="K23" s="452"/>
      <c r="L23" s="17"/>
      <c r="M23" s="53"/>
      <c r="O23" s="53" t="s">
        <v>382</v>
      </c>
      <c r="P23" s="53" t="s">
        <v>385</v>
      </c>
    </row>
    <row r="24" spans="1:16" x14ac:dyDescent="0.25">
      <c r="B24" s="16"/>
      <c r="C24" s="26"/>
      <c r="D24" s="27"/>
      <c r="E24" s="27"/>
      <c r="F24" s="27"/>
      <c r="G24" s="27"/>
      <c r="H24" s="27"/>
      <c r="I24" s="27"/>
      <c r="J24" s="27"/>
      <c r="K24" s="27"/>
      <c r="L24" s="17"/>
      <c r="M24" s="53"/>
    </row>
    <row r="25" spans="1:16" x14ac:dyDescent="0.25">
      <c r="B25" s="67"/>
      <c r="C25" s="26"/>
      <c r="D25" s="27"/>
      <c r="E25" s="27"/>
      <c r="F25" s="27"/>
      <c r="G25" s="27"/>
      <c r="H25" s="27"/>
      <c r="I25" s="27"/>
      <c r="J25" s="27"/>
      <c r="K25" s="27"/>
      <c r="L25" s="17"/>
      <c r="M25" s="53"/>
      <c r="O25" s="18"/>
    </row>
    <row r="26" spans="1:16" x14ac:dyDescent="0.25">
      <c r="B26" s="67"/>
      <c r="E26" s="26"/>
      <c r="F26" s="53"/>
      <c r="G26" s="453">
        <f>Variables!$B$6</f>
        <v>2023</v>
      </c>
      <c r="H26" s="453">
        <f>G26+1</f>
        <v>2024</v>
      </c>
      <c r="I26" s="453">
        <f>H26+1</f>
        <v>2025</v>
      </c>
      <c r="J26" s="453" t="str">
        <f>IF(Intro!$G$24="English",Variables!B9,Variables!C9)</f>
        <v>janv-mars 2025</v>
      </c>
      <c r="K26" s="453" t="str">
        <f>IF(Intro!$G$24="English",Variables!B10,Variables!C10)</f>
        <v>janv-mars 2026</v>
      </c>
      <c r="L26" s="76"/>
      <c r="M26" s="53"/>
      <c r="O26" s="18"/>
    </row>
    <row r="27" spans="1:16" x14ac:dyDescent="0.25">
      <c r="B27" s="67"/>
      <c r="E27" s="26"/>
      <c r="F27" s="53"/>
      <c r="G27" s="454"/>
      <c r="H27" s="455"/>
      <c r="I27" s="455"/>
      <c r="J27" s="455"/>
      <c r="K27" s="455"/>
      <c r="L27" s="76"/>
      <c r="M27" s="53"/>
      <c r="O27" s="24" t="s">
        <v>174</v>
      </c>
      <c r="P27" s="9" t="s">
        <v>197</v>
      </c>
    </row>
    <row r="28" spans="1:16" x14ac:dyDescent="0.25">
      <c r="B28" s="448" t="str">
        <f>IF(Intro!$G$24="English",O28,P28)</f>
        <v>Importations</v>
      </c>
      <c r="C28" s="449"/>
      <c r="D28" s="449"/>
      <c r="E28" s="449"/>
      <c r="F28" s="449"/>
      <c r="G28" s="449"/>
      <c r="H28" s="449"/>
      <c r="I28" s="449"/>
      <c r="J28" s="449"/>
      <c r="K28" s="449"/>
      <c r="L28" s="76"/>
      <c r="M28" s="53"/>
      <c r="O28" s="53" t="s">
        <v>184</v>
      </c>
      <c r="P28" s="53" t="s">
        <v>185</v>
      </c>
    </row>
    <row r="29" spans="1:16" x14ac:dyDescent="0.25">
      <c r="B29" s="456" t="str">
        <f>IF(Intro!$G$24="English",O28,P28)</f>
        <v>Importations</v>
      </c>
      <c r="C29" s="354"/>
      <c r="D29" s="458" t="str">
        <f>IF(Intro!$G$24="English",Variables!B23,Variables!C23)</f>
        <v>tonnes</v>
      </c>
      <c r="E29" s="458"/>
      <c r="F29" s="458"/>
      <c r="G29" s="129"/>
      <c r="H29" s="129"/>
      <c r="I29" s="129"/>
      <c r="J29" s="129"/>
      <c r="K29" s="129"/>
      <c r="L29" s="76"/>
      <c r="M29" s="53"/>
    </row>
    <row r="30" spans="1:16" x14ac:dyDescent="0.25">
      <c r="B30" s="456"/>
      <c r="C30" s="354"/>
      <c r="D30" s="458" t="str">
        <f>IF(Intro!$G$24="English",O30,P30)</f>
        <v>valeur d'achat nette rendue (CAD)</v>
      </c>
      <c r="E30" s="458"/>
      <c r="F30" s="458"/>
      <c r="G30" s="129"/>
      <c r="H30" s="129"/>
      <c r="I30" s="129"/>
      <c r="J30" s="129"/>
      <c r="K30" s="129"/>
      <c r="L30" s="76"/>
      <c r="M30" s="53"/>
      <c r="O30" s="75" t="s">
        <v>258</v>
      </c>
      <c r="P30" s="53" t="s">
        <v>259</v>
      </c>
    </row>
    <row r="31" spans="1:16" x14ac:dyDescent="0.25">
      <c r="B31" s="456"/>
      <c r="C31" s="354"/>
      <c r="D31" s="458" t="str">
        <f>IF(Intro!$G$24="English","$ / "&amp;Variables!B24,"$ / "&amp;Variables!C24)</f>
        <v>$ / tonne</v>
      </c>
      <c r="E31" s="458"/>
      <c r="F31" s="458"/>
      <c r="G31" s="90" t="str">
        <f>IF(G29=0,"-",G30/G29)</f>
        <v>-</v>
      </c>
      <c r="H31" s="90" t="str">
        <f>IF(H29=0,"-",H30/H29)</f>
        <v>-</v>
      </c>
      <c r="I31" s="90" t="str">
        <f>IF(I29=0,"-",I30/I29)</f>
        <v>-</v>
      </c>
      <c r="J31" s="90" t="str">
        <f>IF(J29=0,"-",J30/J29)</f>
        <v>-</v>
      </c>
      <c r="K31" s="90" t="str">
        <f>IF(K29=0,"-",K30/K29)</f>
        <v>-</v>
      </c>
      <c r="L31" s="76"/>
      <c r="M31" s="53"/>
    </row>
    <row r="32" spans="1:16" x14ac:dyDescent="0.25">
      <c r="B32" s="448" t="str">
        <f>IF(Intro!$G$24="English",O32,P32)</f>
        <v>Ventes au Canada</v>
      </c>
      <c r="C32" s="449"/>
      <c r="D32" s="449"/>
      <c r="E32" s="449"/>
      <c r="F32" s="449"/>
      <c r="G32" s="449"/>
      <c r="H32" s="449"/>
      <c r="I32" s="449"/>
      <c r="J32" s="449"/>
      <c r="K32" s="449"/>
      <c r="L32" s="76"/>
      <c r="M32" s="53"/>
      <c r="O32" s="75" t="s">
        <v>175</v>
      </c>
      <c r="P32" s="53" t="s">
        <v>198</v>
      </c>
    </row>
    <row r="33" spans="1:22" x14ac:dyDescent="0.25">
      <c r="B33" s="390" t="str">
        <f>IF(Intro!$G$24="English",O34,P34)</f>
        <v>Ventes aux distributeurs au Canada</v>
      </c>
      <c r="C33" s="347"/>
      <c r="D33" s="458" t="str">
        <f>D29</f>
        <v>tonnes</v>
      </c>
      <c r="E33" s="458"/>
      <c r="F33" s="458"/>
      <c r="G33" s="129"/>
      <c r="H33" s="129"/>
      <c r="I33" s="129"/>
      <c r="J33" s="129"/>
      <c r="K33" s="129"/>
      <c r="L33" s="76"/>
      <c r="M33" s="53"/>
    </row>
    <row r="34" spans="1:22" x14ac:dyDescent="0.25">
      <c r="B34" s="390"/>
      <c r="C34" s="347"/>
      <c r="D34" s="458" t="str">
        <f>IF(Intro!$G$24="English",O35,P35)</f>
        <v>valeur de vente nette rendue (CAD)</v>
      </c>
      <c r="E34" s="458"/>
      <c r="F34" s="458"/>
      <c r="G34" s="129"/>
      <c r="H34" s="129"/>
      <c r="I34" s="129"/>
      <c r="J34" s="129"/>
      <c r="K34" s="129"/>
      <c r="L34" s="76"/>
      <c r="M34" s="53"/>
      <c r="O34" s="31" t="str">
        <f>"Sales to "&amp;Variables!$B$26&amp;" in Canada"</f>
        <v>Sales to distributors in Canada</v>
      </c>
      <c r="P34" s="31" t="str">
        <f>"Ventes aux "&amp;Variables!$C$26&amp;" au Canada"</f>
        <v>Ventes aux distributeurs au Canada</v>
      </c>
    </row>
    <row r="35" spans="1:22" ht="15" thickBot="1" x14ac:dyDescent="0.3">
      <c r="B35" s="459"/>
      <c r="C35" s="460"/>
      <c r="D35" s="461" t="str">
        <f>D31</f>
        <v>$ / tonne</v>
      </c>
      <c r="E35" s="461"/>
      <c r="F35" s="461"/>
      <c r="G35" s="92" t="str">
        <f>IF(G33=0,"-",G34/G33)</f>
        <v>-</v>
      </c>
      <c r="H35" s="92" t="str">
        <f>IF(H33=0,"-",H34/H33)</f>
        <v>-</v>
      </c>
      <c r="I35" s="92" t="str">
        <f>IF(I33=0,"-",I34/I33)</f>
        <v>-</v>
      </c>
      <c r="J35" s="92" t="str">
        <f>IF(J33=0,"-",J34/J33)</f>
        <v>-</v>
      </c>
      <c r="K35" s="92" t="str">
        <f>IF(K33=0,"-",K34/K33)</f>
        <v>-</v>
      </c>
      <c r="L35" s="76"/>
      <c r="M35" s="53"/>
      <c r="O35" s="75" t="s">
        <v>326</v>
      </c>
      <c r="P35" s="53" t="s">
        <v>299</v>
      </c>
    </row>
    <row r="36" spans="1:22" x14ac:dyDescent="0.25">
      <c r="B36" s="462" t="str">
        <f>IF(Intro!$G$24="English",O36,P36)</f>
        <v>Ventes aux utilisateurs finals au Canada</v>
      </c>
      <c r="C36" s="463"/>
      <c r="D36" s="457" t="str">
        <f>D29</f>
        <v>tonnes</v>
      </c>
      <c r="E36" s="457"/>
      <c r="F36" s="457"/>
      <c r="G36" s="130"/>
      <c r="H36" s="130"/>
      <c r="I36" s="130"/>
      <c r="J36" s="130"/>
      <c r="K36" s="130"/>
      <c r="L36" s="76"/>
      <c r="M36" s="53"/>
      <c r="O36" s="31" t="str">
        <f>"Sales to "&amp;Variables!$B$27&amp;" in Canada"</f>
        <v>Sales to end users in Canada</v>
      </c>
      <c r="P36" s="31" t="str">
        <f>"Ventes aux "&amp;Variables!$C$27&amp;" au Canada"</f>
        <v>Ventes aux utilisateurs finals au Canada</v>
      </c>
    </row>
    <row r="37" spans="1:22" x14ac:dyDescent="0.25">
      <c r="B37" s="390"/>
      <c r="C37" s="347"/>
      <c r="D37" s="458" t="str">
        <f>D34</f>
        <v>valeur de vente nette rendue (CAD)</v>
      </c>
      <c r="E37" s="458"/>
      <c r="F37" s="458"/>
      <c r="G37" s="129"/>
      <c r="H37" s="129"/>
      <c r="I37" s="129"/>
      <c r="J37" s="129"/>
      <c r="K37" s="129"/>
      <c r="L37" s="76"/>
      <c r="M37" s="53"/>
      <c r="O37" s="31"/>
      <c r="P37" s="31"/>
    </row>
    <row r="38" spans="1:22" ht="15" thickBot="1" x14ac:dyDescent="0.3">
      <c r="B38" s="459"/>
      <c r="C38" s="460"/>
      <c r="D38" s="461" t="str">
        <f>D31</f>
        <v>$ / tonne</v>
      </c>
      <c r="E38" s="461"/>
      <c r="F38" s="461"/>
      <c r="G38" s="92" t="str">
        <f>IF(G36=0,"-",G37/G36)</f>
        <v>-</v>
      </c>
      <c r="H38" s="92" t="str">
        <f>IF(H36=0,"-",H37/H36)</f>
        <v>-</v>
      </c>
      <c r="I38" s="92" t="str">
        <f>IF(I36=0,"-",I37/I36)</f>
        <v>-</v>
      </c>
      <c r="J38" s="92" t="str">
        <f>IF(J36=0,"-",J37/J36)</f>
        <v>-</v>
      </c>
      <c r="K38" s="92" t="str">
        <f>IF(K36=0,"-",K37/K36)</f>
        <v>-</v>
      </c>
      <c r="L38" s="76"/>
      <c r="M38" s="53"/>
      <c r="O38" s="40"/>
      <c r="P38" s="31"/>
    </row>
    <row r="39" spans="1:22" x14ac:dyDescent="0.25">
      <c r="B39" s="343" t="str">
        <f>IF(Intro!$G$24="English",O39,P39)</f>
        <v>Ventes totales d'importations au Canada</v>
      </c>
      <c r="C39" s="344"/>
      <c r="D39" s="464" t="str">
        <f>D29</f>
        <v>tonnes</v>
      </c>
      <c r="E39" s="464"/>
      <c r="F39" s="464"/>
      <c r="G39" s="132">
        <f>G33+G36</f>
        <v>0</v>
      </c>
      <c r="H39" s="132">
        <f t="shared" ref="H39:K40" si="0">H33+H36</f>
        <v>0</v>
      </c>
      <c r="I39" s="132">
        <f t="shared" si="0"/>
        <v>0</v>
      </c>
      <c r="J39" s="132">
        <f t="shared" si="0"/>
        <v>0</v>
      </c>
      <c r="K39" s="132">
        <f t="shared" si="0"/>
        <v>0</v>
      </c>
      <c r="L39" s="105"/>
      <c r="M39" s="53"/>
      <c r="O39" s="62" t="s">
        <v>269</v>
      </c>
      <c r="P39" s="62" t="s">
        <v>270</v>
      </c>
    </row>
    <row r="40" spans="1:22" x14ac:dyDescent="0.25">
      <c r="B40" s="341"/>
      <c r="C40" s="342"/>
      <c r="D40" s="465" t="str">
        <f>D37</f>
        <v>valeur de vente nette rendue (CAD)</v>
      </c>
      <c r="E40" s="465"/>
      <c r="F40" s="465"/>
      <c r="G40" s="133">
        <f>G34+G37</f>
        <v>0</v>
      </c>
      <c r="H40" s="133">
        <f t="shared" si="0"/>
        <v>0</v>
      </c>
      <c r="I40" s="133">
        <f t="shared" si="0"/>
        <v>0</v>
      </c>
      <c r="J40" s="133">
        <f t="shared" si="0"/>
        <v>0</v>
      </c>
      <c r="K40" s="133">
        <f t="shared" si="0"/>
        <v>0</v>
      </c>
      <c r="L40" s="105"/>
      <c r="M40" s="53"/>
    </row>
    <row r="41" spans="1:22" x14ac:dyDescent="0.25">
      <c r="B41" s="341"/>
      <c r="C41" s="342"/>
      <c r="D41" s="466" t="str">
        <f>D31</f>
        <v>$ / tonne</v>
      </c>
      <c r="E41" s="466"/>
      <c r="F41" s="466"/>
      <c r="G41" s="90" t="str">
        <f>IF(G39=0,"-",G40/G39)</f>
        <v>-</v>
      </c>
      <c r="H41" s="90" t="str">
        <f t="shared" ref="H41:K41" si="1">IF(H39=0,"-",H40/H39)</f>
        <v>-</v>
      </c>
      <c r="I41" s="90" t="str">
        <f t="shared" si="1"/>
        <v>-</v>
      </c>
      <c r="J41" s="90" t="str">
        <f t="shared" si="1"/>
        <v>-</v>
      </c>
      <c r="K41" s="90" t="str">
        <f t="shared" si="1"/>
        <v>-</v>
      </c>
      <c r="L41" s="105"/>
      <c r="M41" s="53"/>
    </row>
    <row r="42" spans="1:22" s="8" customFormat="1" x14ac:dyDescent="0.25">
      <c r="A42" s="77"/>
      <c r="B42" s="141"/>
      <c r="C42" s="142"/>
      <c r="D42" s="467"/>
      <c r="E42" s="467"/>
      <c r="F42" s="143"/>
      <c r="G42" s="143"/>
      <c r="H42" s="143"/>
      <c r="I42" s="143"/>
      <c r="J42" s="143"/>
      <c r="K42" s="144"/>
      <c r="L42" s="145"/>
    </row>
    <row r="43" spans="1:22" x14ac:dyDescent="0.25">
      <c r="B43" s="369" t="s">
        <v>15</v>
      </c>
      <c r="C43" s="370"/>
      <c r="D43" s="370"/>
      <c r="E43" s="370"/>
      <c r="F43" s="370"/>
      <c r="G43" s="370"/>
      <c r="H43" s="370"/>
      <c r="I43" s="370"/>
      <c r="J43" s="370"/>
      <c r="K43" s="370"/>
      <c r="L43" s="371"/>
      <c r="M43" s="53"/>
    </row>
    <row r="44" spans="1:22" x14ac:dyDescent="0.25">
      <c r="B44" s="48"/>
      <c r="C44" s="49"/>
      <c r="D44" s="49"/>
      <c r="E44" s="50"/>
      <c r="F44" s="50"/>
      <c r="G44" s="50"/>
      <c r="H44" s="50"/>
      <c r="I44" s="50"/>
      <c r="J44" s="50"/>
      <c r="K44" s="50"/>
      <c r="L44" s="51"/>
      <c r="M44" s="53"/>
    </row>
    <row r="45" spans="1:22" s="9" customFormat="1" x14ac:dyDescent="0.25">
      <c r="A45" s="7"/>
      <c r="B45" s="468" t="str">
        <f>IF(Intro!$G$24="English",O45,P45)</f>
        <v>Indiquez la proportion de la valeur de vente nette rendue de vos importations qui est représentée par les frais de livraison.</v>
      </c>
      <c r="C45" s="469"/>
      <c r="D45" s="469"/>
      <c r="E45" s="469"/>
      <c r="F45" s="469"/>
      <c r="G45" s="469"/>
      <c r="H45" s="469"/>
      <c r="I45" s="469"/>
      <c r="J45" s="469"/>
      <c r="K45" s="469"/>
      <c r="L45" s="470"/>
      <c r="M45" s="42"/>
      <c r="N45" s="42"/>
      <c r="O45" s="53" t="s">
        <v>317</v>
      </c>
      <c r="P45" s="53" t="s">
        <v>319</v>
      </c>
      <c r="Q45" s="31"/>
      <c r="R45" s="42"/>
      <c r="S45" s="42"/>
      <c r="T45" s="42"/>
      <c r="U45" s="42"/>
      <c r="V45" s="42"/>
    </row>
    <row r="46" spans="1:22" s="9" customFormat="1" x14ac:dyDescent="0.25">
      <c r="A46" s="7"/>
      <c r="B46" s="468" t="str">
        <f>Pro!B23</f>
        <v>Note - Ne répondez à cette question que si votre entreprise a vendu les marchandises du 1er janvier 2023 au 31 mars 2026.</v>
      </c>
      <c r="C46" s="469"/>
      <c r="D46" s="469"/>
      <c r="E46" s="469"/>
      <c r="F46" s="469"/>
      <c r="G46" s="469"/>
      <c r="H46" s="469"/>
      <c r="I46" s="469"/>
      <c r="J46" s="469"/>
      <c r="K46" s="469"/>
      <c r="L46" s="470"/>
      <c r="M46" s="42"/>
      <c r="N46" s="42"/>
      <c r="O46" s="18"/>
      <c r="P46" s="53"/>
      <c r="Q46" s="31"/>
      <c r="R46" s="42"/>
      <c r="S46" s="42"/>
      <c r="T46" s="42"/>
      <c r="U46" s="42"/>
      <c r="V46" s="42"/>
    </row>
    <row r="47" spans="1:22" x14ac:dyDescent="0.25">
      <c r="B47" s="474"/>
      <c r="C47" s="475"/>
      <c r="D47" s="475"/>
      <c r="E47" s="475"/>
      <c r="F47" s="475"/>
      <c r="G47" s="475"/>
      <c r="H47" s="475"/>
      <c r="I47" s="475"/>
      <c r="J47" s="475"/>
      <c r="K47" s="475"/>
      <c r="L47" s="476"/>
      <c r="M47" s="42"/>
      <c r="N47" s="42"/>
      <c r="Q47" s="40"/>
      <c r="R47" s="42"/>
      <c r="S47" s="42"/>
      <c r="T47" s="42"/>
      <c r="U47" s="42"/>
      <c r="V47" s="42"/>
    </row>
    <row r="48" spans="1:22" x14ac:dyDescent="0.25">
      <c r="B48" s="67"/>
      <c r="C48" s="26"/>
      <c r="D48" s="453">
        <f>Variables!$B$6</f>
        <v>2023</v>
      </c>
      <c r="E48" s="453">
        <f>D48+1</f>
        <v>2024</v>
      </c>
      <c r="F48" s="453">
        <f>E48+1</f>
        <v>2025</v>
      </c>
      <c r="G48" s="453" t="str">
        <f>IF(Intro!$G$24="English",Variables!B9,Variables!C9)</f>
        <v>janv-mars 2025</v>
      </c>
      <c r="H48" s="453" t="str">
        <f>IF(Intro!$G$24="English",Variables!B10,Variables!C10)</f>
        <v>janv-mars 2026</v>
      </c>
      <c r="I48" s="53"/>
      <c r="J48" s="42"/>
      <c r="K48" s="42"/>
      <c r="L48" s="41"/>
      <c r="M48" s="42"/>
      <c r="N48" s="42"/>
      <c r="Q48" s="40"/>
      <c r="R48" s="42"/>
      <c r="S48" s="42"/>
      <c r="T48" s="42"/>
      <c r="U48" s="42"/>
      <c r="V48" s="42"/>
    </row>
    <row r="49" spans="1:22" x14ac:dyDescent="0.25">
      <c r="B49" s="67"/>
      <c r="C49" s="26"/>
      <c r="D49" s="455"/>
      <c r="E49" s="455"/>
      <c r="F49" s="455"/>
      <c r="G49" s="455"/>
      <c r="H49" s="455"/>
      <c r="I49" s="53"/>
      <c r="J49" s="42"/>
      <c r="K49" s="42"/>
      <c r="L49" s="41"/>
      <c r="M49" s="42"/>
      <c r="N49" s="42"/>
      <c r="Q49" s="40"/>
      <c r="R49" s="42"/>
      <c r="S49" s="42"/>
      <c r="T49" s="42"/>
      <c r="U49" s="42"/>
      <c r="V49" s="42"/>
    </row>
    <row r="50" spans="1:22" x14ac:dyDescent="0.25">
      <c r="B50" s="88"/>
      <c r="C50" s="93" t="str">
        <f>IF(Intro!$G$24="English",O50,P50)</f>
        <v>Coût de livraison (%)</v>
      </c>
      <c r="D50" s="135"/>
      <c r="E50" s="135"/>
      <c r="F50" s="135"/>
      <c r="G50" s="135"/>
      <c r="H50" s="135"/>
      <c r="I50" s="53"/>
      <c r="J50" s="78"/>
      <c r="K50" s="78"/>
      <c r="L50" s="79"/>
      <c r="M50" s="42"/>
      <c r="N50" s="42"/>
      <c r="O50" s="53" t="s">
        <v>256</v>
      </c>
      <c r="P50" s="53" t="s">
        <v>257</v>
      </c>
      <c r="Q50" s="31"/>
      <c r="R50" s="42"/>
      <c r="S50" s="42"/>
      <c r="T50" s="42"/>
      <c r="U50" s="42"/>
      <c r="V50" s="42"/>
    </row>
    <row r="51" spans="1:22" x14ac:dyDescent="0.25">
      <c r="B51" s="43"/>
      <c r="C51" s="78"/>
      <c r="D51" s="80"/>
      <c r="E51" s="78"/>
      <c r="F51" s="78"/>
      <c r="G51" s="78"/>
      <c r="H51" s="78"/>
      <c r="I51" s="78"/>
      <c r="J51" s="78"/>
      <c r="K51" s="78"/>
      <c r="L51" s="79"/>
      <c r="M51" s="42"/>
      <c r="N51" s="42"/>
      <c r="Q51" s="31"/>
      <c r="R51" s="42"/>
      <c r="S51" s="42"/>
      <c r="T51" s="42"/>
      <c r="U51" s="42"/>
      <c r="V51" s="42"/>
    </row>
    <row r="52" spans="1:22" x14ac:dyDescent="0.25">
      <c r="B52" s="468" t="str">
        <f>IF(Intro!$G$24="English",O52,P52)</f>
        <v>Expliquez les raisons pour lesquelles la proportion de la valeur de vente nette rendue de vos importations représentée par les frais de livraison a changé depuis le 1er janvier 2023.</v>
      </c>
      <c r="C52" s="469"/>
      <c r="D52" s="469"/>
      <c r="E52" s="469"/>
      <c r="F52" s="469"/>
      <c r="G52" s="469"/>
      <c r="H52" s="469"/>
      <c r="I52" s="469"/>
      <c r="J52" s="469"/>
      <c r="K52" s="469"/>
      <c r="L52" s="470"/>
      <c r="M52" s="42"/>
      <c r="N52" s="42"/>
      <c r="O52" s="53" t="str">
        <f>"Explain the reasons why the proportion of your import net delivered selling value represented by delivery costs has changed since January 1, "&amp;Variables!B6&amp;"."</f>
        <v>Explain the reasons why the proportion of your import net delivered selling value represented by delivery costs has changed since January 1, 2023.</v>
      </c>
      <c r="P52" s="53" t="str">
        <f>"Expliquez les raisons pour lesquelles la proportion de la valeur de vente nette rendue de vos importations représentée par les frais de livraison a changé depuis le 1er janvier "&amp;Variables!B6&amp;"."</f>
        <v>Expliquez les raisons pour lesquelles la proportion de la valeur de vente nette rendue de vos importations représentée par les frais de livraison a changé depuis le 1er janvier 2023.</v>
      </c>
      <c r="Q52" s="31"/>
      <c r="R52" s="42"/>
      <c r="S52" s="42"/>
      <c r="T52" s="42"/>
      <c r="U52" s="42"/>
      <c r="V52" s="42"/>
    </row>
    <row r="53" spans="1:22" x14ac:dyDescent="0.25">
      <c r="B53" s="43"/>
      <c r="C53" s="78"/>
      <c r="D53" s="80"/>
      <c r="E53" s="78"/>
      <c r="F53" s="78"/>
      <c r="G53" s="78"/>
      <c r="H53" s="78"/>
      <c r="I53" s="78"/>
      <c r="J53" s="78"/>
      <c r="K53" s="78"/>
      <c r="L53" s="79"/>
      <c r="M53" s="42"/>
      <c r="N53" s="42"/>
      <c r="Q53" s="31"/>
      <c r="R53" s="42"/>
      <c r="S53" s="42"/>
      <c r="T53" s="42"/>
      <c r="U53" s="42"/>
      <c r="V53" s="42"/>
    </row>
    <row r="54" spans="1:22" x14ac:dyDescent="0.25">
      <c r="B54" s="471"/>
      <c r="C54" s="472"/>
      <c r="D54" s="472"/>
      <c r="E54" s="472"/>
      <c r="F54" s="472"/>
      <c r="G54" s="472"/>
      <c r="H54" s="472"/>
      <c r="I54" s="472"/>
      <c r="J54" s="472"/>
      <c r="K54" s="472"/>
      <c r="L54" s="473"/>
      <c r="M54" s="42"/>
      <c r="N54" s="42"/>
      <c r="Q54" s="42"/>
      <c r="R54" s="42"/>
      <c r="S54" s="42"/>
      <c r="T54" s="42"/>
      <c r="U54" s="42"/>
      <c r="V54" s="42"/>
    </row>
    <row r="55" spans="1:22" x14ac:dyDescent="0.25">
      <c r="B55" s="471"/>
      <c r="C55" s="472"/>
      <c r="D55" s="472"/>
      <c r="E55" s="472"/>
      <c r="F55" s="472"/>
      <c r="G55" s="472"/>
      <c r="H55" s="472"/>
      <c r="I55" s="472"/>
      <c r="J55" s="472"/>
      <c r="K55" s="472"/>
      <c r="L55" s="473"/>
      <c r="M55" s="42"/>
      <c r="N55" s="42"/>
      <c r="Q55" s="42"/>
      <c r="R55" s="42"/>
      <c r="S55" s="42"/>
      <c r="T55" s="42"/>
      <c r="U55" s="42"/>
      <c r="V55" s="42"/>
    </row>
    <row r="56" spans="1:22" x14ac:dyDescent="0.25">
      <c r="B56" s="471"/>
      <c r="C56" s="472"/>
      <c r="D56" s="472"/>
      <c r="E56" s="472"/>
      <c r="F56" s="472"/>
      <c r="G56" s="472"/>
      <c r="H56" s="472"/>
      <c r="I56" s="472"/>
      <c r="J56" s="472"/>
      <c r="K56" s="472"/>
      <c r="L56" s="473"/>
      <c r="M56" s="42"/>
      <c r="N56" s="42"/>
      <c r="Q56" s="42"/>
      <c r="R56" s="42"/>
      <c r="S56" s="42"/>
      <c r="T56" s="42"/>
      <c r="U56" s="42"/>
      <c r="V56" s="42"/>
    </row>
    <row r="57" spans="1:22" x14ac:dyDescent="0.25">
      <c r="B57" s="471"/>
      <c r="C57" s="472"/>
      <c r="D57" s="472"/>
      <c r="E57" s="472"/>
      <c r="F57" s="472"/>
      <c r="G57" s="472"/>
      <c r="H57" s="472"/>
      <c r="I57" s="472"/>
      <c r="J57" s="472"/>
      <c r="K57" s="472"/>
      <c r="L57" s="473"/>
      <c r="M57" s="42"/>
      <c r="N57" s="42"/>
      <c r="Q57" s="42"/>
      <c r="R57" s="42"/>
      <c r="S57" s="42"/>
      <c r="T57" s="42"/>
      <c r="U57" s="42"/>
      <c r="V57" s="42"/>
    </row>
    <row r="58" spans="1:22" x14ac:dyDescent="0.25">
      <c r="B58" s="471"/>
      <c r="C58" s="472"/>
      <c r="D58" s="472"/>
      <c r="E58" s="472"/>
      <c r="F58" s="472"/>
      <c r="G58" s="472"/>
      <c r="H58" s="472"/>
      <c r="I58" s="472"/>
      <c r="J58" s="472"/>
      <c r="K58" s="472"/>
      <c r="L58" s="473"/>
      <c r="M58" s="42"/>
      <c r="N58" s="42"/>
      <c r="Q58" s="42"/>
      <c r="R58" s="42"/>
      <c r="S58" s="42"/>
      <c r="T58" s="42"/>
      <c r="U58" s="42"/>
      <c r="V58" s="42"/>
    </row>
    <row r="59" spans="1:22" s="47" customFormat="1" x14ac:dyDescent="0.25">
      <c r="A59" s="81"/>
      <c r="B59" s="471"/>
      <c r="C59" s="472"/>
      <c r="D59" s="472"/>
      <c r="E59" s="472"/>
      <c r="F59" s="472"/>
      <c r="G59" s="472"/>
      <c r="H59" s="472"/>
      <c r="I59" s="472"/>
      <c r="J59" s="472"/>
      <c r="K59" s="472"/>
      <c r="L59" s="473"/>
      <c r="N59" s="82"/>
      <c r="O59" s="53"/>
      <c r="P59" s="53"/>
    </row>
    <row r="60" spans="1:22" s="47" customFormat="1" x14ac:dyDescent="0.25">
      <c r="A60" s="81"/>
      <c r="B60" s="471"/>
      <c r="C60" s="472"/>
      <c r="D60" s="472"/>
      <c r="E60" s="472"/>
      <c r="F60" s="472"/>
      <c r="G60" s="472"/>
      <c r="H60" s="472"/>
      <c r="I60" s="472"/>
      <c r="J60" s="472"/>
      <c r="K60" s="472"/>
      <c r="L60" s="473"/>
      <c r="N60" s="82"/>
    </row>
    <row r="61" spans="1:22" s="47" customFormat="1" x14ac:dyDescent="0.25">
      <c r="A61" s="81"/>
      <c r="B61" s="471"/>
      <c r="C61" s="472"/>
      <c r="D61" s="472"/>
      <c r="E61" s="472"/>
      <c r="F61" s="472"/>
      <c r="G61" s="472"/>
      <c r="H61" s="472"/>
      <c r="I61" s="472"/>
      <c r="J61" s="472"/>
      <c r="K61" s="472"/>
      <c r="L61" s="473"/>
      <c r="N61" s="82"/>
      <c r="O61" s="53"/>
      <c r="P61" s="53"/>
    </row>
    <row r="62" spans="1:22" s="47" customFormat="1" x14ac:dyDescent="0.25">
      <c r="A62" s="81"/>
      <c r="B62" s="146"/>
      <c r="C62" s="147"/>
      <c r="D62" s="147"/>
      <c r="E62" s="147"/>
      <c r="F62" s="147"/>
      <c r="G62" s="147"/>
      <c r="H62" s="147"/>
      <c r="I62" s="147"/>
      <c r="J62" s="147"/>
      <c r="K62" s="147"/>
      <c r="L62" s="148"/>
      <c r="N62" s="82"/>
      <c r="O62" s="53"/>
      <c r="P62" s="53"/>
    </row>
    <row r="63" spans="1:22" s="47" customFormat="1" x14ac:dyDescent="0.25">
      <c r="A63" s="81"/>
      <c r="B63" s="4"/>
      <c r="C63" s="42"/>
      <c r="D63" s="42"/>
      <c r="E63" s="42"/>
      <c r="F63" s="42"/>
      <c r="G63" s="42"/>
      <c r="H63" s="42"/>
      <c r="I63" s="42"/>
      <c r="J63" s="42"/>
      <c r="K63" s="42"/>
      <c r="L63" s="42"/>
      <c r="N63" s="82"/>
      <c r="O63" s="9"/>
      <c r="P63" s="9"/>
    </row>
    <row r="65" spans="15:16" x14ac:dyDescent="0.25">
      <c r="O65" s="9"/>
      <c r="P65" s="9"/>
    </row>
  </sheetData>
  <sheetProtection algorithmName="SHA-512" hashValue="mmcCws1x7A6XXFQpILKIVHtqsGo/gH6ZKhAczqcnUfmELwNbwklMabYO7tCJyvvKOX0r7Q70WR8KvlU++gqZHg==" saltValue="hKzvyNHfrnGBGW69+rqHrw==" spinCount="100000" sheet="1" objects="1" scenarios="1" selectLockedCells="1"/>
  <mergeCells count="51">
    <mergeCell ref="B52:L52"/>
    <mergeCell ref="B54:L61"/>
    <mergeCell ref="B45:L45"/>
    <mergeCell ref="B46:L46"/>
    <mergeCell ref="B47:L47"/>
    <mergeCell ref="D48:D49"/>
    <mergeCell ref="E48:E49"/>
    <mergeCell ref="F48:F49"/>
    <mergeCell ref="G48:G49"/>
    <mergeCell ref="H48:H49"/>
    <mergeCell ref="B43:L43"/>
    <mergeCell ref="B33:C35"/>
    <mergeCell ref="D33:F33"/>
    <mergeCell ref="D34:F34"/>
    <mergeCell ref="D35:F35"/>
    <mergeCell ref="B36:C38"/>
    <mergeCell ref="D36:F36"/>
    <mergeCell ref="D37:F37"/>
    <mergeCell ref="D38:F38"/>
    <mergeCell ref="B39:C41"/>
    <mergeCell ref="D39:F39"/>
    <mergeCell ref="D40:F40"/>
    <mergeCell ref="D41:F41"/>
    <mergeCell ref="D42:E42"/>
    <mergeCell ref="B32:K32"/>
    <mergeCell ref="B20:L20"/>
    <mergeCell ref="B21:L21"/>
    <mergeCell ref="B23:F23"/>
    <mergeCell ref="G23:K23"/>
    <mergeCell ref="G26:G27"/>
    <mergeCell ref="H26:H27"/>
    <mergeCell ref="I26:I27"/>
    <mergeCell ref="J26:J27"/>
    <mergeCell ref="K26:K27"/>
    <mergeCell ref="B28:K28"/>
    <mergeCell ref="B29:C31"/>
    <mergeCell ref="D29:F29"/>
    <mergeCell ref="D30:F30"/>
    <mergeCell ref="D31:F31"/>
    <mergeCell ref="B18:L18"/>
    <mergeCell ref="B4:L4"/>
    <mergeCell ref="B5:L5"/>
    <mergeCell ref="B6:L6"/>
    <mergeCell ref="B8:L8"/>
    <mergeCell ref="B9:L9"/>
    <mergeCell ref="B10:L10"/>
    <mergeCell ref="B12:L12"/>
    <mergeCell ref="B13:L14"/>
    <mergeCell ref="B15:L15"/>
    <mergeCell ref="B16:L16"/>
    <mergeCell ref="B17:L17"/>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9:K30 G33:K34 G36:K37 D50:H50" xr:uid="{4D0EC93E-CAC2-4EBF-8935-90698965A77E}">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F42:J42 G35:K35 G38:K41 G31:K31" xr:uid="{5A0A487E-7674-4BA7-9A7C-C85AB7C17403}">
      <formula1>1000</formula1>
    </dataValidation>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47 B54:B58" xr:uid="{E0E229B4-3A54-4CF1-8512-FC20A4F73822}">
      <formula1>1001</formula1>
    </dataValidation>
  </dataValidations>
  <printOptions horizontalCentered="1"/>
  <pageMargins left="0.25" right="0.25" top="0.75" bottom="0.75" header="0.3" footer="0.3"/>
  <pageSetup scale="63" fitToHeight="0" orientation="portrait" r:id="rId1"/>
  <headerFooter>
    <oddFooter>&amp;L&amp;A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298B2-8D0A-4A27-AD70-0869FAA14AF2}">
  <sheetPr>
    <tabColor rgb="FF92D050"/>
    <pageSetUpPr fitToPage="1"/>
  </sheetPr>
  <dimension ref="A1:V65"/>
  <sheetViews>
    <sheetView showGridLines="0" topLeftCell="A24" zoomScaleNormal="100" zoomScaleSheetLayoutView="55" workbookViewId="0"/>
  </sheetViews>
  <sheetFormatPr defaultColWidth="9.42578125" defaultRowHeight="14.25" x14ac:dyDescent="0.25"/>
  <cols>
    <col min="1" max="1" width="1.5703125" style="7" customWidth="1"/>
    <col min="2" max="12" width="14.5703125" style="1" customWidth="1"/>
    <col min="13" max="13" width="6.42578125" style="8" customWidth="1"/>
    <col min="14" max="14" width="11.85546875" style="53" customWidth="1"/>
    <col min="15" max="15" width="10.5703125" style="53" hidden="1" customWidth="1"/>
    <col min="16" max="16" width="8.5703125" style="53" hidden="1" customWidth="1"/>
    <col min="17" max="18" width="9.42578125" style="53" customWidth="1"/>
    <col min="19" max="16384" width="9.42578125" style="53"/>
  </cols>
  <sheetData>
    <row r="1" spans="1:16" x14ac:dyDescent="0.25">
      <c r="O1" s="53" t="s">
        <v>316</v>
      </c>
      <c r="P1" s="53" t="s">
        <v>316</v>
      </c>
    </row>
    <row r="2" spans="1:16" x14ac:dyDescent="0.25">
      <c r="B2" s="10" t="str">
        <f>Pro!B2</f>
        <v>PROTÉGÉ</v>
      </c>
      <c r="C2" s="10"/>
      <c r="O2" s="9" t="s">
        <v>68</v>
      </c>
      <c r="P2" s="9" t="s">
        <v>81</v>
      </c>
    </row>
    <row r="3" spans="1:16" x14ac:dyDescent="0.25">
      <c r="B3" s="12"/>
      <c r="C3" s="12"/>
      <c r="O3" s="2"/>
      <c r="P3" s="2"/>
    </row>
    <row r="4" spans="1:16" s="2" customFormat="1" x14ac:dyDescent="0.25">
      <c r="A4" s="4"/>
      <c r="B4" s="289" t="str">
        <f>Info!B4</f>
        <v>QUESTIONNAIRE À L'INTENTION DES IMPORTATEURS</v>
      </c>
      <c r="C4" s="289"/>
      <c r="D4" s="289"/>
      <c r="E4" s="289"/>
      <c r="F4" s="289"/>
      <c r="G4" s="289"/>
      <c r="H4" s="289"/>
      <c r="I4" s="289"/>
      <c r="J4" s="289"/>
      <c r="K4" s="289"/>
      <c r="L4" s="289"/>
      <c r="M4" s="22"/>
      <c r="N4" s="22"/>
      <c r="O4" s="20"/>
      <c r="P4" s="20"/>
    </row>
    <row r="5" spans="1:16" s="2" customFormat="1" x14ac:dyDescent="0.25">
      <c r="A5" s="4"/>
      <c r="B5" s="289" t="str">
        <f>Info!B5</f>
        <v>RR-2025-006</v>
      </c>
      <c r="C5" s="289"/>
      <c r="D5" s="289"/>
      <c r="E5" s="289"/>
      <c r="F5" s="289"/>
      <c r="G5" s="289"/>
      <c r="H5" s="289"/>
      <c r="I5" s="289"/>
      <c r="J5" s="289"/>
      <c r="K5" s="289"/>
      <c r="L5" s="289"/>
      <c r="M5" s="22"/>
      <c r="N5" s="22"/>
      <c r="O5" s="20"/>
      <c r="P5" s="20"/>
    </row>
    <row r="6" spans="1:16" s="6" customFormat="1" x14ac:dyDescent="0.25">
      <c r="A6" s="4"/>
      <c r="B6" s="289" t="str">
        <f>Info!B6</f>
        <v>FOURNITURES TUBULAIRES POUR PUITS DE PÉTROLE II</v>
      </c>
      <c r="C6" s="289"/>
      <c r="D6" s="289"/>
      <c r="E6" s="289"/>
      <c r="F6" s="289"/>
      <c r="G6" s="289"/>
      <c r="H6" s="289"/>
      <c r="I6" s="289"/>
      <c r="J6" s="289"/>
      <c r="K6" s="289"/>
      <c r="L6" s="289"/>
      <c r="M6" s="20"/>
      <c r="N6" s="20"/>
      <c r="O6" s="15"/>
      <c r="P6" s="15"/>
    </row>
    <row r="7" spans="1:16" s="6" customFormat="1" x14ac:dyDescent="0.25">
      <c r="A7" s="4"/>
      <c r="B7" s="136"/>
      <c r="C7" s="136"/>
      <c r="D7" s="136"/>
      <c r="E7" s="136"/>
      <c r="F7" s="136"/>
      <c r="G7" s="136"/>
      <c r="H7" s="136"/>
      <c r="I7" s="136"/>
      <c r="J7" s="136"/>
      <c r="K7" s="136"/>
      <c r="L7" s="136"/>
      <c r="M7" s="20"/>
      <c r="N7" s="20"/>
      <c r="O7" s="15"/>
      <c r="P7" s="15"/>
    </row>
    <row r="8" spans="1:16" s="6" customFormat="1" x14ac:dyDescent="0.25">
      <c r="A8" s="4"/>
      <c r="B8" s="399" t="str">
        <f>Pro!B8</f>
        <v>Les questions suivantes font référence aux marchandises comme définies dans la description du produit de l'onglet Intro.</v>
      </c>
      <c r="C8" s="399"/>
      <c r="D8" s="399"/>
      <c r="E8" s="399"/>
      <c r="F8" s="399"/>
      <c r="G8" s="399"/>
      <c r="H8" s="399"/>
      <c r="I8" s="399"/>
      <c r="J8" s="399"/>
      <c r="K8" s="399"/>
      <c r="L8" s="399"/>
      <c r="M8" s="20"/>
      <c r="N8" s="20"/>
      <c r="O8" s="21"/>
    </row>
    <row r="9" spans="1:16" s="6" customFormat="1" x14ac:dyDescent="0.25">
      <c r="A9" s="4"/>
      <c r="B9" s="399" t="str">
        <f>Pro!B9</f>
        <v>Des informations sur le produit et un glossaire de termes sont disponibles dans l'onglet Info.</v>
      </c>
      <c r="C9" s="399"/>
      <c r="D9" s="399"/>
      <c r="E9" s="399"/>
      <c r="F9" s="399"/>
      <c r="G9" s="399"/>
      <c r="H9" s="399"/>
      <c r="I9" s="399"/>
      <c r="J9" s="399"/>
      <c r="K9" s="399"/>
      <c r="L9" s="399"/>
      <c r="M9" s="20"/>
      <c r="N9" s="20"/>
      <c r="O9" s="15"/>
    </row>
    <row r="10" spans="1:16" s="6" customFormat="1" x14ac:dyDescent="0.25">
      <c r="A10" s="4"/>
      <c r="B10" s="399" t="str">
        <f>Pro!B10</f>
        <v>Utilisez l'onglet AddPro si vous avez besoin de plus d'espace.</v>
      </c>
      <c r="C10" s="399"/>
      <c r="D10" s="399"/>
      <c r="E10" s="399"/>
      <c r="F10" s="399"/>
      <c r="G10" s="399"/>
      <c r="H10" s="399"/>
      <c r="I10" s="399"/>
      <c r="J10" s="399"/>
      <c r="K10" s="399"/>
      <c r="L10" s="399"/>
      <c r="M10" s="20"/>
      <c r="N10" s="20"/>
      <c r="O10" s="15"/>
      <c r="P10" s="15"/>
    </row>
    <row r="11" spans="1:16" s="6" customFormat="1" x14ac:dyDescent="0.25">
      <c r="A11" s="4"/>
      <c r="B11" s="74"/>
      <c r="C11" s="74"/>
      <c r="D11" s="19"/>
      <c r="E11" s="19"/>
      <c r="F11" s="19"/>
      <c r="G11" s="19"/>
      <c r="H11" s="19"/>
      <c r="I11" s="19"/>
      <c r="J11" s="19"/>
      <c r="K11" s="19"/>
      <c r="L11" s="19"/>
      <c r="M11" s="20"/>
      <c r="N11" s="20"/>
      <c r="O11" s="15"/>
      <c r="P11" s="15"/>
    </row>
    <row r="12" spans="1:16" s="6" customFormat="1" x14ac:dyDescent="0.25">
      <c r="A12" s="4"/>
      <c r="B12" s="399" t="str">
        <f>Pro!B12</f>
        <v>Pour les questions de cet onglet, notez ce qui suit :</v>
      </c>
      <c r="C12" s="399"/>
      <c r="D12" s="399"/>
      <c r="E12" s="399"/>
      <c r="F12" s="399"/>
      <c r="G12" s="399"/>
      <c r="H12" s="399"/>
      <c r="I12" s="399"/>
      <c r="J12" s="399"/>
      <c r="K12" s="399"/>
      <c r="L12" s="399"/>
      <c r="M12" s="20"/>
      <c r="N12" s="20"/>
      <c r="O12" s="15"/>
      <c r="P12" s="15"/>
    </row>
    <row r="13" spans="1:16" s="6" customFormat="1" x14ac:dyDescent="0.25">
      <c r="A13" s="4"/>
      <c r="B13" s="447" t="str">
        <f>Pro!B13</f>
        <v xml:space="preserve">• Veuillez indiquer seulement les ventes effectuées à partir des importations de votre entreprise. Les ventes de marchandises achetées auprès de producteurs canadiens doivent être exclues. </v>
      </c>
      <c r="C13" s="447"/>
      <c r="D13" s="447"/>
      <c r="E13" s="447"/>
      <c r="F13" s="447"/>
      <c r="G13" s="447"/>
      <c r="H13" s="447"/>
      <c r="I13" s="447"/>
      <c r="J13" s="447"/>
      <c r="K13" s="447"/>
      <c r="L13" s="447"/>
      <c r="M13" s="20"/>
      <c r="N13" s="20"/>
      <c r="O13" s="15"/>
      <c r="P13" s="15"/>
    </row>
    <row r="14" spans="1:16" s="6" customFormat="1" x14ac:dyDescent="0.25">
      <c r="A14" s="4"/>
      <c r="B14" s="447"/>
      <c r="C14" s="447"/>
      <c r="D14" s="447"/>
      <c r="E14" s="447"/>
      <c r="F14" s="447"/>
      <c r="G14" s="447"/>
      <c r="H14" s="447"/>
      <c r="I14" s="447"/>
      <c r="J14" s="447"/>
      <c r="K14" s="447"/>
      <c r="L14" s="447"/>
      <c r="M14" s="20"/>
      <c r="N14" s="20"/>
      <c r="O14" s="15"/>
      <c r="P14" s="15"/>
    </row>
    <row r="15" spans="1:16" s="6" customFormat="1" x14ac:dyDescent="0.25">
      <c r="A15" s="4"/>
      <c r="B15" s="399" t="str">
        <f>Pro!B15</f>
        <v>• Déclarez toutes les ventes aux entreprises associées canadiennes et étrangères.</v>
      </c>
      <c r="C15" s="399"/>
      <c r="D15" s="399"/>
      <c r="E15" s="399"/>
      <c r="F15" s="399"/>
      <c r="G15" s="399"/>
      <c r="H15" s="399"/>
      <c r="I15" s="399"/>
      <c r="J15" s="399"/>
      <c r="K15" s="399"/>
      <c r="L15" s="399"/>
      <c r="M15" s="20"/>
      <c r="N15" s="20"/>
      <c r="O15" s="15"/>
      <c r="P15" s="15"/>
    </row>
    <row r="16" spans="1:16" s="6" customFormat="1" x14ac:dyDescent="0.25">
      <c r="A16" s="4"/>
      <c r="B16" s="399" t="str">
        <f>Pro!B16</f>
        <v>• Déclarez toutes les ventes à compter de la date de l’expédition au client ou à son entrepôt.</v>
      </c>
      <c r="C16" s="399"/>
      <c r="D16" s="399"/>
      <c r="E16" s="399"/>
      <c r="F16" s="399"/>
      <c r="G16" s="399"/>
      <c r="H16" s="399"/>
      <c r="I16" s="399"/>
      <c r="J16" s="399"/>
      <c r="K16" s="399"/>
      <c r="L16" s="399"/>
      <c r="M16" s="20"/>
      <c r="N16" s="20"/>
      <c r="O16" s="15"/>
      <c r="P16" s="15"/>
    </row>
    <row r="17" spans="1:16" s="6" customFormat="1" x14ac:dyDescent="0.25">
      <c r="A17" s="4"/>
      <c r="B17" s="399" t="str">
        <f>Pro!B17</f>
        <v>• Déclarez toutes les valeurs en dollars canadiens.</v>
      </c>
      <c r="C17" s="399"/>
      <c r="D17" s="399"/>
      <c r="E17" s="399"/>
      <c r="F17" s="399"/>
      <c r="G17" s="399"/>
      <c r="H17" s="399"/>
      <c r="I17" s="399"/>
      <c r="J17" s="399"/>
      <c r="K17" s="399"/>
      <c r="L17" s="399"/>
      <c r="M17" s="20"/>
      <c r="N17" s="20"/>
      <c r="O17" s="15"/>
      <c r="P17" s="15"/>
    </row>
    <row r="18" spans="1:16" s="6" customFormat="1" x14ac:dyDescent="0.25">
      <c r="A18" s="4"/>
      <c r="B18" s="399" t="str">
        <f>IF(Intro!$G$24="English",O18,P18)</f>
        <v>• Si votre entreprise est un utilisateur final ou un détaillant, elle n’a pas besoin de déclarer ses ventes d’importations ou ses stocks d’importations.</v>
      </c>
      <c r="C18" s="399"/>
      <c r="D18" s="399"/>
      <c r="E18" s="399"/>
      <c r="F18" s="399"/>
      <c r="G18" s="399"/>
      <c r="H18" s="399"/>
      <c r="I18" s="399"/>
      <c r="J18" s="399"/>
      <c r="K18" s="399"/>
      <c r="L18" s="399"/>
      <c r="M18" s="20"/>
      <c r="N18" s="20"/>
      <c r="O18" s="15" t="s">
        <v>248</v>
      </c>
      <c r="P18" s="15" t="s">
        <v>249</v>
      </c>
    </row>
    <row r="19" spans="1:16" s="6" customFormat="1" x14ac:dyDescent="0.25">
      <c r="A19" s="4"/>
      <c r="B19" s="14"/>
      <c r="C19" s="14"/>
      <c r="D19" s="3"/>
      <c r="E19" s="3"/>
      <c r="F19" s="3"/>
      <c r="G19" s="3"/>
      <c r="H19" s="3"/>
      <c r="I19" s="3"/>
      <c r="J19" s="3"/>
      <c r="K19" s="3"/>
      <c r="L19" s="3"/>
      <c r="O19" s="15"/>
      <c r="P19" s="15"/>
    </row>
    <row r="20" spans="1:16" x14ac:dyDescent="0.25">
      <c r="B20" s="315" t="str">
        <f>IF(Intro!$G$24="English",O20,P20)</f>
        <v>IMPORTATIONS ET STOCKS</v>
      </c>
      <c r="C20" s="316"/>
      <c r="D20" s="316"/>
      <c r="E20" s="316"/>
      <c r="F20" s="316"/>
      <c r="G20" s="316"/>
      <c r="H20" s="316"/>
      <c r="I20" s="316"/>
      <c r="J20" s="316"/>
      <c r="K20" s="316"/>
      <c r="L20" s="317"/>
      <c r="M20" s="53"/>
      <c r="O20" s="53" t="s">
        <v>250</v>
      </c>
      <c r="P20" s="53" t="s">
        <v>251</v>
      </c>
    </row>
    <row r="21" spans="1:16" x14ac:dyDescent="0.25">
      <c r="B21" s="402" t="s">
        <v>12</v>
      </c>
      <c r="C21" s="403"/>
      <c r="D21" s="403"/>
      <c r="E21" s="403"/>
      <c r="F21" s="403"/>
      <c r="G21" s="403"/>
      <c r="H21" s="403"/>
      <c r="I21" s="403"/>
      <c r="J21" s="403"/>
      <c r="K21" s="403"/>
      <c r="L21" s="404"/>
      <c r="M21" s="53"/>
    </row>
    <row r="22" spans="1:16" x14ac:dyDescent="0.25">
      <c r="B22" s="16"/>
      <c r="C22" s="26"/>
      <c r="D22" s="27"/>
      <c r="E22" s="27"/>
      <c r="F22" s="27"/>
      <c r="G22" s="27"/>
      <c r="H22" s="27"/>
      <c r="I22" s="27"/>
      <c r="J22" s="27"/>
      <c r="K22" s="27"/>
      <c r="L22" s="17"/>
      <c r="M22" s="53"/>
    </row>
    <row r="23" spans="1:16" ht="15.75" x14ac:dyDescent="0.25">
      <c r="B23" s="321" t="str">
        <f>IF(Intro!$G$24="English",O23,P23)</f>
        <v xml:space="preserve">Indiquez les importations et les ventes de marchandises de votre entreprise de la: </v>
      </c>
      <c r="C23" s="322"/>
      <c r="D23" s="322"/>
      <c r="E23" s="322"/>
      <c r="F23" s="322"/>
      <c r="G23" s="450" t="str">
        <f>IF(Intro!$G$24="English",Variables!B38,Variables!C38)</f>
        <v>République populaire de Chine</v>
      </c>
      <c r="H23" s="451"/>
      <c r="I23" s="451"/>
      <c r="J23" s="451"/>
      <c r="K23" s="452"/>
      <c r="L23" s="17"/>
      <c r="M23" s="53"/>
      <c r="O23" s="53" t="s">
        <v>382</v>
      </c>
      <c r="P23" s="53" t="s">
        <v>385</v>
      </c>
    </row>
    <row r="24" spans="1:16" ht="28.5" x14ac:dyDescent="0.25">
      <c r="A24" s="7" t="s">
        <v>409</v>
      </c>
      <c r="B24" s="477" t="str">
        <f>IF(Intro!$G$24="English",O24,P24)</f>
        <v>Indiquez uniquement les données relatives aux marchandises définies dans l'onglet « Intro ». N'indiquez pas les données concernant les marchandises incluses dans la définition de produit du réexamen relatif à l’expiration FTPP I qui ne figurent pas dans la définition de produit de cette réexamen relatif à l’expiration.</v>
      </c>
      <c r="C24" s="478"/>
      <c r="D24" s="478"/>
      <c r="E24" s="478"/>
      <c r="F24" s="478"/>
      <c r="G24" s="27"/>
      <c r="H24" s="27"/>
      <c r="I24" s="27"/>
      <c r="J24" s="27"/>
      <c r="K24" s="27"/>
      <c r="L24" s="17"/>
      <c r="M24" s="53"/>
      <c r="O24" s="53" t="s">
        <v>425</v>
      </c>
      <c r="P24" s="53" t="s">
        <v>427</v>
      </c>
    </row>
    <row r="25" spans="1:16" x14ac:dyDescent="0.25">
      <c r="B25" s="477"/>
      <c r="C25" s="478"/>
      <c r="D25" s="478"/>
      <c r="E25" s="478"/>
      <c r="F25" s="478"/>
      <c r="G25" s="27"/>
      <c r="H25" s="27"/>
      <c r="I25" s="27"/>
      <c r="J25" s="27"/>
      <c r="K25" s="27"/>
      <c r="L25" s="17"/>
      <c r="M25" s="53"/>
      <c r="O25" s="18"/>
    </row>
    <row r="26" spans="1:16" x14ac:dyDescent="0.25">
      <c r="B26" s="477"/>
      <c r="C26" s="478"/>
      <c r="D26" s="478"/>
      <c r="E26" s="478"/>
      <c r="F26" s="478"/>
      <c r="G26" s="453">
        <f>Variables!$B$6</f>
        <v>2023</v>
      </c>
      <c r="H26" s="453">
        <f>G26+1</f>
        <v>2024</v>
      </c>
      <c r="I26" s="453">
        <f>H26+1</f>
        <v>2025</v>
      </c>
      <c r="J26" s="453" t="str">
        <f>IF(Intro!$G$24="English",Variables!B9,Variables!C9)</f>
        <v>janv-mars 2025</v>
      </c>
      <c r="K26" s="453" t="str">
        <f>IF(Intro!$G$24="English",Variables!B10,Variables!C10)</f>
        <v>janv-mars 2026</v>
      </c>
      <c r="L26" s="76"/>
      <c r="M26" s="53"/>
      <c r="O26" s="18"/>
    </row>
    <row r="27" spans="1:16" x14ac:dyDescent="0.25">
      <c r="B27" s="67"/>
      <c r="E27" s="26"/>
      <c r="F27" s="53"/>
      <c r="G27" s="454"/>
      <c r="H27" s="455"/>
      <c r="I27" s="455"/>
      <c r="J27" s="455"/>
      <c r="K27" s="455"/>
      <c r="L27" s="76"/>
      <c r="M27" s="53"/>
      <c r="O27" s="24" t="s">
        <v>174</v>
      </c>
      <c r="P27" s="9" t="s">
        <v>197</v>
      </c>
    </row>
    <row r="28" spans="1:16" x14ac:dyDescent="0.25">
      <c r="B28" s="448" t="str">
        <f>IF(Intro!$G$24="English",O28,P28)</f>
        <v>Importations</v>
      </c>
      <c r="C28" s="449"/>
      <c r="D28" s="449"/>
      <c r="E28" s="449"/>
      <c r="F28" s="449"/>
      <c r="G28" s="449"/>
      <c r="H28" s="449"/>
      <c r="I28" s="449"/>
      <c r="J28" s="449"/>
      <c r="K28" s="449"/>
      <c r="L28" s="76"/>
      <c r="M28" s="53"/>
      <c r="O28" s="53" t="s">
        <v>184</v>
      </c>
      <c r="P28" s="53" t="s">
        <v>185</v>
      </c>
    </row>
    <row r="29" spans="1:16" x14ac:dyDescent="0.25">
      <c r="B29" s="456" t="str">
        <f>IF(Intro!$G$24="English",O28,P28)</f>
        <v>Importations</v>
      </c>
      <c r="C29" s="354"/>
      <c r="D29" s="458" t="str">
        <f>IF(Intro!$G$24="English",Variables!B23,Variables!C23)</f>
        <v>tonnes</v>
      </c>
      <c r="E29" s="458"/>
      <c r="F29" s="458"/>
      <c r="G29" s="129"/>
      <c r="H29" s="129"/>
      <c r="I29" s="129"/>
      <c r="J29" s="129"/>
      <c r="K29" s="129"/>
      <c r="L29" s="76"/>
      <c r="M29" s="53"/>
    </row>
    <row r="30" spans="1:16" x14ac:dyDescent="0.25">
      <c r="B30" s="456"/>
      <c r="C30" s="354"/>
      <c r="D30" s="458" t="str">
        <f>IF(Intro!$G$24="English",O30,P30)</f>
        <v>valeur d'achat nette rendue (CAD)</v>
      </c>
      <c r="E30" s="458"/>
      <c r="F30" s="458"/>
      <c r="G30" s="129"/>
      <c r="H30" s="129"/>
      <c r="I30" s="129"/>
      <c r="J30" s="129"/>
      <c r="K30" s="129"/>
      <c r="L30" s="76"/>
      <c r="M30" s="53"/>
      <c r="O30" s="75" t="s">
        <v>258</v>
      </c>
      <c r="P30" s="53" t="s">
        <v>259</v>
      </c>
    </row>
    <row r="31" spans="1:16" x14ac:dyDescent="0.25">
      <c r="B31" s="456"/>
      <c r="C31" s="354"/>
      <c r="D31" s="458" t="str">
        <f>IF(Intro!$G$24="English","$ / "&amp;Variables!B24,"$ / "&amp;Variables!C24)</f>
        <v>$ / tonne</v>
      </c>
      <c r="E31" s="458"/>
      <c r="F31" s="458"/>
      <c r="G31" s="90" t="str">
        <f>IF(G29=0,"-",G30/G29)</f>
        <v>-</v>
      </c>
      <c r="H31" s="90" t="str">
        <f>IF(H29=0,"-",H30/H29)</f>
        <v>-</v>
      </c>
      <c r="I31" s="90" t="str">
        <f>IF(I29=0,"-",I30/I29)</f>
        <v>-</v>
      </c>
      <c r="J31" s="90" t="str">
        <f>IF(J29=0,"-",J30/J29)</f>
        <v>-</v>
      </c>
      <c r="K31" s="90" t="str">
        <f>IF(K29=0,"-",K30/K29)</f>
        <v>-</v>
      </c>
      <c r="L31" s="76"/>
      <c r="M31" s="53"/>
    </row>
    <row r="32" spans="1:16" x14ac:dyDescent="0.25">
      <c r="B32" s="448" t="str">
        <f>IF(Intro!$G$24="English",O32,P32)</f>
        <v>Ventes au Canada</v>
      </c>
      <c r="C32" s="449"/>
      <c r="D32" s="449"/>
      <c r="E32" s="449"/>
      <c r="F32" s="449"/>
      <c r="G32" s="449"/>
      <c r="H32" s="449"/>
      <c r="I32" s="449"/>
      <c r="J32" s="449"/>
      <c r="K32" s="449"/>
      <c r="L32" s="76"/>
      <c r="M32" s="53"/>
      <c r="O32" s="75" t="s">
        <v>175</v>
      </c>
      <c r="P32" s="53" t="s">
        <v>198</v>
      </c>
    </row>
    <row r="33" spans="1:22" x14ac:dyDescent="0.25">
      <c r="B33" s="390" t="str">
        <f>IF(Intro!$G$24="English",O34,P34)</f>
        <v>Ventes aux distributeurs au Canada</v>
      </c>
      <c r="C33" s="347"/>
      <c r="D33" s="458" t="str">
        <f>D29</f>
        <v>tonnes</v>
      </c>
      <c r="E33" s="458"/>
      <c r="F33" s="458"/>
      <c r="G33" s="129"/>
      <c r="H33" s="129"/>
      <c r="I33" s="129"/>
      <c r="J33" s="129"/>
      <c r="K33" s="129"/>
      <c r="L33" s="76"/>
      <c r="M33" s="53"/>
    </row>
    <row r="34" spans="1:22" x14ac:dyDescent="0.25">
      <c r="B34" s="390"/>
      <c r="C34" s="347"/>
      <c r="D34" s="458" t="str">
        <f>IF(Intro!$G$24="English",O35,P35)</f>
        <v>valeur de vente nette rendue (CAD)</v>
      </c>
      <c r="E34" s="458"/>
      <c r="F34" s="458"/>
      <c r="G34" s="129"/>
      <c r="H34" s="129"/>
      <c r="I34" s="129"/>
      <c r="J34" s="129"/>
      <c r="K34" s="129"/>
      <c r="L34" s="76"/>
      <c r="M34" s="53"/>
      <c r="O34" s="31" t="str">
        <f>"Sales to "&amp;Variables!$B$26&amp;" in Canada"</f>
        <v>Sales to distributors in Canada</v>
      </c>
      <c r="P34" s="31" t="str">
        <f>"Ventes aux "&amp;Variables!$C$26&amp;" au Canada"</f>
        <v>Ventes aux distributeurs au Canada</v>
      </c>
    </row>
    <row r="35" spans="1:22" ht="15" thickBot="1" x14ac:dyDescent="0.3">
      <c r="B35" s="459"/>
      <c r="C35" s="460"/>
      <c r="D35" s="461" t="str">
        <f>D31</f>
        <v>$ / tonne</v>
      </c>
      <c r="E35" s="461"/>
      <c r="F35" s="461"/>
      <c r="G35" s="92" t="str">
        <f>IF(G33=0,"-",G34/G33)</f>
        <v>-</v>
      </c>
      <c r="H35" s="92" t="str">
        <f>IF(H33=0,"-",H34/H33)</f>
        <v>-</v>
      </c>
      <c r="I35" s="92" t="str">
        <f>IF(I33=0,"-",I34/I33)</f>
        <v>-</v>
      </c>
      <c r="J35" s="92" t="str">
        <f>IF(J33=0,"-",J34/J33)</f>
        <v>-</v>
      </c>
      <c r="K35" s="92" t="str">
        <f>IF(K33=0,"-",K34/K33)</f>
        <v>-</v>
      </c>
      <c r="L35" s="76"/>
      <c r="M35" s="53"/>
      <c r="O35" s="75" t="s">
        <v>326</v>
      </c>
      <c r="P35" s="53" t="s">
        <v>299</v>
      </c>
    </row>
    <row r="36" spans="1:22" x14ac:dyDescent="0.25">
      <c r="B36" s="462" t="str">
        <f>IF(Intro!$G$24="English",O36,P36)</f>
        <v>Ventes aux utilisateurs finals au Canada</v>
      </c>
      <c r="C36" s="463"/>
      <c r="D36" s="457" t="str">
        <f>D29</f>
        <v>tonnes</v>
      </c>
      <c r="E36" s="457"/>
      <c r="F36" s="457"/>
      <c r="G36" s="130"/>
      <c r="H36" s="130"/>
      <c r="I36" s="130"/>
      <c r="J36" s="130"/>
      <c r="K36" s="130"/>
      <c r="L36" s="76"/>
      <c r="M36" s="53"/>
      <c r="O36" s="31" t="str">
        <f>"Sales to "&amp;Variables!$B$27&amp;" in Canada"</f>
        <v>Sales to end users in Canada</v>
      </c>
      <c r="P36" s="31" t="str">
        <f>"Ventes aux "&amp;Variables!$C$27&amp;" au Canada"</f>
        <v>Ventes aux utilisateurs finals au Canada</v>
      </c>
    </row>
    <row r="37" spans="1:22" x14ac:dyDescent="0.25">
      <c r="B37" s="390"/>
      <c r="C37" s="347"/>
      <c r="D37" s="458" t="str">
        <f>D34</f>
        <v>valeur de vente nette rendue (CAD)</v>
      </c>
      <c r="E37" s="458"/>
      <c r="F37" s="458"/>
      <c r="G37" s="129"/>
      <c r="H37" s="129"/>
      <c r="I37" s="129"/>
      <c r="J37" s="129"/>
      <c r="K37" s="129"/>
      <c r="L37" s="76"/>
      <c r="M37" s="53"/>
      <c r="O37" s="31"/>
      <c r="P37" s="31"/>
    </row>
    <row r="38" spans="1:22" ht="15" thickBot="1" x14ac:dyDescent="0.3">
      <c r="B38" s="459"/>
      <c r="C38" s="460"/>
      <c r="D38" s="461" t="str">
        <f>D31</f>
        <v>$ / tonne</v>
      </c>
      <c r="E38" s="461"/>
      <c r="F38" s="461"/>
      <c r="G38" s="92" t="str">
        <f>IF(G36=0,"-",G37/G36)</f>
        <v>-</v>
      </c>
      <c r="H38" s="92" t="str">
        <f>IF(H36=0,"-",H37/H36)</f>
        <v>-</v>
      </c>
      <c r="I38" s="92" t="str">
        <f>IF(I36=0,"-",I37/I36)</f>
        <v>-</v>
      </c>
      <c r="J38" s="92" t="str">
        <f>IF(J36=0,"-",J37/J36)</f>
        <v>-</v>
      </c>
      <c r="K38" s="92" t="str">
        <f>IF(K36=0,"-",K37/K36)</f>
        <v>-</v>
      </c>
      <c r="L38" s="76"/>
      <c r="M38" s="53"/>
      <c r="O38" s="40"/>
      <c r="P38" s="31"/>
    </row>
    <row r="39" spans="1:22" x14ac:dyDescent="0.25">
      <c r="B39" s="343" t="str">
        <f>IF(Intro!$G$24="English",O39,P39)</f>
        <v>Ventes totales d'importations au Canada</v>
      </c>
      <c r="C39" s="344"/>
      <c r="D39" s="464" t="str">
        <f>D29</f>
        <v>tonnes</v>
      </c>
      <c r="E39" s="464"/>
      <c r="F39" s="464"/>
      <c r="G39" s="132">
        <f>G33+G36</f>
        <v>0</v>
      </c>
      <c r="H39" s="132">
        <f t="shared" ref="H39:K40" si="0">H33+H36</f>
        <v>0</v>
      </c>
      <c r="I39" s="132">
        <f t="shared" si="0"/>
        <v>0</v>
      </c>
      <c r="J39" s="132">
        <f t="shared" si="0"/>
        <v>0</v>
      </c>
      <c r="K39" s="132">
        <f t="shared" si="0"/>
        <v>0</v>
      </c>
      <c r="L39" s="105"/>
      <c r="M39" s="53"/>
      <c r="O39" s="62" t="s">
        <v>269</v>
      </c>
      <c r="P39" s="62" t="s">
        <v>270</v>
      </c>
    </row>
    <row r="40" spans="1:22" x14ac:dyDescent="0.25">
      <c r="B40" s="341"/>
      <c r="C40" s="342"/>
      <c r="D40" s="465" t="str">
        <f>D37</f>
        <v>valeur de vente nette rendue (CAD)</v>
      </c>
      <c r="E40" s="465"/>
      <c r="F40" s="465"/>
      <c r="G40" s="133">
        <f>G34+G37</f>
        <v>0</v>
      </c>
      <c r="H40" s="133">
        <f t="shared" si="0"/>
        <v>0</v>
      </c>
      <c r="I40" s="133">
        <f t="shared" si="0"/>
        <v>0</v>
      </c>
      <c r="J40" s="133">
        <f t="shared" si="0"/>
        <v>0</v>
      </c>
      <c r="K40" s="133">
        <f t="shared" si="0"/>
        <v>0</v>
      </c>
      <c r="L40" s="105"/>
      <c r="M40" s="53"/>
    </row>
    <row r="41" spans="1:22" x14ac:dyDescent="0.25">
      <c r="B41" s="341"/>
      <c r="C41" s="342"/>
      <c r="D41" s="466" t="str">
        <f>D31</f>
        <v>$ / tonne</v>
      </c>
      <c r="E41" s="466"/>
      <c r="F41" s="466"/>
      <c r="G41" s="90" t="str">
        <f>IF(G39=0,"-",G40/G39)</f>
        <v>-</v>
      </c>
      <c r="H41" s="90" t="str">
        <f t="shared" ref="H41:K41" si="1">IF(H39=0,"-",H40/H39)</f>
        <v>-</v>
      </c>
      <c r="I41" s="90" t="str">
        <f t="shared" si="1"/>
        <v>-</v>
      </c>
      <c r="J41" s="90" t="str">
        <f t="shared" si="1"/>
        <v>-</v>
      </c>
      <c r="K41" s="90" t="str">
        <f t="shared" si="1"/>
        <v>-</v>
      </c>
      <c r="L41" s="105"/>
      <c r="M41" s="53"/>
    </row>
    <row r="42" spans="1:22" s="8" customFormat="1" x14ac:dyDescent="0.25">
      <c r="A42" s="77"/>
      <c r="B42" s="141"/>
      <c r="C42" s="142"/>
      <c r="D42" s="467"/>
      <c r="E42" s="467"/>
      <c r="F42" s="143"/>
      <c r="G42" s="143"/>
      <c r="H42" s="143"/>
      <c r="I42" s="143"/>
      <c r="J42" s="143"/>
      <c r="K42" s="144"/>
      <c r="L42" s="145"/>
    </row>
    <row r="43" spans="1:22" x14ac:dyDescent="0.25">
      <c r="B43" s="369" t="s">
        <v>15</v>
      </c>
      <c r="C43" s="370"/>
      <c r="D43" s="370"/>
      <c r="E43" s="370"/>
      <c r="F43" s="370"/>
      <c r="G43" s="370"/>
      <c r="H43" s="370"/>
      <c r="I43" s="370"/>
      <c r="J43" s="370"/>
      <c r="K43" s="370"/>
      <c r="L43" s="371"/>
      <c r="M43" s="53"/>
    </row>
    <row r="44" spans="1:22" x14ac:dyDescent="0.25">
      <c r="B44" s="48"/>
      <c r="C44" s="49"/>
      <c r="D44" s="49"/>
      <c r="E44" s="50"/>
      <c r="F44" s="50"/>
      <c r="G44" s="50"/>
      <c r="H44" s="50"/>
      <c r="I44" s="50"/>
      <c r="J44" s="50"/>
      <c r="K44" s="50"/>
      <c r="L44" s="51"/>
      <c r="M44" s="53"/>
    </row>
    <row r="45" spans="1:22" s="9" customFormat="1" x14ac:dyDescent="0.25">
      <c r="A45" s="7"/>
      <c r="B45" s="468" t="str">
        <f>IF(Intro!$G$24="English",O45,P45)</f>
        <v>Indiquez la proportion de la valeur de vente nette rendue de vos importations qui est représentée par les frais de livraison.</v>
      </c>
      <c r="C45" s="469"/>
      <c r="D45" s="469"/>
      <c r="E45" s="469"/>
      <c r="F45" s="469"/>
      <c r="G45" s="469"/>
      <c r="H45" s="469"/>
      <c r="I45" s="469"/>
      <c r="J45" s="469"/>
      <c r="K45" s="469"/>
      <c r="L45" s="470"/>
      <c r="M45" s="42"/>
      <c r="N45" s="42"/>
      <c r="O45" s="53" t="s">
        <v>317</v>
      </c>
      <c r="P45" s="53" t="s">
        <v>319</v>
      </c>
      <c r="Q45" s="31"/>
      <c r="R45" s="42"/>
      <c r="S45" s="42"/>
      <c r="T45" s="42"/>
      <c r="U45" s="42"/>
      <c r="V45" s="42"/>
    </row>
    <row r="46" spans="1:22" s="9" customFormat="1" x14ac:dyDescent="0.25">
      <c r="A46" s="7"/>
      <c r="B46" s="468" t="str">
        <f>Pro!B23</f>
        <v>Note - Ne répondez à cette question que si votre entreprise a vendu les marchandises du 1er janvier 2023 au 31 mars 2026.</v>
      </c>
      <c r="C46" s="469"/>
      <c r="D46" s="469"/>
      <c r="E46" s="469"/>
      <c r="F46" s="469"/>
      <c r="G46" s="469"/>
      <c r="H46" s="469"/>
      <c r="I46" s="469"/>
      <c r="J46" s="469"/>
      <c r="K46" s="469"/>
      <c r="L46" s="470"/>
      <c r="M46" s="42"/>
      <c r="N46" s="42"/>
      <c r="O46" s="18"/>
      <c r="P46" s="53"/>
      <c r="Q46" s="31"/>
      <c r="R46" s="42"/>
      <c r="S46" s="42"/>
      <c r="T46" s="42"/>
      <c r="U46" s="42"/>
      <c r="V46" s="42"/>
    </row>
    <row r="47" spans="1:22" x14ac:dyDescent="0.25">
      <c r="B47" s="474"/>
      <c r="C47" s="475"/>
      <c r="D47" s="475"/>
      <c r="E47" s="475"/>
      <c r="F47" s="475"/>
      <c r="G47" s="475"/>
      <c r="H47" s="475"/>
      <c r="I47" s="475"/>
      <c r="J47" s="475"/>
      <c r="K47" s="475"/>
      <c r="L47" s="476"/>
      <c r="M47" s="42"/>
      <c r="N47" s="42"/>
      <c r="Q47" s="40"/>
      <c r="R47" s="42"/>
      <c r="S47" s="42"/>
      <c r="T47" s="42"/>
      <c r="U47" s="42"/>
      <c r="V47" s="42"/>
    </row>
    <row r="48" spans="1:22" x14ac:dyDescent="0.25">
      <c r="B48" s="67"/>
      <c r="C48" s="26"/>
      <c r="D48" s="453">
        <f>Variables!$B$6</f>
        <v>2023</v>
      </c>
      <c r="E48" s="453">
        <f>D48+1</f>
        <v>2024</v>
      </c>
      <c r="F48" s="453">
        <f>E48+1</f>
        <v>2025</v>
      </c>
      <c r="G48" s="453" t="str">
        <f>IF(Intro!$G$24="English",Variables!B9,Variables!C9)</f>
        <v>janv-mars 2025</v>
      </c>
      <c r="H48" s="453" t="str">
        <f>IF(Intro!$G$24="English",Variables!B10,Variables!C10)</f>
        <v>janv-mars 2026</v>
      </c>
      <c r="I48" s="53"/>
      <c r="J48" s="42"/>
      <c r="K48" s="42"/>
      <c r="L48" s="41"/>
      <c r="M48" s="42"/>
      <c r="N48" s="42"/>
      <c r="Q48" s="40"/>
      <c r="R48" s="42"/>
      <c r="S48" s="42"/>
      <c r="T48" s="42"/>
      <c r="U48" s="42"/>
      <c r="V48" s="42"/>
    </row>
    <row r="49" spans="1:22" x14ac:dyDescent="0.25">
      <c r="B49" s="67"/>
      <c r="C49" s="26"/>
      <c r="D49" s="455"/>
      <c r="E49" s="455"/>
      <c r="F49" s="455"/>
      <c r="G49" s="455"/>
      <c r="H49" s="455"/>
      <c r="I49" s="53"/>
      <c r="J49" s="42"/>
      <c r="K49" s="42"/>
      <c r="L49" s="41"/>
      <c r="M49" s="42"/>
      <c r="N49" s="42"/>
      <c r="Q49" s="40"/>
      <c r="R49" s="42"/>
      <c r="S49" s="42"/>
      <c r="T49" s="42"/>
      <c r="U49" s="42"/>
      <c r="V49" s="42"/>
    </row>
    <row r="50" spans="1:22" x14ac:dyDescent="0.25">
      <c r="B50" s="88"/>
      <c r="C50" s="93" t="str">
        <f>IF(Intro!$G$24="English",O50,P50)</f>
        <v>Coût de livraison (%)</v>
      </c>
      <c r="D50" s="135"/>
      <c r="E50" s="135"/>
      <c r="F50" s="135"/>
      <c r="G50" s="135"/>
      <c r="H50" s="135"/>
      <c r="I50" s="53"/>
      <c r="J50" s="78"/>
      <c r="K50" s="78"/>
      <c r="L50" s="79"/>
      <c r="M50" s="42"/>
      <c r="N50" s="42"/>
      <c r="O50" s="53" t="s">
        <v>256</v>
      </c>
      <c r="P50" s="53" t="s">
        <v>257</v>
      </c>
      <c r="Q50" s="31"/>
      <c r="R50" s="42"/>
      <c r="S50" s="42"/>
      <c r="T50" s="42"/>
      <c r="U50" s="42"/>
      <c r="V50" s="42"/>
    </row>
    <row r="51" spans="1:22" x14ac:dyDescent="0.25">
      <c r="B51" s="43"/>
      <c r="C51" s="78"/>
      <c r="D51" s="80"/>
      <c r="E51" s="78"/>
      <c r="F51" s="78"/>
      <c r="G51" s="78"/>
      <c r="H51" s="78"/>
      <c r="I51" s="78"/>
      <c r="J51" s="78"/>
      <c r="K51" s="78"/>
      <c r="L51" s="79"/>
      <c r="M51" s="42"/>
      <c r="N51" s="42"/>
      <c r="Q51" s="31"/>
      <c r="R51" s="42"/>
      <c r="S51" s="42"/>
      <c r="T51" s="42"/>
      <c r="U51" s="42"/>
      <c r="V51" s="42"/>
    </row>
    <row r="52" spans="1:22" x14ac:dyDescent="0.25">
      <c r="B52" s="468" t="str">
        <f>IF(Intro!$G$24="English",O52,P52)</f>
        <v>Expliquez les raisons pour lesquelles la proportion de la valeur de vente nette rendue de vos importations représentée par les frais de livraison a changé depuis le 1er janvier 2023.</v>
      </c>
      <c r="C52" s="469"/>
      <c r="D52" s="469"/>
      <c r="E52" s="469"/>
      <c r="F52" s="469"/>
      <c r="G52" s="469"/>
      <c r="H52" s="469"/>
      <c r="I52" s="469"/>
      <c r="J52" s="469"/>
      <c r="K52" s="469"/>
      <c r="L52" s="470"/>
      <c r="M52" s="42"/>
      <c r="N52" s="42"/>
      <c r="O52" s="53" t="str">
        <f>"Explain the reasons why the proportion of your import net delivered selling value represented by delivery costs has changed since January 1, "&amp;Variables!B6&amp;"."</f>
        <v>Explain the reasons why the proportion of your import net delivered selling value represented by delivery costs has changed since January 1, 2023.</v>
      </c>
      <c r="P52" s="53" t="str">
        <f>"Expliquez les raisons pour lesquelles la proportion de la valeur de vente nette rendue de vos importations représentée par les frais de livraison a changé depuis le 1er janvier "&amp;Variables!B6&amp;"."</f>
        <v>Expliquez les raisons pour lesquelles la proportion de la valeur de vente nette rendue de vos importations représentée par les frais de livraison a changé depuis le 1er janvier 2023.</v>
      </c>
      <c r="Q52" s="31"/>
      <c r="R52" s="42"/>
      <c r="S52" s="42"/>
      <c r="T52" s="42"/>
      <c r="U52" s="42"/>
      <c r="V52" s="42"/>
    </row>
    <row r="53" spans="1:22" x14ac:dyDescent="0.25">
      <c r="B53" s="43"/>
      <c r="C53" s="78"/>
      <c r="D53" s="80"/>
      <c r="E53" s="78"/>
      <c r="F53" s="78"/>
      <c r="G53" s="78"/>
      <c r="H53" s="78"/>
      <c r="I53" s="78"/>
      <c r="J53" s="78"/>
      <c r="K53" s="78"/>
      <c r="L53" s="79"/>
      <c r="M53" s="42"/>
      <c r="N53" s="42"/>
      <c r="Q53" s="31"/>
      <c r="R53" s="42"/>
      <c r="S53" s="42"/>
      <c r="T53" s="42"/>
      <c r="U53" s="42"/>
      <c r="V53" s="42"/>
    </row>
    <row r="54" spans="1:22" x14ac:dyDescent="0.25">
      <c r="B54" s="471"/>
      <c r="C54" s="472"/>
      <c r="D54" s="472"/>
      <c r="E54" s="472"/>
      <c r="F54" s="472"/>
      <c r="G54" s="472"/>
      <c r="H54" s="472"/>
      <c r="I54" s="472"/>
      <c r="J54" s="472"/>
      <c r="K54" s="472"/>
      <c r="L54" s="473"/>
      <c r="M54" s="42"/>
      <c r="N54" s="42"/>
      <c r="Q54" s="42"/>
      <c r="R54" s="42"/>
      <c r="S54" s="42"/>
      <c r="T54" s="42"/>
      <c r="U54" s="42"/>
      <c r="V54" s="42"/>
    </row>
    <row r="55" spans="1:22" x14ac:dyDescent="0.25">
      <c r="B55" s="471"/>
      <c r="C55" s="472"/>
      <c r="D55" s="472"/>
      <c r="E55" s="472"/>
      <c r="F55" s="472"/>
      <c r="G55" s="472"/>
      <c r="H55" s="472"/>
      <c r="I55" s="472"/>
      <c r="J55" s="472"/>
      <c r="K55" s="472"/>
      <c r="L55" s="473"/>
      <c r="M55" s="42"/>
      <c r="N55" s="42"/>
      <c r="Q55" s="42"/>
      <c r="R55" s="42"/>
      <c r="S55" s="42"/>
      <c r="T55" s="42"/>
      <c r="U55" s="42"/>
      <c r="V55" s="42"/>
    </row>
    <row r="56" spans="1:22" x14ac:dyDescent="0.25">
      <c r="B56" s="471"/>
      <c r="C56" s="472"/>
      <c r="D56" s="472"/>
      <c r="E56" s="472"/>
      <c r="F56" s="472"/>
      <c r="G56" s="472"/>
      <c r="H56" s="472"/>
      <c r="I56" s="472"/>
      <c r="J56" s="472"/>
      <c r="K56" s="472"/>
      <c r="L56" s="473"/>
      <c r="M56" s="42"/>
      <c r="N56" s="42"/>
      <c r="Q56" s="42"/>
      <c r="R56" s="42"/>
      <c r="S56" s="42"/>
      <c r="T56" s="42"/>
      <c r="U56" s="42"/>
      <c r="V56" s="42"/>
    </row>
    <row r="57" spans="1:22" x14ac:dyDescent="0.25">
      <c r="B57" s="471"/>
      <c r="C57" s="472"/>
      <c r="D57" s="472"/>
      <c r="E57" s="472"/>
      <c r="F57" s="472"/>
      <c r="G57" s="472"/>
      <c r="H57" s="472"/>
      <c r="I57" s="472"/>
      <c r="J57" s="472"/>
      <c r="K57" s="472"/>
      <c r="L57" s="473"/>
      <c r="M57" s="42"/>
      <c r="N57" s="42"/>
      <c r="Q57" s="42"/>
      <c r="R57" s="42"/>
      <c r="S57" s="42"/>
      <c r="T57" s="42"/>
      <c r="U57" s="42"/>
      <c r="V57" s="42"/>
    </row>
    <row r="58" spans="1:22" x14ac:dyDescent="0.25">
      <c r="B58" s="471"/>
      <c r="C58" s="472"/>
      <c r="D58" s="472"/>
      <c r="E58" s="472"/>
      <c r="F58" s="472"/>
      <c r="G58" s="472"/>
      <c r="H58" s="472"/>
      <c r="I58" s="472"/>
      <c r="J58" s="472"/>
      <c r="K58" s="472"/>
      <c r="L58" s="473"/>
      <c r="M58" s="42"/>
      <c r="N58" s="42"/>
      <c r="Q58" s="42"/>
      <c r="R58" s="42"/>
      <c r="S58" s="42"/>
      <c r="T58" s="42"/>
      <c r="U58" s="42"/>
      <c r="V58" s="42"/>
    </row>
    <row r="59" spans="1:22" s="47" customFormat="1" x14ac:dyDescent="0.25">
      <c r="A59" s="81"/>
      <c r="B59" s="471"/>
      <c r="C59" s="472"/>
      <c r="D59" s="472"/>
      <c r="E59" s="472"/>
      <c r="F59" s="472"/>
      <c r="G59" s="472"/>
      <c r="H59" s="472"/>
      <c r="I59" s="472"/>
      <c r="J59" s="472"/>
      <c r="K59" s="472"/>
      <c r="L59" s="473"/>
      <c r="N59" s="82"/>
      <c r="O59" s="53"/>
      <c r="P59" s="53"/>
    </row>
    <row r="60" spans="1:22" s="47" customFormat="1" x14ac:dyDescent="0.25">
      <c r="A60" s="81"/>
      <c r="B60" s="471"/>
      <c r="C60" s="472"/>
      <c r="D60" s="472"/>
      <c r="E60" s="472"/>
      <c r="F60" s="472"/>
      <c r="G60" s="472"/>
      <c r="H60" s="472"/>
      <c r="I60" s="472"/>
      <c r="J60" s="472"/>
      <c r="K60" s="472"/>
      <c r="L60" s="473"/>
      <c r="N60" s="82"/>
    </row>
    <row r="61" spans="1:22" s="47" customFormat="1" x14ac:dyDescent="0.25">
      <c r="A61" s="81"/>
      <c r="B61" s="471"/>
      <c r="C61" s="472"/>
      <c r="D61" s="472"/>
      <c r="E61" s="472"/>
      <c r="F61" s="472"/>
      <c r="G61" s="472"/>
      <c r="H61" s="472"/>
      <c r="I61" s="472"/>
      <c r="J61" s="472"/>
      <c r="K61" s="472"/>
      <c r="L61" s="473"/>
      <c r="N61" s="82"/>
      <c r="O61" s="53"/>
      <c r="P61" s="53"/>
    </row>
    <row r="62" spans="1:22" s="47" customFormat="1" x14ac:dyDescent="0.25">
      <c r="A62" s="81"/>
      <c r="B62" s="146"/>
      <c r="C62" s="147"/>
      <c r="D62" s="147"/>
      <c r="E62" s="147"/>
      <c r="F62" s="147"/>
      <c r="G62" s="147"/>
      <c r="H62" s="147"/>
      <c r="I62" s="147"/>
      <c r="J62" s="147"/>
      <c r="K62" s="147"/>
      <c r="L62" s="148"/>
      <c r="N62" s="82"/>
      <c r="O62" s="53"/>
      <c r="P62" s="53"/>
    </row>
    <row r="63" spans="1:22" s="47" customFormat="1" x14ac:dyDescent="0.25">
      <c r="A63" s="81"/>
      <c r="B63" s="4"/>
      <c r="C63" s="42"/>
      <c r="D63" s="42"/>
      <c r="E63" s="42"/>
      <c r="F63" s="42"/>
      <c r="G63" s="42"/>
      <c r="H63" s="42"/>
      <c r="I63" s="42"/>
      <c r="J63" s="42"/>
      <c r="K63" s="42"/>
      <c r="L63" s="42"/>
      <c r="N63" s="82"/>
      <c r="O63" s="9"/>
      <c r="P63" s="9"/>
    </row>
    <row r="65" spans="15:16" x14ac:dyDescent="0.25">
      <c r="O65" s="9"/>
      <c r="P65" s="9"/>
    </row>
  </sheetData>
  <sheetProtection algorithmName="SHA-512" hashValue="M1DK3OogI6agK6EbGV09pnhyS/DP7HFkqC3h8avgKxkOKCnUHPcopS8w2IsJgtJhiz1SMBVqblMjldrPb1XnvA==" saltValue="u+iQFTfymglOASrYTz8zdg==" spinCount="100000" sheet="1" objects="1" scenarios="1" selectLockedCells="1"/>
  <mergeCells count="52">
    <mergeCell ref="B18:L18"/>
    <mergeCell ref="B4:L4"/>
    <mergeCell ref="B5:L5"/>
    <mergeCell ref="B6:L6"/>
    <mergeCell ref="B8:L8"/>
    <mergeCell ref="B9:L9"/>
    <mergeCell ref="B10:L10"/>
    <mergeCell ref="B12:L12"/>
    <mergeCell ref="B13:L14"/>
    <mergeCell ref="B15:L15"/>
    <mergeCell ref="B16:L16"/>
    <mergeCell ref="B17:L17"/>
    <mergeCell ref="B32:K32"/>
    <mergeCell ref="B20:L20"/>
    <mergeCell ref="B21:L21"/>
    <mergeCell ref="B23:F23"/>
    <mergeCell ref="G23:K23"/>
    <mergeCell ref="G26:G27"/>
    <mergeCell ref="H26:H27"/>
    <mergeCell ref="I26:I27"/>
    <mergeCell ref="J26:J27"/>
    <mergeCell ref="K26:K27"/>
    <mergeCell ref="B28:K28"/>
    <mergeCell ref="B29:C31"/>
    <mergeCell ref="D29:F29"/>
    <mergeCell ref="D30:F30"/>
    <mergeCell ref="D31:F31"/>
    <mergeCell ref="B24:F26"/>
    <mergeCell ref="B43:L43"/>
    <mergeCell ref="B33:C35"/>
    <mergeCell ref="D33:F33"/>
    <mergeCell ref="D34:F34"/>
    <mergeCell ref="D35:F35"/>
    <mergeCell ref="B36:C38"/>
    <mergeCell ref="D36:F36"/>
    <mergeCell ref="D37:F37"/>
    <mergeCell ref="D38:F38"/>
    <mergeCell ref="B39:C41"/>
    <mergeCell ref="D39:F39"/>
    <mergeCell ref="D40:F40"/>
    <mergeCell ref="D41:F41"/>
    <mergeCell ref="D42:E42"/>
    <mergeCell ref="B52:L52"/>
    <mergeCell ref="B54:L61"/>
    <mergeCell ref="B45:L45"/>
    <mergeCell ref="B46:L46"/>
    <mergeCell ref="B47:L47"/>
    <mergeCell ref="D48:D49"/>
    <mergeCell ref="E48:E49"/>
    <mergeCell ref="F48:F49"/>
    <mergeCell ref="G48:G49"/>
    <mergeCell ref="H48:H49"/>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9:K30 G33:K34 G36:K37 D50:H50" xr:uid="{F1C84B58-8AE8-40C4-8DA8-DDC4D4C744C5}">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F42:J42 G35:K35 G38:K41 G31:K31" xr:uid="{7D3AF7EB-9F80-4DD8-B216-5D9753EBD85C}">
      <formula1>1000</formula1>
    </dataValidation>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47 B54:B58" xr:uid="{62DC4F50-8A46-4B60-8D64-D64C0CDD50F0}">
      <formula1>1001</formula1>
    </dataValidation>
  </dataValidations>
  <printOptions horizontalCentered="1"/>
  <pageMargins left="0.25" right="0.25" top="0.75" bottom="0.75" header="0.3" footer="0.3"/>
  <pageSetup scale="63" fitToHeight="0" orientation="portrait" r:id="rId1"/>
  <headerFooter>
    <oddFooter>&amp;L&amp;A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CACDD-ACB2-4AEB-AF0E-BEAE77A72933}">
  <sheetPr codeName="Sheet11">
    <tabColor rgb="FF92D050"/>
    <pageSetUpPr fitToPage="1"/>
  </sheetPr>
  <dimension ref="A1:V66"/>
  <sheetViews>
    <sheetView showGridLines="0" topLeftCell="A24" zoomScaleNormal="100" zoomScaleSheetLayoutView="98" workbookViewId="0"/>
  </sheetViews>
  <sheetFormatPr defaultColWidth="9.42578125" defaultRowHeight="14.25" x14ac:dyDescent="0.25"/>
  <cols>
    <col min="1" max="1" width="1.5703125" style="7" customWidth="1"/>
    <col min="2" max="12" width="14.5703125" style="1" customWidth="1"/>
    <col min="13" max="13" width="6.42578125" style="8" customWidth="1"/>
    <col min="14" max="14" width="9.42578125" style="53" customWidth="1"/>
    <col min="15" max="15" width="10.42578125" style="53" hidden="1" customWidth="1"/>
    <col min="16" max="16" width="8.5703125" style="53" hidden="1" customWidth="1"/>
    <col min="17" max="17" width="9.42578125" style="53" customWidth="1"/>
    <col min="18" max="16384" width="9.42578125" style="53"/>
  </cols>
  <sheetData>
    <row r="1" spans="1:16" x14ac:dyDescent="0.25">
      <c r="O1" s="53" t="s">
        <v>316</v>
      </c>
      <c r="P1" s="53" t="s">
        <v>316</v>
      </c>
    </row>
    <row r="2" spans="1:16" x14ac:dyDescent="0.25">
      <c r="B2" s="10" t="str">
        <f>Pro!B2</f>
        <v>PROTÉGÉ</v>
      </c>
      <c r="C2" s="10"/>
      <c r="O2" s="9" t="s">
        <v>68</v>
      </c>
      <c r="P2" s="9" t="s">
        <v>81</v>
      </c>
    </row>
    <row r="3" spans="1:16" x14ac:dyDescent="0.25">
      <c r="B3" s="12"/>
      <c r="C3" s="12"/>
      <c r="O3" s="2"/>
      <c r="P3" s="2"/>
    </row>
    <row r="4" spans="1:16" s="2" customFormat="1" x14ac:dyDescent="0.25">
      <c r="A4" s="4"/>
      <c r="B4" s="396" t="str">
        <f>Info!B4</f>
        <v>QUESTIONNAIRE À L'INTENTION DES IMPORTATEURS</v>
      </c>
      <c r="C4" s="396"/>
      <c r="D4" s="396"/>
      <c r="E4" s="396"/>
      <c r="F4" s="396"/>
      <c r="G4" s="396"/>
      <c r="H4" s="396"/>
      <c r="I4" s="396"/>
      <c r="J4" s="396"/>
      <c r="K4" s="396"/>
      <c r="L4" s="396"/>
      <c r="M4" s="22"/>
      <c r="N4" s="22"/>
      <c r="O4" s="20"/>
      <c r="P4" s="20"/>
    </row>
    <row r="5" spans="1:16" s="2" customFormat="1" x14ac:dyDescent="0.25">
      <c r="A5" s="4"/>
      <c r="B5" s="396" t="str">
        <f>Info!B5</f>
        <v>RR-2025-006</v>
      </c>
      <c r="C5" s="396"/>
      <c r="D5" s="396"/>
      <c r="E5" s="396"/>
      <c r="F5" s="396"/>
      <c r="G5" s="396"/>
      <c r="H5" s="396"/>
      <c r="I5" s="396"/>
      <c r="J5" s="396"/>
      <c r="K5" s="396"/>
      <c r="L5" s="396"/>
      <c r="M5" s="22"/>
      <c r="N5" s="22"/>
      <c r="O5" s="20"/>
      <c r="P5" s="20"/>
    </row>
    <row r="6" spans="1:16" s="6" customFormat="1" x14ac:dyDescent="0.25">
      <c r="A6" s="4"/>
      <c r="B6" s="396" t="str">
        <f>Info!B6</f>
        <v>FOURNITURES TUBULAIRES POUR PUITS DE PÉTROLE II</v>
      </c>
      <c r="C6" s="396"/>
      <c r="D6" s="396"/>
      <c r="E6" s="396"/>
      <c r="F6" s="396"/>
      <c r="G6" s="396"/>
      <c r="H6" s="396"/>
      <c r="I6" s="396"/>
      <c r="J6" s="396"/>
      <c r="K6" s="396"/>
      <c r="L6" s="396"/>
      <c r="M6" s="20"/>
      <c r="N6" s="20"/>
      <c r="O6" s="15"/>
      <c r="P6" s="15"/>
    </row>
    <row r="7" spans="1:16" s="6" customFormat="1" x14ac:dyDescent="0.25">
      <c r="A7" s="4"/>
      <c r="B7" s="19"/>
      <c r="C7" s="19"/>
      <c r="D7" s="19"/>
      <c r="E7" s="19"/>
      <c r="F7" s="19"/>
      <c r="G7" s="19"/>
      <c r="H7" s="19"/>
      <c r="I7" s="19"/>
      <c r="J7" s="19"/>
      <c r="K7" s="19"/>
      <c r="L7" s="19"/>
      <c r="M7" s="20"/>
      <c r="N7" s="20"/>
      <c r="O7" s="15"/>
      <c r="P7" s="15"/>
    </row>
    <row r="8" spans="1:16" s="6" customFormat="1" x14ac:dyDescent="0.25">
      <c r="A8" s="4"/>
      <c r="B8" s="399" t="str">
        <f>Pro!B8</f>
        <v>Les questions suivantes font référence aux marchandises comme définies dans la description du produit de l'onglet Intro.</v>
      </c>
      <c r="C8" s="399"/>
      <c r="D8" s="399"/>
      <c r="E8" s="399"/>
      <c r="F8" s="399"/>
      <c r="G8" s="399"/>
      <c r="H8" s="399"/>
      <c r="I8" s="399"/>
      <c r="J8" s="399"/>
      <c r="K8" s="399"/>
      <c r="L8" s="399"/>
      <c r="M8" s="20"/>
      <c r="N8" s="20"/>
      <c r="O8" s="21"/>
    </row>
    <row r="9" spans="1:16" s="6" customFormat="1" x14ac:dyDescent="0.25">
      <c r="A9" s="4"/>
      <c r="B9" s="399" t="str">
        <f>Pro!B9</f>
        <v>Des informations sur le produit et un glossaire de termes sont disponibles dans l'onglet Info.</v>
      </c>
      <c r="C9" s="399"/>
      <c r="D9" s="399"/>
      <c r="E9" s="399"/>
      <c r="F9" s="399"/>
      <c r="G9" s="399"/>
      <c r="H9" s="399"/>
      <c r="I9" s="399"/>
      <c r="J9" s="399"/>
      <c r="K9" s="399"/>
      <c r="L9" s="399"/>
      <c r="M9" s="20"/>
      <c r="N9" s="20"/>
      <c r="O9" s="15"/>
    </row>
    <row r="10" spans="1:16" s="6" customFormat="1" x14ac:dyDescent="0.25">
      <c r="A10" s="4"/>
      <c r="B10" s="399" t="str">
        <f>Pro!B10</f>
        <v>Utilisez l'onglet AddPro si vous avez besoin de plus d'espace.</v>
      </c>
      <c r="C10" s="399"/>
      <c r="D10" s="399"/>
      <c r="E10" s="399"/>
      <c r="F10" s="399"/>
      <c r="G10" s="399"/>
      <c r="H10" s="399"/>
      <c r="I10" s="399"/>
      <c r="J10" s="399"/>
      <c r="K10" s="399"/>
      <c r="L10" s="399"/>
      <c r="M10" s="20"/>
      <c r="N10" s="20"/>
      <c r="O10" s="15"/>
      <c r="P10" s="15"/>
    </row>
    <row r="11" spans="1:16" s="6" customFormat="1" x14ac:dyDescent="0.25">
      <c r="A11" s="4"/>
      <c r="B11" s="74"/>
      <c r="C11" s="74"/>
      <c r="D11" s="19"/>
      <c r="E11" s="19"/>
      <c r="F11" s="19"/>
      <c r="G11" s="19"/>
      <c r="H11" s="19"/>
      <c r="I11" s="19"/>
      <c r="J11" s="19"/>
      <c r="K11" s="19"/>
      <c r="L11" s="19"/>
      <c r="M11" s="20"/>
      <c r="N11" s="20"/>
      <c r="O11" s="15"/>
      <c r="P11" s="15"/>
    </row>
    <row r="12" spans="1:16" s="6" customFormat="1" x14ac:dyDescent="0.25">
      <c r="A12" s="4"/>
      <c r="B12" s="399" t="str">
        <f>Pro!B12</f>
        <v>Pour les questions de cet onglet, notez ce qui suit :</v>
      </c>
      <c r="C12" s="399"/>
      <c r="D12" s="399"/>
      <c r="E12" s="399"/>
      <c r="F12" s="399"/>
      <c r="G12" s="399"/>
      <c r="H12" s="399"/>
      <c r="I12" s="399"/>
      <c r="J12" s="399"/>
      <c r="K12" s="399"/>
      <c r="L12" s="399"/>
      <c r="M12" s="20"/>
      <c r="N12" s="20"/>
      <c r="O12" s="15"/>
      <c r="P12" s="15"/>
    </row>
    <row r="13" spans="1:16" s="6" customFormat="1" x14ac:dyDescent="0.25">
      <c r="A13" s="4"/>
      <c r="B13" s="447" t="str">
        <f>Pro!B13</f>
        <v xml:space="preserve">• Veuillez indiquer seulement les ventes effectuées à partir des importations de votre entreprise. Les ventes de marchandises achetées auprès de producteurs canadiens doivent être exclues. </v>
      </c>
      <c r="C13" s="447"/>
      <c r="D13" s="447"/>
      <c r="E13" s="447"/>
      <c r="F13" s="447"/>
      <c r="G13" s="447"/>
      <c r="H13" s="447"/>
      <c r="I13" s="447"/>
      <c r="J13" s="447"/>
      <c r="K13" s="447"/>
      <c r="L13" s="447"/>
      <c r="M13" s="20"/>
      <c r="N13" s="20"/>
      <c r="O13" s="15"/>
      <c r="P13" s="15"/>
    </row>
    <row r="14" spans="1:16" s="6" customFormat="1" x14ac:dyDescent="0.25">
      <c r="A14" s="4"/>
      <c r="B14" s="447"/>
      <c r="C14" s="447"/>
      <c r="D14" s="447"/>
      <c r="E14" s="447"/>
      <c r="F14" s="447"/>
      <c r="G14" s="447"/>
      <c r="H14" s="447"/>
      <c r="I14" s="447"/>
      <c r="J14" s="447"/>
      <c r="K14" s="447"/>
      <c r="L14" s="447"/>
      <c r="M14" s="20"/>
      <c r="N14" s="20"/>
      <c r="O14" s="15"/>
      <c r="P14" s="15"/>
    </row>
    <row r="15" spans="1:16" s="6" customFormat="1" x14ac:dyDescent="0.25">
      <c r="A15" s="4"/>
      <c r="B15" s="399" t="str">
        <f>Pro!B15</f>
        <v>• Déclarez toutes les ventes aux entreprises associées canadiennes et étrangères.</v>
      </c>
      <c r="C15" s="399"/>
      <c r="D15" s="399"/>
      <c r="E15" s="399"/>
      <c r="F15" s="399"/>
      <c r="G15" s="399"/>
      <c r="H15" s="399"/>
      <c r="I15" s="399"/>
      <c r="J15" s="399"/>
      <c r="K15" s="399"/>
      <c r="L15" s="399"/>
      <c r="M15" s="20"/>
      <c r="N15" s="20"/>
      <c r="O15" s="15"/>
      <c r="P15" s="15"/>
    </row>
    <row r="16" spans="1:16" s="6" customFormat="1" x14ac:dyDescent="0.25">
      <c r="A16" s="4"/>
      <c r="B16" s="399" t="str">
        <f>Pro!B16</f>
        <v>• Déclarez toutes les ventes à compter de la date de l’expédition au client ou à son entrepôt.</v>
      </c>
      <c r="C16" s="399"/>
      <c r="D16" s="399"/>
      <c r="E16" s="399"/>
      <c r="F16" s="399"/>
      <c r="G16" s="399"/>
      <c r="H16" s="399"/>
      <c r="I16" s="399"/>
      <c r="J16" s="399"/>
      <c r="K16" s="399"/>
      <c r="L16" s="399"/>
      <c r="M16" s="20"/>
      <c r="N16" s="20"/>
      <c r="O16" s="15"/>
      <c r="P16" s="15"/>
    </row>
    <row r="17" spans="1:16" s="6" customFormat="1" x14ac:dyDescent="0.25">
      <c r="A17" s="4"/>
      <c r="B17" s="399" t="str">
        <f>Pro!B17</f>
        <v>• Déclarez toutes les valeurs en dollars canadiens.</v>
      </c>
      <c r="C17" s="399"/>
      <c r="D17" s="399"/>
      <c r="E17" s="399"/>
      <c r="F17" s="399"/>
      <c r="G17" s="399"/>
      <c r="H17" s="399"/>
      <c r="I17" s="399"/>
      <c r="J17" s="399"/>
      <c r="K17" s="399"/>
      <c r="L17" s="399"/>
      <c r="M17" s="20"/>
      <c r="N17" s="20"/>
      <c r="O17" s="15"/>
      <c r="P17" s="15"/>
    </row>
    <row r="18" spans="1:16" s="6" customFormat="1" x14ac:dyDescent="0.25">
      <c r="A18" s="4"/>
      <c r="B18" s="399" t="str">
        <f>IND!B18</f>
        <v>• Si votre entreprise est un utilisateur final ou un détaillant, elle n’a pas besoin de déclarer ses ventes d’importations ou ses stocks d’importations.</v>
      </c>
      <c r="C18" s="399"/>
      <c r="D18" s="399"/>
      <c r="E18" s="399"/>
      <c r="F18" s="399"/>
      <c r="G18" s="399"/>
      <c r="H18" s="399"/>
      <c r="I18" s="399"/>
      <c r="J18" s="399"/>
      <c r="K18" s="399"/>
      <c r="L18" s="399"/>
      <c r="M18" s="20"/>
      <c r="N18" s="20"/>
      <c r="O18" s="15" t="s">
        <v>248</v>
      </c>
      <c r="P18" s="15" t="s">
        <v>249</v>
      </c>
    </row>
    <row r="19" spans="1:16" s="6" customFormat="1" x14ac:dyDescent="0.25">
      <c r="A19" s="4"/>
      <c r="B19" s="14"/>
      <c r="C19" s="14"/>
      <c r="D19" s="3"/>
      <c r="E19" s="3"/>
      <c r="F19" s="3"/>
      <c r="G19" s="3"/>
      <c r="H19" s="3"/>
      <c r="I19" s="3"/>
      <c r="J19" s="3"/>
      <c r="K19" s="3"/>
      <c r="L19" s="3"/>
      <c r="O19" s="15"/>
      <c r="P19" s="15"/>
    </row>
    <row r="20" spans="1:16" x14ac:dyDescent="0.25">
      <c r="B20" s="315" t="str">
        <f>IND!B20</f>
        <v>IMPORTATIONS ET STOCKS</v>
      </c>
      <c r="C20" s="316"/>
      <c r="D20" s="316"/>
      <c r="E20" s="316"/>
      <c r="F20" s="316"/>
      <c r="G20" s="316"/>
      <c r="H20" s="316"/>
      <c r="I20" s="316"/>
      <c r="J20" s="316"/>
      <c r="K20" s="316"/>
      <c r="L20" s="317"/>
      <c r="M20" s="53"/>
      <c r="O20" s="53" t="s">
        <v>250</v>
      </c>
      <c r="P20" s="53" t="s">
        <v>251</v>
      </c>
    </row>
    <row r="21" spans="1:16" x14ac:dyDescent="0.25">
      <c r="B21" s="402" t="s">
        <v>12</v>
      </c>
      <c r="C21" s="403"/>
      <c r="D21" s="403"/>
      <c r="E21" s="403"/>
      <c r="F21" s="403"/>
      <c r="G21" s="403"/>
      <c r="H21" s="403"/>
      <c r="I21" s="403"/>
      <c r="J21" s="403"/>
      <c r="K21" s="403"/>
      <c r="L21" s="404"/>
      <c r="M21" s="53"/>
    </row>
    <row r="22" spans="1:16" x14ac:dyDescent="0.25">
      <c r="B22" s="16"/>
      <c r="C22" s="26"/>
      <c r="D22" s="27"/>
      <c r="E22" s="27"/>
      <c r="F22" s="27"/>
      <c r="G22" s="27"/>
      <c r="H22" s="27"/>
      <c r="I22" s="27"/>
      <c r="J22" s="27"/>
      <c r="K22" s="27"/>
      <c r="L22" s="17"/>
      <c r="M22" s="53"/>
    </row>
    <row r="23" spans="1:16" ht="15.75" x14ac:dyDescent="0.25">
      <c r="B23" s="321" t="str">
        <f>IF(Intro!$G$24="English",O23,P23)</f>
        <v xml:space="preserve">Indiquez les importations et les ventes de marchandises de votre entreprise des: </v>
      </c>
      <c r="C23" s="322"/>
      <c r="D23" s="322"/>
      <c r="E23" s="322"/>
      <c r="F23" s="322"/>
      <c r="G23" s="450" t="str">
        <f>IF(Intro!$G$24="English",Variables!B39,Variables!C39)</f>
        <v>États-Unis d'Amérique (excluant les FTPP SRÉ/soudés de Tenaris S.A.)</v>
      </c>
      <c r="H23" s="451"/>
      <c r="I23" s="451"/>
      <c r="J23" s="451"/>
      <c r="K23" s="452"/>
      <c r="L23" s="17"/>
      <c r="M23" s="53"/>
      <c r="O23" s="53" t="s">
        <v>382</v>
      </c>
      <c r="P23" s="53" t="s">
        <v>416</v>
      </c>
    </row>
    <row r="24" spans="1:16" x14ac:dyDescent="0.25">
      <c r="B24" s="16"/>
      <c r="C24" s="26"/>
      <c r="D24" s="27"/>
      <c r="E24" s="27"/>
      <c r="F24" s="27"/>
      <c r="G24" s="27"/>
      <c r="H24" s="27"/>
      <c r="I24" s="27"/>
      <c r="J24" s="27"/>
      <c r="K24" s="27"/>
      <c r="L24" s="17"/>
      <c r="M24" s="53"/>
    </row>
    <row r="25" spans="1:16" x14ac:dyDescent="0.25">
      <c r="B25" s="67"/>
      <c r="C25" s="26"/>
      <c r="D25" s="27"/>
      <c r="E25" s="27"/>
      <c r="F25" s="27"/>
      <c r="G25" s="27"/>
      <c r="H25" s="27"/>
      <c r="I25" s="27"/>
      <c r="J25" s="27"/>
      <c r="K25" s="27"/>
      <c r="L25" s="17"/>
      <c r="M25" s="53"/>
    </row>
    <row r="26" spans="1:16" x14ac:dyDescent="0.25">
      <c r="B26" s="67"/>
      <c r="E26" s="26"/>
      <c r="F26" s="53"/>
      <c r="G26" s="453">
        <f>Variables!$B$6</f>
        <v>2023</v>
      </c>
      <c r="H26" s="453">
        <f>G26+1</f>
        <v>2024</v>
      </c>
      <c r="I26" s="453">
        <f>H26+1</f>
        <v>2025</v>
      </c>
      <c r="J26" s="453" t="str">
        <f>IF(Intro!$G$24="English",Variables!B9,Variables!C9)</f>
        <v>janv-mars 2025</v>
      </c>
      <c r="K26" s="453" t="str">
        <f>IF(Intro!$G$24="English",Variables!B10,Variables!C10)</f>
        <v>janv-mars 2026</v>
      </c>
      <c r="L26" s="76"/>
      <c r="M26" s="53"/>
      <c r="O26" s="18"/>
    </row>
    <row r="27" spans="1:16" x14ac:dyDescent="0.25">
      <c r="B27" s="67"/>
      <c r="E27" s="26"/>
      <c r="F27" s="53"/>
      <c r="G27" s="454"/>
      <c r="H27" s="455"/>
      <c r="I27" s="455"/>
      <c r="J27" s="455"/>
      <c r="K27" s="455"/>
      <c r="L27" s="76"/>
      <c r="M27" s="53"/>
      <c r="O27" s="18"/>
    </row>
    <row r="28" spans="1:16" x14ac:dyDescent="0.25">
      <c r="B28" s="448" t="str">
        <f>IND!B28</f>
        <v>Importations</v>
      </c>
      <c r="C28" s="449"/>
      <c r="D28" s="449"/>
      <c r="E28" s="449"/>
      <c r="F28" s="449"/>
      <c r="G28" s="449"/>
      <c r="H28" s="449"/>
      <c r="I28" s="449"/>
      <c r="J28" s="449"/>
      <c r="K28" s="449"/>
      <c r="L28" s="76"/>
      <c r="M28" s="53"/>
      <c r="O28" s="24" t="s">
        <v>174</v>
      </c>
      <c r="P28" s="9" t="s">
        <v>197</v>
      </c>
    </row>
    <row r="29" spans="1:16" x14ac:dyDescent="0.25">
      <c r="B29" s="456" t="str">
        <f>IND!B29</f>
        <v>Importations</v>
      </c>
      <c r="C29" s="354"/>
      <c r="D29" s="458" t="str">
        <f>IND!D29</f>
        <v>tonnes</v>
      </c>
      <c r="E29" s="458"/>
      <c r="F29" s="458"/>
      <c r="G29" s="129"/>
      <c r="H29" s="129"/>
      <c r="I29" s="129"/>
      <c r="J29" s="129"/>
      <c r="K29" s="129"/>
      <c r="L29" s="76"/>
      <c r="M29" s="53"/>
      <c r="O29" s="53" t="s">
        <v>184</v>
      </c>
      <c r="P29" s="53" t="s">
        <v>185</v>
      </c>
    </row>
    <row r="30" spans="1:16" x14ac:dyDescent="0.25">
      <c r="B30" s="456"/>
      <c r="C30" s="354"/>
      <c r="D30" s="458" t="str">
        <f>IND!D30</f>
        <v>valeur d'achat nette rendue (CAD)</v>
      </c>
      <c r="E30" s="458"/>
      <c r="F30" s="458"/>
      <c r="G30" s="129"/>
      <c r="H30" s="129"/>
      <c r="I30" s="129"/>
      <c r="J30" s="129"/>
      <c r="K30" s="129"/>
      <c r="L30" s="76"/>
      <c r="M30" s="53"/>
    </row>
    <row r="31" spans="1:16" x14ac:dyDescent="0.25">
      <c r="B31" s="456"/>
      <c r="C31" s="354"/>
      <c r="D31" s="458" t="str">
        <f>IND!D31</f>
        <v>$ / tonne</v>
      </c>
      <c r="E31" s="458"/>
      <c r="F31" s="458"/>
      <c r="G31" s="90" t="str">
        <f>IF(G29=0,"-",G30/G29)</f>
        <v>-</v>
      </c>
      <c r="H31" s="90" t="str">
        <f>IF(H29=0,"-",H30/H29)</f>
        <v>-</v>
      </c>
      <c r="I31" s="90" t="str">
        <f>IF(I29=0,"-",I30/I29)</f>
        <v>-</v>
      </c>
      <c r="J31" s="90" t="str">
        <f>IF(J29=0,"-",J30/J29)</f>
        <v>-</v>
      </c>
      <c r="K31" s="90" t="str">
        <f>IF(K29=0,"-",K30/K29)</f>
        <v>-</v>
      </c>
      <c r="L31" s="76"/>
      <c r="M31" s="53"/>
      <c r="O31" s="75" t="s">
        <v>258</v>
      </c>
      <c r="P31" s="53" t="s">
        <v>259</v>
      </c>
    </row>
    <row r="32" spans="1:16" x14ac:dyDescent="0.25">
      <c r="B32" s="448" t="str">
        <f>IND!B32</f>
        <v>Ventes au Canada</v>
      </c>
      <c r="C32" s="449"/>
      <c r="D32" s="449"/>
      <c r="E32" s="449"/>
      <c r="F32" s="449"/>
      <c r="G32" s="449"/>
      <c r="H32" s="449"/>
      <c r="I32" s="449"/>
      <c r="J32" s="449"/>
      <c r="K32" s="449"/>
      <c r="L32" s="76"/>
      <c r="M32" s="53"/>
    </row>
    <row r="33" spans="1:22" x14ac:dyDescent="0.25">
      <c r="B33" s="390" t="str">
        <f>IND!B33</f>
        <v>Ventes aux distributeurs au Canada</v>
      </c>
      <c r="C33" s="347"/>
      <c r="D33" s="458" t="str">
        <f>IND!D33</f>
        <v>tonnes</v>
      </c>
      <c r="E33" s="458"/>
      <c r="F33" s="458"/>
      <c r="G33" s="129"/>
      <c r="H33" s="129"/>
      <c r="I33" s="129"/>
      <c r="J33" s="129"/>
      <c r="K33" s="129"/>
      <c r="L33" s="76"/>
      <c r="M33" s="53"/>
      <c r="O33" s="75" t="s">
        <v>175</v>
      </c>
      <c r="P33" s="53" t="s">
        <v>198</v>
      </c>
    </row>
    <row r="34" spans="1:22" x14ac:dyDescent="0.25">
      <c r="B34" s="390"/>
      <c r="C34" s="347"/>
      <c r="D34" s="458" t="str">
        <f>IND!D34</f>
        <v>valeur de vente nette rendue (CAD)</v>
      </c>
      <c r="E34" s="458"/>
      <c r="F34" s="458"/>
      <c r="G34" s="129"/>
      <c r="H34" s="129"/>
      <c r="I34" s="129"/>
      <c r="J34" s="129"/>
      <c r="K34" s="129"/>
      <c r="L34" s="76"/>
      <c r="M34" s="53"/>
    </row>
    <row r="35" spans="1:22" ht="15" thickBot="1" x14ac:dyDescent="0.3">
      <c r="B35" s="459"/>
      <c r="C35" s="460"/>
      <c r="D35" s="481" t="str">
        <f>IND!D35</f>
        <v>$ / tonne</v>
      </c>
      <c r="E35" s="481"/>
      <c r="F35" s="481"/>
      <c r="G35" s="92" t="str">
        <f>IF(G33=0,"-",G34/G33)</f>
        <v>-</v>
      </c>
      <c r="H35" s="92" t="str">
        <f>IF(H33=0,"-",H34/H33)</f>
        <v>-</v>
      </c>
      <c r="I35" s="92" t="str">
        <f>IF(I33=0,"-",I34/I33)</f>
        <v>-</v>
      </c>
      <c r="J35" s="92" t="str">
        <f>IF(J33=0,"-",J34/J33)</f>
        <v>-</v>
      </c>
      <c r="K35" s="92" t="str">
        <f>IF(K33=0,"-",K34/K33)</f>
        <v>-</v>
      </c>
      <c r="L35" s="76"/>
      <c r="M35" s="53"/>
      <c r="O35" s="31" t="str">
        <f>"Sales to "&amp;Variables!$B$26&amp;" in Canada"</f>
        <v>Sales to distributors in Canada</v>
      </c>
      <c r="P35" s="31" t="str">
        <f>"Ventes aux "&amp;Variables!$C$26&amp;" au Canada"</f>
        <v>Ventes aux distributeurs au Canada</v>
      </c>
    </row>
    <row r="36" spans="1:22" x14ac:dyDescent="0.25">
      <c r="B36" s="462" t="str">
        <f>IND!B36</f>
        <v>Ventes aux utilisateurs finals au Canada</v>
      </c>
      <c r="C36" s="463"/>
      <c r="D36" s="457" t="str">
        <f>IND!D36</f>
        <v>tonnes</v>
      </c>
      <c r="E36" s="457"/>
      <c r="F36" s="457"/>
      <c r="G36" s="130"/>
      <c r="H36" s="130"/>
      <c r="I36" s="130"/>
      <c r="J36" s="130"/>
      <c r="K36" s="130"/>
      <c r="L36" s="76"/>
      <c r="M36" s="53"/>
      <c r="O36" s="75" t="s">
        <v>326</v>
      </c>
      <c r="P36" s="53" t="s">
        <v>299</v>
      </c>
    </row>
    <row r="37" spans="1:22" x14ac:dyDescent="0.25">
      <c r="B37" s="390"/>
      <c r="C37" s="347"/>
      <c r="D37" s="458" t="str">
        <f>IND!D37</f>
        <v>valeur de vente nette rendue (CAD)</v>
      </c>
      <c r="E37" s="458"/>
      <c r="F37" s="458"/>
      <c r="G37" s="129"/>
      <c r="H37" s="129"/>
      <c r="I37" s="129"/>
      <c r="J37" s="129"/>
      <c r="K37" s="129"/>
      <c r="L37" s="76"/>
      <c r="M37" s="53"/>
      <c r="O37" s="31" t="str">
        <f>"Sales to "&amp;Variables!$B$27&amp;" in Canada"</f>
        <v>Sales to end users in Canada</v>
      </c>
      <c r="P37" s="31" t="str">
        <f>"Ventes aux "&amp;Variables!$C$27&amp;" au Canada"</f>
        <v>Ventes aux utilisateurs finals au Canada</v>
      </c>
    </row>
    <row r="38" spans="1:22" x14ac:dyDescent="0.25">
      <c r="B38" s="459"/>
      <c r="C38" s="460"/>
      <c r="D38" s="481" t="str">
        <f>IND!D38</f>
        <v>$ / tonne</v>
      </c>
      <c r="E38" s="481"/>
      <c r="F38" s="481"/>
      <c r="G38" s="92" t="str">
        <f>IF(G36=0,"-",G37/G36)</f>
        <v>-</v>
      </c>
      <c r="H38" s="92" t="str">
        <f>IF(H36=0,"-",H37/H36)</f>
        <v>-</v>
      </c>
      <c r="I38" s="92" t="str">
        <f>IF(I36=0,"-",I37/I36)</f>
        <v>-</v>
      </c>
      <c r="J38" s="92" t="str">
        <f>IF(J36=0,"-",J37/J36)</f>
        <v>-</v>
      </c>
      <c r="K38" s="92" t="str">
        <f>IF(K36=0,"-",K37/K36)</f>
        <v>-</v>
      </c>
      <c r="L38" s="76"/>
      <c r="M38" s="53"/>
      <c r="O38" s="31"/>
      <c r="P38" s="31"/>
    </row>
    <row r="39" spans="1:22" x14ac:dyDescent="0.25">
      <c r="B39" s="343" t="str">
        <f>IND!B39</f>
        <v>Ventes totales d'importations au Canada</v>
      </c>
      <c r="C39" s="344"/>
      <c r="D39" s="464" t="str">
        <f>IND!D39</f>
        <v>tonnes</v>
      </c>
      <c r="E39" s="464"/>
      <c r="F39" s="464"/>
      <c r="G39" s="132">
        <f>G33+G36</f>
        <v>0</v>
      </c>
      <c r="H39" s="132">
        <f t="shared" ref="H39:K40" si="0">H33+H36</f>
        <v>0</v>
      </c>
      <c r="I39" s="132">
        <f t="shared" si="0"/>
        <v>0</v>
      </c>
      <c r="J39" s="132">
        <f t="shared" si="0"/>
        <v>0</v>
      </c>
      <c r="K39" s="132">
        <f t="shared" si="0"/>
        <v>0</v>
      </c>
      <c r="L39" s="105"/>
      <c r="M39" s="53"/>
      <c r="O39" s="40"/>
      <c r="P39" s="31"/>
    </row>
    <row r="40" spans="1:22" x14ac:dyDescent="0.25">
      <c r="B40" s="341"/>
      <c r="C40" s="342"/>
      <c r="D40" s="465" t="str">
        <f>IND!D40</f>
        <v>valeur de vente nette rendue (CAD)</v>
      </c>
      <c r="E40" s="465"/>
      <c r="F40" s="465"/>
      <c r="G40" s="133">
        <f>G34+G37</f>
        <v>0</v>
      </c>
      <c r="H40" s="133">
        <f t="shared" si="0"/>
        <v>0</v>
      </c>
      <c r="I40" s="133">
        <f t="shared" si="0"/>
        <v>0</v>
      </c>
      <c r="J40" s="133">
        <f t="shared" si="0"/>
        <v>0</v>
      </c>
      <c r="K40" s="133">
        <f t="shared" si="0"/>
        <v>0</v>
      </c>
      <c r="L40" s="105"/>
      <c r="M40" s="53"/>
      <c r="O40" s="62" t="s">
        <v>269</v>
      </c>
      <c r="P40" s="62" t="s">
        <v>270</v>
      </c>
    </row>
    <row r="41" spans="1:22" x14ac:dyDescent="0.25">
      <c r="B41" s="341"/>
      <c r="C41" s="342"/>
      <c r="D41" s="465" t="str">
        <f>IND!D41</f>
        <v>$ / tonne</v>
      </c>
      <c r="E41" s="465"/>
      <c r="F41" s="465"/>
      <c r="G41" s="90" t="str">
        <f>IF(G39=0,"-",G40/G39)</f>
        <v>-</v>
      </c>
      <c r="H41" s="90" t="str">
        <f t="shared" ref="H41:K41" si="1">IF(H39=0,"-",H40/H39)</f>
        <v>-</v>
      </c>
      <c r="I41" s="90" t="str">
        <f t="shared" si="1"/>
        <v>-</v>
      </c>
      <c r="J41" s="90" t="str">
        <f t="shared" si="1"/>
        <v>-</v>
      </c>
      <c r="K41" s="90" t="str">
        <f t="shared" si="1"/>
        <v>-</v>
      </c>
      <c r="L41" s="105"/>
      <c r="M41" s="53"/>
    </row>
    <row r="42" spans="1:22" s="8" customFormat="1" x14ac:dyDescent="0.25">
      <c r="A42" s="77"/>
      <c r="B42" s="141"/>
      <c r="C42" s="142"/>
      <c r="D42" s="467"/>
      <c r="E42" s="467"/>
      <c r="F42" s="143"/>
      <c r="G42" s="143"/>
      <c r="H42" s="143"/>
      <c r="I42" s="143"/>
      <c r="J42" s="143"/>
      <c r="K42" s="144"/>
      <c r="L42" s="145"/>
      <c r="O42" s="53"/>
      <c r="P42" s="53"/>
    </row>
    <row r="43" spans="1:22" x14ac:dyDescent="0.25">
      <c r="B43" s="369" t="s">
        <v>15</v>
      </c>
      <c r="C43" s="370"/>
      <c r="D43" s="370"/>
      <c r="E43" s="370"/>
      <c r="F43" s="370"/>
      <c r="G43" s="370"/>
      <c r="H43" s="370"/>
      <c r="I43" s="370"/>
      <c r="J43" s="370"/>
      <c r="K43" s="370"/>
      <c r="L43" s="371"/>
      <c r="M43" s="53"/>
      <c r="O43" s="8"/>
      <c r="P43" s="8"/>
    </row>
    <row r="44" spans="1:22" x14ac:dyDescent="0.25">
      <c r="B44" s="48"/>
      <c r="C44" s="49"/>
      <c r="D44" s="49"/>
      <c r="E44" s="50"/>
      <c r="F44" s="50"/>
      <c r="G44" s="50"/>
      <c r="H44" s="50"/>
      <c r="I44" s="50"/>
      <c r="J44" s="50"/>
      <c r="K44" s="50"/>
      <c r="L44" s="51"/>
      <c r="M44" s="53"/>
    </row>
    <row r="45" spans="1:22" s="9" customFormat="1" x14ac:dyDescent="0.25">
      <c r="A45" s="7"/>
      <c r="B45" s="468" t="str">
        <f>IND!B45</f>
        <v>Indiquez la proportion de la valeur de vente nette rendue de vos importations qui est représentée par les frais de livraison.</v>
      </c>
      <c r="C45" s="479"/>
      <c r="D45" s="479"/>
      <c r="E45" s="479"/>
      <c r="F45" s="479"/>
      <c r="G45" s="479"/>
      <c r="H45" s="479"/>
      <c r="I45" s="479"/>
      <c r="J45" s="479"/>
      <c r="K45" s="479"/>
      <c r="L45" s="480"/>
      <c r="M45" s="42"/>
      <c r="N45" s="42"/>
      <c r="O45" s="53"/>
      <c r="P45" s="53"/>
      <c r="Q45" s="31"/>
      <c r="R45" s="42"/>
      <c r="S45" s="42"/>
      <c r="T45" s="42"/>
      <c r="U45" s="42"/>
      <c r="V45" s="42"/>
    </row>
    <row r="46" spans="1:22" s="9" customFormat="1" x14ac:dyDescent="0.25">
      <c r="A46" s="7"/>
      <c r="B46" s="468" t="str">
        <f>IND!B46</f>
        <v>Note - Ne répondez à cette question que si votre entreprise a vendu les marchandises du 1er janvier 2023 au 31 mars 2026.</v>
      </c>
      <c r="C46" s="479"/>
      <c r="D46" s="479"/>
      <c r="E46" s="479"/>
      <c r="F46" s="479"/>
      <c r="G46" s="479"/>
      <c r="H46" s="479"/>
      <c r="I46" s="479"/>
      <c r="J46" s="479"/>
      <c r="K46" s="479"/>
      <c r="L46" s="480"/>
      <c r="M46" s="42"/>
      <c r="N46" s="42"/>
      <c r="O46" s="53" t="s">
        <v>317</v>
      </c>
      <c r="P46" s="53" t="s">
        <v>319</v>
      </c>
      <c r="Q46" s="31"/>
      <c r="R46" s="42"/>
      <c r="S46" s="42"/>
      <c r="T46" s="42"/>
      <c r="U46" s="42"/>
      <c r="V46" s="42"/>
    </row>
    <row r="47" spans="1:22" x14ac:dyDescent="0.25">
      <c r="B47" s="474"/>
      <c r="C47" s="475"/>
      <c r="D47" s="475"/>
      <c r="E47" s="475"/>
      <c r="F47" s="475"/>
      <c r="G47" s="279"/>
      <c r="H47" s="279"/>
      <c r="I47" s="279"/>
      <c r="J47" s="279"/>
      <c r="K47" s="279"/>
      <c r="L47" s="280"/>
      <c r="M47" s="42"/>
      <c r="N47" s="42"/>
      <c r="O47" s="18"/>
      <c r="Q47" s="40"/>
      <c r="R47" s="42"/>
      <c r="S47" s="42"/>
      <c r="T47" s="42"/>
      <c r="U47" s="42"/>
      <c r="V47" s="42"/>
    </row>
    <row r="48" spans="1:22" x14ac:dyDescent="0.25">
      <c r="B48" s="67"/>
      <c r="C48" s="95"/>
      <c r="D48" s="453">
        <f>Variables!$B$6</f>
        <v>2023</v>
      </c>
      <c r="E48" s="453">
        <f>D48+1</f>
        <v>2024</v>
      </c>
      <c r="F48" s="453">
        <f>E48+1</f>
        <v>2025</v>
      </c>
      <c r="G48" s="453" t="str">
        <f>IF(Intro!$G$24="English",Variables!B9,Variables!C9)</f>
        <v>janv-mars 2025</v>
      </c>
      <c r="H48" s="453" t="str">
        <f>IF(Intro!$G$24="English",Variables!B10,Variables!C10)</f>
        <v>janv-mars 2026</v>
      </c>
      <c r="I48" s="53"/>
      <c r="J48" s="42"/>
      <c r="K48" s="42"/>
      <c r="L48" s="41"/>
      <c r="M48" s="42"/>
      <c r="N48" s="42"/>
      <c r="Q48" s="40"/>
      <c r="R48" s="42"/>
      <c r="S48" s="42"/>
      <c r="T48" s="42"/>
      <c r="U48" s="42"/>
      <c r="V48" s="42"/>
    </row>
    <row r="49" spans="1:22" x14ac:dyDescent="0.25">
      <c r="B49" s="67"/>
      <c r="C49" s="96"/>
      <c r="D49" s="455"/>
      <c r="E49" s="455"/>
      <c r="F49" s="455"/>
      <c r="G49" s="455"/>
      <c r="H49" s="454"/>
      <c r="I49" s="53"/>
      <c r="J49" s="42"/>
      <c r="K49" s="42"/>
      <c r="L49" s="41"/>
      <c r="M49" s="42"/>
      <c r="N49" s="42"/>
      <c r="Q49" s="40"/>
      <c r="R49" s="42"/>
      <c r="S49" s="42"/>
      <c r="T49" s="42"/>
      <c r="U49" s="42"/>
      <c r="V49" s="42"/>
    </row>
    <row r="50" spans="1:22" x14ac:dyDescent="0.25">
      <c r="B50" s="98"/>
      <c r="C50" s="97" t="str">
        <f>IND!C50</f>
        <v>Coût de livraison (%)</v>
      </c>
      <c r="D50" s="134"/>
      <c r="E50" s="134"/>
      <c r="F50" s="134"/>
      <c r="G50" s="134"/>
      <c r="H50" s="134"/>
      <c r="I50" s="53"/>
      <c r="J50" s="42"/>
      <c r="K50" s="42"/>
      <c r="L50" s="41"/>
      <c r="M50" s="42"/>
      <c r="N50" s="42"/>
      <c r="Q50" s="40"/>
      <c r="R50" s="42"/>
      <c r="S50" s="42"/>
      <c r="T50" s="42"/>
      <c r="U50" s="42"/>
      <c r="V50" s="42"/>
    </row>
    <row r="51" spans="1:22" x14ac:dyDescent="0.25">
      <c r="B51" s="43"/>
      <c r="C51" s="78"/>
      <c r="D51" s="80"/>
      <c r="E51" s="78"/>
      <c r="F51" s="78"/>
      <c r="G51" s="78"/>
      <c r="H51" s="78"/>
      <c r="I51" s="78"/>
      <c r="J51" s="78"/>
      <c r="K51" s="78"/>
      <c r="L51" s="79"/>
      <c r="M51" s="42"/>
      <c r="N51" s="42"/>
      <c r="O51" s="53" t="s">
        <v>256</v>
      </c>
      <c r="P51" s="53" t="s">
        <v>257</v>
      </c>
      <c r="Q51" s="31"/>
      <c r="R51" s="42"/>
      <c r="S51" s="42"/>
      <c r="T51" s="42"/>
      <c r="U51" s="42"/>
      <c r="V51" s="42"/>
    </row>
    <row r="52" spans="1:22" x14ac:dyDescent="0.25">
      <c r="B52" s="468" t="str">
        <f>IND!B52</f>
        <v>Expliquez les raisons pour lesquelles la proportion de la valeur de vente nette rendue de vos importations représentée par les frais de livraison a changé depuis le 1er janvier 2023.</v>
      </c>
      <c r="C52" s="469"/>
      <c r="D52" s="469"/>
      <c r="E52" s="469"/>
      <c r="F52" s="469"/>
      <c r="G52" s="469"/>
      <c r="H52" s="469"/>
      <c r="I52" s="469"/>
      <c r="J52" s="469"/>
      <c r="K52" s="469"/>
      <c r="L52" s="470"/>
      <c r="M52" s="42"/>
      <c r="N52" s="42"/>
      <c r="Q52" s="31"/>
      <c r="R52" s="42"/>
      <c r="S52" s="42"/>
      <c r="T52" s="42"/>
      <c r="U52" s="42"/>
      <c r="V52" s="42"/>
    </row>
    <row r="53" spans="1:22" x14ac:dyDescent="0.25">
      <c r="B53" s="138"/>
      <c r="C53" s="78"/>
      <c r="D53" s="78"/>
      <c r="E53" s="78"/>
      <c r="F53" s="78"/>
      <c r="G53" s="78"/>
      <c r="H53" s="78"/>
      <c r="I53" s="78"/>
      <c r="J53" s="78"/>
      <c r="K53" s="78"/>
      <c r="L53" s="79"/>
      <c r="M53" s="42"/>
      <c r="N53" s="42"/>
      <c r="O53" s="53" t="str">
        <f>"Explain the reasons why the proportion of your import net delivered selling value represented by delivery costs has changed since January 1, "&amp;Variables!B6&amp;"."</f>
        <v>Explain the reasons why the proportion of your import net delivered selling value represented by delivery costs has changed since January 1, 2023.</v>
      </c>
      <c r="P53" s="53" t="str">
        <f>"Expliquez les raisons pour lesquelles la proportion de la valeur de vente nette rendue de vos importations représentée par les frais de livraison a changé depuis le 1er janvier "&amp;Variables!B6&amp;"."</f>
        <v>Expliquez les raisons pour lesquelles la proportion de la valeur de vente nette rendue de vos importations représentée par les frais de livraison a changé depuis le 1er janvier 2023.</v>
      </c>
      <c r="Q53" s="31"/>
      <c r="R53" s="42"/>
      <c r="S53" s="42"/>
      <c r="T53" s="42"/>
      <c r="U53" s="42"/>
      <c r="V53" s="42"/>
    </row>
    <row r="54" spans="1:22" x14ac:dyDescent="0.25">
      <c r="B54" s="482"/>
      <c r="C54" s="483"/>
      <c r="D54" s="483"/>
      <c r="E54" s="483"/>
      <c r="F54" s="483"/>
      <c r="G54" s="483"/>
      <c r="H54" s="483"/>
      <c r="I54" s="483"/>
      <c r="J54" s="483"/>
      <c r="K54" s="483"/>
      <c r="L54" s="484"/>
      <c r="M54" s="42"/>
      <c r="N54" s="42"/>
      <c r="Q54" s="31"/>
      <c r="R54" s="42"/>
      <c r="S54" s="42"/>
      <c r="T54" s="42"/>
      <c r="U54" s="42"/>
      <c r="V54" s="42"/>
    </row>
    <row r="55" spans="1:22" x14ac:dyDescent="0.25">
      <c r="B55" s="482"/>
      <c r="C55" s="483"/>
      <c r="D55" s="483"/>
      <c r="E55" s="483"/>
      <c r="F55" s="483"/>
      <c r="G55" s="483"/>
      <c r="H55" s="483"/>
      <c r="I55" s="483"/>
      <c r="J55" s="483"/>
      <c r="K55" s="483"/>
      <c r="L55" s="484"/>
      <c r="M55" s="42"/>
      <c r="N55" s="42"/>
      <c r="Q55" s="31"/>
      <c r="R55" s="42"/>
      <c r="S55" s="42"/>
      <c r="T55" s="42"/>
      <c r="U55" s="42"/>
      <c r="V55" s="42"/>
    </row>
    <row r="56" spans="1:22" x14ac:dyDescent="0.25">
      <c r="B56" s="482"/>
      <c r="C56" s="483"/>
      <c r="D56" s="483"/>
      <c r="E56" s="483"/>
      <c r="F56" s="483"/>
      <c r="G56" s="483"/>
      <c r="H56" s="483"/>
      <c r="I56" s="483"/>
      <c r="J56" s="483"/>
      <c r="K56" s="483"/>
      <c r="L56" s="484"/>
      <c r="M56" s="42"/>
      <c r="N56" s="42"/>
      <c r="Q56" s="31"/>
      <c r="R56" s="42"/>
      <c r="S56" s="42"/>
      <c r="T56" s="42"/>
      <c r="U56" s="42"/>
      <c r="V56" s="42"/>
    </row>
    <row r="57" spans="1:22" x14ac:dyDescent="0.25">
      <c r="B57" s="482"/>
      <c r="C57" s="483"/>
      <c r="D57" s="483"/>
      <c r="E57" s="483"/>
      <c r="F57" s="483"/>
      <c r="G57" s="483"/>
      <c r="H57" s="483"/>
      <c r="I57" s="483"/>
      <c r="J57" s="483"/>
      <c r="K57" s="483"/>
      <c r="L57" s="484"/>
      <c r="M57" s="42"/>
      <c r="N57" s="42"/>
      <c r="Q57" s="31"/>
      <c r="R57" s="42"/>
      <c r="S57" s="42"/>
      <c r="T57" s="42"/>
      <c r="U57" s="42"/>
      <c r="V57" s="42"/>
    </row>
    <row r="58" spans="1:22" x14ac:dyDescent="0.25">
      <c r="B58" s="482"/>
      <c r="C58" s="483"/>
      <c r="D58" s="483"/>
      <c r="E58" s="483"/>
      <c r="F58" s="483"/>
      <c r="G58" s="483"/>
      <c r="H58" s="483"/>
      <c r="I58" s="483"/>
      <c r="J58" s="483"/>
      <c r="K58" s="483"/>
      <c r="L58" s="484"/>
      <c r="M58" s="42"/>
      <c r="N58" s="42"/>
      <c r="Q58" s="31"/>
      <c r="R58" s="42"/>
      <c r="S58" s="42"/>
      <c r="T58" s="42"/>
      <c r="U58" s="42"/>
      <c r="V58" s="42"/>
    </row>
    <row r="59" spans="1:22" x14ac:dyDescent="0.25">
      <c r="B59" s="482"/>
      <c r="C59" s="483"/>
      <c r="D59" s="483"/>
      <c r="E59" s="483"/>
      <c r="F59" s="483"/>
      <c r="G59" s="483"/>
      <c r="H59" s="483"/>
      <c r="I59" s="483"/>
      <c r="J59" s="483"/>
      <c r="K59" s="483"/>
      <c r="L59" s="484"/>
      <c r="M59" s="42"/>
      <c r="N59" s="42"/>
      <c r="Q59" s="42"/>
      <c r="R59" s="42"/>
      <c r="S59" s="42"/>
      <c r="T59" s="42"/>
      <c r="U59" s="42"/>
      <c r="V59" s="42"/>
    </row>
    <row r="60" spans="1:22" s="47" customFormat="1" x14ac:dyDescent="0.25">
      <c r="A60" s="81"/>
      <c r="B60" s="482"/>
      <c r="C60" s="483"/>
      <c r="D60" s="483"/>
      <c r="E60" s="483"/>
      <c r="F60" s="483"/>
      <c r="G60" s="483"/>
      <c r="H60" s="483"/>
      <c r="I60" s="483"/>
      <c r="J60" s="483"/>
      <c r="K60" s="483"/>
      <c r="L60" s="484"/>
      <c r="N60" s="82"/>
      <c r="O60" s="53"/>
      <c r="P60" s="53"/>
    </row>
    <row r="61" spans="1:22" s="47" customFormat="1" x14ac:dyDescent="0.25">
      <c r="A61" s="81"/>
      <c r="B61" s="482"/>
      <c r="C61" s="483"/>
      <c r="D61" s="483"/>
      <c r="E61" s="483"/>
      <c r="F61" s="483"/>
      <c r="G61" s="483"/>
      <c r="H61" s="483"/>
      <c r="I61" s="483"/>
      <c r="J61" s="483"/>
      <c r="K61" s="483"/>
      <c r="L61" s="484"/>
      <c r="N61" s="82"/>
    </row>
    <row r="62" spans="1:22" s="47" customFormat="1" x14ac:dyDescent="0.25">
      <c r="A62" s="81"/>
      <c r="B62" s="149"/>
      <c r="C62" s="150"/>
      <c r="D62" s="150"/>
      <c r="E62" s="150"/>
      <c r="F62" s="150"/>
      <c r="G62" s="150"/>
      <c r="H62" s="150"/>
      <c r="I62" s="150"/>
      <c r="J62" s="150"/>
      <c r="K62" s="150"/>
      <c r="L62" s="151"/>
      <c r="N62" s="82"/>
      <c r="O62" s="53"/>
      <c r="P62" s="53"/>
    </row>
    <row r="63" spans="1:22" s="47" customFormat="1" x14ac:dyDescent="0.25">
      <c r="A63" s="81"/>
      <c r="B63" s="4"/>
      <c r="C63" s="42"/>
      <c r="D63" s="42"/>
      <c r="E63" s="42"/>
      <c r="F63" s="42"/>
      <c r="G63" s="42"/>
      <c r="H63" s="42"/>
      <c r="I63" s="42"/>
      <c r="J63" s="42"/>
      <c r="K63" s="42"/>
      <c r="L63" s="42"/>
      <c r="N63" s="82"/>
      <c r="O63" s="53"/>
      <c r="P63" s="53"/>
    </row>
    <row r="64" spans="1:22" s="47" customFormat="1" x14ac:dyDescent="0.25">
      <c r="A64" s="81"/>
      <c r="B64" s="4"/>
      <c r="C64" s="42"/>
      <c r="D64" s="42"/>
      <c r="E64" s="42"/>
      <c r="F64" s="42"/>
      <c r="G64" s="42"/>
      <c r="H64" s="42"/>
      <c r="I64" s="42"/>
      <c r="J64" s="42"/>
      <c r="K64" s="42"/>
      <c r="L64" s="42"/>
      <c r="N64" s="82"/>
      <c r="O64" s="9"/>
      <c r="P64" s="9"/>
    </row>
    <row r="66" spans="15:16" x14ac:dyDescent="0.25">
      <c r="O66" s="9"/>
      <c r="P66" s="9"/>
    </row>
  </sheetData>
  <sheetProtection algorithmName="SHA-512" hashValue="lBuYWZweH/L7hdckVmZZ2XUKoFS9JRvr/NoTF5lZElcYcWRSL+t61ZjpcHfJEwAVjWLW2UjbU5fag9YyqCNKRA==" saltValue="AryIGCppxYOERsJdq+liGw==" spinCount="100000" sheet="1" objects="1" scenarios="1" selectLockedCells="1"/>
  <mergeCells count="51">
    <mergeCell ref="B54:L61"/>
    <mergeCell ref="I26:I27"/>
    <mergeCell ref="J26:J27"/>
    <mergeCell ref="D29:F29"/>
    <mergeCell ref="D42:E42"/>
    <mergeCell ref="B45:L45"/>
    <mergeCell ref="D33:F33"/>
    <mergeCell ref="D34:F34"/>
    <mergeCell ref="D35:F35"/>
    <mergeCell ref="G26:G27"/>
    <mergeCell ref="H26:H27"/>
    <mergeCell ref="B29:C31"/>
    <mergeCell ref="B52:L52"/>
    <mergeCell ref="D48:D49"/>
    <mergeCell ref="D39:F39"/>
    <mergeCell ref="D40:F40"/>
    <mergeCell ref="B4:L4"/>
    <mergeCell ref="B5:L5"/>
    <mergeCell ref="B6:L6"/>
    <mergeCell ref="B36:C38"/>
    <mergeCell ref="K26:K27"/>
    <mergeCell ref="D38:F38"/>
    <mergeCell ref="B28:K28"/>
    <mergeCell ref="B32:K32"/>
    <mergeCell ref="B33:C35"/>
    <mergeCell ref="B16:L16"/>
    <mergeCell ref="B9:L9"/>
    <mergeCell ref="B10:L10"/>
    <mergeCell ref="B12:L12"/>
    <mergeCell ref="B15:L15"/>
    <mergeCell ref="B20:L20"/>
    <mergeCell ref="B8:L8"/>
    <mergeCell ref="H48:H49"/>
    <mergeCell ref="E48:E49"/>
    <mergeCell ref="F48:F49"/>
    <mergeCell ref="G48:G49"/>
    <mergeCell ref="B46:L46"/>
    <mergeCell ref="B47:L47"/>
    <mergeCell ref="B13:L14"/>
    <mergeCell ref="B21:L21"/>
    <mergeCell ref="B43:L43"/>
    <mergeCell ref="B17:L17"/>
    <mergeCell ref="B18:L18"/>
    <mergeCell ref="B39:C41"/>
    <mergeCell ref="D36:F36"/>
    <mergeCell ref="D37:F37"/>
    <mergeCell ref="D30:F30"/>
    <mergeCell ref="D31:F31"/>
    <mergeCell ref="D41:F41"/>
    <mergeCell ref="B23:F23"/>
    <mergeCell ref="G23:K23"/>
  </mergeCells>
  <dataValidations count="3">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5:K35 F42:J42 G38:K41 G31:K31" xr:uid="{E4549DBE-B1F1-49BE-926E-8D835CB37A18}">
      <formula1>1000</formula1>
    </dataValidation>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47" xr:uid="{32054E4F-9052-489A-9BDC-D207890178F8}">
      <formula1>1001</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A1 D50:H50 G29:K30 G33:K34 G36:K37" xr:uid="{8CB2E51A-4ED9-4EA9-9CD4-5F2FF4DD9E1E}">
      <formula1>0</formula1>
    </dataValidation>
  </dataValidations>
  <printOptions horizontalCentered="1"/>
  <pageMargins left="0.25" right="0.25" top="0.75" bottom="0.75" header="0.3" footer="0.3"/>
  <pageSetup scale="63" fitToHeight="0" orientation="portrait" r:id="rId1"/>
  <headerFooter>
    <oddFooter>&amp;L&amp;A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A1387-B9B9-4ED5-95A3-CD4D75065797}">
  <sheetPr>
    <tabColor rgb="FF92D050"/>
    <pageSetUpPr fitToPage="1"/>
  </sheetPr>
  <dimension ref="A1:V66"/>
  <sheetViews>
    <sheetView showGridLines="0" topLeftCell="A19" zoomScaleNormal="100" zoomScaleSheetLayoutView="98" workbookViewId="0"/>
  </sheetViews>
  <sheetFormatPr defaultColWidth="9.42578125" defaultRowHeight="14.25" x14ac:dyDescent="0.25"/>
  <cols>
    <col min="1" max="1" width="1.5703125" style="7" customWidth="1"/>
    <col min="2" max="12" width="14.5703125" style="1" customWidth="1"/>
    <col min="13" max="13" width="6.42578125" style="8" customWidth="1"/>
    <col min="14" max="14" width="9.42578125" style="53" customWidth="1"/>
    <col min="15" max="15" width="54.5703125" style="53" hidden="1" customWidth="1"/>
    <col min="16" max="16" width="63.5703125" style="53" hidden="1" customWidth="1"/>
    <col min="17" max="18" width="9.42578125" style="53" customWidth="1"/>
    <col min="19" max="16384" width="9.42578125" style="53"/>
  </cols>
  <sheetData>
    <row r="1" spans="1:16" x14ac:dyDescent="0.25">
      <c r="O1" s="53" t="s">
        <v>316</v>
      </c>
      <c r="P1" s="53" t="s">
        <v>316</v>
      </c>
    </row>
    <row r="2" spans="1:16" x14ac:dyDescent="0.25">
      <c r="B2" s="10" t="str">
        <f>Pro!B2</f>
        <v>PROTÉGÉ</v>
      </c>
      <c r="C2" s="10"/>
      <c r="O2" s="9" t="s">
        <v>68</v>
      </c>
      <c r="P2" s="9" t="s">
        <v>81</v>
      </c>
    </row>
    <row r="3" spans="1:16" x14ac:dyDescent="0.25">
      <c r="B3" s="12"/>
      <c r="C3" s="12"/>
      <c r="O3" s="2"/>
      <c r="P3" s="2"/>
    </row>
    <row r="4" spans="1:16" s="2" customFormat="1" x14ac:dyDescent="0.25">
      <c r="A4" s="4"/>
      <c r="B4" s="396" t="str">
        <f>Info!B4</f>
        <v>QUESTIONNAIRE À L'INTENTION DES IMPORTATEURS</v>
      </c>
      <c r="C4" s="396"/>
      <c r="D4" s="396"/>
      <c r="E4" s="396"/>
      <c r="F4" s="396"/>
      <c r="G4" s="396"/>
      <c r="H4" s="396"/>
      <c r="I4" s="396"/>
      <c r="J4" s="396"/>
      <c r="K4" s="396"/>
      <c r="L4" s="396"/>
      <c r="M4" s="22"/>
      <c r="N4" s="22"/>
      <c r="O4" s="20"/>
      <c r="P4" s="20"/>
    </row>
    <row r="5" spans="1:16" s="2" customFormat="1" x14ac:dyDescent="0.25">
      <c r="A5" s="4"/>
      <c r="B5" s="396" t="str">
        <f>Info!B5</f>
        <v>RR-2025-006</v>
      </c>
      <c r="C5" s="396"/>
      <c r="D5" s="396"/>
      <c r="E5" s="396"/>
      <c r="F5" s="396"/>
      <c r="G5" s="396"/>
      <c r="H5" s="396"/>
      <c r="I5" s="396"/>
      <c r="J5" s="396"/>
      <c r="K5" s="396"/>
      <c r="L5" s="396"/>
      <c r="M5" s="22"/>
      <c r="N5" s="22"/>
      <c r="O5" s="20"/>
      <c r="P5" s="20"/>
    </row>
    <row r="6" spans="1:16" s="6" customFormat="1" x14ac:dyDescent="0.25">
      <c r="A6" s="4"/>
      <c r="B6" s="396" t="str">
        <f>Info!B6</f>
        <v>FOURNITURES TUBULAIRES POUR PUITS DE PÉTROLE II</v>
      </c>
      <c r="C6" s="396"/>
      <c r="D6" s="396"/>
      <c r="E6" s="396"/>
      <c r="F6" s="396"/>
      <c r="G6" s="396"/>
      <c r="H6" s="396"/>
      <c r="I6" s="396"/>
      <c r="J6" s="396"/>
      <c r="K6" s="396"/>
      <c r="L6" s="396"/>
      <c r="M6" s="20"/>
      <c r="N6" s="20"/>
      <c r="O6" s="15"/>
      <c r="P6" s="15"/>
    </row>
    <row r="7" spans="1:16" s="6" customFormat="1" x14ac:dyDescent="0.25">
      <c r="A7" s="4"/>
      <c r="B7" s="19"/>
      <c r="C7" s="19"/>
      <c r="D7" s="19"/>
      <c r="E7" s="19"/>
      <c r="F7" s="19"/>
      <c r="G7" s="19"/>
      <c r="H7" s="19"/>
      <c r="I7" s="19"/>
      <c r="J7" s="19"/>
      <c r="K7" s="19"/>
      <c r="L7" s="19"/>
      <c r="M7" s="20"/>
      <c r="N7" s="20"/>
      <c r="O7" s="21"/>
    </row>
    <row r="8" spans="1:16" s="6" customFormat="1" x14ac:dyDescent="0.25">
      <c r="A8" s="4"/>
      <c r="B8" s="399" t="str">
        <f>Pro!B8</f>
        <v>Les questions suivantes font référence aux marchandises comme définies dans la description du produit de l'onglet Intro.</v>
      </c>
      <c r="C8" s="399"/>
      <c r="D8" s="399"/>
      <c r="E8" s="399"/>
      <c r="F8" s="399"/>
      <c r="G8" s="399"/>
      <c r="H8" s="399"/>
      <c r="I8" s="399"/>
      <c r="J8" s="399"/>
      <c r="K8" s="399"/>
      <c r="L8" s="399"/>
      <c r="M8" s="20"/>
      <c r="N8" s="20"/>
      <c r="O8" s="21"/>
    </row>
    <row r="9" spans="1:16" s="6" customFormat="1" x14ac:dyDescent="0.25">
      <c r="A9" s="4"/>
      <c r="B9" s="399" t="str">
        <f>Pro!B9</f>
        <v>Des informations sur le produit et un glossaire de termes sont disponibles dans l'onglet Info.</v>
      </c>
      <c r="C9" s="399"/>
      <c r="D9" s="399"/>
      <c r="E9" s="399"/>
      <c r="F9" s="399"/>
      <c r="G9" s="399"/>
      <c r="H9" s="399"/>
      <c r="I9" s="399"/>
      <c r="J9" s="399"/>
      <c r="K9" s="399"/>
      <c r="L9" s="399"/>
      <c r="M9" s="20"/>
      <c r="N9" s="20"/>
      <c r="O9" s="15"/>
    </row>
    <row r="10" spans="1:16" s="6" customFormat="1" x14ac:dyDescent="0.25">
      <c r="A10" s="4"/>
      <c r="B10" s="399" t="str">
        <f>Pro!B10</f>
        <v>Utilisez l'onglet AddPro si vous avez besoin de plus d'espace.</v>
      </c>
      <c r="C10" s="399"/>
      <c r="D10" s="399"/>
      <c r="E10" s="399"/>
      <c r="F10" s="399"/>
      <c r="G10" s="399"/>
      <c r="H10" s="399"/>
      <c r="I10" s="399"/>
      <c r="J10" s="399"/>
      <c r="K10" s="399"/>
      <c r="L10" s="399"/>
      <c r="M10" s="20"/>
      <c r="N10" s="20"/>
      <c r="O10" s="15"/>
      <c r="P10" s="15"/>
    </row>
    <row r="11" spans="1:16" s="6" customFormat="1" x14ac:dyDescent="0.25">
      <c r="A11" s="4"/>
      <c r="B11" s="74"/>
      <c r="C11" s="74"/>
      <c r="D11" s="19"/>
      <c r="E11" s="19"/>
      <c r="F11" s="19"/>
      <c r="G11" s="19"/>
      <c r="H11" s="19"/>
      <c r="I11" s="19"/>
      <c r="J11" s="19"/>
      <c r="K11" s="19"/>
      <c r="L11" s="19"/>
      <c r="M11" s="20"/>
      <c r="N11" s="20"/>
      <c r="O11" s="15"/>
      <c r="P11" s="15"/>
    </row>
    <row r="12" spans="1:16" s="6" customFormat="1" x14ac:dyDescent="0.25">
      <c r="A12" s="4"/>
      <c r="B12" s="399" t="str">
        <f>Pro!B12</f>
        <v>Pour les questions de cet onglet, notez ce qui suit :</v>
      </c>
      <c r="C12" s="399"/>
      <c r="D12" s="399"/>
      <c r="E12" s="399"/>
      <c r="F12" s="399"/>
      <c r="G12" s="399"/>
      <c r="H12" s="399"/>
      <c r="I12" s="399"/>
      <c r="J12" s="399"/>
      <c r="K12" s="399"/>
      <c r="L12" s="399"/>
      <c r="M12" s="20"/>
      <c r="N12" s="20"/>
      <c r="O12" s="15"/>
      <c r="P12" s="15"/>
    </row>
    <row r="13" spans="1:16" s="6" customFormat="1" x14ac:dyDescent="0.25">
      <c r="A13" s="4"/>
      <c r="B13" s="447" t="str">
        <f>Pro!B13</f>
        <v xml:space="preserve">• Veuillez indiquer seulement les ventes effectuées à partir des importations de votre entreprise. Les ventes de marchandises achetées auprès de producteurs canadiens doivent être exclues. </v>
      </c>
      <c r="C13" s="447"/>
      <c r="D13" s="447"/>
      <c r="E13" s="447"/>
      <c r="F13" s="447"/>
      <c r="G13" s="447"/>
      <c r="H13" s="447"/>
      <c r="I13" s="447"/>
      <c r="J13" s="447"/>
      <c r="K13" s="447"/>
      <c r="L13" s="447"/>
      <c r="M13" s="20"/>
      <c r="N13" s="20"/>
      <c r="O13" s="15"/>
      <c r="P13" s="15"/>
    </row>
    <row r="14" spans="1:16" s="6" customFormat="1" x14ac:dyDescent="0.25">
      <c r="A14" s="4"/>
      <c r="B14" s="447"/>
      <c r="C14" s="447"/>
      <c r="D14" s="447"/>
      <c r="E14" s="447"/>
      <c r="F14" s="447"/>
      <c r="G14" s="447"/>
      <c r="H14" s="447"/>
      <c r="I14" s="447"/>
      <c r="J14" s="447"/>
      <c r="K14" s="447"/>
      <c r="L14" s="447"/>
      <c r="M14" s="20"/>
      <c r="N14" s="20"/>
      <c r="O14" s="15"/>
      <c r="P14" s="15"/>
    </row>
    <row r="15" spans="1:16" s="6" customFormat="1" x14ac:dyDescent="0.25">
      <c r="A15" s="4"/>
      <c r="B15" s="399" t="str">
        <f>Pro!B15</f>
        <v>• Déclarez toutes les ventes aux entreprises associées canadiennes et étrangères.</v>
      </c>
      <c r="C15" s="399"/>
      <c r="D15" s="399"/>
      <c r="E15" s="399"/>
      <c r="F15" s="399"/>
      <c r="G15" s="399"/>
      <c r="H15" s="399"/>
      <c r="I15" s="399"/>
      <c r="J15" s="399"/>
      <c r="K15" s="399"/>
      <c r="L15" s="399"/>
      <c r="M15" s="20"/>
      <c r="N15" s="20"/>
      <c r="O15" s="15"/>
      <c r="P15" s="15"/>
    </row>
    <row r="16" spans="1:16" s="6" customFormat="1" x14ac:dyDescent="0.25">
      <c r="A16" s="4"/>
      <c r="B16" s="399" t="str">
        <f>Pro!B16</f>
        <v>• Déclarez toutes les ventes à compter de la date de l’expédition au client ou à son entrepôt.</v>
      </c>
      <c r="C16" s="399"/>
      <c r="D16" s="399"/>
      <c r="E16" s="399"/>
      <c r="F16" s="399"/>
      <c r="G16" s="399"/>
      <c r="H16" s="399"/>
      <c r="I16" s="399"/>
      <c r="J16" s="399"/>
      <c r="K16" s="399"/>
      <c r="L16" s="399"/>
      <c r="M16" s="20"/>
      <c r="N16" s="20"/>
      <c r="O16" s="15"/>
      <c r="P16" s="15"/>
    </row>
    <row r="17" spans="1:16" s="6" customFormat="1" x14ac:dyDescent="0.25">
      <c r="A17" s="4"/>
      <c r="B17" s="399" t="str">
        <f>Pro!B17</f>
        <v>• Déclarez toutes les valeurs en dollars canadiens.</v>
      </c>
      <c r="C17" s="399"/>
      <c r="D17" s="399"/>
      <c r="E17" s="399"/>
      <c r="F17" s="399"/>
      <c r="G17" s="399"/>
      <c r="H17" s="399"/>
      <c r="I17" s="399"/>
      <c r="J17" s="399"/>
      <c r="K17" s="399"/>
      <c r="L17" s="399"/>
      <c r="M17" s="20"/>
      <c r="N17" s="20"/>
      <c r="O17" s="15"/>
      <c r="P17" s="15"/>
    </row>
    <row r="18" spans="1:16" s="6" customFormat="1" x14ac:dyDescent="0.25">
      <c r="A18" s="4"/>
      <c r="B18" s="399" t="str">
        <f>IND!B18</f>
        <v>• Si votre entreprise est un utilisateur final ou un détaillant, elle n’a pas besoin de déclarer ses ventes d’importations ou ses stocks d’importations.</v>
      </c>
      <c r="C18" s="399"/>
      <c r="D18" s="399"/>
      <c r="E18" s="399"/>
      <c r="F18" s="399"/>
      <c r="G18" s="399"/>
      <c r="H18" s="399"/>
      <c r="I18" s="399"/>
      <c r="J18" s="399"/>
      <c r="K18" s="399"/>
      <c r="L18" s="399"/>
      <c r="M18" s="20"/>
      <c r="N18" s="20"/>
      <c r="O18" s="15"/>
      <c r="P18" s="15"/>
    </row>
    <row r="19" spans="1:16" s="6" customFormat="1" x14ac:dyDescent="0.25">
      <c r="A19" s="4"/>
      <c r="B19" s="14"/>
      <c r="C19" s="14"/>
      <c r="D19" s="3"/>
      <c r="E19" s="3"/>
      <c r="F19" s="3"/>
      <c r="G19" s="3"/>
      <c r="H19" s="3"/>
      <c r="I19" s="3"/>
      <c r="J19" s="3"/>
      <c r="K19" s="3"/>
      <c r="L19" s="3"/>
      <c r="O19" s="15"/>
      <c r="P19" s="15"/>
    </row>
    <row r="20" spans="1:16" x14ac:dyDescent="0.25">
      <c r="B20" s="315" t="str">
        <f>IND!B20</f>
        <v>IMPORTATIONS ET STOCKS</v>
      </c>
      <c r="C20" s="316"/>
      <c r="D20" s="316"/>
      <c r="E20" s="316"/>
      <c r="F20" s="316"/>
      <c r="G20" s="316"/>
      <c r="H20" s="316"/>
      <c r="I20" s="316"/>
      <c r="J20" s="316"/>
      <c r="K20" s="316"/>
      <c r="L20" s="317"/>
      <c r="M20" s="53"/>
    </row>
    <row r="21" spans="1:16" x14ac:dyDescent="0.25">
      <c r="B21" s="402" t="s">
        <v>12</v>
      </c>
      <c r="C21" s="403"/>
      <c r="D21" s="403"/>
      <c r="E21" s="403"/>
      <c r="F21" s="403"/>
      <c r="G21" s="403"/>
      <c r="H21" s="403"/>
      <c r="I21" s="403"/>
      <c r="J21" s="403"/>
      <c r="K21" s="403"/>
      <c r="L21" s="404"/>
      <c r="M21" s="53"/>
    </row>
    <row r="22" spans="1:16" x14ac:dyDescent="0.25">
      <c r="B22" s="16"/>
      <c r="C22" s="26"/>
      <c r="D22" s="27"/>
      <c r="E22" s="27"/>
      <c r="F22" s="27"/>
      <c r="G22" s="27"/>
      <c r="H22" s="27"/>
      <c r="I22" s="27"/>
      <c r="J22" s="27"/>
      <c r="K22" s="27"/>
      <c r="L22" s="17"/>
      <c r="M22" s="53"/>
    </row>
    <row r="23" spans="1:16" x14ac:dyDescent="0.25">
      <c r="A23" s="7" t="s">
        <v>170</v>
      </c>
      <c r="B23" s="321" t="str">
        <f>IF(Intro!$G$24="English",O23,P23)</f>
        <v xml:space="preserve">Indiquez les importations et les ventes de marchandises de votre entreprise du: </v>
      </c>
      <c r="C23" s="322"/>
      <c r="D23" s="322"/>
      <c r="E23" s="322"/>
      <c r="F23" s="491"/>
      <c r="G23" s="485" t="str">
        <f>IF(Intro!$G$24="English",Variables!B40,Variables!C40)</f>
        <v>Mexique, Philippines, Türkiye (seulement de Borusan Mannesmann Boru Sanayi ve Ticaret A.Ş), Corée (seulement de Hyundai Steel Company), les états-unis d'Amérique (seulement de Tenaris S.A.)</v>
      </c>
      <c r="H23" s="486"/>
      <c r="I23" s="486"/>
      <c r="J23" s="486"/>
      <c r="K23" s="487"/>
      <c r="L23" s="17"/>
      <c r="M23" s="53"/>
      <c r="O23" s="53" t="s">
        <v>386</v>
      </c>
      <c r="P23" s="53" t="s">
        <v>387</v>
      </c>
    </row>
    <row r="24" spans="1:16" ht="27.95" customHeight="1" x14ac:dyDescent="0.25">
      <c r="A24" s="7" t="s">
        <v>409</v>
      </c>
      <c r="B24" s="477" t="str">
        <f>IF(Intro!$G$24="English",O24,P24)</f>
        <v>Indiquez uniquement les données relatives aux marchandises définies dans l'onglet « Intro ». N'indiquez pas les données concernant les marchandises incluses dans la définition de produit de l'enquête FTPP V qui ne figurent pas dans la définition de produit de ce réexamen relatif à l’expiration.</v>
      </c>
      <c r="C24" s="478"/>
      <c r="D24" s="478"/>
      <c r="E24" s="478"/>
      <c r="F24" s="478"/>
      <c r="G24" s="488"/>
      <c r="H24" s="489"/>
      <c r="I24" s="489"/>
      <c r="J24" s="489"/>
      <c r="K24" s="490"/>
      <c r="L24" s="17"/>
      <c r="M24" s="53"/>
      <c r="O24" s="53" t="s">
        <v>424</v>
      </c>
      <c r="P24" s="53" t="s">
        <v>426</v>
      </c>
    </row>
    <row r="25" spans="1:16" x14ac:dyDescent="0.25">
      <c r="B25" s="477"/>
      <c r="C25" s="478"/>
      <c r="D25" s="478"/>
      <c r="E25" s="478"/>
      <c r="F25" s="478"/>
      <c r="G25" s="27"/>
      <c r="H25" s="27"/>
      <c r="I25" s="27"/>
      <c r="J25" s="27"/>
      <c r="K25" s="27"/>
      <c r="L25" s="17"/>
      <c r="M25" s="53"/>
      <c r="O25" s="18"/>
    </row>
    <row r="26" spans="1:16" x14ac:dyDescent="0.25">
      <c r="B26" s="477"/>
      <c r="C26" s="478"/>
      <c r="D26" s="478"/>
      <c r="E26" s="478"/>
      <c r="F26" s="478"/>
      <c r="G26" s="453">
        <f>Variables!$B$6</f>
        <v>2023</v>
      </c>
      <c r="H26" s="453">
        <f>G26+1</f>
        <v>2024</v>
      </c>
      <c r="I26" s="453">
        <f>H26+1</f>
        <v>2025</v>
      </c>
      <c r="J26" s="453" t="str">
        <f>IF(Intro!$G$24="English",Variables!B9,Variables!C9)</f>
        <v>janv-mars 2025</v>
      </c>
      <c r="K26" s="453" t="str">
        <f>IF(Intro!$G$24="English",Variables!B10,Variables!C10)</f>
        <v>janv-mars 2026</v>
      </c>
      <c r="L26" s="76"/>
      <c r="M26" s="53"/>
      <c r="O26" s="18"/>
    </row>
    <row r="27" spans="1:16" x14ac:dyDescent="0.25">
      <c r="B27" s="67"/>
      <c r="E27" s="26"/>
      <c r="F27" s="53"/>
      <c r="G27" s="454"/>
      <c r="H27" s="455"/>
      <c r="I27" s="455"/>
      <c r="J27" s="455"/>
      <c r="K27" s="455"/>
      <c r="L27" s="76"/>
      <c r="M27" s="53"/>
      <c r="O27" s="18"/>
    </row>
    <row r="28" spans="1:16" x14ac:dyDescent="0.25">
      <c r="B28" s="448" t="str">
        <f>IND!B28</f>
        <v>Importations</v>
      </c>
      <c r="C28" s="449"/>
      <c r="D28" s="449"/>
      <c r="E28" s="449"/>
      <c r="F28" s="449"/>
      <c r="G28" s="449"/>
      <c r="H28" s="449"/>
      <c r="I28" s="449"/>
      <c r="J28" s="449"/>
      <c r="K28" s="449"/>
      <c r="L28" s="76"/>
      <c r="M28" s="53"/>
      <c r="O28" s="24"/>
      <c r="P28" s="9"/>
    </row>
    <row r="29" spans="1:16" x14ac:dyDescent="0.25">
      <c r="B29" s="456" t="str">
        <f>IND!B29</f>
        <v>Importations</v>
      </c>
      <c r="C29" s="354"/>
      <c r="D29" s="458" t="str">
        <f>IND!D29</f>
        <v>tonnes</v>
      </c>
      <c r="E29" s="458"/>
      <c r="F29" s="458"/>
      <c r="G29" s="89"/>
      <c r="H29" s="89"/>
      <c r="I29" s="89"/>
      <c r="J29" s="89"/>
      <c r="K29" s="89"/>
      <c r="L29" s="76"/>
      <c r="M29" s="53"/>
    </row>
    <row r="30" spans="1:16" x14ac:dyDescent="0.25">
      <c r="B30" s="456"/>
      <c r="C30" s="354"/>
      <c r="D30" s="458" t="str">
        <f>IND!D30</f>
        <v>valeur d'achat nette rendue (CAD)</v>
      </c>
      <c r="E30" s="458"/>
      <c r="F30" s="458"/>
      <c r="G30" s="89"/>
      <c r="H30" s="89"/>
      <c r="I30" s="89"/>
      <c r="J30" s="89"/>
      <c r="K30" s="89"/>
      <c r="L30" s="76"/>
      <c r="M30" s="53"/>
    </row>
    <row r="31" spans="1:16" x14ac:dyDescent="0.25">
      <c r="B31" s="456"/>
      <c r="C31" s="354"/>
      <c r="D31" s="458" t="str">
        <f>IND!D31</f>
        <v>$ / tonne</v>
      </c>
      <c r="E31" s="458"/>
      <c r="F31" s="458"/>
      <c r="G31" s="90" t="str">
        <f>IF(G29=0,"-",G30/G29)</f>
        <v>-</v>
      </c>
      <c r="H31" s="90" t="str">
        <f>IF(H29=0,"-",H30/H29)</f>
        <v>-</v>
      </c>
      <c r="I31" s="90" t="str">
        <f>IF(I29=0,"-",I30/I29)</f>
        <v>-</v>
      </c>
      <c r="J31" s="90" t="str">
        <f>IF(J29=0,"-",J30/J29)</f>
        <v>-</v>
      </c>
      <c r="K31" s="90" t="str">
        <f>IF(K29=0,"-",K30/K29)</f>
        <v>-</v>
      </c>
      <c r="L31" s="76"/>
      <c r="M31" s="53"/>
    </row>
    <row r="32" spans="1:16" x14ac:dyDescent="0.25">
      <c r="B32" s="448" t="str">
        <f>IND!B32</f>
        <v>Ventes au Canada</v>
      </c>
      <c r="C32" s="449"/>
      <c r="D32" s="449"/>
      <c r="E32" s="449"/>
      <c r="F32" s="449"/>
      <c r="G32" s="449"/>
      <c r="H32" s="449"/>
      <c r="I32" s="449"/>
      <c r="J32" s="449"/>
      <c r="K32" s="449"/>
      <c r="L32" s="76"/>
      <c r="M32" s="53"/>
      <c r="O32" s="52"/>
    </row>
    <row r="33" spans="1:22" x14ac:dyDescent="0.25">
      <c r="B33" s="390" t="str">
        <f>IND!B33</f>
        <v>Ventes aux distributeurs au Canada</v>
      </c>
      <c r="C33" s="347"/>
      <c r="D33" s="458" t="str">
        <f>IND!D33</f>
        <v>tonnes</v>
      </c>
      <c r="E33" s="458"/>
      <c r="F33" s="458"/>
      <c r="G33" s="89"/>
      <c r="H33" s="89"/>
      <c r="I33" s="89"/>
      <c r="J33" s="89"/>
      <c r="K33" s="89"/>
      <c r="L33" s="76"/>
      <c r="M33" s="53"/>
    </row>
    <row r="34" spans="1:22" x14ac:dyDescent="0.25">
      <c r="B34" s="390"/>
      <c r="C34" s="347"/>
      <c r="D34" s="458" t="str">
        <f>IND!D34</f>
        <v>valeur de vente nette rendue (CAD)</v>
      </c>
      <c r="E34" s="458"/>
      <c r="F34" s="458"/>
      <c r="G34" s="89"/>
      <c r="H34" s="89"/>
      <c r="I34" s="89"/>
      <c r="J34" s="89"/>
      <c r="K34" s="89"/>
      <c r="L34" s="76"/>
      <c r="M34" s="53"/>
    </row>
    <row r="35" spans="1:22" x14ac:dyDescent="0.25">
      <c r="B35" s="459"/>
      <c r="C35" s="460"/>
      <c r="D35" s="481" t="str">
        <f>IND!D35</f>
        <v>$ / tonne</v>
      </c>
      <c r="E35" s="481"/>
      <c r="F35" s="481"/>
      <c r="G35" s="92" t="str">
        <f>IF(G33=0,"-",G34/G33)</f>
        <v>-</v>
      </c>
      <c r="H35" s="92" t="str">
        <f>IF(H33=0,"-",H34/H33)</f>
        <v>-</v>
      </c>
      <c r="I35" s="92" t="str">
        <f>IF(I33=0,"-",I34/I33)</f>
        <v>-</v>
      </c>
      <c r="J35" s="92" t="str">
        <f>IF(J33=0,"-",J34/J33)</f>
        <v>-</v>
      </c>
      <c r="K35" s="92" t="str">
        <f>IF(K33=0,"-",K34/K33)</f>
        <v>-</v>
      </c>
      <c r="L35" s="76"/>
      <c r="M35" s="53"/>
      <c r="O35" s="31"/>
      <c r="P35" s="31"/>
    </row>
    <row r="36" spans="1:22" x14ac:dyDescent="0.25">
      <c r="B36" s="462" t="str">
        <f>IND!B36</f>
        <v>Ventes aux utilisateurs finals au Canada</v>
      </c>
      <c r="C36" s="463"/>
      <c r="D36" s="457" t="str">
        <f>IND!D36</f>
        <v>tonnes</v>
      </c>
      <c r="E36" s="457"/>
      <c r="F36" s="457"/>
      <c r="G36" s="94"/>
      <c r="H36" s="94"/>
      <c r="I36" s="94"/>
      <c r="J36" s="94"/>
      <c r="K36" s="94"/>
      <c r="L36" s="76"/>
      <c r="M36" s="53"/>
      <c r="O36" s="31"/>
      <c r="P36" s="31"/>
    </row>
    <row r="37" spans="1:22" x14ac:dyDescent="0.25">
      <c r="B37" s="390"/>
      <c r="C37" s="347"/>
      <c r="D37" s="458" t="str">
        <f>IND!D37</f>
        <v>valeur de vente nette rendue (CAD)</v>
      </c>
      <c r="E37" s="458"/>
      <c r="F37" s="458"/>
      <c r="G37" s="89"/>
      <c r="H37" s="89"/>
      <c r="I37" s="89"/>
      <c r="J37" s="89"/>
      <c r="K37" s="89"/>
      <c r="L37" s="76"/>
      <c r="M37" s="53"/>
      <c r="O37" s="31"/>
      <c r="P37" s="31"/>
    </row>
    <row r="38" spans="1:22" ht="15" thickBot="1" x14ac:dyDescent="0.3">
      <c r="B38" s="459"/>
      <c r="C38" s="460"/>
      <c r="D38" s="481" t="str">
        <f>IND!D38</f>
        <v>$ / tonne</v>
      </c>
      <c r="E38" s="481"/>
      <c r="F38" s="481"/>
      <c r="G38" s="92" t="str">
        <f>IF(G36=0,"-",G37/G36)</f>
        <v>-</v>
      </c>
      <c r="H38" s="92" t="str">
        <f>IF(H36=0,"-",H37/H36)</f>
        <v>-</v>
      </c>
      <c r="I38" s="92" t="str">
        <f>IF(I36=0,"-",I37/I36)</f>
        <v>-</v>
      </c>
      <c r="J38" s="92" t="str">
        <f>IF(J36=0,"-",J37/J36)</f>
        <v>-</v>
      </c>
      <c r="K38" s="92" t="str">
        <f>IF(K36=0,"-",K37/K36)</f>
        <v>-</v>
      </c>
      <c r="L38" s="76"/>
      <c r="M38" s="53"/>
      <c r="O38" s="40"/>
      <c r="P38" s="31"/>
    </row>
    <row r="39" spans="1:22" x14ac:dyDescent="0.25">
      <c r="B39" s="343" t="str">
        <f>IND!B39</f>
        <v>Ventes totales d'importations au Canada</v>
      </c>
      <c r="C39" s="344"/>
      <c r="D39" s="464" t="str">
        <f>IND!D39</f>
        <v>tonnes</v>
      </c>
      <c r="E39" s="464"/>
      <c r="F39" s="464"/>
      <c r="G39" s="131">
        <f>G33+G36</f>
        <v>0</v>
      </c>
      <c r="H39" s="131">
        <f t="shared" ref="H39:K40" si="0">H33+H36</f>
        <v>0</v>
      </c>
      <c r="I39" s="131">
        <f t="shared" si="0"/>
        <v>0</v>
      </c>
      <c r="J39" s="131">
        <f t="shared" si="0"/>
        <v>0</v>
      </c>
      <c r="K39" s="131">
        <f t="shared" si="0"/>
        <v>0</v>
      </c>
      <c r="L39" s="105"/>
      <c r="M39" s="53"/>
    </row>
    <row r="40" spans="1:22" x14ac:dyDescent="0.25">
      <c r="B40" s="341"/>
      <c r="C40" s="342"/>
      <c r="D40" s="465" t="str">
        <f>IND!D40</f>
        <v>valeur de vente nette rendue (CAD)</v>
      </c>
      <c r="E40" s="465"/>
      <c r="F40" s="465"/>
      <c r="G40" s="91">
        <f>G34+G37</f>
        <v>0</v>
      </c>
      <c r="H40" s="91">
        <f t="shared" si="0"/>
        <v>0</v>
      </c>
      <c r="I40" s="91">
        <f t="shared" si="0"/>
        <v>0</v>
      </c>
      <c r="J40" s="91">
        <f t="shared" si="0"/>
        <v>0</v>
      </c>
      <c r="K40" s="91">
        <f t="shared" si="0"/>
        <v>0</v>
      </c>
      <c r="L40" s="105"/>
      <c r="M40" s="53"/>
    </row>
    <row r="41" spans="1:22" x14ac:dyDescent="0.25">
      <c r="B41" s="341"/>
      <c r="C41" s="342"/>
      <c r="D41" s="465" t="str">
        <f>IND!D41</f>
        <v>$ / tonne</v>
      </c>
      <c r="E41" s="465"/>
      <c r="F41" s="465"/>
      <c r="G41" s="90" t="str">
        <f>IF(G39=0,"-",G40/G39)</f>
        <v>-</v>
      </c>
      <c r="H41" s="90" t="str">
        <f t="shared" ref="H41:K41" si="1">IF(H39=0,"-",H40/H39)</f>
        <v>-</v>
      </c>
      <c r="I41" s="90" t="str">
        <f t="shared" si="1"/>
        <v>-</v>
      </c>
      <c r="J41" s="90" t="str">
        <f t="shared" si="1"/>
        <v>-</v>
      </c>
      <c r="K41" s="90" t="str">
        <f t="shared" si="1"/>
        <v>-</v>
      </c>
      <c r="L41" s="105"/>
      <c r="M41" s="53"/>
    </row>
    <row r="42" spans="1:22" s="8" customFormat="1" x14ac:dyDescent="0.25">
      <c r="A42" s="77"/>
      <c r="B42" s="141"/>
      <c r="C42" s="142"/>
      <c r="D42" s="467"/>
      <c r="E42" s="467"/>
      <c r="F42" s="143"/>
      <c r="G42" s="143"/>
      <c r="H42" s="143"/>
      <c r="I42" s="143"/>
      <c r="J42" s="143"/>
      <c r="K42" s="144"/>
      <c r="L42" s="145"/>
    </row>
    <row r="43" spans="1:22" x14ac:dyDescent="0.25">
      <c r="B43" s="369" t="s">
        <v>15</v>
      </c>
      <c r="C43" s="370"/>
      <c r="D43" s="370"/>
      <c r="E43" s="370"/>
      <c r="F43" s="370"/>
      <c r="G43" s="370"/>
      <c r="H43" s="370"/>
      <c r="I43" s="370"/>
      <c r="J43" s="370"/>
      <c r="K43" s="370"/>
      <c r="L43" s="371"/>
      <c r="M43" s="53"/>
    </row>
    <row r="44" spans="1:22" x14ac:dyDescent="0.25">
      <c r="B44" s="48"/>
      <c r="C44" s="49"/>
      <c r="D44" s="49"/>
      <c r="E44" s="50"/>
      <c r="F44" s="50"/>
      <c r="G44" s="50"/>
      <c r="H44" s="50"/>
      <c r="I44" s="50"/>
      <c r="J44" s="50"/>
      <c r="K44" s="50"/>
      <c r="L44" s="51"/>
      <c r="M44" s="53"/>
    </row>
    <row r="45" spans="1:22" s="9" customFormat="1" x14ac:dyDescent="0.25">
      <c r="A45" s="7"/>
      <c r="B45" s="468" t="str">
        <f>IND!B45</f>
        <v>Indiquez la proportion de la valeur de vente nette rendue de vos importations qui est représentée par les frais de livraison.</v>
      </c>
      <c r="C45" s="479"/>
      <c r="D45" s="479"/>
      <c r="E45" s="479"/>
      <c r="F45" s="479"/>
      <c r="G45" s="479"/>
      <c r="H45" s="479"/>
      <c r="I45" s="479"/>
      <c r="J45" s="479"/>
      <c r="K45" s="479"/>
      <c r="L45" s="480"/>
      <c r="M45" s="42"/>
      <c r="N45" s="42"/>
      <c r="O45" s="53"/>
      <c r="P45" s="53"/>
      <c r="Q45" s="31"/>
      <c r="R45" s="42"/>
      <c r="S45" s="42"/>
      <c r="T45" s="42"/>
      <c r="U45" s="42"/>
      <c r="V45" s="42"/>
    </row>
    <row r="46" spans="1:22" s="9" customFormat="1" x14ac:dyDescent="0.25">
      <c r="A46" s="7"/>
      <c r="B46" s="468" t="str">
        <f>IND!B46</f>
        <v>Note - Ne répondez à cette question que si votre entreprise a vendu les marchandises du 1er janvier 2023 au 31 mars 2026.</v>
      </c>
      <c r="C46" s="479"/>
      <c r="D46" s="479"/>
      <c r="E46" s="479"/>
      <c r="F46" s="479"/>
      <c r="G46" s="479"/>
      <c r="H46" s="479"/>
      <c r="I46" s="479"/>
      <c r="J46" s="479"/>
      <c r="K46" s="479"/>
      <c r="L46" s="480"/>
      <c r="M46" s="42"/>
      <c r="N46" s="42"/>
      <c r="O46" s="18"/>
      <c r="P46" s="53"/>
      <c r="Q46" s="31"/>
      <c r="R46" s="42"/>
      <c r="S46" s="42"/>
      <c r="T46" s="42"/>
      <c r="U46" s="42"/>
      <c r="V46" s="42"/>
    </row>
    <row r="47" spans="1:22" x14ac:dyDescent="0.25">
      <c r="B47" s="474"/>
      <c r="C47" s="475"/>
      <c r="D47" s="475"/>
      <c r="E47" s="475"/>
      <c r="F47" s="475"/>
      <c r="G47" s="279"/>
      <c r="H47" s="279"/>
      <c r="I47" s="279"/>
      <c r="J47" s="279"/>
      <c r="K47" s="279"/>
      <c r="L47" s="280"/>
      <c r="M47" s="42"/>
      <c r="N47" s="42"/>
      <c r="Q47" s="40"/>
      <c r="R47" s="42"/>
      <c r="S47" s="42"/>
      <c r="T47" s="42"/>
      <c r="U47" s="42"/>
      <c r="V47" s="42"/>
    </row>
    <row r="48" spans="1:22" x14ac:dyDescent="0.25">
      <c r="B48" s="67"/>
      <c r="C48" s="95"/>
      <c r="D48" s="453">
        <f>Variables!$B$6</f>
        <v>2023</v>
      </c>
      <c r="E48" s="453">
        <f>D48+1</f>
        <v>2024</v>
      </c>
      <c r="F48" s="453">
        <f>E48+1</f>
        <v>2025</v>
      </c>
      <c r="G48" s="453" t="str">
        <f>IF(Intro!$G$24="English",Variables!B9,Variables!C9)</f>
        <v>janv-mars 2025</v>
      </c>
      <c r="H48" s="453" t="str">
        <f>IF(Intro!$G$24="English",Variables!B10,Variables!C10)</f>
        <v>janv-mars 2026</v>
      </c>
      <c r="I48" s="53"/>
      <c r="J48" s="42"/>
      <c r="K48" s="42"/>
      <c r="L48" s="41"/>
      <c r="M48" s="42"/>
      <c r="N48" s="42"/>
      <c r="Q48" s="40"/>
      <c r="R48" s="42"/>
      <c r="S48" s="42"/>
      <c r="T48" s="42"/>
      <c r="U48" s="42"/>
      <c r="V48" s="42"/>
    </row>
    <row r="49" spans="1:22" x14ac:dyDescent="0.25">
      <c r="B49" s="67"/>
      <c r="C49" s="96"/>
      <c r="D49" s="455"/>
      <c r="E49" s="455"/>
      <c r="F49" s="455"/>
      <c r="G49" s="455"/>
      <c r="H49" s="454"/>
      <c r="I49" s="53"/>
      <c r="J49" s="42"/>
      <c r="K49" s="42"/>
      <c r="L49" s="41"/>
      <c r="M49" s="42"/>
      <c r="N49" s="42"/>
      <c r="Q49" s="40"/>
      <c r="R49" s="42"/>
      <c r="S49" s="42"/>
      <c r="T49" s="42"/>
      <c r="U49" s="42"/>
      <c r="V49" s="42"/>
    </row>
    <row r="50" spans="1:22" x14ac:dyDescent="0.25">
      <c r="B50" s="98"/>
      <c r="C50" s="97" t="str">
        <f>IND!C50</f>
        <v>Coût de livraison (%)</v>
      </c>
      <c r="D50" s="127"/>
      <c r="E50" s="127"/>
      <c r="F50" s="127"/>
      <c r="G50" s="127"/>
      <c r="H50" s="127"/>
      <c r="I50" s="53"/>
      <c r="J50" s="42"/>
      <c r="K50" s="42"/>
      <c r="L50" s="41"/>
      <c r="M50" s="42"/>
      <c r="N50" s="42"/>
      <c r="Q50" s="40"/>
      <c r="R50" s="42"/>
      <c r="S50" s="42"/>
      <c r="T50" s="42"/>
      <c r="U50" s="42"/>
      <c r="V50" s="42"/>
    </row>
    <row r="51" spans="1:22" x14ac:dyDescent="0.25">
      <c r="B51" s="43"/>
      <c r="C51" s="78"/>
      <c r="D51" s="80"/>
      <c r="E51" s="78"/>
      <c r="F51" s="78"/>
      <c r="G51" s="78"/>
      <c r="H51" s="78"/>
      <c r="I51" s="78"/>
      <c r="J51" s="78"/>
      <c r="K51" s="78"/>
      <c r="L51" s="79"/>
      <c r="M51" s="42"/>
      <c r="N51" s="42"/>
      <c r="Q51" s="31"/>
      <c r="R51" s="42"/>
      <c r="S51" s="42"/>
      <c r="T51" s="42"/>
      <c r="U51" s="42"/>
      <c r="V51" s="42"/>
    </row>
    <row r="52" spans="1:22" x14ac:dyDescent="0.25">
      <c r="B52" s="468" t="str">
        <f>IND!B52</f>
        <v>Expliquez les raisons pour lesquelles la proportion de la valeur de vente nette rendue de vos importations représentée par les frais de livraison a changé depuis le 1er janvier 2023.</v>
      </c>
      <c r="C52" s="469"/>
      <c r="D52" s="469"/>
      <c r="E52" s="469"/>
      <c r="F52" s="469"/>
      <c r="G52" s="469"/>
      <c r="H52" s="469"/>
      <c r="I52" s="469"/>
      <c r="J52" s="469"/>
      <c r="K52" s="469"/>
      <c r="L52" s="470"/>
      <c r="M52" s="42"/>
      <c r="N52" s="42"/>
      <c r="Q52" s="31"/>
      <c r="R52" s="42"/>
      <c r="S52" s="42"/>
      <c r="T52" s="42"/>
      <c r="U52" s="42"/>
      <c r="V52" s="42"/>
    </row>
    <row r="53" spans="1:22" x14ac:dyDescent="0.25">
      <c r="B53" s="138"/>
      <c r="C53" s="78"/>
      <c r="D53" s="78"/>
      <c r="E53" s="78"/>
      <c r="F53" s="78"/>
      <c r="G53" s="78"/>
      <c r="H53" s="78"/>
      <c r="I53" s="78"/>
      <c r="J53" s="78"/>
      <c r="K53" s="78"/>
      <c r="L53" s="79"/>
      <c r="M53" s="42"/>
      <c r="N53" s="42"/>
      <c r="Q53" s="31"/>
      <c r="R53" s="42"/>
      <c r="S53" s="42"/>
      <c r="T53" s="42"/>
      <c r="U53" s="42"/>
      <c r="V53" s="42"/>
    </row>
    <row r="54" spans="1:22" x14ac:dyDescent="0.25">
      <c r="B54" s="482"/>
      <c r="C54" s="483"/>
      <c r="D54" s="483"/>
      <c r="E54" s="483"/>
      <c r="F54" s="483"/>
      <c r="G54" s="483"/>
      <c r="H54" s="483"/>
      <c r="I54" s="483"/>
      <c r="J54" s="483"/>
      <c r="K54" s="483"/>
      <c r="L54" s="484"/>
      <c r="M54" s="42"/>
      <c r="N54" s="42"/>
      <c r="Q54" s="31"/>
      <c r="R54" s="42"/>
      <c r="S54" s="42"/>
      <c r="T54" s="42"/>
      <c r="U54" s="42"/>
      <c r="V54" s="42"/>
    </row>
    <row r="55" spans="1:22" x14ac:dyDescent="0.25">
      <c r="B55" s="482"/>
      <c r="C55" s="483"/>
      <c r="D55" s="483"/>
      <c r="E55" s="483"/>
      <c r="F55" s="483"/>
      <c r="G55" s="483"/>
      <c r="H55" s="483"/>
      <c r="I55" s="483"/>
      <c r="J55" s="483"/>
      <c r="K55" s="483"/>
      <c r="L55" s="484"/>
      <c r="M55" s="42"/>
      <c r="N55" s="42"/>
      <c r="Q55" s="31"/>
      <c r="R55" s="42"/>
      <c r="S55" s="42"/>
      <c r="T55" s="42"/>
      <c r="U55" s="42"/>
      <c r="V55" s="42"/>
    </row>
    <row r="56" spans="1:22" x14ac:dyDescent="0.25">
      <c r="B56" s="482"/>
      <c r="C56" s="483"/>
      <c r="D56" s="483"/>
      <c r="E56" s="483"/>
      <c r="F56" s="483"/>
      <c r="G56" s="483"/>
      <c r="H56" s="483"/>
      <c r="I56" s="483"/>
      <c r="J56" s="483"/>
      <c r="K56" s="483"/>
      <c r="L56" s="484"/>
      <c r="M56" s="42"/>
      <c r="N56" s="42"/>
      <c r="Q56" s="31"/>
      <c r="R56" s="42"/>
      <c r="S56" s="42"/>
      <c r="T56" s="42"/>
      <c r="U56" s="42"/>
      <c r="V56" s="42"/>
    </row>
    <row r="57" spans="1:22" x14ac:dyDescent="0.25">
      <c r="B57" s="482"/>
      <c r="C57" s="483"/>
      <c r="D57" s="483"/>
      <c r="E57" s="483"/>
      <c r="F57" s="483"/>
      <c r="G57" s="483"/>
      <c r="H57" s="483"/>
      <c r="I57" s="483"/>
      <c r="J57" s="483"/>
      <c r="K57" s="483"/>
      <c r="L57" s="484"/>
      <c r="M57" s="42"/>
      <c r="N57" s="42"/>
      <c r="Q57" s="31"/>
      <c r="R57" s="42"/>
      <c r="S57" s="42"/>
      <c r="T57" s="42"/>
      <c r="U57" s="42"/>
      <c r="V57" s="42"/>
    </row>
    <row r="58" spans="1:22" x14ac:dyDescent="0.25">
      <c r="B58" s="482"/>
      <c r="C58" s="483"/>
      <c r="D58" s="483"/>
      <c r="E58" s="483"/>
      <c r="F58" s="483"/>
      <c r="G58" s="483"/>
      <c r="H58" s="483"/>
      <c r="I58" s="483"/>
      <c r="J58" s="483"/>
      <c r="K58" s="483"/>
      <c r="L58" s="484"/>
      <c r="M58" s="42"/>
      <c r="N58" s="42"/>
      <c r="Q58" s="31"/>
      <c r="R58" s="42"/>
      <c r="S58" s="42"/>
      <c r="T58" s="42"/>
      <c r="U58" s="42"/>
      <c r="V58" s="42"/>
    </row>
    <row r="59" spans="1:22" x14ac:dyDescent="0.25">
      <c r="B59" s="482"/>
      <c r="C59" s="483"/>
      <c r="D59" s="483"/>
      <c r="E59" s="483"/>
      <c r="F59" s="483"/>
      <c r="G59" s="483"/>
      <c r="H59" s="483"/>
      <c r="I59" s="483"/>
      <c r="J59" s="483"/>
      <c r="K59" s="483"/>
      <c r="L59" s="484"/>
      <c r="M59" s="42"/>
      <c r="N59" s="42"/>
      <c r="Q59" s="42"/>
      <c r="R59" s="42"/>
      <c r="S59" s="42"/>
      <c r="T59" s="42"/>
      <c r="U59" s="42"/>
      <c r="V59" s="42"/>
    </row>
    <row r="60" spans="1:22" s="47" customFormat="1" x14ac:dyDescent="0.25">
      <c r="A60" s="81"/>
      <c r="B60" s="482"/>
      <c r="C60" s="483"/>
      <c r="D60" s="483"/>
      <c r="E60" s="483"/>
      <c r="F60" s="483"/>
      <c r="G60" s="483"/>
      <c r="H60" s="483"/>
      <c r="I60" s="483"/>
      <c r="J60" s="483"/>
      <c r="K60" s="483"/>
      <c r="L60" s="484"/>
      <c r="N60" s="82"/>
      <c r="O60" s="53"/>
      <c r="P60" s="53"/>
    </row>
    <row r="61" spans="1:22" s="47" customFormat="1" x14ac:dyDescent="0.25">
      <c r="A61" s="81"/>
      <c r="B61" s="482"/>
      <c r="C61" s="483"/>
      <c r="D61" s="483"/>
      <c r="E61" s="483"/>
      <c r="F61" s="483"/>
      <c r="G61" s="483"/>
      <c r="H61" s="483"/>
      <c r="I61" s="483"/>
      <c r="J61" s="483"/>
      <c r="K61" s="483"/>
      <c r="L61" s="484"/>
      <c r="N61" s="82"/>
    </row>
    <row r="62" spans="1:22" s="47" customFormat="1" x14ac:dyDescent="0.25">
      <c r="A62" s="81"/>
      <c r="B62" s="149"/>
      <c r="C62" s="150"/>
      <c r="D62" s="150"/>
      <c r="E62" s="150"/>
      <c r="F62" s="150"/>
      <c r="G62" s="150"/>
      <c r="H62" s="150"/>
      <c r="I62" s="150"/>
      <c r="J62" s="150"/>
      <c r="K62" s="150"/>
      <c r="L62" s="151"/>
      <c r="N62" s="82"/>
    </row>
    <row r="63" spans="1:22" s="47" customFormat="1" x14ac:dyDescent="0.25">
      <c r="A63" s="81"/>
      <c r="B63" s="4"/>
      <c r="C63" s="42"/>
      <c r="D63" s="42"/>
      <c r="E63" s="42"/>
      <c r="F63" s="42"/>
      <c r="G63" s="42"/>
      <c r="H63" s="42"/>
      <c r="I63" s="42"/>
      <c r="J63" s="42"/>
      <c r="K63" s="42"/>
      <c r="L63" s="42"/>
      <c r="N63" s="82"/>
      <c r="O63" s="53"/>
      <c r="P63" s="53"/>
    </row>
    <row r="64" spans="1:22" s="47" customFormat="1" x14ac:dyDescent="0.25">
      <c r="A64" s="81"/>
      <c r="B64" s="4"/>
      <c r="C64" s="42"/>
      <c r="D64" s="42"/>
      <c r="E64" s="42"/>
      <c r="F64" s="42"/>
      <c r="G64" s="42"/>
      <c r="H64" s="42"/>
      <c r="I64" s="42"/>
      <c r="J64" s="42"/>
      <c r="K64" s="42"/>
      <c r="L64" s="42"/>
      <c r="N64" s="82"/>
      <c r="O64" s="9"/>
      <c r="P64" s="9"/>
    </row>
    <row r="66" spans="15:16" x14ac:dyDescent="0.25">
      <c r="O66" s="9"/>
      <c r="P66" s="9"/>
    </row>
  </sheetData>
  <sheetProtection algorithmName="SHA-512" hashValue="T0LUwD3sdSqOtXmVQvnHA1qSKSsnfCEnw0E9uaTt1ZMWIv1PVAEvd0eYYajBKiJ1WpWti028v+E0SMvTs/fR6w==" saltValue="QaBD/TPGxUAEzMpsFHKp0w==" spinCount="100000" sheet="1" objects="1" scenarios="1" selectLockedCells="1"/>
  <mergeCells count="52">
    <mergeCell ref="B18:L18"/>
    <mergeCell ref="B4:L4"/>
    <mergeCell ref="B5:L5"/>
    <mergeCell ref="B6:L6"/>
    <mergeCell ref="B8:L8"/>
    <mergeCell ref="B9:L9"/>
    <mergeCell ref="B10:L10"/>
    <mergeCell ref="B12:L12"/>
    <mergeCell ref="B13:L14"/>
    <mergeCell ref="B15:L15"/>
    <mergeCell ref="B16:L16"/>
    <mergeCell ref="B17:L17"/>
    <mergeCell ref="B32:K32"/>
    <mergeCell ref="B20:L20"/>
    <mergeCell ref="B21:L21"/>
    <mergeCell ref="G23:K24"/>
    <mergeCell ref="G26:G27"/>
    <mergeCell ref="H26:H27"/>
    <mergeCell ref="I26:I27"/>
    <mergeCell ref="J26:J27"/>
    <mergeCell ref="K26:K27"/>
    <mergeCell ref="B28:K28"/>
    <mergeCell ref="B29:C31"/>
    <mergeCell ref="D29:F29"/>
    <mergeCell ref="D30:F30"/>
    <mergeCell ref="D31:F31"/>
    <mergeCell ref="B23:F23"/>
    <mergeCell ref="B24:F26"/>
    <mergeCell ref="B43:L43"/>
    <mergeCell ref="B33:C35"/>
    <mergeCell ref="D33:F33"/>
    <mergeCell ref="D34:F34"/>
    <mergeCell ref="D35:F35"/>
    <mergeCell ref="B36:C38"/>
    <mergeCell ref="D36:F36"/>
    <mergeCell ref="D37:F37"/>
    <mergeCell ref="D38:F38"/>
    <mergeCell ref="B39:C41"/>
    <mergeCell ref="D39:F39"/>
    <mergeCell ref="D40:F40"/>
    <mergeCell ref="D41:F41"/>
    <mergeCell ref="D42:E42"/>
    <mergeCell ref="B52:L52"/>
    <mergeCell ref="B54:L61"/>
    <mergeCell ref="B45:L45"/>
    <mergeCell ref="B46:L46"/>
    <mergeCell ref="B47:L47"/>
    <mergeCell ref="D48:D49"/>
    <mergeCell ref="E48:E49"/>
    <mergeCell ref="F48:F49"/>
    <mergeCell ref="G48:G49"/>
    <mergeCell ref="H48:H49"/>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A1 D50:H50 G36:K37 G33:K34 G29:K30" xr:uid="{D8CD02D8-0CC8-42EB-BA27-0B0C3EC578AB}">
      <formula1>0</formula1>
    </dataValidation>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47" xr:uid="{A3B0DFD6-1BE0-4C50-8640-2B3E8FF2B6E3}">
      <formula1>1001</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F42:J42 G31:K31 G35:K35 G38:K41" xr:uid="{FD039ABF-49E5-477D-8FC8-774A6BF4E871}">
      <formula1>1000</formula1>
    </dataValidation>
  </dataValidations>
  <printOptions horizontalCentered="1"/>
  <pageMargins left="0.25" right="0.25" top="0.75" bottom="0.75" header="0.3" footer="0.3"/>
  <pageSetup scale="63" fitToHeight="0" orientation="portrait" r:id="rId1"/>
  <headerFooter>
    <oddFooter>&amp;L&amp;A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3BEDD-D2C9-402D-BAC6-B348B908D4B4}">
  <sheetPr codeName="Sheet12">
    <tabColor rgb="FF92D050"/>
    <pageSetUpPr fitToPage="1"/>
  </sheetPr>
  <dimension ref="A1:V66"/>
  <sheetViews>
    <sheetView showGridLines="0" tabSelected="1" topLeftCell="A22" zoomScaleNormal="100" zoomScaleSheetLayoutView="98" workbookViewId="0">
      <selection activeCell="K36" sqref="K36"/>
    </sheetView>
  </sheetViews>
  <sheetFormatPr defaultColWidth="9.42578125" defaultRowHeight="14.25" x14ac:dyDescent="0.25"/>
  <cols>
    <col min="1" max="1" width="1.5703125" style="7" customWidth="1"/>
    <col min="2" max="12" width="14.5703125" style="1" customWidth="1"/>
    <col min="13" max="13" width="6.42578125" style="8" customWidth="1"/>
    <col min="14" max="14" width="9.42578125" style="53" customWidth="1"/>
    <col min="15" max="15" width="10.5703125" style="53" hidden="1" customWidth="1"/>
    <col min="16" max="16" width="8.5703125" style="53" hidden="1" customWidth="1"/>
    <col min="17" max="18" width="9.42578125" style="53" customWidth="1"/>
    <col min="19" max="16384" width="9.42578125" style="53"/>
  </cols>
  <sheetData>
    <row r="1" spans="1:16" x14ac:dyDescent="0.25">
      <c r="O1" s="53" t="s">
        <v>316</v>
      </c>
      <c r="P1" s="53" t="s">
        <v>316</v>
      </c>
    </row>
    <row r="2" spans="1:16" x14ac:dyDescent="0.25">
      <c r="B2" s="10" t="str">
        <f>Pro!B2</f>
        <v>PROTÉGÉ</v>
      </c>
      <c r="C2" s="10"/>
      <c r="O2" s="9" t="s">
        <v>68</v>
      </c>
      <c r="P2" s="9" t="s">
        <v>81</v>
      </c>
    </row>
    <row r="3" spans="1:16" x14ac:dyDescent="0.25">
      <c r="B3" s="12"/>
      <c r="C3" s="12"/>
      <c r="O3" s="2"/>
      <c r="P3" s="2"/>
    </row>
    <row r="4" spans="1:16" s="2" customFormat="1" x14ac:dyDescent="0.25">
      <c r="A4" s="4"/>
      <c r="B4" s="396" t="str">
        <f>Info!B4</f>
        <v>QUESTIONNAIRE À L'INTENTION DES IMPORTATEURS</v>
      </c>
      <c r="C4" s="396"/>
      <c r="D4" s="396"/>
      <c r="E4" s="396"/>
      <c r="F4" s="396"/>
      <c r="G4" s="396"/>
      <c r="H4" s="396"/>
      <c r="I4" s="396"/>
      <c r="J4" s="396"/>
      <c r="K4" s="396"/>
      <c r="L4" s="396"/>
      <c r="M4" s="22"/>
      <c r="N4" s="22"/>
      <c r="O4" s="20"/>
      <c r="P4" s="20"/>
    </row>
    <row r="5" spans="1:16" s="2" customFormat="1" x14ac:dyDescent="0.25">
      <c r="A5" s="4"/>
      <c r="B5" s="396" t="str">
        <f>Info!B5</f>
        <v>RR-2025-006</v>
      </c>
      <c r="C5" s="396"/>
      <c r="D5" s="396"/>
      <c r="E5" s="396"/>
      <c r="F5" s="396"/>
      <c r="G5" s="396"/>
      <c r="H5" s="396"/>
      <c r="I5" s="396"/>
      <c r="J5" s="396"/>
      <c r="K5" s="396"/>
      <c r="L5" s="396"/>
      <c r="M5" s="22"/>
      <c r="N5" s="22"/>
      <c r="O5" s="20"/>
      <c r="P5" s="20"/>
    </row>
    <row r="6" spans="1:16" s="6" customFormat="1" x14ac:dyDescent="0.25">
      <c r="A6" s="4"/>
      <c r="B6" s="396" t="str">
        <f>Info!B6</f>
        <v>FOURNITURES TUBULAIRES POUR PUITS DE PÉTROLE II</v>
      </c>
      <c r="C6" s="396"/>
      <c r="D6" s="396"/>
      <c r="E6" s="396"/>
      <c r="F6" s="396"/>
      <c r="G6" s="396"/>
      <c r="H6" s="396"/>
      <c r="I6" s="396"/>
      <c r="J6" s="396"/>
      <c r="K6" s="396"/>
      <c r="L6" s="396"/>
      <c r="M6" s="20"/>
      <c r="N6" s="20"/>
      <c r="O6" s="15"/>
      <c r="P6" s="15"/>
    </row>
    <row r="7" spans="1:16" s="6" customFormat="1" x14ac:dyDescent="0.25">
      <c r="A7" s="4"/>
      <c r="B7" s="19"/>
      <c r="C7" s="19"/>
      <c r="D7" s="19"/>
      <c r="E7" s="19"/>
      <c r="F7" s="19"/>
      <c r="G7" s="19"/>
      <c r="H7" s="19"/>
      <c r="I7" s="19"/>
      <c r="J7" s="19"/>
      <c r="K7" s="19"/>
      <c r="L7" s="19"/>
      <c r="M7" s="20"/>
      <c r="N7" s="20"/>
      <c r="O7" s="21"/>
    </row>
    <row r="8" spans="1:16" s="6" customFormat="1" x14ac:dyDescent="0.25">
      <c r="A8" s="4"/>
      <c r="B8" s="399" t="str">
        <f>Pro!B8</f>
        <v>Les questions suivantes font référence aux marchandises comme définies dans la description du produit de l'onglet Intro.</v>
      </c>
      <c r="C8" s="399"/>
      <c r="D8" s="399"/>
      <c r="E8" s="399"/>
      <c r="F8" s="399"/>
      <c r="G8" s="399"/>
      <c r="H8" s="399"/>
      <c r="I8" s="399"/>
      <c r="J8" s="399"/>
      <c r="K8" s="399"/>
      <c r="L8" s="399"/>
      <c r="M8" s="20"/>
      <c r="N8" s="20"/>
      <c r="O8" s="21"/>
    </row>
    <row r="9" spans="1:16" s="6" customFormat="1" x14ac:dyDescent="0.25">
      <c r="A9" s="4"/>
      <c r="B9" s="399" t="str">
        <f>Pro!B9</f>
        <v>Des informations sur le produit et un glossaire de termes sont disponibles dans l'onglet Info.</v>
      </c>
      <c r="C9" s="399"/>
      <c r="D9" s="399"/>
      <c r="E9" s="399"/>
      <c r="F9" s="399"/>
      <c r="G9" s="399"/>
      <c r="H9" s="399"/>
      <c r="I9" s="399"/>
      <c r="J9" s="399"/>
      <c r="K9" s="399"/>
      <c r="L9" s="399"/>
      <c r="M9" s="20"/>
      <c r="N9" s="20"/>
      <c r="O9" s="15"/>
    </row>
    <row r="10" spans="1:16" s="6" customFormat="1" x14ac:dyDescent="0.25">
      <c r="A10" s="4"/>
      <c r="B10" s="399" t="str">
        <f>Pro!B10</f>
        <v>Utilisez l'onglet AddPro si vous avez besoin de plus d'espace.</v>
      </c>
      <c r="C10" s="399"/>
      <c r="D10" s="399"/>
      <c r="E10" s="399"/>
      <c r="F10" s="399"/>
      <c r="G10" s="399"/>
      <c r="H10" s="399"/>
      <c r="I10" s="399"/>
      <c r="J10" s="399"/>
      <c r="K10" s="399"/>
      <c r="L10" s="399"/>
      <c r="M10" s="20"/>
      <c r="N10" s="20"/>
      <c r="O10" s="15"/>
      <c r="P10" s="15"/>
    </row>
    <row r="11" spans="1:16" s="6" customFormat="1" x14ac:dyDescent="0.25">
      <c r="A11" s="4"/>
      <c r="B11" s="74"/>
      <c r="C11" s="74"/>
      <c r="D11" s="19"/>
      <c r="E11" s="19"/>
      <c r="F11" s="19"/>
      <c r="G11" s="19"/>
      <c r="H11" s="19"/>
      <c r="I11" s="19"/>
      <c r="J11" s="19"/>
      <c r="K11" s="19"/>
      <c r="L11" s="19"/>
      <c r="M11" s="20"/>
      <c r="N11" s="20"/>
      <c r="O11" s="15"/>
      <c r="P11" s="15"/>
    </row>
    <row r="12" spans="1:16" s="6" customFormat="1" x14ac:dyDescent="0.25">
      <c r="A12" s="4"/>
      <c r="B12" s="399" t="str">
        <f>Pro!B12</f>
        <v>Pour les questions de cet onglet, notez ce qui suit :</v>
      </c>
      <c r="C12" s="399"/>
      <c r="D12" s="399"/>
      <c r="E12" s="399"/>
      <c r="F12" s="399"/>
      <c r="G12" s="399"/>
      <c r="H12" s="399"/>
      <c r="I12" s="399"/>
      <c r="J12" s="399"/>
      <c r="K12" s="399"/>
      <c r="L12" s="399"/>
      <c r="M12" s="20"/>
      <c r="N12" s="20"/>
      <c r="O12" s="15"/>
      <c r="P12" s="15"/>
    </row>
    <row r="13" spans="1:16" s="6" customFormat="1" x14ac:dyDescent="0.25">
      <c r="A13" s="4"/>
      <c r="B13" s="447" t="str">
        <f>Pro!B13</f>
        <v xml:space="preserve">• Veuillez indiquer seulement les ventes effectuées à partir des importations de votre entreprise. Les ventes de marchandises achetées auprès de producteurs canadiens doivent être exclues. </v>
      </c>
      <c r="C13" s="447"/>
      <c r="D13" s="447"/>
      <c r="E13" s="447"/>
      <c r="F13" s="447"/>
      <c r="G13" s="447"/>
      <c r="H13" s="447"/>
      <c r="I13" s="447"/>
      <c r="J13" s="447"/>
      <c r="K13" s="447"/>
      <c r="L13" s="447"/>
      <c r="M13" s="20"/>
      <c r="N13" s="20"/>
      <c r="O13" s="15"/>
      <c r="P13" s="15"/>
    </row>
    <row r="14" spans="1:16" s="6" customFormat="1" x14ac:dyDescent="0.25">
      <c r="A14" s="4"/>
      <c r="B14" s="447"/>
      <c r="C14" s="447"/>
      <c r="D14" s="447"/>
      <c r="E14" s="447"/>
      <c r="F14" s="447"/>
      <c r="G14" s="447"/>
      <c r="H14" s="447"/>
      <c r="I14" s="447"/>
      <c r="J14" s="447"/>
      <c r="K14" s="447"/>
      <c r="L14" s="447"/>
      <c r="M14" s="20"/>
      <c r="N14" s="20"/>
      <c r="O14" s="15"/>
      <c r="P14" s="15"/>
    </row>
    <row r="15" spans="1:16" s="6" customFormat="1" x14ac:dyDescent="0.25">
      <c r="A15" s="4"/>
      <c r="B15" s="399" t="str">
        <f>Pro!B15</f>
        <v>• Déclarez toutes les ventes aux entreprises associées canadiennes et étrangères.</v>
      </c>
      <c r="C15" s="399"/>
      <c r="D15" s="399"/>
      <c r="E15" s="399"/>
      <c r="F15" s="399"/>
      <c r="G15" s="399"/>
      <c r="H15" s="399"/>
      <c r="I15" s="399"/>
      <c r="J15" s="399"/>
      <c r="K15" s="399"/>
      <c r="L15" s="399"/>
      <c r="M15" s="20"/>
      <c r="N15" s="20"/>
      <c r="O15" s="15"/>
      <c r="P15" s="15"/>
    </row>
    <row r="16" spans="1:16" s="6" customFormat="1" x14ac:dyDescent="0.25">
      <c r="A16" s="4"/>
      <c r="B16" s="399" t="str">
        <f>Pro!B16</f>
        <v>• Déclarez toutes les ventes à compter de la date de l’expédition au client ou à son entrepôt.</v>
      </c>
      <c r="C16" s="399"/>
      <c r="D16" s="399"/>
      <c r="E16" s="399"/>
      <c r="F16" s="399"/>
      <c r="G16" s="399"/>
      <c r="H16" s="399"/>
      <c r="I16" s="399"/>
      <c r="J16" s="399"/>
      <c r="K16" s="399"/>
      <c r="L16" s="399"/>
      <c r="M16" s="20"/>
      <c r="N16" s="20"/>
      <c r="O16" s="15"/>
      <c r="P16" s="15"/>
    </row>
    <row r="17" spans="1:16" s="6" customFormat="1" x14ac:dyDescent="0.25">
      <c r="A17" s="4"/>
      <c r="B17" s="399" t="str">
        <f>Pro!B17</f>
        <v>• Déclarez toutes les valeurs en dollars canadiens.</v>
      </c>
      <c r="C17" s="399"/>
      <c r="D17" s="399"/>
      <c r="E17" s="399"/>
      <c r="F17" s="399"/>
      <c r="G17" s="399"/>
      <c r="H17" s="399"/>
      <c r="I17" s="399"/>
      <c r="J17" s="399"/>
      <c r="K17" s="399"/>
      <c r="L17" s="399"/>
      <c r="M17" s="20"/>
      <c r="N17" s="20"/>
      <c r="O17" s="15"/>
      <c r="P17" s="15"/>
    </row>
    <row r="18" spans="1:16" s="6" customFormat="1" x14ac:dyDescent="0.25">
      <c r="A18" s="4"/>
      <c r="B18" s="399" t="str">
        <f>IND!B18</f>
        <v>• Si votre entreprise est un utilisateur final ou un détaillant, elle n’a pas besoin de déclarer ses ventes d’importations ou ses stocks d’importations.</v>
      </c>
      <c r="C18" s="399"/>
      <c r="D18" s="399"/>
      <c r="E18" s="399"/>
      <c r="F18" s="399"/>
      <c r="G18" s="399"/>
      <c r="H18" s="399"/>
      <c r="I18" s="399"/>
      <c r="J18" s="399"/>
      <c r="K18" s="399"/>
      <c r="L18" s="399"/>
      <c r="M18" s="20"/>
      <c r="N18" s="20"/>
      <c r="O18" s="15"/>
      <c r="P18" s="15"/>
    </row>
    <row r="19" spans="1:16" s="6" customFormat="1" x14ac:dyDescent="0.25">
      <c r="A19" s="4"/>
      <c r="B19" s="14"/>
      <c r="C19" s="14"/>
      <c r="D19" s="3"/>
      <c r="E19" s="3"/>
      <c r="F19" s="3"/>
      <c r="G19" s="3"/>
      <c r="H19" s="3"/>
      <c r="I19" s="3"/>
      <c r="J19" s="3"/>
      <c r="K19" s="3"/>
      <c r="L19" s="3"/>
      <c r="O19" s="15"/>
      <c r="P19" s="15"/>
    </row>
    <row r="20" spans="1:16" x14ac:dyDescent="0.25">
      <c r="B20" s="315" t="str">
        <f>IND!B20</f>
        <v>IMPORTATIONS ET STOCKS</v>
      </c>
      <c r="C20" s="316"/>
      <c r="D20" s="316"/>
      <c r="E20" s="316"/>
      <c r="F20" s="316"/>
      <c r="G20" s="316"/>
      <c r="H20" s="316"/>
      <c r="I20" s="316"/>
      <c r="J20" s="316"/>
      <c r="K20" s="316"/>
      <c r="L20" s="317"/>
      <c r="M20" s="53"/>
    </row>
    <row r="21" spans="1:16" x14ac:dyDescent="0.25">
      <c r="B21" s="402" t="s">
        <v>12</v>
      </c>
      <c r="C21" s="403"/>
      <c r="D21" s="403"/>
      <c r="E21" s="403"/>
      <c r="F21" s="403"/>
      <c r="G21" s="403"/>
      <c r="H21" s="403"/>
      <c r="I21" s="403"/>
      <c r="J21" s="403"/>
      <c r="K21" s="403"/>
      <c r="L21" s="404"/>
      <c r="M21" s="53"/>
    </row>
    <row r="22" spans="1:16" x14ac:dyDescent="0.25">
      <c r="B22" s="16"/>
      <c r="C22" s="26"/>
      <c r="D22" s="27"/>
      <c r="E22" s="27"/>
      <c r="F22" s="27"/>
      <c r="G22" s="27"/>
      <c r="H22" s="27"/>
      <c r="I22" s="27"/>
      <c r="J22" s="27"/>
      <c r="K22" s="27"/>
      <c r="L22" s="17"/>
      <c r="M22" s="53"/>
    </row>
    <row r="23" spans="1:16" ht="15.75" x14ac:dyDescent="0.25">
      <c r="B23" s="321" t="str">
        <f>USA!B23</f>
        <v xml:space="preserve">Indiquez les importations et les ventes de marchandises de votre entreprise des: </v>
      </c>
      <c r="C23" s="322"/>
      <c r="D23" s="322"/>
      <c r="E23" s="322"/>
      <c r="F23" s="322"/>
      <c r="G23" s="492" t="str">
        <f>IF(Intro!$G$24="English",Variables!B41,Variables!C41)</f>
        <v>Autres pays</v>
      </c>
      <c r="H23" s="493"/>
      <c r="I23" s="493"/>
      <c r="J23" s="493"/>
      <c r="K23" s="494"/>
      <c r="L23" s="17"/>
      <c r="M23" s="53"/>
    </row>
    <row r="24" spans="1:16" ht="28.5" x14ac:dyDescent="0.25">
      <c r="A24" s="7" t="s">
        <v>409</v>
      </c>
      <c r="B24" s="140" t="str">
        <f>IF(Intro!$G$24="English",O24,P24)</f>
        <v xml:space="preserve">Autres pays incluent : </v>
      </c>
      <c r="G24" s="495"/>
      <c r="H24" s="496"/>
      <c r="I24" s="496"/>
      <c r="J24" s="496"/>
      <c r="K24" s="497"/>
      <c r="L24" s="69"/>
      <c r="M24" s="53"/>
      <c r="O24" s="53" t="s">
        <v>275</v>
      </c>
      <c r="P24" s="53" t="s">
        <v>276</v>
      </c>
    </row>
    <row r="25" spans="1:16" x14ac:dyDescent="0.25">
      <c r="B25" s="67"/>
      <c r="C25" s="26"/>
      <c r="D25" s="27"/>
      <c r="E25" s="27"/>
      <c r="F25" s="27"/>
      <c r="G25" s="27"/>
      <c r="H25" s="27"/>
      <c r="I25" s="27"/>
      <c r="J25" s="27"/>
      <c r="K25" s="27"/>
      <c r="L25" s="17"/>
      <c r="M25" s="53"/>
      <c r="O25" s="18"/>
    </row>
    <row r="26" spans="1:16" x14ac:dyDescent="0.25">
      <c r="B26" s="67"/>
      <c r="E26" s="26"/>
      <c r="F26" s="53"/>
      <c r="G26" s="453">
        <f>Variables!$B$6</f>
        <v>2023</v>
      </c>
      <c r="H26" s="453">
        <f>G26+1</f>
        <v>2024</v>
      </c>
      <c r="I26" s="453">
        <f>H26+1</f>
        <v>2025</v>
      </c>
      <c r="J26" s="453" t="str">
        <f>IF(Intro!$G$24="English",Variables!B9,Variables!C9)</f>
        <v>janv-mars 2025</v>
      </c>
      <c r="K26" s="453" t="str">
        <f>IF(Intro!$G$24="English",Variables!B10,Variables!C10)</f>
        <v>janv-mars 2026</v>
      </c>
      <c r="L26" s="76"/>
      <c r="M26" s="53"/>
      <c r="O26" s="18"/>
    </row>
    <row r="27" spans="1:16" x14ac:dyDescent="0.25">
      <c r="B27" s="67"/>
      <c r="E27" s="26"/>
      <c r="F27" s="53"/>
      <c r="G27" s="454"/>
      <c r="H27" s="455"/>
      <c r="I27" s="455"/>
      <c r="J27" s="455"/>
      <c r="K27" s="455"/>
      <c r="L27" s="76"/>
      <c r="M27" s="53"/>
      <c r="O27" s="18"/>
    </row>
    <row r="28" spans="1:16" x14ac:dyDescent="0.25">
      <c r="B28" s="448" t="str">
        <f>IND!B28</f>
        <v>Importations</v>
      </c>
      <c r="C28" s="449"/>
      <c r="D28" s="449"/>
      <c r="E28" s="449"/>
      <c r="F28" s="449"/>
      <c r="G28" s="449"/>
      <c r="H28" s="449"/>
      <c r="I28" s="449"/>
      <c r="J28" s="449"/>
      <c r="K28" s="449"/>
      <c r="L28" s="76"/>
      <c r="M28" s="53"/>
      <c r="O28" s="24"/>
      <c r="P28" s="9"/>
    </row>
    <row r="29" spans="1:16" x14ac:dyDescent="0.25">
      <c r="B29" s="456" t="str">
        <f>IND!B29</f>
        <v>Importations</v>
      </c>
      <c r="C29" s="354"/>
      <c r="D29" s="458" t="str">
        <f>IND!D29</f>
        <v>tonnes</v>
      </c>
      <c r="E29" s="458"/>
      <c r="F29" s="458"/>
      <c r="G29" s="89"/>
      <c r="H29" s="89"/>
      <c r="I29" s="89"/>
      <c r="J29" s="89"/>
      <c r="K29" s="89"/>
      <c r="L29" s="76"/>
      <c r="M29" s="53"/>
    </row>
    <row r="30" spans="1:16" x14ac:dyDescent="0.25">
      <c r="B30" s="456"/>
      <c r="C30" s="354"/>
      <c r="D30" s="458" t="str">
        <f>IND!D30</f>
        <v>valeur d'achat nette rendue (CAD)</v>
      </c>
      <c r="E30" s="458"/>
      <c r="F30" s="458"/>
      <c r="G30" s="89"/>
      <c r="H30" s="89"/>
      <c r="I30" s="89"/>
      <c r="J30" s="89"/>
      <c r="K30" s="89"/>
      <c r="L30" s="76"/>
      <c r="M30" s="53"/>
    </row>
    <row r="31" spans="1:16" x14ac:dyDescent="0.25">
      <c r="B31" s="456"/>
      <c r="C31" s="354"/>
      <c r="D31" s="458" t="str">
        <f>IND!D31</f>
        <v>$ / tonne</v>
      </c>
      <c r="E31" s="458"/>
      <c r="F31" s="458"/>
      <c r="G31" s="90" t="str">
        <f>IF(G29=0,"-",G30/G29)</f>
        <v>-</v>
      </c>
      <c r="H31" s="90" t="str">
        <f>IF(H29=0,"-",H30/H29)</f>
        <v>-</v>
      </c>
      <c r="I31" s="90" t="str">
        <f>IF(I29=0,"-",I30/I29)</f>
        <v>-</v>
      </c>
      <c r="J31" s="90" t="str">
        <f>IF(J29=0,"-",J30/J29)</f>
        <v>-</v>
      </c>
      <c r="K31" s="90" t="str">
        <f>IF(K29=0,"-",K30/K29)</f>
        <v>-</v>
      </c>
      <c r="L31" s="76"/>
      <c r="M31" s="53"/>
    </row>
    <row r="32" spans="1:16" x14ac:dyDescent="0.25">
      <c r="B32" s="448" t="str">
        <f>IND!B32</f>
        <v>Ventes au Canada</v>
      </c>
      <c r="C32" s="449"/>
      <c r="D32" s="449"/>
      <c r="E32" s="449"/>
      <c r="F32" s="449"/>
      <c r="G32" s="449"/>
      <c r="H32" s="449"/>
      <c r="I32" s="449"/>
      <c r="J32" s="449"/>
      <c r="K32" s="449"/>
      <c r="L32" s="76"/>
      <c r="M32" s="53"/>
      <c r="O32" s="52"/>
    </row>
    <row r="33" spans="1:22" x14ac:dyDescent="0.25">
      <c r="B33" s="390" t="str">
        <f>IND!B33</f>
        <v>Ventes aux distributeurs au Canada</v>
      </c>
      <c r="C33" s="347"/>
      <c r="D33" s="458" t="str">
        <f>IND!D33</f>
        <v>tonnes</v>
      </c>
      <c r="E33" s="458"/>
      <c r="F33" s="458"/>
      <c r="G33" s="89"/>
      <c r="H33" s="89"/>
      <c r="I33" s="89"/>
      <c r="J33" s="89"/>
      <c r="K33" s="89"/>
      <c r="L33" s="76"/>
      <c r="M33" s="53"/>
    </row>
    <row r="34" spans="1:22" x14ac:dyDescent="0.25">
      <c r="B34" s="390"/>
      <c r="C34" s="347"/>
      <c r="D34" s="458" t="str">
        <f>IND!D34</f>
        <v>valeur de vente nette rendue (CAD)</v>
      </c>
      <c r="E34" s="458"/>
      <c r="F34" s="458"/>
      <c r="G34" s="89"/>
      <c r="H34" s="89"/>
      <c r="I34" s="89"/>
      <c r="J34" s="89"/>
      <c r="K34" s="89"/>
      <c r="L34" s="76"/>
      <c r="M34" s="53"/>
    </row>
    <row r="35" spans="1:22" ht="15" thickBot="1" x14ac:dyDescent="0.3">
      <c r="B35" s="459"/>
      <c r="C35" s="460"/>
      <c r="D35" s="481" t="str">
        <f>IND!D35</f>
        <v>$ / tonne</v>
      </c>
      <c r="E35" s="481"/>
      <c r="F35" s="481"/>
      <c r="G35" s="92" t="str">
        <f>IF(G33=0,"-",G34/G33)</f>
        <v>-</v>
      </c>
      <c r="H35" s="92" t="str">
        <f>IF(H33=0,"-",H34/H33)</f>
        <v>-</v>
      </c>
      <c r="I35" s="92" t="str">
        <f>IF(I33=0,"-",I34/I33)</f>
        <v>-</v>
      </c>
      <c r="J35" s="92" t="str">
        <f>IF(J33=0,"-",J34/J33)</f>
        <v>-</v>
      </c>
      <c r="K35" s="92" t="str">
        <f>IF(K33=0,"-",K34/K33)</f>
        <v>-</v>
      </c>
      <c r="L35" s="76"/>
      <c r="M35" s="53"/>
      <c r="O35" s="31"/>
      <c r="P35" s="31"/>
    </row>
    <row r="36" spans="1:22" x14ac:dyDescent="0.25">
      <c r="B36" s="462" t="str">
        <f>IND!B36</f>
        <v>Ventes aux utilisateurs finals au Canada</v>
      </c>
      <c r="C36" s="463"/>
      <c r="D36" s="457" t="str">
        <f>IND!D36</f>
        <v>tonnes</v>
      </c>
      <c r="E36" s="457"/>
      <c r="F36" s="457"/>
      <c r="G36" s="94"/>
      <c r="H36" s="94"/>
      <c r="I36" s="94"/>
      <c r="J36" s="94"/>
      <c r="K36" s="94"/>
      <c r="L36" s="76"/>
      <c r="M36" s="53"/>
      <c r="O36" s="31"/>
      <c r="P36" s="31"/>
    </row>
    <row r="37" spans="1:22" x14ac:dyDescent="0.25">
      <c r="B37" s="390"/>
      <c r="C37" s="347"/>
      <c r="D37" s="458" t="str">
        <f>IND!D37</f>
        <v>valeur de vente nette rendue (CAD)</v>
      </c>
      <c r="E37" s="458"/>
      <c r="F37" s="458"/>
      <c r="G37" s="89"/>
      <c r="H37" s="89"/>
      <c r="I37" s="89"/>
      <c r="J37" s="89"/>
      <c r="K37" s="89"/>
      <c r="L37" s="76"/>
      <c r="M37" s="53"/>
      <c r="O37" s="31"/>
      <c r="P37" s="31"/>
    </row>
    <row r="38" spans="1:22" ht="15" thickBot="1" x14ac:dyDescent="0.3">
      <c r="B38" s="459"/>
      <c r="C38" s="460"/>
      <c r="D38" s="481" t="str">
        <f>IND!D38</f>
        <v>$ / tonne</v>
      </c>
      <c r="E38" s="481"/>
      <c r="F38" s="481"/>
      <c r="G38" s="92" t="str">
        <f>IF(G36=0,"-",G37/G36)</f>
        <v>-</v>
      </c>
      <c r="H38" s="92" t="str">
        <f>IF(H36=0,"-",H37/H36)</f>
        <v>-</v>
      </c>
      <c r="I38" s="92" t="str">
        <f>IF(I36=0,"-",I37/I36)</f>
        <v>-</v>
      </c>
      <c r="J38" s="92" t="str">
        <f>IF(J36=0,"-",J37/J36)</f>
        <v>-</v>
      </c>
      <c r="K38" s="92" t="str">
        <f>IF(K36=0,"-",K37/K36)</f>
        <v>-</v>
      </c>
      <c r="L38" s="76"/>
      <c r="M38" s="53"/>
      <c r="O38" s="40"/>
      <c r="P38" s="31"/>
    </row>
    <row r="39" spans="1:22" x14ac:dyDescent="0.25">
      <c r="B39" s="343" t="str">
        <f>IND!B39</f>
        <v>Ventes totales d'importations au Canada</v>
      </c>
      <c r="C39" s="344"/>
      <c r="D39" s="464" t="str">
        <f>IND!D39</f>
        <v>tonnes</v>
      </c>
      <c r="E39" s="464"/>
      <c r="F39" s="464"/>
      <c r="G39" s="131">
        <f>G33+G36</f>
        <v>0</v>
      </c>
      <c r="H39" s="131">
        <f t="shared" ref="H39:K40" si="0">H33+H36</f>
        <v>0</v>
      </c>
      <c r="I39" s="131">
        <f t="shared" si="0"/>
        <v>0</v>
      </c>
      <c r="J39" s="131">
        <f t="shared" si="0"/>
        <v>0</v>
      </c>
      <c r="K39" s="131">
        <f t="shared" si="0"/>
        <v>0</v>
      </c>
      <c r="L39" s="105"/>
      <c r="M39" s="53"/>
    </row>
    <row r="40" spans="1:22" x14ac:dyDescent="0.25">
      <c r="B40" s="341"/>
      <c r="C40" s="342"/>
      <c r="D40" s="465" t="str">
        <f>IND!D40</f>
        <v>valeur de vente nette rendue (CAD)</v>
      </c>
      <c r="E40" s="465"/>
      <c r="F40" s="465"/>
      <c r="G40" s="91">
        <f>G34+G37</f>
        <v>0</v>
      </c>
      <c r="H40" s="91">
        <f t="shared" si="0"/>
        <v>0</v>
      </c>
      <c r="I40" s="91">
        <f t="shared" si="0"/>
        <v>0</v>
      </c>
      <c r="J40" s="91">
        <f t="shared" si="0"/>
        <v>0</v>
      </c>
      <c r="K40" s="91">
        <f t="shared" si="0"/>
        <v>0</v>
      </c>
      <c r="L40" s="105"/>
      <c r="M40" s="53"/>
    </row>
    <row r="41" spans="1:22" x14ac:dyDescent="0.25">
      <c r="B41" s="341"/>
      <c r="C41" s="342"/>
      <c r="D41" s="465" t="str">
        <f>IND!D41</f>
        <v>$ / tonne</v>
      </c>
      <c r="E41" s="465"/>
      <c r="F41" s="465"/>
      <c r="G41" s="90" t="str">
        <f>IF(G39=0,"-",G40/G39)</f>
        <v>-</v>
      </c>
      <c r="H41" s="90" t="str">
        <f t="shared" ref="H41:K41" si="1">IF(H39=0,"-",H40/H39)</f>
        <v>-</v>
      </c>
      <c r="I41" s="90" t="str">
        <f t="shared" si="1"/>
        <v>-</v>
      </c>
      <c r="J41" s="90" t="str">
        <f t="shared" si="1"/>
        <v>-</v>
      </c>
      <c r="K41" s="90" t="str">
        <f t="shared" si="1"/>
        <v>-</v>
      </c>
      <c r="L41" s="105"/>
      <c r="M41" s="53"/>
    </row>
    <row r="42" spans="1:22" s="8" customFormat="1" x14ac:dyDescent="0.25">
      <c r="A42" s="77"/>
      <c r="B42" s="141"/>
      <c r="C42" s="142"/>
      <c r="D42" s="467"/>
      <c r="E42" s="467"/>
      <c r="F42" s="143"/>
      <c r="G42" s="143"/>
      <c r="H42" s="143"/>
      <c r="I42" s="143"/>
      <c r="J42" s="143"/>
      <c r="K42" s="144"/>
      <c r="L42" s="145"/>
    </row>
    <row r="43" spans="1:22" x14ac:dyDescent="0.25">
      <c r="B43" s="369" t="s">
        <v>15</v>
      </c>
      <c r="C43" s="370"/>
      <c r="D43" s="370"/>
      <c r="E43" s="370"/>
      <c r="F43" s="370"/>
      <c r="G43" s="370"/>
      <c r="H43" s="370"/>
      <c r="I43" s="370"/>
      <c r="J43" s="370"/>
      <c r="K43" s="370"/>
      <c r="L43" s="371"/>
      <c r="M43" s="53"/>
    </row>
    <row r="44" spans="1:22" x14ac:dyDescent="0.25">
      <c r="B44" s="48"/>
      <c r="C44" s="49"/>
      <c r="D44" s="49"/>
      <c r="E44" s="50"/>
      <c r="F44" s="50"/>
      <c r="G44" s="50"/>
      <c r="H44" s="50"/>
      <c r="I44" s="50"/>
      <c r="J44" s="50"/>
      <c r="K44" s="50"/>
      <c r="L44" s="51"/>
      <c r="M44" s="53"/>
    </row>
    <row r="45" spans="1:22" s="9" customFormat="1" x14ac:dyDescent="0.25">
      <c r="A45" s="7"/>
      <c r="B45" s="468" t="str">
        <f>IND!B45</f>
        <v>Indiquez la proportion de la valeur de vente nette rendue de vos importations qui est représentée par les frais de livraison.</v>
      </c>
      <c r="C45" s="479"/>
      <c r="D45" s="479"/>
      <c r="E45" s="479"/>
      <c r="F45" s="479"/>
      <c r="G45" s="479"/>
      <c r="H45" s="479"/>
      <c r="I45" s="479"/>
      <c r="J45" s="479"/>
      <c r="K45" s="479"/>
      <c r="L45" s="480"/>
      <c r="M45" s="42"/>
      <c r="N45" s="42"/>
      <c r="O45" s="53"/>
      <c r="P45" s="53"/>
      <c r="Q45" s="31"/>
      <c r="R45" s="42"/>
      <c r="S45" s="42"/>
      <c r="T45" s="42"/>
      <c r="U45" s="42"/>
      <c r="V45" s="42"/>
    </row>
    <row r="46" spans="1:22" s="9" customFormat="1" x14ac:dyDescent="0.25">
      <c r="A46" s="7"/>
      <c r="B46" s="468" t="str">
        <f>IND!B46</f>
        <v>Note - Ne répondez à cette question que si votre entreprise a vendu les marchandises du 1er janvier 2023 au 31 mars 2026.</v>
      </c>
      <c r="C46" s="479"/>
      <c r="D46" s="479"/>
      <c r="E46" s="479"/>
      <c r="F46" s="479"/>
      <c r="G46" s="479"/>
      <c r="H46" s="479"/>
      <c r="I46" s="479"/>
      <c r="J46" s="479"/>
      <c r="K46" s="479"/>
      <c r="L46" s="480"/>
      <c r="M46" s="42"/>
      <c r="N46" s="42"/>
      <c r="O46" s="18"/>
      <c r="P46" s="53"/>
      <c r="Q46" s="31"/>
      <c r="R46" s="42"/>
      <c r="S46" s="42"/>
      <c r="T46" s="42"/>
      <c r="U46" s="42"/>
      <c r="V46" s="42"/>
    </row>
    <row r="47" spans="1:22" x14ac:dyDescent="0.25">
      <c r="B47" s="474"/>
      <c r="C47" s="475"/>
      <c r="D47" s="475"/>
      <c r="E47" s="475"/>
      <c r="F47" s="475"/>
      <c r="G47" s="279"/>
      <c r="H47" s="279"/>
      <c r="I47" s="279"/>
      <c r="J47" s="279"/>
      <c r="K47" s="279"/>
      <c r="L47" s="280"/>
      <c r="M47" s="42"/>
      <c r="N47" s="42"/>
      <c r="Q47" s="40"/>
      <c r="R47" s="42"/>
      <c r="S47" s="42"/>
      <c r="T47" s="42"/>
      <c r="U47" s="42"/>
      <c r="V47" s="42"/>
    </row>
    <row r="48" spans="1:22" x14ac:dyDescent="0.25">
      <c r="B48" s="67"/>
      <c r="C48" s="95"/>
      <c r="D48" s="453">
        <f>Variables!$B$6</f>
        <v>2023</v>
      </c>
      <c r="E48" s="453">
        <f>D48+1</f>
        <v>2024</v>
      </c>
      <c r="F48" s="453">
        <f>E48+1</f>
        <v>2025</v>
      </c>
      <c r="G48" s="453" t="str">
        <f>IF(Intro!$G$24="English",Variables!B9,Variables!C9)</f>
        <v>janv-mars 2025</v>
      </c>
      <c r="H48" s="453" t="str">
        <f>IF(Intro!$G$24="English",Variables!B10,Variables!C10)</f>
        <v>janv-mars 2026</v>
      </c>
      <c r="I48" s="53"/>
      <c r="J48" s="42"/>
      <c r="K48" s="42"/>
      <c r="L48" s="41"/>
      <c r="M48" s="42"/>
      <c r="N48" s="42"/>
      <c r="Q48" s="40"/>
      <c r="R48" s="42"/>
      <c r="S48" s="42"/>
      <c r="T48" s="42"/>
      <c r="U48" s="42"/>
      <c r="V48" s="42"/>
    </row>
    <row r="49" spans="1:22" x14ac:dyDescent="0.25">
      <c r="B49" s="67"/>
      <c r="C49" s="96"/>
      <c r="D49" s="455"/>
      <c r="E49" s="455"/>
      <c r="F49" s="455"/>
      <c r="G49" s="455"/>
      <c r="H49" s="454"/>
      <c r="I49" s="53"/>
      <c r="J49" s="42"/>
      <c r="K49" s="42"/>
      <c r="L49" s="41"/>
      <c r="M49" s="42"/>
      <c r="N49" s="42"/>
      <c r="Q49" s="40"/>
      <c r="R49" s="42"/>
      <c r="S49" s="42"/>
      <c r="T49" s="42"/>
      <c r="U49" s="42"/>
      <c r="V49" s="42"/>
    </row>
    <row r="50" spans="1:22" x14ac:dyDescent="0.25">
      <c r="B50" s="98"/>
      <c r="C50" s="97" t="str">
        <f>IND!C50</f>
        <v>Coût de livraison (%)</v>
      </c>
      <c r="D50" s="127"/>
      <c r="E50" s="127"/>
      <c r="F50" s="127"/>
      <c r="G50" s="127"/>
      <c r="H50" s="127"/>
      <c r="I50" s="53"/>
      <c r="J50" s="42"/>
      <c r="K50" s="42"/>
      <c r="L50" s="41"/>
      <c r="M50" s="42"/>
      <c r="N50" s="42"/>
      <c r="Q50" s="40"/>
      <c r="R50" s="42"/>
      <c r="S50" s="42"/>
      <c r="T50" s="42"/>
      <c r="U50" s="42"/>
      <c r="V50" s="42"/>
    </row>
    <row r="51" spans="1:22" x14ac:dyDescent="0.25">
      <c r="B51" s="43"/>
      <c r="C51" s="78"/>
      <c r="D51" s="80"/>
      <c r="E51" s="78"/>
      <c r="F51" s="78"/>
      <c r="G51" s="78"/>
      <c r="H51" s="78"/>
      <c r="I51" s="78"/>
      <c r="J51" s="78"/>
      <c r="K51" s="78"/>
      <c r="L51" s="79"/>
      <c r="M51" s="42"/>
      <c r="N51" s="42"/>
      <c r="Q51" s="31"/>
      <c r="R51" s="42"/>
      <c r="S51" s="42"/>
      <c r="T51" s="42"/>
      <c r="U51" s="42"/>
      <c r="V51" s="42"/>
    </row>
    <row r="52" spans="1:22" x14ac:dyDescent="0.25">
      <c r="B52" s="468" t="str">
        <f>IND!B52</f>
        <v>Expliquez les raisons pour lesquelles la proportion de la valeur de vente nette rendue de vos importations représentée par les frais de livraison a changé depuis le 1er janvier 2023.</v>
      </c>
      <c r="C52" s="469"/>
      <c r="D52" s="469"/>
      <c r="E52" s="469"/>
      <c r="F52" s="469"/>
      <c r="G52" s="469"/>
      <c r="H52" s="469"/>
      <c r="I52" s="469"/>
      <c r="J52" s="469"/>
      <c r="K52" s="469"/>
      <c r="L52" s="470"/>
      <c r="M52" s="42"/>
      <c r="N52" s="42"/>
      <c r="Q52" s="31"/>
      <c r="R52" s="42"/>
      <c r="S52" s="42"/>
      <c r="T52" s="42"/>
      <c r="U52" s="42"/>
      <c r="V52" s="42"/>
    </row>
    <row r="53" spans="1:22" x14ac:dyDescent="0.25">
      <c r="B53" s="138"/>
      <c r="C53" s="78"/>
      <c r="D53" s="78"/>
      <c r="E53" s="78"/>
      <c r="F53" s="78"/>
      <c r="G53" s="78"/>
      <c r="H53" s="78"/>
      <c r="I53" s="78"/>
      <c r="J53" s="78"/>
      <c r="K53" s="78"/>
      <c r="L53" s="79"/>
      <c r="M53" s="42"/>
      <c r="N53" s="42"/>
      <c r="Q53" s="31"/>
      <c r="R53" s="42"/>
      <c r="S53" s="42"/>
      <c r="T53" s="42"/>
      <c r="U53" s="42"/>
      <c r="V53" s="42"/>
    </row>
    <row r="54" spans="1:22" x14ac:dyDescent="0.25">
      <c r="B54" s="482"/>
      <c r="C54" s="483"/>
      <c r="D54" s="483"/>
      <c r="E54" s="483"/>
      <c r="F54" s="483"/>
      <c r="G54" s="483"/>
      <c r="H54" s="483"/>
      <c r="I54" s="483"/>
      <c r="J54" s="483"/>
      <c r="K54" s="483"/>
      <c r="L54" s="484"/>
      <c r="M54" s="42"/>
      <c r="N54" s="42"/>
      <c r="Q54" s="31"/>
      <c r="R54" s="42"/>
      <c r="S54" s="42"/>
      <c r="T54" s="42"/>
      <c r="U54" s="42"/>
      <c r="V54" s="42"/>
    </row>
    <row r="55" spans="1:22" x14ac:dyDescent="0.25">
      <c r="B55" s="482"/>
      <c r="C55" s="483"/>
      <c r="D55" s="483"/>
      <c r="E55" s="483"/>
      <c r="F55" s="483"/>
      <c r="G55" s="483"/>
      <c r="H55" s="483"/>
      <c r="I55" s="483"/>
      <c r="J55" s="483"/>
      <c r="K55" s="483"/>
      <c r="L55" s="484"/>
      <c r="M55" s="42"/>
      <c r="N55" s="42"/>
      <c r="Q55" s="31"/>
      <c r="R55" s="42"/>
      <c r="S55" s="42"/>
      <c r="T55" s="42"/>
      <c r="U55" s="42"/>
      <c r="V55" s="42"/>
    </row>
    <row r="56" spans="1:22" x14ac:dyDescent="0.25">
      <c r="B56" s="482"/>
      <c r="C56" s="483"/>
      <c r="D56" s="483"/>
      <c r="E56" s="483"/>
      <c r="F56" s="483"/>
      <c r="G56" s="483"/>
      <c r="H56" s="483"/>
      <c r="I56" s="483"/>
      <c r="J56" s="483"/>
      <c r="K56" s="483"/>
      <c r="L56" s="484"/>
      <c r="M56" s="42"/>
      <c r="N56" s="42"/>
      <c r="Q56" s="31"/>
      <c r="R56" s="42"/>
      <c r="S56" s="42"/>
      <c r="T56" s="42"/>
      <c r="U56" s="42"/>
      <c r="V56" s="42"/>
    </row>
    <row r="57" spans="1:22" x14ac:dyDescent="0.25">
      <c r="B57" s="482"/>
      <c r="C57" s="483"/>
      <c r="D57" s="483"/>
      <c r="E57" s="483"/>
      <c r="F57" s="483"/>
      <c r="G57" s="483"/>
      <c r="H57" s="483"/>
      <c r="I57" s="483"/>
      <c r="J57" s="483"/>
      <c r="K57" s="483"/>
      <c r="L57" s="484"/>
      <c r="M57" s="42"/>
      <c r="N57" s="42"/>
      <c r="Q57" s="31"/>
      <c r="R57" s="42"/>
      <c r="S57" s="42"/>
      <c r="T57" s="42"/>
      <c r="U57" s="42"/>
      <c r="V57" s="42"/>
    </row>
    <row r="58" spans="1:22" x14ac:dyDescent="0.25">
      <c r="B58" s="482"/>
      <c r="C58" s="483"/>
      <c r="D58" s="483"/>
      <c r="E58" s="483"/>
      <c r="F58" s="483"/>
      <c r="G58" s="483"/>
      <c r="H58" s="483"/>
      <c r="I58" s="483"/>
      <c r="J58" s="483"/>
      <c r="K58" s="483"/>
      <c r="L58" s="484"/>
      <c r="M58" s="42"/>
      <c r="N58" s="42"/>
      <c r="Q58" s="31"/>
      <c r="R58" s="42"/>
      <c r="S58" s="42"/>
      <c r="T58" s="42"/>
      <c r="U58" s="42"/>
      <c r="V58" s="42"/>
    </row>
    <row r="59" spans="1:22" x14ac:dyDescent="0.25">
      <c r="B59" s="482"/>
      <c r="C59" s="483"/>
      <c r="D59" s="483"/>
      <c r="E59" s="483"/>
      <c r="F59" s="483"/>
      <c r="G59" s="483"/>
      <c r="H59" s="483"/>
      <c r="I59" s="483"/>
      <c r="J59" s="483"/>
      <c r="K59" s="483"/>
      <c r="L59" s="484"/>
      <c r="M59" s="42"/>
      <c r="N59" s="42"/>
      <c r="Q59" s="42"/>
      <c r="R59" s="42"/>
      <c r="S59" s="42"/>
      <c r="T59" s="42"/>
      <c r="U59" s="42"/>
      <c r="V59" s="42"/>
    </row>
    <row r="60" spans="1:22" s="47" customFormat="1" x14ac:dyDescent="0.25">
      <c r="A60" s="81"/>
      <c r="B60" s="482"/>
      <c r="C60" s="483"/>
      <c r="D60" s="483"/>
      <c r="E60" s="483"/>
      <c r="F60" s="483"/>
      <c r="G60" s="483"/>
      <c r="H60" s="483"/>
      <c r="I60" s="483"/>
      <c r="J60" s="483"/>
      <c r="K60" s="483"/>
      <c r="L60" s="484"/>
      <c r="N60" s="82"/>
      <c r="O60" s="53"/>
      <c r="P60" s="53"/>
    </row>
    <row r="61" spans="1:22" s="47" customFormat="1" x14ac:dyDescent="0.25">
      <c r="A61" s="81"/>
      <c r="B61" s="482"/>
      <c r="C61" s="483"/>
      <c r="D61" s="483"/>
      <c r="E61" s="483"/>
      <c r="F61" s="483"/>
      <c r="G61" s="483"/>
      <c r="H61" s="483"/>
      <c r="I61" s="483"/>
      <c r="J61" s="483"/>
      <c r="K61" s="483"/>
      <c r="L61" s="484"/>
      <c r="N61" s="82"/>
    </row>
    <row r="62" spans="1:22" s="47" customFormat="1" x14ac:dyDescent="0.25">
      <c r="A62" s="81"/>
      <c r="B62" s="149"/>
      <c r="C62" s="150"/>
      <c r="D62" s="150"/>
      <c r="E62" s="150"/>
      <c r="F62" s="150"/>
      <c r="G62" s="150"/>
      <c r="H62" s="150"/>
      <c r="I62" s="150"/>
      <c r="J62" s="150"/>
      <c r="K62" s="150"/>
      <c r="L62" s="151"/>
      <c r="N62" s="82"/>
    </row>
    <row r="63" spans="1:22" s="47" customFormat="1" x14ac:dyDescent="0.25">
      <c r="A63" s="81"/>
      <c r="B63" s="4"/>
      <c r="C63" s="42"/>
      <c r="D63" s="42"/>
      <c r="E63" s="42"/>
      <c r="F63" s="42"/>
      <c r="G63" s="42"/>
      <c r="H63" s="42"/>
      <c r="I63" s="42"/>
      <c r="J63" s="42"/>
      <c r="K63" s="42"/>
      <c r="L63" s="42"/>
      <c r="N63" s="82"/>
      <c r="O63" s="53"/>
      <c r="P63" s="53"/>
    </row>
    <row r="64" spans="1:22" s="47" customFormat="1" x14ac:dyDescent="0.25">
      <c r="A64" s="81"/>
      <c r="B64" s="4"/>
      <c r="C64" s="42"/>
      <c r="D64" s="42"/>
      <c r="E64" s="42"/>
      <c r="F64" s="42"/>
      <c r="G64" s="42"/>
      <c r="H64" s="42"/>
      <c r="I64" s="42"/>
      <c r="J64" s="42"/>
      <c r="K64" s="42"/>
      <c r="L64" s="42"/>
      <c r="N64" s="82"/>
      <c r="O64" s="9"/>
      <c r="P64" s="9"/>
    </row>
    <row r="66" spans="15:16" x14ac:dyDescent="0.25">
      <c r="O66" s="9"/>
      <c r="P66" s="9"/>
    </row>
  </sheetData>
  <sheetProtection algorithmName="SHA-512" hashValue="ls4PNRXguEVJ1vtp4TT1n1L2vAffPT6b5fW3p53Bthppddz75NJbP9g3AX1+U0ndSau+28Esr7V+6OKTIMhcpg==" saltValue="/ZIuzosyp6kb72Y7X2s+PQ==" spinCount="100000" sheet="1" objects="1" scenarios="1" selectLockedCells="1"/>
  <mergeCells count="52">
    <mergeCell ref="B52:L52"/>
    <mergeCell ref="B39:C41"/>
    <mergeCell ref="D42:E42"/>
    <mergeCell ref="B45:L45"/>
    <mergeCell ref="B46:L46"/>
    <mergeCell ref="B47:L47"/>
    <mergeCell ref="B43:L43"/>
    <mergeCell ref="D48:D49"/>
    <mergeCell ref="D39:F39"/>
    <mergeCell ref="D40:F40"/>
    <mergeCell ref="D41:F41"/>
    <mergeCell ref="H48:H49"/>
    <mergeCell ref="B54:L61"/>
    <mergeCell ref="G26:G27"/>
    <mergeCell ref="H26:H27"/>
    <mergeCell ref="I26:I27"/>
    <mergeCell ref="J26:J27"/>
    <mergeCell ref="D29:F29"/>
    <mergeCell ref="D30:F30"/>
    <mergeCell ref="D31:F31"/>
    <mergeCell ref="D33:F33"/>
    <mergeCell ref="D34:F34"/>
    <mergeCell ref="D35:F35"/>
    <mergeCell ref="D36:F36"/>
    <mergeCell ref="D37:F37"/>
    <mergeCell ref="E48:E49"/>
    <mergeCell ref="F48:F49"/>
    <mergeCell ref="G48:G49"/>
    <mergeCell ref="B4:L4"/>
    <mergeCell ref="B5:L5"/>
    <mergeCell ref="B6:L6"/>
    <mergeCell ref="B36:C38"/>
    <mergeCell ref="K26:K27"/>
    <mergeCell ref="D38:F38"/>
    <mergeCell ref="B28:K28"/>
    <mergeCell ref="B32:K32"/>
    <mergeCell ref="B20:L20"/>
    <mergeCell ref="B21:L21"/>
    <mergeCell ref="B33:C35"/>
    <mergeCell ref="B16:L16"/>
    <mergeCell ref="B9:L9"/>
    <mergeCell ref="B10:L10"/>
    <mergeCell ref="B12:L12"/>
    <mergeCell ref="B8:L8"/>
    <mergeCell ref="B13:L14"/>
    <mergeCell ref="B15:L15"/>
    <mergeCell ref="B29:C31"/>
    <mergeCell ref="B17:L17"/>
    <mergeCell ref="B18:L18"/>
    <mergeCell ref="B23:F23"/>
    <mergeCell ref="G23:K23"/>
    <mergeCell ref="G24:K24"/>
  </mergeCells>
  <dataValidations count="3">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F42:J42 G31:K31 G35:K35 G38:K41" xr:uid="{1B36E32B-E6C0-45F4-95F4-3FA6D92D2A10}">
      <formula1>1000</formula1>
    </dataValidation>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47" xr:uid="{FF1AB627-826C-4DB4-AC05-2F30079552DF}">
      <formula1>1001</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A1 D50:H50 G36:K37 G33:K34 G29:K30" xr:uid="{13087763-FCF8-4996-B6A5-81AA0CC3E8CE}">
      <formula1>0</formula1>
    </dataValidation>
  </dataValidations>
  <printOptions horizontalCentered="1"/>
  <pageMargins left="0.25" right="0.25" top="0.75" bottom="0.75" header="0.3" footer="0.3"/>
  <pageSetup scale="63" fitToHeight="0" orientation="portrait" r:id="rId1"/>
  <headerFooter>
    <oddFooter>&amp;L&amp;A</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D94DE-E3EE-4383-BEA6-FDECE59389F8}">
  <sheetPr codeName="Sheet3">
    <tabColor rgb="FF00B0F0"/>
    <pageSetUpPr fitToPage="1"/>
  </sheetPr>
  <dimension ref="A1:R122"/>
  <sheetViews>
    <sheetView showGridLines="0" topLeftCell="A3" zoomScaleNormal="100" workbookViewId="0">
      <selection activeCell="G24" sqref="G24:G25"/>
    </sheetView>
  </sheetViews>
  <sheetFormatPr defaultColWidth="9.42578125" defaultRowHeight="14.25" x14ac:dyDescent="0.25"/>
  <cols>
    <col min="1" max="1" width="1.5703125" style="7" customWidth="1"/>
    <col min="2" max="12" width="14.5703125" style="1" customWidth="1"/>
    <col min="13" max="13" width="6.42578125" style="8" customWidth="1"/>
    <col min="14" max="14" width="9.42578125" style="53" customWidth="1"/>
    <col min="15" max="16" width="23.140625" style="53" hidden="1" customWidth="1"/>
    <col min="17" max="22" width="8.85546875" style="53" customWidth="1"/>
    <col min="23" max="23" width="9.42578125" style="53" customWidth="1"/>
    <col min="24" max="16384" width="9.42578125" style="53"/>
  </cols>
  <sheetData>
    <row r="1" spans="1:16" x14ac:dyDescent="0.25">
      <c r="O1" s="53" t="s">
        <v>316</v>
      </c>
      <c r="P1" s="53" t="s">
        <v>316</v>
      </c>
    </row>
    <row r="2" spans="1:16" x14ac:dyDescent="0.25">
      <c r="B2" s="10" t="s">
        <v>46</v>
      </c>
      <c r="C2" s="10"/>
      <c r="O2" s="9" t="s">
        <v>68</v>
      </c>
      <c r="P2" s="9" t="s">
        <v>81</v>
      </c>
    </row>
    <row r="3" spans="1:16" x14ac:dyDescent="0.25">
      <c r="B3" s="12"/>
      <c r="C3" s="12"/>
      <c r="O3" s="2"/>
      <c r="P3" s="2"/>
    </row>
    <row r="4" spans="1:16" s="2" customFormat="1" x14ac:dyDescent="0.25">
      <c r="A4" s="4"/>
      <c r="B4" s="289" t="s">
        <v>391</v>
      </c>
      <c r="C4" s="289"/>
      <c r="D4" s="289"/>
      <c r="E4" s="289"/>
      <c r="F4" s="289"/>
      <c r="G4" s="289"/>
      <c r="H4" s="289"/>
      <c r="I4" s="289"/>
      <c r="J4" s="289"/>
      <c r="K4" s="289"/>
      <c r="L4" s="289"/>
      <c r="M4" s="22"/>
      <c r="N4" s="22"/>
      <c r="O4" s="20"/>
      <c r="P4" s="20"/>
    </row>
    <row r="5" spans="1:16" s="2" customFormat="1" x14ac:dyDescent="0.25">
      <c r="A5" s="4"/>
      <c r="B5" s="289" t="str">
        <f>Variables!B2</f>
        <v>RR-2025-006</v>
      </c>
      <c r="C5" s="289"/>
      <c r="D5" s="289"/>
      <c r="E5" s="289"/>
      <c r="F5" s="289"/>
      <c r="G5" s="289"/>
      <c r="H5" s="289"/>
      <c r="I5" s="289"/>
      <c r="J5" s="289"/>
      <c r="K5" s="289"/>
      <c r="L5" s="289"/>
      <c r="M5" s="22"/>
      <c r="N5" s="22"/>
      <c r="O5" s="20"/>
      <c r="P5" s="20"/>
    </row>
    <row r="6" spans="1:16" s="6" customFormat="1" x14ac:dyDescent="0.25">
      <c r="A6" s="4"/>
      <c r="B6" s="289" t="str">
        <f>UPPER(Variables!B3&amp;" II | "&amp;Variables!C3)&amp;" II"</f>
        <v>OIL COUNTRY TUBULAR GOODS II | FOURNITURES TUBULAIRES POUR PUITS DE PÉTROLE II</v>
      </c>
      <c r="C6" s="289"/>
      <c r="D6" s="289"/>
      <c r="E6" s="289"/>
      <c r="F6" s="289"/>
      <c r="G6" s="289"/>
      <c r="H6" s="289"/>
      <c r="I6" s="289"/>
      <c r="J6" s="289"/>
      <c r="K6" s="289"/>
      <c r="L6" s="289"/>
      <c r="M6" s="20"/>
      <c r="N6" s="20"/>
      <c r="O6" s="15"/>
      <c r="P6" s="15"/>
    </row>
    <row r="7" spans="1:16" s="6" customFormat="1" x14ac:dyDescent="0.25">
      <c r="A7" s="4"/>
      <c r="B7" s="14"/>
      <c r="C7" s="14"/>
      <c r="D7" s="3"/>
      <c r="E7" s="3"/>
      <c r="F7" s="3"/>
      <c r="G7" s="3"/>
      <c r="H7" s="3"/>
      <c r="I7" s="3"/>
      <c r="J7" s="3"/>
      <c r="K7" s="3"/>
      <c r="L7" s="3"/>
      <c r="O7" s="15"/>
      <c r="P7" s="15"/>
    </row>
    <row r="8" spans="1:16" s="2" customFormat="1" x14ac:dyDescent="0.25">
      <c r="A8" s="4"/>
      <c r="B8" s="266" t="s">
        <v>207</v>
      </c>
      <c r="C8" s="267"/>
      <c r="D8" s="267"/>
      <c r="E8" s="267"/>
      <c r="F8" s="267"/>
      <c r="G8" s="267"/>
      <c r="H8" s="267"/>
      <c r="I8" s="267"/>
      <c r="J8" s="267"/>
      <c r="K8" s="267"/>
      <c r="L8" s="268"/>
      <c r="M8" s="22"/>
      <c r="N8" s="22"/>
      <c r="O8" s="20"/>
      <c r="P8" s="20"/>
    </row>
    <row r="9" spans="1:16" x14ac:dyDescent="0.25">
      <c r="B9" s="16"/>
      <c r="C9" s="26"/>
      <c r="D9" s="27"/>
      <c r="E9" s="27"/>
      <c r="F9" s="27"/>
      <c r="G9" s="27"/>
      <c r="H9" s="27"/>
      <c r="I9" s="27"/>
      <c r="J9" s="27"/>
      <c r="K9" s="27"/>
      <c r="L9" s="17"/>
      <c r="M9" s="53"/>
      <c r="O9" s="292" t="s">
        <v>310</v>
      </c>
      <c r="P9" s="292"/>
    </row>
    <row r="10" spans="1:16" x14ac:dyDescent="0.25">
      <c r="B10" s="275" t="str">
        <f>"The information requested in this questionnaire is for use by the Canadian International Trade Tribunal (the Tribunal) in connection with its expiry review concerning the "&amp;Variables!B4&amp;" of "&amp;Variables!B3&amp;" (as defined below) originating in or exported from "&amp;Variables!B5&amp;" Your firm's knowledge and experience would aid the Tribunal in the proper conduct of its inquiry by helping it better understand the Canadian market for "&amp;Variables!B3&amp;". The Tribunal therefore requests a response to this questionnaire from your firm."</f>
        <v>The information requested in this questionnaire is for use by the Canadian International Trade Tribunal (the Tribunal) in connection with its expiry review concerning the dumping of oil country tubular goods (as defined below) originating in or exported from Chinese Taipei, India, Indonesia, Korea, Thailand, Türkiye, Ukraine, and Vietnam, except for goods exported from Korea by Hyundai Steel Company, and goods exported from Türkiye by Borusan Mannesmann Boru Sanayi ve Ticaret A.Ş. Your firm's knowledge and experience would aid the Tribunal in the proper conduct of its inquiry by helping it better understand the Canadian market for oil country tubular goods. The Tribunal therefore requests a response to this questionnaire from your firm.</v>
      </c>
      <c r="C10" s="276"/>
      <c r="D10" s="276"/>
      <c r="E10" s="276"/>
      <c r="F10" s="276"/>
      <c r="G10" s="72"/>
      <c r="H10" s="290" t="str">
        <f>"Les renseignements demandés dans le présent questionnaire seront utilisés par le Tribunal canadien du commerce extérieur (le Tribunal) dans le cadre de son réexamen relatif à l'expiration concernant "&amp;Variables!C4&amp;" de "&amp;Variables!C3&amp;" (telles que définies ci-dessous) originaires ou exporté "&amp;Variables!C5&amp;" Les connaissances et l'expérience de votre entreprise aideraient le Tribunal à mener correctement son enquête en lui permettant de mieux comprendre le marché canadien de "&amp;Variables!C3&amp;". Le Tribunal demande donc à votre entreprise de répondre à ce questionnaire."</f>
        <v>Les renseignements demandés dans le présent questionnaire seront utilisés par le Tribunal canadien du commerce extérieur (le Tribunal) dans le cadre de son réexamen relatif à l'expiration concernant le dumping de fournitures tubulaires pour puits de pétrole (telles que définies ci-dessous) originaires ou exporté de Taipei chinois, de l’Inde, de l’Indonésie, de la Corée, de Thaïlande, de Türkiye, de l'Ukraine, et du Vietnam, à l’exception des marchandises exportées de la Corée par Hyundai Steel Company, et des marchandises exportées de Türkiye par Borusan Mannesmann Boru Sanayi ve Ticaret A.Ş. Les connaissances et l'expérience de votre entreprise aideraient le Tribunal à mener correctement son enquête en lui permettant de mieux comprendre le marché canadien de fournitures tubulaires pour puits de pétrole. Le Tribunal demande donc à votre entreprise de répondre à ce questionnaire.</v>
      </c>
      <c r="I10" s="290"/>
      <c r="J10" s="290"/>
      <c r="K10" s="290"/>
      <c r="L10" s="291"/>
      <c r="M10" s="53"/>
      <c r="O10" s="292"/>
      <c r="P10" s="292"/>
    </row>
    <row r="11" spans="1:16" x14ac:dyDescent="0.25">
      <c r="B11" s="275"/>
      <c r="C11" s="276"/>
      <c r="D11" s="276"/>
      <c r="E11" s="276"/>
      <c r="F11" s="276"/>
      <c r="G11" s="72"/>
      <c r="H11" s="290"/>
      <c r="I11" s="290"/>
      <c r="J11" s="290"/>
      <c r="K11" s="290"/>
      <c r="L11" s="291"/>
      <c r="M11" s="53"/>
      <c r="O11" s="292"/>
      <c r="P11" s="292"/>
    </row>
    <row r="12" spans="1:16" x14ac:dyDescent="0.25">
      <c r="B12" s="275"/>
      <c r="C12" s="276"/>
      <c r="D12" s="276"/>
      <c r="E12" s="276"/>
      <c r="F12" s="276"/>
      <c r="G12" s="72"/>
      <c r="H12" s="290"/>
      <c r="I12" s="290"/>
      <c r="J12" s="290"/>
      <c r="K12" s="290"/>
      <c r="L12" s="291"/>
      <c r="M12" s="53"/>
      <c r="O12" s="292"/>
      <c r="P12" s="292"/>
    </row>
    <row r="13" spans="1:16" x14ac:dyDescent="0.25">
      <c r="B13" s="275"/>
      <c r="C13" s="276"/>
      <c r="D13" s="276"/>
      <c r="E13" s="276"/>
      <c r="F13" s="276"/>
      <c r="G13" s="72"/>
      <c r="H13" s="290"/>
      <c r="I13" s="290"/>
      <c r="J13" s="290"/>
      <c r="K13" s="290"/>
      <c r="L13" s="291"/>
      <c r="M13" s="53"/>
      <c r="O13" s="292"/>
      <c r="P13" s="292"/>
    </row>
    <row r="14" spans="1:16" x14ac:dyDescent="0.25">
      <c r="B14" s="275"/>
      <c r="C14" s="276"/>
      <c r="D14" s="276"/>
      <c r="E14" s="276"/>
      <c r="F14" s="276"/>
      <c r="G14" s="72"/>
      <c r="H14" s="290"/>
      <c r="I14" s="290"/>
      <c r="J14" s="290"/>
      <c r="K14" s="290"/>
      <c r="L14" s="291"/>
      <c r="M14" s="53"/>
      <c r="O14" s="292"/>
      <c r="P14" s="292"/>
    </row>
    <row r="15" spans="1:16" x14ac:dyDescent="0.25">
      <c r="B15" s="275"/>
      <c r="C15" s="276"/>
      <c r="D15" s="276"/>
      <c r="E15" s="276"/>
      <c r="F15" s="276"/>
      <c r="G15" s="72"/>
      <c r="H15" s="290"/>
      <c r="I15" s="290"/>
      <c r="J15" s="290"/>
      <c r="K15" s="290"/>
      <c r="L15" s="291"/>
      <c r="M15" s="53"/>
      <c r="O15" s="292"/>
      <c r="P15" s="292"/>
    </row>
    <row r="16" spans="1:16" x14ac:dyDescent="0.25">
      <c r="B16" s="275"/>
      <c r="C16" s="276"/>
      <c r="D16" s="276"/>
      <c r="E16" s="276"/>
      <c r="F16" s="276"/>
      <c r="G16" s="72"/>
      <c r="H16" s="290"/>
      <c r="I16" s="290"/>
      <c r="J16" s="290"/>
      <c r="K16" s="290"/>
      <c r="L16" s="291"/>
      <c r="M16" s="53"/>
      <c r="O16" s="292"/>
      <c r="P16" s="292"/>
    </row>
    <row r="17" spans="1:16" x14ac:dyDescent="0.25">
      <c r="B17" s="275"/>
      <c r="C17" s="276"/>
      <c r="D17" s="276"/>
      <c r="E17" s="276"/>
      <c r="F17" s="276"/>
      <c r="G17" s="72"/>
      <c r="H17" s="290"/>
      <c r="I17" s="290"/>
      <c r="J17" s="290"/>
      <c r="K17" s="290"/>
      <c r="L17" s="291"/>
      <c r="M17" s="53"/>
      <c r="O17" s="292"/>
      <c r="P17" s="292"/>
    </row>
    <row r="18" spans="1:16" x14ac:dyDescent="0.25">
      <c r="B18" s="275"/>
      <c r="C18" s="276"/>
      <c r="D18" s="276"/>
      <c r="E18" s="276"/>
      <c r="F18" s="276"/>
      <c r="G18" s="72"/>
      <c r="H18" s="290"/>
      <c r="I18" s="290"/>
      <c r="J18" s="290"/>
      <c r="K18" s="290"/>
      <c r="L18" s="291"/>
      <c r="M18" s="53"/>
      <c r="O18" s="292"/>
      <c r="P18" s="292"/>
    </row>
    <row r="19" spans="1:16" x14ac:dyDescent="0.25">
      <c r="B19" s="275"/>
      <c r="C19" s="276"/>
      <c r="D19" s="276"/>
      <c r="E19" s="276"/>
      <c r="F19" s="276"/>
      <c r="G19" s="72"/>
      <c r="H19" s="290"/>
      <c r="I19" s="290"/>
      <c r="J19" s="290"/>
      <c r="K19" s="290"/>
      <c r="L19" s="291"/>
      <c r="M19" s="53"/>
      <c r="O19" s="292"/>
      <c r="P19" s="292"/>
    </row>
    <row r="20" spans="1:16" x14ac:dyDescent="0.25">
      <c r="B20" s="100"/>
      <c r="C20" s="101"/>
      <c r="D20" s="101"/>
      <c r="E20" s="101"/>
      <c r="F20" s="101"/>
      <c r="G20" s="101"/>
      <c r="H20" s="101"/>
      <c r="I20" s="101"/>
      <c r="J20" s="101"/>
      <c r="K20" s="101"/>
      <c r="L20" s="102"/>
      <c r="M20" s="53"/>
      <c r="O20" s="292"/>
      <c r="P20" s="292"/>
    </row>
    <row r="21" spans="1:16" s="6" customFormat="1" x14ac:dyDescent="0.25">
      <c r="A21" s="4"/>
      <c r="B21" s="14"/>
      <c r="C21" s="14"/>
      <c r="D21" s="3"/>
      <c r="E21" s="3"/>
      <c r="F21" s="3"/>
      <c r="G21" s="3"/>
      <c r="H21" s="3"/>
      <c r="I21" s="3"/>
      <c r="J21" s="3"/>
      <c r="K21" s="3"/>
      <c r="L21" s="3"/>
      <c r="O21" s="15"/>
      <c r="P21" s="15"/>
    </row>
    <row r="22" spans="1:16" s="2" customFormat="1" x14ac:dyDescent="0.25">
      <c r="A22" s="4"/>
      <c r="B22" s="315" t="s">
        <v>208</v>
      </c>
      <c r="C22" s="316"/>
      <c r="D22" s="316"/>
      <c r="E22" s="316"/>
      <c r="F22" s="316"/>
      <c r="G22" s="316"/>
      <c r="H22" s="316"/>
      <c r="I22" s="316"/>
      <c r="J22" s="316"/>
      <c r="K22" s="316"/>
      <c r="L22" s="317"/>
      <c r="M22" s="22"/>
      <c r="N22" s="22"/>
      <c r="O22" s="20"/>
      <c r="P22" s="20"/>
    </row>
    <row r="23" spans="1:16" x14ac:dyDescent="0.25">
      <c r="B23" s="16"/>
      <c r="C23" s="26"/>
      <c r="D23" s="27"/>
      <c r="E23" s="27"/>
      <c r="F23" s="27"/>
      <c r="G23" s="27"/>
      <c r="H23" s="27"/>
      <c r="I23" s="27"/>
      <c r="J23" s="27"/>
      <c r="K23" s="27"/>
      <c r="L23" s="17"/>
      <c r="M23" s="53"/>
    </row>
    <row r="24" spans="1:16" x14ac:dyDescent="0.25">
      <c r="B24" s="309" t="s">
        <v>82</v>
      </c>
      <c r="C24" s="310"/>
      <c r="D24" s="310"/>
      <c r="E24" s="310"/>
      <c r="F24" s="310"/>
      <c r="G24" s="311" t="s">
        <v>81</v>
      </c>
      <c r="H24" s="313" t="s">
        <v>154</v>
      </c>
      <c r="I24" s="313"/>
      <c r="J24" s="313"/>
      <c r="K24" s="313"/>
      <c r="L24" s="314"/>
      <c r="M24" s="53"/>
      <c r="O24" s="18"/>
    </row>
    <row r="25" spans="1:16" x14ac:dyDescent="0.25">
      <c r="B25" s="309"/>
      <c r="C25" s="310"/>
      <c r="D25" s="310"/>
      <c r="E25" s="310"/>
      <c r="F25" s="310"/>
      <c r="G25" s="312"/>
      <c r="H25" s="313"/>
      <c r="I25" s="313"/>
      <c r="J25" s="313"/>
      <c r="K25" s="313"/>
      <c r="L25" s="314"/>
      <c r="M25" s="53"/>
      <c r="O25" s="18"/>
    </row>
    <row r="26" spans="1:16" x14ac:dyDescent="0.25">
      <c r="B26" s="100"/>
      <c r="C26" s="101"/>
      <c r="D26" s="101"/>
      <c r="E26" s="101"/>
      <c r="F26" s="101"/>
      <c r="G26" s="101"/>
      <c r="H26" s="101"/>
      <c r="I26" s="101"/>
      <c r="J26" s="101"/>
      <c r="K26" s="101"/>
      <c r="L26" s="102"/>
      <c r="M26" s="53"/>
    </row>
    <row r="27" spans="1:16" s="6" customFormat="1" x14ac:dyDescent="0.25">
      <c r="A27" s="4"/>
      <c r="B27" s="14"/>
      <c r="C27" s="14"/>
      <c r="D27" s="3"/>
      <c r="E27" s="3"/>
      <c r="F27" s="3"/>
      <c r="G27" s="3"/>
      <c r="H27" s="3"/>
      <c r="I27" s="3"/>
      <c r="J27" s="3"/>
      <c r="K27" s="3"/>
      <c r="L27" s="3"/>
      <c r="O27" s="15"/>
      <c r="P27" s="15"/>
    </row>
    <row r="28" spans="1:16" s="2" customFormat="1" x14ac:dyDescent="0.25">
      <c r="A28" s="4"/>
      <c r="B28" s="266" t="str">
        <f>IF(Intro!$G$24="English",O28,P28)</f>
        <v>LA DÉFINITION "DES MARCHANDISES"</v>
      </c>
      <c r="C28" s="267" t="str">
        <f>UPPER(IF(Intro!$G$24="English",P28,Q28))</f>
        <v/>
      </c>
      <c r="D28" s="267" t="str">
        <f>UPPER(IF(Intro!$G$24="English",Q28,R28))</f>
        <v/>
      </c>
      <c r="E28" s="267" t="str">
        <f>UPPER(IF(Intro!$G$24="English",R28,S28))</f>
        <v/>
      </c>
      <c r="F28" s="267" t="str">
        <f>UPPER(IF(Intro!$G$24="English",S28,T28))</f>
        <v/>
      </c>
      <c r="G28" s="267"/>
      <c r="H28" s="267" t="str">
        <f>UPPER(IF(Intro!$G$24="English",T28,U28))</f>
        <v/>
      </c>
      <c r="I28" s="267" t="str">
        <f>UPPER(IF(Intro!$G$24="English",U28,V28))</f>
        <v/>
      </c>
      <c r="J28" s="267" t="str">
        <f>UPPER(IF(Intro!$G$24="English",V28,W28))</f>
        <v/>
      </c>
      <c r="K28" s="267" t="str">
        <f>UPPER(IF(Intro!$G$24="English",W28,X28))</f>
        <v/>
      </c>
      <c r="L28" s="268" t="str">
        <f>UPPER(IF(Intro!$G$24="English",X28,Y28))</f>
        <v/>
      </c>
      <c r="M28" s="6"/>
      <c r="N28" s="22"/>
      <c r="O28" s="20" t="s">
        <v>222</v>
      </c>
      <c r="P28" s="20" t="s">
        <v>223</v>
      </c>
    </row>
    <row r="29" spans="1:16" x14ac:dyDescent="0.25">
      <c r="B29" s="16"/>
      <c r="C29" s="26"/>
      <c r="D29" s="27"/>
      <c r="E29" s="27"/>
      <c r="F29" s="27"/>
      <c r="G29" s="27"/>
      <c r="H29" s="27"/>
      <c r="I29" s="27"/>
      <c r="J29" s="27"/>
      <c r="K29" s="27"/>
      <c r="L29" s="17"/>
      <c r="M29" s="53"/>
    </row>
    <row r="30" spans="1:16" x14ac:dyDescent="0.25">
      <c r="B30" s="275" t="str">
        <f>IF(Intro!$G$24="English",O30,P30)</f>
        <v>Les références aux « marchandises » dans ce questionnaire font référence à :</v>
      </c>
      <c r="C30" s="276"/>
      <c r="D30" s="276"/>
      <c r="E30" s="276"/>
      <c r="F30" s="276"/>
      <c r="G30" s="276"/>
      <c r="H30" s="276"/>
      <c r="I30" s="276"/>
      <c r="J30" s="276"/>
      <c r="K30" s="276"/>
      <c r="L30" s="277"/>
      <c r="M30" s="53"/>
      <c r="O30" s="53" t="s">
        <v>120</v>
      </c>
      <c r="P30" s="53" t="s">
        <v>121</v>
      </c>
    </row>
    <row r="31" spans="1:16" x14ac:dyDescent="0.25">
      <c r="B31" s="67"/>
      <c r="C31" s="68"/>
      <c r="D31" s="68"/>
      <c r="E31" s="68"/>
      <c r="F31" s="68"/>
      <c r="G31" s="68"/>
      <c r="H31" s="68"/>
      <c r="I31" s="68"/>
      <c r="J31" s="68"/>
      <c r="K31" s="68"/>
      <c r="L31" s="69"/>
      <c r="M31" s="53"/>
    </row>
    <row r="32" spans="1:16" x14ac:dyDescent="0.25">
      <c r="B32" s="60"/>
      <c r="C32" s="293" t="str">
        <f>IF(Intro!$G$24="English",Variables!B16,Variables!C16)</f>
        <v>Caissons, tubages et tubes verts fabriqués en acier au carbone ou en acier allié, soudées ou sans soudure, traitées thermiquement ou non, peu importe la finition des extrémités, d’un diamètre extérieur de 2 3/8 à 13 3/8 po (60,3 à 339,7 mm), conformes ou appelées à se conformer à la norme 5CT de l’American Petroleum Institute (API) ou à une norme équivalente ou une norme exclusive améliorée, de toutes les nuances, à l’exception des tuyaux de forage, des tubes courts, des manchons, des tubes sources pour manchons et les caissons en acier inoxydable, des tubages ou des tubes verts contenant 10,5 pour cent ou plus d’équivalents en poids de chrome.</v>
      </c>
      <c r="D32" s="294"/>
      <c r="E32" s="294"/>
      <c r="F32" s="294"/>
      <c r="G32" s="294"/>
      <c r="H32" s="294"/>
      <c r="I32" s="294"/>
      <c r="J32" s="294"/>
      <c r="K32" s="295"/>
      <c r="L32" s="73"/>
      <c r="M32" s="53"/>
    </row>
    <row r="33" spans="1:18" x14ac:dyDescent="0.25">
      <c r="B33" s="60"/>
      <c r="C33" s="296"/>
      <c r="D33" s="297"/>
      <c r="E33" s="297"/>
      <c r="F33" s="297"/>
      <c r="G33" s="297"/>
      <c r="H33" s="297"/>
      <c r="I33" s="297"/>
      <c r="J33" s="297"/>
      <c r="K33" s="298"/>
      <c r="L33" s="73"/>
      <c r="M33" s="53"/>
    </row>
    <row r="34" spans="1:18" x14ac:dyDescent="0.25">
      <c r="B34" s="60"/>
      <c r="C34" s="296"/>
      <c r="D34" s="297"/>
      <c r="E34" s="297"/>
      <c r="F34" s="297"/>
      <c r="G34" s="297"/>
      <c r="H34" s="297"/>
      <c r="I34" s="297"/>
      <c r="J34" s="297"/>
      <c r="K34" s="298"/>
      <c r="L34" s="73"/>
      <c r="M34" s="53"/>
    </row>
    <row r="35" spans="1:18" x14ac:dyDescent="0.25">
      <c r="B35" s="60"/>
      <c r="C35" s="296"/>
      <c r="D35" s="297"/>
      <c r="E35" s="297"/>
      <c r="F35" s="297"/>
      <c r="G35" s="297"/>
      <c r="H35" s="297"/>
      <c r="I35" s="297"/>
      <c r="J35" s="297"/>
      <c r="K35" s="298"/>
      <c r="L35" s="73"/>
      <c r="M35" s="53"/>
    </row>
    <row r="36" spans="1:18" x14ac:dyDescent="0.25">
      <c r="B36" s="60"/>
      <c r="C36" s="299"/>
      <c r="D36" s="300"/>
      <c r="E36" s="300"/>
      <c r="F36" s="300"/>
      <c r="G36" s="300"/>
      <c r="H36" s="300"/>
      <c r="I36" s="300"/>
      <c r="J36" s="300"/>
      <c r="K36" s="301"/>
      <c r="L36" s="73"/>
      <c r="M36" s="53"/>
    </row>
    <row r="37" spans="1:18" x14ac:dyDescent="0.25">
      <c r="B37" s="67"/>
      <c r="C37" s="68"/>
      <c r="D37" s="68"/>
      <c r="E37" s="68"/>
      <c r="F37" s="68"/>
      <c r="G37" s="68"/>
      <c r="H37" s="68"/>
      <c r="I37" s="68"/>
      <c r="J37" s="68"/>
      <c r="K37" s="68"/>
      <c r="L37" s="69"/>
      <c r="M37" s="53"/>
    </row>
    <row r="38" spans="1:18" x14ac:dyDescent="0.25">
      <c r="B38" s="275" t="str">
        <f>IF(Intro!$G$24="English",O38,P38)</f>
        <v>Pour plus de détails, consultez l'onglet Info.</v>
      </c>
      <c r="C38" s="276"/>
      <c r="D38" s="276"/>
      <c r="E38" s="276"/>
      <c r="F38" s="276"/>
      <c r="G38" s="276"/>
      <c r="H38" s="276"/>
      <c r="I38" s="276"/>
      <c r="J38" s="276"/>
      <c r="K38" s="276"/>
      <c r="L38" s="277"/>
      <c r="M38" s="53"/>
      <c r="O38" s="53" t="s">
        <v>117</v>
      </c>
      <c r="P38" s="53" t="s">
        <v>118</v>
      </c>
    </row>
    <row r="39" spans="1:18" x14ac:dyDescent="0.25">
      <c r="B39" s="100"/>
      <c r="C39" s="101"/>
      <c r="D39" s="101"/>
      <c r="E39" s="101"/>
      <c r="F39" s="101"/>
      <c r="G39" s="101"/>
      <c r="H39" s="101"/>
      <c r="I39" s="101"/>
      <c r="J39" s="101"/>
      <c r="K39" s="101"/>
      <c r="L39" s="102"/>
      <c r="M39" s="53"/>
    </row>
    <row r="40" spans="1:18" s="6" customFormat="1" x14ac:dyDescent="0.25">
      <c r="A40" s="4"/>
      <c r="B40" s="14"/>
      <c r="C40" s="14"/>
      <c r="D40" s="3"/>
      <c r="E40" s="3"/>
      <c r="F40" s="3"/>
      <c r="G40" s="3"/>
      <c r="H40" s="3"/>
      <c r="I40" s="3"/>
      <c r="J40" s="3"/>
      <c r="K40" s="3"/>
      <c r="L40" s="3"/>
      <c r="O40" s="15"/>
      <c r="P40" s="15"/>
    </row>
    <row r="41" spans="1:18" s="2" customFormat="1" x14ac:dyDescent="0.25">
      <c r="A41" s="4"/>
      <c r="B41" s="266" t="str">
        <f>IF(Intro!$G$24="English",O41,P41)</f>
        <v>DEVEZ-VOUS REMPLIR CE QUESTIONNAIRE?</v>
      </c>
      <c r="C41" s="267"/>
      <c r="D41" s="267"/>
      <c r="E41" s="267"/>
      <c r="F41" s="267"/>
      <c r="G41" s="267"/>
      <c r="H41" s="267"/>
      <c r="I41" s="267"/>
      <c r="J41" s="267"/>
      <c r="K41" s="267"/>
      <c r="L41" s="268"/>
      <c r="M41" s="34"/>
      <c r="N41" s="22"/>
      <c r="O41" s="8" t="s">
        <v>212</v>
      </c>
      <c r="P41" s="8" t="s">
        <v>292</v>
      </c>
    </row>
    <row r="42" spans="1:18" x14ac:dyDescent="0.25">
      <c r="B42" s="16"/>
      <c r="C42" s="26"/>
      <c r="D42" s="27"/>
      <c r="E42" s="27"/>
      <c r="F42" s="27"/>
      <c r="G42" s="27"/>
      <c r="H42" s="27"/>
      <c r="I42" s="27"/>
      <c r="J42" s="27"/>
      <c r="K42" s="27"/>
      <c r="L42" s="27"/>
      <c r="M42" s="35"/>
    </row>
    <row r="43" spans="1:18" x14ac:dyDescent="0.25">
      <c r="B43" s="321" t="str">
        <f>IF(Intro!$G$24="English",O43,P43)</f>
        <v>Votre entreprise a-t-elle importé des marchandises en tant qu'importateur officiel de n'importe quel pays depuis le 1er janvier 2023?</v>
      </c>
      <c r="C43" s="322"/>
      <c r="D43" s="323"/>
      <c r="E43" s="323"/>
      <c r="F43" s="323"/>
      <c r="G43" s="323"/>
      <c r="H43" s="323"/>
      <c r="I43" s="323"/>
      <c r="J43" s="323"/>
      <c r="K43" s="323"/>
      <c r="L43" s="324"/>
      <c r="M43" s="35"/>
      <c r="O43" s="18" t="str">
        <f>"Has your firm imported the goods as the importer of record from any country since January 1, "&amp;Variables!B6&amp;"?"</f>
        <v>Has your firm imported the goods as the importer of record from any country since January 1, 2023?</v>
      </c>
      <c r="P43" s="18" t="str">
        <f>"Votre entreprise a-t-elle importé des marchandises en tant qu'importateur officiel de n'importe quel pays depuis le 1er janvier "&amp;Variables!C6 &amp;"?"</f>
        <v>Votre entreprise a-t-elle importé des marchandises en tant qu'importateur officiel de n'importe quel pays depuis le 1er janvier 2023?</v>
      </c>
    </row>
    <row r="44" spans="1:18" x14ac:dyDescent="0.25">
      <c r="B44" s="65"/>
      <c r="C44" s="66"/>
      <c r="D44" s="28"/>
      <c r="E44" s="28"/>
      <c r="F44" s="28"/>
      <c r="G44" s="28"/>
      <c r="H44" s="28"/>
      <c r="I44" s="28"/>
      <c r="J44" s="28"/>
      <c r="K44" s="28"/>
      <c r="L44" s="76"/>
      <c r="M44" s="53"/>
      <c r="O44" s="53" t="s">
        <v>134</v>
      </c>
      <c r="P44" s="53" t="s">
        <v>135</v>
      </c>
    </row>
    <row r="45" spans="1:18" x14ac:dyDescent="0.25">
      <c r="B45" s="284" t="str">
        <f>IF(Intro!$G$24="English",O44,P44)</f>
        <v>Sélectionnez oui ou non</v>
      </c>
      <c r="C45" s="285"/>
      <c r="D45" s="282"/>
      <c r="E45" s="302" t="str">
        <f>IF(D45="Yes",O45,IF(D45="Oui",P45,IF(D45="No",O46,IF(D45="Non",P46,""))))</f>
        <v/>
      </c>
      <c r="F45" s="302"/>
      <c r="G45" s="302"/>
      <c r="H45" s="302"/>
      <c r="I45" s="302"/>
      <c r="J45" s="302"/>
      <c r="K45" s="302"/>
      <c r="L45" s="76"/>
      <c r="M45" s="53"/>
      <c r="O45" s="53" t="str">
        <f>"Complete all tabs in this questionnaire and submit it by "&amp;Variables!B11&amp;"."</f>
        <v>Complete all tabs in this questionnaire and submit it by May 22, 2026.</v>
      </c>
      <c r="P45" s="53" t="str">
        <f>"Remplissez tous les onglets de ce questionnaire et soumettez-le avant le "&amp;Variables!C11&amp;"."</f>
        <v>Remplissez tous les onglets de ce questionnaire et soumettez-le avant le 22 mai 2026.</v>
      </c>
    </row>
    <row r="46" spans="1:18" x14ac:dyDescent="0.25">
      <c r="B46" s="284"/>
      <c r="C46" s="285"/>
      <c r="D46" s="283"/>
      <c r="E46" s="302"/>
      <c r="F46" s="302"/>
      <c r="G46" s="302"/>
      <c r="H46" s="302"/>
      <c r="I46" s="302"/>
      <c r="J46" s="302"/>
      <c r="K46" s="302"/>
      <c r="L46" s="76"/>
      <c r="M46" s="53"/>
      <c r="O46" s="53" t="str">
        <f>"Complete this tab only and submit it by "&amp;Variables!B11&amp;"."</f>
        <v>Complete this tab only and submit it by May 22, 2026.</v>
      </c>
      <c r="P46" s="53" t="str">
        <f>"Remplissez cet onglet uniquement et soumettez-le avant le "&amp;Variables!C11&amp;"."</f>
        <v>Remplissez cet onglet uniquement et soumettez-le avant le 22 mai 2026.</v>
      </c>
    </row>
    <row r="47" spans="1:18" x14ac:dyDescent="0.25">
      <c r="B47" s="60"/>
      <c r="C47" s="30"/>
      <c r="D47" s="30"/>
      <c r="E47" s="30"/>
      <c r="F47" s="30"/>
      <c r="G47" s="30"/>
      <c r="H47" s="30"/>
      <c r="I47" s="30"/>
      <c r="J47" s="30"/>
      <c r="K47" s="30"/>
      <c r="L47" s="104"/>
      <c r="M47" s="53"/>
      <c r="Q47" s="30"/>
      <c r="R47" s="30"/>
    </row>
    <row r="48" spans="1:18" x14ac:dyDescent="0.25">
      <c r="B48" s="278" t="str">
        <f>IF(Intro!$G$24="English",O48,P48)</f>
        <v>Si non, expliquez pourquoi les données d'importation indiquent que vous avez importé au cours de cette période.</v>
      </c>
      <c r="C48" s="279"/>
      <c r="D48" s="279"/>
      <c r="E48" s="279"/>
      <c r="F48" s="279"/>
      <c r="G48" s="279"/>
      <c r="H48" s="279"/>
      <c r="I48" s="279"/>
      <c r="J48" s="279"/>
      <c r="K48" s="279"/>
      <c r="L48" s="280"/>
      <c r="M48" s="53"/>
      <c r="O48" s="53" t="s">
        <v>288</v>
      </c>
      <c r="P48" s="53" t="s">
        <v>289</v>
      </c>
    </row>
    <row r="49" spans="1:16" x14ac:dyDescent="0.25">
      <c r="B49" s="60"/>
      <c r="C49" s="53"/>
      <c r="D49" s="53"/>
      <c r="E49" s="53"/>
      <c r="F49" s="53"/>
      <c r="G49" s="53"/>
      <c r="H49" s="53"/>
      <c r="I49" s="53"/>
      <c r="J49" s="53"/>
      <c r="K49" s="53"/>
      <c r="L49" s="106"/>
      <c r="M49" s="53"/>
    </row>
    <row r="50" spans="1:16" x14ac:dyDescent="0.25">
      <c r="B50" s="303"/>
      <c r="C50" s="304"/>
      <c r="D50" s="304"/>
      <c r="E50" s="304"/>
      <c r="F50" s="304"/>
      <c r="G50" s="304"/>
      <c r="H50" s="304"/>
      <c r="I50" s="304"/>
      <c r="J50" s="304"/>
      <c r="K50" s="304"/>
      <c r="L50" s="305"/>
      <c r="M50" s="53"/>
    </row>
    <row r="51" spans="1:16" x14ac:dyDescent="0.25">
      <c r="B51" s="303"/>
      <c r="C51" s="304"/>
      <c r="D51" s="304"/>
      <c r="E51" s="304"/>
      <c r="F51" s="304"/>
      <c r="G51" s="304"/>
      <c r="H51" s="304"/>
      <c r="I51" s="304"/>
      <c r="J51" s="304"/>
      <c r="K51" s="304"/>
      <c r="L51" s="305"/>
      <c r="M51" s="53"/>
    </row>
    <row r="52" spans="1:16" x14ac:dyDescent="0.25">
      <c r="B52" s="303"/>
      <c r="C52" s="304"/>
      <c r="D52" s="304"/>
      <c r="E52" s="304"/>
      <c r="F52" s="304"/>
      <c r="G52" s="304"/>
      <c r="H52" s="304"/>
      <c r="I52" s="304"/>
      <c r="J52" s="304"/>
      <c r="K52" s="304"/>
      <c r="L52" s="305"/>
      <c r="M52" s="53"/>
    </row>
    <row r="53" spans="1:16" x14ac:dyDescent="0.25">
      <c r="B53" s="303"/>
      <c r="C53" s="304"/>
      <c r="D53" s="304"/>
      <c r="E53" s="304"/>
      <c r="F53" s="304"/>
      <c r="G53" s="304"/>
      <c r="H53" s="304"/>
      <c r="I53" s="304"/>
      <c r="J53" s="304"/>
      <c r="K53" s="304"/>
      <c r="L53" s="305"/>
      <c r="M53" s="53"/>
    </row>
    <row r="54" spans="1:16" x14ac:dyDescent="0.25">
      <c r="B54" s="303"/>
      <c r="C54" s="304"/>
      <c r="D54" s="304"/>
      <c r="E54" s="304"/>
      <c r="F54" s="304"/>
      <c r="G54" s="304"/>
      <c r="H54" s="304"/>
      <c r="I54" s="304"/>
      <c r="J54" s="304"/>
      <c r="K54" s="304"/>
      <c r="L54" s="305"/>
      <c r="M54" s="53"/>
    </row>
    <row r="55" spans="1:16" x14ac:dyDescent="0.25">
      <c r="B55" s="303"/>
      <c r="C55" s="304"/>
      <c r="D55" s="304"/>
      <c r="E55" s="304"/>
      <c r="F55" s="304"/>
      <c r="G55" s="304"/>
      <c r="H55" s="304"/>
      <c r="I55" s="304"/>
      <c r="J55" s="304"/>
      <c r="K55" s="304"/>
      <c r="L55" s="305"/>
      <c r="M55" s="53"/>
    </row>
    <row r="56" spans="1:16" x14ac:dyDescent="0.25">
      <c r="B56" s="303"/>
      <c r="C56" s="304"/>
      <c r="D56" s="304"/>
      <c r="E56" s="304"/>
      <c r="F56" s="304"/>
      <c r="G56" s="304"/>
      <c r="H56" s="304"/>
      <c r="I56" s="304"/>
      <c r="J56" s="304"/>
      <c r="K56" s="304"/>
      <c r="L56" s="305"/>
      <c r="M56" s="53"/>
    </row>
    <row r="57" spans="1:16" x14ac:dyDescent="0.25">
      <c r="B57" s="303"/>
      <c r="C57" s="304"/>
      <c r="D57" s="304"/>
      <c r="E57" s="304"/>
      <c r="F57" s="304"/>
      <c r="G57" s="304"/>
      <c r="H57" s="304"/>
      <c r="I57" s="304"/>
      <c r="J57" s="304"/>
      <c r="K57" s="304"/>
      <c r="L57" s="305"/>
      <c r="M57" s="53"/>
    </row>
    <row r="58" spans="1:16" x14ac:dyDescent="0.25">
      <c r="B58" s="121"/>
      <c r="C58" s="122"/>
      <c r="D58" s="122"/>
      <c r="E58" s="122"/>
      <c r="F58" s="122"/>
      <c r="G58" s="122"/>
      <c r="H58" s="122"/>
      <c r="I58" s="122"/>
      <c r="J58" s="122"/>
      <c r="K58" s="122"/>
      <c r="L58" s="123"/>
      <c r="M58" s="53"/>
    </row>
    <row r="59" spans="1:16" s="6" customFormat="1" x14ac:dyDescent="0.25">
      <c r="A59" s="4"/>
      <c r="B59" s="14"/>
      <c r="C59" s="36"/>
      <c r="D59" s="37"/>
      <c r="E59" s="37"/>
      <c r="F59" s="37"/>
      <c r="G59" s="37"/>
      <c r="H59" s="37"/>
      <c r="I59" s="37"/>
      <c r="J59" s="37"/>
      <c r="K59" s="37"/>
      <c r="L59" s="37"/>
      <c r="O59" s="15"/>
      <c r="P59" s="15"/>
    </row>
    <row r="60" spans="1:16" s="2" customFormat="1" x14ac:dyDescent="0.25">
      <c r="A60" s="4"/>
      <c r="B60" s="281" t="str">
        <f>IF(Intro!$G$24="English",O60,P60)</f>
        <v>DATE D'ÉCHÉANCE DU QUESTIONNAIRE</v>
      </c>
      <c r="C60" s="267" t="str">
        <f>UPPER(IF(Intro!$G$24="English",P60,Q60))</f>
        <v/>
      </c>
      <c r="D60" s="267" t="str">
        <f>UPPER(IF(Intro!$G$24="English",Q60,R60))</f>
        <v/>
      </c>
      <c r="E60" s="267" t="str">
        <f>UPPER(IF(Intro!$G$24="English",R60,S60))</f>
        <v/>
      </c>
      <c r="F60" s="267" t="str">
        <f>UPPER(IF(Intro!$G$24="English",S60,T60))</f>
        <v/>
      </c>
      <c r="G60" s="267"/>
      <c r="H60" s="267" t="str">
        <f>UPPER(IF(Intro!$G$24="English",T60,U60))</f>
        <v/>
      </c>
      <c r="I60" s="267" t="str">
        <f>UPPER(IF(Intro!$G$24="English",U60,V60))</f>
        <v/>
      </c>
      <c r="J60" s="267" t="str">
        <f>UPPER(IF(Intro!$G$24="English",V60,W60))</f>
        <v/>
      </c>
      <c r="K60" s="267" t="str">
        <f>UPPER(IF(Intro!$G$24="English",W60,X60))</f>
        <v/>
      </c>
      <c r="L60" s="268" t="str">
        <f>UPPER(IF(Intro!$G$24="English",X60,Y60))</f>
        <v/>
      </c>
      <c r="M60" s="6"/>
      <c r="N60" s="22"/>
      <c r="O60" s="20" t="s">
        <v>38</v>
      </c>
      <c r="P60" s="20" t="s">
        <v>39</v>
      </c>
    </row>
    <row r="61" spans="1:16" x14ac:dyDescent="0.25">
      <c r="B61" s="16"/>
      <c r="C61" s="26"/>
      <c r="D61" s="27"/>
      <c r="E61" s="27"/>
      <c r="F61" s="27"/>
      <c r="G61" s="27"/>
      <c r="H61" s="27"/>
      <c r="I61" s="27"/>
      <c r="J61" s="27"/>
      <c r="K61" s="27"/>
      <c r="L61" s="17"/>
      <c r="M61" s="53"/>
    </row>
    <row r="62" spans="1:16" x14ac:dyDescent="0.25">
      <c r="B62" s="60"/>
      <c r="C62" s="53"/>
      <c r="D62" s="269" t="str">
        <f>IF(Intro!$G$24="English",Variables!B11,Variables!C11)</f>
        <v>22 mai 2026</v>
      </c>
      <c r="E62" s="270"/>
      <c r="F62" s="270"/>
      <c r="G62" s="270"/>
      <c r="H62" s="270"/>
      <c r="I62" s="270"/>
      <c r="J62" s="271"/>
      <c r="K62" s="53"/>
      <c r="L62" s="106"/>
      <c r="M62" s="53"/>
      <c r="O62" s="29"/>
      <c r="P62" s="29"/>
    </row>
    <row r="63" spans="1:16" x14ac:dyDescent="0.25">
      <c r="B63" s="60"/>
      <c r="C63" s="53"/>
      <c r="D63" s="272"/>
      <c r="E63" s="273"/>
      <c r="F63" s="273"/>
      <c r="G63" s="273"/>
      <c r="H63" s="273"/>
      <c r="I63" s="273"/>
      <c r="J63" s="274"/>
      <c r="K63" s="53"/>
      <c r="L63" s="106"/>
      <c r="M63" s="53"/>
      <c r="O63" s="29"/>
      <c r="P63" s="29"/>
    </row>
    <row r="64" spans="1:16" x14ac:dyDescent="0.25">
      <c r="B64" s="100"/>
      <c r="C64" s="101"/>
      <c r="D64" s="101"/>
      <c r="E64" s="101"/>
      <c r="F64" s="101"/>
      <c r="G64" s="101"/>
      <c r="H64" s="101"/>
      <c r="I64" s="101"/>
      <c r="J64" s="101"/>
      <c r="K64" s="101"/>
      <c r="L64" s="102"/>
      <c r="M64" s="53"/>
    </row>
    <row r="65" spans="1:16" s="6" customFormat="1" x14ac:dyDescent="0.25">
      <c r="A65" s="4"/>
      <c r="B65" s="14"/>
      <c r="C65" s="14"/>
      <c r="D65" s="3"/>
      <c r="E65" s="3"/>
      <c r="F65" s="3"/>
      <c r="G65" s="3"/>
      <c r="H65" s="3"/>
      <c r="I65" s="3"/>
      <c r="J65" s="3"/>
      <c r="K65" s="3"/>
      <c r="L65" s="3"/>
      <c r="O65" s="15"/>
      <c r="P65" s="15"/>
    </row>
    <row r="66" spans="1:16" s="2" customFormat="1" x14ac:dyDescent="0.25">
      <c r="A66" s="4"/>
      <c r="B66" s="266" t="str">
        <f>IF(Intro!$G$24="English",O66,P66)</f>
        <v>QUESTIONNAIRE NON REMPLI</v>
      </c>
      <c r="C66" s="267" t="str">
        <f>UPPER(IF(Intro!$G$24="English",P66,Q66))</f>
        <v/>
      </c>
      <c r="D66" s="267" t="str">
        <f>UPPER(IF(Intro!$G$24="English",Q66,R66))</f>
        <v/>
      </c>
      <c r="E66" s="267" t="str">
        <f>UPPER(IF(Intro!$G$24="English",R66,S66))</f>
        <v/>
      </c>
      <c r="F66" s="267" t="str">
        <f>UPPER(IF(Intro!$G$24="English",S66,T66))</f>
        <v/>
      </c>
      <c r="G66" s="267"/>
      <c r="H66" s="267" t="str">
        <f>UPPER(IF(Intro!$G$24="English",T66,U66))</f>
        <v/>
      </c>
      <c r="I66" s="267" t="str">
        <f>UPPER(IF(Intro!$G$24="English",U66,V66))</f>
        <v/>
      </c>
      <c r="J66" s="267" t="str">
        <f>UPPER(IF(Intro!$G$24="English",V66,W66))</f>
        <v/>
      </c>
      <c r="K66" s="267" t="str">
        <f>UPPER(IF(Intro!$G$24="English",W66,X66))</f>
        <v/>
      </c>
      <c r="L66" s="268" t="str">
        <f>UPPER(IF(Intro!$G$24="English",X66,Y66))</f>
        <v/>
      </c>
      <c r="M66" s="6"/>
      <c r="N66" s="22"/>
      <c r="O66" s="20" t="s">
        <v>213</v>
      </c>
      <c r="P66" s="20" t="s">
        <v>214</v>
      </c>
    </row>
    <row r="67" spans="1:16" x14ac:dyDescent="0.25">
      <c r="B67" s="16"/>
      <c r="C67" s="26"/>
      <c r="D67" s="27"/>
      <c r="E67" s="27"/>
      <c r="F67" s="27"/>
      <c r="G67" s="27"/>
      <c r="H67" s="27"/>
      <c r="I67" s="27"/>
      <c r="J67" s="27"/>
      <c r="K67" s="27"/>
      <c r="L67" s="17"/>
      <c r="M67" s="53"/>
    </row>
    <row r="68" spans="1:16" x14ac:dyDescent="0.25">
      <c r="B68" s="275" t="str">
        <f>IF(Intro!$G$24="English",O68,P68)</f>
        <v>Si le questionnaire n’est pas rempli dans les délais impartis, le Tribunal peut rendre une ordonnance de production, aux termes de l’article  17 de la Loi sur le Tribunal canadien du commerce extérieur, afin d’exiger la production d’une réponse au questionnaire.</v>
      </c>
      <c r="C68" s="276"/>
      <c r="D68" s="276"/>
      <c r="E68" s="276"/>
      <c r="F68" s="276"/>
      <c r="G68" s="276"/>
      <c r="H68" s="276"/>
      <c r="I68" s="276"/>
      <c r="J68" s="276"/>
      <c r="K68" s="276"/>
      <c r="L68" s="277"/>
      <c r="M68" s="53"/>
      <c r="O68" s="53" t="s">
        <v>83</v>
      </c>
      <c r="P68" s="53" t="s">
        <v>153</v>
      </c>
    </row>
    <row r="69" spans="1:16" x14ac:dyDescent="0.25">
      <c r="B69" s="275"/>
      <c r="C69" s="276"/>
      <c r="D69" s="276"/>
      <c r="E69" s="276"/>
      <c r="F69" s="276"/>
      <c r="G69" s="276"/>
      <c r="H69" s="276"/>
      <c r="I69" s="276"/>
      <c r="J69" s="276"/>
      <c r="K69" s="276"/>
      <c r="L69" s="277"/>
      <c r="M69" s="53"/>
    </row>
    <row r="70" spans="1:16" x14ac:dyDescent="0.25">
      <c r="B70" s="100"/>
      <c r="C70" s="101"/>
      <c r="D70" s="101"/>
      <c r="E70" s="101"/>
      <c r="F70" s="101"/>
      <c r="G70" s="101"/>
      <c r="H70" s="101"/>
      <c r="I70" s="101"/>
      <c r="J70" s="101"/>
      <c r="K70" s="101"/>
      <c r="L70" s="102"/>
      <c r="M70" s="53"/>
    </row>
    <row r="71" spans="1:16" s="6" customFormat="1" x14ac:dyDescent="0.25">
      <c r="A71" s="4"/>
      <c r="B71" s="14"/>
      <c r="C71" s="14"/>
      <c r="D71" s="3"/>
      <c r="E71" s="3"/>
      <c r="F71" s="3"/>
      <c r="G71" s="3"/>
      <c r="H71" s="3"/>
      <c r="I71" s="3"/>
      <c r="J71" s="3"/>
      <c r="K71" s="3"/>
      <c r="L71" s="3"/>
      <c r="O71" s="15"/>
      <c r="P71" s="15"/>
    </row>
    <row r="72" spans="1:16" x14ac:dyDescent="0.25">
      <c r="B72" s="315" t="str">
        <f>IF(Intro!$G$24="English",O72,P72)</f>
        <v>RENSEIGNEMENTS SUR L’ENTREPRISE</v>
      </c>
      <c r="C72" s="316"/>
      <c r="D72" s="316"/>
      <c r="E72" s="316"/>
      <c r="F72" s="316"/>
      <c r="G72" s="316"/>
      <c r="H72" s="316"/>
      <c r="I72" s="316"/>
      <c r="J72" s="316"/>
      <c r="K72" s="316"/>
      <c r="L72" s="317"/>
      <c r="M72" s="53"/>
      <c r="O72" s="53" t="s">
        <v>27</v>
      </c>
      <c r="P72" s="53" t="s">
        <v>28</v>
      </c>
    </row>
    <row r="73" spans="1:16" x14ac:dyDescent="0.25">
      <c r="B73" s="16"/>
      <c r="C73" s="26"/>
      <c r="D73" s="27"/>
      <c r="E73" s="27"/>
      <c r="F73" s="27"/>
      <c r="G73" s="27"/>
      <c r="H73" s="27"/>
      <c r="I73" s="27"/>
      <c r="J73" s="27"/>
      <c r="K73" s="27"/>
      <c r="L73" s="17"/>
      <c r="M73" s="53"/>
    </row>
    <row r="74" spans="1:16" x14ac:dyDescent="0.25">
      <c r="B74" s="262" t="str">
        <f>IF(Intro!$G$24="English",O74,P74)</f>
        <v>Dénomination sociale 
(en français et en anglais, le cas échéant)</v>
      </c>
      <c r="C74" s="263"/>
      <c r="D74" s="264"/>
      <c r="E74" s="265"/>
      <c r="F74" s="257"/>
      <c r="G74" s="257"/>
      <c r="H74" s="257"/>
      <c r="I74" s="257"/>
      <c r="J74" s="257"/>
      <c r="K74" s="257"/>
      <c r="L74" s="258"/>
      <c r="M74" s="53"/>
      <c r="O74" s="18" t="s">
        <v>180</v>
      </c>
      <c r="P74" s="53" t="s">
        <v>152</v>
      </c>
    </row>
    <row r="75" spans="1:16" x14ac:dyDescent="0.25">
      <c r="B75" s="262"/>
      <c r="C75" s="263"/>
      <c r="D75" s="264"/>
      <c r="E75" s="259"/>
      <c r="F75" s="260"/>
      <c r="G75" s="260"/>
      <c r="H75" s="260"/>
      <c r="I75" s="260"/>
      <c r="J75" s="260"/>
      <c r="K75" s="260"/>
      <c r="L75" s="261"/>
      <c r="M75" s="53"/>
      <c r="O75" s="18"/>
    </row>
    <row r="76" spans="1:16" x14ac:dyDescent="0.25">
      <c r="B76" s="262" t="str">
        <f>IF(Intro!$G$24="English",O76,P76)</f>
        <v>Adresse de l'entreprise</v>
      </c>
      <c r="C76" s="263"/>
      <c r="D76" s="264"/>
      <c r="E76" s="265"/>
      <c r="F76" s="257"/>
      <c r="G76" s="257"/>
      <c r="H76" s="257"/>
      <c r="I76" s="257"/>
      <c r="J76" s="257"/>
      <c r="K76" s="257"/>
      <c r="L76" s="258"/>
      <c r="M76" s="53"/>
      <c r="O76" s="18" t="s">
        <v>2</v>
      </c>
      <c r="P76" s="53" t="s">
        <v>3</v>
      </c>
    </row>
    <row r="77" spans="1:16" x14ac:dyDescent="0.25">
      <c r="B77" s="262"/>
      <c r="C77" s="263"/>
      <c r="D77" s="264"/>
      <c r="E77" s="259"/>
      <c r="F77" s="260"/>
      <c r="G77" s="260"/>
      <c r="H77" s="260"/>
      <c r="I77" s="260"/>
      <c r="J77" s="260"/>
      <c r="K77" s="260"/>
      <c r="L77" s="261"/>
      <c r="M77" s="53"/>
      <c r="O77" s="18"/>
    </row>
    <row r="78" spans="1:16" x14ac:dyDescent="0.25">
      <c r="B78" s="262" t="str">
        <f>IF(Intro!$G$24="English",O78,P78)</f>
        <v>Adresse du site Web</v>
      </c>
      <c r="C78" s="263"/>
      <c r="D78" s="264"/>
      <c r="E78" s="265"/>
      <c r="F78" s="257"/>
      <c r="G78" s="257"/>
      <c r="H78" s="257"/>
      <c r="I78" s="257"/>
      <c r="J78" s="257"/>
      <c r="K78" s="257"/>
      <c r="L78" s="258"/>
      <c r="M78" s="53"/>
      <c r="O78" s="18" t="s">
        <v>32</v>
      </c>
      <c r="P78" s="53" t="s">
        <v>4</v>
      </c>
    </row>
    <row r="79" spans="1:16" x14ac:dyDescent="0.25">
      <c r="B79" s="262"/>
      <c r="C79" s="263"/>
      <c r="D79" s="264"/>
      <c r="E79" s="259"/>
      <c r="F79" s="260"/>
      <c r="G79" s="260"/>
      <c r="H79" s="260"/>
      <c r="I79" s="260"/>
      <c r="J79" s="260"/>
      <c r="K79" s="260"/>
      <c r="L79" s="261"/>
      <c r="M79" s="53"/>
      <c r="O79" s="18"/>
    </row>
    <row r="80" spans="1:16" x14ac:dyDescent="0.25">
      <c r="B80" s="16"/>
      <c r="C80" s="26"/>
      <c r="D80" s="27"/>
      <c r="E80" s="27"/>
      <c r="F80" s="27"/>
      <c r="G80" s="27"/>
      <c r="H80" s="27"/>
      <c r="I80" s="27"/>
      <c r="J80" s="27"/>
      <c r="K80" s="27"/>
      <c r="L80" s="17"/>
      <c r="M80" s="53"/>
    </row>
    <row r="81" spans="2:16" x14ac:dyDescent="0.25">
      <c r="B81" s="275" t="str">
        <f>IF(Intro!$G$24="English",O81,P81)</f>
        <v xml:space="preserve">Si votre entreprise a plus d’un emplacement, d’une installation ou d’un point de vente, transmettez une réponse consolidée au questionnaire.
</v>
      </c>
      <c r="C81" s="276"/>
      <c r="D81" s="276"/>
      <c r="E81" s="276"/>
      <c r="F81" s="276"/>
      <c r="G81" s="276"/>
      <c r="H81" s="276"/>
      <c r="I81" s="276"/>
      <c r="J81" s="276"/>
      <c r="K81" s="276"/>
      <c r="L81" s="277"/>
      <c r="M81" s="53"/>
      <c r="O81" s="53" t="s">
        <v>136</v>
      </c>
      <c r="P81" s="53" t="s">
        <v>137</v>
      </c>
    </row>
    <row r="82" spans="2:16" x14ac:dyDescent="0.25">
      <c r="B82" s="325" t="str">
        <f>IF(Intro!$G$24="English",O82,P82)</f>
        <v>Fournissez les noms et adresses des autres emplacements, installations et points de vente au Canada au nom de laquelle votre entreprise répond. </v>
      </c>
      <c r="C82" s="326"/>
      <c r="D82" s="326"/>
      <c r="E82" s="331"/>
      <c r="F82" s="331"/>
      <c r="G82" s="331"/>
      <c r="H82" s="331"/>
      <c r="I82" s="331"/>
      <c r="J82" s="331"/>
      <c r="K82" s="331"/>
      <c r="L82" s="332"/>
      <c r="M82" s="53"/>
      <c r="O82" s="18" t="s">
        <v>25</v>
      </c>
      <c r="P82" s="53" t="s">
        <v>48</v>
      </c>
    </row>
    <row r="83" spans="2:16" x14ac:dyDescent="0.25">
      <c r="B83" s="327"/>
      <c r="C83" s="328"/>
      <c r="D83" s="328"/>
      <c r="E83" s="333"/>
      <c r="F83" s="333"/>
      <c r="G83" s="333"/>
      <c r="H83" s="333"/>
      <c r="I83" s="333"/>
      <c r="J83" s="333"/>
      <c r="K83" s="333"/>
      <c r="L83" s="334"/>
      <c r="M83" s="53"/>
      <c r="O83" s="18"/>
    </row>
    <row r="84" spans="2:16" x14ac:dyDescent="0.25">
      <c r="B84" s="327"/>
      <c r="C84" s="328"/>
      <c r="D84" s="328"/>
      <c r="E84" s="333"/>
      <c r="F84" s="333"/>
      <c r="G84" s="333"/>
      <c r="H84" s="333"/>
      <c r="I84" s="333"/>
      <c r="J84" s="333"/>
      <c r="K84" s="333"/>
      <c r="L84" s="334"/>
      <c r="M84" s="53"/>
      <c r="O84" s="18"/>
    </row>
    <row r="85" spans="2:16" x14ac:dyDescent="0.25">
      <c r="B85" s="327"/>
      <c r="C85" s="328"/>
      <c r="D85" s="328"/>
      <c r="E85" s="333"/>
      <c r="F85" s="333"/>
      <c r="G85" s="333"/>
      <c r="H85" s="333"/>
      <c r="I85" s="333"/>
      <c r="J85" s="333"/>
      <c r="K85" s="333"/>
      <c r="L85" s="334"/>
      <c r="M85" s="53"/>
      <c r="O85" s="18"/>
    </row>
    <row r="86" spans="2:16" x14ac:dyDescent="0.25">
      <c r="B86" s="329"/>
      <c r="C86" s="330"/>
      <c r="D86" s="330"/>
      <c r="E86" s="335"/>
      <c r="F86" s="335"/>
      <c r="G86" s="335"/>
      <c r="H86" s="335"/>
      <c r="I86" s="335"/>
      <c r="J86" s="335"/>
      <c r="K86" s="335"/>
      <c r="L86" s="336"/>
      <c r="M86" s="53"/>
      <c r="O86" s="18"/>
    </row>
    <row r="87" spans="2:16" x14ac:dyDescent="0.25">
      <c r="B87" s="100"/>
      <c r="C87" s="101"/>
      <c r="D87" s="101"/>
      <c r="E87" s="101"/>
      <c r="F87" s="101"/>
      <c r="G87" s="101"/>
      <c r="H87" s="101"/>
      <c r="I87" s="101"/>
      <c r="J87" s="101"/>
      <c r="K87" s="101"/>
      <c r="L87" s="102"/>
      <c r="M87" s="53"/>
    </row>
    <row r="89" spans="2:16" x14ac:dyDescent="0.25">
      <c r="B89" s="315" t="str">
        <f>IF(Intro!$G$24="English",O89,P89)</f>
        <v>ATTESTATION</v>
      </c>
      <c r="C89" s="316"/>
      <c r="D89" s="316"/>
      <c r="E89" s="316"/>
      <c r="F89" s="316"/>
      <c r="G89" s="316"/>
      <c r="H89" s="316"/>
      <c r="I89" s="316"/>
      <c r="J89" s="316"/>
      <c r="K89" s="316"/>
      <c r="L89" s="317"/>
      <c r="M89" s="53"/>
      <c r="O89" s="53" t="s">
        <v>30</v>
      </c>
      <c r="P89" s="53" t="s">
        <v>31</v>
      </c>
    </row>
    <row r="90" spans="2:16" x14ac:dyDescent="0.25">
      <c r="B90" s="16"/>
      <c r="C90" s="26"/>
      <c r="D90" s="27"/>
      <c r="E90" s="27"/>
      <c r="F90" s="27"/>
      <c r="G90" s="27"/>
      <c r="H90" s="27"/>
      <c r="I90" s="27"/>
      <c r="J90" s="27"/>
      <c r="K90" s="27"/>
      <c r="L90" s="17"/>
      <c r="M90" s="53"/>
    </row>
    <row r="91" spans="2:16" x14ac:dyDescent="0.25">
      <c r="B91" s="338" t="str">
        <f>IF(Intro!$G$24="English",O91,P91)</f>
        <v xml:space="preserve">Le soussigné déclare que, pour autant qu'il sache, les renseignements fournis aux présentes sont complets et exacts.
</v>
      </c>
      <c r="C91" s="339"/>
      <c r="D91" s="339"/>
      <c r="E91" s="339"/>
      <c r="F91" s="339"/>
      <c r="G91" s="339"/>
      <c r="H91" s="339"/>
      <c r="I91" s="339"/>
      <c r="J91" s="339"/>
      <c r="K91" s="339"/>
      <c r="L91" s="340"/>
      <c r="M91" s="53"/>
      <c r="O91" s="53" t="s">
        <v>178</v>
      </c>
      <c r="P91" s="8" t="s">
        <v>179</v>
      </c>
    </row>
    <row r="92" spans="2:16" x14ac:dyDescent="0.25">
      <c r="B92" s="60"/>
      <c r="C92" s="30"/>
      <c r="D92" s="30"/>
      <c r="E92" s="30"/>
      <c r="F92" s="30"/>
      <c r="G92" s="30"/>
      <c r="H92" s="30"/>
      <c r="I92" s="30"/>
      <c r="J92" s="30"/>
      <c r="K92" s="30"/>
      <c r="L92" s="104"/>
      <c r="M92" s="53"/>
    </row>
    <row r="93" spans="2:16" x14ac:dyDescent="0.25">
      <c r="B93" s="262" t="str">
        <f>IF(Intro!$G$24="English",O93,P93)</f>
        <v>Nom du représentant autorisé</v>
      </c>
      <c r="C93" s="263"/>
      <c r="D93" s="264"/>
      <c r="E93" s="265"/>
      <c r="F93" s="257"/>
      <c r="G93" s="257"/>
      <c r="H93" s="257"/>
      <c r="I93" s="257"/>
      <c r="J93" s="257"/>
      <c r="K93" s="257"/>
      <c r="L93" s="258"/>
      <c r="M93" s="53"/>
      <c r="O93" s="18" t="s">
        <v>5</v>
      </c>
      <c r="P93" s="53" t="s">
        <v>6</v>
      </c>
    </row>
    <row r="94" spans="2:16" x14ac:dyDescent="0.25">
      <c r="B94" s="262"/>
      <c r="C94" s="263"/>
      <c r="D94" s="264"/>
      <c r="E94" s="259"/>
      <c r="F94" s="260"/>
      <c r="G94" s="260"/>
      <c r="H94" s="260"/>
      <c r="I94" s="260"/>
      <c r="J94" s="260"/>
      <c r="K94" s="260"/>
      <c r="L94" s="261"/>
      <c r="M94" s="53"/>
      <c r="O94" s="18"/>
    </row>
    <row r="95" spans="2:16" x14ac:dyDescent="0.25">
      <c r="B95" s="262" t="str">
        <f>IF(Intro!$G$24="English",O95,P95)</f>
        <v>Titre du représentant autorisé</v>
      </c>
      <c r="C95" s="263"/>
      <c r="D95" s="264"/>
      <c r="E95" s="265"/>
      <c r="F95" s="257"/>
      <c r="G95" s="257"/>
      <c r="H95" s="257"/>
      <c r="I95" s="257"/>
      <c r="J95" s="257"/>
      <c r="K95" s="257"/>
      <c r="L95" s="258"/>
      <c r="M95" s="53"/>
      <c r="O95" s="18" t="s">
        <v>7</v>
      </c>
      <c r="P95" s="53" t="s">
        <v>8</v>
      </c>
    </row>
    <row r="96" spans="2:16" x14ac:dyDescent="0.25">
      <c r="B96" s="262"/>
      <c r="C96" s="263"/>
      <c r="D96" s="264"/>
      <c r="E96" s="259"/>
      <c r="F96" s="260"/>
      <c r="G96" s="260"/>
      <c r="H96" s="260"/>
      <c r="I96" s="260"/>
      <c r="J96" s="260"/>
      <c r="K96" s="260"/>
      <c r="L96" s="261"/>
      <c r="M96" s="53"/>
      <c r="O96" s="18"/>
    </row>
    <row r="97" spans="1:16" x14ac:dyDescent="0.25">
      <c r="B97" s="262" t="str">
        <f>IF(Intro!$G$24="English",O97,P97)</f>
        <v>Adresse de courrier électronique</v>
      </c>
      <c r="C97" s="263"/>
      <c r="D97" s="264"/>
      <c r="E97" s="265"/>
      <c r="F97" s="257"/>
      <c r="G97" s="257"/>
      <c r="H97" s="257"/>
      <c r="I97" s="257"/>
      <c r="J97" s="257"/>
      <c r="K97" s="257"/>
      <c r="L97" s="258"/>
      <c r="M97" s="53"/>
      <c r="O97" s="18" t="s">
        <v>9</v>
      </c>
      <c r="P97" s="53" t="s">
        <v>49</v>
      </c>
    </row>
    <row r="98" spans="1:16" x14ac:dyDescent="0.25">
      <c r="B98" s="262"/>
      <c r="C98" s="263"/>
      <c r="D98" s="264"/>
      <c r="E98" s="259"/>
      <c r="F98" s="260"/>
      <c r="G98" s="260"/>
      <c r="H98" s="260"/>
      <c r="I98" s="260"/>
      <c r="J98" s="260"/>
      <c r="K98" s="260"/>
      <c r="L98" s="261"/>
      <c r="M98" s="53"/>
      <c r="O98" s="18"/>
    </row>
    <row r="99" spans="1:16" x14ac:dyDescent="0.25">
      <c r="B99" s="262" t="str">
        <f>IF(Intro!$G$24="English",O99,P99)</f>
        <v>Téléphone</v>
      </c>
      <c r="C99" s="263"/>
      <c r="D99" s="264"/>
      <c r="E99" s="265"/>
      <c r="F99" s="257"/>
      <c r="G99" s="257"/>
      <c r="H99" s="257"/>
      <c r="I99" s="257"/>
      <c r="J99" s="257"/>
      <c r="K99" s="257"/>
      <c r="L99" s="258"/>
      <c r="M99" s="53"/>
      <c r="O99" s="18" t="s">
        <v>10</v>
      </c>
      <c r="P99" s="53" t="s">
        <v>11</v>
      </c>
    </row>
    <row r="100" spans="1:16" x14ac:dyDescent="0.25">
      <c r="B100" s="262"/>
      <c r="C100" s="263"/>
      <c r="D100" s="264"/>
      <c r="E100" s="259"/>
      <c r="F100" s="260"/>
      <c r="G100" s="260"/>
      <c r="H100" s="260"/>
      <c r="I100" s="260"/>
      <c r="J100" s="260"/>
      <c r="K100" s="260"/>
      <c r="L100" s="261"/>
      <c r="M100" s="53"/>
      <c r="O100" s="18"/>
    </row>
    <row r="101" spans="1:16" x14ac:dyDescent="0.25">
      <c r="B101" s="262" t="s">
        <v>50</v>
      </c>
      <c r="C101" s="263"/>
      <c r="D101" s="264"/>
      <c r="E101" s="256"/>
      <c r="F101" s="257"/>
      <c r="G101" s="257"/>
      <c r="H101" s="257"/>
      <c r="I101" s="257"/>
      <c r="J101" s="257"/>
      <c r="K101" s="257"/>
      <c r="L101" s="258"/>
      <c r="M101" s="53"/>
      <c r="O101" s="18"/>
    </row>
    <row r="102" spans="1:16" x14ac:dyDescent="0.25">
      <c r="B102" s="262"/>
      <c r="C102" s="263"/>
      <c r="D102" s="264"/>
      <c r="E102" s="259"/>
      <c r="F102" s="260"/>
      <c r="G102" s="260"/>
      <c r="H102" s="260"/>
      <c r="I102" s="260"/>
      <c r="J102" s="260"/>
      <c r="K102" s="260"/>
      <c r="L102" s="261"/>
      <c r="M102" s="53"/>
      <c r="O102" s="18"/>
    </row>
    <row r="103" spans="1:16" x14ac:dyDescent="0.25">
      <c r="B103" s="60"/>
      <c r="C103" s="30"/>
      <c r="D103" s="30"/>
      <c r="E103" s="30"/>
      <c r="F103" s="30"/>
      <c r="G103" s="30"/>
      <c r="H103" s="30"/>
      <c r="I103" s="30"/>
      <c r="J103" s="30"/>
      <c r="K103" s="30"/>
      <c r="L103" s="104"/>
      <c r="M103" s="53"/>
    </row>
    <row r="104" spans="1:16" ht="21" x14ac:dyDescent="0.25">
      <c r="B104" s="253" t="str">
        <f>IF(Intro!$G$24="English",O104,P104)</f>
        <v>Je comprends que le fait de cocher cette case constitue ma signature juridiquement contraignante.</v>
      </c>
      <c r="C104" s="254"/>
      <c r="D104" s="254"/>
      <c r="E104" s="254"/>
      <c r="F104" s="254"/>
      <c r="G104" s="254"/>
      <c r="H104" s="254"/>
      <c r="I104" s="255"/>
      <c r="J104" s="56"/>
      <c r="K104" s="32"/>
      <c r="L104" s="33"/>
      <c r="M104" s="53"/>
      <c r="O104" s="18" t="s">
        <v>41</v>
      </c>
      <c r="P104" s="53" t="s">
        <v>42</v>
      </c>
    </row>
    <row r="105" spans="1:16" x14ac:dyDescent="0.25">
      <c r="B105" s="100"/>
      <c r="C105" s="101"/>
      <c r="D105" s="101"/>
      <c r="E105" s="101"/>
      <c r="F105" s="101"/>
      <c r="G105" s="101"/>
      <c r="H105" s="101"/>
      <c r="I105" s="101"/>
      <c r="J105" s="101"/>
      <c r="K105" s="101"/>
      <c r="L105" s="102"/>
      <c r="M105" s="53"/>
    </row>
    <row r="106" spans="1:16" s="6" customFormat="1" x14ac:dyDescent="0.25">
      <c r="A106" s="4"/>
      <c r="B106" s="14"/>
      <c r="C106" s="14"/>
      <c r="D106" s="3"/>
      <c r="E106" s="3"/>
      <c r="F106" s="3"/>
      <c r="G106" s="3"/>
      <c r="H106" s="3"/>
      <c r="I106" s="3"/>
      <c r="J106" s="3"/>
      <c r="K106" s="3"/>
      <c r="L106" s="3"/>
      <c r="O106" s="15"/>
      <c r="P106" s="15"/>
    </row>
    <row r="107" spans="1:16" s="2" customFormat="1" x14ac:dyDescent="0.25">
      <c r="A107" s="4"/>
      <c r="B107" s="315" t="str">
        <f>IF(Intro!$G$24="English",O107,P107)</f>
        <v>TRANSMISSION DU QUESTIONNAIRE REMPLI</v>
      </c>
      <c r="C107" s="316" t="str">
        <f>UPPER(IF(Intro!$G$24="English",P107,Q107))</f>
        <v/>
      </c>
      <c r="D107" s="316" t="str">
        <f>UPPER(IF(Intro!$G$24="English",Q107,R107))</f>
        <v/>
      </c>
      <c r="E107" s="316" t="str">
        <f>UPPER(IF(Intro!$G$24="English",R107,S107))</f>
        <v/>
      </c>
      <c r="F107" s="316" t="str">
        <f>UPPER(IF(Intro!$G$24="English",S107,T107))</f>
        <v/>
      </c>
      <c r="G107" s="316"/>
      <c r="H107" s="316" t="str">
        <f>UPPER(IF(Intro!$G$24="English",T107,U107))</f>
        <v/>
      </c>
      <c r="I107" s="316" t="str">
        <f>UPPER(IF(Intro!$G$24="English",U107,V107))</f>
        <v/>
      </c>
      <c r="J107" s="316" t="str">
        <f>UPPER(IF(Intro!$G$24="English",V107,W107))</f>
        <v/>
      </c>
      <c r="K107" s="316" t="str">
        <f>UPPER(IF(Intro!$G$24="English",W107,X107))</f>
        <v/>
      </c>
      <c r="L107" s="317" t="str">
        <f>UPPER(IF(Intro!$G$24="English",X107,Y107))</f>
        <v/>
      </c>
      <c r="M107" s="6"/>
      <c r="N107" s="22"/>
      <c r="O107" s="20" t="s">
        <v>47</v>
      </c>
      <c r="P107" s="20" t="s">
        <v>0</v>
      </c>
    </row>
    <row r="108" spans="1:16" x14ac:dyDescent="0.25">
      <c r="B108" s="16"/>
      <c r="C108" s="26"/>
      <c r="D108" s="27"/>
      <c r="E108" s="27"/>
      <c r="F108" s="27"/>
      <c r="G108" s="27"/>
      <c r="H108" s="27"/>
      <c r="I108" s="27"/>
      <c r="J108" s="27"/>
      <c r="K108" s="27"/>
      <c r="L108" s="17"/>
      <c r="M108" s="53"/>
    </row>
    <row r="109" spans="1:16" x14ac:dyDescent="0.25">
      <c r="B109" s="275" t="str">
        <f>IF(Intro!$G$24="English",O109,P109)</f>
        <v>Retournez le questionnaire rempli en utilisant l’une des options suivantes :</v>
      </c>
      <c r="C109" s="276"/>
      <c r="D109" s="276"/>
      <c r="E109" s="276"/>
      <c r="F109" s="276"/>
      <c r="G109" s="276"/>
      <c r="H109" s="276"/>
      <c r="I109" s="276"/>
      <c r="J109" s="276"/>
      <c r="K109" s="276"/>
      <c r="L109" s="277"/>
      <c r="M109" s="53"/>
      <c r="O109" s="53" t="s">
        <v>84</v>
      </c>
      <c r="P109" s="53" t="s">
        <v>139</v>
      </c>
    </row>
    <row r="110" spans="1:16" x14ac:dyDescent="0.25">
      <c r="B110" s="318" t="str">
        <f>IF($G$24="English",HYPERLINK("https://e-filing-depot-electronique.citt-tcce.gc.ca/submitNonRegisteredUser-eng.aspx","1. Secure E-filing service;"),IF($G$24="Français",HYPERLINK("https://e-filing-depot-electronique.citt-tcce.gc.ca/submitNonRegisteredUser-fra.aspx?","1. Service sécurisé de dépôt électronique;"),""))</f>
        <v>1. Service sécurisé de dépôt électronique;</v>
      </c>
      <c r="C110" s="319"/>
      <c r="D110" s="319"/>
      <c r="E110" s="319"/>
      <c r="F110" s="319"/>
      <c r="G110" s="319"/>
      <c r="H110" s="319"/>
      <c r="I110" s="319"/>
      <c r="J110" s="319"/>
      <c r="K110" s="319"/>
      <c r="L110" s="320"/>
      <c r="M110" s="53"/>
      <c r="O110" s="55"/>
      <c r="P110" s="55"/>
    </row>
    <row r="111" spans="1:16" x14ac:dyDescent="0.25">
      <c r="B111" s="306" t="str">
        <f>IF(Intro!$G$24="English",O111,P111)</f>
        <v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v>
      </c>
      <c r="C111" s="307"/>
      <c r="D111" s="307"/>
      <c r="E111" s="307"/>
      <c r="F111" s="307"/>
      <c r="G111" s="307"/>
      <c r="H111" s="307"/>
      <c r="I111" s="307"/>
      <c r="J111" s="307"/>
      <c r="K111" s="307"/>
      <c r="L111" s="308"/>
      <c r="M111" s="53"/>
      <c r="O111" s="53" t="s">
        <v>138</v>
      </c>
      <c r="P111" s="53" t="s">
        <v>140</v>
      </c>
    </row>
    <row r="112" spans="1:16" x14ac:dyDescent="0.25">
      <c r="B112" s="306"/>
      <c r="C112" s="307"/>
      <c r="D112" s="307"/>
      <c r="E112" s="307"/>
      <c r="F112" s="307"/>
      <c r="G112" s="307"/>
      <c r="H112" s="307"/>
      <c r="I112" s="307"/>
      <c r="J112" s="307"/>
      <c r="K112" s="307"/>
      <c r="L112" s="308"/>
      <c r="M112" s="53"/>
    </row>
    <row r="113" spans="1:16" x14ac:dyDescent="0.25">
      <c r="B113" s="321" t="str">
        <f>IF(Intro!$G$24="English",O113,P113)</f>
        <v>2. Par courriel à l'adresse tcce-citt@tribunal.gc.ca si vous acceptez les risques connexes et vous transmettez des renseignements qui sont ceux de votre entreprise seulement.</v>
      </c>
      <c r="C113" s="322"/>
      <c r="D113" s="322"/>
      <c r="E113" s="322"/>
      <c r="F113" s="322"/>
      <c r="G113" s="322"/>
      <c r="H113" s="322"/>
      <c r="I113" s="322"/>
      <c r="J113" s="322"/>
      <c r="K113" s="322"/>
      <c r="L113" s="337"/>
      <c r="M113" s="53"/>
      <c r="O113" s="53" t="s">
        <v>209</v>
      </c>
      <c r="P113" s="53" t="s">
        <v>210</v>
      </c>
    </row>
    <row r="114" spans="1:16" x14ac:dyDescent="0.25">
      <c r="B114" s="100"/>
      <c r="C114" s="101"/>
      <c r="D114" s="101"/>
      <c r="E114" s="101"/>
      <c r="F114" s="101"/>
      <c r="G114" s="101"/>
      <c r="H114" s="101"/>
      <c r="I114" s="101"/>
      <c r="J114" s="101"/>
      <c r="K114" s="101"/>
      <c r="L114" s="102"/>
      <c r="M114" s="53"/>
    </row>
    <row r="116" spans="1:16" s="2" customFormat="1" x14ac:dyDescent="0.25">
      <c r="A116" s="4"/>
      <c r="B116" s="315" t="s">
        <v>211</v>
      </c>
      <c r="C116" s="316" t="s">
        <v>149</v>
      </c>
      <c r="D116" s="316" t="s">
        <v>149</v>
      </c>
      <c r="E116" s="316" t="s">
        <v>149</v>
      </c>
      <c r="F116" s="316" t="s">
        <v>149</v>
      </c>
      <c r="G116" s="316"/>
      <c r="H116" s="316" t="s">
        <v>149</v>
      </c>
      <c r="I116" s="316" t="s">
        <v>149</v>
      </c>
      <c r="J116" s="316" t="s">
        <v>149</v>
      </c>
      <c r="K116" s="316" t="s">
        <v>149</v>
      </c>
      <c r="L116" s="317" t="s">
        <v>149</v>
      </c>
      <c r="M116" s="6"/>
      <c r="N116" s="22"/>
      <c r="O116" s="20"/>
      <c r="P116" s="20"/>
    </row>
    <row r="117" spans="1:16" x14ac:dyDescent="0.25">
      <c r="B117" s="16"/>
      <c r="C117" s="26"/>
      <c r="D117" s="27"/>
      <c r="E117" s="27"/>
      <c r="F117" s="27"/>
      <c r="G117" s="27"/>
      <c r="H117" s="27"/>
      <c r="I117" s="27"/>
      <c r="J117" s="27"/>
      <c r="K117" s="27"/>
      <c r="L117" s="17"/>
      <c r="M117" s="53"/>
    </row>
    <row r="118" spans="1:16" x14ac:dyDescent="0.25">
      <c r="B118" s="275" t="str">
        <f>IF(Intro!$G$24="English",O118,P118)</f>
        <v xml:space="preserve">Toutes les questions relatives au présent questionnaire doivent être adressées à :
</v>
      </c>
      <c r="C118" s="276"/>
      <c r="D118" s="276"/>
      <c r="E118" s="276"/>
      <c r="F118" s="276"/>
      <c r="G118" s="276"/>
      <c r="H118" s="276"/>
      <c r="I118" s="276"/>
      <c r="J118" s="276"/>
      <c r="K118" s="276"/>
      <c r="L118" s="277"/>
      <c r="M118" s="53"/>
      <c r="O118" s="53" t="s">
        <v>150</v>
      </c>
      <c r="P118" s="53" t="s">
        <v>151</v>
      </c>
    </row>
    <row r="119" spans="1:16" x14ac:dyDescent="0.25">
      <c r="B119" s="67"/>
      <c r="C119" s="68"/>
      <c r="D119" s="68"/>
      <c r="E119" s="68"/>
      <c r="F119" s="68"/>
      <c r="G119" s="68"/>
      <c r="H119" s="68"/>
      <c r="I119" s="68"/>
      <c r="J119" s="68"/>
      <c r="K119" s="68"/>
      <c r="L119" s="69"/>
      <c r="M119" s="53"/>
    </row>
    <row r="120" spans="1:16" x14ac:dyDescent="0.25">
      <c r="B120" s="286" t="str">
        <f>Variables!B13</f>
        <v>Paula Place</v>
      </c>
      <c r="C120" s="287"/>
      <c r="D120" s="287"/>
      <c r="E120" s="287" t="str">
        <f>Variables!C13</f>
        <v>paula.place@tribunal.gc.ca</v>
      </c>
      <c r="F120" s="287"/>
      <c r="G120" s="287"/>
      <c r="H120" s="287"/>
      <c r="I120" s="287"/>
      <c r="J120" s="287" t="str">
        <f>Variables!D13</f>
        <v>343-574-3196</v>
      </c>
      <c r="K120" s="287"/>
      <c r="L120" s="288"/>
      <c r="M120" s="53"/>
      <c r="O120" s="18"/>
    </row>
    <row r="121" spans="1:16" x14ac:dyDescent="0.25">
      <c r="B121" s="286" t="str">
        <f>Variables!B14</f>
        <v>François Thivierge</v>
      </c>
      <c r="C121" s="287"/>
      <c r="D121" s="287"/>
      <c r="E121" s="287" t="str">
        <f>Variables!C14</f>
        <v>francois.thivierge@tribunal.gc.ca</v>
      </c>
      <c r="F121" s="287"/>
      <c r="G121" s="287"/>
      <c r="H121" s="287"/>
      <c r="I121" s="287"/>
      <c r="J121" s="287" t="str">
        <f>Variables!D14</f>
        <v>343-550-4453</v>
      </c>
      <c r="K121" s="287"/>
      <c r="L121" s="288"/>
      <c r="M121" s="53"/>
      <c r="O121" s="18"/>
    </row>
    <row r="122" spans="1:16" x14ac:dyDescent="0.25">
      <c r="B122" s="100"/>
      <c r="C122" s="101"/>
      <c r="D122" s="101"/>
      <c r="E122" s="101"/>
      <c r="F122" s="101"/>
      <c r="G122" s="101"/>
      <c r="H122" s="101"/>
      <c r="I122" s="101"/>
      <c r="J122" s="101"/>
      <c r="K122" s="101"/>
      <c r="L122" s="102"/>
      <c r="M122" s="53"/>
    </row>
  </sheetData>
  <sheetProtection algorithmName="SHA-512" hashValue="RYXn/8dfoMqGx87usqn1+5MOzdqo7X9E0g2eWb2jyiDJBlYActj2z2057Jbtfe4rCmrAldZk/T6kyllOOzAG6A==" saltValue="jqnA1VoEgds09m2AR7iuhw==" spinCount="100000" sheet="1" objects="1" scenarios="1" selectLockedCells="1"/>
  <mergeCells count="62">
    <mergeCell ref="B118:L118"/>
    <mergeCell ref="B116:L116"/>
    <mergeCell ref="B107:L107"/>
    <mergeCell ref="B110:L110"/>
    <mergeCell ref="B38:L38"/>
    <mergeCell ref="B43:L43"/>
    <mergeCell ref="B109:L109"/>
    <mergeCell ref="B78:D79"/>
    <mergeCell ref="B82:D86"/>
    <mergeCell ref="E82:L86"/>
    <mergeCell ref="B93:D94"/>
    <mergeCell ref="E93:L94"/>
    <mergeCell ref="B113:L113"/>
    <mergeCell ref="B81:L81"/>
    <mergeCell ref="B91:L91"/>
    <mergeCell ref="B74:D75"/>
    <mergeCell ref="O9:P20"/>
    <mergeCell ref="C32:K36"/>
    <mergeCell ref="E45:K46"/>
    <mergeCell ref="B50:L57"/>
    <mergeCell ref="B111:L112"/>
    <mergeCell ref="B24:F25"/>
    <mergeCell ref="G24:G25"/>
    <mergeCell ref="H24:L25"/>
    <mergeCell ref="B28:L28"/>
    <mergeCell ref="B30:L30"/>
    <mergeCell ref="B22:L22"/>
    <mergeCell ref="B72:L72"/>
    <mergeCell ref="B89:L89"/>
    <mergeCell ref="B66:L66"/>
    <mergeCell ref="E95:L96"/>
    <mergeCell ref="E97:L98"/>
    <mergeCell ref="B4:L4"/>
    <mergeCell ref="B5:L5"/>
    <mergeCell ref="B8:L8"/>
    <mergeCell ref="B10:F19"/>
    <mergeCell ref="H10:L19"/>
    <mergeCell ref="B6:L6"/>
    <mergeCell ref="B121:D121"/>
    <mergeCell ref="E120:I120"/>
    <mergeCell ref="E121:I121"/>
    <mergeCell ref="J120:L120"/>
    <mergeCell ref="J121:L121"/>
    <mergeCell ref="B120:D120"/>
    <mergeCell ref="E74:L75"/>
    <mergeCell ref="E76:L77"/>
    <mergeCell ref="E78:L79"/>
    <mergeCell ref="B41:L41"/>
    <mergeCell ref="D62:J63"/>
    <mergeCell ref="B68:L69"/>
    <mergeCell ref="B76:D77"/>
    <mergeCell ref="B48:L48"/>
    <mergeCell ref="B60:L60"/>
    <mergeCell ref="D45:D46"/>
    <mergeCell ref="B45:C46"/>
    <mergeCell ref="B104:I104"/>
    <mergeCell ref="E101:L102"/>
    <mergeCell ref="B95:D96"/>
    <mergeCell ref="B97:D98"/>
    <mergeCell ref="B99:D100"/>
    <mergeCell ref="B101:D102"/>
    <mergeCell ref="E99:L100"/>
  </mergeCells>
  <dataValidations count="2">
    <dataValidation type="list" allowBlank="1" showInputMessage="1" showErrorMessage="1" sqref="J104" xr:uid="{EA43E088-98E8-4631-9262-1DAFC17B3891}">
      <formula1>"X"</formula1>
    </dataValidation>
    <dataValidation type="list" allowBlank="1" showInputMessage="1" showErrorMessage="1" sqref="G24" xr:uid="{4AE6BBE5-7FC5-4DF0-963E-0A0A408B8D64}">
      <formula1>"English, Français"</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65" min="1" max="11" man="1"/>
  </rowBreaks>
  <ignoredErrors>
    <ignoredError sqref="B110" unlocked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72EFA424-D8E2-41DB-8B74-0E3F250CD63B}">
          <x14:formula1>
            <xm:f>Variables!$D$44:$D$45</xm:f>
          </x14:formula1>
          <xm:sqref>D45</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45F596-3B09-4F76-9650-9AB0B436C832}">
  <sheetPr codeName="Sheet13">
    <tabColor rgb="FFFFC000"/>
  </sheetPr>
  <dimension ref="A1"/>
  <sheetViews>
    <sheetView showGridLines="0" workbookViewId="0"/>
  </sheetViews>
  <sheetFormatPr defaultColWidth="9.140625" defaultRowHeight="14.25" x14ac:dyDescent="0.25"/>
  <cols>
    <col min="1" max="16384" width="9.140625" style="28"/>
  </cols>
  <sheetData/>
  <sheetProtection algorithmName="SHA-512" hashValue="rFUeF6Kyd/rpzqj+q7SzBxl0/hxl/ewMKGGjj05sxFjkg4ldw+SqQ5b3MLevjzYiD70rphTptuG60axCBcRLqA==" saltValue="/4wlnZcNxkYyqkvSN4Ol8A==" spinCount="100000" sheet="1" objects="1" scenarios="1" selectLockedCells="1"/>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5DAE4-310E-4972-8BC4-E5E70C5AE1F0}">
  <sheetPr codeName="Sheet14">
    <tabColor rgb="FF92D050"/>
    <pageSetUpPr fitToPage="1"/>
  </sheetPr>
  <dimension ref="A1:P103"/>
  <sheetViews>
    <sheetView showGridLines="0" zoomScaleNormal="100" zoomScaleSheetLayoutView="55" workbookViewId="0"/>
  </sheetViews>
  <sheetFormatPr defaultColWidth="9.42578125" defaultRowHeight="14.25" x14ac:dyDescent="0.25"/>
  <cols>
    <col min="1" max="1" width="1.5703125" style="7" customWidth="1"/>
    <col min="2" max="12" width="14.5703125" style="1" customWidth="1"/>
    <col min="13" max="13" width="6.42578125" style="8" customWidth="1"/>
    <col min="14" max="14" width="9.42578125" style="53" customWidth="1"/>
    <col min="15" max="15" width="10.5703125" style="53" hidden="1" customWidth="1"/>
    <col min="16" max="16" width="8.5703125" style="53" hidden="1" customWidth="1"/>
    <col min="17" max="16384" width="9.42578125" style="53"/>
  </cols>
  <sheetData>
    <row r="1" spans="1:16" x14ac:dyDescent="0.25">
      <c r="O1" s="53" t="s">
        <v>316</v>
      </c>
      <c r="P1" s="53" t="s">
        <v>316</v>
      </c>
    </row>
    <row r="2" spans="1:16" x14ac:dyDescent="0.25">
      <c r="B2" s="10" t="str">
        <f>Pro!B2</f>
        <v>PROTÉGÉ</v>
      </c>
      <c r="C2" s="10"/>
      <c r="O2" s="9" t="s">
        <v>68</v>
      </c>
      <c r="P2" s="9" t="s">
        <v>81</v>
      </c>
    </row>
    <row r="3" spans="1:16" x14ac:dyDescent="0.25">
      <c r="B3" s="12"/>
      <c r="C3" s="12"/>
      <c r="O3" s="2"/>
      <c r="P3" s="2"/>
    </row>
    <row r="4" spans="1:16" s="2" customFormat="1" x14ac:dyDescent="0.25">
      <c r="A4" s="4"/>
      <c r="B4" s="289" t="str">
        <f>Info!B4</f>
        <v>QUESTIONNAIRE À L'INTENTION DES IMPORTATEURS</v>
      </c>
      <c r="C4" s="289"/>
      <c r="D4" s="289"/>
      <c r="E4" s="289"/>
      <c r="F4" s="289"/>
      <c r="G4" s="289"/>
      <c r="H4" s="289"/>
      <c r="I4" s="289"/>
      <c r="J4" s="289"/>
      <c r="K4" s="289"/>
      <c r="L4" s="289"/>
      <c r="M4" s="22"/>
      <c r="N4" s="22"/>
      <c r="O4" s="20"/>
      <c r="P4" s="20"/>
    </row>
    <row r="5" spans="1:16" s="2" customFormat="1" x14ac:dyDescent="0.25">
      <c r="A5" s="4"/>
      <c r="B5" s="289" t="str">
        <f>Info!B5</f>
        <v>RR-2025-006</v>
      </c>
      <c r="C5" s="289"/>
      <c r="D5" s="289"/>
      <c r="E5" s="289"/>
      <c r="F5" s="289"/>
      <c r="G5" s="289"/>
      <c r="H5" s="289"/>
      <c r="I5" s="289"/>
      <c r="J5" s="289"/>
      <c r="K5" s="289"/>
      <c r="L5" s="289"/>
      <c r="M5" s="22"/>
      <c r="N5" s="22"/>
      <c r="O5" s="20"/>
      <c r="P5" s="20"/>
    </row>
    <row r="6" spans="1:16" s="6" customFormat="1" x14ac:dyDescent="0.25">
      <c r="A6" s="4"/>
      <c r="B6" s="289" t="str">
        <f>Info!B6</f>
        <v>FOURNITURES TUBULAIRES POUR PUITS DE PÉTROLE II</v>
      </c>
      <c r="C6" s="289"/>
      <c r="D6" s="289"/>
      <c r="E6" s="289"/>
      <c r="F6" s="289"/>
      <c r="G6" s="289"/>
      <c r="H6" s="289"/>
      <c r="I6" s="289"/>
      <c r="J6" s="289"/>
      <c r="K6" s="289"/>
      <c r="L6" s="289"/>
      <c r="M6" s="20"/>
      <c r="N6" s="20"/>
      <c r="O6" s="21"/>
    </row>
    <row r="7" spans="1:16" s="6" customFormat="1" x14ac:dyDescent="0.25">
      <c r="A7" s="4"/>
      <c r="B7" s="70"/>
      <c r="C7" s="99"/>
      <c r="D7" s="99"/>
      <c r="E7" s="99"/>
      <c r="F7" s="99"/>
      <c r="G7" s="99"/>
      <c r="H7" s="99"/>
      <c r="I7" s="99"/>
      <c r="J7" s="99"/>
      <c r="K7" s="99"/>
      <c r="L7" s="99"/>
      <c r="M7" s="20"/>
      <c r="N7" s="20"/>
      <c r="O7" s="15"/>
      <c r="P7" s="15"/>
    </row>
    <row r="8" spans="1:16" s="6" customFormat="1" x14ac:dyDescent="0.25">
      <c r="A8" s="4"/>
      <c r="B8" s="399" t="str">
        <f>Public!B8</f>
        <v>Les questions suivantes font référence aux marchandises comme définies dans la description du produit de l'onglet Intro.</v>
      </c>
      <c r="C8" s="399"/>
      <c r="D8" s="399"/>
      <c r="E8" s="399"/>
      <c r="F8" s="399"/>
      <c r="G8" s="399"/>
      <c r="H8" s="399"/>
      <c r="I8" s="399"/>
      <c r="J8" s="399"/>
      <c r="K8" s="399"/>
      <c r="L8" s="399"/>
      <c r="M8" s="20"/>
      <c r="N8" s="20"/>
      <c r="O8" s="15"/>
      <c r="P8" s="15"/>
    </row>
    <row r="9" spans="1:16" s="6" customFormat="1" x14ac:dyDescent="0.25">
      <c r="A9" s="4"/>
      <c r="B9" s="399" t="str">
        <f>Public!B9</f>
        <v>Des informations sur le produit et un glossaire de termes sont disponibles dans l'onglet Info.</v>
      </c>
      <c r="C9" s="399"/>
      <c r="D9" s="399"/>
      <c r="E9" s="399"/>
      <c r="F9" s="399"/>
      <c r="G9" s="399"/>
      <c r="H9" s="399"/>
      <c r="I9" s="399"/>
      <c r="J9" s="399"/>
      <c r="K9" s="399"/>
      <c r="L9" s="399"/>
      <c r="M9" s="20"/>
      <c r="N9" s="20"/>
      <c r="O9" s="15"/>
    </row>
    <row r="10" spans="1:16" s="6" customFormat="1" x14ac:dyDescent="0.25">
      <c r="A10" s="4"/>
      <c r="B10" s="399" t="str">
        <f>Pro!B10</f>
        <v>Utilisez l'onglet AddPro si vous avez besoin de plus d'espace.</v>
      </c>
      <c r="C10" s="399"/>
      <c r="D10" s="399"/>
      <c r="E10" s="399"/>
      <c r="F10" s="399"/>
      <c r="G10" s="399"/>
      <c r="H10" s="399"/>
      <c r="I10" s="399"/>
      <c r="J10" s="399"/>
      <c r="K10" s="399"/>
      <c r="L10" s="399"/>
      <c r="M10" s="20"/>
      <c r="N10" s="20"/>
      <c r="O10" s="15"/>
      <c r="P10" s="15"/>
    </row>
    <row r="11" spans="1:16" s="6" customFormat="1" x14ac:dyDescent="0.25">
      <c r="A11" s="4"/>
      <c r="B11" s="74"/>
      <c r="C11" s="74"/>
      <c r="D11" s="19"/>
      <c r="E11" s="19"/>
      <c r="F11" s="19"/>
      <c r="G11" s="19"/>
      <c r="H11" s="19"/>
      <c r="I11" s="19"/>
      <c r="J11" s="19"/>
      <c r="K11" s="19"/>
      <c r="L11" s="19"/>
      <c r="M11" s="20"/>
      <c r="N11" s="20"/>
      <c r="O11" s="15"/>
      <c r="P11" s="15"/>
    </row>
    <row r="12" spans="1:16" s="6" customFormat="1" x14ac:dyDescent="0.25">
      <c r="A12" s="4"/>
      <c r="B12" s="399" t="str">
        <f>Pro!B12</f>
        <v>Pour les questions de cet onglet, notez ce qui suit :</v>
      </c>
      <c r="C12" s="399"/>
      <c r="D12" s="399"/>
      <c r="E12" s="399"/>
      <c r="F12" s="399"/>
      <c r="G12" s="399"/>
      <c r="H12" s="399"/>
      <c r="I12" s="399"/>
      <c r="J12" s="399"/>
      <c r="K12" s="399"/>
      <c r="L12" s="399"/>
      <c r="M12" s="20"/>
      <c r="N12" s="20"/>
      <c r="O12" s="15"/>
      <c r="P12" s="15"/>
    </row>
    <row r="13" spans="1:16" s="6" customFormat="1" x14ac:dyDescent="0.25">
      <c r="A13" s="4"/>
      <c r="B13" s="399" t="str">
        <f>Pro!B13</f>
        <v xml:space="preserve">• Veuillez indiquer seulement les ventes effectuées à partir des importations de votre entreprise. Les ventes de marchandises achetées auprès de producteurs canadiens doivent être exclues. </v>
      </c>
      <c r="C13" s="399"/>
      <c r="D13" s="399"/>
      <c r="E13" s="399"/>
      <c r="F13" s="399"/>
      <c r="G13" s="399"/>
      <c r="H13" s="399"/>
      <c r="I13" s="399"/>
      <c r="J13" s="399"/>
      <c r="K13" s="399"/>
      <c r="L13" s="399"/>
      <c r="M13" s="20"/>
      <c r="N13" s="20"/>
      <c r="O13" s="15"/>
      <c r="P13" s="15"/>
    </row>
    <row r="14" spans="1:16" s="6" customFormat="1" x14ac:dyDescent="0.25">
      <c r="A14" s="4"/>
      <c r="B14" s="399" t="str">
        <f>Pro!B15</f>
        <v>• Déclarez toutes les ventes aux entreprises associées canadiennes et étrangères.</v>
      </c>
      <c r="C14" s="399"/>
      <c r="D14" s="399"/>
      <c r="E14" s="399"/>
      <c r="F14" s="399"/>
      <c r="G14" s="399"/>
      <c r="H14" s="399"/>
      <c r="I14" s="399"/>
      <c r="J14" s="399"/>
      <c r="K14" s="399"/>
      <c r="L14" s="399"/>
      <c r="M14" s="20"/>
      <c r="N14" s="20"/>
      <c r="O14" s="15"/>
      <c r="P14" s="15"/>
    </row>
    <row r="15" spans="1:16" s="6" customFormat="1" x14ac:dyDescent="0.25">
      <c r="A15" s="4"/>
      <c r="B15" s="399" t="str">
        <f>Pro!B16</f>
        <v>• Déclarez toutes les ventes à compter de la date de l’expédition au client ou à son entrepôt.</v>
      </c>
      <c r="C15" s="399"/>
      <c r="D15" s="399"/>
      <c r="E15" s="399"/>
      <c r="F15" s="399"/>
      <c r="G15" s="399"/>
      <c r="H15" s="399"/>
      <c r="I15" s="399"/>
      <c r="J15" s="399"/>
      <c r="K15" s="399"/>
      <c r="L15" s="399"/>
      <c r="M15" s="20"/>
      <c r="N15" s="20"/>
      <c r="O15" s="15"/>
      <c r="P15" s="15"/>
    </row>
    <row r="16" spans="1:16" s="6" customFormat="1" x14ac:dyDescent="0.25">
      <c r="A16" s="4"/>
      <c r="B16" s="399" t="str">
        <f>Pro!B17</f>
        <v>• Déclarez toutes les valeurs en dollars canadiens.</v>
      </c>
      <c r="C16" s="399"/>
      <c r="D16" s="399"/>
      <c r="E16" s="399"/>
      <c r="F16" s="399"/>
      <c r="G16" s="399"/>
      <c r="H16" s="399"/>
      <c r="I16" s="399"/>
      <c r="J16" s="399"/>
      <c r="K16" s="399"/>
      <c r="L16" s="399"/>
      <c r="M16" s="20"/>
      <c r="N16" s="20"/>
      <c r="O16" s="15"/>
      <c r="P16" s="15"/>
    </row>
    <row r="17" spans="1:16" s="6" customFormat="1" x14ac:dyDescent="0.25">
      <c r="A17" s="4"/>
      <c r="B17" s="399" t="str">
        <f>IND!B18</f>
        <v>• Si votre entreprise est un utilisateur final ou un détaillant, elle n’a pas besoin de déclarer ses ventes d’importations ou ses stocks d’importations.</v>
      </c>
      <c r="C17" s="399"/>
      <c r="D17" s="399"/>
      <c r="E17" s="399"/>
      <c r="F17" s="399"/>
      <c r="G17" s="399"/>
      <c r="H17" s="399"/>
      <c r="I17" s="399"/>
      <c r="J17" s="399"/>
      <c r="K17" s="399"/>
      <c r="L17" s="399"/>
      <c r="M17" s="20"/>
      <c r="N17" s="20"/>
      <c r="O17" s="15"/>
      <c r="P17" s="15"/>
    </row>
    <row r="18" spans="1:16" s="6" customFormat="1" x14ac:dyDescent="0.25">
      <c r="A18" s="4"/>
      <c r="B18" s="14"/>
      <c r="C18" s="14"/>
      <c r="D18" s="3"/>
      <c r="E18" s="3"/>
      <c r="F18" s="3"/>
      <c r="G18" s="3"/>
      <c r="H18" s="3"/>
      <c r="I18" s="3"/>
      <c r="J18" s="3"/>
      <c r="K18" s="3"/>
      <c r="L18" s="3"/>
      <c r="O18" s="15"/>
      <c r="P18" s="15"/>
    </row>
    <row r="19" spans="1:16" x14ac:dyDescent="0.25">
      <c r="B19" s="266" t="str">
        <f>UPPER(IF(Intro!$G$24="English",O19,P19))</f>
        <v>STOCKS ET VENTES À L'EXPORTATION</v>
      </c>
      <c r="C19" s="267"/>
      <c r="D19" s="267"/>
      <c r="E19" s="267"/>
      <c r="F19" s="267"/>
      <c r="G19" s="267"/>
      <c r="H19" s="267"/>
      <c r="I19" s="267"/>
      <c r="J19" s="267"/>
      <c r="K19" s="267"/>
      <c r="L19" s="268"/>
      <c r="M19" s="53"/>
      <c r="O19" s="53" t="s">
        <v>278</v>
      </c>
      <c r="P19" s="53" t="s">
        <v>279</v>
      </c>
    </row>
    <row r="20" spans="1:16" x14ac:dyDescent="0.25">
      <c r="B20" s="402" t="s">
        <v>12</v>
      </c>
      <c r="C20" s="403"/>
      <c r="D20" s="403"/>
      <c r="E20" s="403"/>
      <c r="F20" s="403"/>
      <c r="G20" s="403"/>
      <c r="H20" s="403"/>
      <c r="I20" s="403"/>
      <c r="J20" s="403"/>
      <c r="K20" s="403"/>
      <c r="L20" s="404"/>
      <c r="M20" s="53"/>
    </row>
    <row r="21" spans="1:16" x14ac:dyDescent="0.25">
      <c r="B21" s="16"/>
      <c r="C21" s="26"/>
      <c r="D21" s="27"/>
      <c r="E21" s="27"/>
      <c r="F21" s="27"/>
      <c r="G21" s="27"/>
      <c r="H21" s="27"/>
      <c r="I21" s="27"/>
      <c r="J21" s="27"/>
      <c r="K21" s="27"/>
      <c r="L21" s="17"/>
      <c r="M21" s="53"/>
    </row>
    <row r="22" spans="1:16" x14ac:dyDescent="0.25">
      <c r="B22" s="275" t="str">
        <f>IF(Intro!$G$24="English",O22,P22)</f>
        <v>Fournissez les stocks et ventes à l'exportation des marchandises importées.</v>
      </c>
      <c r="C22" s="276"/>
      <c r="D22" s="276"/>
      <c r="E22" s="276"/>
      <c r="F22" s="276"/>
      <c r="G22" s="276"/>
      <c r="H22" s="276"/>
      <c r="I22" s="276"/>
      <c r="J22" s="276"/>
      <c r="K22" s="276"/>
      <c r="L22" s="277"/>
      <c r="M22" s="53"/>
      <c r="O22" s="18" t="s">
        <v>131</v>
      </c>
      <c r="P22" s="18" t="s">
        <v>63</v>
      </c>
    </row>
    <row r="23" spans="1:16" x14ac:dyDescent="0.25">
      <c r="B23" s="67"/>
      <c r="C23" s="26"/>
      <c r="D23" s="27"/>
      <c r="E23" s="27"/>
      <c r="F23" s="27"/>
      <c r="G23" s="27"/>
      <c r="H23" s="27"/>
      <c r="I23" s="27"/>
      <c r="J23" s="27"/>
      <c r="K23" s="27"/>
      <c r="L23" s="17"/>
      <c r="M23" s="53"/>
      <c r="O23" s="18"/>
    </row>
    <row r="24" spans="1:16" x14ac:dyDescent="0.25">
      <c r="B24" s="67"/>
      <c r="E24" s="26"/>
      <c r="F24" s="53"/>
      <c r="G24" s="453">
        <f>Variables!$B$6</f>
        <v>2023</v>
      </c>
      <c r="H24" s="453">
        <f>G24+1</f>
        <v>2024</v>
      </c>
      <c r="I24" s="453">
        <f>H24+1</f>
        <v>2025</v>
      </c>
      <c r="J24" s="453" t="str">
        <f>IF(Intro!$G$24="English",Variables!B9,Variables!C9)</f>
        <v>janv-mars 2025</v>
      </c>
      <c r="K24" s="453" t="str">
        <f>IF(Intro!$G$24="English",Variables!B10,Variables!C10)</f>
        <v>janv-mars 2026</v>
      </c>
      <c r="L24" s="76"/>
      <c r="M24" s="53"/>
      <c r="O24" s="18"/>
    </row>
    <row r="25" spans="1:16" x14ac:dyDescent="0.25">
      <c r="B25" s="67"/>
      <c r="E25" s="26"/>
      <c r="F25" s="53"/>
      <c r="G25" s="455"/>
      <c r="H25" s="455"/>
      <c r="I25" s="455"/>
      <c r="J25" s="455"/>
      <c r="K25" s="455"/>
      <c r="L25" s="76"/>
      <c r="M25" s="53"/>
      <c r="O25" s="18"/>
    </row>
    <row r="26" spans="1:16" x14ac:dyDescent="0.25">
      <c r="B26" s="390" t="str">
        <f>IF(Intro!$G$24="English",O26,P26)</f>
        <v>Stock d'ouverture</v>
      </c>
      <c r="C26" s="347"/>
      <c r="D26" s="507" t="str">
        <f>IF(Intro!$G$24="English",Variables!$B$23,Variables!$C$23)</f>
        <v>tonnes</v>
      </c>
      <c r="E26" s="507"/>
      <c r="F26" s="507"/>
      <c r="G26" s="153"/>
      <c r="H26" s="152">
        <f>G32</f>
        <v>0</v>
      </c>
      <c r="I26" s="152">
        <f>H32</f>
        <v>0</v>
      </c>
      <c r="J26" s="152">
        <f>H32</f>
        <v>0</v>
      </c>
      <c r="K26" s="152">
        <f>I32</f>
        <v>0</v>
      </c>
      <c r="L26" s="76"/>
      <c r="M26" s="53"/>
      <c r="O26" s="53" t="s">
        <v>260</v>
      </c>
      <c r="P26" s="53" t="s">
        <v>261</v>
      </c>
    </row>
    <row r="27" spans="1:16" x14ac:dyDescent="0.25">
      <c r="B27" s="390"/>
      <c r="C27" s="347"/>
      <c r="D27" s="507" t="s">
        <v>176</v>
      </c>
      <c r="E27" s="507"/>
      <c r="F27" s="507"/>
      <c r="G27" s="154"/>
      <c r="H27" s="152">
        <f>G33</f>
        <v>0</v>
      </c>
      <c r="I27" s="152">
        <f>H33</f>
        <v>0</v>
      </c>
      <c r="J27" s="152">
        <f>H33</f>
        <v>0</v>
      </c>
      <c r="K27" s="152">
        <f>I33</f>
        <v>0</v>
      </c>
      <c r="L27" s="76"/>
      <c r="M27" s="53"/>
    </row>
    <row r="28" spans="1:16" ht="15" thickBot="1" x14ac:dyDescent="0.3">
      <c r="B28" s="459"/>
      <c r="C28" s="460"/>
      <c r="D28" s="461" t="str">
        <f>"$ / "&amp;IF(Intro!$G$24="English",Variables!$B$24,Variables!$C$24)</f>
        <v>$ / tonne</v>
      </c>
      <c r="E28" s="461"/>
      <c r="F28" s="461"/>
      <c r="G28" s="155" t="str">
        <f>IF(G26=0,"-",G27/G26)</f>
        <v>-</v>
      </c>
      <c r="H28" s="155" t="str">
        <f>IF(H26=0,"-",H27/H26)</f>
        <v>-</v>
      </c>
      <c r="I28" s="155" t="str">
        <f>IF(I26=0,"-",I27/I26)</f>
        <v>-</v>
      </c>
      <c r="J28" s="155" t="str">
        <f>IF(J26=0,"-",J27/J26)</f>
        <v>-</v>
      </c>
      <c r="K28" s="155" t="str">
        <f>IF(K26=0,"-",K27/K26)</f>
        <v>-</v>
      </c>
      <c r="L28" s="76"/>
      <c r="M28" s="53"/>
    </row>
    <row r="29" spans="1:16" x14ac:dyDescent="0.25">
      <c r="B29" s="462" t="str">
        <f>IF(Intro!$G$24="English",O29,P29)</f>
        <v>Ventes à l'exportation</v>
      </c>
      <c r="C29" s="463"/>
      <c r="D29" s="508" t="str">
        <f>D26</f>
        <v>tonnes</v>
      </c>
      <c r="E29" s="508"/>
      <c r="F29" s="508"/>
      <c r="G29" s="156"/>
      <c r="H29" s="156"/>
      <c r="I29" s="156"/>
      <c r="J29" s="156"/>
      <c r="K29" s="156"/>
      <c r="L29" s="76"/>
      <c r="M29" s="53"/>
      <c r="O29" s="53" t="s">
        <v>262</v>
      </c>
      <c r="P29" s="53" t="s">
        <v>114</v>
      </c>
    </row>
    <row r="30" spans="1:16" x14ac:dyDescent="0.25">
      <c r="B30" s="390"/>
      <c r="C30" s="347"/>
      <c r="D30" s="507" t="str">
        <f>IF(Intro!G$24="English","net delivered selling value (CAD)","valeur de vente nette rendue (CAD)")</f>
        <v>valeur de vente nette rendue (CAD)</v>
      </c>
      <c r="E30" s="507"/>
      <c r="F30" s="507"/>
      <c r="G30" s="154"/>
      <c r="H30" s="154"/>
      <c r="I30" s="154"/>
      <c r="J30" s="154"/>
      <c r="K30" s="154"/>
      <c r="L30" s="76"/>
      <c r="M30" s="53"/>
    </row>
    <row r="31" spans="1:16" ht="15" thickBot="1" x14ac:dyDescent="0.3">
      <c r="B31" s="459"/>
      <c r="C31" s="460"/>
      <c r="D31" s="461" t="str">
        <f>D28</f>
        <v>$ / tonne</v>
      </c>
      <c r="E31" s="461"/>
      <c r="F31" s="461"/>
      <c r="G31" s="155" t="str">
        <f>IF(G29=0,"-",G30/G29)</f>
        <v>-</v>
      </c>
      <c r="H31" s="155" t="str">
        <f>IF(H29=0,"-",H30/H29)</f>
        <v>-</v>
      </c>
      <c r="I31" s="155" t="str">
        <f>IF(I29=0,"-",I30/I29)</f>
        <v>-</v>
      </c>
      <c r="J31" s="155" t="str">
        <f>IF(J29=0,"-",J30/J29)</f>
        <v>-</v>
      </c>
      <c r="K31" s="155" t="str">
        <f>IF(K29=0,"-",K30/K29)</f>
        <v>-</v>
      </c>
      <c r="L31" s="76"/>
      <c r="M31" s="53"/>
    </row>
    <row r="32" spans="1:16" x14ac:dyDescent="0.25">
      <c r="B32" s="329" t="str">
        <f>IF(Intro!$G$24="English",O32,P32)</f>
        <v>Stock de clôture</v>
      </c>
      <c r="C32" s="330"/>
      <c r="D32" s="509" t="str">
        <f>D26</f>
        <v>tonnes</v>
      </c>
      <c r="E32" s="509"/>
      <c r="F32" s="509"/>
      <c r="G32" s="157"/>
      <c r="H32" s="157"/>
      <c r="I32" s="157"/>
      <c r="J32" s="157"/>
      <c r="K32" s="157"/>
      <c r="L32" s="76"/>
      <c r="M32" s="53"/>
      <c r="O32" s="53" t="s">
        <v>115</v>
      </c>
      <c r="P32" s="53" t="s">
        <v>302</v>
      </c>
    </row>
    <row r="33" spans="1:16" x14ac:dyDescent="0.25">
      <c r="B33" s="390"/>
      <c r="C33" s="347"/>
      <c r="D33" s="507" t="str">
        <f>D27</f>
        <v>CAD</v>
      </c>
      <c r="E33" s="507"/>
      <c r="F33" s="507"/>
      <c r="G33" s="154"/>
      <c r="H33" s="154"/>
      <c r="I33" s="154"/>
      <c r="J33" s="154"/>
      <c r="K33" s="154"/>
      <c r="L33" s="76"/>
      <c r="M33" s="53"/>
    </row>
    <row r="34" spans="1:16" x14ac:dyDescent="0.25">
      <c r="B34" s="390"/>
      <c r="C34" s="347"/>
      <c r="D34" s="507" t="str">
        <f>D28</f>
        <v>$ / tonne</v>
      </c>
      <c r="E34" s="507"/>
      <c r="F34" s="507"/>
      <c r="G34" s="152" t="str">
        <f>IF(G32=0,"-",G33/G32)</f>
        <v>-</v>
      </c>
      <c r="H34" s="152" t="str">
        <f t="shared" ref="H34:I34" si="0">IF(H32=0,"-",H33/H32)</f>
        <v>-</v>
      </c>
      <c r="I34" s="152" t="str">
        <f t="shared" si="0"/>
        <v>-</v>
      </c>
      <c r="J34" s="152" t="str">
        <f t="shared" ref="J34:K34" si="1">IF(J32=0,"-",J33/J32)</f>
        <v>-</v>
      </c>
      <c r="K34" s="152" t="str">
        <f t="shared" si="1"/>
        <v>-</v>
      </c>
      <c r="L34" s="76"/>
      <c r="M34" s="53"/>
    </row>
    <row r="35" spans="1:16" x14ac:dyDescent="0.25">
      <c r="B35" s="100"/>
      <c r="C35" s="101"/>
      <c r="D35" s="101"/>
      <c r="E35" s="101"/>
      <c r="F35" s="101"/>
      <c r="G35" s="101"/>
      <c r="H35" s="101"/>
      <c r="I35" s="101"/>
      <c r="J35" s="101"/>
      <c r="K35" s="101"/>
      <c r="L35" s="102"/>
      <c r="M35" s="53"/>
    </row>
    <row r="36" spans="1:16" s="9" customFormat="1" x14ac:dyDescent="0.25">
      <c r="A36" s="7"/>
      <c r="B36" s="369" t="s">
        <v>15</v>
      </c>
      <c r="C36" s="370"/>
      <c r="D36" s="370"/>
      <c r="E36" s="370"/>
      <c r="F36" s="370"/>
      <c r="G36" s="370"/>
      <c r="H36" s="370"/>
      <c r="I36" s="370"/>
      <c r="J36" s="370"/>
      <c r="K36" s="370"/>
      <c r="L36" s="371"/>
      <c r="M36" s="103"/>
      <c r="O36" s="53"/>
    </row>
    <row r="37" spans="1:16" x14ac:dyDescent="0.25">
      <c r="B37" s="60"/>
      <c r="C37" s="30"/>
      <c r="D37" s="30"/>
      <c r="E37" s="30"/>
      <c r="F37" s="30"/>
      <c r="G37" s="30"/>
      <c r="H37" s="30"/>
      <c r="I37" s="30"/>
      <c r="J37" s="30"/>
      <c r="K37" s="30"/>
      <c r="L37" s="104"/>
      <c r="M37" s="53"/>
    </row>
    <row r="38" spans="1:16" x14ac:dyDescent="0.25">
      <c r="B38" s="321" t="str">
        <f>IF(Intro!$G$24="English",O38,P38)</f>
        <v>En utilisant les données fournies à la question 1 sur les onglets des pays avec les données fournies à la question 1 sur l'onglet Invent-Stock, le questionnaire calcule le stock de clôture comme suit :</v>
      </c>
      <c r="C38" s="322"/>
      <c r="D38" s="322"/>
      <c r="E38" s="322"/>
      <c r="F38" s="322"/>
      <c r="G38" s="322"/>
      <c r="H38" s="322"/>
      <c r="I38" s="322"/>
      <c r="J38" s="322"/>
      <c r="K38" s="322"/>
      <c r="L38" s="337"/>
      <c r="M38" s="53"/>
      <c r="O38" s="53" t="s">
        <v>313</v>
      </c>
      <c r="P38" s="53" t="s">
        <v>314</v>
      </c>
    </row>
    <row r="39" spans="1:16" x14ac:dyDescent="0.25">
      <c r="B39" s="60"/>
      <c r="C39" s="30"/>
      <c r="D39" s="30"/>
      <c r="E39" s="30"/>
      <c r="F39" s="30"/>
      <c r="G39" s="30"/>
      <c r="H39" s="30"/>
      <c r="I39" s="30"/>
      <c r="J39" s="30"/>
      <c r="K39" s="30"/>
      <c r="L39" s="104"/>
      <c r="M39" s="53"/>
    </row>
    <row r="40" spans="1:16" x14ac:dyDescent="0.25">
      <c r="B40" s="67"/>
      <c r="F40" s="26"/>
      <c r="G40" s="453">
        <f>Variables!$B$6</f>
        <v>2023</v>
      </c>
      <c r="H40" s="453">
        <f>G40+1</f>
        <v>2024</v>
      </c>
      <c r="I40" s="453">
        <f>H40+1</f>
        <v>2025</v>
      </c>
      <c r="J40" s="453" t="str">
        <f>J24</f>
        <v>janv-mars 2025</v>
      </c>
      <c r="K40" s="453" t="str">
        <f>K24</f>
        <v>janv-mars 2026</v>
      </c>
      <c r="L40" s="76"/>
      <c r="M40" s="53"/>
      <c r="O40" s="18"/>
    </row>
    <row r="41" spans="1:16" x14ac:dyDescent="0.25">
      <c r="B41" s="67"/>
      <c r="F41" s="26"/>
      <c r="G41" s="455"/>
      <c r="H41" s="455"/>
      <c r="I41" s="455"/>
      <c r="J41" s="455"/>
      <c r="K41" s="455"/>
      <c r="L41" s="76"/>
      <c r="M41" s="53"/>
      <c r="O41" s="18"/>
    </row>
    <row r="42" spans="1:16" x14ac:dyDescent="0.25">
      <c r="B42" s="504" t="str">
        <f>IF(Intro!$G$24="English",O42,P42)</f>
        <v>Stock de clôture</v>
      </c>
      <c r="C42" s="505"/>
      <c r="D42" s="505"/>
      <c r="E42" s="506"/>
      <c r="F42" s="54" t="str">
        <f>IF(Intro!$G$24="English",Variables!$B$23,Variables!$C$23)</f>
        <v>tonnes</v>
      </c>
      <c r="G42" s="152">
        <f>G26+SUM(Begin:End!G29)-SUM(Begin:End!G39)-G29</f>
        <v>0</v>
      </c>
      <c r="H42" s="152">
        <f>H26+SUM(Begin:End!H29)-SUM(Begin:End!H39)-H29</f>
        <v>0</v>
      </c>
      <c r="I42" s="152">
        <f>I26+SUM(Begin:End!I29)-SUM(Begin:End!I39)-I29</f>
        <v>0</v>
      </c>
      <c r="J42" s="152">
        <f>J26+SUM(Begin:End!J29)-SUM(Begin:End!J39)-J29</f>
        <v>0</v>
      </c>
      <c r="K42" s="152">
        <f>K26+SUM(Begin:End!K29)-SUM(Begin:End!K39)-K29</f>
        <v>0</v>
      </c>
      <c r="L42" s="76"/>
      <c r="M42" s="53"/>
      <c r="O42" s="53" t="s">
        <v>115</v>
      </c>
      <c r="P42" s="53" t="s">
        <v>302</v>
      </c>
    </row>
    <row r="43" spans="1:16" ht="14.1" customHeight="1" x14ac:dyDescent="0.25">
      <c r="B43" s="504" t="str">
        <f>IF(Intro!$G$24="English",O43,P43)</f>
        <v>Différence entre le stock de clôture à la question 1 sur l'onglet Invent-Stock et le stock de clôture calculé</v>
      </c>
      <c r="C43" s="505"/>
      <c r="D43" s="505"/>
      <c r="E43" s="506"/>
      <c r="F43" s="498" t="str">
        <f>IF(Intro!$G$24="English",Variables!$B$23,Variables!$C$23)</f>
        <v>tonnes</v>
      </c>
      <c r="G43" s="501">
        <f>G32-G42</f>
        <v>0</v>
      </c>
      <c r="H43" s="501">
        <f>H32-H42</f>
        <v>0</v>
      </c>
      <c r="I43" s="501">
        <f>I32-I42</f>
        <v>0</v>
      </c>
      <c r="J43" s="501">
        <f>J32-J42</f>
        <v>0</v>
      </c>
      <c r="K43" s="501">
        <f>K32-K42</f>
        <v>0</v>
      </c>
      <c r="L43" s="76"/>
      <c r="M43" s="53"/>
      <c r="O43" s="53" t="s">
        <v>147</v>
      </c>
      <c r="P43" s="53" t="s">
        <v>304</v>
      </c>
    </row>
    <row r="44" spans="1:16" x14ac:dyDescent="0.25">
      <c r="B44" s="504"/>
      <c r="C44" s="505"/>
      <c r="D44" s="505"/>
      <c r="E44" s="506"/>
      <c r="F44" s="499"/>
      <c r="G44" s="502"/>
      <c r="H44" s="502"/>
      <c r="I44" s="502"/>
      <c r="J44" s="502"/>
      <c r="K44" s="502"/>
      <c r="L44" s="76"/>
      <c r="M44" s="53"/>
    </row>
    <row r="45" spans="1:16" x14ac:dyDescent="0.25">
      <c r="B45" s="504"/>
      <c r="C45" s="505"/>
      <c r="D45" s="505"/>
      <c r="E45" s="506"/>
      <c r="F45" s="500"/>
      <c r="G45" s="503"/>
      <c r="H45" s="503"/>
      <c r="I45" s="503"/>
      <c r="J45" s="503"/>
      <c r="K45" s="503"/>
      <c r="L45" s="76"/>
      <c r="M45" s="53"/>
    </row>
    <row r="46" spans="1:16" x14ac:dyDescent="0.25">
      <c r="B46" s="60"/>
      <c r="C46" s="30"/>
      <c r="D46" s="30"/>
      <c r="E46" s="30"/>
      <c r="F46" s="30"/>
      <c r="G46" s="30"/>
      <c r="H46" s="30"/>
      <c r="I46" s="30"/>
      <c r="J46" s="30"/>
      <c r="K46" s="30"/>
      <c r="L46" s="104"/>
      <c r="M46" s="53"/>
    </row>
    <row r="47" spans="1:16" x14ac:dyDescent="0.25">
      <c r="B47" s="387" t="str">
        <f>IF(Intro!$G$24="English",O47,P47)</f>
        <v>Si le volume du stock de clôture à la question 1 sur l'onglet Invent-Stock diffère du stock de clôture calculé, expliquez pourquoi il y a une différence.</v>
      </c>
      <c r="C47" s="388"/>
      <c r="D47" s="388"/>
      <c r="E47" s="388"/>
      <c r="F47" s="388"/>
      <c r="G47" s="388"/>
      <c r="H47" s="388"/>
      <c r="I47" s="388"/>
      <c r="J47" s="388"/>
      <c r="K47" s="388"/>
      <c r="L47" s="389"/>
      <c r="M47" s="53"/>
      <c r="O47" s="25" t="s">
        <v>132</v>
      </c>
      <c r="P47" s="53" t="s">
        <v>303</v>
      </c>
    </row>
    <row r="48" spans="1:16" x14ac:dyDescent="0.25">
      <c r="B48" s="60"/>
      <c r="C48" s="30"/>
      <c r="D48" s="30"/>
      <c r="E48" s="30"/>
      <c r="F48" s="30"/>
      <c r="G48" s="30"/>
      <c r="H48" s="30"/>
      <c r="I48" s="30"/>
      <c r="J48" s="30"/>
      <c r="K48" s="30"/>
      <c r="L48" s="104"/>
      <c r="M48" s="53"/>
    </row>
    <row r="49" spans="1:16" s="9" customFormat="1" x14ac:dyDescent="0.25">
      <c r="A49" s="7"/>
      <c r="B49" s="366"/>
      <c r="C49" s="367"/>
      <c r="D49" s="367"/>
      <c r="E49" s="367"/>
      <c r="F49" s="367"/>
      <c r="G49" s="367"/>
      <c r="H49" s="367"/>
      <c r="I49" s="367"/>
      <c r="J49" s="367"/>
      <c r="K49" s="367"/>
      <c r="L49" s="368"/>
      <c r="M49" s="28"/>
    </row>
    <row r="50" spans="1:16" s="9" customFormat="1" x14ac:dyDescent="0.25">
      <c r="A50" s="7"/>
      <c r="B50" s="366"/>
      <c r="C50" s="367"/>
      <c r="D50" s="367"/>
      <c r="E50" s="367"/>
      <c r="F50" s="367"/>
      <c r="G50" s="367"/>
      <c r="H50" s="367"/>
      <c r="I50" s="367"/>
      <c r="J50" s="367"/>
      <c r="K50" s="367"/>
      <c r="L50" s="368"/>
      <c r="M50" s="28"/>
    </row>
    <row r="51" spans="1:16" s="9" customFormat="1" x14ac:dyDescent="0.25">
      <c r="A51" s="7"/>
      <c r="B51" s="366"/>
      <c r="C51" s="367"/>
      <c r="D51" s="367"/>
      <c r="E51" s="367"/>
      <c r="F51" s="367"/>
      <c r="G51" s="367"/>
      <c r="H51" s="367"/>
      <c r="I51" s="367"/>
      <c r="J51" s="367"/>
      <c r="K51" s="367"/>
      <c r="L51" s="368"/>
      <c r="M51" s="28"/>
    </row>
    <row r="52" spans="1:16" s="9" customFormat="1" x14ac:dyDescent="0.25">
      <c r="A52" s="7"/>
      <c r="B52" s="366"/>
      <c r="C52" s="367"/>
      <c r="D52" s="367"/>
      <c r="E52" s="367"/>
      <c r="F52" s="367"/>
      <c r="G52" s="367"/>
      <c r="H52" s="367"/>
      <c r="I52" s="367"/>
      <c r="J52" s="367"/>
      <c r="K52" s="367"/>
      <c r="L52" s="368"/>
      <c r="M52" s="28"/>
    </row>
    <row r="53" spans="1:16" s="9" customFormat="1" x14ac:dyDescent="0.25">
      <c r="A53" s="7"/>
      <c r="B53" s="366"/>
      <c r="C53" s="367"/>
      <c r="D53" s="367"/>
      <c r="E53" s="367"/>
      <c r="F53" s="367"/>
      <c r="G53" s="367"/>
      <c r="H53" s="367"/>
      <c r="I53" s="367"/>
      <c r="J53" s="367"/>
      <c r="K53" s="367"/>
      <c r="L53" s="368"/>
      <c r="M53" s="28"/>
    </row>
    <row r="54" spans="1:16" s="9" customFormat="1" x14ac:dyDescent="0.25">
      <c r="A54" s="7"/>
      <c r="B54" s="366"/>
      <c r="C54" s="367"/>
      <c r="D54" s="367"/>
      <c r="E54" s="367"/>
      <c r="F54" s="367"/>
      <c r="G54" s="367"/>
      <c r="H54" s="367"/>
      <c r="I54" s="367"/>
      <c r="J54" s="367"/>
      <c r="K54" s="367"/>
      <c r="L54" s="368"/>
      <c r="M54" s="28"/>
    </row>
    <row r="55" spans="1:16" s="9" customFormat="1" x14ac:dyDescent="0.25">
      <c r="A55" s="7"/>
      <c r="B55" s="366"/>
      <c r="C55" s="367"/>
      <c r="D55" s="367"/>
      <c r="E55" s="367"/>
      <c r="F55" s="367"/>
      <c r="G55" s="367"/>
      <c r="H55" s="367"/>
      <c r="I55" s="367"/>
      <c r="J55" s="367"/>
      <c r="K55" s="367"/>
      <c r="L55" s="368"/>
      <c r="M55" s="28"/>
    </row>
    <row r="56" spans="1:16" s="9" customFormat="1" x14ac:dyDescent="0.25">
      <c r="A56" s="7"/>
      <c r="B56" s="366"/>
      <c r="C56" s="367"/>
      <c r="D56" s="367"/>
      <c r="E56" s="367"/>
      <c r="F56" s="367"/>
      <c r="G56" s="367"/>
      <c r="H56" s="367"/>
      <c r="I56" s="367"/>
      <c r="J56" s="367"/>
      <c r="K56" s="367"/>
      <c r="L56" s="368"/>
      <c r="M56" s="28"/>
    </row>
    <row r="57" spans="1:16" x14ac:dyDescent="0.25">
      <c r="B57" s="100"/>
      <c r="C57" s="101"/>
      <c r="D57" s="101"/>
      <c r="E57" s="101"/>
      <c r="F57" s="101"/>
      <c r="G57" s="101"/>
      <c r="H57" s="101"/>
      <c r="I57" s="101"/>
      <c r="J57" s="101"/>
      <c r="K57" s="101"/>
      <c r="L57" s="102"/>
      <c r="M57" s="53"/>
    </row>
    <row r="58" spans="1:16" s="9" customFormat="1" x14ac:dyDescent="0.25">
      <c r="A58" s="7"/>
      <c r="B58" s="369" t="s">
        <v>16</v>
      </c>
      <c r="C58" s="370"/>
      <c r="D58" s="370"/>
      <c r="E58" s="370"/>
      <c r="F58" s="370"/>
      <c r="G58" s="370"/>
      <c r="H58" s="370"/>
      <c r="I58" s="370"/>
      <c r="J58" s="370"/>
      <c r="K58" s="370"/>
      <c r="L58" s="371"/>
      <c r="M58" s="103"/>
    </row>
    <row r="59" spans="1:16" x14ac:dyDescent="0.25">
      <c r="B59" s="60"/>
      <c r="C59" s="30"/>
      <c r="D59" s="30"/>
      <c r="E59" s="30"/>
      <c r="F59" s="30"/>
      <c r="G59" s="30"/>
      <c r="H59" s="30"/>
      <c r="I59" s="30"/>
      <c r="J59" s="30"/>
      <c r="K59" s="30"/>
      <c r="L59" s="104"/>
      <c r="M59" s="53"/>
    </row>
    <row r="60" spans="1:16" ht="14.85" customHeight="1" x14ac:dyDescent="0.25">
      <c r="B60" s="275" t="str">
        <f>IF(Intro!$G$24="English",O60,P60)</f>
        <v>Décrivez comment votre entreprise détermine la valeur des stocks. Fournissez tout changement dans la méthode d'évaluation des stocks ou toute réduction importante de la valeur comptabilisée des stocks depuis le 1er janvier 2023.</v>
      </c>
      <c r="C60" s="276"/>
      <c r="D60" s="276"/>
      <c r="E60" s="276"/>
      <c r="F60" s="276"/>
      <c r="G60" s="276"/>
      <c r="H60" s="276"/>
      <c r="I60" s="276"/>
      <c r="J60" s="276"/>
      <c r="K60" s="276"/>
      <c r="L60" s="277"/>
      <c r="M60" s="53"/>
      <c r="O60" s="53" t="str">
        <f>"Describe how your firm determines the value of inventory. Provide any changes in the method of valuation or major write-downs of inventory that have occurred since January 1, "&amp;Variables!B6&amp;"."</f>
        <v>Describe how your firm determines the value of inventory. Provide any changes in the method of valuation or major write-downs of inventory that have occurred since January 1, 2023.</v>
      </c>
      <c r="P60" s="53" t="str">
        <f>"Décrivez comment votre entreprise détermine la valeur des stocks. Fournissez tout changement dans la méthode d'évaluation des stocks ou toute réduction importante de la valeur comptabilisée des stocks depuis le 1er janvier "&amp;Variables!B6&amp;"."</f>
        <v>Décrivez comment votre entreprise détermine la valeur des stocks. Fournissez tout changement dans la méthode d'évaluation des stocks ou toute réduction importante de la valeur comptabilisée des stocks depuis le 1er janvier 2023.</v>
      </c>
    </row>
    <row r="61" spans="1:16" x14ac:dyDescent="0.25">
      <c r="B61" s="275"/>
      <c r="C61" s="276"/>
      <c r="D61" s="276"/>
      <c r="E61" s="276"/>
      <c r="F61" s="276"/>
      <c r="G61" s="276"/>
      <c r="H61" s="276"/>
      <c r="I61" s="276"/>
      <c r="J61" s="276"/>
      <c r="K61" s="276"/>
      <c r="L61" s="277"/>
      <c r="M61" s="53"/>
    </row>
    <row r="62" spans="1:16" x14ac:dyDescent="0.25">
      <c r="B62" s="60"/>
      <c r="C62" s="30"/>
      <c r="D62" s="30"/>
      <c r="E62" s="30"/>
      <c r="F62" s="30"/>
      <c r="G62" s="30"/>
      <c r="H62" s="30"/>
      <c r="I62" s="30"/>
      <c r="J62" s="30"/>
      <c r="K62" s="30"/>
      <c r="L62" s="104"/>
      <c r="M62" s="53"/>
    </row>
    <row r="63" spans="1:16" s="9" customFormat="1" x14ac:dyDescent="0.25">
      <c r="A63" s="7"/>
      <c r="B63" s="366"/>
      <c r="C63" s="367"/>
      <c r="D63" s="367"/>
      <c r="E63" s="367"/>
      <c r="F63" s="367"/>
      <c r="G63" s="367"/>
      <c r="H63" s="367"/>
      <c r="I63" s="367"/>
      <c r="J63" s="367"/>
      <c r="K63" s="367"/>
      <c r="L63" s="368"/>
      <c r="M63" s="28"/>
    </row>
    <row r="64" spans="1:16" s="9" customFormat="1" x14ac:dyDescent="0.25">
      <c r="A64" s="7"/>
      <c r="B64" s="366"/>
      <c r="C64" s="367"/>
      <c r="D64" s="367"/>
      <c r="E64" s="367"/>
      <c r="F64" s="367"/>
      <c r="G64" s="367"/>
      <c r="H64" s="367"/>
      <c r="I64" s="367"/>
      <c r="J64" s="367"/>
      <c r="K64" s="367"/>
      <c r="L64" s="368"/>
      <c r="M64" s="28"/>
    </row>
    <row r="65" spans="1:16" s="9" customFormat="1" x14ac:dyDescent="0.25">
      <c r="A65" s="7"/>
      <c r="B65" s="366"/>
      <c r="C65" s="367"/>
      <c r="D65" s="367"/>
      <c r="E65" s="367"/>
      <c r="F65" s="367"/>
      <c r="G65" s="367"/>
      <c r="H65" s="367"/>
      <c r="I65" s="367"/>
      <c r="J65" s="367"/>
      <c r="K65" s="367"/>
      <c r="L65" s="368"/>
      <c r="M65" s="28"/>
    </row>
    <row r="66" spans="1:16" s="9" customFormat="1" x14ac:dyDescent="0.25">
      <c r="A66" s="7"/>
      <c r="B66" s="366"/>
      <c r="C66" s="367"/>
      <c r="D66" s="367"/>
      <c r="E66" s="367"/>
      <c r="F66" s="367"/>
      <c r="G66" s="367"/>
      <c r="H66" s="367"/>
      <c r="I66" s="367"/>
      <c r="J66" s="367"/>
      <c r="K66" s="367"/>
      <c r="L66" s="368"/>
      <c r="M66" s="28"/>
    </row>
    <row r="67" spans="1:16" s="9" customFormat="1" x14ac:dyDescent="0.25">
      <c r="A67" s="7"/>
      <c r="B67" s="366"/>
      <c r="C67" s="367"/>
      <c r="D67" s="367"/>
      <c r="E67" s="367"/>
      <c r="F67" s="367"/>
      <c r="G67" s="367"/>
      <c r="H67" s="367"/>
      <c r="I67" s="367"/>
      <c r="J67" s="367"/>
      <c r="K67" s="367"/>
      <c r="L67" s="368"/>
      <c r="M67" s="28"/>
    </row>
    <row r="68" spans="1:16" s="9" customFormat="1" x14ac:dyDescent="0.25">
      <c r="A68" s="7"/>
      <c r="B68" s="366"/>
      <c r="C68" s="367"/>
      <c r="D68" s="367"/>
      <c r="E68" s="367"/>
      <c r="F68" s="367"/>
      <c r="G68" s="367"/>
      <c r="H68" s="367"/>
      <c r="I68" s="367"/>
      <c r="J68" s="367"/>
      <c r="K68" s="367"/>
      <c r="L68" s="368"/>
      <c r="M68" s="28"/>
    </row>
    <row r="69" spans="1:16" s="9" customFormat="1" x14ac:dyDescent="0.25">
      <c r="A69" s="7"/>
      <c r="B69" s="366"/>
      <c r="C69" s="367"/>
      <c r="D69" s="367"/>
      <c r="E69" s="367"/>
      <c r="F69" s="367"/>
      <c r="G69" s="367"/>
      <c r="H69" s="367"/>
      <c r="I69" s="367"/>
      <c r="J69" s="367"/>
      <c r="K69" s="367"/>
      <c r="L69" s="368"/>
      <c r="M69" s="28"/>
    </row>
    <row r="70" spans="1:16" s="9" customFormat="1" x14ac:dyDescent="0.25">
      <c r="A70" s="7"/>
      <c r="B70" s="366"/>
      <c r="C70" s="367"/>
      <c r="D70" s="367"/>
      <c r="E70" s="367"/>
      <c r="F70" s="367"/>
      <c r="G70" s="367"/>
      <c r="H70" s="367"/>
      <c r="I70" s="367"/>
      <c r="J70" s="367"/>
      <c r="K70" s="367"/>
      <c r="L70" s="368"/>
      <c r="M70" s="28"/>
    </row>
    <row r="71" spans="1:16" x14ac:dyDescent="0.25">
      <c r="B71" s="100"/>
      <c r="C71" s="101"/>
      <c r="D71" s="101"/>
      <c r="E71" s="101"/>
      <c r="F71" s="101"/>
      <c r="G71" s="101"/>
      <c r="H71" s="101"/>
      <c r="I71" s="101"/>
      <c r="J71" s="101"/>
      <c r="K71" s="101"/>
      <c r="L71" s="102"/>
      <c r="M71" s="53"/>
    </row>
    <row r="72" spans="1:16" s="9" customFormat="1" x14ac:dyDescent="0.25">
      <c r="A72" s="7"/>
      <c r="B72" s="369" t="s">
        <v>17</v>
      </c>
      <c r="C72" s="370"/>
      <c r="D72" s="370"/>
      <c r="E72" s="370"/>
      <c r="F72" s="370"/>
      <c r="G72" s="370"/>
      <c r="H72" s="370"/>
      <c r="I72" s="370"/>
      <c r="J72" s="370"/>
      <c r="K72" s="370"/>
      <c r="L72" s="371"/>
      <c r="M72" s="103"/>
    </row>
    <row r="73" spans="1:16" x14ac:dyDescent="0.25">
      <c r="B73" s="60"/>
      <c r="C73" s="30"/>
      <c r="D73" s="30"/>
      <c r="E73" s="30"/>
      <c r="F73" s="30"/>
      <c r="G73" s="30"/>
      <c r="H73" s="30"/>
      <c r="I73" s="30"/>
      <c r="J73" s="30"/>
      <c r="K73" s="30"/>
      <c r="L73" s="104"/>
      <c r="M73" s="53"/>
    </row>
    <row r="74" spans="1:16" ht="14.85" customHeight="1" x14ac:dyDescent="0.25">
      <c r="B74" s="321" t="str">
        <f>IF(Intro!$G$24="English",O74,P74)</f>
        <v>Décrivez tout changement dans le volume des stocks des marchandises maintenus par votre entreprise depuis le 1er janvier 2023 et indiquez si ces changements ont eu une incidence quelconque sur la capacité de votre entreprise à fournir ses clients.</v>
      </c>
      <c r="C74" s="322"/>
      <c r="D74" s="322"/>
      <c r="E74" s="322"/>
      <c r="F74" s="322"/>
      <c r="G74" s="322"/>
      <c r="H74" s="322"/>
      <c r="I74" s="322"/>
      <c r="J74" s="322"/>
      <c r="K74" s="322"/>
      <c r="L74" s="337"/>
      <c r="M74" s="53"/>
      <c r="O74" s="53" t="str">
        <f>"Describe any changes in your firm’s inventory levels of the goods since January 1, "&amp;Variables!B6&amp;" and whether these changes impacted your firm’s ability to supply customers."</f>
        <v>Describe any changes in your firm’s inventory levels of the goods since January 1, 2023 and whether these changes impacted your firm’s ability to supply customers.</v>
      </c>
      <c r="P74" s="53" t="str">
        <f>"Décrivez tout changement dans le volume des stocks des marchandises maintenus par votre entreprise depuis le 1er janvier "&amp;Variables!B6&amp;" et indiquez si ces changements ont eu une incidence quelconque sur la capacité de votre entreprise à fournir ses clients."</f>
        <v>Décrivez tout changement dans le volume des stocks des marchandises maintenus par votre entreprise depuis le 1er janvier 2023 et indiquez si ces changements ont eu une incidence quelconque sur la capacité de votre entreprise à fournir ses clients.</v>
      </c>
    </row>
    <row r="75" spans="1:16" x14ac:dyDescent="0.25">
      <c r="B75" s="321"/>
      <c r="C75" s="322"/>
      <c r="D75" s="322"/>
      <c r="E75" s="322"/>
      <c r="F75" s="322"/>
      <c r="G75" s="322"/>
      <c r="H75" s="322"/>
      <c r="I75" s="322"/>
      <c r="J75" s="322"/>
      <c r="K75" s="322"/>
      <c r="L75" s="337"/>
      <c r="M75" s="53"/>
    </row>
    <row r="76" spans="1:16" x14ac:dyDescent="0.25">
      <c r="B76" s="60"/>
      <c r="C76" s="30"/>
      <c r="D76" s="30"/>
      <c r="E76" s="30"/>
      <c r="F76" s="30"/>
      <c r="G76" s="30"/>
      <c r="H76" s="30"/>
      <c r="I76" s="30"/>
      <c r="J76" s="30"/>
      <c r="K76" s="30"/>
      <c r="L76" s="104"/>
      <c r="M76" s="53"/>
    </row>
    <row r="77" spans="1:16" s="9" customFormat="1" x14ac:dyDescent="0.25">
      <c r="A77" s="7"/>
      <c r="B77" s="366"/>
      <c r="C77" s="367"/>
      <c r="D77" s="367"/>
      <c r="E77" s="367"/>
      <c r="F77" s="367"/>
      <c r="G77" s="367"/>
      <c r="H77" s="367"/>
      <c r="I77" s="367"/>
      <c r="J77" s="367"/>
      <c r="K77" s="367"/>
      <c r="L77" s="368"/>
      <c r="M77" s="28"/>
    </row>
    <row r="78" spans="1:16" s="9" customFormat="1" x14ac:dyDescent="0.25">
      <c r="A78" s="7"/>
      <c r="B78" s="366"/>
      <c r="C78" s="367"/>
      <c r="D78" s="367"/>
      <c r="E78" s="367"/>
      <c r="F78" s="367"/>
      <c r="G78" s="367"/>
      <c r="H78" s="367"/>
      <c r="I78" s="367"/>
      <c r="J78" s="367"/>
      <c r="K78" s="367"/>
      <c r="L78" s="368"/>
      <c r="M78" s="28"/>
    </row>
    <row r="79" spans="1:16" s="9" customFormat="1" x14ac:dyDescent="0.25">
      <c r="A79" s="7"/>
      <c r="B79" s="366"/>
      <c r="C79" s="367"/>
      <c r="D79" s="367"/>
      <c r="E79" s="367"/>
      <c r="F79" s="367"/>
      <c r="G79" s="367"/>
      <c r="H79" s="367"/>
      <c r="I79" s="367"/>
      <c r="J79" s="367"/>
      <c r="K79" s="367"/>
      <c r="L79" s="368"/>
      <c r="M79" s="28"/>
    </row>
    <row r="80" spans="1:16" s="9" customFormat="1" x14ac:dyDescent="0.25">
      <c r="A80" s="7"/>
      <c r="B80" s="366"/>
      <c r="C80" s="367"/>
      <c r="D80" s="367"/>
      <c r="E80" s="367"/>
      <c r="F80" s="367"/>
      <c r="G80" s="367"/>
      <c r="H80" s="367"/>
      <c r="I80" s="367"/>
      <c r="J80" s="367"/>
      <c r="K80" s="367"/>
      <c r="L80" s="368"/>
      <c r="M80" s="28"/>
    </row>
    <row r="81" spans="1:16" s="9" customFormat="1" x14ac:dyDescent="0.25">
      <c r="A81" s="7"/>
      <c r="B81" s="366"/>
      <c r="C81" s="367"/>
      <c r="D81" s="367"/>
      <c r="E81" s="367"/>
      <c r="F81" s="367"/>
      <c r="G81" s="367"/>
      <c r="H81" s="367"/>
      <c r="I81" s="367"/>
      <c r="J81" s="367"/>
      <c r="K81" s="367"/>
      <c r="L81" s="368"/>
      <c r="M81" s="28"/>
    </row>
    <row r="82" spans="1:16" s="9" customFormat="1" x14ac:dyDescent="0.25">
      <c r="A82" s="7"/>
      <c r="B82" s="366"/>
      <c r="C82" s="367"/>
      <c r="D82" s="367"/>
      <c r="E82" s="367"/>
      <c r="F82" s="367"/>
      <c r="G82" s="367"/>
      <c r="H82" s="367"/>
      <c r="I82" s="367"/>
      <c r="J82" s="367"/>
      <c r="K82" s="367"/>
      <c r="L82" s="368"/>
      <c r="M82" s="28"/>
    </row>
    <row r="83" spans="1:16" s="9" customFormat="1" x14ac:dyDescent="0.25">
      <c r="A83" s="7"/>
      <c r="B83" s="366"/>
      <c r="C83" s="367"/>
      <c r="D83" s="367"/>
      <c r="E83" s="367"/>
      <c r="F83" s="367"/>
      <c r="G83" s="367"/>
      <c r="H83" s="367"/>
      <c r="I83" s="367"/>
      <c r="J83" s="367"/>
      <c r="K83" s="367"/>
      <c r="L83" s="368"/>
      <c r="M83" s="28"/>
    </row>
    <row r="84" spans="1:16" s="9" customFormat="1" x14ac:dyDescent="0.25">
      <c r="A84" s="7"/>
      <c r="B84" s="366"/>
      <c r="C84" s="367"/>
      <c r="D84" s="367"/>
      <c r="E84" s="367"/>
      <c r="F84" s="367"/>
      <c r="G84" s="367"/>
      <c r="H84" s="367"/>
      <c r="I84" s="367"/>
      <c r="J84" s="367"/>
      <c r="K84" s="367"/>
      <c r="L84" s="368"/>
      <c r="M84" s="28"/>
    </row>
    <row r="85" spans="1:16" x14ac:dyDescent="0.25">
      <c r="B85" s="100"/>
      <c r="C85" s="101"/>
      <c r="D85" s="101"/>
      <c r="E85" s="101"/>
      <c r="F85" s="101"/>
      <c r="G85" s="101"/>
      <c r="H85" s="101"/>
      <c r="I85" s="101"/>
      <c r="J85" s="101"/>
      <c r="K85" s="101"/>
      <c r="L85" s="102"/>
      <c r="M85" s="53"/>
    </row>
    <row r="86" spans="1:16" s="9" customFormat="1" x14ac:dyDescent="0.25">
      <c r="A86" s="7"/>
      <c r="B86" s="369" t="s">
        <v>18</v>
      </c>
      <c r="C86" s="370"/>
      <c r="D86" s="370"/>
      <c r="E86" s="370"/>
      <c r="F86" s="370"/>
      <c r="G86" s="370"/>
      <c r="H86" s="370"/>
      <c r="I86" s="370"/>
      <c r="J86" s="370"/>
      <c r="K86" s="370"/>
      <c r="L86" s="371"/>
      <c r="M86" s="103"/>
    </row>
    <row r="87" spans="1:16" x14ac:dyDescent="0.25">
      <c r="B87" s="60"/>
      <c r="C87" s="30"/>
      <c r="D87" s="30"/>
      <c r="E87" s="30"/>
      <c r="F87" s="30"/>
      <c r="G87" s="30"/>
      <c r="H87" s="30"/>
      <c r="I87" s="30"/>
      <c r="J87" s="30"/>
      <c r="K87" s="30"/>
      <c r="L87" s="104"/>
      <c r="M87" s="53"/>
    </row>
    <row r="88" spans="1:16" ht="14.85" customHeight="1" x14ac:dyDescent="0.25">
      <c r="B88" s="321" t="str">
        <f>IF(Intro!$G$24="English",O88,P88)</f>
        <v>Décrivez les plans de votre entreprise pour gérer les niveaux de stocks au cours des deux prochaines années. Fournissez les motifs et les hypothèses sous-tendant ces objectifs et ces stratégies.</v>
      </c>
      <c r="C88" s="322"/>
      <c r="D88" s="322"/>
      <c r="E88" s="322"/>
      <c r="F88" s="322"/>
      <c r="G88" s="322"/>
      <c r="H88" s="322"/>
      <c r="I88" s="322"/>
      <c r="J88" s="322"/>
      <c r="K88" s="322"/>
      <c r="L88" s="337"/>
      <c r="M88" s="53"/>
      <c r="O88" s="53" t="s">
        <v>161</v>
      </c>
      <c r="P88" s="53" t="s">
        <v>116</v>
      </c>
    </row>
    <row r="89" spans="1:16" x14ac:dyDescent="0.25">
      <c r="B89" s="60"/>
      <c r="C89" s="30"/>
      <c r="D89" s="30"/>
      <c r="E89" s="30"/>
      <c r="F89" s="30"/>
      <c r="G89" s="30"/>
      <c r="H89" s="30"/>
      <c r="I89" s="30"/>
      <c r="J89" s="30"/>
      <c r="K89" s="30"/>
      <c r="L89" s="104"/>
      <c r="M89" s="53"/>
    </row>
    <row r="90" spans="1:16" s="9" customFormat="1" x14ac:dyDescent="0.25">
      <c r="A90" s="7"/>
      <c r="B90" s="366"/>
      <c r="C90" s="367"/>
      <c r="D90" s="367"/>
      <c r="E90" s="367"/>
      <c r="F90" s="367"/>
      <c r="G90" s="367"/>
      <c r="H90" s="367"/>
      <c r="I90" s="367"/>
      <c r="J90" s="367"/>
      <c r="K90" s="367"/>
      <c r="L90" s="368"/>
      <c r="M90" s="28"/>
    </row>
    <row r="91" spans="1:16" s="9" customFormat="1" x14ac:dyDescent="0.25">
      <c r="A91" s="7"/>
      <c r="B91" s="366"/>
      <c r="C91" s="367"/>
      <c r="D91" s="367"/>
      <c r="E91" s="367"/>
      <c r="F91" s="367"/>
      <c r="G91" s="367"/>
      <c r="H91" s="367"/>
      <c r="I91" s="367"/>
      <c r="J91" s="367"/>
      <c r="K91" s="367"/>
      <c r="L91" s="368"/>
      <c r="M91" s="28"/>
    </row>
    <row r="92" spans="1:16" s="9" customFormat="1" x14ac:dyDescent="0.25">
      <c r="A92" s="7"/>
      <c r="B92" s="366"/>
      <c r="C92" s="367"/>
      <c r="D92" s="367"/>
      <c r="E92" s="367"/>
      <c r="F92" s="367"/>
      <c r="G92" s="367"/>
      <c r="H92" s="367"/>
      <c r="I92" s="367"/>
      <c r="J92" s="367"/>
      <c r="K92" s="367"/>
      <c r="L92" s="368"/>
      <c r="M92" s="28"/>
    </row>
    <row r="93" spans="1:16" s="9" customFormat="1" x14ac:dyDescent="0.25">
      <c r="A93" s="7"/>
      <c r="B93" s="366"/>
      <c r="C93" s="367"/>
      <c r="D93" s="367"/>
      <c r="E93" s="367"/>
      <c r="F93" s="367"/>
      <c r="G93" s="367"/>
      <c r="H93" s="367"/>
      <c r="I93" s="367"/>
      <c r="J93" s="367"/>
      <c r="K93" s="367"/>
      <c r="L93" s="368"/>
      <c r="M93" s="28"/>
    </row>
    <row r="94" spans="1:16" s="9" customFormat="1" x14ac:dyDescent="0.25">
      <c r="A94" s="7"/>
      <c r="B94" s="366"/>
      <c r="C94" s="367"/>
      <c r="D94" s="367"/>
      <c r="E94" s="367"/>
      <c r="F94" s="367"/>
      <c r="G94" s="367"/>
      <c r="H94" s="367"/>
      <c r="I94" s="367"/>
      <c r="J94" s="367"/>
      <c r="K94" s="367"/>
      <c r="L94" s="368"/>
      <c r="M94" s="28"/>
    </row>
    <row r="95" spans="1:16" s="9" customFormat="1" x14ac:dyDescent="0.25">
      <c r="A95" s="7"/>
      <c r="B95" s="366"/>
      <c r="C95" s="367"/>
      <c r="D95" s="367"/>
      <c r="E95" s="367"/>
      <c r="F95" s="367"/>
      <c r="G95" s="367"/>
      <c r="H95" s="367"/>
      <c r="I95" s="367"/>
      <c r="J95" s="367"/>
      <c r="K95" s="367"/>
      <c r="L95" s="368"/>
      <c r="M95" s="28"/>
    </row>
    <row r="96" spans="1:16" s="9" customFormat="1" x14ac:dyDescent="0.25">
      <c r="A96" s="7"/>
      <c r="B96" s="366"/>
      <c r="C96" s="367"/>
      <c r="D96" s="367"/>
      <c r="E96" s="367"/>
      <c r="F96" s="367"/>
      <c r="G96" s="367"/>
      <c r="H96" s="367"/>
      <c r="I96" s="367"/>
      <c r="J96" s="367"/>
      <c r="K96" s="367"/>
      <c r="L96" s="368"/>
      <c r="M96" s="28"/>
    </row>
    <row r="97" spans="1:14" s="9" customFormat="1" x14ac:dyDescent="0.25">
      <c r="A97" s="7"/>
      <c r="B97" s="366"/>
      <c r="C97" s="367"/>
      <c r="D97" s="367"/>
      <c r="E97" s="367"/>
      <c r="F97" s="367"/>
      <c r="G97" s="367"/>
      <c r="H97" s="367"/>
      <c r="I97" s="367"/>
      <c r="J97" s="367"/>
      <c r="K97" s="367"/>
      <c r="L97" s="368"/>
      <c r="M97" s="28"/>
    </row>
    <row r="98" spans="1:14" x14ac:dyDescent="0.25">
      <c r="B98" s="100"/>
      <c r="C98" s="101"/>
      <c r="D98" s="101"/>
      <c r="E98" s="101"/>
      <c r="F98" s="101"/>
      <c r="G98" s="101"/>
      <c r="H98" s="101"/>
      <c r="I98" s="101"/>
      <c r="J98" s="101"/>
      <c r="K98" s="101"/>
      <c r="L98" s="102"/>
      <c r="M98" s="53"/>
    </row>
    <row r="99" spans="1:14" s="47" customFormat="1" x14ac:dyDescent="0.25">
      <c r="A99" s="81"/>
      <c r="B99" s="4"/>
      <c r="C99" s="42"/>
      <c r="D99" s="42"/>
      <c r="E99" s="42"/>
      <c r="F99" s="42"/>
      <c r="G99" s="42"/>
      <c r="H99" s="42"/>
      <c r="I99" s="42"/>
      <c r="J99" s="42"/>
      <c r="K99" s="42"/>
      <c r="L99" s="42"/>
      <c r="N99" s="82"/>
    </row>
    <row r="100" spans="1:14" s="47" customFormat="1" x14ac:dyDescent="0.25">
      <c r="A100" s="81"/>
      <c r="B100" s="4"/>
      <c r="C100" s="42"/>
      <c r="D100" s="42"/>
      <c r="E100" s="42"/>
      <c r="F100" s="42"/>
      <c r="G100" s="42"/>
      <c r="H100" s="42"/>
      <c r="I100" s="42"/>
      <c r="J100" s="42"/>
      <c r="K100" s="42"/>
      <c r="L100" s="42"/>
      <c r="N100" s="82"/>
    </row>
    <row r="101" spans="1:14" s="47" customFormat="1" x14ac:dyDescent="0.25">
      <c r="A101" s="81"/>
      <c r="B101" s="4"/>
      <c r="C101" s="42"/>
      <c r="D101" s="42"/>
      <c r="E101" s="42"/>
      <c r="F101" s="42"/>
      <c r="G101" s="42"/>
      <c r="H101" s="42"/>
      <c r="I101" s="42"/>
      <c r="J101" s="42"/>
      <c r="K101" s="42"/>
      <c r="L101" s="42"/>
      <c r="N101" s="82"/>
    </row>
    <row r="102" spans="1:14" s="47" customFormat="1" x14ac:dyDescent="0.25">
      <c r="A102" s="81"/>
      <c r="B102" s="4"/>
      <c r="C102" s="42"/>
      <c r="D102" s="42"/>
      <c r="E102" s="42"/>
      <c r="F102" s="42"/>
      <c r="G102" s="42"/>
      <c r="H102" s="42"/>
      <c r="I102" s="42"/>
      <c r="J102" s="42"/>
      <c r="K102" s="42"/>
      <c r="L102" s="42"/>
      <c r="N102" s="82"/>
    </row>
    <row r="103" spans="1:14" s="47" customFormat="1" x14ac:dyDescent="0.25">
      <c r="A103" s="81"/>
      <c r="B103" s="4"/>
      <c r="C103" s="42"/>
      <c r="D103" s="42"/>
      <c r="E103" s="42"/>
      <c r="F103" s="42"/>
      <c r="G103" s="42"/>
      <c r="H103" s="42"/>
      <c r="I103" s="42"/>
      <c r="J103" s="42"/>
      <c r="K103" s="42"/>
      <c r="L103" s="42"/>
      <c r="N103" s="82"/>
    </row>
  </sheetData>
  <sheetProtection algorithmName="SHA-512" hashValue="GuGrdyCYEZQWSZFTp9+hRaE/Zh4jYmxaLcQBrvNWaTPXMS4RxUizGIrWy+CtbtjwbWKKbSc3MJoiCT6N1lOyAw==" saltValue="swgbZvkELXFOdb7h0GzbNw==" spinCount="100000" sheet="1" objects="1" scenarios="1" selectLockedCells="1"/>
  <mergeCells count="58">
    <mergeCell ref="I40:I41"/>
    <mergeCell ref="J40:J41"/>
    <mergeCell ref="K40:K41"/>
    <mergeCell ref="B88:L88"/>
    <mergeCell ref="B90:L97"/>
    <mergeCell ref="B49:L56"/>
    <mergeCell ref="B63:L70"/>
    <mergeCell ref="B60:L61"/>
    <mergeCell ref="B74:L75"/>
    <mergeCell ref="B77:L84"/>
    <mergeCell ref="D29:F29"/>
    <mergeCell ref="D30:F30"/>
    <mergeCell ref="D31:F31"/>
    <mergeCell ref="D32:F32"/>
    <mergeCell ref="D33:F33"/>
    <mergeCell ref="B32:C34"/>
    <mergeCell ref="B29:C31"/>
    <mergeCell ref="D34:F34"/>
    <mergeCell ref="B4:L4"/>
    <mergeCell ref="B5:L5"/>
    <mergeCell ref="D26:F26"/>
    <mergeCell ref="D27:F27"/>
    <mergeCell ref="D28:F28"/>
    <mergeCell ref="K24:K25"/>
    <mergeCell ref="B6:L6"/>
    <mergeCell ref="G24:G25"/>
    <mergeCell ref="H24:H25"/>
    <mergeCell ref="I24:I25"/>
    <mergeCell ref="J24:J25"/>
    <mergeCell ref="B19:L19"/>
    <mergeCell ref="B20:L20"/>
    <mergeCell ref="B26:C28"/>
    <mergeCell ref="B14:L14"/>
    <mergeCell ref="B8:L8"/>
    <mergeCell ref="B9:L9"/>
    <mergeCell ref="B10:L10"/>
    <mergeCell ref="B12:L12"/>
    <mergeCell ref="B13:L13"/>
    <mergeCell ref="B15:L15"/>
    <mergeCell ref="B16:L16"/>
    <mergeCell ref="B17:L17"/>
    <mergeCell ref="B22:L22"/>
    <mergeCell ref="B36:L36"/>
    <mergeCell ref="B58:L58"/>
    <mergeCell ref="B72:L72"/>
    <mergeCell ref="B86:L86"/>
    <mergeCell ref="B47:L47"/>
    <mergeCell ref="B38:L38"/>
    <mergeCell ref="F43:F45"/>
    <mergeCell ref="G43:G45"/>
    <mergeCell ref="H43:H45"/>
    <mergeCell ref="I43:I45"/>
    <mergeCell ref="J43:J45"/>
    <mergeCell ref="B42:E42"/>
    <mergeCell ref="B43:E45"/>
    <mergeCell ref="K43:K45"/>
    <mergeCell ref="G40:G41"/>
    <mergeCell ref="H40:H41"/>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63 B77 B49:B52 B90 B65:B67 B79:B81 B92:B94" xr:uid="{6ACA9FFF-56F8-4677-B2D1-6AF270682371}">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28 G34:K34 G31:K31 H26:K28 G42:K43" xr:uid="{98978244-0A96-4FE2-821D-5B2C774BD175}">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6:G27 G29:K30 G32:K33" xr:uid="{52FF75CF-728F-46B7-833D-64BEB3C47C2F}">
      <formula1>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56" min="1" max="11"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084EE-8712-4D5C-8F64-F3FEB49D6751}">
  <sheetPr>
    <tabColor rgb="FF92D050"/>
    <pageSetUpPr fitToPage="1"/>
  </sheetPr>
  <dimension ref="A1:P64"/>
  <sheetViews>
    <sheetView showGridLines="0" topLeftCell="A19" zoomScaleNormal="100" workbookViewId="0"/>
  </sheetViews>
  <sheetFormatPr defaultColWidth="9.42578125" defaultRowHeight="14.25" x14ac:dyDescent="0.25"/>
  <cols>
    <col min="1" max="1" width="1.5703125" style="7" customWidth="1"/>
    <col min="2" max="12" width="14.5703125" style="1" customWidth="1"/>
    <col min="13" max="13" width="6.42578125" style="8" customWidth="1"/>
    <col min="14" max="14" width="9.42578125" style="53" customWidth="1"/>
    <col min="15" max="15" width="27.42578125" style="53" hidden="1" customWidth="1"/>
    <col min="16" max="16" width="29.42578125" style="53" hidden="1" customWidth="1"/>
    <col min="17" max="17" width="9.42578125" style="53" customWidth="1"/>
    <col min="18" max="16384" width="9.42578125" style="53"/>
  </cols>
  <sheetData>
    <row r="1" spans="1:16" x14ac:dyDescent="0.25">
      <c r="O1" s="53" t="s">
        <v>316</v>
      </c>
      <c r="P1" s="53" t="s">
        <v>316</v>
      </c>
    </row>
    <row r="2" spans="1:16" x14ac:dyDescent="0.25">
      <c r="B2" s="10" t="str">
        <f>Pro!B2</f>
        <v>PROTÉGÉ</v>
      </c>
      <c r="C2" s="10"/>
      <c r="O2" s="9" t="s">
        <v>68</v>
      </c>
      <c r="P2" s="9" t="s">
        <v>81</v>
      </c>
    </row>
    <row r="3" spans="1:16" x14ac:dyDescent="0.25">
      <c r="B3" s="12"/>
      <c r="C3" s="12"/>
      <c r="O3" s="2"/>
      <c r="P3" s="2"/>
    </row>
    <row r="4" spans="1:16" s="2" customFormat="1" x14ac:dyDescent="0.25">
      <c r="A4" s="4"/>
      <c r="B4" s="289" t="str">
        <f>Info!B4</f>
        <v>QUESTIONNAIRE À L'INTENTION DES IMPORTATEURS</v>
      </c>
      <c r="C4" s="289"/>
      <c r="D4" s="289"/>
      <c r="E4" s="289"/>
      <c r="F4" s="289"/>
      <c r="G4" s="289"/>
      <c r="H4" s="289"/>
      <c r="I4" s="289"/>
      <c r="J4" s="289"/>
      <c r="K4" s="289"/>
      <c r="L4" s="289"/>
      <c r="M4" s="22"/>
      <c r="N4" s="22"/>
      <c r="O4" s="20"/>
      <c r="P4" s="20"/>
    </row>
    <row r="5" spans="1:16" s="2" customFormat="1" x14ac:dyDescent="0.25">
      <c r="A5" s="4"/>
      <c r="B5" s="289" t="str">
        <f>Info!B5</f>
        <v>RR-2025-006</v>
      </c>
      <c r="C5" s="289"/>
      <c r="D5" s="289"/>
      <c r="E5" s="289"/>
      <c r="F5" s="289"/>
      <c r="G5" s="289"/>
      <c r="H5" s="289"/>
      <c r="I5" s="289"/>
      <c r="J5" s="289"/>
      <c r="K5" s="289"/>
      <c r="L5" s="289"/>
      <c r="M5" s="22"/>
      <c r="N5" s="22"/>
      <c r="O5" s="20"/>
      <c r="P5" s="20"/>
    </row>
    <row r="6" spans="1:16" s="6" customFormat="1" x14ac:dyDescent="0.25">
      <c r="A6" s="4"/>
      <c r="B6" s="289" t="str">
        <f>Info!B6</f>
        <v>FOURNITURES TUBULAIRES POUR PUITS DE PÉTROLE II</v>
      </c>
      <c r="C6" s="289"/>
      <c r="D6" s="289"/>
      <c r="E6" s="289"/>
      <c r="F6" s="289"/>
      <c r="G6" s="289"/>
      <c r="H6" s="289"/>
      <c r="I6" s="289"/>
      <c r="J6" s="289"/>
      <c r="K6" s="289"/>
      <c r="L6" s="289"/>
      <c r="M6" s="20"/>
      <c r="N6" s="20"/>
      <c r="O6" s="15"/>
      <c r="P6" s="15"/>
    </row>
    <row r="7" spans="1:16" s="6" customFormat="1" x14ac:dyDescent="0.25">
      <c r="A7" s="4"/>
      <c r="B7" s="14"/>
      <c r="C7" s="14"/>
      <c r="D7" s="3"/>
      <c r="E7" s="3"/>
      <c r="F7" s="3"/>
      <c r="G7" s="3"/>
      <c r="H7" s="3"/>
      <c r="I7" s="3"/>
      <c r="J7" s="3"/>
      <c r="K7" s="3"/>
      <c r="L7" s="3"/>
      <c r="O7" s="15"/>
      <c r="P7" s="15"/>
    </row>
    <row r="8" spans="1:16" x14ac:dyDescent="0.25">
      <c r="B8" s="315" t="str">
        <f>UPPER(IF(Intro!$G$24="English",O8,P8))</f>
        <v>COMMENTAIRES PROTÉGÉS</v>
      </c>
      <c r="C8" s="316"/>
      <c r="D8" s="316"/>
      <c r="E8" s="316"/>
      <c r="F8" s="316"/>
      <c r="G8" s="316"/>
      <c r="H8" s="316"/>
      <c r="I8" s="316"/>
      <c r="J8" s="316"/>
      <c r="K8" s="316"/>
      <c r="L8" s="317"/>
      <c r="M8" s="53"/>
      <c r="O8" s="53" t="s">
        <v>64</v>
      </c>
      <c r="P8" s="53" t="s">
        <v>162</v>
      </c>
    </row>
    <row r="9" spans="1:16" x14ac:dyDescent="0.25">
      <c r="B9" s="16"/>
      <c r="C9" s="26"/>
      <c r="D9" s="27"/>
      <c r="E9" s="27"/>
      <c r="F9" s="27"/>
      <c r="G9" s="27"/>
      <c r="H9" s="27"/>
      <c r="I9" s="27"/>
      <c r="J9" s="27"/>
      <c r="K9" s="27"/>
      <c r="L9" s="17"/>
      <c r="M9" s="53"/>
    </row>
    <row r="10" spans="1:16" x14ac:dyDescent="0.25">
      <c r="B10" s="275" t="str">
        <f>AddPub!B10</f>
        <v>Si votre entreprise désire ajouter des commentaires concernant vos réponses, vous les inscrivez ici. Indiquez à quelle question se rapportent vos commentaires.</v>
      </c>
      <c r="C10" s="276"/>
      <c r="D10" s="276"/>
      <c r="E10" s="276"/>
      <c r="F10" s="276"/>
      <c r="G10" s="276"/>
      <c r="H10" s="276"/>
      <c r="I10" s="276"/>
      <c r="J10" s="276"/>
      <c r="K10" s="276"/>
      <c r="L10" s="277"/>
      <c r="M10" s="53"/>
      <c r="O10" s="18"/>
    </row>
    <row r="11" spans="1:16" x14ac:dyDescent="0.25">
      <c r="B11" s="67"/>
      <c r="C11" s="26"/>
      <c r="D11" s="27"/>
      <c r="E11" s="27"/>
      <c r="F11" s="27"/>
      <c r="G11" s="27"/>
      <c r="H11" s="27"/>
      <c r="I11" s="27"/>
      <c r="J11" s="27"/>
      <c r="K11" s="27"/>
      <c r="L11" s="17"/>
      <c r="M11" s="53"/>
      <c r="O11" s="75" t="s">
        <v>307</v>
      </c>
      <c r="P11" s="75" t="s">
        <v>308</v>
      </c>
    </row>
    <row r="12" spans="1:16" x14ac:dyDescent="0.25">
      <c r="B12" s="67"/>
      <c r="C12" s="453" t="str">
        <f>IF(Intro!$G$24="English",O11,P11)</f>
        <v>Onglet et question</v>
      </c>
      <c r="D12" s="425" t="str">
        <f>IF(Intro!$G$24="English",O12,P12)</f>
        <v>Commentaires</v>
      </c>
      <c r="E12" s="426"/>
      <c r="F12" s="426"/>
      <c r="G12" s="426"/>
      <c r="H12" s="426"/>
      <c r="I12" s="426"/>
      <c r="J12" s="426"/>
      <c r="K12" s="426"/>
      <c r="L12" s="427"/>
      <c r="M12" s="53"/>
      <c r="O12" s="18" t="s">
        <v>99</v>
      </c>
      <c r="P12" s="53" t="s">
        <v>100</v>
      </c>
    </row>
    <row r="13" spans="1:16" x14ac:dyDescent="0.25">
      <c r="B13" s="67"/>
      <c r="C13" s="455"/>
      <c r="D13" s="428"/>
      <c r="E13" s="429"/>
      <c r="F13" s="429"/>
      <c r="G13" s="429"/>
      <c r="H13" s="429"/>
      <c r="I13" s="429"/>
      <c r="J13" s="429"/>
      <c r="K13" s="429"/>
      <c r="L13" s="430"/>
      <c r="M13" s="53"/>
      <c r="O13" s="18"/>
    </row>
    <row r="14" spans="1:16" x14ac:dyDescent="0.25">
      <c r="B14" s="171" t="str">
        <f>IF(Intro!$G$24="English",O14,P14)</f>
        <v>Commentaire 1</v>
      </c>
      <c r="C14" s="431"/>
      <c r="D14" s="435"/>
      <c r="E14" s="436"/>
      <c r="F14" s="436"/>
      <c r="G14" s="436"/>
      <c r="H14" s="436"/>
      <c r="I14" s="436"/>
      <c r="J14" s="436"/>
      <c r="K14" s="436"/>
      <c r="L14" s="437"/>
      <c r="M14" s="53"/>
      <c r="O14" s="18" t="s">
        <v>101</v>
      </c>
      <c r="P14" s="53" t="s">
        <v>102</v>
      </c>
    </row>
    <row r="15" spans="1:16" x14ac:dyDescent="0.25">
      <c r="B15" s="71"/>
      <c r="C15" s="432"/>
      <c r="D15" s="438"/>
      <c r="E15" s="439"/>
      <c r="F15" s="439"/>
      <c r="G15" s="439"/>
      <c r="H15" s="439"/>
      <c r="I15" s="439"/>
      <c r="J15" s="439"/>
      <c r="K15" s="439"/>
      <c r="L15" s="440"/>
      <c r="M15" s="53"/>
      <c r="O15" s="18"/>
    </row>
    <row r="16" spans="1:16" x14ac:dyDescent="0.25">
      <c r="B16" s="71"/>
      <c r="C16" s="432"/>
      <c r="D16" s="438"/>
      <c r="E16" s="439"/>
      <c r="F16" s="439"/>
      <c r="G16" s="439"/>
      <c r="H16" s="439"/>
      <c r="I16" s="439"/>
      <c r="J16" s="439"/>
      <c r="K16" s="439"/>
      <c r="L16" s="440"/>
      <c r="M16" s="53"/>
      <c r="O16" s="18"/>
    </row>
    <row r="17" spans="2:16" x14ac:dyDescent="0.25">
      <c r="B17" s="71"/>
      <c r="C17" s="432"/>
      <c r="D17" s="438"/>
      <c r="E17" s="439"/>
      <c r="F17" s="439"/>
      <c r="G17" s="439"/>
      <c r="H17" s="439"/>
      <c r="I17" s="439"/>
      <c r="J17" s="439"/>
      <c r="K17" s="439"/>
      <c r="L17" s="440"/>
      <c r="M17" s="53"/>
      <c r="O17" s="18"/>
    </row>
    <row r="18" spans="2:16" x14ac:dyDescent="0.25">
      <c r="B18" s="71"/>
      <c r="C18" s="432"/>
      <c r="D18" s="438"/>
      <c r="E18" s="439"/>
      <c r="F18" s="439"/>
      <c r="G18" s="439"/>
      <c r="H18" s="439"/>
      <c r="I18" s="439"/>
      <c r="J18" s="439"/>
      <c r="K18" s="439"/>
      <c r="L18" s="440"/>
      <c r="M18" s="53"/>
      <c r="O18" s="18"/>
    </row>
    <row r="19" spans="2:16" x14ac:dyDescent="0.25">
      <c r="B19" s="71"/>
      <c r="C19" s="432"/>
      <c r="D19" s="438"/>
      <c r="E19" s="439"/>
      <c r="F19" s="439"/>
      <c r="G19" s="439"/>
      <c r="H19" s="439"/>
      <c r="I19" s="439"/>
      <c r="J19" s="439"/>
      <c r="K19" s="439"/>
      <c r="L19" s="440"/>
      <c r="M19" s="53"/>
      <c r="O19" s="18"/>
    </row>
    <row r="20" spans="2:16" x14ac:dyDescent="0.25">
      <c r="B20" s="71"/>
      <c r="C20" s="432"/>
      <c r="D20" s="438"/>
      <c r="E20" s="439"/>
      <c r="F20" s="439"/>
      <c r="G20" s="439"/>
      <c r="H20" s="439"/>
      <c r="I20" s="439"/>
      <c r="J20" s="439"/>
      <c r="K20" s="439"/>
      <c r="L20" s="440"/>
      <c r="M20" s="53"/>
      <c r="O20" s="18"/>
    </row>
    <row r="21" spans="2:16" x14ac:dyDescent="0.25">
      <c r="B21" s="71"/>
      <c r="C21" s="432"/>
      <c r="D21" s="438"/>
      <c r="E21" s="439"/>
      <c r="F21" s="439"/>
      <c r="G21" s="439"/>
      <c r="H21" s="439"/>
      <c r="I21" s="439"/>
      <c r="J21" s="439"/>
      <c r="K21" s="439"/>
      <c r="L21" s="440"/>
      <c r="M21" s="53"/>
      <c r="O21" s="18"/>
    </row>
    <row r="22" spans="2:16" x14ac:dyDescent="0.25">
      <c r="B22" s="71"/>
      <c r="C22" s="432"/>
      <c r="D22" s="438"/>
      <c r="E22" s="439"/>
      <c r="F22" s="439"/>
      <c r="G22" s="439"/>
      <c r="H22" s="439"/>
      <c r="I22" s="439"/>
      <c r="J22" s="439"/>
      <c r="K22" s="439"/>
      <c r="L22" s="440"/>
      <c r="M22" s="53"/>
      <c r="O22" s="18"/>
    </row>
    <row r="23" spans="2:16" x14ac:dyDescent="0.25">
      <c r="B23" s="172"/>
      <c r="C23" s="433"/>
      <c r="D23" s="444"/>
      <c r="E23" s="445"/>
      <c r="F23" s="445"/>
      <c r="G23" s="445"/>
      <c r="H23" s="445"/>
      <c r="I23" s="445"/>
      <c r="J23" s="445"/>
      <c r="K23" s="445"/>
      <c r="L23" s="446"/>
      <c r="M23" s="53"/>
      <c r="O23" s="18"/>
    </row>
    <row r="24" spans="2:16" x14ac:dyDescent="0.25">
      <c r="B24" s="171" t="str">
        <f>IF(Intro!$G$24="English",O24,P24)</f>
        <v>Commentaire 2</v>
      </c>
      <c r="C24" s="431"/>
      <c r="D24" s="435"/>
      <c r="E24" s="436"/>
      <c r="F24" s="436"/>
      <c r="G24" s="436"/>
      <c r="H24" s="436"/>
      <c r="I24" s="436"/>
      <c r="J24" s="436"/>
      <c r="K24" s="436"/>
      <c r="L24" s="437"/>
      <c r="M24" s="53"/>
      <c r="O24" s="18" t="s">
        <v>103</v>
      </c>
      <c r="P24" s="53" t="s">
        <v>104</v>
      </c>
    </row>
    <row r="25" spans="2:16" x14ac:dyDescent="0.25">
      <c r="B25" s="71"/>
      <c r="C25" s="432"/>
      <c r="D25" s="438"/>
      <c r="E25" s="439"/>
      <c r="F25" s="439"/>
      <c r="G25" s="439"/>
      <c r="H25" s="439"/>
      <c r="I25" s="439"/>
      <c r="J25" s="439"/>
      <c r="K25" s="439"/>
      <c r="L25" s="440"/>
      <c r="M25" s="53"/>
      <c r="O25" s="18"/>
    </row>
    <row r="26" spans="2:16" x14ac:dyDescent="0.25">
      <c r="B26" s="71"/>
      <c r="C26" s="432"/>
      <c r="D26" s="438"/>
      <c r="E26" s="439"/>
      <c r="F26" s="439"/>
      <c r="G26" s="439"/>
      <c r="H26" s="439"/>
      <c r="I26" s="439"/>
      <c r="J26" s="439"/>
      <c r="K26" s="439"/>
      <c r="L26" s="440"/>
      <c r="M26" s="53"/>
      <c r="O26" s="18"/>
    </row>
    <row r="27" spans="2:16" x14ac:dyDescent="0.25">
      <c r="B27" s="71"/>
      <c r="C27" s="432"/>
      <c r="D27" s="438"/>
      <c r="E27" s="439"/>
      <c r="F27" s="439"/>
      <c r="G27" s="439"/>
      <c r="H27" s="439"/>
      <c r="I27" s="439"/>
      <c r="J27" s="439"/>
      <c r="K27" s="439"/>
      <c r="L27" s="440"/>
      <c r="M27" s="53"/>
      <c r="O27" s="18"/>
    </row>
    <row r="28" spans="2:16" x14ac:dyDescent="0.25">
      <c r="B28" s="71"/>
      <c r="C28" s="432"/>
      <c r="D28" s="438"/>
      <c r="E28" s="439"/>
      <c r="F28" s="439"/>
      <c r="G28" s="439"/>
      <c r="H28" s="439"/>
      <c r="I28" s="439"/>
      <c r="J28" s="439"/>
      <c r="K28" s="439"/>
      <c r="L28" s="440"/>
      <c r="M28" s="53"/>
      <c r="O28" s="18"/>
    </row>
    <row r="29" spans="2:16" x14ac:dyDescent="0.25">
      <c r="B29" s="71"/>
      <c r="C29" s="432"/>
      <c r="D29" s="438"/>
      <c r="E29" s="439"/>
      <c r="F29" s="439"/>
      <c r="G29" s="439"/>
      <c r="H29" s="439"/>
      <c r="I29" s="439"/>
      <c r="J29" s="439"/>
      <c r="K29" s="439"/>
      <c r="L29" s="440"/>
      <c r="M29" s="53"/>
      <c r="O29" s="18"/>
    </row>
    <row r="30" spans="2:16" x14ac:dyDescent="0.25">
      <c r="B30" s="71"/>
      <c r="C30" s="432"/>
      <c r="D30" s="438"/>
      <c r="E30" s="439"/>
      <c r="F30" s="439"/>
      <c r="G30" s="439"/>
      <c r="H30" s="439"/>
      <c r="I30" s="439"/>
      <c r="J30" s="439"/>
      <c r="K30" s="439"/>
      <c r="L30" s="440"/>
      <c r="M30" s="53"/>
      <c r="O30" s="18"/>
    </row>
    <row r="31" spans="2:16" x14ac:dyDescent="0.25">
      <c r="B31" s="71"/>
      <c r="C31" s="432"/>
      <c r="D31" s="438"/>
      <c r="E31" s="439"/>
      <c r="F31" s="439"/>
      <c r="G31" s="439"/>
      <c r="H31" s="439"/>
      <c r="I31" s="439"/>
      <c r="J31" s="439"/>
      <c r="K31" s="439"/>
      <c r="L31" s="440"/>
      <c r="M31" s="53"/>
      <c r="O31" s="18"/>
    </row>
    <row r="32" spans="2:16" x14ac:dyDescent="0.25">
      <c r="B32" s="71"/>
      <c r="C32" s="432"/>
      <c r="D32" s="438"/>
      <c r="E32" s="439"/>
      <c r="F32" s="439"/>
      <c r="G32" s="439"/>
      <c r="H32" s="439"/>
      <c r="I32" s="439"/>
      <c r="J32" s="439"/>
      <c r="K32" s="439"/>
      <c r="L32" s="440"/>
      <c r="M32" s="53"/>
      <c r="O32" s="18"/>
    </row>
    <row r="33" spans="2:16" x14ac:dyDescent="0.25">
      <c r="B33" s="172"/>
      <c r="C33" s="433"/>
      <c r="D33" s="444"/>
      <c r="E33" s="445"/>
      <c r="F33" s="445"/>
      <c r="G33" s="445"/>
      <c r="H33" s="445"/>
      <c r="I33" s="445"/>
      <c r="J33" s="445"/>
      <c r="K33" s="445"/>
      <c r="L33" s="446"/>
      <c r="M33" s="53"/>
      <c r="O33" s="18"/>
    </row>
    <row r="34" spans="2:16" x14ac:dyDescent="0.25">
      <c r="B34" s="171" t="str">
        <f>IF(Intro!$G$24="English",O34,P34)</f>
        <v>Commentaire 3</v>
      </c>
      <c r="C34" s="431"/>
      <c r="D34" s="435"/>
      <c r="E34" s="436"/>
      <c r="F34" s="436"/>
      <c r="G34" s="436"/>
      <c r="H34" s="436"/>
      <c r="I34" s="436"/>
      <c r="J34" s="436"/>
      <c r="K34" s="436"/>
      <c r="L34" s="437"/>
      <c r="M34" s="53"/>
      <c r="O34" s="18" t="s">
        <v>105</v>
      </c>
      <c r="P34" s="53" t="s">
        <v>106</v>
      </c>
    </row>
    <row r="35" spans="2:16" x14ac:dyDescent="0.25">
      <c r="B35" s="71"/>
      <c r="C35" s="432"/>
      <c r="D35" s="438"/>
      <c r="E35" s="439"/>
      <c r="F35" s="439"/>
      <c r="G35" s="439"/>
      <c r="H35" s="439"/>
      <c r="I35" s="439"/>
      <c r="J35" s="439"/>
      <c r="K35" s="439"/>
      <c r="L35" s="440"/>
      <c r="M35" s="53"/>
      <c r="O35" s="18"/>
    </row>
    <row r="36" spans="2:16" x14ac:dyDescent="0.25">
      <c r="B36" s="71"/>
      <c r="C36" s="432"/>
      <c r="D36" s="438"/>
      <c r="E36" s="439"/>
      <c r="F36" s="439"/>
      <c r="G36" s="439"/>
      <c r="H36" s="439"/>
      <c r="I36" s="439"/>
      <c r="J36" s="439"/>
      <c r="K36" s="439"/>
      <c r="L36" s="440"/>
      <c r="M36" s="53"/>
      <c r="O36" s="18"/>
    </row>
    <row r="37" spans="2:16" x14ac:dyDescent="0.25">
      <c r="B37" s="71"/>
      <c r="C37" s="432"/>
      <c r="D37" s="438"/>
      <c r="E37" s="439"/>
      <c r="F37" s="439"/>
      <c r="G37" s="439"/>
      <c r="H37" s="439"/>
      <c r="I37" s="439"/>
      <c r="J37" s="439"/>
      <c r="K37" s="439"/>
      <c r="L37" s="440"/>
      <c r="M37" s="53"/>
      <c r="O37" s="18"/>
    </row>
    <row r="38" spans="2:16" x14ac:dyDescent="0.25">
      <c r="B38" s="71"/>
      <c r="C38" s="432"/>
      <c r="D38" s="438"/>
      <c r="E38" s="439"/>
      <c r="F38" s="439"/>
      <c r="G38" s="439"/>
      <c r="H38" s="439"/>
      <c r="I38" s="439"/>
      <c r="J38" s="439"/>
      <c r="K38" s="439"/>
      <c r="L38" s="440"/>
      <c r="M38" s="53"/>
      <c r="O38" s="18"/>
    </row>
    <row r="39" spans="2:16" x14ac:dyDescent="0.25">
      <c r="B39" s="71"/>
      <c r="C39" s="432"/>
      <c r="D39" s="438"/>
      <c r="E39" s="439"/>
      <c r="F39" s="439"/>
      <c r="G39" s="439"/>
      <c r="H39" s="439"/>
      <c r="I39" s="439"/>
      <c r="J39" s="439"/>
      <c r="K39" s="439"/>
      <c r="L39" s="440"/>
      <c r="M39" s="53"/>
      <c r="O39" s="18"/>
    </row>
    <row r="40" spans="2:16" x14ac:dyDescent="0.25">
      <c r="B40" s="71"/>
      <c r="C40" s="432"/>
      <c r="D40" s="438"/>
      <c r="E40" s="439"/>
      <c r="F40" s="439"/>
      <c r="G40" s="439"/>
      <c r="H40" s="439"/>
      <c r="I40" s="439"/>
      <c r="J40" s="439"/>
      <c r="K40" s="439"/>
      <c r="L40" s="440"/>
      <c r="M40" s="53"/>
      <c r="O40" s="18"/>
    </row>
    <row r="41" spans="2:16" x14ac:dyDescent="0.25">
      <c r="B41" s="71"/>
      <c r="C41" s="432"/>
      <c r="D41" s="438"/>
      <c r="E41" s="439"/>
      <c r="F41" s="439"/>
      <c r="G41" s="439"/>
      <c r="H41" s="439"/>
      <c r="I41" s="439"/>
      <c r="J41" s="439"/>
      <c r="K41" s="439"/>
      <c r="L41" s="440"/>
      <c r="M41" s="53"/>
      <c r="O41" s="18"/>
    </row>
    <row r="42" spans="2:16" x14ac:dyDescent="0.25">
      <c r="B42" s="71"/>
      <c r="C42" s="432"/>
      <c r="D42" s="438"/>
      <c r="E42" s="439"/>
      <c r="F42" s="439"/>
      <c r="G42" s="439"/>
      <c r="H42" s="439"/>
      <c r="I42" s="439"/>
      <c r="J42" s="439"/>
      <c r="K42" s="439"/>
      <c r="L42" s="440"/>
      <c r="M42" s="53"/>
      <c r="O42" s="18"/>
    </row>
    <row r="43" spans="2:16" x14ac:dyDescent="0.25">
      <c r="B43" s="172"/>
      <c r="C43" s="433"/>
      <c r="D43" s="444"/>
      <c r="E43" s="445"/>
      <c r="F43" s="445"/>
      <c r="G43" s="445"/>
      <c r="H43" s="445"/>
      <c r="I43" s="445"/>
      <c r="J43" s="445"/>
      <c r="K43" s="445"/>
      <c r="L43" s="446"/>
      <c r="M43" s="53"/>
      <c r="O43" s="18"/>
    </row>
    <row r="44" spans="2:16" x14ac:dyDescent="0.25">
      <c r="B44" s="171" t="str">
        <f>IF(Intro!$G$24="English",O44,P44)</f>
        <v>Commentaire 4</v>
      </c>
      <c r="C44" s="431"/>
      <c r="D44" s="435"/>
      <c r="E44" s="436"/>
      <c r="F44" s="436"/>
      <c r="G44" s="436"/>
      <c r="H44" s="436"/>
      <c r="I44" s="436"/>
      <c r="J44" s="436"/>
      <c r="K44" s="436"/>
      <c r="L44" s="437"/>
      <c r="M44" s="53"/>
      <c r="O44" s="18" t="s">
        <v>107</v>
      </c>
      <c r="P44" s="53" t="s">
        <v>108</v>
      </c>
    </row>
    <row r="45" spans="2:16" x14ac:dyDescent="0.25">
      <c r="B45" s="71"/>
      <c r="C45" s="432"/>
      <c r="D45" s="438"/>
      <c r="E45" s="439"/>
      <c r="F45" s="439"/>
      <c r="G45" s="439"/>
      <c r="H45" s="439"/>
      <c r="I45" s="439"/>
      <c r="J45" s="439"/>
      <c r="K45" s="439"/>
      <c r="L45" s="440"/>
      <c r="M45" s="53"/>
      <c r="O45" s="18"/>
    </row>
    <row r="46" spans="2:16" x14ac:dyDescent="0.25">
      <c r="B46" s="71"/>
      <c r="C46" s="432"/>
      <c r="D46" s="438"/>
      <c r="E46" s="439"/>
      <c r="F46" s="439"/>
      <c r="G46" s="439"/>
      <c r="H46" s="439"/>
      <c r="I46" s="439"/>
      <c r="J46" s="439"/>
      <c r="K46" s="439"/>
      <c r="L46" s="440"/>
      <c r="M46" s="53"/>
      <c r="O46" s="18"/>
    </row>
    <row r="47" spans="2:16" x14ac:dyDescent="0.25">
      <c r="B47" s="71"/>
      <c r="C47" s="432"/>
      <c r="D47" s="438"/>
      <c r="E47" s="439"/>
      <c r="F47" s="439"/>
      <c r="G47" s="439"/>
      <c r="H47" s="439"/>
      <c r="I47" s="439"/>
      <c r="J47" s="439"/>
      <c r="K47" s="439"/>
      <c r="L47" s="440"/>
      <c r="M47" s="53"/>
      <c r="O47" s="18"/>
    </row>
    <row r="48" spans="2:16" x14ac:dyDescent="0.25">
      <c r="B48" s="71"/>
      <c r="C48" s="432"/>
      <c r="D48" s="438"/>
      <c r="E48" s="439"/>
      <c r="F48" s="439"/>
      <c r="G48" s="439"/>
      <c r="H48" s="439"/>
      <c r="I48" s="439"/>
      <c r="J48" s="439"/>
      <c r="K48" s="439"/>
      <c r="L48" s="440"/>
      <c r="M48" s="53"/>
      <c r="O48" s="18"/>
    </row>
    <row r="49" spans="1:16" x14ac:dyDescent="0.25">
      <c r="B49" s="71"/>
      <c r="C49" s="432"/>
      <c r="D49" s="438"/>
      <c r="E49" s="439"/>
      <c r="F49" s="439"/>
      <c r="G49" s="439"/>
      <c r="H49" s="439"/>
      <c r="I49" s="439"/>
      <c r="J49" s="439"/>
      <c r="K49" s="439"/>
      <c r="L49" s="440"/>
      <c r="M49" s="53"/>
      <c r="O49" s="18"/>
    </row>
    <row r="50" spans="1:16" x14ac:dyDescent="0.25">
      <c r="B50" s="71"/>
      <c r="C50" s="432"/>
      <c r="D50" s="438"/>
      <c r="E50" s="439"/>
      <c r="F50" s="439"/>
      <c r="G50" s="439"/>
      <c r="H50" s="439"/>
      <c r="I50" s="439"/>
      <c r="J50" s="439"/>
      <c r="K50" s="439"/>
      <c r="L50" s="440"/>
      <c r="M50" s="53"/>
      <c r="O50" s="18"/>
    </row>
    <row r="51" spans="1:16" x14ac:dyDescent="0.25">
      <c r="B51" s="71"/>
      <c r="C51" s="432"/>
      <c r="D51" s="438"/>
      <c r="E51" s="439"/>
      <c r="F51" s="439"/>
      <c r="G51" s="439"/>
      <c r="H51" s="439"/>
      <c r="I51" s="439"/>
      <c r="J51" s="439"/>
      <c r="K51" s="439"/>
      <c r="L51" s="440"/>
      <c r="M51" s="53"/>
      <c r="O51" s="18"/>
    </row>
    <row r="52" spans="1:16" x14ac:dyDescent="0.25">
      <c r="B52" s="71"/>
      <c r="C52" s="432"/>
      <c r="D52" s="438"/>
      <c r="E52" s="439"/>
      <c r="F52" s="439"/>
      <c r="G52" s="439"/>
      <c r="H52" s="439"/>
      <c r="I52" s="439"/>
      <c r="J52" s="439"/>
      <c r="K52" s="439"/>
      <c r="L52" s="440"/>
      <c r="M52" s="53"/>
      <c r="O52" s="18"/>
    </row>
    <row r="53" spans="1:16" x14ac:dyDescent="0.25">
      <c r="B53" s="172"/>
      <c r="C53" s="433"/>
      <c r="D53" s="444"/>
      <c r="E53" s="445"/>
      <c r="F53" s="445"/>
      <c r="G53" s="445"/>
      <c r="H53" s="445"/>
      <c r="I53" s="445"/>
      <c r="J53" s="445"/>
      <c r="K53" s="445"/>
      <c r="L53" s="446"/>
      <c r="M53" s="53"/>
      <c r="O53" s="18"/>
    </row>
    <row r="54" spans="1:16" x14ac:dyDescent="0.25">
      <c r="B54" s="171" t="str">
        <f>IF(Intro!$G$24="English",O54,P54)</f>
        <v>Commentaire 5</v>
      </c>
      <c r="C54" s="431"/>
      <c r="D54" s="435"/>
      <c r="E54" s="436"/>
      <c r="F54" s="436"/>
      <c r="G54" s="436"/>
      <c r="H54" s="436"/>
      <c r="I54" s="436"/>
      <c r="J54" s="436"/>
      <c r="K54" s="436"/>
      <c r="L54" s="437"/>
      <c r="M54" s="53"/>
      <c r="O54" s="18" t="s">
        <v>109</v>
      </c>
      <c r="P54" s="53" t="s">
        <v>110</v>
      </c>
    </row>
    <row r="55" spans="1:16" x14ac:dyDescent="0.25">
      <c r="B55" s="71"/>
      <c r="C55" s="432"/>
      <c r="D55" s="438"/>
      <c r="E55" s="439"/>
      <c r="F55" s="439"/>
      <c r="G55" s="439"/>
      <c r="H55" s="439"/>
      <c r="I55" s="439"/>
      <c r="J55" s="439"/>
      <c r="K55" s="439"/>
      <c r="L55" s="440"/>
      <c r="M55" s="53"/>
      <c r="O55" s="18"/>
    </row>
    <row r="56" spans="1:16" x14ac:dyDescent="0.25">
      <c r="B56" s="71"/>
      <c r="C56" s="432"/>
      <c r="D56" s="438"/>
      <c r="E56" s="439"/>
      <c r="F56" s="439"/>
      <c r="G56" s="439"/>
      <c r="H56" s="439"/>
      <c r="I56" s="439"/>
      <c r="J56" s="439"/>
      <c r="K56" s="439"/>
      <c r="L56" s="440"/>
      <c r="M56" s="53"/>
      <c r="O56" s="18"/>
    </row>
    <row r="57" spans="1:16" x14ac:dyDescent="0.25">
      <c r="B57" s="71"/>
      <c r="C57" s="432"/>
      <c r="D57" s="438"/>
      <c r="E57" s="439"/>
      <c r="F57" s="439"/>
      <c r="G57" s="439"/>
      <c r="H57" s="439"/>
      <c r="I57" s="439"/>
      <c r="J57" s="439"/>
      <c r="K57" s="439"/>
      <c r="L57" s="440"/>
      <c r="M57" s="53"/>
      <c r="O57" s="18"/>
    </row>
    <row r="58" spans="1:16" x14ac:dyDescent="0.25">
      <c r="B58" s="71"/>
      <c r="C58" s="432"/>
      <c r="D58" s="438"/>
      <c r="E58" s="439"/>
      <c r="F58" s="439"/>
      <c r="G58" s="439"/>
      <c r="H58" s="439"/>
      <c r="I58" s="439"/>
      <c r="J58" s="439"/>
      <c r="K58" s="439"/>
      <c r="L58" s="440"/>
      <c r="M58" s="53"/>
      <c r="O58" s="18"/>
    </row>
    <row r="59" spans="1:16" x14ac:dyDescent="0.25">
      <c r="B59" s="71"/>
      <c r="C59" s="432"/>
      <c r="D59" s="438"/>
      <c r="E59" s="439"/>
      <c r="F59" s="439"/>
      <c r="G59" s="439"/>
      <c r="H59" s="439"/>
      <c r="I59" s="439"/>
      <c r="J59" s="439"/>
      <c r="K59" s="439"/>
      <c r="L59" s="440"/>
      <c r="M59" s="53"/>
      <c r="O59" s="18"/>
    </row>
    <row r="60" spans="1:16" x14ac:dyDescent="0.25">
      <c r="B60" s="71"/>
      <c r="C60" s="432"/>
      <c r="D60" s="438"/>
      <c r="E60" s="439"/>
      <c r="F60" s="439"/>
      <c r="G60" s="439"/>
      <c r="H60" s="439"/>
      <c r="I60" s="439"/>
      <c r="J60" s="439"/>
      <c r="K60" s="439"/>
      <c r="L60" s="440"/>
      <c r="M60" s="53"/>
      <c r="O60" s="18"/>
    </row>
    <row r="61" spans="1:16" x14ac:dyDescent="0.25">
      <c r="B61" s="71"/>
      <c r="C61" s="432"/>
      <c r="D61" s="438"/>
      <c r="E61" s="439"/>
      <c r="F61" s="439"/>
      <c r="G61" s="439"/>
      <c r="H61" s="439"/>
      <c r="I61" s="439"/>
      <c r="J61" s="439"/>
      <c r="K61" s="439"/>
      <c r="L61" s="440"/>
      <c r="M61" s="53"/>
      <c r="O61" s="18"/>
    </row>
    <row r="62" spans="1:16" x14ac:dyDescent="0.25">
      <c r="B62" s="71"/>
      <c r="C62" s="432"/>
      <c r="D62" s="438"/>
      <c r="E62" s="439"/>
      <c r="F62" s="439"/>
      <c r="G62" s="439"/>
      <c r="H62" s="439"/>
      <c r="I62" s="439"/>
      <c r="J62" s="439"/>
      <c r="K62" s="439"/>
      <c r="L62" s="440"/>
      <c r="M62" s="53"/>
      <c r="O62" s="18"/>
    </row>
    <row r="63" spans="1:16" x14ac:dyDescent="0.25">
      <c r="B63" s="173"/>
      <c r="C63" s="434"/>
      <c r="D63" s="441"/>
      <c r="E63" s="442"/>
      <c r="F63" s="442"/>
      <c r="G63" s="442"/>
      <c r="H63" s="442"/>
      <c r="I63" s="442"/>
      <c r="J63" s="442"/>
      <c r="K63" s="442"/>
      <c r="L63" s="443"/>
      <c r="M63" s="53"/>
      <c r="O63" s="18"/>
    </row>
    <row r="64" spans="1:16" s="47" customFormat="1" x14ac:dyDescent="0.25">
      <c r="A64" s="81"/>
      <c r="B64" s="4"/>
      <c r="C64" s="42"/>
      <c r="D64" s="42"/>
      <c r="E64" s="42"/>
      <c r="F64" s="42"/>
      <c r="G64" s="42"/>
      <c r="H64" s="42"/>
      <c r="I64" s="42"/>
      <c r="J64" s="42"/>
      <c r="K64" s="42"/>
      <c r="L64" s="42"/>
      <c r="N64" s="82"/>
    </row>
  </sheetData>
  <sheetProtection algorithmName="SHA-512" hashValue="3J1lDj/jAiHIHYVfDXQ06EJ147YwwoG+xYEMqzQNdOHpJs4tDIYjHdD3XZpTREBQPmxbF21fMrxeoJ05I68RHA==" saltValue="jJKKwB/v4TX0k29+qHv+Jw==" spinCount="100000" sheet="1" objects="1" scenarios="1" selectLockedCells="1"/>
  <mergeCells count="17">
    <mergeCell ref="C34:C43"/>
    <mergeCell ref="C44:C53"/>
    <mergeCell ref="C54:C63"/>
    <mergeCell ref="D34:L43"/>
    <mergeCell ref="D44:L53"/>
    <mergeCell ref="D54:L63"/>
    <mergeCell ref="B4:L4"/>
    <mergeCell ref="B5:L5"/>
    <mergeCell ref="B6:L6"/>
    <mergeCell ref="B10:L10"/>
    <mergeCell ref="B8:L8"/>
    <mergeCell ref="C14:C23"/>
    <mergeCell ref="C24:C33"/>
    <mergeCell ref="D12:L13"/>
    <mergeCell ref="D14:L23"/>
    <mergeCell ref="D24:L33"/>
    <mergeCell ref="C12:C13"/>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4 E34 E44 E54 E14" xr:uid="{590C6982-93A3-4691-99E4-9AA97E9A9948}">
      <formula1>1000</formula1>
    </dataValidation>
  </dataValidations>
  <printOptions horizontalCentered="1"/>
  <pageMargins left="0.25" right="0.25" top="0.75" bottom="0.75" header="0.3" footer="0.3"/>
  <pageSetup scale="63" fitToHeight="0" orientation="portrait" r:id="rId1"/>
  <headerFooter>
    <oddFooter>&amp;L&amp;A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E6E06-317F-43E4-A6C6-377C9C18C326}">
  <sheetPr codeName="Sheet16">
    <tabColor rgb="FF00B0F0"/>
    <pageSetUpPr fitToPage="1"/>
  </sheetPr>
  <dimension ref="A1:P53"/>
  <sheetViews>
    <sheetView showGridLines="0" topLeftCell="A25" zoomScaleNormal="100" workbookViewId="0"/>
  </sheetViews>
  <sheetFormatPr defaultColWidth="9.42578125" defaultRowHeight="14.25" x14ac:dyDescent="0.25"/>
  <cols>
    <col min="1" max="1" width="1.5703125" style="7" customWidth="1"/>
    <col min="2" max="12" width="14.5703125" style="1" customWidth="1"/>
    <col min="13" max="13" width="6.42578125" style="8" customWidth="1"/>
    <col min="14" max="14" width="9.42578125" style="53" customWidth="1"/>
    <col min="15" max="15" width="10.5703125" style="53" hidden="1" customWidth="1"/>
    <col min="16" max="16" width="8.5703125" style="53" hidden="1" customWidth="1"/>
    <col min="17" max="19" width="9.42578125" style="53" customWidth="1"/>
    <col min="20" max="16384" width="9.42578125" style="53"/>
  </cols>
  <sheetData>
    <row r="1" spans="1:16" x14ac:dyDescent="0.25">
      <c r="O1" s="53" t="s">
        <v>316</v>
      </c>
      <c r="P1" s="53" t="s">
        <v>316</v>
      </c>
    </row>
    <row r="2" spans="1:16" x14ac:dyDescent="0.25">
      <c r="B2" s="10" t="s">
        <v>46</v>
      </c>
      <c r="O2" s="9" t="s">
        <v>68</v>
      </c>
      <c r="P2" s="9" t="s">
        <v>81</v>
      </c>
    </row>
    <row r="3" spans="1:16" x14ac:dyDescent="0.25">
      <c r="B3" s="12"/>
      <c r="O3" s="2"/>
      <c r="P3" s="2"/>
    </row>
    <row r="4" spans="1:16" s="2" customFormat="1" x14ac:dyDescent="0.25">
      <c r="A4" s="4"/>
      <c r="B4" s="289" t="str">
        <f>Info!B4</f>
        <v>QUESTIONNAIRE À L'INTENTION DES IMPORTATEURS</v>
      </c>
      <c r="C4" s="289"/>
      <c r="D4" s="289"/>
      <c r="E4" s="289"/>
      <c r="F4" s="289"/>
      <c r="G4" s="289"/>
      <c r="H4" s="289"/>
      <c r="I4" s="289"/>
      <c r="J4" s="289"/>
      <c r="K4" s="289"/>
      <c r="L4" s="289"/>
      <c r="M4" s="22"/>
      <c r="N4" s="22"/>
      <c r="O4" s="20"/>
      <c r="P4" s="20"/>
    </row>
    <row r="5" spans="1:16" s="2" customFormat="1" x14ac:dyDescent="0.25">
      <c r="A5" s="4"/>
      <c r="B5" s="289" t="str">
        <f>Info!B5</f>
        <v>RR-2025-006</v>
      </c>
      <c r="C5" s="289"/>
      <c r="D5" s="289"/>
      <c r="E5" s="289"/>
      <c r="F5" s="289"/>
      <c r="G5" s="289"/>
      <c r="H5" s="289"/>
      <c r="I5" s="289"/>
      <c r="J5" s="289"/>
      <c r="K5" s="289"/>
      <c r="L5" s="289"/>
      <c r="M5" s="22"/>
      <c r="N5" s="22"/>
      <c r="O5" s="20"/>
      <c r="P5" s="20"/>
    </row>
    <row r="6" spans="1:16" s="6" customFormat="1" x14ac:dyDescent="0.25">
      <c r="A6" s="4"/>
      <c r="B6" s="289" t="str">
        <f>Info!B6</f>
        <v>FOURNITURES TUBULAIRES POUR PUITS DE PÉTROLE II</v>
      </c>
      <c r="C6" s="289"/>
      <c r="D6" s="289"/>
      <c r="E6" s="289"/>
      <c r="F6" s="289"/>
      <c r="G6" s="289"/>
      <c r="H6" s="289"/>
      <c r="I6" s="289"/>
      <c r="J6" s="289"/>
      <c r="K6" s="289"/>
      <c r="L6" s="289"/>
      <c r="M6" s="20"/>
      <c r="N6" s="20"/>
      <c r="O6" s="15"/>
      <c r="P6" s="15"/>
    </row>
    <row r="7" spans="1:16" s="20" customFormat="1" x14ac:dyDescent="0.25">
      <c r="A7" s="38"/>
      <c r="B7" s="39"/>
      <c r="C7" s="39"/>
      <c r="D7" s="39"/>
      <c r="E7" s="39"/>
      <c r="F7" s="39"/>
      <c r="G7" s="39"/>
      <c r="H7" s="39"/>
      <c r="I7" s="39"/>
      <c r="J7" s="39"/>
      <c r="K7" s="39"/>
      <c r="L7" s="39"/>
      <c r="O7" s="15"/>
      <c r="P7" s="15"/>
    </row>
    <row r="8" spans="1:16" x14ac:dyDescent="0.25">
      <c r="B8" s="513" t="str">
        <f>IF(Intro!$G$24="English",O8,P8)</f>
        <v>CONFIRMATION DES DONNÉES DÉCLARÉES</v>
      </c>
      <c r="C8" s="514"/>
      <c r="D8" s="514"/>
      <c r="E8" s="514"/>
      <c r="F8" s="514"/>
      <c r="G8" s="514"/>
      <c r="H8" s="514"/>
      <c r="I8" s="514"/>
      <c r="J8" s="514"/>
      <c r="K8" s="514"/>
      <c r="L8" s="515"/>
      <c r="M8" s="53"/>
      <c r="O8" s="53" t="s">
        <v>40</v>
      </c>
      <c r="P8" s="53" t="s">
        <v>29</v>
      </c>
    </row>
    <row r="9" spans="1:16" x14ac:dyDescent="0.25">
      <c r="B9" s="315" t="str">
        <f>IF(Intro!$G$24="English",O9,P9)</f>
        <v>GÉNÉRAL</v>
      </c>
      <c r="C9" s="316"/>
      <c r="D9" s="316"/>
      <c r="E9" s="316"/>
      <c r="F9" s="316"/>
      <c r="G9" s="316"/>
      <c r="H9" s="316"/>
      <c r="I9" s="316"/>
      <c r="J9" s="316"/>
      <c r="K9" s="316"/>
      <c r="L9" s="317"/>
      <c r="M9" s="53"/>
      <c r="O9" s="62" t="s">
        <v>263</v>
      </c>
      <c r="P9" s="62" t="s">
        <v>264</v>
      </c>
    </row>
    <row r="10" spans="1:16" x14ac:dyDescent="0.25">
      <c r="B10" s="60"/>
      <c r="C10" s="30"/>
      <c r="D10" s="30"/>
      <c r="E10" s="30"/>
      <c r="F10" s="30"/>
      <c r="G10" s="30"/>
      <c r="H10" s="30"/>
      <c r="I10" s="30"/>
      <c r="J10" s="30"/>
      <c r="K10" s="30"/>
      <c r="L10" s="104"/>
      <c r="M10" s="53"/>
    </row>
    <row r="11" spans="1:16" x14ac:dyDescent="0.25">
      <c r="B11" s="60"/>
      <c r="C11" s="30"/>
      <c r="D11" s="30"/>
      <c r="E11" s="30"/>
      <c r="F11" s="30"/>
      <c r="G11" s="30"/>
      <c r="H11" s="30"/>
      <c r="I11" s="30"/>
      <c r="J11" s="165" t="str">
        <f>IF(Intro!$G$24="English",O11,P11)</f>
        <v>Sélectionnez oui ou non</v>
      </c>
      <c r="K11" s="30"/>
      <c r="L11" s="104"/>
      <c r="M11" s="53"/>
      <c r="O11" s="53" t="s">
        <v>134</v>
      </c>
      <c r="P11" s="53" t="s">
        <v>135</v>
      </c>
    </row>
    <row r="12" spans="1:16" s="28" customFormat="1" x14ac:dyDescent="0.25">
      <c r="A12" s="83"/>
      <c r="B12" s="390" t="str">
        <f>IF(Intro!$G$24="English",O12,P12)</f>
        <v>Confirmez que toutes les données déclarées dans ce questionnaire concernent les marchandises telles que définies dans l’onglet « Intro ».</v>
      </c>
      <c r="C12" s="347"/>
      <c r="D12" s="347"/>
      <c r="E12" s="347"/>
      <c r="F12" s="347"/>
      <c r="G12" s="347"/>
      <c r="H12" s="347"/>
      <c r="I12" s="347"/>
      <c r="J12" s="137"/>
      <c r="K12" s="1"/>
      <c r="L12" s="107"/>
      <c r="O12" s="28" t="s">
        <v>305</v>
      </c>
      <c r="P12" s="28" t="s">
        <v>306</v>
      </c>
    </row>
    <row r="13" spans="1:16" s="28" customFormat="1" x14ac:dyDescent="0.25">
      <c r="A13" s="83"/>
      <c r="B13" s="390" t="str">
        <f>IF(Intro!$G$24="English",O13,P13)</f>
        <v>Confirmez que toutes les sources d'importations (pays) des marchandises ont été déclarées dans ce questionnaire.</v>
      </c>
      <c r="C13" s="347"/>
      <c r="D13" s="347"/>
      <c r="E13" s="347"/>
      <c r="F13" s="347"/>
      <c r="G13" s="347"/>
      <c r="H13" s="347"/>
      <c r="I13" s="347"/>
      <c r="J13" s="137"/>
      <c r="K13" s="1"/>
      <c r="L13" s="107"/>
      <c r="O13" s="28" t="s">
        <v>336</v>
      </c>
      <c r="P13" s="28" t="s">
        <v>337</v>
      </c>
    </row>
    <row r="14" spans="1:16" s="28" customFormat="1" x14ac:dyDescent="0.25">
      <c r="A14" s="83"/>
      <c r="B14" s="516" t="str">
        <f>IF(Intro!$G$24="English",O14,P14)</f>
        <v>Confirmez que tous les volumes déclarés dans ce questionnaire sont en tonnes.</v>
      </c>
      <c r="C14" s="517"/>
      <c r="D14" s="517"/>
      <c r="E14" s="517"/>
      <c r="F14" s="517"/>
      <c r="G14" s="517"/>
      <c r="H14" s="517"/>
      <c r="I14" s="517"/>
      <c r="J14" s="63"/>
      <c r="K14" s="1"/>
      <c r="L14" s="76"/>
      <c r="O14" s="28" t="str">
        <f>"Confirm that all volumes reported in this questionnaire are in "&amp;(Variables!B23)&amp;"."</f>
        <v>Confirm that all volumes reported in this questionnaire are in tonnes.</v>
      </c>
      <c r="P14" s="28" t="str">
        <f>"Confirmez que tous les volumes déclarés dans ce questionnaire sont en "&amp;(Variables!C23)&amp;"."</f>
        <v>Confirmez que tous les volumes déclarés dans ce questionnaire sont en tonnes.</v>
      </c>
    </row>
    <row r="15" spans="1:16" s="28" customFormat="1" x14ac:dyDescent="0.25">
      <c r="A15" s="83"/>
      <c r="B15" s="516" t="str">
        <f>IF(Intro!$G$24="English",O15,P15)</f>
        <v>Confirmez que toutes les valeurs déclarées dans ce questionnaire sont en dollars canadiens.</v>
      </c>
      <c r="C15" s="517" t="e">
        <f>IF(SUM(#REF!)&lt;&gt;0,"X","-")</f>
        <v>#REF!</v>
      </c>
      <c r="D15" s="517" t="e">
        <f>IF(SUM(#REF!)&lt;&gt;0,"X","-")</f>
        <v>#REF!</v>
      </c>
      <c r="E15" s="517" t="e">
        <f>IF(SUM(#REF!)&lt;&gt;0,"X","-")</f>
        <v>#REF!</v>
      </c>
      <c r="F15" s="517" t="e">
        <f>IF(SUM(#REF!)&lt;&gt;0,"X","-")</f>
        <v>#REF!</v>
      </c>
      <c r="G15" s="517" t="e">
        <f>IF(SUM(#REF!)&lt;&gt;0,"X","-")</f>
        <v>#REF!</v>
      </c>
      <c r="H15" s="517"/>
      <c r="I15" s="517"/>
      <c r="J15" s="63"/>
      <c r="K15" s="1"/>
      <c r="L15" s="76"/>
      <c r="O15" s="28" t="s">
        <v>164</v>
      </c>
      <c r="P15" s="28" t="s">
        <v>163</v>
      </c>
    </row>
    <row r="16" spans="1:16" s="28" customFormat="1" x14ac:dyDescent="0.25">
      <c r="A16" s="83"/>
      <c r="B16" s="516" t="str">
        <f>IF(Intro!$G$24="English",O16,P16)</f>
        <v>Confirmez que tous les renseignements déclarés le sont selon l’année civile.</v>
      </c>
      <c r="C16" s="517" t="e">
        <f>IF(SUM(#REF!)&lt;&gt;0,"X","-")</f>
        <v>#REF!</v>
      </c>
      <c r="D16" s="517" t="e">
        <f>IF(SUM(#REF!)&lt;&gt;0,"X","-")</f>
        <v>#REF!</v>
      </c>
      <c r="E16" s="517" t="e">
        <f>IF(SUM(#REF!)&lt;&gt;0,"X","-")</f>
        <v>#REF!</v>
      </c>
      <c r="F16" s="517" t="e">
        <f>IF(SUM(#REF!)&lt;&gt;0,"X","-")</f>
        <v>#REF!</v>
      </c>
      <c r="G16" s="517" t="e">
        <f>IF(SUM(#REF!)&lt;&gt;0,"X","-")</f>
        <v>#REF!</v>
      </c>
      <c r="H16" s="517"/>
      <c r="I16" s="517"/>
      <c r="J16" s="63"/>
      <c r="K16" s="1"/>
      <c r="L16" s="107"/>
      <c r="O16" s="28" t="s">
        <v>65</v>
      </c>
      <c r="P16" s="28" t="s">
        <v>66</v>
      </c>
    </row>
    <row r="17" spans="1:16" x14ac:dyDescent="0.25">
      <c r="B17" s="60"/>
      <c r="C17" s="30"/>
      <c r="D17" s="30"/>
      <c r="E17" s="30"/>
      <c r="F17" s="30"/>
      <c r="G17" s="30"/>
      <c r="H17" s="30"/>
      <c r="I17" s="30"/>
      <c r="J17" s="30"/>
      <c r="K17" s="30"/>
      <c r="L17" s="104"/>
      <c r="M17" s="53"/>
    </row>
    <row r="18" spans="1:16" s="28" customFormat="1" x14ac:dyDescent="0.25">
      <c r="A18" s="83"/>
      <c r="B18" s="275" t="str">
        <f>IF(Intro!$G$24="English",O18,P18)</f>
        <v>Si non, expliquez.</v>
      </c>
      <c r="C18" s="276"/>
      <c r="D18" s="276"/>
      <c r="E18" s="276"/>
      <c r="F18" s="276"/>
      <c r="G18" s="276"/>
      <c r="H18" s="276"/>
      <c r="I18" s="276"/>
      <c r="J18" s="276"/>
      <c r="K18" s="72"/>
      <c r="L18" s="107"/>
      <c r="O18" s="64" t="s">
        <v>290</v>
      </c>
      <c r="P18" s="6" t="s">
        <v>291</v>
      </c>
    </row>
    <row r="19" spans="1:16" s="28" customFormat="1" x14ac:dyDescent="0.25">
      <c r="A19" s="83"/>
      <c r="B19" s="67"/>
      <c r="C19" s="68"/>
      <c r="D19" s="68"/>
      <c r="E19" s="68"/>
      <c r="F19" s="68"/>
      <c r="G19" s="68"/>
      <c r="H19" s="68"/>
      <c r="I19" s="68"/>
      <c r="J19" s="68"/>
      <c r="K19" s="72"/>
      <c r="L19" s="107"/>
      <c r="O19" s="64"/>
      <c r="P19" s="6"/>
    </row>
    <row r="20" spans="1:16" s="28" customFormat="1" x14ac:dyDescent="0.25">
      <c r="A20" s="83"/>
      <c r="B20" s="510"/>
      <c r="C20" s="511"/>
      <c r="D20" s="511"/>
      <c r="E20" s="511"/>
      <c r="F20" s="511"/>
      <c r="G20" s="511"/>
      <c r="H20" s="511"/>
      <c r="I20" s="511"/>
      <c r="J20" s="511"/>
      <c r="K20" s="511"/>
      <c r="L20" s="512"/>
    </row>
    <row r="21" spans="1:16" s="28" customFormat="1" x14ac:dyDescent="0.25">
      <c r="A21" s="83"/>
      <c r="B21" s="510"/>
      <c r="C21" s="511"/>
      <c r="D21" s="511"/>
      <c r="E21" s="511"/>
      <c r="F21" s="511"/>
      <c r="G21" s="511"/>
      <c r="H21" s="511"/>
      <c r="I21" s="511"/>
      <c r="J21" s="511"/>
      <c r="K21" s="511"/>
      <c r="L21" s="512"/>
    </row>
    <row r="22" spans="1:16" s="28" customFormat="1" x14ac:dyDescent="0.25">
      <c r="A22" s="83"/>
      <c r="B22" s="510"/>
      <c r="C22" s="511"/>
      <c r="D22" s="511"/>
      <c r="E22" s="511"/>
      <c r="F22" s="511"/>
      <c r="G22" s="511"/>
      <c r="H22" s="511"/>
      <c r="I22" s="511"/>
      <c r="J22" s="511"/>
      <c r="K22" s="511"/>
      <c r="L22" s="512"/>
    </row>
    <row r="23" spans="1:16" s="28" customFormat="1" x14ac:dyDescent="0.25">
      <c r="A23" s="83"/>
      <c r="B23" s="510"/>
      <c r="C23" s="511"/>
      <c r="D23" s="511"/>
      <c r="E23" s="511"/>
      <c r="F23" s="511"/>
      <c r="G23" s="511"/>
      <c r="H23" s="511"/>
      <c r="I23" s="511"/>
      <c r="J23" s="511"/>
      <c r="K23" s="511"/>
      <c r="L23" s="512"/>
    </row>
    <row r="24" spans="1:16" s="28" customFormat="1" x14ac:dyDescent="0.25">
      <c r="A24" s="83"/>
      <c r="B24" s="510"/>
      <c r="C24" s="511"/>
      <c r="D24" s="511"/>
      <c r="E24" s="511"/>
      <c r="F24" s="511"/>
      <c r="G24" s="511"/>
      <c r="H24" s="511"/>
      <c r="I24" s="511"/>
      <c r="J24" s="511"/>
      <c r="K24" s="511"/>
      <c r="L24" s="512"/>
    </row>
    <row r="25" spans="1:16" s="28" customFormat="1" x14ac:dyDescent="0.25">
      <c r="A25" s="83"/>
      <c r="B25" s="510"/>
      <c r="C25" s="511"/>
      <c r="D25" s="511"/>
      <c r="E25" s="511"/>
      <c r="F25" s="511"/>
      <c r="G25" s="511"/>
      <c r="H25" s="511"/>
      <c r="I25" s="511"/>
      <c r="J25" s="511"/>
      <c r="K25" s="511"/>
      <c r="L25" s="512"/>
    </row>
    <row r="26" spans="1:16" s="28" customFormat="1" x14ac:dyDescent="0.25">
      <c r="A26" s="83"/>
      <c r="B26" s="510"/>
      <c r="C26" s="511"/>
      <c r="D26" s="511"/>
      <c r="E26" s="511"/>
      <c r="F26" s="511"/>
      <c r="G26" s="511"/>
      <c r="H26" s="511"/>
      <c r="I26" s="511"/>
      <c r="J26" s="511"/>
      <c r="K26" s="511"/>
      <c r="L26" s="512"/>
    </row>
    <row r="27" spans="1:16" s="28" customFormat="1" x14ac:dyDescent="0.25">
      <c r="A27" s="83"/>
      <c r="B27" s="510"/>
      <c r="C27" s="511"/>
      <c r="D27" s="511"/>
      <c r="E27" s="511"/>
      <c r="F27" s="511"/>
      <c r="G27" s="511"/>
      <c r="H27" s="511"/>
      <c r="I27" s="511"/>
      <c r="J27" s="511"/>
      <c r="K27" s="511"/>
      <c r="L27" s="512"/>
    </row>
    <row r="28" spans="1:16" x14ac:dyDescent="0.25">
      <c r="B28" s="100"/>
      <c r="C28" s="101"/>
      <c r="D28" s="101"/>
      <c r="E28" s="101"/>
      <c r="F28" s="101"/>
      <c r="G28" s="101"/>
      <c r="H28" s="101"/>
      <c r="I28" s="101"/>
      <c r="J28" s="101"/>
      <c r="K28" s="101"/>
      <c r="L28" s="102"/>
      <c r="M28" s="53"/>
    </row>
    <row r="29" spans="1:16" x14ac:dyDescent="0.25">
      <c r="B29" s="315" t="str">
        <f>IF(Intro!$G$24="English",O29,P29)</f>
        <v>IMPORTATIONS ET VENTES</v>
      </c>
      <c r="C29" s="316"/>
      <c r="D29" s="316"/>
      <c r="E29" s="316"/>
      <c r="F29" s="316"/>
      <c r="G29" s="316"/>
      <c r="H29" s="316"/>
      <c r="I29" s="316"/>
      <c r="J29" s="316"/>
      <c r="K29" s="316"/>
      <c r="L29" s="317"/>
      <c r="M29" s="53"/>
      <c r="O29" s="62" t="s">
        <v>250</v>
      </c>
      <c r="P29" s="62" t="s">
        <v>266</v>
      </c>
    </row>
    <row r="30" spans="1:16" x14ac:dyDescent="0.25">
      <c r="B30" s="60"/>
      <c r="C30" s="30"/>
      <c r="D30" s="30"/>
      <c r="E30" s="30"/>
      <c r="F30" s="30"/>
      <c r="G30" s="30"/>
      <c r="H30" s="30"/>
      <c r="I30" s="30"/>
      <c r="J30" s="30"/>
      <c r="K30" s="30"/>
      <c r="L30" s="104"/>
      <c r="M30" s="53"/>
    </row>
    <row r="31" spans="1:16" x14ac:dyDescent="0.25">
      <c r="B31" s="321" t="str">
        <f>IF(Intro!$G$24="English",O31,P31)</f>
        <v>Les informations publiques/non confidentielles de ce tableau sont automatiquement générées à partir des informations fournies dans les onglets "Imp" et l'onglet "Invent-Stock". Toute modification de ce résumé public doit donc être effectuée dans ces onglets.</v>
      </c>
      <c r="C31" s="322"/>
      <c r="D31" s="322"/>
      <c r="E31" s="322"/>
      <c r="F31" s="322"/>
      <c r="G31" s="322"/>
      <c r="H31" s="322"/>
      <c r="I31" s="322"/>
      <c r="J31" s="322"/>
      <c r="K31" s="322"/>
      <c r="L31" s="337"/>
      <c r="M31" s="53"/>
      <c r="O31" s="53" t="s">
        <v>265</v>
      </c>
      <c r="P31" s="53" t="s">
        <v>133</v>
      </c>
    </row>
    <row r="32" spans="1:16" x14ac:dyDescent="0.25">
      <c r="B32" s="321"/>
      <c r="C32" s="322"/>
      <c r="D32" s="322"/>
      <c r="E32" s="322"/>
      <c r="F32" s="322"/>
      <c r="G32" s="322"/>
      <c r="H32" s="322"/>
      <c r="I32" s="322"/>
      <c r="J32" s="322"/>
      <c r="K32" s="322"/>
      <c r="L32" s="337"/>
      <c r="M32" s="53"/>
    </row>
    <row r="33" spans="1:15" x14ac:dyDescent="0.25">
      <c r="B33" s="67"/>
      <c r="E33" s="53"/>
      <c r="F33" s="53"/>
      <c r="G33" s="53"/>
      <c r="H33" s="53"/>
      <c r="I33" s="53"/>
      <c r="J33" s="28"/>
      <c r="K33" s="28"/>
      <c r="L33" s="76"/>
      <c r="M33" s="53"/>
      <c r="O33" s="18"/>
    </row>
    <row r="34" spans="1:15" ht="14.85" customHeight="1" x14ac:dyDescent="0.25">
      <c r="B34" s="71"/>
      <c r="D34" s="53"/>
      <c r="G34" s="453">
        <f>Variables!B6</f>
        <v>2023</v>
      </c>
      <c r="H34" s="453">
        <f>G34+1</f>
        <v>2024</v>
      </c>
      <c r="I34" s="453">
        <f>H34+1</f>
        <v>2025</v>
      </c>
      <c r="J34" s="453" t="str">
        <f>IF(Intro!$G$24="English",Variables!B9,Variables!C9)</f>
        <v>janv-mars 2025</v>
      </c>
      <c r="K34" s="453" t="str">
        <f>IF(Intro!$G$24="English",Variables!B10,Variables!C10)</f>
        <v>janv-mars 2026</v>
      </c>
      <c r="L34" s="76"/>
      <c r="M34" s="53"/>
      <c r="O34" s="18"/>
    </row>
    <row r="35" spans="1:15" s="9" customFormat="1" x14ac:dyDescent="0.25">
      <c r="A35" s="23"/>
      <c r="B35" s="71"/>
      <c r="C35" s="1"/>
      <c r="F35" s="1"/>
      <c r="G35" s="455"/>
      <c r="H35" s="455"/>
      <c r="I35" s="455"/>
      <c r="J35" s="455"/>
      <c r="K35" s="455"/>
      <c r="L35" s="76"/>
      <c r="O35" s="24"/>
    </row>
    <row r="36" spans="1:15" s="28" customFormat="1" ht="14.85" customHeight="1" x14ac:dyDescent="0.25">
      <c r="A36" s="83"/>
      <c r="B36" s="166"/>
      <c r="C36" s="167"/>
      <c r="D36" s="168"/>
      <c r="E36" s="169"/>
      <c r="F36" s="170" t="str">
        <f>IF(Intro!$G$24="English","Imports from "&amp;Variables!B30,"Importations du "&amp;Variables!C30)</f>
        <v>Importations du Taipei chinois</v>
      </c>
      <c r="G36" s="158" t="str">
        <f>IF(SUM(TWN!G29:G30)&lt;&gt;0,"X","-")</f>
        <v>-</v>
      </c>
      <c r="H36" s="158" t="str">
        <f>IF(SUM(TWN!H29:H30)&lt;&gt;0,"X","-")</f>
        <v>-</v>
      </c>
      <c r="I36" s="158" t="str">
        <f>IF(SUM(TWN!I29:I30)&lt;&gt;0,"X","-")</f>
        <v>-</v>
      </c>
      <c r="J36" s="158" t="str">
        <f>IF(SUM(TWN!J29:J30)&lt;&gt;0,"X","-")</f>
        <v>-</v>
      </c>
      <c r="K36" s="158" t="str">
        <f>IF(SUM(TWN!K29:K30)&lt;&gt;0,"X","-")</f>
        <v>-</v>
      </c>
      <c r="L36" s="76"/>
    </row>
    <row r="37" spans="1:15" s="28" customFormat="1" ht="14.85" customHeight="1" x14ac:dyDescent="0.25">
      <c r="A37" s="83"/>
      <c r="B37" s="166"/>
      <c r="C37" s="167"/>
      <c r="D37" s="168"/>
      <c r="E37" s="169"/>
      <c r="F37" s="170" t="str">
        <f>IF(Intro!$G$24="English","Imports from "&amp;Variables!B31,"Importations de la "&amp;Variables!C31)</f>
        <v>Importations de la République de l’Inde</v>
      </c>
      <c r="G37" s="158" t="str">
        <f>IF(SUM(IND!G29:G30)&lt;&gt;0,"X","-")</f>
        <v>-</v>
      </c>
      <c r="H37" s="158" t="str">
        <f>IF(SUM(IND!H29:H30)&lt;&gt;0,"X","-")</f>
        <v>-</v>
      </c>
      <c r="I37" s="158" t="str">
        <f>IF(SUM(IND!I29:I30)&lt;&gt;0,"X","-")</f>
        <v>-</v>
      </c>
      <c r="J37" s="158" t="str">
        <f>IF(SUM(IND!J29:J30)&lt;&gt;0,"X","-")</f>
        <v>-</v>
      </c>
      <c r="K37" s="158" t="str">
        <f>IF(SUM(IND!K29:K30)&lt;&gt;0,"X","-")</f>
        <v>-</v>
      </c>
      <c r="L37" s="76"/>
    </row>
    <row r="38" spans="1:15" s="28" customFormat="1" ht="14.85" customHeight="1" x14ac:dyDescent="0.25">
      <c r="A38" s="83"/>
      <c r="B38" s="166"/>
      <c r="C38" s="167"/>
      <c r="D38" s="168"/>
      <c r="E38" s="169"/>
      <c r="F38" s="170" t="str">
        <f>IF(Intro!$G$24="English","Imports from "&amp;Variables!B32,"Importations de la "&amp;Variables!C32)</f>
        <v>Importations de la République de l’Indonésie</v>
      </c>
      <c r="G38" s="158" t="str">
        <f>IF(SUM(IDN!G29:G30)&lt;&gt;0,"X","-")</f>
        <v>-</v>
      </c>
      <c r="H38" s="158" t="str">
        <f>IF(SUM(IDN!H29:H30)&lt;&gt;0,"X","-")</f>
        <v>-</v>
      </c>
      <c r="I38" s="158" t="str">
        <f>IF(SUM(IDN!I29:I30)&lt;&gt;0,"X","-")</f>
        <v>-</v>
      </c>
      <c r="J38" s="158" t="str">
        <f>IF(SUM(IDN!J29:J30)&lt;&gt;0,"X","-")</f>
        <v>-</v>
      </c>
      <c r="K38" s="158" t="str">
        <f>IF(SUM(IDN!K29:K30)&lt;&gt;0,"X","-")</f>
        <v>-</v>
      </c>
      <c r="L38" s="76"/>
    </row>
    <row r="39" spans="1:15" s="28" customFormat="1" ht="14.85" customHeight="1" x14ac:dyDescent="0.25">
      <c r="A39" s="83"/>
      <c r="B39" s="166"/>
      <c r="C39" s="167"/>
      <c r="D39" s="168"/>
      <c r="E39" s="169"/>
      <c r="F39" s="170" t="str">
        <f>IF(Intro!$G$24="English","Imports from "&amp;Variables!B33,"Importations de la "&amp;Variables!C33)</f>
        <v>Importations de la République de Corée (excluant de Hyundai Steel Company)</v>
      </c>
      <c r="G39" s="158" t="str">
        <f>IF(SUM(KOR!G29:G30)&lt;&gt;0,"X","-")</f>
        <v>-</v>
      </c>
      <c r="H39" s="158" t="str">
        <f>IF(SUM(KOR!H29:H30)&lt;&gt;0,"X","-")</f>
        <v>-</v>
      </c>
      <c r="I39" s="158" t="str">
        <f>IF(SUM(KOR!I29:I30)&lt;&gt;0,"X","-")</f>
        <v>-</v>
      </c>
      <c r="J39" s="158" t="str">
        <f>IF(SUM(KOR!J29:J30)&lt;&gt;0,"X","-")</f>
        <v>-</v>
      </c>
      <c r="K39" s="158" t="str">
        <f>IF(SUM(KOR!K29:K30)&lt;&gt;0,"X","-")</f>
        <v>-</v>
      </c>
      <c r="L39" s="76"/>
    </row>
    <row r="40" spans="1:15" s="28" customFormat="1" ht="14.85" customHeight="1" x14ac:dyDescent="0.25">
      <c r="A40" s="83"/>
      <c r="B40" s="166"/>
      <c r="C40" s="167"/>
      <c r="D40" s="168"/>
      <c r="E40" s="169"/>
      <c r="F40" s="170" t="str">
        <f>IF(Intro!$G$24="English","Imports from "&amp;Variables!B34,"Importations du "&amp;Variables!C34)</f>
        <v>Importations du Royaume de Thaïlande</v>
      </c>
      <c r="G40" s="158" t="str">
        <f>IF(SUM(THA!G29:G30)&lt;&gt;0,"X","-")</f>
        <v>-</v>
      </c>
      <c r="H40" s="158" t="str">
        <f>IF(SUM(THA!H29:H30)&lt;&gt;0,"X","-")</f>
        <v>-</v>
      </c>
      <c r="I40" s="158" t="str">
        <f>IF(SUM(THA!I29:I30)&lt;&gt;0,"X","-")</f>
        <v>-</v>
      </c>
      <c r="J40" s="158" t="str">
        <f>IF(SUM(THA!J29:J30)&lt;&gt;0,"X","-")</f>
        <v>-</v>
      </c>
      <c r="K40" s="158" t="str">
        <f>IF(SUM(THA!K29:K30)&lt;&gt;0,"X","-")</f>
        <v>-</v>
      </c>
      <c r="L40" s="76"/>
    </row>
    <row r="41" spans="1:15" s="28" customFormat="1" ht="28.5" x14ac:dyDescent="0.25">
      <c r="A41" s="83" t="s">
        <v>409</v>
      </c>
      <c r="B41" s="518" t="str">
        <f>IF(Intro!$G$24="English","Imports from "&amp;Variables!B35,"Importations du "&amp;Variables!C35)</f>
        <v>Importations du République de Türkiye (excluant de Borusan Mannesmann Boru Sanayi ve Ticaret A.Ş)</v>
      </c>
      <c r="C41" s="519"/>
      <c r="D41" s="519"/>
      <c r="E41" s="519"/>
      <c r="F41" s="520"/>
      <c r="G41" s="158" t="str">
        <f>IF(SUM(TUR!G29:G30)&lt;&gt;0,"X","-")</f>
        <v>-</v>
      </c>
      <c r="H41" s="158" t="str">
        <f>IF(SUM(TUR!H29:H30)&lt;&gt;0,"X","-")</f>
        <v>-</v>
      </c>
      <c r="I41" s="158" t="str">
        <f>IF(SUM(TUR!I29:I30)&lt;&gt;0,"X","-")</f>
        <v>-</v>
      </c>
      <c r="J41" s="158" t="str">
        <f>IF(SUM(TUR!J29:J30)&lt;&gt;0,"X","-")</f>
        <v>-</v>
      </c>
      <c r="K41" s="158" t="str">
        <f>IF(SUM(TUR!K29:K30)&lt;&gt;0,"X","-")</f>
        <v>-</v>
      </c>
      <c r="L41" s="76"/>
    </row>
    <row r="42" spans="1:15" s="28" customFormat="1" ht="14.85" customHeight="1" x14ac:dyDescent="0.25">
      <c r="A42" s="83"/>
      <c r="B42" s="166"/>
      <c r="C42" s="167"/>
      <c r="D42" s="168"/>
      <c r="E42" s="169"/>
      <c r="F42" s="170" t="str">
        <f>IF(Intro!$G$24="English","Imports from "&amp;Variables!B36,"Importations de "&amp;Variables!C36)</f>
        <v>Importations de l’Ukraine</v>
      </c>
      <c r="G42" s="158" t="str">
        <f>IF(SUM(UKR!G29:G30)&lt;&gt;0,"X","-")</f>
        <v>-</v>
      </c>
      <c r="H42" s="158" t="str">
        <f>IF(SUM(UKR!H29:H30)&lt;&gt;0,"X","-")</f>
        <v>-</v>
      </c>
      <c r="I42" s="158" t="str">
        <f>IF(SUM(UKR!I29:I30)&lt;&gt;0,"X","-")</f>
        <v>-</v>
      </c>
      <c r="J42" s="158" t="str">
        <f>IF(SUM(UKR!J29:J30)&lt;&gt;0,"X","-")</f>
        <v>-</v>
      </c>
      <c r="K42" s="158" t="str">
        <f>IF(SUM(UKR!K29:K30)&lt;&gt;0,"X","-")</f>
        <v>-</v>
      </c>
      <c r="L42" s="76"/>
    </row>
    <row r="43" spans="1:15" s="28" customFormat="1" ht="14.85" customHeight="1" x14ac:dyDescent="0.25">
      <c r="A43" s="83"/>
      <c r="B43" s="166"/>
      <c r="C43" s="167"/>
      <c r="D43" s="168"/>
      <c r="E43" s="169"/>
      <c r="F43" s="170" t="str">
        <f>IF(Intro!$G$24="English","Imports from "&amp;Variables!B37,"Importations de la "&amp;Variables!C37)</f>
        <v>Importations de la République socialiste du Vietnam</v>
      </c>
      <c r="G43" s="158" t="str">
        <f>IF(SUM(VNM!G29:G30)&lt;&gt;0,"X","-")</f>
        <v>-</v>
      </c>
      <c r="H43" s="158" t="str">
        <f>IF(SUM(VNM!H29:H30)&lt;&gt;0,"X","-")</f>
        <v>-</v>
      </c>
      <c r="I43" s="158" t="str">
        <f>IF(SUM(VNM!I29:I30)&lt;&gt;0,"X","-")</f>
        <v>-</v>
      </c>
      <c r="J43" s="158" t="str">
        <f>IF(SUM(VNM!J29:J30)&lt;&gt;0,"X","-")</f>
        <v>-</v>
      </c>
      <c r="K43" s="158" t="str">
        <f>IF(SUM(VNM!K29:K30)&lt;&gt;0,"X","-")</f>
        <v>-</v>
      </c>
      <c r="L43" s="76"/>
    </row>
    <row r="44" spans="1:15" s="28" customFormat="1" ht="14.85" customHeight="1" x14ac:dyDescent="0.25">
      <c r="A44" s="83"/>
      <c r="B44" s="166"/>
      <c r="C44" s="167"/>
      <c r="D44" s="168"/>
      <c r="E44" s="169"/>
      <c r="F44" s="170" t="str">
        <f>IF(Intro!$G$24="English","Imports from "&amp;Variables!B38,"Importations de la "&amp;Variables!C38)</f>
        <v>Importations de la République populaire de Chine</v>
      </c>
      <c r="G44" s="158" t="str">
        <f>IF(SUM('OCTG I•FTPP I'!G29:G30)&lt;&gt;0,"X","-")</f>
        <v>-</v>
      </c>
      <c r="H44" s="158" t="str">
        <f>IF(SUM('OCTG I•FTPP I'!H29:H30)&lt;&gt;0,"X","-")</f>
        <v>-</v>
      </c>
      <c r="I44" s="158" t="str">
        <f>IF(SUM('OCTG I•FTPP I'!I29:I30)&lt;&gt;0,"X","-")</f>
        <v>-</v>
      </c>
      <c r="J44" s="158" t="str">
        <f>IF(SUM('OCTG I•FTPP I'!J29:J30)&lt;&gt;0,"X","-")</f>
        <v>-</v>
      </c>
      <c r="K44" s="158" t="str">
        <f>IF(SUM('OCTG I•FTPP I'!K29:K30)&lt;&gt;0,"X","-")</f>
        <v>-</v>
      </c>
      <c r="L44" s="76"/>
    </row>
    <row r="45" spans="1:15" s="28" customFormat="1" ht="14.85" customHeight="1" x14ac:dyDescent="0.25">
      <c r="A45" s="83"/>
      <c r="B45" s="166"/>
      <c r="C45" s="167"/>
      <c r="D45" s="168"/>
      <c r="E45" s="169"/>
      <c r="F45" s="170" t="str">
        <f>IF(Intro!$G$24="English","Imports from "&amp;Variables!B39,"Importations des "&amp;Variables!C39)</f>
        <v>Importations des États-Unis d'Amérique (excluant les FTPP SRÉ/soudés de Tenaris S.A.)</v>
      </c>
      <c r="G45" s="158" t="str">
        <f>IF(SUM(USA!G28:G29)&lt;&gt;0,"X","-")</f>
        <v>-</v>
      </c>
      <c r="H45" s="158" t="str">
        <f>IF(SUM(USA!H28:H29)&lt;&gt;0,"X","-")</f>
        <v>-</v>
      </c>
      <c r="I45" s="158" t="str">
        <f>IF(SUM(USA!I28:I29)&lt;&gt;0,"X","-")</f>
        <v>-</v>
      </c>
      <c r="J45" s="158" t="str">
        <f>IF(SUM(USA!J28:J29)&lt;&gt;0,"X","-")</f>
        <v>-</v>
      </c>
      <c r="K45" s="158" t="str">
        <f>IF(SUM(USA!K28:K29)&lt;&gt;0,"X","-")</f>
        <v>-</v>
      </c>
      <c r="L45" s="76"/>
    </row>
    <row r="46" spans="1:15" s="28" customFormat="1" ht="42.75" x14ac:dyDescent="0.25">
      <c r="A46" s="83" t="s">
        <v>418</v>
      </c>
      <c r="B46" s="521" t="str">
        <f>IF(Intro!$G$24="English","Imports from "&amp;Variables!B40,"Importations du "&amp;Variables!C40)</f>
        <v>Importations du Mexique, Philippines, Türkiye (seulement de Borusan Mannesmann Boru Sanayi ve Ticaret A.Ş), Corée (seulement de Hyundai Steel Company), les états-unis d'Amérique (seulement de Tenaris S.A.)</v>
      </c>
      <c r="C46" s="522"/>
      <c r="D46" s="522"/>
      <c r="E46" s="522"/>
      <c r="F46" s="523"/>
      <c r="G46" s="164" t="str">
        <f>IF(SUM('OCTG V•FTPP V'!G28:G29)&lt;&gt;0,"X","-")</f>
        <v>-</v>
      </c>
      <c r="H46" s="164" t="str">
        <f>IF(SUM('OCTG V•FTPP V'!H28:H29)&lt;&gt;0,"X","-")</f>
        <v>-</v>
      </c>
      <c r="I46" s="164" t="str">
        <f>IF(SUM('OCTG V•FTPP V'!I28:I29)&lt;&gt;0,"X","-")</f>
        <v>-</v>
      </c>
      <c r="J46" s="164" t="str">
        <f>IF(SUM('OCTG V•FTPP V'!J28:J29)&lt;&gt;0,"X","-")</f>
        <v>-</v>
      </c>
      <c r="K46" s="164" t="str">
        <f>IF(SUM('OCTG V•FTPP V'!K28:K29)&lt;&gt;0,"X","-")</f>
        <v>-</v>
      </c>
      <c r="L46" s="76"/>
    </row>
    <row r="47" spans="1:15" s="28" customFormat="1" ht="14.85" customHeight="1" x14ac:dyDescent="0.25">
      <c r="A47" s="83"/>
      <c r="B47" s="166"/>
      <c r="C47" s="167"/>
      <c r="D47" s="168"/>
      <c r="E47" s="169"/>
      <c r="F47" s="170" t="str">
        <f>IF(Intro!$G$24="English","Imports from "&amp;Variables!B41,"Importations des "&amp;Variables!C41)</f>
        <v>Importations des Autres pays</v>
      </c>
      <c r="G47" s="158" t="str">
        <f>IF(SUM('Other•Autre'!G28:G29)&lt;&gt;0,"X","-")</f>
        <v>-</v>
      </c>
      <c r="H47" s="158" t="str">
        <f>IF(SUM('Other•Autre'!H28:H29)&lt;&gt;0,"X","-")</f>
        <v>-</v>
      </c>
      <c r="I47" s="158" t="str">
        <f>IF(SUM('Other•Autre'!I28:I29)&lt;&gt;0,"X","-")</f>
        <v>-</v>
      </c>
      <c r="J47" s="158" t="str">
        <f>IF(SUM('Other•Autre'!J28:J29)&lt;&gt;0,"X","-")</f>
        <v>-</v>
      </c>
      <c r="K47" s="158" t="str">
        <f>IF(SUM('Other•Autre'!K28:K29)&lt;&gt;0,"X","-")</f>
        <v>-</v>
      </c>
      <c r="L47" s="76"/>
    </row>
    <row r="48" spans="1:15" s="28" customFormat="1" ht="14.85" customHeight="1" x14ac:dyDescent="0.25">
      <c r="A48" s="83"/>
      <c r="B48" s="530" t="str">
        <f>'Other•Autre'!B24</f>
        <v xml:space="preserve">Autres pays incluent : </v>
      </c>
      <c r="C48" s="531"/>
      <c r="D48" s="531"/>
      <c r="E48" s="531"/>
      <c r="F48" s="532"/>
      <c r="G48" s="524" t="str">
        <f>IF('Other•Autre'!D24="","-",'Other•Autre'!D24)</f>
        <v>-</v>
      </c>
      <c r="H48" s="525"/>
      <c r="I48" s="525"/>
      <c r="J48" s="525"/>
      <c r="K48" s="526"/>
      <c r="L48" s="76"/>
    </row>
    <row r="49" spans="1:13" s="28" customFormat="1" x14ac:dyDescent="0.25">
      <c r="A49" s="83"/>
      <c r="B49" s="533"/>
      <c r="C49" s="534"/>
      <c r="D49" s="534"/>
      <c r="E49" s="534"/>
      <c r="F49" s="535"/>
      <c r="G49" s="527"/>
      <c r="H49" s="528"/>
      <c r="I49" s="528"/>
      <c r="J49" s="528"/>
      <c r="K49" s="529"/>
      <c r="L49" s="76"/>
    </row>
    <row r="50" spans="1:13" s="28" customFormat="1" ht="14.85" customHeight="1" x14ac:dyDescent="0.25">
      <c r="A50" s="83"/>
      <c r="B50" s="166"/>
      <c r="C50" s="167"/>
      <c r="D50" s="168"/>
      <c r="E50" s="169"/>
      <c r="F50" s="170" t="str">
        <f>IND!B33</f>
        <v>Ventes aux distributeurs au Canada</v>
      </c>
      <c r="G50" s="159" t="str">
        <f>IF(SUM(Begin:End!G33:G34)&lt;&gt;0,"X","-")</f>
        <v>-</v>
      </c>
      <c r="H50" s="159" t="str">
        <f>IF(SUM(Begin:End!H33:H34)&lt;&gt;0,"X","-")</f>
        <v>-</v>
      </c>
      <c r="I50" s="159" t="str">
        <f>IF(SUM(Begin:End!I33:I34)&lt;&gt;0,"X","-")</f>
        <v>-</v>
      </c>
      <c r="J50" s="159" t="str">
        <f>IF(SUM(Begin:End!J33:J34)&lt;&gt;0,"X","-")</f>
        <v>-</v>
      </c>
      <c r="K50" s="159" t="str">
        <f>IF(SUM(Begin:End!K33:K34)&lt;&gt;0,"X","-")</f>
        <v>-</v>
      </c>
      <c r="L50" s="76"/>
    </row>
    <row r="51" spans="1:13" s="28" customFormat="1" ht="14.85" customHeight="1" x14ac:dyDescent="0.25">
      <c r="A51" s="83"/>
      <c r="B51" s="166"/>
      <c r="C51" s="167"/>
      <c r="D51" s="168"/>
      <c r="E51" s="169"/>
      <c r="F51" s="170" t="str">
        <f>IND!B36</f>
        <v>Ventes aux utilisateurs finals au Canada</v>
      </c>
      <c r="G51" s="158" t="str">
        <f>IF(SUM(Begin:End!G36:G37)&lt;&gt;0,"X","-")</f>
        <v>-</v>
      </c>
      <c r="H51" s="158" t="str">
        <f>IF(SUM(Begin:End!H36:H37)&lt;&gt;0,"X","-")</f>
        <v>-</v>
      </c>
      <c r="I51" s="158" t="str">
        <f>IF(SUM(Begin:End!I36:I37)&lt;&gt;0,"X","-")</f>
        <v>-</v>
      </c>
      <c r="J51" s="158" t="str">
        <f>IF(SUM(Begin:End!J36:J37)&lt;&gt;0,"X","-")</f>
        <v>-</v>
      </c>
      <c r="K51" s="158" t="str">
        <f>IF(SUM(Begin:End!K36:K37)&lt;&gt;0,"X","-")</f>
        <v>-</v>
      </c>
      <c r="L51" s="76"/>
    </row>
    <row r="52" spans="1:13" s="28" customFormat="1" x14ac:dyDescent="0.25">
      <c r="A52" s="83"/>
      <c r="B52" s="166"/>
      <c r="C52" s="167"/>
      <c r="D52" s="168"/>
      <c r="E52" s="169"/>
      <c r="F52" s="170" t="str">
        <f>'Invent•Stock'!B29</f>
        <v>Ventes à l'exportation</v>
      </c>
      <c r="G52" s="158" t="str">
        <f>IF(SUM('Invent•Stock'!G29:G30)&lt;&gt;0,"X","-")</f>
        <v>-</v>
      </c>
      <c r="H52" s="158" t="str">
        <f>IF(SUM('Invent•Stock'!H29:H30)&lt;&gt;0,"X","-")</f>
        <v>-</v>
      </c>
      <c r="I52" s="158" t="str">
        <f>IF(SUM('Invent•Stock'!I29:I30)&lt;&gt;0,"X","-")</f>
        <v>-</v>
      </c>
      <c r="J52" s="158" t="str">
        <f>IF(SUM('Invent•Stock'!J29:J30)&lt;&gt;0,"X","-")</f>
        <v>-</v>
      </c>
      <c r="K52" s="158" t="str">
        <f>IF(SUM('Invent•Stock'!K29:K30)&lt;&gt;0,"X","-")</f>
        <v>-</v>
      </c>
      <c r="L52" s="76"/>
    </row>
    <row r="53" spans="1:13" x14ac:dyDescent="0.25">
      <c r="B53" s="100"/>
      <c r="C53" s="101"/>
      <c r="D53" s="101"/>
      <c r="E53" s="101"/>
      <c r="F53" s="101"/>
      <c r="G53" s="101"/>
      <c r="H53" s="101"/>
      <c r="I53" s="101"/>
      <c r="J53" s="101"/>
      <c r="K53" s="101"/>
      <c r="L53" s="102"/>
      <c r="M53" s="53"/>
    </row>
  </sheetData>
  <sheetProtection algorithmName="SHA-512" hashValue="ZZzk3JyhLdJs+Dluaa2MkVm6N+TJd9pWjYDOZO7kbDBddt7Y54a51ixtDnnML0R9y3lG9GVyd8zrLkoNnSPe4A==" saltValue="dq9fbgmAyzL3SOJfeaLnbg==" spinCount="100000" sheet="1" objects="1" scenarios="1" selectLockedCells="1"/>
  <mergeCells count="23">
    <mergeCell ref="B41:F41"/>
    <mergeCell ref="B46:F46"/>
    <mergeCell ref="G48:K49"/>
    <mergeCell ref="B48:F49"/>
    <mergeCell ref="G34:G35"/>
    <mergeCell ref="H34:H35"/>
    <mergeCell ref="I34:I35"/>
    <mergeCell ref="J34:J35"/>
    <mergeCell ref="K34:K35"/>
    <mergeCell ref="B31:L32"/>
    <mergeCell ref="B14:I14"/>
    <mergeCell ref="B15:I15"/>
    <mergeCell ref="B16:I16"/>
    <mergeCell ref="B29:L29"/>
    <mergeCell ref="B12:I12"/>
    <mergeCell ref="B18:J18"/>
    <mergeCell ref="B20:L27"/>
    <mergeCell ref="B13:I13"/>
    <mergeCell ref="B4:L4"/>
    <mergeCell ref="B5:L5"/>
    <mergeCell ref="B6:L6"/>
    <mergeCell ref="B9:L9"/>
    <mergeCell ref="B8:L8"/>
  </mergeCells>
  <dataValidations disablePrompts="1" count="1">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20:B25" xr:uid="{5581C513-4446-475E-B4BD-D7F497FC6281}">
      <formula1>1000</formula1>
    </dataValidation>
  </dataValidations>
  <printOptions horizontalCentered="1"/>
  <pageMargins left="0.25" right="0.25" top="0.75" bottom="0.75" header="0.3" footer="0.3"/>
  <pageSetup scale="52" fitToHeight="0" orientation="portrait" r:id="rId1"/>
  <headerFooter>
    <oddFooter>&amp;L&amp;A</oddFooter>
  </headerFooter>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AA730927-405D-4011-AA80-2EE71C4FE207}">
          <x14:formula1>
            <xm:f>Variables!$D$44:$D$45</xm:f>
          </x14:formula1>
          <xm:sqref>J12:J16</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A8E7A-6E4C-4595-8274-964B63020EE0}">
  <sheetPr>
    <tabColor rgb="FFFFC000"/>
  </sheetPr>
  <dimension ref="A1:T86"/>
  <sheetViews>
    <sheetView topLeftCell="A29" workbookViewId="0">
      <selection activeCell="E74" sqref="E74"/>
    </sheetView>
  </sheetViews>
  <sheetFormatPr defaultColWidth="9.140625" defaultRowHeight="12" x14ac:dyDescent="0.2"/>
  <cols>
    <col min="1" max="1" width="31.28515625" style="174" customWidth="1"/>
    <col min="2" max="2" width="29.42578125" style="174" bestFit="1" customWidth="1"/>
    <col min="3" max="3" width="18.140625" style="174" customWidth="1"/>
    <col min="4" max="4" width="9.7109375" style="174" bestFit="1" customWidth="1"/>
    <col min="5" max="6" width="9.28515625" style="174" bestFit="1" customWidth="1"/>
    <col min="7" max="7" width="10" style="174" bestFit="1" customWidth="1"/>
    <col min="8" max="9" width="10" style="174" customWidth="1"/>
    <col min="10" max="10" width="9.42578125" style="174" bestFit="1" customWidth="1"/>
    <col min="11" max="11" width="10.140625" style="174" bestFit="1" customWidth="1"/>
    <col min="12" max="13" width="10.140625" style="174" customWidth="1"/>
    <col min="14" max="16384" width="9.140625" style="174"/>
  </cols>
  <sheetData>
    <row r="1" spans="1:18" ht="12.75" thickBot="1" x14ac:dyDescent="0.25">
      <c r="C1" s="175"/>
      <c r="D1" s="175"/>
      <c r="E1" s="536" t="s">
        <v>429</v>
      </c>
      <c r="F1" s="537"/>
      <c r="G1" s="537"/>
      <c r="H1" s="537"/>
      <c r="I1" s="538"/>
      <c r="J1" s="176"/>
      <c r="K1" s="176"/>
      <c r="L1" s="176"/>
      <c r="M1" s="176"/>
      <c r="N1" s="176"/>
    </row>
    <row r="2" spans="1:18" ht="12.75" thickBot="1" x14ac:dyDescent="0.25">
      <c r="A2" s="177" t="s">
        <v>430</v>
      </c>
      <c r="B2" s="539" t="s">
        <v>431</v>
      </c>
      <c r="C2" s="540"/>
      <c r="D2" s="178"/>
      <c r="E2" s="179">
        <v>2023</v>
      </c>
      <c r="F2" s="179">
        <v>2024</v>
      </c>
      <c r="G2" s="179">
        <f>G23</f>
        <v>2025</v>
      </c>
      <c r="H2" s="179" t="str">
        <f>H23</f>
        <v>I-2025</v>
      </c>
      <c r="I2" s="180" t="str">
        <f>I23</f>
        <v>I-2026</v>
      </c>
    </row>
    <row r="3" spans="1:18" ht="12.75" thickBot="1" x14ac:dyDescent="0.25">
      <c r="A3" s="181" t="str">
        <f>IF(Public!K17="X","Retailer",
   IF(Public!K18="X","Distributor",
      IF(OR(Public!K19="X",Public!K21="X",Public!K23="X"),"End User","")))</f>
        <v/>
      </c>
      <c r="B3" s="182" t="s">
        <v>501</v>
      </c>
      <c r="C3" s="183"/>
      <c r="D3" s="183"/>
      <c r="E3" s="184" t="str">
        <f>IF(Confirm!G36="-","","X")</f>
        <v/>
      </c>
      <c r="F3" s="184" t="str">
        <f>IF(Confirm!H36="-","","X")</f>
        <v/>
      </c>
      <c r="G3" s="184" t="str">
        <f>IF(Confirm!I36="-","","X")</f>
        <v/>
      </c>
      <c r="H3" s="184" t="str">
        <f>IF(Confirm!J36="-","","X")</f>
        <v/>
      </c>
      <c r="I3" s="184" t="str">
        <f>IF(Confirm!K36="-","","X")</f>
        <v/>
      </c>
      <c r="J3" s="185" t="str">
        <f>IF((COUNTIF(E3:I3,"X")&gt;=1),"Copy","Don't")</f>
        <v>Don't</v>
      </c>
    </row>
    <row r="4" spans="1:18" x14ac:dyDescent="0.2">
      <c r="A4" s="541"/>
      <c r="B4" s="182" t="s">
        <v>502</v>
      </c>
      <c r="C4" s="183"/>
      <c r="D4" s="183"/>
      <c r="E4" s="184" t="str">
        <f>IF(Confirm!G37="-","","X")</f>
        <v/>
      </c>
      <c r="F4" s="184" t="str">
        <f>IF(Confirm!H37="-","","X")</f>
        <v/>
      </c>
      <c r="G4" s="184" t="str">
        <f>IF(Confirm!I37="-","","X")</f>
        <v/>
      </c>
      <c r="H4" s="184" t="str">
        <f>IF(Confirm!J37="-","","X")</f>
        <v/>
      </c>
      <c r="I4" s="184" t="str">
        <f>IF(Confirm!K37="-","","X")</f>
        <v/>
      </c>
      <c r="J4" s="186" t="str">
        <f t="shared" ref="J4:J17" si="0">IF((COUNTIF(E4:I4,"X")&gt;=1),"Copy","Don't")</f>
        <v>Don't</v>
      </c>
    </row>
    <row r="5" spans="1:18" x14ac:dyDescent="0.2">
      <c r="A5" s="542"/>
      <c r="B5" s="182" t="s">
        <v>503</v>
      </c>
      <c r="C5" s="183"/>
      <c r="D5" s="183"/>
      <c r="E5" s="184" t="str">
        <f>IF(Confirm!G38="-","","X")</f>
        <v/>
      </c>
      <c r="F5" s="184" t="str">
        <f>IF(Confirm!H38="-","","X")</f>
        <v/>
      </c>
      <c r="G5" s="184" t="str">
        <f>IF(Confirm!I38="-","","X")</f>
        <v/>
      </c>
      <c r="H5" s="184" t="str">
        <f>IF(Confirm!J38="-","","X")</f>
        <v/>
      </c>
      <c r="I5" s="184" t="str">
        <f>IF(Confirm!K38="-","","X")</f>
        <v/>
      </c>
      <c r="J5" s="186" t="str">
        <f t="shared" si="0"/>
        <v>Don't</v>
      </c>
    </row>
    <row r="6" spans="1:18" x14ac:dyDescent="0.2">
      <c r="A6" s="542"/>
      <c r="B6" s="182" t="s">
        <v>432</v>
      </c>
      <c r="C6" s="183"/>
      <c r="D6" s="183"/>
      <c r="E6" s="184" t="str">
        <f>IF(Confirm!G39="-","","X")</f>
        <v/>
      </c>
      <c r="F6" s="184" t="str">
        <f>IF(Confirm!H39="-","","X")</f>
        <v/>
      </c>
      <c r="G6" s="184" t="str">
        <f>IF(Confirm!I39="-","","X")</f>
        <v/>
      </c>
      <c r="H6" s="184" t="str">
        <f>IF(Confirm!J39="-","","X")</f>
        <v/>
      </c>
      <c r="I6" s="184" t="str">
        <f>IF(Confirm!K39="-","","X")</f>
        <v/>
      </c>
      <c r="J6" s="186" t="str">
        <f t="shared" si="0"/>
        <v>Don't</v>
      </c>
    </row>
    <row r="7" spans="1:18" ht="12.75" thickBot="1" x14ac:dyDescent="0.25">
      <c r="A7" s="543"/>
      <c r="B7" s="182" t="s">
        <v>504</v>
      </c>
      <c r="E7" s="184" t="str">
        <f>IF(Confirm!G40="-","","X")</f>
        <v/>
      </c>
      <c r="F7" s="184" t="str">
        <f>IF(Confirm!H40="-","","X")</f>
        <v/>
      </c>
      <c r="G7" s="184" t="str">
        <f>IF(Confirm!I40="-","","X")</f>
        <v/>
      </c>
      <c r="H7" s="184" t="str">
        <f>IF(Confirm!J40="-","","X")</f>
        <v/>
      </c>
      <c r="I7" s="184" t="str">
        <f>IF(Confirm!K40="-","","X")</f>
        <v/>
      </c>
      <c r="J7" s="186" t="str">
        <f t="shared" si="0"/>
        <v>Don't</v>
      </c>
      <c r="R7" s="188"/>
    </row>
    <row r="8" spans="1:18" x14ac:dyDescent="0.2">
      <c r="A8" s="187"/>
      <c r="B8" s="182" t="s">
        <v>433</v>
      </c>
      <c r="E8" s="184" t="str">
        <f>IF(Confirm!G41="-","","X")</f>
        <v/>
      </c>
      <c r="F8" s="184" t="str">
        <f>IF(Confirm!H41="-","","X")</f>
        <v/>
      </c>
      <c r="G8" s="184" t="str">
        <f>IF(Confirm!I41="-","","X")</f>
        <v/>
      </c>
      <c r="H8" s="184" t="str">
        <f>IF(Confirm!J41="-","","X")</f>
        <v/>
      </c>
      <c r="I8" s="184" t="str">
        <f>IF(Confirm!K41="-","","X")</f>
        <v/>
      </c>
      <c r="J8" s="186" t="str">
        <f t="shared" si="0"/>
        <v>Don't</v>
      </c>
      <c r="R8" s="188"/>
    </row>
    <row r="9" spans="1:18" x14ac:dyDescent="0.2">
      <c r="A9" s="187"/>
      <c r="B9" s="182" t="s">
        <v>505</v>
      </c>
      <c r="E9" s="184" t="str">
        <f>IF(Confirm!G42="-","","X")</f>
        <v/>
      </c>
      <c r="F9" s="184" t="str">
        <f>IF(Confirm!H42="-","","X")</f>
        <v/>
      </c>
      <c r="G9" s="184" t="str">
        <f>IF(Confirm!I42="-","","X")</f>
        <v/>
      </c>
      <c r="H9" s="184" t="str">
        <f>IF(Confirm!J42="-","","X")</f>
        <v/>
      </c>
      <c r="I9" s="184" t="str">
        <f>IF(Confirm!K42="-","","X")</f>
        <v/>
      </c>
      <c r="J9" s="186" t="str">
        <f t="shared" si="0"/>
        <v>Don't</v>
      </c>
      <c r="R9" s="188"/>
    </row>
    <row r="10" spans="1:18" x14ac:dyDescent="0.2">
      <c r="A10" s="187"/>
      <c r="B10" s="182" t="s">
        <v>506</v>
      </c>
      <c r="E10" s="184" t="str">
        <f>IF(Confirm!G43="-","","X")</f>
        <v/>
      </c>
      <c r="F10" s="184" t="str">
        <f>IF(Confirm!H43="-","","X")</f>
        <v/>
      </c>
      <c r="G10" s="184" t="str">
        <f>IF(Confirm!I43="-","","X")</f>
        <v/>
      </c>
      <c r="H10" s="184" t="str">
        <f>IF(Confirm!J43="-","","X")</f>
        <v/>
      </c>
      <c r="I10" s="184" t="str">
        <f>IF(Confirm!K43="-","","X")</f>
        <v/>
      </c>
      <c r="J10" s="186" t="str">
        <f t="shared" si="0"/>
        <v>Don't</v>
      </c>
      <c r="R10" s="188"/>
    </row>
    <row r="11" spans="1:18" x14ac:dyDescent="0.2">
      <c r="A11" s="187"/>
      <c r="B11" s="182" t="s">
        <v>507</v>
      </c>
      <c r="E11" s="184" t="str">
        <f>IF(Confirm!G44="-","","X")</f>
        <v/>
      </c>
      <c r="F11" s="184" t="str">
        <f>IF(Confirm!H44="-","","X")</f>
        <v/>
      </c>
      <c r="G11" s="184" t="str">
        <f>IF(Confirm!I44="-","","X")</f>
        <v/>
      </c>
      <c r="H11" s="184" t="str">
        <f>IF(Confirm!J44="-","","X")</f>
        <v/>
      </c>
      <c r="I11" s="184" t="str">
        <f>IF(Confirm!K44="-","","X")</f>
        <v/>
      </c>
      <c r="J11" s="186" t="str">
        <f t="shared" si="0"/>
        <v>Don't</v>
      </c>
      <c r="R11" s="188"/>
    </row>
    <row r="12" spans="1:18" x14ac:dyDescent="0.2">
      <c r="A12" s="187"/>
      <c r="B12" s="182" t="s">
        <v>419</v>
      </c>
      <c r="E12" s="184" t="str">
        <f>IF(Confirm!G45="-","","X")</f>
        <v/>
      </c>
      <c r="F12" s="184" t="str">
        <f>IF(Confirm!H45="-","","X")</f>
        <v/>
      </c>
      <c r="G12" s="184" t="str">
        <f>IF(Confirm!I45="-","","X")</f>
        <v/>
      </c>
      <c r="H12" s="184" t="str">
        <f>IF(Confirm!J45="-","","X")</f>
        <v/>
      </c>
      <c r="I12" s="184" t="str">
        <f>IF(Confirm!K45="-","","X")</f>
        <v/>
      </c>
      <c r="J12" s="186" t="str">
        <f t="shared" si="0"/>
        <v>Don't</v>
      </c>
      <c r="R12" s="188"/>
    </row>
    <row r="13" spans="1:18" x14ac:dyDescent="0.2">
      <c r="A13" s="187"/>
      <c r="B13" s="182" t="s">
        <v>508</v>
      </c>
      <c r="E13" s="184" t="str">
        <f>IF(Confirm!G46="-","","X")</f>
        <v/>
      </c>
      <c r="F13" s="184" t="str">
        <f>IF(Confirm!H46="-","","X")</f>
        <v/>
      </c>
      <c r="G13" s="184" t="str">
        <f>IF(Confirm!I46="-","","X")</f>
        <v/>
      </c>
      <c r="H13" s="184" t="str">
        <f>IF(Confirm!J46="-","","X")</f>
        <v/>
      </c>
      <c r="I13" s="184" t="str">
        <f>IF(Confirm!K46="-","","X")</f>
        <v/>
      </c>
      <c r="J13" s="186" t="str">
        <f t="shared" si="0"/>
        <v>Don't</v>
      </c>
      <c r="R13" s="188"/>
    </row>
    <row r="14" spans="1:18" x14ac:dyDescent="0.2">
      <c r="A14" s="189" t="s">
        <v>434</v>
      </c>
      <c r="B14" s="182" t="s">
        <v>510</v>
      </c>
      <c r="E14" s="184" t="str">
        <f>IF(Confirm!G47="-","","X")</f>
        <v/>
      </c>
      <c r="F14" s="184" t="str">
        <f>IF(Confirm!H47="-","","X")</f>
        <v/>
      </c>
      <c r="G14" s="184" t="str">
        <f>IF(Confirm!I47="-","","X")</f>
        <v/>
      </c>
      <c r="H14" s="184" t="str">
        <f>IF(Confirm!J47="-","","X")</f>
        <v/>
      </c>
      <c r="I14" s="184" t="str">
        <f>IF(Confirm!K47="-","","X")</f>
        <v/>
      </c>
      <c r="J14" s="186" t="str">
        <f t="shared" si="0"/>
        <v>Don't</v>
      </c>
    </row>
    <row r="15" spans="1:18" ht="12.75" thickBot="1" x14ac:dyDescent="0.25">
      <c r="A15" s="190">
        <f>Intro!E74</f>
        <v>0</v>
      </c>
      <c r="B15" s="182" t="s">
        <v>435</v>
      </c>
      <c r="C15" s="174" t="s">
        <v>436</v>
      </c>
      <c r="E15" s="184" t="str">
        <f>IF(Confirm!G50="-","","X")</f>
        <v/>
      </c>
      <c r="F15" s="184" t="str">
        <f>IF(Confirm!H50="-","","X")</f>
        <v/>
      </c>
      <c r="G15" s="184" t="str">
        <f>IF(Confirm!I50="-","","X")</f>
        <v/>
      </c>
      <c r="H15" s="184" t="str">
        <f>IF(Confirm!J50="-","","X")</f>
        <v/>
      </c>
      <c r="I15" s="184" t="str">
        <f>IF(Confirm!K50="-","","X")</f>
        <v/>
      </c>
      <c r="J15" s="186" t="str">
        <f t="shared" si="0"/>
        <v>Don't</v>
      </c>
    </row>
    <row r="16" spans="1:18" x14ac:dyDescent="0.2">
      <c r="B16" s="182"/>
      <c r="C16" s="174" t="s">
        <v>437</v>
      </c>
      <c r="E16" s="184" t="str">
        <f>IF(Confirm!G51="-","","X")</f>
        <v/>
      </c>
      <c r="F16" s="184" t="str">
        <f>IF(Confirm!H51="-","","X")</f>
        <v/>
      </c>
      <c r="G16" s="184" t="str">
        <f>IF(Confirm!I51="-","","X")</f>
        <v/>
      </c>
      <c r="H16" s="184" t="str">
        <f>IF(Confirm!J51="-","","X")</f>
        <v/>
      </c>
      <c r="I16" s="184" t="str">
        <f>IF(Confirm!K51="-","","X")</f>
        <v/>
      </c>
      <c r="J16" s="186" t="str">
        <f t="shared" si="0"/>
        <v>Don't</v>
      </c>
    </row>
    <row r="17" spans="1:20" ht="12.75" thickBot="1" x14ac:dyDescent="0.25">
      <c r="B17" s="191" t="s">
        <v>438</v>
      </c>
      <c r="C17" s="192"/>
      <c r="D17" s="192"/>
      <c r="E17" s="192" t="str">
        <f>IF(Confirm!G52="-","","X")</f>
        <v/>
      </c>
      <c r="F17" s="192" t="str">
        <f>IF(Confirm!H52="-","","X")</f>
        <v/>
      </c>
      <c r="G17" s="192" t="str">
        <f>IF(Confirm!I52="-","","X")</f>
        <v/>
      </c>
      <c r="H17" s="192" t="str">
        <f>IF(Confirm!J52="-","","X")</f>
        <v/>
      </c>
      <c r="I17" s="192" t="str">
        <f>IF(Confirm!K52="-","","X")</f>
        <v/>
      </c>
      <c r="J17" s="193" t="str">
        <f t="shared" si="0"/>
        <v>Don't</v>
      </c>
    </row>
    <row r="18" spans="1:20" x14ac:dyDescent="0.2">
      <c r="C18" s="189" t="s">
        <v>439</v>
      </c>
    </row>
    <row r="19" spans="1:20" ht="12.75" thickBot="1" x14ac:dyDescent="0.25">
      <c r="C19" s="190" t="str">
        <f>Confirm!G48</f>
        <v>-</v>
      </c>
    </row>
    <row r="20" spans="1:20" ht="12.75" thickBot="1" x14ac:dyDescent="0.25">
      <c r="E20" s="194"/>
    </row>
    <row r="21" spans="1:20" ht="12.75" thickBot="1" x14ac:dyDescent="0.25">
      <c r="E21" s="536" t="s">
        <v>429</v>
      </c>
      <c r="F21" s="537"/>
      <c r="G21" s="537"/>
      <c r="H21" s="537"/>
      <c r="I21" s="537"/>
      <c r="J21" s="537"/>
      <c r="K21" s="537"/>
      <c r="L21" s="537"/>
      <c r="M21" s="537"/>
      <c r="N21" s="537"/>
      <c r="O21" s="548" t="s">
        <v>440</v>
      </c>
      <c r="P21" s="548"/>
      <c r="Q21" s="548"/>
      <c r="R21" s="548"/>
      <c r="S21" s="549"/>
    </row>
    <row r="22" spans="1:20" ht="12.75" thickBot="1" x14ac:dyDescent="0.25">
      <c r="E22" s="550" t="s">
        <v>441</v>
      </c>
      <c r="F22" s="551"/>
      <c r="G22" s="551"/>
      <c r="H22" s="551"/>
      <c r="I22" s="551"/>
      <c r="J22" s="551" t="s">
        <v>442</v>
      </c>
      <c r="K22" s="551"/>
      <c r="L22" s="551"/>
      <c r="M22" s="551"/>
      <c r="N22" s="551"/>
      <c r="O22" s="551" t="s">
        <v>443</v>
      </c>
      <c r="P22" s="551"/>
      <c r="Q22" s="551"/>
      <c r="R22" s="551"/>
      <c r="S22" s="552"/>
    </row>
    <row r="23" spans="1:20" ht="12.75" thickBot="1" x14ac:dyDescent="0.25">
      <c r="B23" s="545" t="s">
        <v>444</v>
      </c>
      <c r="C23" s="546"/>
      <c r="D23" s="195"/>
      <c r="E23" s="196">
        <v>2023</v>
      </c>
      <c r="F23" s="196">
        <v>2024</v>
      </c>
      <c r="G23" s="196">
        <v>2025</v>
      </c>
      <c r="H23" s="196" t="s">
        <v>445</v>
      </c>
      <c r="I23" s="196" t="s">
        <v>509</v>
      </c>
      <c r="J23" s="196">
        <f t="shared" ref="J23:S23" si="1">E23</f>
        <v>2023</v>
      </c>
      <c r="K23" s="196">
        <f>F23</f>
        <v>2024</v>
      </c>
      <c r="L23" s="196">
        <f>G23</f>
        <v>2025</v>
      </c>
      <c r="M23" s="196" t="str">
        <f>H23</f>
        <v>I-2025</v>
      </c>
      <c r="N23" s="196" t="str">
        <f>I23</f>
        <v>I-2026</v>
      </c>
      <c r="O23" s="196">
        <f>J23</f>
        <v>2023</v>
      </c>
      <c r="P23" s="196">
        <f t="shared" si="1"/>
        <v>2024</v>
      </c>
      <c r="Q23" s="196">
        <f t="shared" si="1"/>
        <v>2025</v>
      </c>
      <c r="R23" s="196" t="str">
        <f t="shared" si="1"/>
        <v>I-2025</v>
      </c>
      <c r="S23" s="197" t="str">
        <f t="shared" si="1"/>
        <v>I-2026</v>
      </c>
    </row>
    <row r="24" spans="1:20" ht="12.75" thickBot="1" x14ac:dyDescent="0.25">
      <c r="A24" s="177" t="s">
        <v>430</v>
      </c>
      <c r="B24" s="198" t="s">
        <v>446</v>
      </c>
      <c r="C24" s="199" t="s">
        <v>447</v>
      </c>
      <c r="D24" s="200" t="s">
        <v>448</v>
      </c>
      <c r="E24" s="201" t="s">
        <v>449</v>
      </c>
      <c r="F24" s="201" t="s">
        <v>449</v>
      </c>
      <c r="G24" s="201" t="s">
        <v>449</v>
      </c>
      <c r="H24" s="201" t="s">
        <v>449</v>
      </c>
      <c r="I24" s="201" t="s">
        <v>449</v>
      </c>
      <c r="J24" s="201" t="s">
        <v>450</v>
      </c>
      <c r="K24" s="201" t="s">
        <v>450</v>
      </c>
      <c r="L24" s="201" t="s">
        <v>450</v>
      </c>
      <c r="M24" s="201" t="s">
        <v>450</v>
      </c>
      <c r="N24" s="201" t="s">
        <v>450</v>
      </c>
      <c r="O24" s="202" t="s">
        <v>451</v>
      </c>
      <c r="P24" s="202" t="s">
        <v>451</v>
      </c>
      <c r="Q24" s="202" t="s">
        <v>451</v>
      </c>
      <c r="R24" s="202" t="s">
        <v>451</v>
      </c>
      <c r="S24" s="203" t="s">
        <v>451</v>
      </c>
    </row>
    <row r="25" spans="1:20" ht="15.75" thickBot="1" x14ac:dyDescent="0.3">
      <c r="A25" s="181" t="str">
        <f>IF(Public!K17="X","Retailer",
   IF(Public!K18="X","Distributor",
      IF(OR(Public!K19="X",Public!K21="X",Public!K23="X"),"End User","")))</f>
        <v/>
      </c>
      <c r="B25" s="204" t="s">
        <v>501</v>
      </c>
      <c r="C25" s="205" t="s">
        <v>452</v>
      </c>
      <c r="D25" s="206" t="s">
        <v>453</v>
      </c>
      <c r="E25" s="207">
        <f>TWN!G$29</f>
        <v>0</v>
      </c>
      <c r="F25" s="207">
        <f>TWN!H$29</f>
        <v>0</v>
      </c>
      <c r="G25" s="207">
        <f>TWN!I$29</f>
        <v>0</v>
      </c>
      <c r="H25" s="207">
        <f>TWN!J$29</f>
        <v>0</v>
      </c>
      <c r="I25" s="207">
        <f>TWN!K$29</f>
        <v>0</v>
      </c>
      <c r="J25" s="207">
        <f>TWN!G$30/1000</f>
        <v>0</v>
      </c>
      <c r="K25" s="207">
        <f>TWN!H$30/1000</f>
        <v>0</v>
      </c>
      <c r="L25" s="207">
        <f>TWN!I$30/1000</f>
        <v>0</v>
      </c>
      <c r="M25" s="207">
        <f>TWN!J$30/1000</f>
        <v>0</v>
      </c>
      <c r="N25" s="207">
        <f>TWN!K$30/1000</f>
        <v>0</v>
      </c>
      <c r="O25" s="208">
        <f t="shared" ref="O25:O33" si="2">(IF(ISERROR(J25/E25),0,J25/E25))*1000</f>
        <v>0</v>
      </c>
      <c r="P25" s="208">
        <f t="shared" ref="P25:P33" si="3">(IF(ISERROR(K25/F25),0,K25/F25))*1000</f>
        <v>0</v>
      </c>
      <c r="Q25" s="208">
        <f t="shared" ref="Q25:Q33" si="4">(IF(ISERROR(L25/G25),0,L25/G25))*1000</f>
        <v>0</v>
      </c>
      <c r="R25" s="208">
        <f t="shared" ref="R25:R33" si="5">(IF(ISERROR(M25/H25),0,M25/H25))*1000</f>
        <v>0</v>
      </c>
      <c r="S25" s="209">
        <f t="shared" ref="S25:S33" si="6">(IF(ISERROR(N25/I25),0,N25/I25))*1000</f>
        <v>0</v>
      </c>
      <c r="T25" s="210" t="str">
        <f>IF(SUM(E25:N25)&gt;=0.01,"Copy","Don't")</f>
        <v>Don't</v>
      </c>
    </row>
    <row r="26" spans="1:20" ht="15.75" thickBot="1" x14ac:dyDescent="0.3">
      <c r="A26" s="541"/>
      <c r="B26" s="182" t="s">
        <v>501</v>
      </c>
      <c r="C26" s="174" t="s">
        <v>454</v>
      </c>
      <c r="D26" s="211" t="s">
        <v>455</v>
      </c>
      <c r="E26" s="212">
        <f>TWN!G$33</f>
        <v>0</v>
      </c>
      <c r="F26" s="212">
        <f>TWN!H$33</f>
        <v>0</v>
      </c>
      <c r="G26" s="212">
        <f>TWN!I$33</f>
        <v>0</v>
      </c>
      <c r="H26" s="212">
        <f>TWN!J$33</f>
        <v>0</v>
      </c>
      <c r="I26" s="212">
        <f>TWN!K$33</f>
        <v>0</v>
      </c>
      <c r="J26" s="213">
        <f>TWN!G$34/1000</f>
        <v>0</v>
      </c>
      <c r="K26" s="213">
        <f>TWN!H$34/1000</f>
        <v>0</v>
      </c>
      <c r="L26" s="213">
        <f>TWN!I$34/1000</f>
        <v>0</v>
      </c>
      <c r="M26" s="213">
        <f>TWN!J$34/1000</f>
        <v>0</v>
      </c>
      <c r="N26" s="213">
        <f>TWN!K$34/1000</f>
        <v>0</v>
      </c>
      <c r="O26" s="214">
        <f t="shared" si="2"/>
        <v>0</v>
      </c>
      <c r="P26" s="214">
        <f t="shared" si="3"/>
        <v>0</v>
      </c>
      <c r="Q26" s="214">
        <f t="shared" si="4"/>
        <v>0</v>
      </c>
      <c r="R26" s="214">
        <f t="shared" si="5"/>
        <v>0</v>
      </c>
      <c r="S26" s="215">
        <f t="shared" si="6"/>
        <v>0</v>
      </c>
      <c r="T26" s="210" t="str">
        <f t="shared" ref="T26:T51" si="7">IF(SUM(E26:N26)&gt;=0.01,"Copy","Don't")</f>
        <v>Don't</v>
      </c>
    </row>
    <row r="27" spans="1:20" ht="15.75" thickBot="1" x14ac:dyDescent="0.3">
      <c r="A27" s="542"/>
      <c r="B27" s="182" t="s">
        <v>501</v>
      </c>
      <c r="C27" s="174" t="s">
        <v>454</v>
      </c>
      <c r="D27" s="211" t="s">
        <v>437</v>
      </c>
      <c r="E27" s="212">
        <f>TWN!G$36</f>
        <v>0</v>
      </c>
      <c r="F27" s="212">
        <f>TWN!H$36</f>
        <v>0</v>
      </c>
      <c r="G27" s="212">
        <f>TWN!I$36</f>
        <v>0</v>
      </c>
      <c r="H27" s="212">
        <f>TWN!J$36</f>
        <v>0</v>
      </c>
      <c r="I27" s="212">
        <f>TWN!K$36</f>
        <v>0</v>
      </c>
      <c r="J27" s="213">
        <f>TWN!G$37/1000</f>
        <v>0</v>
      </c>
      <c r="K27" s="213">
        <f>TWN!H$37/1000</f>
        <v>0</v>
      </c>
      <c r="L27" s="213">
        <f>TWN!I$37/1000</f>
        <v>0</v>
      </c>
      <c r="M27" s="213">
        <f>TWN!J$37/1000</f>
        <v>0</v>
      </c>
      <c r="N27" s="213">
        <f>TWN!K$37/1000</f>
        <v>0</v>
      </c>
      <c r="O27" s="214">
        <f t="shared" si="2"/>
        <v>0</v>
      </c>
      <c r="P27" s="214">
        <f t="shared" si="3"/>
        <v>0</v>
      </c>
      <c r="Q27" s="214">
        <f t="shared" si="4"/>
        <v>0</v>
      </c>
      <c r="R27" s="214">
        <f t="shared" si="5"/>
        <v>0</v>
      </c>
      <c r="S27" s="215">
        <f t="shared" si="6"/>
        <v>0</v>
      </c>
      <c r="T27" s="210" t="str">
        <f t="shared" si="7"/>
        <v>Don't</v>
      </c>
    </row>
    <row r="28" spans="1:20" s="176" customFormat="1" ht="15.75" thickBot="1" x14ac:dyDescent="0.3">
      <c r="A28" s="542"/>
      <c r="B28" s="217" t="s">
        <v>502</v>
      </c>
      <c r="C28" s="176" t="str">
        <f>C25</f>
        <v>Imports</v>
      </c>
      <c r="D28" s="211" t="s">
        <v>453</v>
      </c>
      <c r="E28" s="212">
        <f>IND!G$29</f>
        <v>0</v>
      </c>
      <c r="F28" s="212">
        <f>IND!H$29</f>
        <v>0</v>
      </c>
      <c r="G28" s="212">
        <f>IND!I$29</f>
        <v>0</v>
      </c>
      <c r="H28" s="212">
        <f>IND!J$29</f>
        <v>0</v>
      </c>
      <c r="I28" s="212">
        <f>IND!K$29</f>
        <v>0</v>
      </c>
      <c r="J28" s="213">
        <f>IND!G$30/1000</f>
        <v>0</v>
      </c>
      <c r="K28" s="213">
        <f>IND!H$30/1000</f>
        <v>0</v>
      </c>
      <c r="L28" s="213">
        <f>IND!I$30/1000</f>
        <v>0</v>
      </c>
      <c r="M28" s="213">
        <f>IND!J$30/1000</f>
        <v>0</v>
      </c>
      <c r="N28" s="213">
        <f>IND!K$30/1000</f>
        <v>0</v>
      </c>
      <c r="O28" s="218">
        <f t="shared" si="2"/>
        <v>0</v>
      </c>
      <c r="P28" s="218">
        <f t="shared" si="3"/>
        <v>0</v>
      </c>
      <c r="Q28" s="218">
        <f t="shared" si="4"/>
        <v>0</v>
      </c>
      <c r="R28" s="218">
        <f t="shared" si="5"/>
        <v>0</v>
      </c>
      <c r="S28" s="219">
        <f t="shared" si="6"/>
        <v>0</v>
      </c>
      <c r="T28" s="210" t="str">
        <f t="shared" si="7"/>
        <v>Don't</v>
      </c>
    </row>
    <row r="29" spans="1:20" ht="15.75" thickBot="1" x14ac:dyDescent="0.3">
      <c r="A29" s="543"/>
      <c r="B29" s="182" t="s">
        <v>502</v>
      </c>
      <c r="C29" s="174" t="str">
        <f t="shared" ref="C29:C60" si="8">C26</f>
        <v>Sales</v>
      </c>
      <c r="D29" s="211" t="s">
        <v>455</v>
      </c>
      <c r="E29" s="212">
        <f>IND!G$33</f>
        <v>0</v>
      </c>
      <c r="F29" s="212">
        <f>IND!H$33</f>
        <v>0</v>
      </c>
      <c r="G29" s="212">
        <f>IND!I$33</f>
        <v>0</v>
      </c>
      <c r="H29" s="212">
        <f>IND!J$33</f>
        <v>0</v>
      </c>
      <c r="I29" s="212">
        <f>IND!K$33</f>
        <v>0</v>
      </c>
      <c r="J29" s="213">
        <f>IND!G$34/1000</f>
        <v>0</v>
      </c>
      <c r="K29" s="213">
        <f>IND!H$34/1000</f>
        <v>0</v>
      </c>
      <c r="L29" s="213">
        <f>IND!I$34/1000</f>
        <v>0</v>
      </c>
      <c r="M29" s="213">
        <f>IND!J$34/1000</f>
        <v>0</v>
      </c>
      <c r="N29" s="213">
        <f>IND!K$34/1000</f>
        <v>0</v>
      </c>
      <c r="O29" s="214">
        <f t="shared" si="2"/>
        <v>0</v>
      </c>
      <c r="P29" s="214">
        <f t="shared" si="3"/>
        <v>0</v>
      </c>
      <c r="Q29" s="214">
        <f t="shared" si="4"/>
        <v>0</v>
      </c>
      <c r="R29" s="214">
        <f t="shared" si="5"/>
        <v>0</v>
      </c>
      <c r="S29" s="215">
        <f t="shared" si="6"/>
        <v>0</v>
      </c>
      <c r="T29" s="210" t="str">
        <f t="shared" si="7"/>
        <v>Don't</v>
      </c>
    </row>
    <row r="30" spans="1:20" ht="15.75" thickBot="1" x14ac:dyDescent="0.3">
      <c r="A30" s="189" t="s">
        <v>434</v>
      </c>
      <c r="B30" s="182" t="s">
        <v>502</v>
      </c>
      <c r="C30" s="174" t="str">
        <f t="shared" si="8"/>
        <v>Sales</v>
      </c>
      <c r="D30" s="211" t="s">
        <v>437</v>
      </c>
      <c r="E30" s="212">
        <f>IND!G$36</f>
        <v>0</v>
      </c>
      <c r="F30" s="212">
        <f>IND!H$36</f>
        <v>0</v>
      </c>
      <c r="G30" s="212">
        <f>IND!I$36</f>
        <v>0</v>
      </c>
      <c r="H30" s="212">
        <f>IND!J$36</f>
        <v>0</v>
      </c>
      <c r="I30" s="212">
        <f>IND!K$36</f>
        <v>0</v>
      </c>
      <c r="J30" s="213">
        <f>IND!G$37/1000</f>
        <v>0</v>
      </c>
      <c r="K30" s="213">
        <f>IND!H$37/1000</f>
        <v>0</v>
      </c>
      <c r="L30" s="213">
        <f>IND!I$37/1000</f>
        <v>0</v>
      </c>
      <c r="M30" s="213">
        <f>IND!J$37/1000</f>
        <v>0</v>
      </c>
      <c r="N30" s="213">
        <f>IND!K$37/1000</f>
        <v>0</v>
      </c>
      <c r="O30" s="214">
        <f t="shared" si="2"/>
        <v>0</v>
      </c>
      <c r="P30" s="214">
        <f t="shared" si="3"/>
        <v>0</v>
      </c>
      <c r="Q30" s="214">
        <f t="shared" si="4"/>
        <v>0</v>
      </c>
      <c r="R30" s="214">
        <f t="shared" si="5"/>
        <v>0</v>
      </c>
      <c r="S30" s="215">
        <f t="shared" si="6"/>
        <v>0</v>
      </c>
      <c r="T30" s="210" t="str">
        <f t="shared" si="7"/>
        <v>Don't</v>
      </c>
    </row>
    <row r="31" spans="1:20" s="176" customFormat="1" ht="15.75" thickBot="1" x14ac:dyDescent="0.3">
      <c r="A31" s="190">
        <f>Intro!E74</f>
        <v>0</v>
      </c>
      <c r="B31" s="217" t="s">
        <v>503</v>
      </c>
      <c r="C31" s="176" t="str">
        <f t="shared" si="8"/>
        <v>Imports</v>
      </c>
      <c r="D31" s="211" t="s">
        <v>453</v>
      </c>
      <c r="E31" s="212">
        <f>IDN!G$29</f>
        <v>0</v>
      </c>
      <c r="F31" s="212">
        <f>IDN!H$29</f>
        <v>0</v>
      </c>
      <c r="G31" s="212">
        <f>IDN!I$29</f>
        <v>0</v>
      </c>
      <c r="H31" s="212">
        <f>IDN!J$29</f>
        <v>0</v>
      </c>
      <c r="I31" s="212">
        <f>IDN!K$29</f>
        <v>0</v>
      </c>
      <c r="J31" s="213">
        <f>IDN!G$30/1000</f>
        <v>0</v>
      </c>
      <c r="K31" s="213">
        <f>IDN!H$30/1000</f>
        <v>0</v>
      </c>
      <c r="L31" s="213">
        <f>IDN!I$30/1000</f>
        <v>0</v>
      </c>
      <c r="M31" s="213">
        <f>IDN!J$30/1000</f>
        <v>0</v>
      </c>
      <c r="N31" s="213">
        <f>IDN!K$30/1000</f>
        <v>0</v>
      </c>
      <c r="O31" s="218">
        <f t="shared" si="2"/>
        <v>0</v>
      </c>
      <c r="P31" s="218">
        <f t="shared" si="3"/>
        <v>0</v>
      </c>
      <c r="Q31" s="218">
        <f t="shared" si="4"/>
        <v>0</v>
      </c>
      <c r="R31" s="218">
        <f t="shared" si="5"/>
        <v>0</v>
      </c>
      <c r="S31" s="219">
        <f t="shared" si="6"/>
        <v>0</v>
      </c>
      <c r="T31" s="210" t="str">
        <f t="shared" si="7"/>
        <v>Don't</v>
      </c>
    </row>
    <row r="32" spans="1:20" ht="15.75" thickBot="1" x14ac:dyDescent="0.3">
      <c r="A32" s="220"/>
      <c r="B32" s="182" t="s">
        <v>503</v>
      </c>
      <c r="C32" s="174" t="str">
        <f t="shared" si="8"/>
        <v>Sales</v>
      </c>
      <c r="D32" s="211" t="s">
        <v>455</v>
      </c>
      <c r="E32" s="212">
        <f>IDN!G$33</f>
        <v>0</v>
      </c>
      <c r="F32" s="212">
        <f>IDN!H$33</f>
        <v>0</v>
      </c>
      <c r="G32" s="212">
        <f>IDN!I$33</f>
        <v>0</v>
      </c>
      <c r="H32" s="212">
        <f>IDN!J$33</f>
        <v>0</v>
      </c>
      <c r="I32" s="212">
        <f>IDN!K$33</f>
        <v>0</v>
      </c>
      <c r="J32" s="213">
        <f>IDN!G$34/1000</f>
        <v>0</v>
      </c>
      <c r="K32" s="213">
        <f>IDN!H$34/1000</f>
        <v>0</v>
      </c>
      <c r="L32" s="213">
        <f>IDN!I$34/1000</f>
        <v>0</v>
      </c>
      <c r="M32" s="213">
        <f>IDN!J$34/1000</f>
        <v>0</v>
      </c>
      <c r="N32" s="213">
        <f>IDN!K$34/1000</f>
        <v>0</v>
      </c>
      <c r="O32" s="214">
        <f t="shared" si="2"/>
        <v>0</v>
      </c>
      <c r="P32" s="214">
        <f t="shared" si="3"/>
        <v>0</v>
      </c>
      <c r="Q32" s="214">
        <f t="shared" si="4"/>
        <v>0</v>
      </c>
      <c r="R32" s="214">
        <f t="shared" si="5"/>
        <v>0</v>
      </c>
      <c r="S32" s="215">
        <f t="shared" si="6"/>
        <v>0</v>
      </c>
      <c r="T32" s="210" t="str">
        <f t="shared" si="7"/>
        <v>Don't</v>
      </c>
    </row>
    <row r="33" spans="1:20" ht="15.75" thickBot="1" x14ac:dyDescent="0.3">
      <c r="A33" s="220"/>
      <c r="B33" s="182" t="s">
        <v>503</v>
      </c>
      <c r="C33" s="174" t="str">
        <f t="shared" si="8"/>
        <v>Sales</v>
      </c>
      <c r="D33" s="211" t="s">
        <v>437</v>
      </c>
      <c r="E33" s="212">
        <f>IDN!G$36</f>
        <v>0</v>
      </c>
      <c r="F33" s="212">
        <f>IDN!H$36</f>
        <v>0</v>
      </c>
      <c r="G33" s="212">
        <f>IDN!I$36</f>
        <v>0</v>
      </c>
      <c r="H33" s="212">
        <f>IDN!J$36</f>
        <v>0</v>
      </c>
      <c r="I33" s="212">
        <f>IDN!K$36</f>
        <v>0</v>
      </c>
      <c r="J33" s="213">
        <f>IDN!G$37/1000</f>
        <v>0</v>
      </c>
      <c r="K33" s="213">
        <f>IDN!H$37/1000</f>
        <v>0</v>
      </c>
      <c r="L33" s="213">
        <f>IDN!I$37/1000</f>
        <v>0</v>
      </c>
      <c r="M33" s="213">
        <f>IDN!J$37/1000</f>
        <v>0</v>
      </c>
      <c r="N33" s="213">
        <f>IDN!K$37/1000</f>
        <v>0</v>
      </c>
      <c r="O33" s="214">
        <f t="shared" si="2"/>
        <v>0</v>
      </c>
      <c r="P33" s="214">
        <f t="shared" si="3"/>
        <v>0</v>
      </c>
      <c r="Q33" s="214">
        <f t="shared" si="4"/>
        <v>0</v>
      </c>
      <c r="R33" s="214">
        <f t="shared" si="5"/>
        <v>0</v>
      </c>
      <c r="S33" s="215">
        <f t="shared" si="6"/>
        <v>0</v>
      </c>
      <c r="T33" s="210" t="str">
        <f t="shared" si="7"/>
        <v>Don't</v>
      </c>
    </row>
    <row r="34" spans="1:20" ht="15.75" thickBot="1" x14ac:dyDescent="0.3">
      <c r="A34" s="220"/>
      <c r="B34" s="217" t="s">
        <v>432</v>
      </c>
      <c r="C34" s="176" t="s">
        <v>452</v>
      </c>
      <c r="D34" s="211" t="s">
        <v>453</v>
      </c>
      <c r="E34" s="212">
        <f>KOR!G$29</f>
        <v>0</v>
      </c>
      <c r="F34" s="212">
        <f>KOR!H$29</f>
        <v>0</v>
      </c>
      <c r="G34" s="212">
        <f>KOR!I$29</f>
        <v>0</v>
      </c>
      <c r="H34" s="212">
        <f>KOR!J$29</f>
        <v>0</v>
      </c>
      <c r="I34" s="212">
        <f>KOR!K$29</f>
        <v>0</v>
      </c>
      <c r="J34" s="213">
        <f>KOR!G$30/1000</f>
        <v>0</v>
      </c>
      <c r="K34" s="213">
        <f>KOR!H$30/1000</f>
        <v>0</v>
      </c>
      <c r="L34" s="213">
        <f>KOR!I$30/1000</f>
        <v>0</v>
      </c>
      <c r="M34" s="213">
        <f>KOR!J$30/1000</f>
        <v>0</v>
      </c>
      <c r="N34" s="213">
        <f>KOR!K$30/1000</f>
        <v>0</v>
      </c>
      <c r="O34" s="214">
        <f t="shared" ref="O34:O51" si="9">(IF(ISERROR(J34/E34),0,J34/E34))*1000</f>
        <v>0</v>
      </c>
      <c r="P34" s="214">
        <f t="shared" ref="P34:P51" si="10">(IF(ISERROR(K34/F34),0,K34/F34))*1000</f>
        <v>0</v>
      </c>
      <c r="Q34" s="214">
        <f t="shared" ref="Q34:Q51" si="11">(IF(ISERROR(L34/G34),0,L34/G34))*1000</f>
        <v>0</v>
      </c>
      <c r="R34" s="214">
        <f t="shared" ref="R34:R51" si="12">(IF(ISERROR(M34/H34),0,M34/H34))*1000</f>
        <v>0</v>
      </c>
      <c r="S34" s="215">
        <f t="shared" ref="S34:S51" si="13">(IF(ISERROR(N34/I34),0,N34/I34))*1000</f>
        <v>0</v>
      </c>
      <c r="T34" s="210" t="str">
        <f t="shared" si="7"/>
        <v>Don't</v>
      </c>
    </row>
    <row r="35" spans="1:20" ht="15.75" thickBot="1" x14ac:dyDescent="0.3">
      <c r="A35" s="220"/>
      <c r="B35" s="182" t="s">
        <v>432</v>
      </c>
      <c r="C35" s="174" t="s">
        <v>454</v>
      </c>
      <c r="D35" s="211" t="s">
        <v>455</v>
      </c>
      <c r="E35" s="212">
        <f>KOR!G$33</f>
        <v>0</v>
      </c>
      <c r="F35" s="212">
        <f>KOR!H$33</f>
        <v>0</v>
      </c>
      <c r="G35" s="212">
        <f>KOR!I$33</f>
        <v>0</v>
      </c>
      <c r="H35" s="212">
        <f>KOR!J$33</f>
        <v>0</v>
      </c>
      <c r="I35" s="212">
        <f>KOR!K$33</f>
        <v>0</v>
      </c>
      <c r="J35" s="213">
        <f>KOR!G$34/1000</f>
        <v>0</v>
      </c>
      <c r="K35" s="213">
        <f>KOR!H$34/1000</f>
        <v>0</v>
      </c>
      <c r="L35" s="213">
        <f>KOR!I$34/1000</f>
        <v>0</v>
      </c>
      <c r="M35" s="213">
        <f>KOR!J$34/1000</f>
        <v>0</v>
      </c>
      <c r="N35" s="213">
        <f>KOR!K$34/1000</f>
        <v>0</v>
      </c>
      <c r="O35" s="214">
        <f t="shared" si="9"/>
        <v>0</v>
      </c>
      <c r="P35" s="214">
        <f t="shared" si="10"/>
        <v>0</v>
      </c>
      <c r="Q35" s="214">
        <f t="shared" si="11"/>
        <v>0</v>
      </c>
      <c r="R35" s="214">
        <f t="shared" si="12"/>
        <v>0</v>
      </c>
      <c r="S35" s="215">
        <f t="shared" si="13"/>
        <v>0</v>
      </c>
      <c r="T35" s="210" t="str">
        <f t="shared" si="7"/>
        <v>Don't</v>
      </c>
    </row>
    <row r="36" spans="1:20" ht="15.75" thickBot="1" x14ac:dyDescent="0.3">
      <c r="A36" s="220"/>
      <c r="B36" s="182" t="s">
        <v>432</v>
      </c>
      <c r="C36" s="174" t="s">
        <v>454</v>
      </c>
      <c r="D36" s="211" t="s">
        <v>437</v>
      </c>
      <c r="E36" s="212">
        <f>KOR!G$36</f>
        <v>0</v>
      </c>
      <c r="F36" s="212">
        <f>KOR!H$36</f>
        <v>0</v>
      </c>
      <c r="G36" s="212">
        <f>KOR!I$36</f>
        <v>0</v>
      </c>
      <c r="H36" s="212">
        <f>KOR!J$36</f>
        <v>0</v>
      </c>
      <c r="I36" s="212">
        <f>KOR!K$36</f>
        <v>0</v>
      </c>
      <c r="J36" s="213">
        <f>KOR!G$37/1000</f>
        <v>0</v>
      </c>
      <c r="K36" s="213">
        <f>KOR!H$37/1000</f>
        <v>0</v>
      </c>
      <c r="L36" s="213">
        <f>KOR!I$37/1000</f>
        <v>0</v>
      </c>
      <c r="M36" s="213">
        <f>KOR!J$37/1000</f>
        <v>0</v>
      </c>
      <c r="N36" s="213">
        <f>KOR!K$37/1000</f>
        <v>0</v>
      </c>
      <c r="O36" s="214">
        <f t="shared" si="9"/>
        <v>0</v>
      </c>
      <c r="P36" s="214">
        <f t="shared" si="10"/>
        <v>0</v>
      </c>
      <c r="Q36" s="214">
        <f t="shared" si="11"/>
        <v>0</v>
      </c>
      <c r="R36" s="214">
        <f t="shared" si="12"/>
        <v>0</v>
      </c>
      <c r="S36" s="215">
        <f t="shared" si="13"/>
        <v>0</v>
      </c>
      <c r="T36" s="210" t="str">
        <f t="shared" si="7"/>
        <v>Don't</v>
      </c>
    </row>
    <row r="37" spans="1:20" ht="15.75" thickBot="1" x14ac:dyDescent="0.3">
      <c r="A37" s="220"/>
      <c r="B37" s="217" t="s">
        <v>504</v>
      </c>
      <c r="C37" s="176" t="str">
        <f t="shared" ref="C37" si="14">C34</f>
        <v>Imports</v>
      </c>
      <c r="D37" s="211" t="s">
        <v>453</v>
      </c>
      <c r="E37" s="212">
        <f>THA!G$29</f>
        <v>0</v>
      </c>
      <c r="F37" s="212">
        <f>THA!H$29</f>
        <v>0</v>
      </c>
      <c r="G37" s="212">
        <f>THA!I$29</f>
        <v>0</v>
      </c>
      <c r="H37" s="212">
        <f>THA!J$29</f>
        <v>0</v>
      </c>
      <c r="I37" s="212">
        <f>THA!K$29</f>
        <v>0</v>
      </c>
      <c r="J37" s="213">
        <f>THA!G$30/1000</f>
        <v>0</v>
      </c>
      <c r="K37" s="213">
        <f>THA!H$30/1000</f>
        <v>0</v>
      </c>
      <c r="L37" s="213">
        <f>THA!I$30/1000</f>
        <v>0</v>
      </c>
      <c r="M37" s="213">
        <f>THA!J$30/1000</f>
        <v>0</v>
      </c>
      <c r="N37" s="213">
        <f>THA!K$30/1000</f>
        <v>0</v>
      </c>
      <c r="O37" s="214">
        <f t="shared" si="9"/>
        <v>0</v>
      </c>
      <c r="P37" s="214">
        <f t="shared" si="10"/>
        <v>0</v>
      </c>
      <c r="Q37" s="214">
        <f t="shared" si="11"/>
        <v>0</v>
      </c>
      <c r="R37" s="214">
        <f t="shared" si="12"/>
        <v>0</v>
      </c>
      <c r="S37" s="215">
        <f t="shared" si="13"/>
        <v>0</v>
      </c>
      <c r="T37" s="210" t="str">
        <f t="shared" si="7"/>
        <v>Don't</v>
      </c>
    </row>
    <row r="38" spans="1:20" ht="15.75" thickBot="1" x14ac:dyDescent="0.3">
      <c r="A38" s="220"/>
      <c r="B38" s="182" t="s">
        <v>504</v>
      </c>
      <c r="C38" s="174" t="str">
        <f t="shared" si="8"/>
        <v>Sales</v>
      </c>
      <c r="D38" s="211" t="s">
        <v>455</v>
      </c>
      <c r="E38" s="212">
        <f>THA!G$33</f>
        <v>0</v>
      </c>
      <c r="F38" s="212">
        <f>THA!H$33</f>
        <v>0</v>
      </c>
      <c r="G38" s="212">
        <f>THA!I$33</f>
        <v>0</v>
      </c>
      <c r="H38" s="212">
        <f>THA!J$33</f>
        <v>0</v>
      </c>
      <c r="I38" s="212">
        <f>THA!K$33</f>
        <v>0</v>
      </c>
      <c r="J38" s="213">
        <f>THA!G$34/1000</f>
        <v>0</v>
      </c>
      <c r="K38" s="213">
        <f>THA!H$34/1000</f>
        <v>0</v>
      </c>
      <c r="L38" s="213">
        <f>THA!I$34/1000</f>
        <v>0</v>
      </c>
      <c r="M38" s="213">
        <f>THA!J$34/1000</f>
        <v>0</v>
      </c>
      <c r="N38" s="213">
        <f>THA!K$34/1000</f>
        <v>0</v>
      </c>
      <c r="O38" s="214">
        <f t="shared" si="9"/>
        <v>0</v>
      </c>
      <c r="P38" s="214">
        <f t="shared" si="10"/>
        <v>0</v>
      </c>
      <c r="Q38" s="214">
        <f t="shared" si="11"/>
        <v>0</v>
      </c>
      <c r="R38" s="214">
        <f t="shared" si="12"/>
        <v>0</v>
      </c>
      <c r="S38" s="215">
        <f t="shared" si="13"/>
        <v>0</v>
      </c>
      <c r="T38" s="210" t="str">
        <f t="shared" si="7"/>
        <v>Don't</v>
      </c>
    </row>
    <row r="39" spans="1:20" ht="15.75" thickBot="1" x14ac:dyDescent="0.3">
      <c r="A39" s="220"/>
      <c r="B39" s="182" t="s">
        <v>504</v>
      </c>
      <c r="C39" s="174" t="str">
        <f t="shared" si="8"/>
        <v>Sales</v>
      </c>
      <c r="D39" s="211" t="s">
        <v>437</v>
      </c>
      <c r="E39" s="212">
        <f>THA!G$36</f>
        <v>0</v>
      </c>
      <c r="F39" s="212">
        <f>THA!H$36</f>
        <v>0</v>
      </c>
      <c r="G39" s="212">
        <f>THA!I$36</f>
        <v>0</v>
      </c>
      <c r="H39" s="212">
        <f>THA!J$36</f>
        <v>0</v>
      </c>
      <c r="I39" s="212">
        <f>THA!K$36</f>
        <v>0</v>
      </c>
      <c r="J39" s="213">
        <f>THA!G$37/1000</f>
        <v>0</v>
      </c>
      <c r="K39" s="213">
        <f>THA!H$37/1000</f>
        <v>0</v>
      </c>
      <c r="L39" s="213">
        <f>THA!I$37/1000</f>
        <v>0</v>
      </c>
      <c r="M39" s="213">
        <f>THA!J$37/1000</f>
        <v>0</v>
      </c>
      <c r="N39" s="213">
        <f>THA!K$37/1000</f>
        <v>0</v>
      </c>
      <c r="O39" s="214">
        <f t="shared" si="9"/>
        <v>0</v>
      </c>
      <c r="P39" s="214">
        <f t="shared" si="10"/>
        <v>0</v>
      </c>
      <c r="Q39" s="214">
        <f t="shared" si="11"/>
        <v>0</v>
      </c>
      <c r="R39" s="214">
        <f t="shared" si="12"/>
        <v>0</v>
      </c>
      <c r="S39" s="215">
        <f t="shared" si="13"/>
        <v>0</v>
      </c>
      <c r="T39" s="210" t="str">
        <f t="shared" si="7"/>
        <v>Don't</v>
      </c>
    </row>
    <row r="40" spans="1:20" ht="15.75" thickBot="1" x14ac:dyDescent="0.3">
      <c r="A40" s="220"/>
      <c r="B40" s="217" t="s">
        <v>433</v>
      </c>
      <c r="C40" s="176" t="str">
        <f t="shared" si="8"/>
        <v>Imports</v>
      </c>
      <c r="D40" s="211" t="s">
        <v>453</v>
      </c>
      <c r="E40" s="212">
        <f>TUR!G$29</f>
        <v>0</v>
      </c>
      <c r="F40" s="212">
        <f>TUR!H$29</f>
        <v>0</v>
      </c>
      <c r="G40" s="212">
        <f>TUR!I$29</f>
        <v>0</v>
      </c>
      <c r="H40" s="212">
        <f>TUR!J$29</f>
        <v>0</v>
      </c>
      <c r="I40" s="212">
        <f>TUR!K$29</f>
        <v>0</v>
      </c>
      <c r="J40" s="213">
        <f>TUR!G$30/1000</f>
        <v>0</v>
      </c>
      <c r="K40" s="213">
        <f>TUR!H$30/1000</f>
        <v>0</v>
      </c>
      <c r="L40" s="213">
        <f>TUR!I$30/1000</f>
        <v>0</v>
      </c>
      <c r="M40" s="213">
        <f>TUR!J$30/1000</f>
        <v>0</v>
      </c>
      <c r="N40" s="213">
        <f>TUR!K$30/1000</f>
        <v>0</v>
      </c>
      <c r="O40" s="214">
        <f t="shared" si="9"/>
        <v>0</v>
      </c>
      <c r="P40" s="214">
        <f t="shared" si="10"/>
        <v>0</v>
      </c>
      <c r="Q40" s="214">
        <f t="shared" si="11"/>
        <v>0</v>
      </c>
      <c r="R40" s="214">
        <f t="shared" si="12"/>
        <v>0</v>
      </c>
      <c r="S40" s="215">
        <f t="shared" si="13"/>
        <v>0</v>
      </c>
      <c r="T40" s="210" t="str">
        <f t="shared" si="7"/>
        <v>Don't</v>
      </c>
    </row>
    <row r="41" spans="1:20" ht="15.75" thickBot="1" x14ac:dyDescent="0.3">
      <c r="A41" s="220"/>
      <c r="B41" s="182" t="s">
        <v>433</v>
      </c>
      <c r="C41" s="174" t="str">
        <f t="shared" si="8"/>
        <v>Sales</v>
      </c>
      <c r="D41" s="211" t="s">
        <v>455</v>
      </c>
      <c r="E41" s="212">
        <f>TUR!G$33</f>
        <v>0</v>
      </c>
      <c r="F41" s="212">
        <f>TUR!H$33</f>
        <v>0</v>
      </c>
      <c r="G41" s="212">
        <f>TUR!I$33</f>
        <v>0</v>
      </c>
      <c r="H41" s="212">
        <f>TUR!J$33</f>
        <v>0</v>
      </c>
      <c r="I41" s="212">
        <f>TUR!K$33</f>
        <v>0</v>
      </c>
      <c r="J41" s="213">
        <f>TUR!G$34/1000</f>
        <v>0</v>
      </c>
      <c r="K41" s="213">
        <f>TUR!H$34/1000</f>
        <v>0</v>
      </c>
      <c r="L41" s="213">
        <f>TUR!I$34/1000</f>
        <v>0</v>
      </c>
      <c r="M41" s="213">
        <f>TUR!J$34/1000</f>
        <v>0</v>
      </c>
      <c r="N41" s="213">
        <f>TUR!K$34/1000</f>
        <v>0</v>
      </c>
      <c r="O41" s="214">
        <f t="shared" si="9"/>
        <v>0</v>
      </c>
      <c r="P41" s="214">
        <f t="shared" si="10"/>
        <v>0</v>
      </c>
      <c r="Q41" s="214">
        <f t="shared" si="11"/>
        <v>0</v>
      </c>
      <c r="R41" s="214">
        <f t="shared" si="12"/>
        <v>0</v>
      </c>
      <c r="S41" s="215">
        <f t="shared" si="13"/>
        <v>0</v>
      </c>
      <c r="T41" s="210" t="str">
        <f t="shared" si="7"/>
        <v>Don't</v>
      </c>
    </row>
    <row r="42" spans="1:20" ht="15.75" thickBot="1" x14ac:dyDescent="0.3">
      <c r="A42" s="220"/>
      <c r="B42" s="182" t="s">
        <v>433</v>
      </c>
      <c r="C42" s="174" t="str">
        <f t="shared" si="8"/>
        <v>Sales</v>
      </c>
      <c r="D42" s="211" t="s">
        <v>437</v>
      </c>
      <c r="E42" s="212">
        <f>TUR!G$36</f>
        <v>0</v>
      </c>
      <c r="F42" s="212">
        <f>TUR!H$36</f>
        <v>0</v>
      </c>
      <c r="G42" s="212">
        <f>TUR!I$36</f>
        <v>0</v>
      </c>
      <c r="H42" s="212">
        <f>TUR!J$36</f>
        <v>0</v>
      </c>
      <c r="I42" s="212">
        <f>TUR!K$36</f>
        <v>0</v>
      </c>
      <c r="J42" s="213">
        <f>TUR!G$37/1000</f>
        <v>0</v>
      </c>
      <c r="K42" s="213">
        <f>TUR!H$37/1000</f>
        <v>0</v>
      </c>
      <c r="L42" s="213">
        <f>TUR!I$37/1000</f>
        <v>0</v>
      </c>
      <c r="M42" s="213">
        <f>TUR!J$37/1000</f>
        <v>0</v>
      </c>
      <c r="N42" s="213">
        <f>TUR!K$37/1000</f>
        <v>0</v>
      </c>
      <c r="O42" s="214">
        <f t="shared" si="9"/>
        <v>0</v>
      </c>
      <c r="P42" s="214">
        <f t="shared" si="10"/>
        <v>0</v>
      </c>
      <c r="Q42" s="214">
        <f t="shared" si="11"/>
        <v>0</v>
      </c>
      <c r="R42" s="214">
        <f t="shared" si="12"/>
        <v>0</v>
      </c>
      <c r="S42" s="215">
        <f t="shared" si="13"/>
        <v>0</v>
      </c>
      <c r="T42" s="210" t="str">
        <f t="shared" si="7"/>
        <v>Don't</v>
      </c>
    </row>
    <row r="43" spans="1:20" ht="15.75" thickBot="1" x14ac:dyDescent="0.3">
      <c r="A43" s="220"/>
      <c r="B43" s="217" t="s">
        <v>505</v>
      </c>
      <c r="C43" s="176" t="s">
        <v>452</v>
      </c>
      <c r="D43" s="211" t="s">
        <v>453</v>
      </c>
      <c r="E43" s="212">
        <f>UKR!G$29</f>
        <v>0</v>
      </c>
      <c r="F43" s="212">
        <f>UKR!H$29</f>
        <v>0</v>
      </c>
      <c r="G43" s="212">
        <f>UKR!I$29</f>
        <v>0</v>
      </c>
      <c r="H43" s="212">
        <f>UKR!J$29</f>
        <v>0</v>
      </c>
      <c r="I43" s="212">
        <f>UKR!K$29</f>
        <v>0</v>
      </c>
      <c r="J43" s="213">
        <f>UKR!G$30/1000</f>
        <v>0</v>
      </c>
      <c r="K43" s="213">
        <f>UKR!H$30/1000</f>
        <v>0</v>
      </c>
      <c r="L43" s="213">
        <f>UKR!I$30/1000</f>
        <v>0</v>
      </c>
      <c r="M43" s="213">
        <f>UKR!J$30/1000</f>
        <v>0</v>
      </c>
      <c r="N43" s="213">
        <f>UKR!K$30/1000</f>
        <v>0</v>
      </c>
      <c r="O43" s="214">
        <f t="shared" si="9"/>
        <v>0</v>
      </c>
      <c r="P43" s="214">
        <f t="shared" si="10"/>
        <v>0</v>
      </c>
      <c r="Q43" s="214">
        <f t="shared" si="11"/>
        <v>0</v>
      </c>
      <c r="R43" s="214">
        <f t="shared" si="12"/>
        <v>0</v>
      </c>
      <c r="S43" s="215">
        <f t="shared" si="13"/>
        <v>0</v>
      </c>
      <c r="T43" s="210" t="str">
        <f t="shared" si="7"/>
        <v>Don't</v>
      </c>
    </row>
    <row r="44" spans="1:20" ht="15.75" thickBot="1" x14ac:dyDescent="0.3">
      <c r="A44" s="220"/>
      <c r="B44" s="182" t="s">
        <v>505</v>
      </c>
      <c r="C44" s="174" t="s">
        <v>454</v>
      </c>
      <c r="D44" s="211" t="s">
        <v>455</v>
      </c>
      <c r="E44" s="212">
        <f>UKR!G$33</f>
        <v>0</v>
      </c>
      <c r="F44" s="212">
        <f>UKR!H$33</f>
        <v>0</v>
      </c>
      <c r="G44" s="212">
        <f>UKR!I$33</f>
        <v>0</v>
      </c>
      <c r="H44" s="212">
        <f>UKR!J$33</f>
        <v>0</v>
      </c>
      <c r="I44" s="212">
        <f>UKR!K$33</f>
        <v>0</v>
      </c>
      <c r="J44" s="213">
        <f>UKR!G$34/1000</f>
        <v>0</v>
      </c>
      <c r="K44" s="213">
        <f>UKR!H$34/1000</f>
        <v>0</v>
      </c>
      <c r="L44" s="213">
        <f>UKR!I$34/1000</f>
        <v>0</v>
      </c>
      <c r="M44" s="213">
        <f>UKR!J$34/1000</f>
        <v>0</v>
      </c>
      <c r="N44" s="213">
        <f>UKR!K$34/1000</f>
        <v>0</v>
      </c>
      <c r="O44" s="214">
        <f t="shared" si="9"/>
        <v>0</v>
      </c>
      <c r="P44" s="214">
        <f t="shared" si="10"/>
        <v>0</v>
      </c>
      <c r="Q44" s="214">
        <f t="shared" si="11"/>
        <v>0</v>
      </c>
      <c r="R44" s="214">
        <f t="shared" si="12"/>
        <v>0</v>
      </c>
      <c r="S44" s="215">
        <f t="shared" si="13"/>
        <v>0</v>
      </c>
      <c r="T44" s="210" t="str">
        <f t="shared" si="7"/>
        <v>Don't</v>
      </c>
    </row>
    <row r="45" spans="1:20" ht="15.75" thickBot="1" x14ac:dyDescent="0.3">
      <c r="A45" s="220"/>
      <c r="B45" s="182" t="s">
        <v>505</v>
      </c>
      <c r="C45" s="174" t="s">
        <v>454</v>
      </c>
      <c r="D45" s="211" t="s">
        <v>437</v>
      </c>
      <c r="E45" s="212">
        <f>UKR!G$36</f>
        <v>0</v>
      </c>
      <c r="F45" s="212">
        <f>UKR!H$36</f>
        <v>0</v>
      </c>
      <c r="G45" s="212">
        <f>UKR!I$36</f>
        <v>0</v>
      </c>
      <c r="H45" s="212">
        <f>UKR!J$36</f>
        <v>0</v>
      </c>
      <c r="I45" s="212">
        <f>UKR!K$36</f>
        <v>0</v>
      </c>
      <c r="J45" s="213">
        <f>UKR!G$37/1000</f>
        <v>0</v>
      </c>
      <c r="K45" s="213">
        <f>UKR!H$37/1000</f>
        <v>0</v>
      </c>
      <c r="L45" s="213">
        <f>UKR!I$37/1000</f>
        <v>0</v>
      </c>
      <c r="M45" s="213">
        <f>UKR!J$37/1000</f>
        <v>0</v>
      </c>
      <c r="N45" s="213">
        <f>UKR!K$37/1000</f>
        <v>0</v>
      </c>
      <c r="O45" s="214">
        <f t="shared" si="9"/>
        <v>0</v>
      </c>
      <c r="P45" s="214">
        <f t="shared" si="10"/>
        <v>0</v>
      </c>
      <c r="Q45" s="214">
        <f t="shared" si="11"/>
        <v>0</v>
      </c>
      <c r="R45" s="214">
        <f t="shared" si="12"/>
        <v>0</v>
      </c>
      <c r="S45" s="215">
        <f t="shared" si="13"/>
        <v>0</v>
      </c>
      <c r="T45" s="210" t="str">
        <f t="shared" si="7"/>
        <v>Don't</v>
      </c>
    </row>
    <row r="46" spans="1:20" ht="15.75" thickBot="1" x14ac:dyDescent="0.3">
      <c r="A46" s="220"/>
      <c r="B46" s="217" t="s">
        <v>506</v>
      </c>
      <c r="C46" s="176" t="str">
        <f t="shared" ref="C46" si="15">C43</f>
        <v>Imports</v>
      </c>
      <c r="D46" s="211" t="s">
        <v>453</v>
      </c>
      <c r="E46" s="212">
        <f>VNM!G$29</f>
        <v>0</v>
      </c>
      <c r="F46" s="212">
        <f>VNM!H$29</f>
        <v>0</v>
      </c>
      <c r="G46" s="212">
        <f>VNM!I$29</f>
        <v>0</v>
      </c>
      <c r="H46" s="212">
        <f>VNM!J$29</f>
        <v>0</v>
      </c>
      <c r="I46" s="212">
        <f>VNM!K$29</f>
        <v>0</v>
      </c>
      <c r="J46" s="213">
        <f>VNM!G$30/1000</f>
        <v>0</v>
      </c>
      <c r="K46" s="213">
        <f>VNM!H$30/1000</f>
        <v>0</v>
      </c>
      <c r="L46" s="213">
        <f>VNM!I$30/1000</f>
        <v>0</v>
      </c>
      <c r="M46" s="213">
        <f>VNM!J$30/1000</f>
        <v>0</v>
      </c>
      <c r="N46" s="213">
        <f>VNM!K$30/1000</f>
        <v>0</v>
      </c>
      <c r="O46" s="214">
        <f t="shared" si="9"/>
        <v>0</v>
      </c>
      <c r="P46" s="214">
        <f t="shared" si="10"/>
        <v>0</v>
      </c>
      <c r="Q46" s="214">
        <f t="shared" si="11"/>
        <v>0</v>
      </c>
      <c r="R46" s="214">
        <f t="shared" si="12"/>
        <v>0</v>
      </c>
      <c r="S46" s="215">
        <f t="shared" si="13"/>
        <v>0</v>
      </c>
      <c r="T46" s="210" t="str">
        <f t="shared" si="7"/>
        <v>Don't</v>
      </c>
    </row>
    <row r="47" spans="1:20" ht="15.75" thickBot="1" x14ac:dyDescent="0.3">
      <c r="A47" s="220"/>
      <c r="B47" s="182" t="s">
        <v>506</v>
      </c>
      <c r="C47" s="174" t="str">
        <f t="shared" si="8"/>
        <v>Sales</v>
      </c>
      <c r="D47" s="211" t="s">
        <v>455</v>
      </c>
      <c r="E47" s="212">
        <f>VNM!G$33</f>
        <v>0</v>
      </c>
      <c r="F47" s="212">
        <f>VNM!H$33</f>
        <v>0</v>
      </c>
      <c r="G47" s="212">
        <f>VNM!I$33</f>
        <v>0</v>
      </c>
      <c r="H47" s="212">
        <f>VNM!J$33</f>
        <v>0</v>
      </c>
      <c r="I47" s="212">
        <f>VNM!K$33</f>
        <v>0</v>
      </c>
      <c r="J47" s="213">
        <f>VNM!G$34/1000</f>
        <v>0</v>
      </c>
      <c r="K47" s="213">
        <f>VNM!H$34/1000</f>
        <v>0</v>
      </c>
      <c r="L47" s="213">
        <f>VNM!I$34/1000</f>
        <v>0</v>
      </c>
      <c r="M47" s="213">
        <f>VNM!J$34/1000</f>
        <v>0</v>
      </c>
      <c r="N47" s="213">
        <f>VNM!K$34/1000</f>
        <v>0</v>
      </c>
      <c r="O47" s="214">
        <f t="shared" si="9"/>
        <v>0</v>
      </c>
      <c r="P47" s="214">
        <f t="shared" si="10"/>
        <v>0</v>
      </c>
      <c r="Q47" s="214">
        <f t="shared" si="11"/>
        <v>0</v>
      </c>
      <c r="R47" s="214">
        <f t="shared" si="12"/>
        <v>0</v>
      </c>
      <c r="S47" s="215">
        <f t="shared" si="13"/>
        <v>0</v>
      </c>
      <c r="T47" s="210" t="str">
        <f t="shared" si="7"/>
        <v>Don't</v>
      </c>
    </row>
    <row r="48" spans="1:20" ht="15.75" thickBot="1" x14ac:dyDescent="0.3">
      <c r="A48" s="220"/>
      <c r="B48" s="182" t="s">
        <v>506</v>
      </c>
      <c r="C48" s="174" t="str">
        <f t="shared" si="8"/>
        <v>Sales</v>
      </c>
      <c r="D48" s="211" t="s">
        <v>437</v>
      </c>
      <c r="E48" s="212">
        <f>VNM!G$36</f>
        <v>0</v>
      </c>
      <c r="F48" s="212">
        <f>VNM!H$36</f>
        <v>0</v>
      </c>
      <c r="G48" s="212">
        <f>VNM!I$36</f>
        <v>0</v>
      </c>
      <c r="H48" s="212">
        <f>VNM!J$36</f>
        <v>0</v>
      </c>
      <c r="I48" s="212">
        <f>VNM!K$36</f>
        <v>0</v>
      </c>
      <c r="J48" s="213">
        <f>VNM!G$37/1000</f>
        <v>0</v>
      </c>
      <c r="K48" s="213">
        <f>VNM!H$37/1000</f>
        <v>0</v>
      </c>
      <c r="L48" s="213">
        <f>VNM!I$37/1000</f>
        <v>0</v>
      </c>
      <c r="M48" s="213">
        <f>VNM!J$37/1000</f>
        <v>0</v>
      </c>
      <c r="N48" s="213">
        <f>VNM!K$37/1000</f>
        <v>0</v>
      </c>
      <c r="O48" s="214">
        <f t="shared" si="9"/>
        <v>0</v>
      </c>
      <c r="P48" s="214">
        <f t="shared" si="10"/>
        <v>0</v>
      </c>
      <c r="Q48" s="214">
        <f t="shared" si="11"/>
        <v>0</v>
      </c>
      <c r="R48" s="214">
        <f t="shared" si="12"/>
        <v>0</v>
      </c>
      <c r="S48" s="215">
        <f t="shared" si="13"/>
        <v>0</v>
      </c>
      <c r="T48" s="210" t="str">
        <f t="shared" si="7"/>
        <v>Don't</v>
      </c>
    </row>
    <row r="49" spans="1:20" ht="15.75" thickBot="1" x14ac:dyDescent="0.3">
      <c r="A49" s="220"/>
      <c r="B49" s="217" t="s">
        <v>507</v>
      </c>
      <c r="C49" s="176" t="str">
        <f t="shared" si="8"/>
        <v>Imports</v>
      </c>
      <c r="D49" s="211" t="s">
        <v>453</v>
      </c>
      <c r="E49" s="212">
        <f>'OCTG I•FTPP I'!G29</f>
        <v>0</v>
      </c>
      <c r="F49" s="212">
        <f>'OCTG I•FTPP I'!H$29</f>
        <v>0</v>
      </c>
      <c r="G49" s="212">
        <f>'OCTG I•FTPP I'!I$29</f>
        <v>0</v>
      </c>
      <c r="H49" s="212">
        <f>'OCTG I•FTPP I'!J$29</f>
        <v>0</v>
      </c>
      <c r="I49" s="212">
        <f>'OCTG I•FTPP I'!K$29</f>
        <v>0</v>
      </c>
      <c r="J49" s="213">
        <f>'OCTG I•FTPP I'!G$30/1000</f>
        <v>0</v>
      </c>
      <c r="K49" s="213">
        <f>'OCTG I•FTPP I'!H$30/1000</f>
        <v>0</v>
      </c>
      <c r="L49" s="213">
        <f>'OCTG I•FTPP I'!I$30/1000</f>
        <v>0</v>
      </c>
      <c r="M49" s="213">
        <f>'OCTG I•FTPP I'!J$30/1000</f>
        <v>0</v>
      </c>
      <c r="N49" s="213">
        <f>'OCTG I•FTPP I'!K$30/1000</f>
        <v>0</v>
      </c>
      <c r="O49" s="214">
        <f t="shared" si="9"/>
        <v>0</v>
      </c>
      <c r="P49" s="214">
        <f t="shared" si="10"/>
        <v>0</v>
      </c>
      <c r="Q49" s="214">
        <f t="shared" si="11"/>
        <v>0</v>
      </c>
      <c r="R49" s="214">
        <f t="shared" si="12"/>
        <v>0</v>
      </c>
      <c r="S49" s="215">
        <f t="shared" si="13"/>
        <v>0</v>
      </c>
      <c r="T49" s="210" t="str">
        <f t="shared" si="7"/>
        <v>Don't</v>
      </c>
    </row>
    <row r="50" spans="1:20" ht="15.75" thickBot="1" x14ac:dyDescent="0.3">
      <c r="A50" s="220"/>
      <c r="B50" s="182" t="s">
        <v>507</v>
      </c>
      <c r="C50" s="174" t="str">
        <f t="shared" si="8"/>
        <v>Sales</v>
      </c>
      <c r="D50" s="211" t="s">
        <v>455</v>
      </c>
      <c r="E50" s="212">
        <f>'OCTG I•FTPP I'!G$33</f>
        <v>0</v>
      </c>
      <c r="F50" s="212">
        <f>'OCTG I•FTPP I'!H$33</f>
        <v>0</v>
      </c>
      <c r="G50" s="212">
        <f>'OCTG I•FTPP I'!I$33</f>
        <v>0</v>
      </c>
      <c r="H50" s="212">
        <f>'OCTG I•FTPP I'!J$33</f>
        <v>0</v>
      </c>
      <c r="I50" s="212">
        <f>'OCTG I•FTPP I'!K$33</f>
        <v>0</v>
      </c>
      <c r="J50" s="213">
        <f>'OCTG I•FTPP I'!G$34/1000</f>
        <v>0</v>
      </c>
      <c r="K50" s="213">
        <f>'OCTG I•FTPP I'!H$34/1000</f>
        <v>0</v>
      </c>
      <c r="L50" s="213">
        <f>'OCTG I•FTPP I'!I$34/1000</f>
        <v>0</v>
      </c>
      <c r="M50" s="213">
        <f>'OCTG I•FTPP I'!J$34/1000</f>
        <v>0</v>
      </c>
      <c r="N50" s="213">
        <f>'OCTG I•FTPP I'!K$34/1000</f>
        <v>0</v>
      </c>
      <c r="O50" s="214">
        <f t="shared" si="9"/>
        <v>0</v>
      </c>
      <c r="P50" s="214">
        <f t="shared" si="10"/>
        <v>0</v>
      </c>
      <c r="Q50" s="214">
        <f t="shared" si="11"/>
        <v>0</v>
      </c>
      <c r="R50" s="214">
        <f t="shared" si="12"/>
        <v>0</v>
      </c>
      <c r="S50" s="215">
        <f t="shared" si="13"/>
        <v>0</v>
      </c>
      <c r="T50" s="210" t="str">
        <f t="shared" si="7"/>
        <v>Don't</v>
      </c>
    </row>
    <row r="51" spans="1:20" ht="15" x14ac:dyDescent="0.25">
      <c r="A51" s="220"/>
      <c r="B51" s="182" t="s">
        <v>507</v>
      </c>
      <c r="C51" s="174" t="str">
        <f t="shared" si="8"/>
        <v>Sales</v>
      </c>
      <c r="D51" s="211" t="s">
        <v>437</v>
      </c>
      <c r="E51" s="212">
        <f>'OCTG I•FTPP I'!G$36</f>
        <v>0</v>
      </c>
      <c r="F51" s="212">
        <f>'OCTG I•FTPP I'!H$36</f>
        <v>0</v>
      </c>
      <c r="G51" s="212">
        <f>'OCTG I•FTPP I'!I$36</f>
        <v>0</v>
      </c>
      <c r="H51" s="212">
        <f>'OCTG I•FTPP I'!J$36</f>
        <v>0</v>
      </c>
      <c r="I51" s="212">
        <f>'OCTG I•FTPP I'!K$36</f>
        <v>0</v>
      </c>
      <c r="J51" s="213">
        <f>'OCTG I•FTPP I'!G$37/1000</f>
        <v>0</v>
      </c>
      <c r="K51" s="213">
        <f>'OCTG I•FTPP I'!H$37/1000</f>
        <v>0</v>
      </c>
      <c r="L51" s="213">
        <f>'OCTG I•FTPP I'!I$37/1000</f>
        <v>0</v>
      </c>
      <c r="M51" s="213">
        <f>'OCTG I•FTPP I'!J$37/1000</f>
        <v>0</v>
      </c>
      <c r="N51" s="213">
        <f>'OCTG I•FTPP I'!K$37/1000</f>
        <v>0</v>
      </c>
      <c r="O51" s="214">
        <f t="shared" si="9"/>
        <v>0</v>
      </c>
      <c r="P51" s="214">
        <f t="shared" si="10"/>
        <v>0</v>
      </c>
      <c r="Q51" s="214">
        <f t="shared" si="11"/>
        <v>0</v>
      </c>
      <c r="R51" s="214">
        <f t="shared" si="12"/>
        <v>0</v>
      </c>
      <c r="S51" s="215">
        <f t="shared" si="13"/>
        <v>0</v>
      </c>
      <c r="T51" s="210" t="str">
        <f t="shared" si="7"/>
        <v>Don't</v>
      </c>
    </row>
    <row r="52" spans="1:20" s="176" customFormat="1" ht="15" x14ac:dyDescent="0.25">
      <c r="A52" s="221"/>
      <c r="B52" s="217" t="s">
        <v>419</v>
      </c>
      <c r="C52" s="176" t="str">
        <f>C31</f>
        <v>Imports</v>
      </c>
      <c r="D52" s="211" t="s">
        <v>453</v>
      </c>
      <c r="E52" s="212">
        <f>USA!G$29</f>
        <v>0</v>
      </c>
      <c r="F52" s="212">
        <f>USA!H$29</f>
        <v>0</v>
      </c>
      <c r="G52" s="212">
        <f>USA!I$29</f>
        <v>0</v>
      </c>
      <c r="H52" s="212">
        <f>USA!J$29</f>
        <v>0</v>
      </c>
      <c r="I52" s="212">
        <f>USA!K$29</f>
        <v>0</v>
      </c>
      <c r="J52" s="213">
        <f>USA!G$30/1000</f>
        <v>0</v>
      </c>
      <c r="K52" s="213">
        <f>USA!H$30/1000</f>
        <v>0</v>
      </c>
      <c r="L52" s="213">
        <f>USA!I$30/1000</f>
        <v>0</v>
      </c>
      <c r="M52" s="213">
        <f>USA!J$30/1000</f>
        <v>0</v>
      </c>
      <c r="N52" s="213">
        <f>USA!K$30/1000</f>
        <v>0</v>
      </c>
      <c r="O52" s="218">
        <f t="shared" ref="O52:O60" si="16">(IF(ISERROR(J52/E52),0,J52/E52))*1000</f>
        <v>0</v>
      </c>
      <c r="P52" s="218">
        <f t="shared" ref="P52:P60" si="17">(IF(ISERROR(K52/F52),0,K52/F52))*1000</f>
        <v>0</v>
      </c>
      <c r="Q52" s="218">
        <f t="shared" ref="Q52:Q60" si="18">(IF(ISERROR(L52/G52),0,L52/G52))*1000</f>
        <v>0</v>
      </c>
      <c r="R52" s="218">
        <f t="shared" ref="R52:R60" si="19">(IF(ISERROR(M52/H52),0,M52/H52))*1000</f>
        <v>0</v>
      </c>
      <c r="S52" s="219">
        <f t="shared" ref="S52:S60" si="20">(IF(ISERROR(N52/I52),0,N52/I52))*1000</f>
        <v>0</v>
      </c>
      <c r="T52" s="216" t="str">
        <f>IF(SUM(E52:N52)&gt;=0.01,"Copy","Don't")</f>
        <v>Don't</v>
      </c>
    </row>
    <row r="53" spans="1:20" ht="15" x14ac:dyDescent="0.25">
      <c r="A53" s="220"/>
      <c r="B53" s="182" t="s">
        <v>419</v>
      </c>
      <c r="C53" s="174" t="str">
        <f>C32</f>
        <v>Sales</v>
      </c>
      <c r="D53" s="211" t="s">
        <v>455</v>
      </c>
      <c r="E53" s="212">
        <f>USA!G$33</f>
        <v>0</v>
      </c>
      <c r="F53" s="212">
        <f>USA!H$33</f>
        <v>0</v>
      </c>
      <c r="G53" s="212">
        <f>USA!I$33</f>
        <v>0</v>
      </c>
      <c r="H53" s="212">
        <f>USA!J$33</f>
        <v>0</v>
      </c>
      <c r="I53" s="212">
        <f>USA!K$33</f>
        <v>0</v>
      </c>
      <c r="J53" s="213">
        <f>USA!G$34/1000</f>
        <v>0</v>
      </c>
      <c r="K53" s="213">
        <f>USA!H$34/1000</f>
        <v>0</v>
      </c>
      <c r="L53" s="213">
        <f>USA!I$34/1000</f>
        <v>0</v>
      </c>
      <c r="M53" s="213">
        <f>USA!J$34/1000</f>
        <v>0</v>
      </c>
      <c r="N53" s="213">
        <f>USA!K$34/1000</f>
        <v>0</v>
      </c>
      <c r="O53" s="214">
        <f t="shared" si="16"/>
        <v>0</v>
      </c>
      <c r="P53" s="214">
        <f t="shared" si="17"/>
        <v>0</v>
      </c>
      <c r="Q53" s="214">
        <f t="shared" si="18"/>
        <v>0</v>
      </c>
      <c r="R53" s="214">
        <f t="shared" si="19"/>
        <v>0</v>
      </c>
      <c r="S53" s="215">
        <f t="shared" si="20"/>
        <v>0</v>
      </c>
      <c r="T53" s="216" t="str">
        <f>T52</f>
        <v>Don't</v>
      </c>
    </row>
    <row r="54" spans="1:20" ht="15" x14ac:dyDescent="0.25">
      <c r="A54" s="220"/>
      <c r="B54" s="182" t="s">
        <v>419</v>
      </c>
      <c r="C54" s="174" t="str">
        <f>C33</f>
        <v>Sales</v>
      </c>
      <c r="D54" s="211" t="s">
        <v>437</v>
      </c>
      <c r="E54" s="212">
        <f>USA!G$36</f>
        <v>0</v>
      </c>
      <c r="F54" s="212">
        <f>USA!H$36</f>
        <v>0</v>
      </c>
      <c r="G54" s="212">
        <f>USA!I$36</f>
        <v>0</v>
      </c>
      <c r="H54" s="212">
        <f>USA!J$36</f>
        <v>0</v>
      </c>
      <c r="I54" s="212">
        <f>USA!K$36</f>
        <v>0</v>
      </c>
      <c r="J54" s="213">
        <f>USA!G$37/1000</f>
        <v>0</v>
      </c>
      <c r="K54" s="213">
        <f>USA!H$37/1000</f>
        <v>0</v>
      </c>
      <c r="L54" s="213">
        <f>USA!I$37/1000</f>
        <v>0</v>
      </c>
      <c r="M54" s="213">
        <f>USA!J$37/1000</f>
        <v>0</v>
      </c>
      <c r="N54" s="213">
        <f>USA!K$37/1000</f>
        <v>0</v>
      </c>
      <c r="O54" s="214">
        <f t="shared" si="16"/>
        <v>0</v>
      </c>
      <c r="P54" s="214">
        <f t="shared" si="17"/>
        <v>0</v>
      </c>
      <c r="Q54" s="214">
        <f t="shared" si="18"/>
        <v>0</v>
      </c>
      <c r="R54" s="214">
        <f t="shared" si="19"/>
        <v>0</v>
      </c>
      <c r="S54" s="215">
        <f t="shared" si="20"/>
        <v>0</v>
      </c>
      <c r="T54" s="216" t="str">
        <f>T53</f>
        <v>Don't</v>
      </c>
    </row>
    <row r="55" spans="1:20" s="176" customFormat="1" ht="15" x14ac:dyDescent="0.25">
      <c r="B55" s="217" t="s">
        <v>508</v>
      </c>
      <c r="C55" s="176" t="str">
        <f t="shared" si="8"/>
        <v>Imports</v>
      </c>
      <c r="D55" s="211" t="s">
        <v>453</v>
      </c>
      <c r="E55" s="212">
        <f>'OCTG V•FTPP V'!G$29</f>
        <v>0</v>
      </c>
      <c r="F55" s="212">
        <f>'OCTG V•FTPP V'!H$29</f>
        <v>0</v>
      </c>
      <c r="G55" s="212">
        <f>'OCTG V•FTPP V'!I$29</f>
        <v>0</v>
      </c>
      <c r="H55" s="212">
        <f>'OCTG V•FTPP V'!J$29</f>
        <v>0</v>
      </c>
      <c r="I55" s="212">
        <f>'OCTG V•FTPP V'!K$29</f>
        <v>0</v>
      </c>
      <c r="J55" s="213">
        <f>'OCTG V•FTPP V'!G$30/1000</f>
        <v>0</v>
      </c>
      <c r="K55" s="213">
        <f>'OCTG V•FTPP V'!H$30/1000</f>
        <v>0</v>
      </c>
      <c r="L55" s="213">
        <f>'OCTG V•FTPP V'!I$30/1000</f>
        <v>0</v>
      </c>
      <c r="M55" s="213">
        <f>'OCTG V•FTPP V'!J$30/1000</f>
        <v>0</v>
      </c>
      <c r="N55" s="213">
        <f>'OCTG V•FTPP V'!K$30/1000</f>
        <v>0</v>
      </c>
      <c r="O55" s="222">
        <f t="shared" si="16"/>
        <v>0</v>
      </c>
      <c r="P55" s="222">
        <f t="shared" si="17"/>
        <v>0</v>
      </c>
      <c r="Q55" s="222">
        <f t="shared" si="18"/>
        <v>0</v>
      </c>
      <c r="R55" s="222">
        <f t="shared" si="19"/>
        <v>0</v>
      </c>
      <c r="S55" s="223">
        <f t="shared" si="20"/>
        <v>0</v>
      </c>
      <c r="T55" s="216" t="str">
        <f>IF(SUM(E55:N55)&gt;=0.01,"Copy","Don't")</f>
        <v>Don't</v>
      </c>
    </row>
    <row r="56" spans="1:20" ht="15" x14ac:dyDescent="0.25">
      <c r="B56" s="182" t="s">
        <v>508</v>
      </c>
      <c r="C56" s="174" t="str">
        <f t="shared" si="8"/>
        <v>Sales</v>
      </c>
      <c r="D56" s="211" t="s">
        <v>455</v>
      </c>
      <c r="E56" s="212">
        <f>'OCTG V•FTPP V'!G$33</f>
        <v>0</v>
      </c>
      <c r="F56" s="212">
        <f>'OCTG V•FTPP V'!H$33</f>
        <v>0</v>
      </c>
      <c r="G56" s="212">
        <f>'OCTG V•FTPP V'!I$33</f>
        <v>0</v>
      </c>
      <c r="H56" s="212">
        <f>'OCTG V•FTPP V'!J$33</f>
        <v>0</v>
      </c>
      <c r="I56" s="212">
        <f>'OCTG V•FTPP V'!K$33</f>
        <v>0</v>
      </c>
      <c r="J56" s="213">
        <f>'OCTG V•FTPP V'!G$34/1000</f>
        <v>0</v>
      </c>
      <c r="K56" s="213">
        <f>'OCTG V•FTPP V'!H$34/1000</f>
        <v>0</v>
      </c>
      <c r="L56" s="213">
        <f>'OCTG V•FTPP V'!I$34/1000</f>
        <v>0</v>
      </c>
      <c r="M56" s="213">
        <f>'OCTG V•FTPP V'!J$34/1000</f>
        <v>0</v>
      </c>
      <c r="N56" s="213">
        <f>'OCTG V•FTPP V'!K$34/1000</f>
        <v>0</v>
      </c>
      <c r="O56" s="224">
        <f t="shared" si="16"/>
        <v>0</v>
      </c>
      <c r="P56" s="224">
        <f t="shared" si="17"/>
        <v>0</v>
      </c>
      <c r="Q56" s="224">
        <f t="shared" si="18"/>
        <v>0</v>
      </c>
      <c r="R56" s="224">
        <f t="shared" si="19"/>
        <v>0</v>
      </c>
      <c r="S56" s="225">
        <f t="shared" si="20"/>
        <v>0</v>
      </c>
      <c r="T56" s="216" t="str">
        <f>T55</f>
        <v>Don't</v>
      </c>
    </row>
    <row r="57" spans="1:20" ht="15" x14ac:dyDescent="0.25">
      <c r="B57" s="182" t="s">
        <v>508</v>
      </c>
      <c r="C57" s="174" t="str">
        <f t="shared" si="8"/>
        <v>Sales</v>
      </c>
      <c r="D57" s="211" t="s">
        <v>437</v>
      </c>
      <c r="E57" s="212">
        <f>'OCTG V•FTPP V'!G$36</f>
        <v>0</v>
      </c>
      <c r="F57" s="212">
        <f>'OCTG V•FTPP V'!H$36</f>
        <v>0</v>
      </c>
      <c r="G57" s="212">
        <f>'OCTG V•FTPP V'!I$36</f>
        <v>0</v>
      </c>
      <c r="H57" s="212">
        <f>'OCTG V•FTPP V'!J$36</f>
        <v>0</v>
      </c>
      <c r="I57" s="212">
        <f>'OCTG V•FTPP V'!K$36</f>
        <v>0</v>
      </c>
      <c r="J57" s="213">
        <f>'OCTG V•FTPP V'!G$37/1000</f>
        <v>0</v>
      </c>
      <c r="K57" s="213">
        <f>'OCTG V•FTPP V'!H$37/1000</f>
        <v>0</v>
      </c>
      <c r="L57" s="213">
        <f>'OCTG V•FTPP V'!I$37/1000</f>
        <v>0</v>
      </c>
      <c r="M57" s="213">
        <f>'OCTG V•FTPP V'!J$37/1000</f>
        <v>0</v>
      </c>
      <c r="N57" s="213">
        <f>'OCTG V•FTPP V'!K$37/1000</f>
        <v>0</v>
      </c>
      <c r="O57" s="224">
        <f t="shared" si="16"/>
        <v>0</v>
      </c>
      <c r="P57" s="224">
        <f t="shared" si="17"/>
        <v>0</v>
      </c>
      <c r="Q57" s="224">
        <f t="shared" si="18"/>
        <v>0</v>
      </c>
      <c r="R57" s="224">
        <f t="shared" si="19"/>
        <v>0</v>
      </c>
      <c r="S57" s="225">
        <f t="shared" si="20"/>
        <v>0</v>
      </c>
      <c r="T57" s="216" t="str">
        <f>T56</f>
        <v>Don't</v>
      </c>
    </row>
    <row r="58" spans="1:20" s="176" customFormat="1" ht="15" x14ac:dyDescent="0.25">
      <c r="B58" s="217" t="str">
        <f>B14</f>
        <v>Other Countries</v>
      </c>
      <c r="C58" s="176" t="str">
        <f t="shared" si="8"/>
        <v>Imports</v>
      </c>
      <c r="D58" s="211" t="s">
        <v>453</v>
      </c>
      <c r="E58" s="212">
        <f>'Other•Autre'!G$29</f>
        <v>0</v>
      </c>
      <c r="F58" s="212">
        <f>'Other•Autre'!H$29</f>
        <v>0</v>
      </c>
      <c r="G58" s="212">
        <f>'Other•Autre'!I$29</f>
        <v>0</v>
      </c>
      <c r="H58" s="212">
        <f>'Other•Autre'!J$29</f>
        <v>0</v>
      </c>
      <c r="I58" s="212">
        <f>'Other•Autre'!K$29</f>
        <v>0</v>
      </c>
      <c r="J58" s="213">
        <f>'Other•Autre'!G$30/1000</f>
        <v>0</v>
      </c>
      <c r="K58" s="213">
        <f>'Other•Autre'!H$30/1000</f>
        <v>0</v>
      </c>
      <c r="L58" s="213">
        <f>'Other•Autre'!I$30/1000</f>
        <v>0</v>
      </c>
      <c r="M58" s="213">
        <f>'Other•Autre'!J$30/1000</f>
        <v>0</v>
      </c>
      <c r="N58" s="213">
        <f>'Other•Autre'!K$30/1000</f>
        <v>0</v>
      </c>
      <c r="O58" s="222">
        <f t="shared" si="16"/>
        <v>0</v>
      </c>
      <c r="P58" s="222">
        <f t="shared" si="17"/>
        <v>0</v>
      </c>
      <c r="Q58" s="222">
        <f t="shared" si="18"/>
        <v>0</v>
      </c>
      <c r="R58" s="222">
        <f t="shared" si="19"/>
        <v>0</v>
      </c>
      <c r="S58" s="223">
        <f t="shared" si="20"/>
        <v>0</v>
      </c>
      <c r="T58" s="216" t="str">
        <f>IF(SUM(E58:N58)&gt;=0.01,"Copy","Don't")</f>
        <v>Don't</v>
      </c>
    </row>
    <row r="59" spans="1:20" ht="15" x14ac:dyDescent="0.25">
      <c r="B59" s="182" t="str">
        <f>B58</f>
        <v>Other Countries</v>
      </c>
      <c r="C59" s="174" t="str">
        <f t="shared" si="8"/>
        <v>Sales</v>
      </c>
      <c r="D59" s="211" t="s">
        <v>455</v>
      </c>
      <c r="E59" s="212">
        <f>'Other•Autre'!G$33</f>
        <v>0</v>
      </c>
      <c r="F59" s="212">
        <f>'Other•Autre'!H$33</f>
        <v>0</v>
      </c>
      <c r="G59" s="212">
        <f>'Other•Autre'!I$33</f>
        <v>0</v>
      </c>
      <c r="H59" s="212">
        <f>'Other•Autre'!J$33</f>
        <v>0</v>
      </c>
      <c r="I59" s="212">
        <f>'Other•Autre'!K$33</f>
        <v>0</v>
      </c>
      <c r="J59" s="213">
        <f>'Other•Autre'!G$34/1000</f>
        <v>0</v>
      </c>
      <c r="K59" s="213">
        <f>'Other•Autre'!H$34/1000</f>
        <v>0</v>
      </c>
      <c r="L59" s="213">
        <f>'Other•Autre'!I$34/1000</f>
        <v>0</v>
      </c>
      <c r="M59" s="213">
        <f>'Other•Autre'!J$34/1000</f>
        <v>0</v>
      </c>
      <c r="N59" s="213">
        <f>'Other•Autre'!K$34/1000</f>
        <v>0</v>
      </c>
      <c r="O59" s="224">
        <f t="shared" si="16"/>
        <v>0</v>
      </c>
      <c r="P59" s="224">
        <f t="shared" si="17"/>
        <v>0</v>
      </c>
      <c r="Q59" s="224">
        <f t="shared" si="18"/>
        <v>0</v>
      </c>
      <c r="R59" s="224">
        <f t="shared" si="19"/>
        <v>0</v>
      </c>
      <c r="S59" s="225">
        <f t="shared" si="20"/>
        <v>0</v>
      </c>
      <c r="T59" s="216" t="str">
        <f>T58</f>
        <v>Don't</v>
      </c>
    </row>
    <row r="60" spans="1:20" ht="15.75" thickBot="1" x14ac:dyDescent="0.3">
      <c r="B60" s="191" t="str">
        <f>B59</f>
        <v>Other Countries</v>
      </c>
      <c r="C60" s="192" t="str">
        <f t="shared" si="8"/>
        <v>Sales</v>
      </c>
      <c r="D60" s="211" t="s">
        <v>437</v>
      </c>
      <c r="E60" s="212">
        <f>'Other•Autre'!G$36</f>
        <v>0</v>
      </c>
      <c r="F60" s="212">
        <f>'Other•Autre'!H$36</f>
        <v>0</v>
      </c>
      <c r="G60" s="212">
        <f>'Other•Autre'!I$36</f>
        <v>0</v>
      </c>
      <c r="H60" s="212">
        <f>'Other•Autre'!J$36</f>
        <v>0</v>
      </c>
      <c r="I60" s="212">
        <f>'Other•Autre'!K$36</f>
        <v>0</v>
      </c>
      <c r="J60" s="213">
        <f>'Other•Autre'!G$37/1000</f>
        <v>0</v>
      </c>
      <c r="K60" s="213">
        <f>'Other•Autre'!H$37/1000</f>
        <v>0</v>
      </c>
      <c r="L60" s="213">
        <f>'Other•Autre'!I$37/1000</f>
        <v>0</v>
      </c>
      <c r="M60" s="213">
        <f>'Other•Autre'!J$37/1000</f>
        <v>0</v>
      </c>
      <c r="N60" s="213">
        <f>'Other•Autre'!K$37/1000</f>
        <v>0</v>
      </c>
      <c r="O60" s="226">
        <f t="shared" si="16"/>
        <v>0</v>
      </c>
      <c r="P60" s="226">
        <f t="shared" si="17"/>
        <v>0</v>
      </c>
      <c r="Q60" s="226">
        <f t="shared" si="18"/>
        <v>0</v>
      </c>
      <c r="R60" s="226">
        <f t="shared" si="19"/>
        <v>0</v>
      </c>
      <c r="S60" s="227">
        <f t="shared" si="20"/>
        <v>0</v>
      </c>
      <c r="T60" s="228" t="str">
        <f>T59</f>
        <v>Don't</v>
      </c>
    </row>
    <row r="61" spans="1:20" x14ac:dyDescent="0.2">
      <c r="C61" s="229" t="s">
        <v>439</v>
      </c>
      <c r="E61" s="207"/>
      <c r="F61" s="207"/>
      <c r="G61" s="207"/>
      <c r="H61" s="207"/>
      <c r="I61" s="207"/>
      <c r="J61" s="207"/>
      <c r="K61" s="207"/>
      <c r="L61" s="207"/>
      <c r="M61" s="207"/>
      <c r="N61" s="207"/>
    </row>
    <row r="62" spans="1:20" ht="12.75" thickBot="1" x14ac:dyDescent="0.25">
      <c r="C62" s="230">
        <f>'Other•Autre'!G24</f>
        <v>0</v>
      </c>
    </row>
    <row r="63" spans="1:20" x14ac:dyDescent="0.2">
      <c r="B63" s="231"/>
      <c r="C63" s="232"/>
    </row>
    <row r="65" spans="1:20" ht="12.75" thickBot="1" x14ac:dyDescent="0.25">
      <c r="E65" s="547" t="s">
        <v>441</v>
      </c>
      <c r="F65" s="547"/>
      <c r="G65" s="547"/>
      <c r="H65" s="547"/>
      <c r="I65" s="547"/>
      <c r="J65" s="544"/>
      <c r="K65" s="544"/>
      <c r="L65" s="544"/>
      <c r="M65" s="544"/>
      <c r="N65" s="233"/>
      <c r="O65" s="233"/>
      <c r="P65" s="233"/>
      <c r="Q65" s="233"/>
    </row>
    <row r="66" spans="1:20" x14ac:dyDescent="0.2">
      <c r="B66" s="545" t="s">
        <v>456</v>
      </c>
      <c r="C66" s="546"/>
      <c r="D66" s="234"/>
      <c r="E66" s="196">
        <f t="shared" ref="E66:N66" si="21">E23</f>
        <v>2023</v>
      </c>
      <c r="F66" s="196">
        <f t="shared" si="21"/>
        <v>2024</v>
      </c>
      <c r="G66" s="196">
        <f t="shared" si="21"/>
        <v>2025</v>
      </c>
      <c r="H66" s="196" t="str">
        <f t="shared" si="21"/>
        <v>I-2025</v>
      </c>
      <c r="I66" s="196" t="str">
        <f t="shared" si="21"/>
        <v>I-2026</v>
      </c>
      <c r="J66" s="196">
        <f t="shared" si="21"/>
        <v>2023</v>
      </c>
      <c r="K66" s="196">
        <f t="shared" si="21"/>
        <v>2024</v>
      </c>
      <c r="L66" s="196">
        <f t="shared" si="21"/>
        <v>2025</v>
      </c>
      <c r="M66" s="196" t="str">
        <f t="shared" si="21"/>
        <v>I-2025</v>
      </c>
      <c r="N66" s="196" t="str">
        <f t="shared" si="21"/>
        <v>I-2026</v>
      </c>
      <c r="O66" s="196" t="str">
        <f>I66</f>
        <v>I-2026</v>
      </c>
      <c r="P66" s="196">
        <f>K66</f>
        <v>2024</v>
      </c>
      <c r="Q66" s="196">
        <f>L66</f>
        <v>2025</v>
      </c>
      <c r="R66" s="196" t="str">
        <f>M66</f>
        <v>I-2025</v>
      </c>
      <c r="S66" s="197" t="str">
        <f>N66</f>
        <v>I-2026</v>
      </c>
    </row>
    <row r="67" spans="1:20" ht="12.75" thickBot="1" x14ac:dyDescent="0.25">
      <c r="B67" s="553"/>
      <c r="C67" s="554"/>
      <c r="D67" s="183"/>
      <c r="E67" s="235" t="str">
        <f t="shared" ref="E67:N67" si="22">E24</f>
        <v>VOL</v>
      </c>
      <c r="F67" s="235" t="str">
        <f t="shared" si="22"/>
        <v>VOL</v>
      </c>
      <c r="G67" s="235" t="str">
        <f t="shared" si="22"/>
        <v>VOL</v>
      </c>
      <c r="H67" s="235" t="str">
        <f t="shared" si="22"/>
        <v>VOL</v>
      </c>
      <c r="I67" s="235" t="str">
        <f t="shared" si="22"/>
        <v>VOL</v>
      </c>
      <c r="J67" s="235" t="str">
        <f t="shared" si="22"/>
        <v>VAL/1000</v>
      </c>
      <c r="K67" s="235" t="str">
        <f t="shared" si="22"/>
        <v>VAL/1000</v>
      </c>
      <c r="L67" s="235" t="str">
        <f t="shared" si="22"/>
        <v>VAL/1000</v>
      </c>
      <c r="M67" s="235" t="str">
        <f t="shared" si="22"/>
        <v>VAL/1000</v>
      </c>
      <c r="N67" s="235" t="str">
        <f t="shared" si="22"/>
        <v>VAL/1000</v>
      </c>
      <c r="O67" s="236" t="s">
        <v>451</v>
      </c>
      <c r="P67" s="236" t="s">
        <v>451</v>
      </c>
      <c r="Q67" s="236" t="s">
        <v>451</v>
      </c>
      <c r="R67" s="236" t="s">
        <v>451</v>
      </c>
      <c r="S67" s="237" t="s">
        <v>451</v>
      </c>
    </row>
    <row r="68" spans="1:20" ht="15.75" thickBot="1" x14ac:dyDescent="0.3">
      <c r="B68" s="191"/>
      <c r="C68" s="192"/>
      <c r="D68" s="192"/>
      <c r="E68" s="226">
        <f>'Invent•Stock'!G32</f>
        <v>0</v>
      </c>
      <c r="F68" s="226">
        <f>'Invent•Stock'!H32</f>
        <v>0</v>
      </c>
      <c r="G68" s="226">
        <f>'Invent•Stock'!I32</f>
        <v>0</v>
      </c>
      <c r="H68" s="226">
        <f>'Invent•Stock'!J32</f>
        <v>0</v>
      </c>
      <c r="I68" s="226">
        <f>'Invent•Stock'!K32</f>
        <v>0</v>
      </c>
      <c r="J68" s="226">
        <f>'Invent•Stock'!G33/1000</f>
        <v>0</v>
      </c>
      <c r="K68" s="226">
        <f>'Invent•Stock'!H33/1000</f>
        <v>0</v>
      </c>
      <c r="L68" s="226">
        <f>'Invent•Stock'!I33/1000</f>
        <v>0</v>
      </c>
      <c r="M68" s="226">
        <f>'Invent•Stock'!J33/1000</f>
        <v>0</v>
      </c>
      <c r="N68" s="226">
        <f>'Invent•Stock'!K33/1000</f>
        <v>0</v>
      </c>
      <c r="O68" s="226">
        <f>(IF(ISERROR(J68/E68),0,J68/E68))*1000</f>
        <v>0</v>
      </c>
      <c r="P68" s="226">
        <f>(IF(ISERROR(K68/F68),0,K68/F68))*1000</f>
        <v>0</v>
      </c>
      <c r="Q68" s="226">
        <f>(IF(ISERROR(L68/G68),0,L68/G68))*1000</f>
        <v>0</v>
      </c>
      <c r="R68" s="226">
        <f>(IF(ISERROR(M68/H68),0,M68/H68))*1000</f>
        <v>0</v>
      </c>
      <c r="S68" s="227">
        <f>(IF(ISERROR(N68/I68),0,N68/I68))*1000</f>
        <v>0</v>
      </c>
      <c r="T68" s="238" t="str">
        <f>IF(SUM(E68:N68)&gt;=0.01,"Copy","Don't")</f>
        <v>Don't</v>
      </c>
    </row>
    <row r="70" spans="1:20" ht="12.75" thickBot="1" x14ac:dyDescent="0.25"/>
    <row r="71" spans="1:20" x14ac:dyDescent="0.2">
      <c r="B71" s="239" t="s">
        <v>457</v>
      </c>
      <c r="C71" s="234" t="s">
        <v>452</v>
      </c>
      <c r="D71" s="234"/>
      <c r="E71" s="208">
        <f t="shared" ref="E71:N71" si="23">SUMIFS(E$25:E$60,$C$25:$C$60,$C$25)</f>
        <v>0</v>
      </c>
      <c r="F71" s="208">
        <f t="shared" si="23"/>
        <v>0</v>
      </c>
      <c r="G71" s="208">
        <f t="shared" si="23"/>
        <v>0</v>
      </c>
      <c r="H71" s="208">
        <f t="shared" si="23"/>
        <v>0</v>
      </c>
      <c r="I71" s="208">
        <f t="shared" si="23"/>
        <v>0</v>
      </c>
      <c r="J71" s="208">
        <f t="shared" si="23"/>
        <v>0</v>
      </c>
      <c r="K71" s="208">
        <f t="shared" si="23"/>
        <v>0</v>
      </c>
      <c r="L71" s="208">
        <f t="shared" si="23"/>
        <v>0</v>
      </c>
      <c r="M71" s="208">
        <f t="shared" si="23"/>
        <v>0</v>
      </c>
      <c r="N71" s="209">
        <f t="shared" si="23"/>
        <v>0</v>
      </c>
      <c r="O71" s="214"/>
      <c r="P71" s="214"/>
      <c r="Q71" s="214"/>
    </row>
    <row r="72" spans="1:20" x14ac:dyDescent="0.2">
      <c r="B72" s="182"/>
      <c r="E72" s="218">
        <f>SUM(Begin:End!G29)</f>
        <v>0</v>
      </c>
      <c r="F72" s="218">
        <f>SUM(Begin:End!H29)</f>
        <v>0</v>
      </c>
      <c r="G72" s="218">
        <f>SUM(Begin:End!I29)</f>
        <v>0</v>
      </c>
      <c r="H72" s="218">
        <f>SUM(Begin:End!J29)</f>
        <v>0</v>
      </c>
      <c r="I72" s="218">
        <f>SUM(Begin:End!K29)</f>
        <v>0</v>
      </c>
      <c r="J72" s="218">
        <f>SUM(Begin:End!G30)/1000</f>
        <v>0</v>
      </c>
      <c r="K72" s="218">
        <f>SUM(Begin:End!H30)/1000</f>
        <v>0</v>
      </c>
      <c r="L72" s="218">
        <f>SUM(Begin:End!I30)/1000</f>
        <v>0</v>
      </c>
      <c r="M72" s="218">
        <f>SUM(Begin:End!J30)/1000</f>
        <v>0</v>
      </c>
      <c r="N72" s="219">
        <f>SUM(Begin:End!K30)/1000</f>
        <v>0</v>
      </c>
      <c r="O72" s="214"/>
      <c r="P72" s="214"/>
      <c r="Q72" s="214"/>
    </row>
    <row r="73" spans="1:20" x14ac:dyDescent="0.2">
      <c r="A73" s="176"/>
      <c r="B73" s="182"/>
      <c r="E73" s="222" t="b">
        <f>E71=E72</f>
        <v>1</v>
      </c>
      <c r="F73" s="222" t="b">
        <f t="shared" ref="F73:N73" si="24">F71=F72</f>
        <v>1</v>
      </c>
      <c r="G73" s="222" t="b">
        <f t="shared" si="24"/>
        <v>1</v>
      </c>
      <c r="H73" s="222" t="b">
        <f t="shared" si="24"/>
        <v>1</v>
      </c>
      <c r="I73" s="222" t="b">
        <f t="shared" si="24"/>
        <v>1</v>
      </c>
      <c r="J73" s="222" t="b">
        <f t="shared" si="24"/>
        <v>1</v>
      </c>
      <c r="K73" s="222" t="b">
        <f t="shared" si="24"/>
        <v>1</v>
      </c>
      <c r="L73" s="222" t="b">
        <f t="shared" si="24"/>
        <v>1</v>
      </c>
      <c r="M73" s="222" t="b">
        <f t="shared" si="24"/>
        <v>1</v>
      </c>
      <c r="N73" s="223" t="b">
        <f t="shared" si="24"/>
        <v>1</v>
      </c>
      <c r="O73" s="222"/>
      <c r="P73" s="222"/>
      <c r="Q73" s="222"/>
    </row>
    <row r="74" spans="1:20" x14ac:dyDescent="0.2">
      <c r="B74" s="182"/>
      <c r="C74" s="174" t="s">
        <v>458</v>
      </c>
      <c r="E74" s="218">
        <f t="shared" ref="E74:N74" si="25">SUMIFS(E$25:E$60,$C$25:$C$60,$C$26)</f>
        <v>0</v>
      </c>
      <c r="F74" s="218">
        <f t="shared" si="25"/>
        <v>0</v>
      </c>
      <c r="G74" s="218">
        <f t="shared" si="25"/>
        <v>0</v>
      </c>
      <c r="H74" s="218">
        <f t="shared" si="25"/>
        <v>0</v>
      </c>
      <c r="I74" s="218">
        <f t="shared" si="25"/>
        <v>0</v>
      </c>
      <c r="J74" s="218">
        <f t="shared" si="25"/>
        <v>0</v>
      </c>
      <c r="K74" s="218">
        <f t="shared" si="25"/>
        <v>0</v>
      </c>
      <c r="L74" s="218">
        <f t="shared" si="25"/>
        <v>0</v>
      </c>
      <c r="M74" s="218">
        <f t="shared" si="25"/>
        <v>0</v>
      </c>
      <c r="N74" s="219">
        <f t="shared" si="25"/>
        <v>0</v>
      </c>
      <c r="O74" s="214"/>
      <c r="P74" s="214"/>
      <c r="Q74" s="214"/>
    </row>
    <row r="75" spans="1:20" x14ac:dyDescent="0.2">
      <c r="B75" s="182"/>
      <c r="E75" s="218">
        <f>SUM(Begin:End!G39)</f>
        <v>0</v>
      </c>
      <c r="F75" s="218">
        <f>SUM(Begin:End!H39)</f>
        <v>0</v>
      </c>
      <c r="G75" s="218">
        <f>SUM(Begin:End!I39)</f>
        <v>0</v>
      </c>
      <c r="H75" s="218">
        <f>SUM(Begin:End!J39)</f>
        <v>0</v>
      </c>
      <c r="I75" s="218">
        <f>SUM(Begin:End!K39)</f>
        <v>0</v>
      </c>
      <c r="J75" s="218">
        <f>SUM(Begin:End!G40)/1000</f>
        <v>0</v>
      </c>
      <c r="K75" s="218">
        <f>SUM(Begin:End!H40)/1000</f>
        <v>0</v>
      </c>
      <c r="L75" s="218">
        <f>SUM(Begin:End!I40)/1000</f>
        <v>0</v>
      </c>
      <c r="M75" s="218">
        <f>SUM(Begin:End!J40)/1000</f>
        <v>0</v>
      </c>
      <c r="N75" s="219">
        <f>SUM(Begin:End!K40)/1000</f>
        <v>0</v>
      </c>
      <c r="O75" s="214"/>
      <c r="P75" s="214"/>
      <c r="Q75" s="214"/>
    </row>
    <row r="76" spans="1:20" ht="12.75" thickBot="1" x14ac:dyDescent="0.25">
      <c r="B76" s="191"/>
      <c r="C76" s="192"/>
      <c r="D76" s="192"/>
      <c r="E76" s="240" t="b">
        <f>E74=E75</f>
        <v>1</v>
      </c>
      <c r="F76" s="240" t="b">
        <f t="shared" ref="F76:N76" si="26">F74=F75</f>
        <v>1</v>
      </c>
      <c r="G76" s="240" t="b">
        <f t="shared" si="26"/>
        <v>1</v>
      </c>
      <c r="H76" s="240" t="b">
        <f t="shared" si="26"/>
        <v>1</v>
      </c>
      <c r="I76" s="240" t="b">
        <f t="shared" si="26"/>
        <v>1</v>
      </c>
      <c r="J76" s="240" t="b">
        <f t="shared" si="26"/>
        <v>1</v>
      </c>
      <c r="K76" s="240" t="b">
        <f t="shared" si="26"/>
        <v>1</v>
      </c>
      <c r="L76" s="240" t="b">
        <f t="shared" si="26"/>
        <v>1</v>
      </c>
      <c r="M76" s="240" t="b">
        <f t="shared" si="26"/>
        <v>1</v>
      </c>
      <c r="N76" s="241" t="b">
        <f t="shared" si="26"/>
        <v>1</v>
      </c>
      <c r="O76" s="222"/>
      <c r="P76" s="222"/>
      <c r="Q76" s="222"/>
    </row>
    <row r="78" spans="1:20" x14ac:dyDescent="0.2">
      <c r="E78" s="218"/>
      <c r="F78" s="218"/>
      <c r="G78" s="218"/>
      <c r="H78" s="218"/>
      <c r="I78" s="218"/>
      <c r="J78" s="218"/>
      <c r="K78" s="218"/>
      <c r="L78" s="218"/>
      <c r="M78" s="218"/>
    </row>
    <row r="79" spans="1:20" x14ac:dyDescent="0.2">
      <c r="E79" s="218"/>
      <c r="F79" s="218"/>
      <c r="G79" s="218"/>
      <c r="H79" s="218"/>
      <c r="I79" s="218"/>
      <c r="J79" s="218"/>
      <c r="K79" s="218"/>
      <c r="L79" s="218"/>
      <c r="M79" s="218"/>
    </row>
    <row r="86" spans="18:18" x14ac:dyDescent="0.2">
      <c r="R86" s="188"/>
    </row>
  </sheetData>
  <sheetProtection algorithmName="SHA-512" hashValue="Es5Q949lKtE8DWGwaqfHlZsuOTuVIzm3ILsydkD2QPJ0sTDHMLiaoMLW+lFr2jXss7wQDbBnciw8yzurAtL/pA==" saltValue="tfOdln8eI2SdeMhTng58Sw==" spinCount="100000" sheet="1" objects="1" scenarios="1" selectLockedCells="1"/>
  <mergeCells count="14">
    <mergeCell ref="O21:S21"/>
    <mergeCell ref="E22:I22"/>
    <mergeCell ref="J22:N22"/>
    <mergeCell ref="O22:S22"/>
    <mergeCell ref="B67:C67"/>
    <mergeCell ref="B66:C66"/>
    <mergeCell ref="E1:I1"/>
    <mergeCell ref="B2:C2"/>
    <mergeCell ref="A4:A7"/>
    <mergeCell ref="E21:N21"/>
    <mergeCell ref="J65:M65"/>
    <mergeCell ref="B23:C23"/>
    <mergeCell ref="A26:A29"/>
    <mergeCell ref="E65:I65"/>
  </mergeCells>
  <conditionalFormatting sqref="A30:A31">
    <cfRule type="containsText" dxfId="9" priority="3" operator="containsText" text="Don't">
      <formula>NOT(ISERROR(SEARCH("Don't",A30)))</formula>
    </cfRule>
    <cfRule type="containsText" dxfId="8" priority="4" operator="containsText" text="Copy">
      <formula>NOT(ISERROR(SEARCH("Copy",A30)))</formula>
    </cfRule>
  </conditionalFormatting>
  <conditionalFormatting sqref="C1:C20 J3:J17 A14:A15">
    <cfRule type="containsText" dxfId="7" priority="5" operator="containsText" text="Don't">
      <formula>NOT(ISERROR(SEARCH("Don't",A1)))</formula>
    </cfRule>
    <cfRule type="containsText" dxfId="6" priority="6" operator="containsText" text="Copy">
      <formula>NOT(ISERROR(SEARCH("Copy",A1)))</formula>
    </cfRule>
  </conditionalFormatting>
  <conditionalFormatting sqref="E71:N76 O73:Q73 O76:Q76 E78:M79">
    <cfRule type="containsText" dxfId="5" priority="13" operator="containsText" text="FALSE">
      <formula>NOT(ISERROR(SEARCH("FALSE",E71)))</formula>
    </cfRule>
    <cfRule type="containsText" dxfId="4" priority="14" operator="containsText" text="TRUE">
      <formula>NOT(ISERROR(SEARCH("TRUE",E71)))</formula>
    </cfRule>
  </conditionalFormatting>
  <conditionalFormatting sqref="T25:T60">
    <cfRule type="containsText" dxfId="3" priority="7" operator="containsText" text="Don't">
      <formula>NOT(ISERROR(SEARCH("Don't",T25)))</formula>
    </cfRule>
    <cfRule type="containsText" dxfId="2" priority="8" operator="containsText" text="Copy">
      <formula>NOT(ISERROR(SEARCH("Copy",T25)))</formula>
    </cfRule>
  </conditionalFormatting>
  <conditionalFormatting sqref="T68">
    <cfRule type="containsText" dxfId="1" priority="1" operator="containsText" text="Don't">
      <formula>NOT(ISERROR(SEARCH("Don't",T68)))</formula>
    </cfRule>
    <cfRule type="containsText" dxfId="0" priority="2" operator="containsText" text="Copy">
      <formula>NOT(ISERROR(SEARCH("Copy",T68)))</formula>
    </cfRule>
  </conditionalFormatting>
  <dataValidations count="1">
    <dataValidation type="list" allowBlank="1" showInputMessage="1" showErrorMessage="1" sqref="C20:D20" xr:uid="{5470139F-BBCC-4E6B-BDC1-24E35FFC78CE}">
      <formula1>#REF!</formula1>
    </dataValidation>
  </dataValidation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BB48A-0483-4347-96CC-16AFE7E9A676}">
  <sheetPr>
    <tabColor rgb="FFFFC000"/>
  </sheetPr>
  <dimension ref="A1:E57"/>
  <sheetViews>
    <sheetView zoomScale="90" zoomScaleNormal="90" workbookViewId="0">
      <selection activeCell="E53" sqref="E53"/>
    </sheetView>
  </sheetViews>
  <sheetFormatPr defaultColWidth="9.140625" defaultRowHeight="12.75" x14ac:dyDescent="0.2"/>
  <cols>
    <col min="1" max="1" width="9.140625" style="243"/>
    <col min="2" max="2" width="16.28515625" style="243" bestFit="1" customWidth="1"/>
    <col min="3" max="3" width="11.5703125" style="243" customWidth="1"/>
    <col min="4" max="4" width="14.28515625" style="243" customWidth="1"/>
    <col min="5" max="5" width="241.5703125" style="243" customWidth="1"/>
    <col min="6" max="16384" width="9.140625" style="243"/>
  </cols>
  <sheetData>
    <row r="1" spans="1:5" x14ac:dyDescent="0.2">
      <c r="A1" s="242" t="s">
        <v>459</v>
      </c>
      <c r="B1" s="242" t="s">
        <v>460</v>
      </c>
      <c r="C1" s="242" t="s">
        <v>461</v>
      </c>
      <c r="D1" s="242" t="s">
        <v>462</v>
      </c>
      <c r="E1" s="242" t="s">
        <v>463</v>
      </c>
    </row>
    <row r="2" spans="1:5" x14ac:dyDescent="0.2">
      <c r="A2" s="244">
        <f>Intro!$E$74</f>
        <v>0</v>
      </c>
      <c r="B2" s="245" t="s">
        <v>464</v>
      </c>
      <c r="C2" s="246"/>
      <c r="D2" s="243" t="s">
        <v>465</v>
      </c>
      <c r="E2" s="247">
        <f>Public!B30</f>
        <v>0</v>
      </c>
    </row>
    <row r="3" spans="1:5" x14ac:dyDescent="0.2">
      <c r="A3" s="244">
        <f>Intro!$E$74</f>
        <v>0</v>
      </c>
      <c r="B3" s="245" t="s">
        <v>464</v>
      </c>
      <c r="C3" s="246"/>
      <c r="D3" s="243" t="s">
        <v>466</v>
      </c>
      <c r="E3" s="247">
        <f>Public!B72</f>
        <v>0</v>
      </c>
    </row>
    <row r="4" spans="1:5" x14ac:dyDescent="0.2">
      <c r="A4" s="244">
        <f>Intro!$E$74</f>
        <v>0</v>
      </c>
      <c r="B4" s="245" t="s">
        <v>464</v>
      </c>
      <c r="C4" s="246"/>
      <c r="D4" s="243" t="s">
        <v>467</v>
      </c>
      <c r="E4" s="247">
        <f>Public!B88</f>
        <v>0</v>
      </c>
    </row>
    <row r="5" spans="1:5" x14ac:dyDescent="0.2">
      <c r="A5" s="244">
        <f>Intro!$E$74</f>
        <v>0</v>
      </c>
      <c r="B5" s="245" t="s">
        <v>464</v>
      </c>
      <c r="C5" s="246"/>
      <c r="D5" s="243" t="s">
        <v>468</v>
      </c>
      <c r="E5" s="247">
        <f>Public!B102</f>
        <v>0</v>
      </c>
    </row>
    <row r="6" spans="1:5" x14ac:dyDescent="0.2">
      <c r="A6" s="244">
        <f>Intro!$E$74</f>
        <v>0</v>
      </c>
      <c r="B6" s="245" t="s">
        <v>464</v>
      </c>
      <c r="C6" s="246"/>
      <c r="D6" s="243" t="s">
        <v>469</v>
      </c>
      <c r="E6" s="247">
        <f>Public!B117</f>
        <v>0</v>
      </c>
    </row>
    <row r="7" spans="1:5" x14ac:dyDescent="0.2">
      <c r="A7" s="244">
        <f>Intro!$E$74</f>
        <v>0</v>
      </c>
      <c r="B7" s="245" t="s">
        <v>464</v>
      </c>
      <c r="C7" s="246"/>
      <c r="D7" s="243" t="s">
        <v>470</v>
      </c>
      <c r="E7" s="247">
        <f>Public!B136</f>
        <v>0</v>
      </c>
    </row>
    <row r="8" spans="1:5" x14ac:dyDescent="0.2">
      <c r="A8" s="244">
        <f>Intro!$E$74</f>
        <v>0</v>
      </c>
      <c r="B8" s="245" t="s">
        <v>464</v>
      </c>
      <c r="C8" s="246"/>
      <c r="D8" s="243" t="s">
        <v>471</v>
      </c>
      <c r="E8" s="247">
        <f>Public!D152</f>
        <v>0</v>
      </c>
    </row>
    <row r="9" spans="1:5" x14ac:dyDescent="0.2">
      <c r="A9" s="244">
        <f>Intro!$E$74</f>
        <v>0</v>
      </c>
      <c r="B9" s="245" t="s">
        <v>464</v>
      </c>
      <c r="C9" s="246"/>
      <c r="D9" s="243" t="s">
        <v>472</v>
      </c>
      <c r="E9" s="247">
        <f>Public!D157</f>
        <v>0</v>
      </c>
    </row>
    <row r="10" spans="1:5" x14ac:dyDescent="0.2">
      <c r="A10" s="244">
        <f>Intro!$E$74</f>
        <v>0</v>
      </c>
      <c r="B10" s="245" t="s">
        <v>464</v>
      </c>
      <c r="C10" s="246"/>
      <c r="D10" s="243" t="s">
        <v>473</v>
      </c>
      <c r="E10" s="247">
        <f>Public!D162</f>
        <v>0</v>
      </c>
    </row>
    <row r="11" spans="1:5" x14ac:dyDescent="0.2">
      <c r="A11" s="244">
        <f>Intro!$E$74</f>
        <v>0</v>
      </c>
      <c r="B11" s="245" t="s">
        <v>464</v>
      </c>
      <c r="C11" s="246"/>
      <c r="D11" s="243" t="s">
        <v>474</v>
      </c>
      <c r="E11" s="247">
        <f>Public!B173</f>
        <v>0</v>
      </c>
    </row>
    <row r="12" spans="1:5" x14ac:dyDescent="0.2">
      <c r="A12" s="244">
        <f>Intro!$E$74</f>
        <v>0</v>
      </c>
      <c r="B12" s="245" t="s">
        <v>464</v>
      </c>
      <c r="C12" s="246"/>
      <c r="D12" s="243" t="s">
        <v>475</v>
      </c>
      <c r="E12" s="247">
        <f>Public!B187</f>
        <v>0</v>
      </c>
    </row>
    <row r="13" spans="1:5" x14ac:dyDescent="0.2">
      <c r="A13" s="244">
        <f>Intro!$E$74</f>
        <v>0</v>
      </c>
      <c r="B13" s="245" t="s">
        <v>464</v>
      </c>
      <c r="C13" s="246"/>
      <c r="D13" s="243" t="s">
        <v>476</v>
      </c>
      <c r="E13" s="247">
        <f>Public!B200</f>
        <v>0</v>
      </c>
    </row>
    <row r="14" spans="1:5" x14ac:dyDescent="0.2">
      <c r="A14" s="244">
        <f>Intro!$E$74</f>
        <v>0</v>
      </c>
      <c r="B14" s="245" t="s">
        <v>464</v>
      </c>
      <c r="C14" s="246"/>
      <c r="D14" s="243" t="s">
        <v>477</v>
      </c>
      <c r="E14" s="248">
        <f>Public!E223</f>
        <v>0</v>
      </c>
    </row>
    <row r="15" spans="1:5" x14ac:dyDescent="0.2">
      <c r="A15" s="244">
        <f>Intro!$E$74</f>
        <v>0</v>
      </c>
      <c r="B15" s="245" t="s">
        <v>464</v>
      </c>
      <c r="C15" s="246"/>
      <c r="D15" s="243" t="s">
        <v>478</v>
      </c>
      <c r="E15" s="247">
        <f>Public!B215</f>
        <v>0</v>
      </c>
    </row>
    <row r="16" spans="1:5" x14ac:dyDescent="0.2">
      <c r="A16" s="244">
        <f>Intro!$E$74</f>
        <v>0</v>
      </c>
      <c r="B16" s="245" t="s">
        <v>464</v>
      </c>
      <c r="C16" s="246"/>
      <c r="D16" s="243" t="s">
        <v>479</v>
      </c>
      <c r="E16" s="247">
        <f>Public!B229</f>
        <v>0</v>
      </c>
    </row>
    <row r="17" spans="1:5" x14ac:dyDescent="0.2">
      <c r="A17" s="244">
        <f>Intro!$E$74</f>
        <v>0</v>
      </c>
      <c r="B17" s="245" t="s">
        <v>464</v>
      </c>
      <c r="C17" s="246"/>
      <c r="D17" s="243" t="s">
        <v>480</v>
      </c>
      <c r="E17" s="247">
        <f>Public!B243</f>
        <v>0</v>
      </c>
    </row>
    <row r="18" spans="1:5" x14ac:dyDescent="0.2">
      <c r="A18" s="244">
        <f>Intro!$E$74</f>
        <v>0</v>
      </c>
      <c r="B18" s="245" t="s">
        <v>464</v>
      </c>
      <c r="C18" s="246"/>
      <c r="D18" s="243" t="s">
        <v>481</v>
      </c>
      <c r="E18" s="247">
        <f>Public!B258</f>
        <v>0</v>
      </c>
    </row>
    <row r="19" spans="1:5" x14ac:dyDescent="0.2">
      <c r="A19" s="244">
        <f>Intro!$E$74</f>
        <v>0</v>
      </c>
      <c r="B19" s="245" t="s">
        <v>464</v>
      </c>
      <c r="C19" s="246"/>
      <c r="D19" s="243" t="s">
        <v>482</v>
      </c>
      <c r="E19" s="247">
        <f>Public!B273</f>
        <v>0</v>
      </c>
    </row>
    <row r="20" spans="1:5" x14ac:dyDescent="0.2">
      <c r="A20" s="244">
        <f>Intro!$E$74</f>
        <v>0</v>
      </c>
      <c r="B20" s="245" t="s">
        <v>464</v>
      </c>
      <c r="C20" s="246"/>
      <c r="D20" s="243" t="s">
        <v>483</v>
      </c>
      <c r="E20" s="247">
        <f>Public!B286</f>
        <v>0</v>
      </c>
    </row>
    <row r="21" spans="1:5" x14ac:dyDescent="0.2">
      <c r="A21" s="244">
        <f>Intro!$E$74</f>
        <v>0</v>
      </c>
      <c r="B21" s="245" t="s">
        <v>464</v>
      </c>
      <c r="C21" s="246"/>
      <c r="D21" s="243" t="s">
        <v>484</v>
      </c>
      <c r="E21" s="247">
        <f>Public!B300</f>
        <v>0</v>
      </c>
    </row>
    <row r="22" spans="1:5" x14ac:dyDescent="0.2">
      <c r="A22" s="244">
        <f>Intro!$E$74</f>
        <v>0</v>
      </c>
      <c r="B22" s="245" t="s">
        <v>464</v>
      </c>
      <c r="C22" s="246"/>
      <c r="D22" s="243" t="s">
        <v>485</v>
      </c>
      <c r="E22" s="247">
        <f>Public!B314</f>
        <v>0</v>
      </c>
    </row>
    <row r="23" spans="1:5" x14ac:dyDescent="0.2">
      <c r="A23" s="244">
        <f>Intro!$E$74</f>
        <v>0</v>
      </c>
      <c r="B23" s="245" t="s">
        <v>464</v>
      </c>
      <c r="C23" s="246"/>
      <c r="D23" s="243" t="s">
        <v>486</v>
      </c>
      <c r="E23" s="247">
        <f>Public!B333</f>
        <v>0</v>
      </c>
    </row>
    <row r="24" spans="1:5" x14ac:dyDescent="0.2">
      <c r="A24" s="244">
        <f>Intro!$E$74</f>
        <v>0</v>
      </c>
      <c r="B24" s="245" t="s">
        <v>464</v>
      </c>
      <c r="C24" s="246"/>
      <c r="D24" s="243" t="s">
        <v>487</v>
      </c>
      <c r="E24" s="247">
        <f>Public!B346</f>
        <v>0</v>
      </c>
    </row>
    <row r="25" spans="1:5" x14ac:dyDescent="0.2">
      <c r="A25" s="244">
        <f>Intro!$E$74</f>
        <v>0</v>
      </c>
      <c r="B25" s="245" t="s">
        <v>464</v>
      </c>
      <c r="C25" s="246"/>
      <c r="D25" s="243" t="s">
        <v>488</v>
      </c>
      <c r="E25" s="247">
        <f>Public!B362</f>
        <v>0</v>
      </c>
    </row>
    <row r="26" spans="1:5" x14ac:dyDescent="0.2">
      <c r="A26" s="244">
        <f>Intro!$E$74</f>
        <v>0</v>
      </c>
      <c r="B26" s="245" t="s">
        <v>464</v>
      </c>
      <c r="C26" s="246"/>
      <c r="D26" s="243" t="s">
        <v>489</v>
      </c>
      <c r="E26" s="247">
        <f>Public!B366</f>
        <v>0</v>
      </c>
    </row>
    <row r="27" spans="1:5" x14ac:dyDescent="0.2">
      <c r="A27" s="244">
        <f>Intro!$E$74</f>
        <v>0</v>
      </c>
      <c r="B27" s="245" t="s">
        <v>464</v>
      </c>
      <c r="C27" s="246"/>
      <c r="D27" s="243" t="s">
        <v>490</v>
      </c>
      <c r="E27" s="249">
        <f>Public!B390</f>
        <v>0</v>
      </c>
    </row>
    <row r="28" spans="1:5" x14ac:dyDescent="0.2">
      <c r="A28" s="244">
        <f>Intro!$E$74</f>
        <v>0</v>
      </c>
      <c r="B28" s="245" t="s">
        <v>491</v>
      </c>
      <c r="C28" s="243" t="s">
        <v>101</v>
      </c>
      <c r="D28" s="247">
        <f>AddPub!C14</f>
        <v>0</v>
      </c>
      <c r="E28" s="247">
        <f>AddPub!D14</f>
        <v>0</v>
      </c>
    </row>
    <row r="29" spans="1:5" x14ac:dyDescent="0.2">
      <c r="A29" s="244">
        <f>Intro!$E$74</f>
        <v>0</v>
      </c>
      <c r="B29" s="245" t="s">
        <v>491</v>
      </c>
      <c r="C29" s="243" t="s">
        <v>103</v>
      </c>
      <c r="D29" s="247">
        <f>AddPub!C24</f>
        <v>0</v>
      </c>
      <c r="E29" s="247">
        <f>AddPub!D24</f>
        <v>0</v>
      </c>
    </row>
    <row r="30" spans="1:5" x14ac:dyDescent="0.2">
      <c r="A30" s="244">
        <f>Intro!$E$74</f>
        <v>0</v>
      </c>
      <c r="B30" s="245" t="s">
        <v>491</v>
      </c>
      <c r="C30" s="243" t="s">
        <v>105</v>
      </c>
      <c r="D30" s="247">
        <f>AddPub!C34</f>
        <v>0</v>
      </c>
      <c r="E30" s="247">
        <f>AddPub!D34</f>
        <v>0</v>
      </c>
    </row>
    <row r="31" spans="1:5" x14ac:dyDescent="0.2">
      <c r="A31" s="244">
        <f>Intro!$E$74</f>
        <v>0</v>
      </c>
      <c r="B31" s="245" t="s">
        <v>491</v>
      </c>
      <c r="C31" s="243" t="s">
        <v>107</v>
      </c>
      <c r="D31" s="247">
        <f>AddPub!C44</f>
        <v>0</v>
      </c>
      <c r="E31" s="247">
        <f>AddPub!D44</f>
        <v>0</v>
      </c>
    </row>
    <row r="32" spans="1:5" x14ac:dyDescent="0.2">
      <c r="A32" s="244">
        <f>Intro!$E$74</f>
        <v>0</v>
      </c>
      <c r="B32" s="245" t="s">
        <v>491</v>
      </c>
      <c r="C32" s="243" t="s">
        <v>109</v>
      </c>
      <c r="D32" s="247">
        <f>AddPub!C54</f>
        <v>0</v>
      </c>
      <c r="E32" s="247">
        <f>AddPub!D54</f>
        <v>0</v>
      </c>
    </row>
    <row r="33" spans="1:5" x14ac:dyDescent="0.2">
      <c r="A33" s="244">
        <f>Intro!$E$74</f>
        <v>0</v>
      </c>
      <c r="B33" s="245" t="s">
        <v>492</v>
      </c>
      <c r="D33" s="243" t="s">
        <v>493</v>
      </c>
      <c r="E33" s="247">
        <f>Pro!B25</f>
        <v>0</v>
      </c>
    </row>
    <row r="34" spans="1:5" x14ac:dyDescent="0.2">
      <c r="A34" s="244">
        <f>Intro!$E$74</f>
        <v>0</v>
      </c>
      <c r="B34" s="245" t="s">
        <v>492</v>
      </c>
      <c r="D34" s="243" t="s">
        <v>465</v>
      </c>
      <c r="E34" s="247">
        <f>Pro!B41</f>
        <v>0</v>
      </c>
    </row>
    <row r="35" spans="1:5" x14ac:dyDescent="0.2">
      <c r="A35" s="244">
        <f>Intro!$E$74</f>
        <v>0</v>
      </c>
      <c r="B35" s="245" t="s">
        <v>492</v>
      </c>
      <c r="D35" s="243" t="s">
        <v>494</v>
      </c>
      <c r="E35" s="247">
        <f>Pro!B57</f>
        <v>0</v>
      </c>
    </row>
    <row r="36" spans="1:5" x14ac:dyDescent="0.2">
      <c r="A36" s="244">
        <f>Intro!$E$74</f>
        <v>0</v>
      </c>
      <c r="B36" s="245" t="s">
        <v>492</v>
      </c>
      <c r="D36" s="243" t="s">
        <v>466</v>
      </c>
      <c r="E36" s="247">
        <f>Pro!B71</f>
        <v>0</v>
      </c>
    </row>
    <row r="37" spans="1:5" x14ac:dyDescent="0.2">
      <c r="A37" s="244">
        <f>Intro!$E$74</f>
        <v>0</v>
      </c>
      <c r="B37" s="245" t="s">
        <v>501</v>
      </c>
      <c r="D37" s="243" t="s">
        <v>465</v>
      </c>
      <c r="E37" s="247">
        <f>TWN!B54</f>
        <v>0</v>
      </c>
    </row>
    <row r="38" spans="1:5" x14ac:dyDescent="0.2">
      <c r="A38" s="244">
        <f>Intro!$E$74</f>
        <v>0</v>
      </c>
      <c r="B38" s="245" t="s">
        <v>502</v>
      </c>
      <c r="D38" s="243" t="s">
        <v>465</v>
      </c>
      <c r="E38" s="249">
        <f>IDN!B54</f>
        <v>0</v>
      </c>
    </row>
    <row r="39" spans="1:5" x14ac:dyDescent="0.2">
      <c r="A39" s="244">
        <f>Intro!$E$74</f>
        <v>0</v>
      </c>
      <c r="B39" s="245" t="s">
        <v>503</v>
      </c>
      <c r="D39" s="243" t="s">
        <v>465</v>
      </c>
      <c r="E39" s="249">
        <f>IDN!B54</f>
        <v>0</v>
      </c>
    </row>
    <row r="40" spans="1:5" x14ac:dyDescent="0.2">
      <c r="A40" s="244">
        <f>Intro!$E$74</f>
        <v>0</v>
      </c>
      <c r="B40" s="250" t="s">
        <v>495</v>
      </c>
      <c r="D40" s="243" t="s">
        <v>465</v>
      </c>
      <c r="E40" s="249">
        <f>KOR!B54</f>
        <v>0</v>
      </c>
    </row>
    <row r="41" spans="1:5" x14ac:dyDescent="0.2">
      <c r="A41" s="244">
        <f>Intro!$E$74</f>
        <v>0</v>
      </c>
      <c r="B41" s="245" t="s">
        <v>504</v>
      </c>
      <c r="D41" s="243" t="s">
        <v>465</v>
      </c>
      <c r="E41" s="249">
        <f>THA!B54</f>
        <v>0</v>
      </c>
    </row>
    <row r="42" spans="1:5" x14ac:dyDescent="0.2">
      <c r="A42" s="244">
        <f>Intro!$E$74</f>
        <v>0</v>
      </c>
      <c r="B42" s="250" t="s">
        <v>433</v>
      </c>
      <c r="C42" s="251"/>
      <c r="D42" s="243" t="s">
        <v>465</v>
      </c>
      <c r="E42" s="249">
        <f>TUR!B54</f>
        <v>0</v>
      </c>
    </row>
    <row r="43" spans="1:5" x14ac:dyDescent="0.2">
      <c r="A43" s="244">
        <f>Intro!$E$74</f>
        <v>0</v>
      </c>
      <c r="B43" s="250" t="s">
        <v>505</v>
      </c>
      <c r="C43" s="251"/>
      <c r="D43" s="243" t="s">
        <v>465</v>
      </c>
      <c r="E43" s="249">
        <f>UKR!B54</f>
        <v>0</v>
      </c>
    </row>
    <row r="44" spans="1:5" x14ac:dyDescent="0.2">
      <c r="A44" s="244">
        <f>Intro!$E$74</f>
        <v>0</v>
      </c>
      <c r="B44" s="250" t="s">
        <v>506</v>
      </c>
      <c r="C44" s="251"/>
      <c r="D44" s="243" t="s">
        <v>465</v>
      </c>
      <c r="E44" s="249">
        <f>VNM!B54</f>
        <v>0</v>
      </c>
    </row>
    <row r="45" spans="1:5" x14ac:dyDescent="0.2">
      <c r="A45" s="244">
        <f>Intro!$E$74</f>
        <v>0</v>
      </c>
      <c r="B45" s="250" t="s">
        <v>511</v>
      </c>
      <c r="C45" s="251"/>
      <c r="D45" s="243" t="s">
        <v>465</v>
      </c>
      <c r="E45" s="249">
        <f>'OCTG I•FTPP I'!B54</f>
        <v>0</v>
      </c>
    </row>
    <row r="46" spans="1:5" x14ac:dyDescent="0.2">
      <c r="A46" s="244">
        <f>Intro!$E$74</f>
        <v>0</v>
      </c>
      <c r="B46" s="250" t="s">
        <v>496</v>
      </c>
      <c r="C46" s="251"/>
      <c r="D46" s="243" t="s">
        <v>465</v>
      </c>
      <c r="E46" s="247">
        <f>USA!B54</f>
        <v>0</v>
      </c>
    </row>
    <row r="47" spans="1:5" x14ac:dyDescent="0.2">
      <c r="A47" s="244">
        <f>Intro!$E$74</f>
        <v>0</v>
      </c>
      <c r="B47" s="250" t="s">
        <v>512</v>
      </c>
      <c r="C47" s="251"/>
      <c r="D47" s="243" t="s">
        <v>465</v>
      </c>
      <c r="E47" s="247">
        <f>'OCTG V•FTPP V'!B54</f>
        <v>0</v>
      </c>
    </row>
    <row r="48" spans="1:5" x14ac:dyDescent="0.2">
      <c r="A48" s="244">
        <f>Intro!$E$74</f>
        <v>0</v>
      </c>
      <c r="B48" s="250" t="s">
        <v>497</v>
      </c>
      <c r="C48" s="251"/>
      <c r="D48" s="243" t="s">
        <v>465</v>
      </c>
      <c r="E48" s="247">
        <f>'Other•Autre'!B54</f>
        <v>0</v>
      </c>
    </row>
    <row r="49" spans="1:5" x14ac:dyDescent="0.2">
      <c r="A49" s="244">
        <f>Intro!$E$74</f>
        <v>0</v>
      </c>
      <c r="B49" s="250" t="s">
        <v>498</v>
      </c>
      <c r="C49" s="251"/>
      <c r="D49" s="243" t="s">
        <v>499</v>
      </c>
      <c r="E49" s="247">
        <f>'Invent•Stock'!B49</f>
        <v>0</v>
      </c>
    </row>
    <row r="50" spans="1:5" x14ac:dyDescent="0.2">
      <c r="A50" s="244">
        <f>Intro!$E$74</f>
        <v>0</v>
      </c>
      <c r="B50" s="250" t="s">
        <v>498</v>
      </c>
      <c r="D50" s="243" t="s">
        <v>494</v>
      </c>
      <c r="E50" s="247">
        <f>'Invent•Stock'!B63</f>
        <v>0</v>
      </c>
    </row>
    <row r="51" spans="1:5" x14ac:dyDescent="0.2">
      <c r="A51" s="244">
        <f>Intro!$E$74</f>
        <v>0</v>
      </c>
      <c r="B51" s="250" t="s">
        <v>498</v>
      </c>
      <c r="D51" s="243" t="s">
        <v>466</v>
      </c>
      <c r="E51" s="247">
        <f>'Invent•Stock'!B77</f>
        <v>0</v>
      </c>
    </row>
    <row r="52" spans="1:5" x14ac:dyDescent="0.2">
      <c r="A52" s="244">
        <f>Intro!$E$74</f>
        <v>0</v>
      </c>
      <c r="B52" s="250" t="s">
        <v>498</v>
      </c>
      <c r="D52" s="243" t="s">
        <v>467</v>
      </c>
      <c r="E52" s="247">
        <f>'Invent•Stock'!B90</f>
        <v>0</v>
      </c>
    </row>
    <row r="53" spans="1:5" x14ac:dyDescent="0.2">
      <c r="A53" s="244">
        <f>Intro!$E$74</f>
        <v>0</v>
      </c>
      <c r="B53" s="245" t="s">
        <v>500</v>
      </c>
      <c r="C53" s="243" t="s">
        <v>101</v>
      </c>
      <c r="D53" s="247">
        <f>AddPro!C14</f>
        <v>0</v>
      </c>
      <c r="E53" s="247">
        <f>AddPro!D14</f>
        <v>0</v>
      </c>
    </row>
    <row r="54" spans="1:5" x14ac:dyDescent="0.2">
      <c r="A54" s="244">
        <f>Intro!$E$74</f>
        <v>0</v>
      </c>
      <c r="B54" s="245" t="s">
        <v>500</v>
      </c>
      <c r="C54" s="243" t="s">
        <v>103</v>
      </c>
      <c r="D54" s="247">
        <f>AddPro!C24</f>
        <v>0</v>
      </c>
      <c r="E54" s="247">
        <f>AddPro!D24</f>
        <v>0</v>
      </c>
    </row>
    <row r="55" spans="1:5" x14ac:dyDescent="0.2">
      <c r="A55" s="244">
        <f>Intro!$E$74</f>
        <v>0</v>
      </c>
      <c r="B55" s="245" t="s">
        <v>500</v>
      </c>
      <c r="C55" s="243" t="s">
        <v>105</v>
      </c>
      <c r="D55" s="247">
        <f>AddPro!C34</f>
        <v>0</v>
      </c>
      <c r="E55" s="247">
        <f>AddPro!D34</f>
        <v>0</v>
      </c>
    </row>
    <row r="56" spans="1:5" x14ac:dyDescent="0.2">
      <c r="A56" s="244">
        <f>Intro!$E$74</f>
        <v>0</v>
      </c>
      <c r="B56" s="245" t="s">
        <v>500</v>
      </c>
      <c r="C56" s="243" t="s">
        <v>107</v>
      </c>
      <c r="D56" s="247">
        <f>AddPro!C44</f>
        <v>0</v>
      </c>
      <c r="E56" s="247">
        <f>AddPro!D44</f>
        <v>0</v>
      </c>
    </row>
    <row r="57" spans="1:5" x14ac:dyDescent="0.2">
      <c r="A57" s="244">
        <f>Intro!$E$74</f>
        <v>0</v>
      </c>
      <c r="B57" s="245" t="s">
        <v>500</v>
      </c>
      <c r="C57" s="243" t="s">
        <v>109</v>
      </c>
      <c r="D57" s="247">
        <f>AddPro!C54</f>
        <v>0</v>
      </c>
      <c r="E57" s="247">
        <f>AddPro!D54</f>
        <v>0</v>
      </c>
    </row>
  </sheetData>
  <sheetProtection algorithmName="SHA-512" hashValue="U3De6BwkFmotVlHNfMPzrmo/Uq0O1oORMzBbrlo03ZD0FMSGXFtm3FDwkkBADZiTe4wP3PMfAOv4vusspGjiwQ==" saltValue="l9pQ+FHDnm+xvDDVanyT5g==" spinCount="100000" sheet="1" objects="1" scenarios="1" selectLockedCells="1"/>
  <pageMargins left="0.7" right="0.7" top="0.75" bottom="0.75" header="0.3" footer="0.3"/>
  <ignoredErrors>
    <ignoredError sqref="E46"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7AF15-0317-49B6-8316-8062DFF2E0EC}">
  <sheetPr codeName="Sheet4">
    <tabColor rgb="FF00B0F0"/>
    <pageSetUpPr fitToPage="1"/>
  </sheetPr>
  <dimension ref="A1:R39"/>
  <sheetViews>
    <sheetView showGridLines="0" zoomScale="98" zoomScaleNormal="98" workbookViewId="0"/>
  </sheetViews>
  <sheetFormatPr defaultColWidth="9.42578125" defaultRowHeight="14.25" x14ac:dyDescent="0.25"/>
  <cols>
    <col min="1" max="1" width="1.5703125" style="7" customWidth="1"/>
    <col min="2" max="12" width="14.5703125" style="1" customWidth="1"/>
    <col min="13" max="13" width="6.42578125" style="8" customWidth="1"/>
    <col min="14" max="14" width="9.42578125" style="53" customWidth="1"/>
    <col min="15" max="15" width="23.42578125" style="53" hidden="1" customWidth="1"/>
    <col min="16" max="16" width="22.42578125" style="53" hidden="1" customWidth="1"/>
    <col min="17" max="17" width="9.42578125" style="53" customWidth="1"/>
    <col min="18" max="18" width="10.140625" style="8" customWidth="1"/>
    <col min="19" max="16384" width="9.42578125" style="53"/>
  </cols>
  <sheetData>
    <row r="1" spans="1:18" x14ac:dyDescent="0.25">
      <c r="O1" s="53" t="s">
        <v>316</v>
      </c>
      <c r="P1" s="53" t="s">
        <v>316</v>
      </c>
    </row>
    <row r="2" spans="1:18" x14ac:dyDescent="0.25">
      <c r="B2" s="10" t="s">
        <v>46</v>
      </c>
      <c r="C2" s="10"/>
      <c r="D2" s="10"/>
      <c r="O2" s="9" t="s">
        <v>68</v>
      </c>
      <c r="P2" s="9" t="s">
        <v>81</v>
      </c>
    </row>
    <row r="3" spans="1:18" x14ac:dyDescent="0.25">
      <c r="B3" s="12"/>
      <c r="C3" s="12"/>
      <c r="D3" s="12"/>
      <c r="O3" s="2"/>
      <c r="P3" s="31"/>
    </row>
    <row r="4" spans="1:18" s="2" customFormat="1" x14ac:dyDescent="0.25">
      <c r="A4" s="4"/>
      <c r="B4" s="289" t="str">
        <f>IF(Intro!$G$24="English",O4,P4)</f>
        <v>QUESTIONNAIRE À L'INTENTION DES IMPORTATEURS</v>
      </c>
      <c r="C4" s="289"/>
      <c r="D4" s="289"/>
      <c r="E4" s="289"/>
      <c r="F4" s="289"/>
      <c r="G4" s="289"/>
      <c r="H4" s="289"/>
      <c r="I4" s="289"/>
      <c r="J4" s="289"/>
      <c r="K4" s="289"/>
      <c r="L4" s="289"/>
      <c r="M4" s="5"/>
      <c r="N4" s="5"/>
      <c r="O4" s="20" t="s">
        <v>392</v>
      </c>
      <c r="P4" s="8" t="s">
        <v>215</v>
      </c>
    </row>
    <row r="5" spans="1:18" s="2" customFormat="1" x14ac:dyDescent="0.25">
      <c r="A5" s="4"/>
      <c r="B5" s="289" t="str">
        <f>Variables!B2</f>
        <v>RR-2025-006</v>
      </c>
      <c r="C5" s="289"/>
      <c r="D5" s="289"/>
      <c r="E5" s="289"/>
      <c r="F5" s="289"/>
      <c r="G5" s="289"/>
      <c r="H5" s="289"/>
      <c r="I5" s="289"/>
      <c r="J5" s="289"/>
      <c r="K5" s="289"/>
      <c r="L5" s="289"/>
      <c r="M5" s="5"/>
      <c r="N5" s="5"/>
      <c r="O5" s="20"/>
      <c r="P5" s="8"/>
    </row>
    <row r="6" spans="1:18" s="6" customFormat="1" x14ac:dyDescent="0.25">
      <c r="A6" s="4"/>
      <c r="B6" s="289" t="str">
        <f>UPPER(IF(Intro!$G$24="English",Variables!B3,Variables!C3))&amp;" II"</f>
        <v>FOURNITURES TUBULAIRES POUR PUITS DE PÉTROLE II</v>
      </c>
      <c r="C6" s="289"/>
      <c r="D6" s="289"/>
      <c r="E6" s="289"/>
      <c r="F6" s="289"/>
      <c r="G6" s="289"/>
      <c r="H6" s="289"/>
      <c r="I6" s="289"/>
      <c r="J6" s="289"/>
      <c r="K6" s="289"/>
      <c r="L6" s="289"/>
      <c r="M6" s="20"/>
      <c r="N6" s="20"/>
      <c r="O6" s="15"/>
      <c r="P6" s="25"/>
      <c r="R6" s="20"/>
    </row>
    <row r="7" spans="1:18" s="6" customFormat="1" x14ac:dyDescent="0.25">
      <c r="A7" s="4"/>
      <c r="B7" s="14"/>
      <c r="C7" s="14"/>
      <c r="D7" s="14"/>
      <c r="E7" s="3"/>
      <c r="F7" s="3"/>
      <c r="G7" s="3"/>
      <c r="H7" s="3"/>
      <c r="I7" s="3"/>
      <c r="J7" s="3"/>
      <c r="K7" s="3"/>
      <c r="L7" s="3"/>
      <c r="O7" s="15"/>
      <c r="P7" s="25"/>
      <c r="R7" s="20"/>
    </row>
    <row r="8" spans="1:18" s="2" customFormat="1" x14ac:dyDescent="0.25">
      <c r="A8" s="4"/>
      <c r="B8" s="315" t="str">
        <f>IF(Intro!$G$24="English",O8,P8)</f>
        <v>APERÇU DU QUESTIONNAIRE</v>
      </c>
      <c r="C8" s="316"/>
      <c r="D8" s="316" t="str">
        <f>UPPER(IF(Intro!$G$24="English",P8,Q8))</f>
        <v/>
      </c>
      <c r="E8" s="316" t="str">
        <f>UPPER(IF(Intro!$G$24="English",Q8,R8))</f>
        <v/>
      </c>
      <c r="F8" s="316" t="str">
        <f>UPPER(IF(Intro!$G$24="English",R8,S8))</f>
        <v/>
      </c>
      <c r="G8" s="316" t="str">
        <f>UPPER(IF(Intro!$G$24="English",S8,T8))</f>
        <v/>
      </c>
      <c r="H8" s="316" t="str">
        <f>UPPER(IF(Intro!$G$24="English",T8,U8))</f>
        <v/>
      </c>
      <c r="I8" s="316" t="str">
        <f>UPPER(IF(Intro!$G$24="English",U8,V8))</f>
        <v/>
      </c>
      <c r="J8" s="316" t="str">
        <f>UPPER(IF(Intro!$G$24="English",V8,W8))</f>
        <v/>
      </c>
      <c r="K8" s="316" t="str">
        <f>UPPER(IF(Intro!$G$24="English",W8,X8))</f>
        <v/>
      </c>
      <c r="L8" s="317" t="str">
        <f>UPPER(IF(Intro!$G$24="English",X8,Y8))</f>
        <v/>
      </c>
      <c r="M8" s="6"/>
      <c r="N8" s="5"/>
      <c r="O8" s="57" t="s">
        <v>216</v>
      </c>
      <c r="P8" s="57" t="s">
        <v>217</v>
      </c>
    </row>
    <row r="9" spans="1:18" x14ac:dyDescent="0.25">
      <c r="B9" s="16"/>
      <c r="C9" s="26"/>
      <c r="D9" s="26"/>
      <c r="E9" s="27"/>
      <c r="F9" s="27"/>
      <c r="G9" s="27"/>
      <c r="H9" s="27"/>
      <c r="I9" s="27"/>
      <c r="J9" s="27"/>
      <c r="K9" s="27"/>
      <c r="L9" s="17"/>
      <c r="M9" s="53"/>
    </row>
    <row r="10" spans="1:18" s="28" customFormat="1" x14ac:dyDescent="0.25">
      <c r="A10" s="83"/>
      <c r="B10" s="275" t="str">
        <f>IF(Intro!$G$24="English",O10,P10)</f>
        <v xml:space="preserve">Le présent questionnaire est divisé en deux parties :
</v>
      </c>
      <c r="C10" s="276"/>
      <c r="D10" s="276"/>
      <c r="E10" s="276"/>
      <c r="F10" s="276"/>
      <c r="G10" s="276"/>
      <c r="H10" s="276"/>
      <c r="I10" s="276"/>
      <c r="J10" s="276"/>
      <c r="K10" s="276"/>
      <c r="L10" s="277"/>
      <c r="O10" s="53" t="s">
        <v>85</v>
      </c>
      <c r="P10" s="53" t="s">
        <v>86</v>
      </c>
      <c r="R10" s="84"/>
    </row>
    <row r="11" spans="1:18" s="28" customFormat="1" x14ac:dyDescent="0.25">
      <c r="A11" s="83"/>
      <c r="B11" s="67"/>
      <c r="C11" s="68"/>
      <c r="D11" s="68"/>
      <c r="E11" s="68"/>
      <c r="F11" s="68"/>
      <c r="G11" s="68"/>
      <c r="H11" s="68"/>
      <c r="I11" s="68"/>
      <c r="J11" s="68"/>
      <c r="K11" s="68"/>
      <c r="L11" s="69"/>
      <c r="O11" s="53"/>
      <c r="P11" s="53"/>
      <c r="R11" s="84"/>
    </row>
    <row r="12" spans="1:18" s="28" customFormat="1" x14ac:dyDescent="0.25">
      <c r="A12" s="83"/>
      <c r="B12" s="275" t="str">
        <f>IF(Intro!$G$24="English",O12,P12)</f>
        <v xml:space="preserve">PARTIE I (onglets bleus) - porte sur des renseignements de nature publique. Les demandes de traiter un ou des renseignements comme des renseignements confidentiels doivent être dûment justifiées par écrit et être accompagnées d’une version publique remaniée.
</v>
      </c>
      <c r="C12" s="276"/>
      <c r="D12" s="276"/>
      <c r="E12" s="276"/>
      <c r="F12" s="276"/>
      <c r="G12" s="276"/>
      <c r="H12" s="276"/>
      <c r="I12" s="276"/>
      <c r="J12" s="276"/>
      <c r="K12" s="276"/>
      <c r="L12" s="277"/>
      <c r="O12" s="53" t="s">
        <v>87</v>
      </c>
      <c r="P12" s="53" t="s">
        <v>88</v>
      </c>
      <c r="R12" s="84"/>
    </row>
    <row r="13" spans="1:18" s="28" customFormat="1" x14ac:dyDescent="0.25">
      <c r="A13" s="83"/>
      <c r="B13" s="275"/>
      <c r="C13" s="276"/>
      <c r="D13" s="276"/>
      <c r="E13" s="276"/>
      <c r="F13" s="276"/>
      <c r="G13" s="276"/>
      <c r="H13" s="276"/>
      <c r="I13" s="276"/>
      <c r="J13" s="276"/>
      <c r="K13" s="276"/>
      <c r="L13" s="277"/>
      <c r="O13" s="53"/>
      <c r="P13" s="53"/>
      <c r="R13" s="84"/>
    </row>
    <row r="14" spans="1:18" s="28" customFormat="1" x14ac:dyDescent="0.25">
      <c r="A14" s="83"/>
      <c r="B14" s="67"/>
      <c r="C14" s="68"/>
      <c r="D14" s="68"/>
      <c r="E14" s="68"/>
      <c r="F14" s="68"/>
      <c r="G14" s="68"/>
      <c r="H14" s="68"/>
      <c r="I14" s="68"/>
      <c r="J14" s="68"/>
      <c r="K14" s="68"/>
      <c r="L14" s="69"/>
      <c r="O14" s="53"/>
      <c r="P14" s="53"/>
      <c r="R14" s="84"/>
    </row>
    <row r="15" spans="1:18" s="28" customFormat="1" x14ac:dyDescent="0.25">
      <c r="A15" s="83"/>
      <c r="B15" s="275" t="str">
        <f>IF(Intro!$G$24="English",O15,P15)</f>
        <v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v>
      </c>
      <c r="C15" s="276"/>
      <c r="D15" s="276"/>
      <c r="E15" s="276"/>
      <c r="F15" s="276"/>
      <c r="G15" s="276"/>
      <c r="H15" s="276"/>
      <c r="I15" s="276"/>
      <c r="J15" s="276"/>
      <c r="K15" s="276"/>
      <c r="L15" s="277"/>
      <c r="O15" s="53" t="s">
        <v>89</v>
      </c>
      <c r="P15" s="53" t="s">
        <v>90</v>
      </c>
      <c r="R15" s="84"/>
    </row>
    <row r="16" spans="1:18" s="28" customFormat="1" x14ac:dyDescent="0.25">
      <c r="A16" s="83"/>
      <c r="B16" s="275"/>
      <c r="C16" s="276"/>
      <c r="D16" s="276"/>
      <c r="E16" s="276"/>
      <c r="F16" s="276"/>
      <c r="G16" s="276"/>
      <c r="H16" s="276"/>
      <c r="I16" s="276"/>
      <c r="J16" s="276"/>
      <c r="K16" s="276"/>
      <c r="L16" s="277"/>
      <c r="O16" s="53"/>
      <c r="P16" s="53"/>
      <c r="R16" s="84"/>
    </row>
    <row r="17" spans="1:18" s="28" customFormat="1" x14ac:dyDescent="0.25">
      <c r="A17" s="83"/>
      <c r="B17" s="85"/>
      <c r="C17" s="86"/>
      <c r="D17" s="86"/>
      <c r="E17" s="86"/>
      <c r="F17" s="86"/>
      <c r="G17" s="86"/>
      <c r="H17" s="86"/>
      <c r="I17" s="86"/>
      <c r="J17" s="86"/>
      <c r="K17" s="86"/>
      <c r="L17" s="87"/>
      <c r="O17" s="53"/>
      <c r="P17" s="53"/>
      <c r="R17" s="84"/>
    </row>
    <row r="18" spans="1:18" s="6" customFormat="1" x14ac:dyDescent="0.25">
      <c r="A18" s="4"/>
      <c r="B18" s="14"/>
      <c r="C18" s="14"/>
      <c r="D18" s="14"/>
      <c r="E18" s="3"/>
      <c r="F18" s="3"/>
      <c r="G18" s="3"/>
      <c r="H18" s="3"/>
      <c r="I18" s="3"/>
      <c r="J18" s="3"/>
      <c r="K18" s="3"/>
      <c r="L18" s="3"/>
      <c r="O18" s="15"/>
      <c r="P18" s="25"/>
      <c r="R18" s="20"/>
    </row>
    <row r="19" spans="1:18" s="2" customFormat="1" x14ac:dyDescent="0.25">
      <c r="A19" s="4"/>
      <c r="B19" s="315" t="str">
        <f>IF(Intro!$G$24="English",O19,P19)</f>
        <v>RENSEIGNEMENTS ADDITIONNELS SUR LE PRODUIT ET NUMÉROS DE CLASSEMENT TARIFAIRE</v>
      </c>
      <c r="C19" s="316"/>
      <c r="D19" s="316" t="str">
        <f>UPPER(IF(Intro!$G$24="English",P19,Q19))</f>
        <v/>
      </c>
      <c r="E19" s="316" t="str">
        <f>UPPER(IF(Intro!$G$24="English",Q19,R19))</f>
        <v/>
      </c>
      <c r="F19" s="316" t="str">
        <f>UPPER(IF(Intro!$G$24="English",R19,S19))</f>
        <v/>
      </c>
      <c r="G19" s="316" t="str">
        <f>UPPER(IF(Intro!$G$24="English",S19,T19))</f>
        <v/>
      </c>
      <c r="H19" s="316" t="str">
        <f>UPPER(IF(Intro!$G$24="English",T19,U19))</f>
        <v/>
      </c>
      <c r="I19" s="316" t="str">
        <f>UPPER(IF(Intro!$G$24="English",U19,V19))</f>
        <v/>
      </c>
      <c r="J19" s="316" t="str">
        <f>UPPER(IF(Intro!$G$24="English",V19,W19))</f>
        <v/>
      </c>
      <c r="K19" s="316" t="str">
        <f>UPPER(IF(Intro!$G$24="English",W19,X19))</f>
        <v/>
      </c>
      <c r="L19" s="317" t="str">
        <f>UPPER(IF(Intro!$G$24="English",X19,Y19))</f>
        <v/>
      </c>
      <c r="M19" s="6"/>
      <c r="N19" s="5"/>
      <c r="O19" s="58" t="s">
        <v>396</v>
      </c>
      <c r="P19" s="58" t="s">
        <v>397</v>
      </c>
    </row>
    <row r="20" spans="1:18" x14ac:dyDescent="0.25">
      <c r="B20" s="16"/>
      <c r="C20" s="26"/>
      <c r="D20" s="26"/>
      <c r="E20" s="27"/>
      <c r="F20" s="27"/>
      <c r="G20" s="27"/>
      <c r="H20" s="27"/>
      <c r="I20" s="27"/>
      <c r="J20" s="27"/>
      <c r="K20" s="27"/>
      <c r="L20" s="17"/>
      <c r="M20" s="53"/>
    </row>
    <row r="21" spans="1:18" s="28" customFormat="1" ht="14.1" customHeight="1" x14ac:dyDescent="0.25">
      <c r="A21" s="83"/>
      <c r="B21" s="358" t="str">
        <f>IF(Intro!$G$24="English",HYPERLINK(Variables!B17),HYPERLINK(Variables!C17))</f>
        <v>https://www.cbsa-asfc.gc.ca/sima-lmsi/mif-mev/octg2-fra.html</v>
      </c>
      <c r="C21" s="359"/>
      <c r="D21" s="359"/>
      <c r="E21" s="359"/>
      <c r="F21" s="359"/>
      <c r="G21" s="359"/>
      <c r="H21" s="359"/>
      <c r="I21" s="359"/>
      <c r="J21" s="359"/>
      <c r="K21" s="359"/>
      <c r="L21" s="360"/>
      <c r="O21" s="53"/>
      <c r="P21" s="30"/>
      <c r="R21" s="84"/>
    </row>
    <row r="22" spans="1:18" s="28" customFormat="1" x14ac:dyDescent="0.25">
      <c r="A22" s="83"/>
      <c r="B22" s="85"/>
      <c r="C22" s="86"/>
      <c r="D22" s="86"/>
      <c r="E22" s="86"/>
      <c r="F22" s="86"/>
      <c r="G22" s="86"/>
      <c r="H22" s="86"/>
      <c r="I22" s="86"/>
      <c r="J22" s="86"/>
      <c r="K22" s="86"/>
      <c r="L22" s="87"/>
      <c r="O22" s="53"/>
      <c r="P22" s="53"/>
      <c r="R22" s="84"/>
    </row>
    <row r="23" spans="1:18" s="6" customFormat="1" x14ac:dyDescent="0.25">
      <c r="A23" s="4"/>
      <c r="B23" s="14"/>
      <c r="C23" s="14"/>
      <c r="D23" s="14"/>
      <c r="E23" s="3"/>
      <c r="F23" s="3"/>
      <c r="G23" s="3"/>
      <c r="H23" s="3"/>
      <c r="I23" s="3"/>
      <c r="J23" s="3"/>
      <c r="K23" s="3"/>
      <c r="L23" s="3"/>
      <c r="O23" s="15"/>
      <c r="P23" s="25"/>
      <c r="R23" s="20"/>
    </row>
    <row r="24" spans="1:18" s="2" customFormat="1" x14ac:dyDescent="0.25">
      <c r="A24" s="4"/>
      <c r="B24" s="315" t="str">
        <f>IF(Intro!$G$24="English",O24,P24)</f>
        <v>GLOSSAIRE</v>
      </c>
      <c r="C24" s="316"/>
      <c r="D24" s="316" t="s">
        <v>148</v>
      </c>
      <c r="E24" s="316" t="s">
        <v>149</v>
      </c>
      <c r="F24" s="316" t="s">
        <v>149</v>
      </c>
      <c r="G24" s="316" t="s">
        <v>149</v>
      </c>
      <c r="H24" s="316" t="s">
        <v>149</v>
      </c>
      <c r="I24" s="316" t="s">
        <v>149</v>
      </c>
      <c r="J24" s="316" t="s">
        <v>149</v>
      </c>
      <c r="K24" s="316" t="s">
        <v>149</v>
      </c>
      <c r="L24" s="317" t="s">
        <v>149</v>
      </c>
      <c r="M24" s="6"/>
      <c r="N24" s="5"/>
      <c r="O24" s="58" t="s">
        <v>221</v>
      </c>
      <c r="P24" s="58" t="s">
        <v>148</v>
      </c>
    </row>
    <row r="25" spans="1:18" s="2" customFormat="1" x14ac:dyDescent="0.25">
      <c r="A25" s="4"/>
      <c r="B25" s="341" t="str">
        <f>IF(Intro!$G$24="English",O25,P25)</f>
        <v>Coûts de livraison</v>
      </c>
      <c r="C25" s="342"/>
      <c r="D25" s="354" t="str">
        <f>IF(Intro!$G$24="English",O26,P26)</f>
        <v xml:space="preserve">Les coûts de fret, manutention et assurance à votre entrepôt canadien et, le cas échéant, tous les frais d’importation, comme les droits de douane et autres (y compris les droits antidumping et compensateurs), les frais de courtage et les suppléments. </v>
      </c>
      <c r="E25" s="354"/>
      <c r="F25" s="354"/>
      <c r="G25" s="354"/>
      <c r="H25" s="354"/>
      <c r="I25" s="354"/>
      <c r="J25" s="354"/>
      <c r="K25" s="354"/>
      <c r="L25" s="355"/>
      <c r="M25" s="6"/>
      <c r="N25" s="5"/>
      <c r="O25" s="53" t="s">
        <v>321</v>
      </c>
      <c r="P25" s="53" t="s">
        <v>322</v>
      </c>
    </row>
    <row r="26" spans="1:18" s="2" customFormat="1" x14ac:dyDescent="0.25">
      <c r="A26" s="4"/>
      <c r="B26" s="341"/>
      <c r="C26" s="342"/>
      <c r="D26" s="354"/>
      <c r="E26" s="354"/>
      <c r="F26" s="354"/>
      <c r="G26" s="354"/>
      <c r="H26" s="354"/>
      <c r="I26" s="354"/>
      <c r="J26" s="354"/>
      <c r="K26" s="354"/>
      <c r="L26" s="355"/>
      <c r="M26" s="6"/>
      <c r="N26" s="5"/>
      <c r="O26" s="53" t="s">
        <v>324</v>
      </c>
      <c r="P26" s="8" t="s">
        <v>325</v>
      </c>
    </row>
    <row r="27" spans="1:18" s="2" customFormat="1" x14ac:dyDescent="0.25">
      <c r="A27" s="4"/>
      <c r="B27" s="352"/>
      <c r="C27" s="353"/>
      <c r="D27" s="356"/>
      <c r="E27" s="356"/>
      <c r="F27" s="356"/>
      <c r="G27" s="356"/>
      <c r="H27" s="356"/>
      <c r="I27" s="356"/>
      <c r="J27" s="356"/>
      <c r="K27" s="356"/>
      <c r="L27" s="357"/>
      <c r="M27" s="6"/>
      <c r="N27" s="5"/>
      <c r="O27" s="58"/>
      <c r="P27" s="58"/>
    </row>
    <row r="28" spans="1:18" s="28" customFormat="1" x14ac:dyDescent="0.25">
      <c r="A28" s="83"/>
      <c r="B28" s="341" t="str">
        <f>IF(Intro!$G$24="English",O28,P28)</f>
        <v>Valeur d’achat nette rendue (coût de revient)</v>
      </c>
      <c r="C28" s="342"/>
      <c r="D28" s="354" t="str">
        <f>IF(Intro!$G$24="English",O29,P29)</f>
        <v xml:space="preserve">La valeur de tous vos achats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 </v>
      </c>
      <c r="E28" s="354"/>
      <c r="F28" s="354"/>
      <c r="G28" s="354"/>
      <c r="H28" s="354"/>
      <c r="I28" s="354"/>
      <c r="J28" s="354"/>
      <c r="K28" s="354"/>
      <c r="L28" s="355"/>
      <c r="O28" s="53" t="s">
        <v>143</v>
      </c>
      <c r="P28" s="53" t="s">
        <v>293</v>
      </c>
      <c r="Q28" s="53"/>
      <c r="R28" s="8"/>
    </row>
    <row r="29" spans="1:18" s="28" customFormat="1" x14ac:dyDescent="0.25">
      <c r="A29" s="83"/>
      <c r="B29" s="341"/>
      <c r="C29" s="342"/>
      <c r="D29" s="354"/>
      <c r="E29" s="354"/>
      <c r="F29" s="354"/>
      <c r="G29" s="354"/>
      <c r="H29" s="354"/>
      <c r="I29" s="354"/>
      <c r="J29" s="354"/>
      <c r="K29" s="354"/>
      <c r="L29" s="355"/>
      <c r="O29" s="53" t="s">
        <v>228</v>
      </c>
      <c r="P29" s="8" t="s">
        <v>229</v>
      </c>
      <c r="Q29" s="53"/>
      <c r="R29" s="8"/>
    </row>
    <row r="30" spans="1:18" s="28" customFormat="1" x14ac:dyDescent="0.25">
      <c r="A30" s="83"/>
      <c r="B30" s="341"/>
      <c r="C30" s="342"/>
      <c r="D30" s="354"/>
      <c r="E30" s="354"/>
      <c r="F30" s="354"/>
      <c r="G30" s="354"/>
      <c r="H30" s="354"/>
      <c r="I30" s="354"/>
      <c r="J30" s="354"/>
      <c r="K30" s="354"/>
      <c r="L30" s="355"/>
      <c r="O30" s="53"/>
      <c r="P30" s="8"/>
      <c r="Q30" s="53"/>
      <c r="R30" s="8"/>
    </row>
    <row r="31" spans="1:18" s="28" customFormat="1" x14ac:dyDescent="0.25">
      <c r="A31" s="83"/>
      <c r="B31" s="341"/>
      <c r="C31" s="342"/>
      <c r="D31" s="354"/>
      <c r="E31" s="354"/>
      <c r="F31" s="354"/>
      <c r="G31" s="354"/>
      <c r="H31" s="354"/>
      <c r="I31" s="354"/>
      <c r="J31" s="354"/>
      <c r="K31" s="354"/>
      <c r="L31" s="355"/>
      <c r="O31" s="53"/>
      <c r="P31" s="53"/>
      <c r="Q31" s="53"/>
      <c r="R31" s="8"/>
    </row>
    <row r="32" spans="1:18" s="28" customFormat="1" x14ac:dyDescent="0.25">
      <c r="A32" s="83"/>
      <c r="B32" s="341"/>
      <c r="C32" s="342"/>
      <c r="D32" s="354"/>
      <c r="E32" s="354"/>
      <c r="F32" s="354"/>
      <c r="G32" s="354"/>
      <c r="H32" s="354"/>
      <c r="I32" s="354"/>
      <c r="J32" s="354"/>
      <c r="K32" s="354"/>
      <c r="L32" s="355"/>
      <c r="O32" s="53"/>
      <c r="P32" s="53"/>
      <c r="Q32" s="53"/>
      <c r="R32" s="8"/>
    </row>
    <row r="33" spans="1:18" s="28" customFormat="1" x14ac:dyDescent="0.25">
      <c r="A33" s="83"/>
      <c r="B33" s="341" t="str">
        <f>IF(Intro!$G$24="English",O33,P33)</f>
        <v>Valeur de vente nette rendue</v>
      </c>
      <c r="C33" s="342"/>
      <c r="D33" s="354" t="str">
        <f>IF(Intro!$G$24="English",O34,P34)</f>
        <v>La valeur de vos ventes après déduction des escomptes au comptant, des remises sur quantité et des escomptes reportés, des rabais, des taxes, des ristournes et des primes, qu’ils soient indiqués ou non sur la facture. Incluez le coût de livraison.</v>
      </c>
      <c r="E33" s="354"/>
      <c r="F33" s="354"/>
      <c r="G33" s="354"/>
      <c r="H33" s="354"/>
      <c r="I33" s="354"/>
      <c r="J33" s="354"/>
      <c r="K33" s="354"/>
      <c r="L33" s="355"/>
      <c r="O33" s="53" t="s">
        <v>141</v>
      </c>
      <c r="P33" s="53" t="s">
        <v>142</v>
      </c>
      <c r="Q33" s="53"/>
      <c r="R33" s="8"/>
    </row>
    <row r="34" spans="1:18" s="28" customFormat="1" x14ac:dyDescent="0.25">
      <c r="A34" s="83"/>
      <c r="B34" s="341"/>
      <c r="C34" s="342"/>
      <c r="D34" s="354"/>
      <c r="E34" s="354"/>
      <c r="F34" s="354"/>
      <c r="G34" s="354"/>
      <c r="H34" s="354"/>
      <c r="I34" s="354"/>
      <c r="J34" s="354"/>
      <c r="K34" s="354"/>
      <c r="L34" s="355"/>
      <c r="O34" s="53" t="s">
        <v>323</v>
      </c>
      <c r="P34" s="8" t="s">
        <v>227</v>
      </c>
      <c r="Q34" s="53"/>
      <c r="R34" s="8"/>
    </row>
    <row r="35" spans="1:18" x14ac:dyDescent="0.25">
      <c r="B35" s="352"/>
      <c r="C35" s="353"/>
      <c r="D35" s="356"/>
      <c r="E35" s="356"/>
      <c r="F35" s="356"/>
      <c r="G35" s="356"/>
      <c r="H35" s="356"/>
      <c r="I35" s="356"/>
      <c r="J35" s="356"/>
      <c r="K35" s="356"/>
      <c r="L35" s="357"/>
    </row>
    <row r="36" spans="1:18" s="28" customFormat="1" x14ac:dyDescent="0.25">
      <c r="A36" s="83"/>
      <c r="B36" s="341" t="str">
        <f>IF(Intro!$G$24="English",O36,P36)</f>
        <v>Entreprises affiliées</v>
      </c>
      <c r="C36" s="342"/>
      <c r="D36" s="347" t="str">
        <f>IF(Intro!$G$24="English",O37,P37)</f>
        <v>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v>
      </c>
      <c r="E36" s="347"/>
      <c r="F36" s="347"/>
      <c r="G36" s="347"/>
      <c r="H36" s="347"/>
      <c r="I36" s="347"/>
      <c r="J36" s="347"/>
      <c r="K36" s="347"/>
      <c r="L36" s="348"/>
      <c r="O36" s="53" t="s">
        <v>252</v>
      </c>
      <c r="P36" s="53" t="s">
        <v>255</v>
      </c>
      <c r="Q36" s="53"/>
      <c r="R36" s="8"/>
    </row>
    <row r="37" spans="1:18" s="28" customFormat="1" x14ac:dyDescent="0.25">
      <c r="A37" s="83"/>
      <c r="B37" s="343"/>
      <c r="C37" s="344"/>
      <c r="D37" s="330"/>
      <c r="E37" s="330"/>
      <c r="F37" s="330"/>
      <c r="G37" s="330"/>
      <c r="H37" s="330"/>
      <c r="I37" s="330"/>
      <c r="J37" s="330"/>
      <c r="K37" s="330"/>
      <c r="L37" s="349"/>
      <c r="O37" s="53" t="s">
        <v>219</v>
      </c>
      <c r="P37" s="53" t="s">
        <v>220</v>
      </c>
      <c r="Q37" s="53"/>
      <c r="R37" s="8"/>
    </row>
    <row r="38" spans="1:18" s="28" customFormat="1" x14ac:dyDescent="0.25">
      <c r="A38" s="83"/>
      <c r="B38" s="341"/>
      <c r="C38" s="342"/>
      <c r="D38" s="347"/>
      <c r="E38" s="347"/>
      <c r="F38" s="347"/>
      <c r="G38" s="347"/>
      <c r="H38" s="347"/>
      <c r="I38" s="347"/>
      <c r="J38" s="347"/>
      <c r="K38" s="347"/>
      <c r="L38" s="348"/>
      <c r="O38" s="53"/>
      <c r="P38" s="53"/>
      <c r="Q38" s="53"/>
      <c r="R38" s="8"/>
    </row>
    <row r="39" spans="1:18" s="28" customFormat="1" x14ac:dyDescent="0.25">
      <c r="A39" s="83"/>
      <c r="B39" s="345"/>
      <c r="C39" s="346"/>
      <c r="D39" s="350"/>
      <c r="E39" s="350"/>
      <c r="F39" s="350"/>
      <c r="G39" s="350"/>
      <c r="H39" s="350"/>
      <c r="I39" s="350"/>
      <c r="J39" s="350"/>
      <c r="K39" s="350"/>
      <c r="L39" s="351"/>
      <c r="O39" s="53"/>
      <c r="P39" s="53"/>
      <c r="Q39" s="53"/>
      <c r="R39" s="8"/>
    </row>
  </sheetData>
  <sheetProtection algorithmName="SHA-512" hashValue="+3BQUjW3drBgzjp+a/ZZ2l+RUVTrkAXjLsjPxYlZeYxGs3u/JUA4xkTvYYfPCAhZ1kvjZveNijh4HqMfHecAeA==" saltValue="OTmqUSxJpEEI+B2Y+f/9Ug==" spinCount="100000" sheet="1" objects="1" scenarios="1" selectLockedCells="1"/>
  <mergeCells count="18">
    <mergeCell ref="B4:L4"/>
    <mergeCell ref="B5:L5"/>
    <mergeCell ref="B6:L6"/>
    <mergeCell ref="B28:C32"/>
    <mergeCell ref="D28:L32"/>
    <mergeCell ref="B8:L8"/>
    <mergeCell ref="B10:L10"/>
    <mergeCell ref="B19:L19"/>
    <mergeCell ref="B12:L13"/>
    <mergeCell ref="B15:L16"/>
    <mergeCell ref="B21:L21"/>
    <mergeCell ref="B25:C27"/>
    <mergeCell ref="D25:L27"/>
    <mergeCell ref="B36:C39"/>
    <mergeCell ref="D36:L39"/>
    <mergeCell ref="B33:C35"/>
    <mergeCell ref="D33:L35"/>
    <mergeCell ref="B24:L24"/>
  </mergeCells>
  <printOptions horizontalCentered="1"/>
  <pageMargins left="0.25" right="0.25" top="0.75" bottom="0.75" header="0.3" footer="0.3"/>
  <pageSetup scale="63" fitToHeight="0" orientation="portrait" r:id="rId1"/>
  <headerFooter>
    <oddFooter>&amp;L&amp;A</oddFooter>
  </headerFooter>
  <rowBreaks count="1" manualBreakCount="1">
    <brk id="23" min="1" max="1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97042-8826-4465-B516-7E367375E1BF}">
  <sheetPr codeName="Sheet5">
    <tabColor rgb="FF00B0F0"/>
    <pageSetUpPr fitToPage="1"/>
  </sheetPr>
  <dimension ref="A1:U398"/>
  <sheetViews>
    <sheetView showGridLines="0" zoomScaleNormal="100" zoomScaleSheetLayoutView="55" workbookViewId="0"/>
  </sheetViews>
  <sheetFormatPr defaultColWidth="9.42578125" defaultRowHeight="14.25" x14ac:dyDescent="0.25"/>
  <cols>
    <col min="1" max="1" width="1.5703125" style="7" customWidth="1"/>
    <col min="2" max="12" width="14.5703125" style="1" customWidth="1"/>
    <col min="13" max="13" width="6.42578125" style="8" customWidth="1"/>
    <col min="14" max="14" width="9.42578125" style="53" customWidth="1"/>
    <col min="15" max="15" width="36.42578125" style="53" hidden="1" customWidth="1"/>
    <col min="16" max="16" width="34.42578125" style="53" hidden="1" customWidth="1"/>
    <col min="17" max="17" width="18.140625" style="53" customWidth="1"/>
    <col min="18" max="19" width="9.42578125" style="53" customWidth="1"/>
    <col min="20" max="16384" width="9.42578125" style="53"/>
  </cols>
  <sheetData>
    <row r="1" spans="1:21" x14ac:dyDescent="0.25">
      <c r="O1" s="53" t="s">
        <v>316</v>
      </c>
      <c r="P1" s="53" t="s">
        <v>316</v>
      </c>
      <c r="Q1" s="9"/>
    </row>
    <row r="2" spans="1:21" x14ac:dyDescent="0.25">
      <c r="B2" s="10" t="s">
        <v>46</v>
      </c>
      <c r="C2" s="10"/>
      <c r="O2" s="9" t="s">
        <v>68</v>
      </c>
      <c r="P2" s="9" t="s">
        <v>81</v>
      </c>
    </row>
    <row r="3" spans="1:21" x14ac:dyDescent="0.25">
      <c r="B3" s="12"/>
      <c r="C3" s="12"/>
      <c r="O3" s="11"/>
      <c r="P3" s="11"/>
    </row>
    <row r="4" spans="1:21" s="2" customFormat="1" x14ac:dyDescent="0.25">
      <c r="A4" s="4"/>
      <c r="B4" s="396" t="str">
        <f>Info!B4</f>
        <v>QUESTIONNAIRE À L'INTENTION DES IMPORTATEURS</v>
      </c>
      <c r="C4" s="396"/>
      <c r="D4" s="396"/>
      <c r="E4" s="396"/>
      <c r="F4" s="396"/>
      <c r="G4" s="396"/>
      <c r="H4" s="396"/>
      <c r="I4" s="396"/>
      <c r="J4" s="396"/>
      <c r="K4" s="396"/>
      <c r="L4" s="396"/>
      <c r="M4" s="5"/>
      <c r="N4" s="5"/>
      <c r="O4" s="13"/>
      <c r="P4" s="13"/>
    </row>
    <row r="5" spans="1:21" s="2" customFormat="1" x14ac:dyDescent="0.25">
      <c r="A5" s="4"/>
      <c r="B5" s="396" t="str">
        <f>Info!B5</f>
        <v>RR-2025-006</v>
      </c>
      <c r="C5" s="396"/>
      <c r="D5" s="396"/>
      <c r="E5" s="396"/>
      <c r="F5" s="396"/>
      <c r="G5" s="396"/>
      <c r="H5" s="396"/>
      <c r="I5" s="396"/>
      <c r="J5" s="396"/>
      <c r="K5" s="396"/>
      <c r="L5" s="396"/>
      <c r="M5" s="5"/>
      <c r="N5" s="5"/>
      <c r="O5" s="13"/>
      <c r="P5" s="13"/>
    </row>
    <row r="6" spans="1:21" s="6" customFormat="1" x14ac:dyDescent="0.25">
      <c r="A6" s="4"/>
      <c r="B6" s="396" t="str">
        <f>Info!B6</f>
        <v>FOURNITURES TUBULAIRES POUR PUITS DE PÉTROLE II</v>
      </c>
      <c r="C6" s="396"/>
      <c r="D6" s="396"/>
      <c r="E6" s="396"/>
      <c r="F6" s="396"/>
      <c r="G6" s="396"/>
      <c r="H6" s="396"/>
      <c r="I6" s="396"/>
      <c r="J6" s="396"/>
      <c r="K6" s="396"/>
      <c r="L6" s="396"/>
      <c r="M6" s="20"/>
      <c r="N6" s="20"/>
      <c r="O6" s="15"/>
      <c r="P6" s="15"/>
    </row>
    <row r="7" spans="1:21" s="6" customFormat="1" x14ac:dyDescent="0.25">
      <c r="A7" s="4"/>
      <c r="B7" s="19"/>
      <c r="C7" s="19"/>
      <c r="D7" s="19"/>
      <c r="E7" s="19"/>
      <c r="F7" s="19"/>
      <c r="G7" s="19"/>
      <c r="H7" s="19"/>
      <c r="I7" s="19"/>
      <c r="J7" s="19"/>
      <c r="K7" s="19"/>
      <c r="L7" s="19"/>
      <c r="M7" s="20"/>
      <c r="N7" s="20"/>
      <c r="O7" s="21"/>
    </row>
    <row r="8" spans="1:21" s="6" customFormat="1" x14ac:dyDescent="0.25">
      <c r="A8" s="4"/>
      <c r="B8" s="399" t="str">
        <f>IF(Intro!$G$24="English",O8,P8)</f>
        <v>Les questions suivantes font référence aux marchandises comme définies dans la description du produit de l'onglet Intro.</v>
      </c>
      <c r="C8" s="399"/>
      <c r="D8" s="399"/>
      <c r="E8" s="399"/>
      <c r="F8" s="399"/>
      <c r="G8" s="399"/>
      <c r="H8" s="399"/>
      <c r="I8" s="399"/>
      <c r="J8" s="399"/>
      <c r="K8" s="399"/>
      <c r="L8" s="399"/>
      <c r="M8" s="20"/>
      <c r="N8" s="20"/>
      <c r="O8" s="15" t="s">
        <v>230</v>
      </c>
      <c r="P8" s="15" t="s">
        <v>231</v>
      </c>
    </row>
    <row r="9" spans="1:21" s="6" customFormat="1" x14ac:dyDescent="0.25">
      <c r="A9" s="4"/>
      <c r="B9" s="399" t="str">
        <f>IF(Intro!$G$24="English",O9,P9)</f>
        <v>Des informations sur le produit et un glossaire de termes sont disponibles dans l'onglet Info.</v>
      </c>
      <c r="C9" s="399"/>
      <c r="D9" s="399"/>
      <c r="E9" s="399"/>
      <c r="F9" s="399"/>
      <c r="G9" s="399"/>
      <c r="H9" s="399"/>
      <c r="I9" s="399"/>
      <c r="J9" s="399"/>
      <c r="K9" s="399"/>
      <c r="L9" s="399"/>
      <c r="M9" s="20"/>
      <c r="N9" s="20"/>
      <c r="O9" s="15" t="s">
        <v>91</v>
      </c>
      <c r="P9" s="6" t="s">
        <v>92</v>
      </c>
    </row>
    <row r="10" spans="1:21" s="6" customFormat="1" x14ac:dyDescent="0.25">
      <c r="A10" s="4"/>
      <c r="B10" s="399" t="str">
        <f>IF(Intro!$G$24="English",O10,P10)</f>
        <v>Utilisez l'onglet AddPub si vous avez besoin de plus d'espace.</v>
      </c>
      <c r="C10" s="399"/>
      <c r="D10" s="399"/>
      <c r="E10" s="399"/>
      <c r="F10" s="399"/>
      <c r="G10" s="399"/>
      <c r="H10" s="399"/>
      <c r="I10" s="399"/>
      <c r="J10" s="399"/>
      <c r="K10" s="399"/>
      <c r="L10" s="399"/>
      <c r="M10" s="20"/>
      <c r="N10" s="20"/>
      <c r="O10" s="15" t="s">
        <v>93</v>
      </c>
      <c r="P10" s="15" t="s">
        <v>94</v>
      </c>
    </row>
    <row r="11" spans="1:21" s="6" customFormat="1" x14ac:dyDescent="0.25">
      <c r="A11" s="4"/>
      <c r="B11" s="14"/>
      <c r="C11" s="14"/>
      <c r="D11" s="3"/>
      <c r="E11" s="3"/>
      <c r="F11" s="3"/>
      <c r="G11" s="3"/>
      <c r="H11" s="3"/>
      <c r="I11" s="3"/>
      <c r="J11" s="3"/>
      <c r="K11" s="3"/>
      <c r="L11" s="3"/>
      <c r="O11" s="15"/>
      <c r="P11" s="15"/>
    </row>
    <row r="12" spans="1:21" x14ac:dyDescent="0.25">
      <c r="B12" s="315" t="str">
        <f>IF(Intro!$G$24="English",O12,P12)</f>
        <v>INFORMATIONS GÉNÉRALES SUR L'ENTREPRISE</v>
      </c>
      <c r="C12" s="316"/>
      <c r="D12" s="316"/>
      <c r="E12" s="316"/>
      <c r="F12" s="316"/>
      <c r="G12" s="316"/>
      <c r="H12" s="316"/>
      <c r="I12" s="316"/>
      <c r="J12" s="316"/>
      <c r="K12" s="316"/>
      <c r="L12" s="317"/>
      <c r="M12" s="28"/>
      <c r="O12" s="58" t="s">
        <v>232</v>
      </c>
      <c r="P12" s="58" t="s">
        <v>233</v>
      </c>
    </row>
    <row r="13" spans="1:21" x14ac:dyDescent="0.25">
      <c r="B13" s="402" t="s">
        <v>12</v>
      </c>
      <c r="C13" s="403"/>
      <c r="D13" s="403"/>
      <c r="E13" s="403"/>
      <c r="F13" s="403"/>
      <c r="G13" s="403"/>
      <c r="H13" s="403"/>
      <c r="I13" s="403"/>
      <c r="J13" s="403"/>
      <c r="K13" s="403"/>
      <c r="L13" s="404"/>
      <c r="M13" s="53"/>
      <c r="O13" s="28" t="s">
        <v>119</v>
      </c>
      <c r="P13" s="28" t="s">
        <v>159</v>
      </c>
    </row>
    <row r="14" spans="1:21" s="28" customFormat="1" x14ac:dyDescent="0.25">
      <c r="A14" s="83"/>
      <c r="B14" s="110"/>
      <c r="C14" s="111"/>
      <c r="D14" s="111"/>
      <c r="E14" s="111"/>
      <c r="F14" s="111"/>
      <c r="G14" s="111"/>
      <c r="H14" s="111"/>
      <c r="I14" s="111"/>
      <c r="J14" s="111"/>
      <c r="K14" s="111"/>
      <c r="L14" s="107"/>
      <c r="Q14" s="53"/>
      <c r="R14" s="53"/>
      <c r="S14" s="53"/>
      <c r="T14" s="53"/>
      <c r="U14" s="53"/>
    </row>
    <row r="15" spans="1:21" s="28" customFormat="1" x14ac:dyDescent="0.25">
      <c r="A15" s="83"/>
      <c r="B15" s="372" t="str">
        <f>IF(Intro!$G$24="English",O15,P15)</f>
        <v>Sélectionnez l'activité principale de votre entreprise concernant les marchandises entre le 1er janvier 2023 et le 31 mars 2026 (sélectionnez une seule réponse) :</v>
      </c>
      <c r="C15" s="290"/>
      <c r="D15" s="290"/>
      <c r="E15" s="290"/>
      <c r="F15" s="290"/>
      <c r="G15" s="290"/>
      <c r="H15" s="290"/>
      <c r="I15" s="290"/>
      <c r="J15" s="290"/>
      <c r="K15" s="290"/>
      <c r="L15" s="291"/>
      <c r="O15" s="28" t="str">
        <f>"Select your firm's primary activities with respect to the goods between January 1, "&amp;Variables!B6&amp;" and "&amp;Variables!B7&amp;", (select only one response):"</f>
        <v>Select your firm's primary activities with respect to the goods between January 1, 2023 and March 31, 2026, (select only one response):</v>
      </c>
      <c r="P15" s="28" t="str">
        <f>"Sélectionnez l'activité principale de votre entreprise concernant les marchandises entre le 1er janvier "&amp;Variables!C6&amp;" et le "&amp;Variables!C7&amp;" (sélectionnez une seule réponse) :"</f>
        <v>Sélectionnez l'activité principale de votre entreprise concernant les marchandises entre le 1er janvier 2023 et le 31 mars 2026 (sélectionnez une seule réponse) :</v>
      </c>
      <c r="Q15" s="53"/>
      <c r="R15" s="53"/>
      <c r="S15" s="53"/>
      <c r="T15" s="53"/>
      <c r="U15" s="53"/>
    </row>
    <row r="16" spans="1:21" s="28" customFormat="1" x14ac:dyDescent="0.25">
      <c r="A16" s="83"/>
      <c r="B16" s="60"/>
      <c r="C16" s="30"/>
      <c r="D16" s="30"/>
      <c r="E16" s="30"/>
      <c r="F16" s="30"/>
      <c r="G16" s="30"/>
      <c r="H16" s="30"/>
      <c r="I16" s="30"/>
      <c r="J16" s="30"/>
      <c r="K16" s="30"/>
      <c r="L16" s="104"/>
      <c r="P16" s="161"/>
      <c r="R16" s="53"/>
      <c r="S16" s="53"/>
      <c r="T16" s="53"/>
      <c r="U16" s="53"/>
    </row>
    <row r="17" spans="1:21" s="28" customFormat="1" x14ac:dyDescent="0.25">
      <c r="A17" s="83"/>
      <c r="B17" s="379" t="str">
        <f>IF(Intro!$G$24="English",O17,P17)</f>
        <v>Votre entreprise a vendu les marchandises, sans modification, à des particuliers (c'est-à-dire un détaillant).</v>
      </c>
      <c r="C17" s="380"/>
      <c r="D17" s="380"/>
      <c r="E17" s="380"/>
      <c r="F17" s="380"/>
      <c r="G17" s="380"/>
      <c r="H17" s="380"/>
      <c r="I17" s="380"/>
      <c r="J17" s="380"/>
      <c r="K17" s="127"/>
      <c r="L17" s="104"/>
      <c r="O17" s="161" t="s">
        <v>399</v>
      </c>
      <c r="P17" s="161" t="s">
        <v>403</v>
      </c>
      <c r="R17" s="53"/>
      <c r="S17" s="53"/>
      <c r="T17" s="53"/>
      <c r="U17" s="53"/>
    </row>
    <row r="18" spans="1:21" s="28" customFormat="1" x14ac:dyDescent="0.25">
      <c r="A18" s="83"/>
      <c r="B18" s="379" t="str">
        <f>IF(Intro!$G$24="English",O18,P18)</f>
        <v>Votre entreprise a vendu les marchandises, sans modification, à d'autres entreprises (c'est-à-dire un distributeur des marchandises).</v>
      </c>
      <c r="C18" s="380"/>
      <c r="D18" s="380"/>
      <c r="E18" s="380"/>
      <c r="F18" s="380"/>
      <c r="G18" s="380"/>
      <c r="H18" s="380"/>
      <c r="I18" s="380"/>
      <c r="J18" s="380"/>
      <c r="K18" s="127"/>
      <c r="L18" s="104"/>
      <c r="O18" s="161" t="s">
        <v>400</v>
      </c>
      <c r="P18" s="161" t="s">
        <v>404</v>
      </c>
      <c r="R18" s="53"/>
      <c r="S18" s="53"/>
      <c r="T18" s="53"/>
      <c r="U18" s="53"/>
    </row>
    <row r="19" spans="1:21" x14ac:dyDescent="0.25">
      <c r="B19" s="373" t="str">
        <f>IF(Intro!$G$24="English",O19,P19)</f>
        <v>Votre entreprise a utilisé les marchandises dans la production d'un produit différent que vous avez ensuite vendu (c'est-à-dire un utilisateur final des marchandises).</v>
      </c>
      <c r="C19" s="374"/>
      <c r="D19" s="374"/>
      <c r="E19" s="374"/>
      <c r="F19" s="374"/>
      <c r="G19" s="374"/>
      <c r="H19" s="374"/>
      <c r="I19" s="374"/>
      <c r="J19" s="375"/>
      <c r="K19" s="311"/>
      <c r="L19" s="104"/>
      <c r="M19" s="53"/>
      <c r="O19" s="161" t="s">
        <v>401</v>
      </c>
      <c r="P19" s="161" t="s">
        <v>405</v>
      </c>
    </row>
    <row r="20" spans="1:21" x14ac:dyDescent="0.25">
      <c r="B20" s="376"/>
      <c r="C20" s="377"/>
      <c r="D20" s="377"/>
      <c r="E20" s="377"/>
      <c r="F20" s="377"/>
      <c r="G20" s="377"/>
      <c r="H20" s="377"/>
      <c r="I20" s="377"/>
      <c r="J20" s="378"/>
      <c r="K20" s="312"/>
      <c r="L20" s="104"/>
      <c r="M20" s="53"/>
      <c r="O20" s="161"/>
      <c r="P20" s="161"/>
    </row>
    <row r="21" spans="1:21" x14ac:dyDescent="0.25">
      <c r="B21" s="405" t="str">
        <f>IF(Intro!$G$24="English",O21,P21)</f>
        <v>Votre entreprise a utilisé les marchandises à ses propres fins et les marchandises n'ont été vendues sous aucune forme (c'est-à-dire un utilisateur final des marchandises).</v>
      </c>
      <c r="C21" s="406"/>
      <c r="D21" s="406"/>
      <c r="E21" s="406"/>
      <c r="F21" s="406"/>
      <c r="G21" s="406"/>
      <c r="H21" s="406"/>
      <c r="I21" s="406"/>
      <c r="J21" s="406"/>
      <c r="K21" s="311"/>
      <c r="L21" s="104"/>
      <c r="M21" s="53"/>
      <c r="O21" s="161" t="s">
        <v>402</v>
      </c>
      <c r="P21" s="161" t="s">
        <v>406</v>
      </c>
    </row>
    <row r="22" spans="1:21" x14ac:dyDescent="0.25">
      <c r="B22" s="407"/>
      <c r="C22" s="408"/>
      <c r="D22" s="408"/>
      <c r="E22" s="408"/>
      <c r="F22" s="408"/>
      <c r="G22" s="408"/>
      <c r="H22" s="408"/>
      <c r="I22" s="408"/>
      <c r="J22" s="408"/>
      <c r="K22" s="409"/>
      <c r="L22" s="104"/>
      <c r="M22" s="53"/>
      <c r="O22" s="161"/>
      <c r="P22" s="161"/>
    </row>
    <row r="23" spans="1:21" ht="14.1" customHeight="1" x14ac:dyDescent="0.25">
      <c r="B23" s="363" t="str">
        <f>IF(Intro!$G$24="English",O23,P23)</f>
        <v>Votre entreprise a effectué des activités de finition sur les marchandises, qu'elle a ensuite vendues (par exemple à un utilisateur final des marchandises)</v>
      </c>
      <c r="C23" s="363"/>
      <c r="D23" s="363"/>
      <c r="E23" s="363"/>
      <c r="F23" s="363"/>
      <c r="G23" s="363"/>
      <c r="H23" s="363"/>
      <c r="I23" s="363"/>
      <c r="J23" s="363"/>
      <c r="K23" s="361"/>
      <c r="L23" s="104"/>
      <c r="M23" s="53"/>
      <c r="O23" s="161" t="s">
        <v>422</v>
      </c>
      <c r="P23" s="161" t="s">
        <v>423</v>
      </c>
    </row>
    <row r="24" spans="1:21" x14ac:dyDescent="0.25">
      <c r="B24" s="363"/>
      <c r="C24" s="363"/>
      <c r="D24" s="363"/>
      <c r="E24" s="363"/>
      <c r="F24" s="363"/>
      <c r="G24" s="363"/>
      <c r="H24" s="363"/>
      <c r="I24" s="363"/>
      <c r="J24" s="363"/>
      <c r="K24" s="362"/>
      <c r="L24" s="104"/>
      <c r="M24" s="53"/>
      <c r="O24" s="161"/>
      <c r="P24" s="161"/>
    </row>
    <row r="25" spans="1:21" s="28" customFormat="1" x14ac:dyDescent="0.25">
      <c r="A25" s="83"/>
      <c r="B25" s="110"/>
      <c r="C25" s="111"/>
      <c r="D25" s="111"/>
      <c r="E25" s="111"/>
      <c r="F25" s="111"/>
      <c r="G25" s="111"/>
      <c r="H25" s="111"/>
      <c r="I25" s="111"/>
      <c r="J25" s="111"/>
      <c r="K25" s="111"/>
      <c r="L25" s="107"/>
      <c r="N25" s="53"/>
      <c r="T25" s="53"/>
      <c r="U25" s="53"/>
    </row>
    <row r="26" spans="1:21" x14ac:dyDescent="0.25">
      <c r="B26" s="369" t="s">
        <v>15</v>
      </c>
      <c r="C26" s="370"/>
      <c r="D26" s="370"/>
      <c r="E26" s="370"/>
      <c r="F26" s="370"/>
      <c r="G26" s="370"/>
      <c r="H26" s="370"/>
      <c r="I26" s="370"/>
      <c r="J26" s="370"/>
      <c r="K26" s="370"/>
      <c r="L26" s="371"/>
      <c r="M26" s="53"/>
    </row>
    <row r="27" spans="1:21" x14ac:dyDescent="0.25">
      <c r="B27" s="16"/>
      <c r="C27" s="26"/>
      <c r="D27" s="27"/>
      <c r="E27" s="27"/>
      <c r="F27" s="27"/>
      <c r="G27" s="27"/>
      <c r="H27" s="27"/>
      <c r="I27" s="27"/>
      <c r="J27" s="27"/>
      <c r="K27" s="27"/>
      <c r="L27" s="17"/>
      <c r="M27" s="53"/>
    </row>
    <row r="28" spans="1:21" x14ac:dyDescent="0.25">
      <c r="B28" s="275" t="str">
        <f>IF(Intro!$G$24="English",O28,P28)</f>
        <v>Donnez un bref historique de votre entreprise, en insistant plus particulièrement sur les activités entourant les marchandises.</v>
      </c>
      <c r="C28" s="276"/>
      <c r="D28" s="276"/>
      <c r="E28" s="276"/>
      <c r="F28" s="276"/>
      <c r="G28" s="276"/>
      <c r="H28" s="276"/>
      <c r="I28" s="276"/>
      <c r="J28" s="276"/>
      <c r="K28" s="276"/>
      <c r="L28" s="277"/>
      <c r="M28" s="53"/>
      <c r="O28" s="18" t="s">
        <v>52</v>
      </c>
      <c r="P28" s="53" t="s">
        <v>53</v>
      </c>
    </row>
    <row r="29" spans="1:21" s="28" customFormat="1" x14ac:dyDescent="0.25">
      <c r="A29" s="83"/>
      <c r="B29" s="110"/>
      <c r="C29" s="111"/>
      <c r="D29" s="111"/>
      <c r="E29" s="111"/>
      <c r="F29" s="111"/>
      <c r="G29" s="111"/>
      <c r="H29" s="111"/>
      <c r="I29" s="111"/>
      <c r="J29" s="111"/>
      <c r="K29" s="111"/>
      <c r="L29" s="107"/>
    </row>
    <row r="30" spans="1:21" s="9" customFormat="1" x14ac:dyDescent="0.25">
      <c r="A30" s="7"/>
      <c r="B30" s="366"/>
      <c r="C30" s="367"/>
      <c r="D30" s="367"/>
      <c r="E30" s="367"/>
      <c r="F30" s="367"/>
      <c r="G30" s="367"/>
      <c r="H30" s="367"/>
      <c r="I30" s="367"/>
      <c r="J30" s="367"/>
      <c r="K30" s="367"/>
      <c r="L30" s="368"/>
      <c r="M30" s="28"/>
    </row>
    <row r="31" spans="1:21" s="9" customFormat="1" x14ac:dyDescent="0.25">
      <c r="A31" s="7"/>
      <c r="B31" s="366"/>
      <c r="C31" s="367"/>
      <c r="D31" s="367"/>
      <c r="E31" s="367"/>
      <c r="F31" s="367"/>
      <c r="G31" s="367"/>
      <c r="H31" s="367"/>
      <c r="I31" s="367"/>
      <c r="J31" s="367"/>
      <c r="K31" s="367"/>
      <c r="L31" s="368"/>
      <c r="M31" s="28"/>
    </row>
    <row r="32" spans="1:21" s="9" customFormat="1" x14ac:dyDescent="0.25">
      <c r="A32" s="7"/>
      <c r="B32" s="366"/>
      <c r="C32" s="367"/>
      <c r="D32" s="367"/>
      <c r="E32" s="367"/>
      <c r="F32" s="367"/>
      <c r="G32" s="367"/>
      <c r="H32" s="367"/>
      <c r="I32" s="367"/>
      <c r="J32" s="367"/>
      <c r="K32" s="367"/>
      <c r="L32" s="368"/>
      <c r="M32" s="28"/>
    </row>
    <row r="33" spans="1:16" s="9" customFormat="1" x14ac:dyDescent="0.25">
      <c r="A33" s="7"/>
      <c r="B33" s="366"/>
      <c r="C33" s="367"/>
      <c r="D33" s="367"/>
      <c r="E33" s="367"/>
      <c r="F33" s="367"/>
      <c r="G33" s="367"/>
      <c r="H33" s="367"/>
      <c r="I33" s="367"/>
      <c r="J33" s="367"/>
      <c r="K33" s="367"/>
      <c r="L33" s="368"/>
      <c r="M33" s="28"/>
    </row>
    <row r="34" spans="1:16" s="9" customFormat="1" x14ac:dyDescent="0.25">
      <c r="A34" s="7"/>
      <c r="B34" s="366"/>
      <c r="C34" s="367"/>
      <c r="D34" s="367"/>
      <c r="E34" s="367"/>
      <c r="F34" s="367"/>
      <c r="G34" s="367"/>
      <c r="H34" s="367"/>
      <c r="I34" s="367"/>
      <c r="J34" s="367"/>
      <c r="K34" s="367"/>
      <c r="L34" s="368"/>
      <c r="M34" s="28"/>
    </row>
    <row r="35" spans="1:16" s="9" customFormat="1" x14ac:dyDescent="0.25">
      <c r="A35" s="7"/>
      <c r="B35" s="366"/>
      <c r="C35" s="367"/>
      <c r="D35" s="367"/>
      <c r="E35" s="367"/>
      <c r="F35" s="367"/>
      <c r="G35" s="367"/>
      <c r="H35" s="367"/>
      <c r="I35" s="367"/>
      <c r="J35" s="367"/>
      <c r="K35" s="367"/>
      <c r="L35" s="368"/>
      <c r="M35" s="28"/>
    </row>
    <row r="36" spans="1:16" s="9" customFormat="1" x14ac:dyDescent="0.25">
      <c r="A36" s="7"/>
      <c r="B36" s="366"/>
      <c r="C36" s="367"/>
      <c r="D36" s="367"/>
      <c r="E36" s="367"/>
      <c r="F36" s="367"/>
      <c r="G36" s="367"/>
      <c r="H36" s="367"/>
      <c r="I36" s="367"/>
      <c r="J36" s="367"/>
      <c r="K36" s="367"/>
      <c r="L36" s="368"/>
      <c r="M36" s="28"/>
    </row>
    <row r="37" spans="1:16" s="9" customFormat="1" x14ac:dyDescent="0.25">
      <c r="A37" s="7"/>
      <c r="B37" s="366"/>
      <c r="C37" s="367"/>
      <c r="D37" s="367"/>
      <c r="E37" s="367"/>
      <c r="F37" s="367"/>
      <c r="G37" s="367"/>
      <c r="H37" s="367"/>
      <c r="I37" s="367"/>
      <c r="J37" s="367"/>
      <c r="K37" s="367"/>
      <c r="L37" s="368"/>
      <c r="M37" s="28"/>
    </row>
    <row r="38" spans="1:16" s="28" customFormat="1" x14ac:dyDescent="0.25">
      <c r="A38" s="83"/>
      <c r="B38" s="85"/>
      <c r="C38" s="86"/>
      <c r="D38" s="86"/>
      <c r="E38" s="86"/>
      <c r="F38" s="86"/>
      <c r="G38" s="86"/>
      <c r="H38" s="86"/>
      <c r="I38" s="86"/>
      <c r="J38" s="86"/>
      <c r="K38" s="86"/>
      <c r="L38" s="87"/>
    </row>
    <row r="39" spans="1:16" s="9" customFormat="1" x14ac:dyDescent="0.25">
      <c r="A39" s="7"/>
      <c r="B39" s="369" t="s">
        <v>16</v>
      </c>
      <c r="C39" s="370"/>
      <c r="D39" s="370"/>
      <c r="E39" s="370"/>
      <c r="F39" s="370"/>
      <c r="G39" s="370"/>
      <c r="H39" s="370"/>
      <c r="I39" s="370"/>
      <c r="J39" s="370"/>
      <c r="K39" s="370"/>
      <c r="L39" s="371"/>
      <c r="M39" s="103"/>
    </row>
    <row r="40" spans="1:16" s="28" customFormat="1" x14ac:dyDescent="0.25">
      <c r="A40" s="83"/>
      <c r="B40" s="110"/>
      <c r="C40" s="111"/>
      <c r="D40" s="111"/>
      <c r="E40" s="111"/>
      <c r="F40" s="111"/>
      <c r="G40" s="111"/>
      <c r="H40" s="111"/>
      <c r="I40" s="111"/>
      <c r="J40" s="111"/>
      <c r="K40" s="111"/>
      <c r="L40" s="107"/>
    </row>
    <row r="41" spans="1:16" s="28" customFormat="1" x14ac:dyDescent="0.25">
      <c r="A41" s="83"/>
      <c r="B41" s="321" t="str">
        <f>IF(Intro!$G$24="English",O41,P41)</f>
        <v>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v>
      </c>
      <c r="C41" s="322"/>
      <c r="D41" s="322"/>
      <c r="E41" s="322"/>
      <c r="F41" s="322"/>
      <c r="G41" s="322"/>
      <c r="H41" s="322"/>
      <c r="I41" s="322"/>
      <c r="J41" s="322"/>
      <c r="K41" s="322"/>
      <c r="L41" s="337"/>
      <c r="O41" s="53" t="s">
        <v>254</v>
      </c>
      <c r="P41" s="53" t="s">
        <v>253</v>
      </c>
    </row>
    <row r="42" spans="1:16" s="28" customFormat="1" x14ac:dyDescent="0.25">
      <c r="A42" s="83"/>
      <c r="B42" s="321"/>
      <c r="C42" s="322"/>
      <c r="D42" s="322"/>
      <c r="E42" s="322"/>
      <c r="F42" s="322"/>
      <c r="G42" s="322"/>
      <c r="H42" s="322"/>
      <c r="I42" s="322"/>
      <c r="J42" s="322"/>
      <c r="K42" s="322"/>
      <c r="L42" s="337"/>
    </row>
    <row r="43" spans="1:16" s="28" customFormat="1" x14ac:dyDescent="0.25">
      <c r="A43" s="83"/>
      <c r="B43" s="321"/>
      <c r="C43" s="322"/>
      <c r="D43" s="322"/>
      <c r="E43" s="322"/>
      <c r="F43" s="322"/>
      <c r="G43" s="322"/>
      <c r="H43" s="322"/>
      <c r="I43" s="322"/>
      <c r="J43" s="322"/>
      <c r="K43" s="322"/>
      <c r="L43" s="337"/>
    </row>
    <row r="44" spans="1:16" s="28" customFormat="1" x14ac:dyDescent="0.25">
      <c r="A44" s="83"/>
      <c r="B44" s="110"/>
      <c r="C44" s="111"/>
      <c r="D44" s="111"/>
      <c r="E44" s="111"/>
      <c r="F44" s="111"/>
      <c r="G44" s="111"/>
      <c r="H44" s="111"/>
      <c r="I44" s="111"/>
      <c r="J44" s="111"/>
      <c r="K44" s="111"/>
      <c r="L44" s="107"/>
    </row>
    <row r="45" spans="1:16" x14ac:dyDescent="0.25">
      <c r="B45" s="61"/>
      <c r="C45" s="381" t="str">
        <f>IF(Intro!$G$24="English",O47,P47)</f>
        <v xml:space="preserve">Dénomination sociale de l'entreprise </v>
      </c>
      <c r="D45" s="400"/>
      <c r="E45" s="381" t="str">
        <f>IF(Intro!$G$24="English",O49,P49)</f>
        <v>Adresse de l'entreprise</v>
      </c>
      <c r="F45" s="400"/>
      <c r="G45" s="381" t="str">
        <f>IF(Intro!$G$24="English",O51,P51)</f>
        <v>Type d'affiliation</v>
      </c>
      <c r="H45" s="382"/>
      <c r="I45" s="400"/>
      <c r="J45" s="381" t="str">
        <f>IF(Intro!$G$24="English",O53,P53)</f>
        <v>Rôle dans l'industrie</v>
      </c>
      <c r="K45" s="382"/>
      <c r="L45" s="383"/>
      <c r="M45" s="53"/>
      <c r="O45" s="18"/>
    </row>
    <row r="46" spans="1:16" x14ac:dyDescent="0.25">
      <c r="B46" s="61"/>
      <c r="C46" s="384"/>
      <c r="D46" s="401"/>
      <c r="E46" s="384"/>
      <c r="F46" s="401"/>
      <c r="G46" s="384"/>
      <c r="H46" s="385"/>
      <c r="I46" s="401"/>
      <c r="J46" s="384"/>
      <c r="K46" s="385"/>
      <c r="L46" s="386"/>
      <c r="M46" s="53"/>
      <c r="O46" s="18"/>
    </row>
    <row r="47" spans="1:16" x14ac:dyDescent="0.25">
      <c r="B47" s="397">
        <v>1</v>
      </c>
      <c r="C47" s="265"/>
      <c r="D47" s="364"/>
      <c r="E47" s="265"/>
      <c r="F47" s="364"/>
      <c r="G47" s="265"/>
      <c r="H47" s="257"/>
      <c r="I47" s="364"/>
      <c r="J47" s="265"/>
      <c r="K47" s="257"/>
      <c r="L47" s="258"/>
      <c r="M47" s="53"/>
      <c r="O47" s="53" t="s">
        <v>1</v>
      </c>
      <c r="P47" s="53" t="s">
        <v>13</v>
      </c>
    </row>
    <row r="48" spans="1:16" x14ac:dyDescent="0.25">
      <c r="B48" s="398"/>
      <c r="C48" s="259"/>
      <c r="D48" s="365"/>
      <c r="E48" s="259"/>
      <c r="F48" s="365"/>
      <c r="G48" s="259"/>
      <c r="H48" s="260"/>
      <c r="I48" s="365"/>
      <c r="J48" s="259"/>
      <c r="K48" s="260"/>
      <c r="L48" s="261"/>
      <c r="M48" s="53"/>
    </row>
    <row r="49" spans="1:16" x14ac:dyDescent="0.25">
      <c r="B49" s="397">
        <v>2</v>
      </c>
      <c r="C49" s="265"/>
      <c r="D49" s="364"/>
      <c r="E49" s="265"/>
      <c r="F49" s="364"/>
      <c r="G49" s="265"/>
      <c r="H49" s="257"/>
      <c r="I49" s="364"/>
      <c r="J49" s="265"/>
      <c r="K49" s="257"/>
      <c r="L49" s="258"/>
      <c r="M49" s="53"/>
      <c r="O49" s="53" t="s">
        <v>2</v>
      </c>
      <c r="P49" s="53" t="s">
        <v>3</v>
      </c>
    </row>
    <row r="50" spans="1:16" x14ac:dyDescent="0.25">
      <c r="B50" s="398"/>
      <c r="C50" s="259"/>
      <c r="D50" s="365"/>
      <c r="E50" s="259"/>
      <c r="F50" s="365"/>
      <c r="G50" s="259"/>
      <c r="H50" s="260"/>
      <c r="I50" s="365"/>
      <c r="J50" s="259"/>
      <c r="K50" s="260"/>
      <c r="L50" s="261"/>
      <c r="M50" s="53"/>
    </row>
    <row r="51" spans="1:16" x14ac:dyDescent="0.25">
      <c r="B51" s="397">
        <v>3</v>
      </c>
      <c r="C51" s="265"/>
      <c r="D51" s="364"/>
      <c r="E51" s="265"/>
      <c r="F51" s="364"/>
      <c r="G51" s="265"/>
      <c r="H51" s="257"/>
      <c r="I51" s="364"/>
      <c r="J51" s="265"/>
      <c r="K51" s="257"/>
      <c r="L51" s="258"/>
      <c r="M51" s="53"/>
      <c r="O51" s="53" t="s">
        <v>155</v>
      </c>
      <c r="P51" s="53" t="s">
        <v>300</v>
      </c>
    </row>
    <row r="52" spans="1:16" x14ac:dyDescent="0.25">
      <c r="B52" s="398"/>
      <c r="C52" s="259"/>
      <c r="D52" s="365"/>
      <c r="E52" s="259"/>
      <c r="F52" s="365"/>
      <c r="G52" s="259"/>
      <c r="H52" s="260"/>
      <c r="I52" s="365"/>
      <c r="J52" s="259"/>
      <c r="K52" s="260"/>
      <c r="L52" s="261"/>
      <c r="M52" s="53"/>
    </row>
    <row r="53" spans="1:16" x14ac:dyDescent="0.25">
      <c r="B53" s="397">
        <v>4</v>
      </c>
      <c r="C53" s="265"/>
      <c r="D53" s="364"/>
      <c r="E53" s="265"/>
      <c r="F53" s="364"/>
      <c r="G53" s="265"/>
      <c r="H53" s="257"/>
      <c r="I53" s="364"/>
      <c r="J53" s="265"/>
      <c r="K53" s="257"/>
      <c r="L53" s="258"/>
      <c r="M53" s="53"/>
      <c r="O53" s="53" t="s">
        <v>14</v>
      </c>
      <c r="P53" s="53" t="s">
        <v>44</v>
      </c>
    </row>
    <row r="54" spans="1:16" x14ac:dyDescent="0.25">
      <c r="B54" s="398"/>
      <c r="C54" s="259"/>
      <c r="D54" s="365"/>
      <c r="E54" s="259"/>
      <c r="F54" s="365"/>
      <c r="G54" s="259"/>
      <c r="H54" s="260"/>
      <c r="I54" s="365"/>
      <c r="J54" s="259"/>
      <c r="K54" s="260"/>
      <c r="L54" s="261"/>
      <c r="M54" s="53"/>
    </row>
    <row r="55" spans="1:16" s="28" customFormat="1" x14ac:dyDescent="0.25">
      <c r="A55" s="7"/>
      <c r="B55" s="397">
        <v>5</v>
      </c>
      <c r="C55" s="265"/>
      <c r="D55" s="364"/>
      <c r="E55" s="265"/>
      <c r="F55" s="364"/>
      <c r="G55" s="265"/>
      <c r="H55" s="257"/>
      <c r="I55" s="364"/>
      <c r="J55" s="265"/>
      <c r="K55" s="257"/>
      <c r="L55" s="258"/>
    </row>
    <row r="56" spans="1:16" s="28" customFormat="1" x14ac:dyDescent="0.25">
      <c r="A56" s="7"/>
      <c r="B56" s="398"/>
      <c r="C56" s="259"/>
      <c r="D56" s="365"/>
      <c r="E56" s="259"/>
      <c r="F56" s="365"/>
      <c r="G56" s="259"/>
      <c r="H56" s="260"/>
      <c r="I56" s="365"/>
      <c r="J56" s="259"/>
      <c r="K56" s="260"/>
      <c r="L56" s="261"/>
    </row>
    <row r="57" spans="1:16" s="28" customFormat="1" x14ac:dyDescent="0.25">
      <c r="A57" s="7"/>
      <c r="B57" s="397">
        <v>6</v>
      </c>
      <c r="C57" s="265"/>
      <c r="D57" s="364"/>
      <c r="E57" s="265"/>
      <c r="F57" s="364"/>
      <c r="G57" s="265"/>
      <c r="H57" s="257"/>
      <c r="I57" s="364"/>
      <c r="J57" s="265"/>
      <c r="K57" s="257"/>
      <c r="L57" s="258"/>
    </row>
    <row r="58" spans="1:16" s="28" customFormat="1" x14ac:dyDescent="0.25">
      <c r="A58" s="7"/>
      <c r="B58" s="398"/>
      <c r="C58" s="259"/>
      <c r="D58" s="365"/>
      <c r="E58" s="259"/>
      <c r="F58" s="365"/>
      <c r="G58" s="259"/>
      <c r="H58" s="260"/>
      <c r="I58" s="365"/>
      <c r="J58" s="259"/>
      <c r="K58" s="260"/>
      <c r="L58" s="261"/>
    </row>
    <row r="59" spans="1:16" s="28" customFormat="1" x14ac:dyDescent="0.25">
      <c r="A59" s="7"/>
      <c r="B59" s="397">
        <v>7</v>
      </c>
      <c r="C59" s="265"/>
      <c r="D59" s="364"/>
      <c r="E59" s="265"/>
      <c r="F59" s="364"/>
      <c r="G59" s="265"/>
      <c r="H59" s="257"/>
      <c r="I59" s="364"/>
      <c r="J59" s="265"/>
      <c r="K59" s="257"/>
      <c r="L59" s="258"/>
    </row>
    <row r="60" spans="1:16" s="28" customFormat="1" x14ac:dyDescent="0.25">
      <c r="A60" s="7"/>
      <c r="B60" s="398"/>
      <c r="C60" s="259"/>
      <c r="D60" s="365"/>
      <c r="E60" s="259"/>
      <c r="F60" s="365"/>
      <c r="G60" s="259"/>
      <c r="H60" s="260"/>
      <c r="I60" s="365"/>
      <c r="J60" s="259"/>
      <c r="K60" s="260"/>
      <c r="L60" s="261"/>
    </row>
    <row r="61" spans="1:16" s="28" customFormat="1" x14ac:dyDescent="0.25">
      <c r="A61" s="7"/>
      <c r="B61" s="397">
        <v>8</v>
      </c>
      <c r="C61" s="265"/>
      <c r="D61" s="364"/>
      <c r="E61" s="265"/>
      <c r="F61" s="364"/>
      <c r="G61" s="265"/>
      <c r="H61" s="257"/>
      <c r="I61" s="364"/>
      <c r="J61" s="265"/>
      <c r="K61" s="257"/>
      <c r="L61" s="258"/>
    </row>
    <row r="62" spans="1:16" s="28" customFormat="1" x14ac:dyDescent="0.25">
      <c r="A62" s="7"/>
      <c r="B62" s="398"/>
      <c r="C62" s="259"/>
      <c r="D62" s="365"/>
      <c r="E62" s="259"/>
      <c r="F62" s="365"/>
      <c r="G62" s="259"/>
      <c r="H62" s="260"/>
      <c r="I62" s="365"/>
      <c r="J62" s="259"/>
      <c r="K62" s="260"/>
      <c r="L62" s="261"/>
    </row>
    <row r="63" spans="1:16" s="28" customFormat="1" x14ac:dyDescent="0.25">
      <c r="A63" s="7"/>
      <c r="B63" s="397">
        <v>9</v>
      </c>
      <c r="C63" s="265"/>
      <c r="D63" s="364"/>
      <c r="E63" s="265"/>
      <c r="F63" s="364"/>
      <c r="G63" s="265"/>
      <c r="H63" s="257"/>
      <c r="I63" s="364"/>
      <c r="J63" s="265"/>
      <c r="K63" s="257"/>
      <c r="L63" s="258"/>
    </row>
    <row r="64" spans="1:16" s="28" customFormat="1" x14ac:dyDescent="0.25">
      <c r="A64" s="7"/>
      <c r="B64" s="398"/>
      <c r="C64" s="259"/>
      <c r="D64" s="365"/>
      <c r="E64" s="259"/>
      <c r="F64" s="365"/>
      <c r="G64" s="259"/>
      <c r="H64" s="260"/>
      <c r="I64" s="365"/>
      <c r="J64" s="259"/>
      <c r="K64" s="260"/>
      <c r="L64" s="261"/>
    </row>
    <row r="65" spans="1:16" s="28" customFormat="1" x14ac:dyDescent="0.25">
      <c r="A65" s="7"/>
      <c r="B65" s="397">
        <v>10</v>
      </c>
      <c r="C65" s="265"/>
      <c r="D65" s="364"/>
      <c r="E65" s="265"/>
      <c r="F65" s="364"/>
      <c r="G65" s="265"/>
      <c r="H65" s="257"/>
      <c r="I65" s="364"/>
      <c r="J65" s="265"/>
      <c r="K65" s="257"/>
      <c r="L65" s="258"/>
    </row>
    <row r="66" spans="1:16" s="28" customFormat="1" x14ac:dyDescent="0.25">
      <c r="A66" s="7"/>
      <c r="B66" s="398"/>
      <c r="C66" s="259"/>
      <c r="D66" s="365"/>
      <c r="E66" s="259"/>
      <c r="F66" s="365"/>
      <c r="G66" s="259"/>
      <c r="H66" s="260"/>
      <c r="I66" s="365"/>
      <c r="J66" s="259"/>
      <c r="K66" s="260"/>
      <c r="L66" s="261"/>
    </row>
    <row r="67" spans="1:16" s="28" customFormat="1" x14ac:dyDescent="0.25">
      <c r="A67" s="83"/>
      <c r="B67" s="85"/>
      <c r="C67" s="86"/>
      <c r="D67" s="86"/>
      <c r="E67" s="86"/>
      <c r="F67" s="86"/>
      <c r="G67" s="86"/>
      <c r="H67" s="86"/>
      <c r="I67" s="86"/>
      <c r="J67" s="86"/>
      <c r="K67" s="86"/>
      <c r="L67" s="87"/>
    </row>
    <row r="68" spans="1:16" s="9" customFormat="1" x14ac:dyDescent="0.25">
      <c r="A68" s="7"/>
      <c r="B68" s="369" t="s">
        <v>17</v>
      </c>
      <c r="C68" s="370"/>
      <c r="D68" s="370"/>
      <c r="E68" s="370"/>
      <c r="F68" s="370"/>
      <c r="G68" s="370"/>
      <c r="H68" s="370"/>
      <c r="I68" s="370"/>
      <c r="J68" s="370"/>
      <c r="K68" s="370"/>
      <c r="L68" s="371"/>
      <c r="M68" s="103"/>
    </row>
    <row r="69" spans="1:16" s="28" customFormat="1" x14ac:dyDescent="0.25">
      <c r="A69" s="83"/>
      <c r="B69" s="110"/>
      <c r="C69" s="111"/>
      <c r="D69" s="111"/>
      <c r="E69" s="111"/>
      <c r="F69" s="111"/>
      <c r="G69" s="111"/>
      <c r="H69" s="111"/>
      <c r="I69" s="111"/>
      <c r="J69" s="111"/>
      <c r="K69" s="111"/>
      <c r="L69" s="107"/>
    </row>
    <row r="70" spans="1:16" s="28" customFormat="1" x14ac:dyDescent="0.25">
      <c r="A70" s="83" t="s">
        <v>170</v>
      </c>
      <c r="B70" s="275" t="str">
        <f>IF(Intro!$G$24="English",O70,P70)</f>
        <v>Fournissez des détails sur tout changement dans la propriété majoritaire de votre entreprise depuis le 1er janvier 2023.</v>
      </c>
      <c r="C70" s="276"/>
      <c r="D70" s="276"/>
      <c r="E70" s="276"/>
      <c r="F70" s="276"/>
      <c r="G70" s="276"/>
      <c r="H70" s="276"/>
      <c r="I70" s="276"/>
      <c r="J70" s="276"/>
      <c r="K70" s="276"/>
      <c r="L70" s="277"/>
      <c r="O70" s="28" t="str">
        <f>"Provide details of any change of majority ownership of your firm since January 1, "&amp;Variables!B6&amp;"."</f>
        <v>Provide details of any change of majority ownership of your firm since January 1, 2023.</v>
      </c>
      <c r="P70" s="28" t="str">
        <f>"Fournissez des détails sur tout changement dans la propriété majoritaire de votre entreprise depuis le 1er janvier "&amp;Variables!B6&amp;"."</f>
        <v>Fournissez des détails sur tout changement dans la propriété majoritaire de votre entreprise depuis le 1er janvier 2023.</v>
      </c>
    </row>
    <row r="71" spans="1:16" s="28" customFormat="1" x14ac:dyDescent="0.25">
      <c r="A71" s="83"/>
      <c r="B71" s="110"/>
      <c r="C71" s="111"/>
      <c r="D71" s="111"/>
      <c r="E71" s="111"/>
      <c r="F71" s="111"/>
      <c r="G71" s="111"/>
      <c r="H71" s="111"/>
      <c r="I71" s="111"/>
      <c r="J71" s="111"/>
      <c r="K71" s="111"/>
      <c r="L71" s="107"/>
    </row>
    <row r="72" spans="1:16" s="9" customFormat="1" x14ac:dyDescent="0.25">
      <c r="A72" s="7"/>
      <c r="B72" s="366"/>
      <c r="C72" s="367"/>
      <c r="D72" s="367"/>
      <c r="E72" s="367"/>
      <c r="F72" s="367"/>
      <c r="G72" s="367"/>
      <c r="H72" s="367"/>
      <c r="I72" s="367"/>
      <c r="J72" s="367"/>
      <c r="K72" s="367"/>
      <c r="L72" s="368"/>
      <c r="M72" s="28"/>
    </row>
    <row r="73" spans="1:16" s="9" customFormat="1" x14ac:dyDescent="0.25">
      <c r="A73" s="7"/>
      <c r="B73" s="366"/>
      <c r="C73" s="367"/>
      <c r="D73" s="367"/>
      <c r="E73" s="367"/>
      <c r="F73" s="367"/>
      <c r="G73" s="367"/>
      <c r="H73" s="367"/>
      <c r="I73" s="367"/>
      <c r="J73" s="367"/>
      <c r="K73" s="367"/>
      <c r="L73" s="368"/>
      <c r="M73" s="28"/>
    </row>
    <row r="74" spans="1:16" s="9" customFormat="1" x14ac:dyDescent="0.25">
      <c r="A74" s="7"/>
      <c r="B74" s="366"/>
      <c r="C74" s="367"/>
      <c r="D74" s="367"/>
      <c r="E74" s="367"/>
      <c r="F74" s="367"/>
      <c r="G74" s="367"/>
      <c r="H74" s="367"/>
      <c r="I74" s="367"/>
      <c r="J74" s="367"/>
      <c r="K74" s="367"/>
      <c r="L74" s="368"/>
      <c r="M74" s="28"/>
    </row>
    <row r="75" spans="1:16" s="9" customFormat="1" x14ac:dyDescent="0.25">
      <c r="A75" s="7"/>
      <c r="B75" s="366"/>
      <c r="C75" s="367"/>
      <c r="D75" s="367"/>
      <c r="E75" s="367"/>
      <c r="F75" s="367"/>
      <c r="G75" s="367"/>
      <c r="H75" s="367"/>
      <c r="I75" s="367"/>
      <c r="J75" s="367"/>
      <c r="K75" s="367"/>
      <c r="L75" s="368"/>
      <c r="M75" s="28"/>
    </row>
    <row r="76" spans="1:16" s="9" customFormat="1" x14ac:dyDescent="0.25">
      <c r="A76" s="7"/>
      <c r="B76" s="366"/>
      <c r="C76" s="367"/>
      <c r="D76" s="367"/>
      <c r="E76" s="367"/>
      <c r="F76" s="367"/>
      <c r="G76" s="367"/>
      <c r="H76" s="367"/>
      <c r="I76" s="367"/>
      <c r="J76" s="367"/>
      <c r="K76" s="367"/>
      <c r="L76" s="368"/>
      <c r="M76" s="28"/>
    </row>
    <row r="77" spans="1:16" s="9" customFormat="1" x14ac:dyDescent="0.25">
      <c r="A77" s="7"/>
      <c r="B77" s="366"/>
      <c r="C77" s="367"/>
      <c r="D77" s="367"/>
      <c r="E77" s="367"/>
      <c r="F77" s="367"/>
      <c r="G77" s="367"/>
      <c r="H77" s="367"/>
      <c r="I77" s="367"/>
      <c r="J77" s="367"/>
      <c r="K77" s="367"/>
      <c r="L77" s="368"/>
      <c r="M77" s="28"/>
    </row>
    <row r="78" spans="1:16" s="9" customFormat="1" x14ac:dyDescent="0.25">
      <c r="A78" s="7"/>
      <c r="B78" s="366"/>
      <c r="C78" s="367"/>
      <c r="D78" s="367"/>
      <c r="E78" s="367"/>
      <c r="F78" s="367"/>
      <c r="G78" s="367"/>
      <c r="H78" s="367"/>
      <c r="I78" s="367"/>
      <c r="J78" s="367"/>
      <c r="K78" s="367"/>
      <c r="L78" s="368"/>
      <c r="M78" s="28"/>
    </row>
    <row r="79" spans="1:16" s="9" customFormat="1" x14ac:dyDescent="0.25">
      <c r="A79" s="7"/>
      <c r="B79" s="366"/>
      <c r="C79" s="367"/>
      <c r="D79" s="367"/>
      <c r="E79" s="367"/>
      <c r="F79" s="367"/>
      <c r="G79" s="367"/>
      <c r="H79" s="367"/>
      <c r="I79" s="367"/>
      <c r="J79" s="367"/>
      <c r="K79" s="367"/>
      <c r="L79" s="368"/>
      <c r="M79" s="28"/>
    </row>
    <row r="80" spans="1:16" s="28" customFormat="1" x14ac:dyDescent="0.25">
      <c r="A80" s="83"/>
      <c r="B80" s="85"/>
      <c r="C80" s="86"/>
      <c r="D80" s="86"/>
      <c r="E80" s="86"/>
      <c r="F80" s="86"/>
      <c r="G80" s="86"/>
      <c r="H80" s="86"/>
      <c r="I80" s="86"/>
      <c r="J80" s="86"/>
      <c r="K80" s="86"/>
      <c r="L80" s="87"/>
    </row>
    <row r="81" spans="1:16" s="6" customFormat="1" x14ac:dyDescent="0.25">
      <c r="A81" s="4"/>
      <c r="B81" s="14"/>
      <c r="C81" s="14"/>
      <c r="D81" s="3"/>
      <c r="E81" s="3"/>
      <c r="F81" s="3"/>
      <c r="G81" s="3"/>
      <c r="H81" s="3"/>
      <c r="I81" s="3"/>
      <c r="J81" s="3"/>
      <c r="K81" s="3"/>
      <c r="L81" s="3"/>
      <c r="O81" s="15"/>
      <c r="P81" s="15"/>
    </row>
    <row r="82" spans="1:16" x14ac:dyDescent="0.25">
      <c r="B82" s="393" t="str">
        <f>IF(Intro!$G$24="English",O82,P82)</f>
        <v>INTERACTIONS AVEC LES PRODUCTEURS</v>
      </c>
      <c r="C82" s="394"/>
      <c r="D82" s="394"/>
      <c r="E82" s="394"/>
      <c r="F82" s="394"/>
      <c r="G82" s="394"/>
      <c r="H82" s="394"/>
      <c r="I82" s="394"/>
      <c r="J82" s="394"/>
      <c r="K82" s="394"/>
      <c r="L82" s="395"/>
      <c r="M82" s="28"/>
      <c r="O82" s="53" t="s">
        <v>234</v>
      </c>
      <c r="P82" s="62" t="s">
        <v>235</v>
      </c>
    </row>
    <row r="83" spans="1:16" s="9" customFormat="1" x14ac:dyDescent="0.25">
      <c r="A83" s="7"/>
      <c r="B83" s="369" t="s">
        <v>18</v>
      </c>
      <c r="C83" s="370"/>
      <c r="D83" s="370"/>
      <c r="E83" s="370"/>
      <c r="F83" s="370"/>
      <c r="G83" s="370"/>
      <c r="H83" s="370"/>
      <c r="I83" s="370"/>
      <c r="J83" s="370"/>
      <c r="K83" s="370"/>
      <c r="L83" s="371"/>
      <c r="M83" s="103"/>
    </row>
    <row r="84" spans="1:16" s="28" customFormat="1" x14ac:dyDescent="0.25">
      <c r="A84" s="83"/>
      <c r="B84" s="110"/>
      <c r="C84" s="111"/>
      <c r="D84" s="111"/>
      <c r="E84" s="111"/>
      <c r="F84" s="111"/>
      <c r="G84" s="111"/>
      <c r="H84" s="111"/>
      <c r="I84" s="111"/>
      <c r="J84" s="111"/>
      <c r="K84" s="111"/>
      <c r="L84" s="107"/>
    </row>
    <row r="85" spans="1:16" s="28" customFormat="1" x14ac:dyDescent="0.25">
      <c r="A85" s="83"/>
      <c r="B85" s="275" t="str">
        <f>IF(Intro!$G$24="English",O85,P85)</f>
        <v>Si votre entreprise a acheté des marchandises des producteurs canadiens depuis le 1er janvier 2023, fournissez les noms des producteurs canadiens, ainsi que les spécifications des marchandises achetées auprès des producteurs canadiens. Dans le cas contraire, expliquez pourquoi.</v>
      </c>
      <c r="C85" s="276"/>
      <c r="D85" s="276"/>
      <c r="E85" s="276"/>
      <c r="F85" s="276"/>
      <c r="G85" s="276"/>
      <c r="H85" s="276"/>
      <c r="I85" s="276"/>
      <c r="J85" s="276"/>
      <c r="K85" s="276"/>
      <c r="L85" s="277"/>
      <c r="O85" s="28" t="str">
        <f>"If your firm has purchased the goods from Canadian producers since January 1, "&amp;Variables!B6&amp;", provide the names of the Canadian producers, as well as the specifications of the goods purchased from the Canadian producers. If not, explain why."</f>
        <v>If your firm has purchased the goods from Canadian producers since January 1, 2023, provide the names of the Canadian producers, as well as the specifications of the goods purchased from the Canadian producers. If not, explain why.</v>
      </c>
      <c r="P85" s="28" t="str">
        <f>"Si votre entreprise a acheté des marchandises des producteurs canadiens depuis le 1er janvier "&amp;Variables!B6&amp;", fournissez les noms des producteurs canadiens, ainsi que les spécifications des marchandises achetées auprès des producteurs canadiens. Dans le cas contraire, expliquez pourquoi."</f>
        <v>Si votre entreprise a acheté des marchandises des producteurs canadiens depuis le 1er janvier 2023, fournissez les noms des producteurs canadiens, ainsi que les spécifications des marchandises achetées auprès des producteurs canadiens. Dans le cas contraire, expliquez pourquoi.</v>
      </c>
    </row>
    <row r="86" spans="1:16" s="28" customFormat="1" x14ac:dyDescent="0.25">
      <c r="A86" s="83"/>
      <c r="B86" s="275"/>
      <c r="C86" s="276"/>
      <c r="D86" s="276"/>
      <c r="E86" s="276"/>
      <c r="F86" s="276"/>
      <c r="G86" s="276"/>
      <c r="H86" s="276"/>
      <c r="I86" s="276"/>
      <c r="J86" s="276"/>
      <c r="K86" s="276"/>
      <c r="L86" s="277"/>
    </row>
    <row r="87" spans="1:16" s="28" customFormat="1" x14ac:dyDescent="0.25">
      <c r="A87" s="83"/>
      <c r="B87" s="110"/>
      <c r="C87" s="111"/>
      <c r="D87" s="111"/>
      <c r="E87" s="111"/>
      <c r="F87" s="111"/>
      <c r="G87" s="111"/>
      <c r="H87" s="111"/>
      <c r="I87" s="111"/>
      <c r="J87" s="111"/>
      <c r="K87" s="111"/>
      <c r="L87" s="107"/>
    </row>
    <row r="88" spans="1:16" s="9" customFormat="1" x14ac:dyDescent="0.25">
      <c r="A88" s="7"/>
      <c r="B88" s="366"/>
      <c r="C88" s="367"/>
      <c r="D88" s="367"/>
      <c r="E88" s="367"/>
      <c r="F88" s="367"/>
      <c r="G88" s="367"/>
      <c r="H88" s="367"/>
      <c r="I88" s="367"/>
      <c r="J88" s="367"/>
      <c r="K88" s="367"/>
      <c r="L88" s="368"/>
      <c r="M88" s="28"/>
    </row>
    <row r="89" spans="1:16" s="9" customFormat="1" x14ac:dyDescent="0.25">
      <c r="A89" s="7"/>
      <c r="B89" s="366"/>
      <c r="C89" s="367"/>
      <c r="D89" s="367"/>
      <c r="E89" s="367"/>
      <c r="F89" s="367"/>
      <c r="G89" s="367"/>
      <c r="H89" s="367"/>
      <c r="I89" s="367"/>
      <c r="J89" s="367"/>
      <c r="K89" s="367"/>
      <c r="L89" s="368"/>
      <c r="M89" s="28"/>
    </row>
    <row r="90" spans="1:16" s="9" customFormat="1" x14ac:dyDescent="0.25">
      <c r="A90" s="7"/>
      <c r="B90" s="366"/>
      <c r="C90" s="367"/>
      <c r="D90" s="367"/>
      <c r="E90" s="367"/>
      <c r="F90" s="367"/>
      <c r="G90" s="367"/>
      <c r="H90" s="367"/>
      <c r="I90" s="367"/>
      <c r="J90" s="367"/>
      <c r="K90" s="367"/>
      <c r="L90" s="368"/>
      <c r="M90" s="28"/>
    </row>
    <row r="91" spans="1:16" s="9" customFormat="1" x14ac:dyDescent="0.25">
      <c r="A91" s="7"/>
      <c r="B91" s="366"/>
      <c r="C91" s="367"/>
      <c r="D91" s="367"/>
      <c r="E91" s="367"/>
      <c r="F91" s="367"/>
      <c r="G91" s="367"/>
      <c r="H91" s="367"/>
      <c r="I91" s="367"/>
      <c r="J91" s="367"/>
      <c r="K91" s="367"/>
      <c r="L91" s="368"/>
      <c r="M91" s="28"/>
    </row>
    <row r="92" spans="1:16" s="9" customFormat="1" x14ac:dyDescent="0.25">
      <c r="A92" s="7"/>
      <c r="B92" s="366"/>
      <c r="C92" s="367"/>
      <c r="D92" s="367"/>
      <c r="E92" s="367"/>
      <c r="F92" s="367"/>
      <c r="G92" s="367"/>
      <c r="H92" s="367"/>
      <c r="I92" s="367"/>
      <c r="J92" s="367"/>
      <c r="K92" s="367"/>
      <c r="L92" s="368"/>
      <c r="M92" s="28"/>
    </row>
    <row r="93" spans="1:16" s="9" customFormat="1" x14ac:dyDescent="0.25">
      <c r="A93" s="7"/>
      <c r="B93" s="366"/>
      <c r="C93" s="367"/>
      <c r="D93" s="367"/>
      <c r="E93" s="367"/>
      <c r="F93" s="367"/>
      <c r="G93" s="367"/>
      <c r="H93" s="367"/>
      <c r="I93" s="367"/>
      <c r="J93" s="367"/>
      <c r="K93" s="367"/>
      <c r="L93" s="368"/>
      <c r="M93" s="28"/>
    </row>
    <row r="94" spans="1:16" s="9" customFormat="1" x14ac:dyDescent="0.25">
      <c r="A94" s="7"/>
      <c r="B94" s="366"/>
      <c r="C94" s="367"/>
      <c r="D94" s="367"/>
      <c r="E94" s="367"/>
      <c r="F94" s="367"/>
      <c r="G94" s="367"/>
      <c r="H94" s="367"/>
      <c r="I94" s="367"/>
      <c r="J94" s="367"/>
      <c r="K94" s="367"/>
      <c r="L94" s="368"/>
      <c r="M94" s="28"/>
    </row>
    <row r="95" spans="1:16" s="9" customFormat="1" x14ac:dyDescent="0.25">
      <c r="A95" s="7"/>
      <c r="B95" s="366"/>
      <c r="C95" s="367"/>
      <c r="D95" s="367"/>
      <c r="E95" s="367"/>
      <c r="F95" s="367"/>
      <c r="G95" s="367"/>
      <c r="H95" s="367"/>
      <c r="I95" s="367"/>
      <c r="J95" s="367"/>
      <c r="K95" s="367"/>
      <c r="L95" s="368"/>
      <c r="M95" s="28"/>
    </row>
    <row r="96" spans="1:16" s="28" customFormat="1" x14ac:dyDescent="0.25">
      <c r="A96" s="83"/>
      <c r="B96" s="85"/>
      <c r="C96" s="86"/>
      <c r="D96" s="86"/>
      <c r="E96" s="86"/>
      <c r="F96" s="86"/>
      <c r="G96" s="86"/>
      <c r="H96" s="86"/>
      <c r="I96" s="86"/>
      <c r="J96" s="86"/>
      <c r="K96" s="86"/>
      <c r="L96" s="87"/>
    </row>
    <row r="97" spans="1:16" s="9" customFormat="1" x14ac:dyDescent="0.25">
      <c r="A97" s="7"/>
      <c r="B97" s="369" t="s">
        <v>19</v>
      </c>
      <c r="C97" s="370"/>
      <c r="D97" s="370"/>
      <c r="E97" s="370"/>
      <c r="F97" s="370"/>
      <c r="G97" s="370"/>
      <c r="H97" s="370"/>
      <c r="I97" s="370"/>
      <c r="J97" s="370"/>
      <c r="K97" s="370"/>
      <c r="L97" s="371"/>
      <c r="M97" s="103"/>
    </row>
    <row r="98" spans="1:16" s="28" customFormat="1" x14ac:dyDescent="0.25">
      <c r="A98" s="83"/>
      <c r="B98" s="110"/>
      <c r="C98" s="111"/>
      <c r="D98" s="111"/>
      <c r="E98" s="111"/>
      <c r="F98" s="111"/>
      <c r="G98" s="111"/>
      <c r="H98" s="111"/>
      <c r="I98" s="111"/>
      <c r="J98" s="111"/>
      <c r="K98" s="111"/>
      <c r="L98" s="107"/>
    </row>
    <row r="99" spans="1:16" s="28" customFormat="1" x14ac:dyDescent="0.25">
      <c r="A99" s="83"/>
      <c r="B99" s="321" t="str">
        <f>IF(Intro!$G$24="English",O99,P99)</f>
        <v>Si votre entreprise, en tant qu'importateur officiel, a vendu des importations de marchandises à des producteurs canadiens depuis le 1er janvier 2023, fournissez des détails concernant les spécifications des marchandises et les pays d'origine.</v>
      </c>
      <c r="C99" s="322"/>
      <c r="D99" s="322"/>
      <c r="E99" s="322"/>
      <c r="F99" s="322"/>
      <c r="G99" s="322"/>
      <c r="H99" s="322"/>
      <c r="I99" s="322"/>
      <c r="J99" s="322"/>
      <c r="K99" s="322"/>
      <c r="L99" s="337"/>
      <c r="O99" s="28" t="str">
        <f>"If your firm, as the importer of record, has sold imports of the goods to Canadian producers since January 1, "&amp;Variables!B6&amp;", provide details regarding the specifications of the goods and the countries of origin."</f>
        <v>If your firm, as the importer of record, has sold imports of the goods to Canadian producers since January 1, 2023, provide details regarding the specifications of the goods and the countries of origin.</v>
      </c>
      <c r="P99" s="28" t="str">
        <f>"Si votre entreprise, en tant qu'importateur officiel, a vendu des importations de marchandises à des producteurs canadiens depuis le 1er janvier "&amp;Variables!B6&amp;", fournissez des détails concernant les spécifications des marchandises et les pays d'origine."</f>
        <v>Si votre entreprise, en tant qu'importateur officiel, a vendu des importations de marchandises à des producteurs canadiens depuis le 1er janvier 2023, fournissez des détails concernant les spécifications des marchandises et les pays d'origine.</v>
      </c>
    </row>
    <row r="100" spans="1:16" s="28" customFormat="1" x14ac:dyDescent="0.25">
      <c r="A100" s="83"/>
      <c r="B100" s="321"/>
      <c r="C100" s="322"/>
      <c r="D100" s="322"/>
      <c r="E100" s="322"/>
      <c r="F100" s="322"/>
      <c r="G100" s="322"/>
      <c r="H100" s="322"/>
      <c r="I100" s="322"/>
      <c r="J100" s="322"/>
      <c r="K100" s="322"/>
      <c r="L100" s="337"/>
    </row>
    <row r="101" spans="1:16" s="28" customFormat="1" x14ac:dyDescent="0.25">
      <c r="A101" s="83"/>
      <c r="B101" s="110"/>
      <c r="C101" s="111"/>
      <c r="D101" s="111"/>
      <c r="E101" s="111"/>
      <c r="F101" s="111"/>
      <c r="G101" s="111"/>
      <c r="H101" s="111"/>
      <c r="I101" s="111"/>
      <c r="J101" s="111"/>
      <c r="K101" s="111"/>
      <c r="L101" s="107"/>
    </row>
    <row r="102" spans="1:16" s="9" customFormat="1" x14ac:dyDescent="0.25">
      <c r="A102" s="7"/>
      <c r="B102" s="366"/>
      <c r="C102" s="367"/>
      <c r="D102" s="367"/>
      <c r="E102" s="367"/>
      <c r="F102" s="367"/>
      <c r="G102" s="367"/>
      <c r="H102" s="367"/>
      <c r="I102" s="367"/>
      <c r="J102" s="367"/>
      <c r="K102" s="367"/>
      <c r="L102" s="368"/>
      <c r="M102" s="28"/>
    </row>
    <row r="103" spans="1:16" s="9" customFormat="1" x14ac:dyDescent="0.25">
      <c r="A103" s="7"/>
      <c r="B103" s="366"/>
      <c r="C103" s="367"/>
      <c r="D103" s="367"/>
      <c r="E103" s="367"/>
      <c r="F103" s="367"/>
      <c r="G103" s="367"/>
      <c r="H103" s="367"/>
      <c r="I103" s="367"/>
      <c r="J103" s="367"/>
      <c r="K103" s="367"/>
      <c r="L103" s="368"/>
      <c r="M103" s="28"/>
    </row>
    <row r="104" spans="1:16" s="9" customFormat="1" x14ac:dyDescent="0.25">
      <c r="A104" s="7"/>
      <c r="B104" s="366"/>
      <c r="C104" s="367"/>
      <c r="D104" s="367"/>
      <c r="E104" s="367"/>
      <c r="F104" s="367"/>
      <c r="G104" s="367"/>
      <c r="H104" s="367"/>
      <c r="I104" s="367"/>
      <c r="J104" s="367"/>
      <c r="K104" s="367"/>
      <c r="L104" s="368"/>
      <c r="M104" s="28"/>
    </row>
    <row r="105" spans="1:16" s="9" customFormat="1" x14ac:dyDescent="0.25">
      <c r="A105" s="7"/>
      <c r="B105" s="366"/>
      <c r="C105" s="367"/>
      <c r="D105" s="367"/>
      <c r="E105" s="367"/>
      <c r="F105" s="367"/>
      <c r="G105" s="367"/>
      <c r="H105" s="367"/>
      <c r="I105" s="367"/>
      <c r="J105" s="367"/>
      <c r="K105" s="367"/>
      <c r="L105" s="368"/>
      <c r="M105" s="28"/>
    </row>
    <row r="106" spans="1:16" s="9" customFormat="1" x14ac:dyDescent="0.25">
      <c r="A106" s="7"/>
      <c r="B106" s="366"/>
      <c r="C106" s="367"/>
      <c r="D106" s="367"/>
      <c r="E106" s="367"/>
      <c r="F106" s="367"/>
      <c r="G106" s="367"/>
      <c r="H106" s="367"/>
      <c r="I106" s="367"/>
      <c r="J106" s="367"/>
      <c r="K106" s="367"/>
      <c r="L106" s="368"/>
      <c r="M106" s="28"/>
    </row>
    <row r="107" spans="1:16" s="9" customFormat="1" x14ac:dyDescent="0.25">
      <c r="A107" s="7"/>
      <c r="B107" s="366"/>
      <c r="C107" s="367"/>
      <c r="D107" s="367"/>
      <c r="E107" s="367"/>
      <c r="F107" s="367"/>
      <c r="G107" s="367"/>
      <c r="H107" s="367"/>
      <c r="I107" s="367"/>
      <c r="J107" s="367"/>
      <c r="K107" s="367"/>
      <c r="L107" s="368"/>
      <c r="M107" s="28"/>
    </row>
    <row r="108" spans="1:16" s="9" customFormat="1" x14ac:dyDescent="0.25">
      <c r="A108" s="7"/>
      <c r="B108" s="366"/>
      <c r="C108" s="367"/>
      <c r="D108" s="367"/>
      <c r="E108" s="367"/>
      <c r="F108" s="367"/>
      <c r="G108" s="367"/>
      <c r="H108" s="367"/>
      <c r="I108" s="367"/>
      <c r="J108" s="367"/>
      <c r="K108" s="367"/>
      <c r="L108" s="368"/>
      <c r="M108" s="28"/>
    </row>
    <row r="109" spans="1:16" s="9" customFormat="1" x14ac:dyDescent="0.25">
      <c r="A109" s="7"/>
      <c r="B109" s="366"/>
      <c r="C109" s="367"/>
      <c r="D109" s="367"/>
      <c r="E109" s="367"/>
      <c r="F109" s="367"/>
      <c r="G109" s="367"/>
      <c r="H109" s="367"/>
      <c r="I109" s="367"/>
      <c r="J109" s="367"/>
      <c r="K109" s="367"/>
      <c r="L109" s="368"/>
      <c r="M109" s="28"/>
    </row>
    <row r="110" spans="1:16" s="28" customFormat="1" x14ac:dyDescent="0.25">
      <c r="A110" s="83"/>
      <c r="B110" s="85"/>
      <c r="C110" s="86"/>
      <c r="D110" s="86"/>
      <c r="E110" s="86"/>
      <c r="F110" s="86"/>
      <c r="G110" s="86"/>
      <c r="H110" s="86"/>
      <c r="I110" s="86"/>
      <c r="J110" s="86"/>
      <c r="K110" s="86"/>
      <c r="L110" s="87"/>
    </row>
    <row r="112" spans="1:16" x14ac:dyDescent="0.25">
      <c r="B112" s="393" t="s">
        <v>236</v>
      </c>
      <c r="C112" s="394"/>
      <c r="D112" s="394"/>
      <c r="E112" s="394"/>
      <c r="F112" s="394"/>
      <c r="G112" s="394"/>
      <c r="H112" s="394"/>
      <c r="I112" s="394"/>
      <c r="J112" s="394"/>
      <c r="K112" s="394"/>
      <c r="L112" s="395"/>
      <c r="M112" s="28"/>
    </row>
    <row r="113" spans="1:16" s="9" customFormat="1" x14ac:dyDescent="0.25">
      <c r="A113" s="7"/>
      <c r="B113" s="369" t="s">
        <v>20</v>
      </c>
      <c r="C113" s="370"/>
      <c r="D113" s="370"/>
      <c r="E113" s="370"/>
      <c r="F113" s="370"/>
      <c r="G113" s="370"/>
      <c r="H113" s="370"/>
      <c r="I113" s="370"/>
      <c r="J113" s="370"/>
      <c r="K113" s="370"/>
      <c r="L113" s="371"/>
      <c r="M113" s="103"/>
    </row>
    <row r="114" spans="1:16" s="28" customFormat="1" x14ac:dyDescent="0.25">
      <c r="A114" s="83"/>
      <c r="B114" s="110"/>
      <c r="C114" s="111"/>
      <c r="D114" s="111"/>
      <c r="E114" s="111"/>
      <c r="F114" s="111"/>
      <c r="G114" s="111"/>
      <c r="H114" s="111"/>
      <c r="I114" s="111"/>
      <c r="J114" s="111"/>
      <c r="K114" s="111"/>
      <c r="L114" s="107"/>
    </row>
    <row r="115" spans="1:16" s="28" customFormat="1" x14ac:dyDescent="0.25">
      <c r="A115" s="83"/>
      <c r="B115" s="387" t="str">
        <f>IF(Intro!$G$24="English",O115,P115)</f>
        <v>Fournissez des détails si votre entreprise a modifié la gamme de marchandises qu'elle importe depuis le 1er janvier 2023.</v>
      </c>
      <c r="C115" s="388"/>
      <c r="D115" s="388"/>
      <c r="E115" s="388"/>
      <c r="F115" s="388"/>
      <c r="G115" s="388"/>
      <c r="H115" s="388"/>
      <c r="I115" s="388"/>
      <c r="J115" s="388"/>
      <c r="K115" s="388"/>
      <c r="L115" s="389"/>
      <c r="O115" s="28" t="str">
        <f>"Provide details if your firm has changed the product mix of the goods imported since January 1, "&amp;Variables!B6&amp;"."</f>
        <v>Provide details if your firm has changed the product mix of the goods imported since January 1, 2023.</v>
      </c>
      <c r="P115" s="28" t="str">
        <f>"Fournissez des détails si votre entreprise a modifié la gamme de marchandises qu'elle importe depuis le 1er janvier "&amp;Variables!B6&amp;"."</f>
        <v>Fournissez des détails si votre entreprise a modifié la gamme de marchandises qu'elle importe depuis le 1er janvier 2023.</v>
      </c>
    </row>
    <row r="116" spans="1:16" s="28" customFormat="1" x14ac:dyDescent="0.25">
      <c r="A116" s="83"/>
      <c r="B116" s="110"/>
      <c r="C116" s="111"/>
      <c r="D116" s="111"/>
      <c r="E116" s="111"/>
      <c r="F116" s="111"/>
      <c r="G116" s="111"/>
      <c r="H116" s="111"/>
      <c r="I116" s="111"/>
      <c r="J116" s="111"/>
      <c r="K116" s="111"/>
      <c r="L116" s="107"/>
    </row>
    <row r="117" spans="1:16" s="9" customFormat="1" x14ac:dyDescent="0.25">
      <c r="A117" s="7"/>
      <c r="B117" s="366"/>
      <c r="C117" s="367"/>
      <c r="D117" s="367"/>
      <c r="E117" s="367"/>
      <c r="F117" s="367"/>
      <c r="G117" s="367"/>
      <c r="H117" s="367"/>
      <c r="I117" s="367"/>
      <c r="J117" s="367"/>
      <c r="K117" s="367"/>
      <c r="L117" s="368"/>
      <c r="M117" s="28"/>
    </row>
    <row r="118" spans="1:16" s="9" customFormat="1" x14ac:dyDescent="0.25">
      <c r="A118" s="7"/>
      <c r="B118" s="366"/>
      <c r="C118" s="367"/>
      <c r="D118" s="367"/>
      <c r="E118" s="367"/>
      <c r="F118" s="367"/>
      <c r="G118" s="367"/>
      <c r="H118" s="367"/>
      <c r="I118" s="367"/>
      <c r="J118" s="367"/>
      <c r="K118" s="367"/>
      <c r="L118" s="368"/>
      <c r="M118" s="28"/>
    </row>
    <row r="119" spans="1:16" s="9" customFormat="1" x14ac:dyDescent="0.25">
      <c r="A119" s="7"/>
      <c r="B119" s="366"/>
      <c r="C119" s="367"/>
      <c r="D119" s="367"/>
      <c r="E119" s="367"/>
      <c r="F119" s="367"/>
      <c r="G119" s="367"/>
      <c r="H119" s="367"/>
      <c r="I119" s="367"/>
      <c r="J119" s="367"/>
      <c r="K119" s="367"/>
      <c r="L119" s="368"/>
      <c r="M119" s="28"/>
    </row>
    <row r="120" spans="1:16" s="9" customFormat="1" x14ac:dyDescent="0.25">
      <c r="A120" s="7"/>
      <c r="B120" s="366"/>
      <c r="C120" s="367"/>
      <c r="D120" s="367"/>
      <c r="E120" s="367"/>
      <c r="F120" s="367"/>
      <c r="G120" s="367"/>
      <c r="H120" s="367"/>
      <c r="I120" s="367"/>
      <c r="J120" s="367"/>
      <c r="K120" s="367"/>
      <c r="L120" s="368"/>
      <c r="M120" s="28"/>
    </row>
    <row r="121" spans="1:16" s="9" customFormat="1" x14ac:dyDescent="0.25">
      <c r="A121" s="7"/>
      <c r="B121" s="366"/>
      <c r="C121" s="367"/>
      <c r="D121" s="367"/>
      <c r="E121" s="367"/>
      <c r="F121" s="367"/>
      <c r="G121" s="367"/>
      <c r="H121" s="367"/>
      <c r="I121" s="367"/>
      <c r="J121" s="367"/>
      <c r="K121" s="367"/>
      <c r="L121" s="368"/>
      <c r="M121" s="28"/>
    </row>
    <row r="122" spans="1:16" s="9" customFormat="1" x14ac:dyDescent="0.25">
      <c r="A122" s="7"/>
      <c r="B122" s="366"/>
      <c r="C122" s="367"/>
      <c r="D122" s="367"/>
      <c r="E122" s="367"/>
      <c r="F122" s="367"/>
      <c r="G122" s="367"/>
      <c r="H122" s="367"/>
      <c r="I122" s="367"/>
      <c r="J122" s="367"/>
      <c r="K122" s="367"/>
      <c r="L122" s="368"/>
      <c r="M122" s="28"/>
    </row>
    <row r="123" spans="1:16" s="9" customFormat="1" x14ac:dyDescent="0.25">
      <c r="A123" s="7"/>
      <c r="B123" s="366"/>
      <c r="C123" s="367"/>
      <c r="D123" s="367"/>
      <c r="E123" s="367"/>
      <c r="F123" s="367"/>
      <c r="G123" s="367"/>
      <c r="H123" s="367"/>
      <c r="I123" s="367"/>
      <c r="J123" s="367"/>
      <c r="K123" s="367"/>
      <c r="L123" s="368"/>
      <c r="M123" s="28"/>
    </row>
    <row r="124" spans="1:16" s="9" customFormat="1" x14ac:dyDescent="0.25">
      <c r="A124" s="7"/>
      <c r="B124" s="366"/>
      <c r="C124" s="367"/>
      <c r="D124" s="367"/>
      <c r="E124" s="367"/>
      <c r="F124" s="367"/>
      <c r="G124" s="367"/>
      <c r="H124" s="367"/>
      <c r="I124" s="367"/>
      <c r="J124" s="367"/>
      <c r="K124" s="367"/>
      <c r="L124" s="368"/>
      <c r="M124" s="28"/>
    </row>
    <row r="125" spans="1:16" s="28" customFormat="1" x14ac:dyDescent="0.25">
      <c r="A125" s="83"/>
      <c r="B125" s="85"/>
      <c r="C125" s="86"/>
      <c r="D125" s="86"/>
      <c r="E125" s="86"/>
      <c r="F125" s="86"/>
      <c r="G125" s="86"/>
      <c r="H125" s="86"/>
      <c r="I125" s="86"/>
      <c r="J125" s="86"/>
      <c r="K125" s="86"/>
      <c r="L125" s="87"/>
    </row>
    <row r="126" spans="1:16" s="9" customFormat="1" x14ac:dyDescent="0.25">
      <c r="A126" s="7"/>
      <c r="B126" s="369" t="s">
        <v>21</v>
      </c>
      <c r="C126" s="370"/>
      <c r="D126" s="370"/>
      <c r="E126" s="370"/>
      <c r="F126" s="370"/>
      <c r="G126" s="370"/>
      <c r="H126" s="370"/>
      <c r="I126" s="370"/>
      <c r="J126" s="370"/>
      <c r="K126" s="370"/>
      <c r="L126" s="371"/>
      <c r="M126" s="103"/>
    </row>
    <row r="127" spans="1:16" s="28" customFormat="1" x14ac:dyDescent="0.25">
      <c r="A127" s="83"/>
      <c r="B127" s="110"/>
      <c r="C127" s="111"/>
      <c r="D127" s="111"/>
      <c r="E127" s="111"/>
      <c r="F127" s="111"/>
      <c r="G127" s="111"/>
      <c r="H127" s="111"/>
      <c r="I127" s="111"/>
      <c r="J127" s="111"/>
      <c r="K127" s="111"/>
      <c r="L127" s="107"/>
    </row>
    <row r="128" spans="1:16" s="28" customFormat="1" x14ac:dyDescent="0.25">
      <c r="A128" s="83"/>
      <c r="B128" s="387" t="str">
        <f>IF(Intro!$G$24="English",O128,P128)</f>
        <v>Décrivez comment les coûts de livraison des marchandises achetées par votre entreprise sont payés.</v>
      </c>
      <c r="C128" s="388"/>
      <c r="D128" s="388"/>
      <c r="E128" s="388"/>
      <c r="F128" s="388"/>
      <c r="G128" s="388"/>
      <c r="H128" s="388"/>
      <c r="I128" s="388"/>
      <c r="J128" s="388"/>
      <c r="K128" s="388"/>
      <c r="L128" s="389"/>
      <c r="O128" s="28" t="s">
        <v>122</v>
      </c>
      <c r="P128" s="28" t="s">
        <v>156</v>
      </c>
    </row>
    <row r="129" spans="1:16" s="28" customFormat="1" x14ac:dyDescent="0.25">
      <c r="A129" s="83"/>
      <c r="B129" s="110"/>
      <c r="C129" s="111"/>
      <c r="D129" s="111"/>
      <c r="E129" s="111"/>
      <c r="F129" s="111"/>
      <c r="G129" s="111"/>
      <c r="H129" s="111"/>
      <c r="I129" s="160" t="str">
        <f>IF(Intro!$G$24="English",O129,P129)</f>
        <v>Sélectionnez tout ce qui s'applique</v>
      </c>
      <c r="J129" s="111"/>
      <c r="K129" s="111"/>
      <c r="L129" s="107"/>
      <c r="O129" s="28" t="s">
        <v>334</v>
      </c>
      <c r="P129" s="53" t="s">
        <v>335</v>
      </c>
    </row>
    <row r="130" spans="1:16" x14ac:dyDescent="0.25">
      <c r="B130" s="410" t="str">
        <f>IF(Intro!$G$24="English",O130,P130)</f>
        <v>L'exportateur s'occupe de la livraison et les frais de livraison sont inclus dans le prix de vente.</v>
      </c>
      <c r="C130" s="411"/>
      <c r="D130" s="411"/>
      <c r="E130" s="411"/>
      <c r="F130" s="411"/>
      <c r="G130" s="411"/>
      <c r="H130" s="411"/>
      <c r="I130" s="63"/>
      <c r="J130" s="111"/>
      <c r="K130" s="111"/>
      <c r="L130" s="107"/>
      <c r="M130" s="53"/>
      <c r="O130" s="53" t="s">
        <v>294</v>
      </c>
      <c r="P130" s="53" t="s">
        <v>296</v>
      </c>
    </row>
    <row r="131" spans="1:16" x14ac:dyDescent="0.25">
      <c r="B131" s="410" t="str">
        <f>IF(Intro!$G$24="English",O131,P131)</f>
        <v>L'exportateur s'occupe de la livraison mais les frais de livraison sont facturés séparément à votre entreprise.</v>
      </c>
      <c r="C131" s="411"/>
      <c r="D131" s="411"/>
      <c r="E131" s="411"/>
      <c r="F131" s="411"/>
      <c r="G131" s="411"/>
      <c r="H131" s="411"/>
      <c r="I131" s="63"/>
      <c r="J131" s="111"/>
      <c r="K131" s="111"/>
      <c r="L131" s="107"/>
      <c r="M131" s="53"/>
      <c r="O131" s="53" t="s">
        <v>295</v>
      </c>
      <c r="P131" s="53" t="s">
        <v>297</v>
      </c>
    </row>
    <row r="132" spans="1:16" x14ac:dyDescent="0.25">
      <c r="B132" s="410" t="str">
        <f>IF(Intro!$G$24="English",O132,P132)</f>
        <v>La livraison et ses frais sont pris en charge par votre entreprise.</v>
      </c>
      <c r="C132" s="411"/>
      <c r="D132" s="411"/>
      <c r="E132" s="411"/>
      <c r="F132" s="411"/>
      <c r="G132" s="411"/>
      <c r="H132" s="411"/>
      <c r="I132" s="63"/>
      <c r="J132" s="111"/>
      <c r="K132" s="111"/>
      <c r="L132" s="107"/>
      <c r="M132" s="53"/>
      <c r="O132" s="53" t="s">
        <v>315</v>
      </c>
      <c r="P132" s="53" t="s">
        <v>298</v>
      </c>
    </row>
    <row r="133" spans="1:16" s="28" customFormat="1" x14ac:dyDescent="0.25">
      <c r="A133" s="83"/>
      <c r="B133" s="110"/>
      <c r="C133" s="111"/>
      <c r="D133" s="111"/>
      <c r="E133" s="111"/>
      <c r="F133" s="111"/>
      <c r="G133" s="111"/>
      <c r="H133" s="111"/>
      <c r="I133" s="111"/>
      <c r="J133" s="111"/>
      <c r="K133" s="111"/>
      <c r="L133" s="107"/>
    </row>
    <row r="134" spans="1:16" s="28" customFormat="1" x14ac:dyDescent="0.25">
      <c r="A134" s="83"/>
      <c r="B134" s="387" t="str">
        <f>IF(Intro!$G$24="English",O134,P134)</f>
        <v>Fournissez des détails si les frais de livraison payés par votre entreprise ont changé depuis le 1er janvier 2023.</v>
      </c>
      <c r="C134" s="388"/>
      <c r="D134" s="388"/>
      <c r="E134" s="388"/>
      <c r="F134" s="388"/>
      <c r="G134" s="388"/>
      <c r="H134" s="388"/>
      <c r="I134" s="388"/>
      <c r="J134" s="388"/>
      <c r="K134" s="388"/>
      <c r="L134" s="389"/>
      <c r="O134" s="28" t="str">
        <f>"Provide details if delivery charges paid by your firm have changed since January 1, "&amp;Variables!B6&amp;"."</f>
        <v>Provide details if delivery charges paid by your firm have changed since January 1, 2023.</v>
      </c>
      <c r="P134" s="28" t="str">
        <f>"Fournissez des détails si les frais de livraison payés par votre entreprise ont changé depuis le 1er janvier "&amp;Variables!B6&amp;"."</f>
        <v>Fournissez des détails si les frais de livraison payés par votre entreprise ont changé depuis le 1er janvier 2023.</v>
      </c>
    </row>
    <row r="135" spans="1:16" s="28" customFormat="1" x14ac:dyDescent="0.25">
      <c r="A135" s="83"/>
      <c r="B135" s="110"/>
      <c r="C135" s="111"/>
      <c r="D135" s="111"/>
      <c r="E135" s="111"/>
      <c r="F135" s="111"/>
      <c r="G135" s="111"/>
      <c r="H135" s="111"/>
      <c r="I135" s="111"/>
      <c r="J135" s="111"/>
      <c r="K135" s="111"/>
      <c r="L135" s="107"/>
    </row>
    <row r="136" spans="1:16" s="9" customFormat="1" x14ac:dyDescent="0.25">
      <c r="A136" s="7"/>
      <c r="B136" s="366"/>
      <c r="C136" s="367"/>
      <c r="D136" s="367"/>
      <c r="E136" s="367"/>
      <c r="F136" s="367"/>
      <c r="G136" s="367"/>
      <c r="H136" s="367"/>
      <c r="I136" s="367"/>
      <c r="J136" s="367"/>
      <c r="K136" s="367"/>
      <c r="L136" s="368"/>
      <c r="M136" s="28"/>
    </row>
    <row r="137" spans="1:16" s="9" customFormat="1" x14ac:dyDescent="0.25">
      <c r="A137" s="7"/>
      <c r="B137" s="366"/>
      <c r="C137" s="367"/>
      <c r="D137" s="367"/>
      <c r="E137" s="367"/>
      <c r="F137" s="367"/>
      <c r="G137" s="367"/>
      <c r="H137" s="367"/>
      <c r="I137" s="367"/>
      <c r="J137" s="367"/>
      <c r="K137" s="367"/>
      <c r="L137" s="368"/>
      <c r="M137" s="28"/>
    </row>
    <row r="138" spans="1:16" s="9" customFormat="1" x14ac:dyDescent="0.25">
      <c r="A138" s="7"/>
      <c r="B138" s="366"/>
      <c r="C138" s="367"/>
      <c r="D138" s="367"/>
      <c r="E138" s="367"/>
      <c r="F138" s="367"/>
      <c r="G138" s="367"/>
      <c r="H138" s="367"/>
      <c r="I138" s="367"/>
      <c r="J138" s="367"/>
      <c r="K138" s="367"/>
      <c r="L138" s="368"/>
      <c r="M138" s="28"/>
    </row>
    <row r="139" spans="1:16" s="9" customFormat="1" x14ac:dyDescent="0.25">
      <c r="A139" s="7"/>
      <c r="B139" s="366"/>
      <c r="C139" s="367"/>
      <c r="D139" s="367"/>
      <c r="E139" s="367"/>
      <c r="F139" s="367"/>
      <c r="G139" s="367"/>
      <c r="H139" s="367"/>
      <c r="I139" s="367"/>
      <c r="J139" s="367"/>
      <c r="K139" s="367"/>
      <c r="L139" s="368"/>
      <c r="M139" s="28"/>
    </row>
    <row r="140" spans="1:16" s="9" customFormat="1" x14ac:dyDescent="0.25">
      <c r="A140" s="7"/>
      <c r="B140" s="366"/>
      <c r="C140" s="367"/>
      <c r="D140" s="367"/>
      <c r="E140" s="367"/>
      <c r="F140" s="367"/>
      <c r="G140" s="367"/>
      <c r="H140" s="367"/>
      <c r="I140" s="367"/>
      <c r="J140" s="367"/>
      <c r="K140" s="367"/>
      <c r="L140" s="368"/>
      <c r="M140" s="28"/>
    </row>
    <row r="141" spans="1:16" s="9" customFormat="1" x14ac:dyDescent="0.25">
      <c r="A141" s="7"/>
      <c r="B141" s="366"/>
      <c r="C141" s="367"/>
      <c r="D141" s="367"/>
      <c r="E141" s="367"/>
      <c r="F141" s="367"/>
      <c r="G141" s="367"/>
      <c r="H141" s="367"/>
      <c r="I141" s="367"/>
      <c r="J141" s="367"/>
      <c r="K141" s="367"/>
      <c r="L141" s="368"/>
      <c r="M141" s="28"/>
    </row>
    <row r="142" spans="1:16" s="9" customFormat="1" x14ac:dyDescent="0.25">
      <c r="A142" s="7"/>
      <c r="B142" s="366"/>
      <c r="C142" s="367"/>
      <c r="D142" s="367"/>
      <c r="E142" s="367"/>
      <c r="F142" s="367"/>
      <c r="G142" s="367"/>
      <c r="H142" s="367"/>
      <c r="I142" s="367"/>
      <c r="J142" s="367"/>
      <c r="K142" s="367"/>
      <c r="L142" s="368"/>
      <c r="M142" s="28"/>
    </row>
    <row r="143" spans="1:16" s="9" customFormat="1" x14ac:dyDescent="0.25">
      <c r="A143" s="7"/>
      <c r="B143" s="366"/>
      <c r="C143" s="367"/>
      <c r="D143" s="367"/>
      <c r="E143" s="367"/>
      <c r="F143" s="367"/>
      <c r="G143" s="367"/>
      <c r="H143" s="367"/>
      <c r="I143" s="367"/>
      <c r="J143" s="367"/>
      <c r="K143" s="367"/>
      <c r="L143" s="368"/>
      <c r="M143" s="28"/>
    </row>
    <row r="144" spans="1:16" s="28" customFormat="1" x14ac:dyDescent="0.25">
      <c r="A144" s="83"/>
      <c r="B144" s="85"/>
      <c r="C144" s="86"/>
      <c r="D144" s="86"/>
      <c r="E144" s="86"/>
      <c r="F144" s="86"/>
      <c r="G144" s="86"/>
      <c r="H144" s="86"/>
      <c r="I144" s="86"/>
      <c r="J144" s="86"/>
      <c r="K144" s="86"/>
      <c r="L144" s="87"/>
    </row>
    <row r="146" spans="1:16" x14ac:dyDescent="0.25">
      <c r="B146" s="393" t="str">
        <f>IF(Intro!$G$24="English",O146,P146)</f>
        <v>CARACTÉRISTIQUES DU MARCHÉ DES MARCHANDISES</v>
      </c>
      <c r="C146" s="394"/>
      <c r="D146" s="394"/>
      <c r="E146" s="394"/>
      <c r="F146" s="394"/>
      <c r="G146" s="394"/>
      <c r="H146" s="394"/>
      <c r="I146" s="394"/>
      <c r="J146" s="394"/>
      <c r="K146" s="394"/>
      <c r="L146" s="395"/>
      <c r="M146" s="28"/>
      <c r="O146" s="62" t="s">
        <v>237</v>
      </c>
      <c r="P146" s="62" t="s">
        <v>238</v>
      </c>
    </row>
    <row r="147" spans="1:16" s="9" customFormat="1" x14ac:dyDescent="0.25">
      <c r="A147" s="7"/>
      <c r="B147" s="369" t="s">
        <v>22</v>
      </c>
      <c r="C147" s="370"/>
      <c r="D147" s="370"/>
      <c r="E147" s="370"/>
      <c r="F147" s="370"/>
      <c r="G147" s="370"/>
      <c r="H147" s="370"/>
      <c r="I147" s="370"/>
      <c r="J147" s="370"/>
      <c r="K147" s="370"/>
      <c r="L147" s="371"/>
      <c r="M147" s="103"/>
    </row>
    <row r="148" spans="1:16" s="28" customFormat="1" x14ac:dyDescent="0.25">
      <c r="A148" s="83"/>
      <c r="B148" s="110"/>
      <c r="C148" s="111"/>
      <c r="D148" s="111"/>
      <c r="E148" s="111"/>
      <c r="F148" s="111"/>
      <c r="G148" s="111"/>
      <c r="H148" s="111"/>
      <c r="I148" s="111"/>
      <c r="J148" s="111"/>
      <c r="K148" s="111"/>
      <c r="L148" s="107"/>
    </row>
    <row r="149" spans="1:16" s="28" customFormat="1" x14ac:dyDescent="0.25">
      <c r="A149" s="83"/>
      <c r="B149" s="387" t="str">
        <f>IF(Intro!$G$24="English",O149,P149)</f>
        <v>Si votre entreprise est un distributeur, indiquez dans quels segments de marché ces marchandises sont vendues.</v>
      </c>
      <c r="C149" s="388"/>
      <c r="D149" s="388"/>
      <c r="E149" s="388"/>
      <c r="F149" s="388"/>
      <c r="G149" s="388"/>
      <c r="H149" s="388"/>
      <c r="I149" s="388"/>
      <c r="J149" s="388"/>
      <c r="K149" s="388"/>
      <c r="L149" s="389"/>
      <c r="O149" s="53" t="s">
        <v>338</v>
      </c>
      <c r="P149" s="53" t="s">
        <v>339</v>
      </c>
    </row>
    <row r="150" spans="1:16" s="28" customFormat="1" x14ac:dyDescent="0.25">
      <c r="A150" s="83"/>
      <c r="B150" s="387" t="str">
        <f>IF(Intro!$G$24="English",O150,P150)</f>
        <v>Si votre entreprise est un utilisateur final, indiquez vos segments de marché.</v>
      </c>
      <c r="C150" s="388"/>
      <c r="D150" s="388"/>
      <c r="E150" s="388"/>
      <c r="F150" s="388"/>
      <c r="G150" s="388"/>
      <c r="H150" s="388"/>
      <c r="I150" s="388"/>
      <c r="J150" s="388"/>
      <c r="K150" s="388"/>
      <c r="L150" s="389"/>
      <c r="O150" s="53" t="s">
        <v>340</v>
      </c>
      <c r="P150" s="53" t="s">
        <v>341</v>
      </c>
    </row>
    <row r="151" spans="1:16" s="28" customFormat="1" x14ac:dyDescent="0.25">
      <c r="A151" s="83"/>
      <c r="B151" s="110"/>
      <c r="C151" s="111"/>
      <c r="D151" s="111"/>
      <c r="E151" s="111"/>
      <c r="F151" s="111"/>
      <c r="G151" s="111"/>
      <c r="H151" s="111"/>
      <c r="I151" s="111"/>
      <c r="J151" s="111"/>
      <c r="K151" s="111"/>
      <c r="L151" s="107"/>
    </row>
    <row r="152" spans="1:16" x14ac:dyDescent="0.25">
      <c r="B152" s="390" t="str">
        <f>IF(Intro!$G$24="English",O152,P152)</f>
        <v>Segment de marché 1</v>
      </c>
      <c r="C152" s="347"/>
      <c r="D152" s="391"/>
      <c r="E152" s="391"/>
      <c r="F152" s="391"/>
      <c r="G152" s="391"/>
      <c r="H152" s="391"/>
      <c r="I152" s="391"/>
      <c r="J152" s="391"/>
      <c r="K152" s="391"/>
      <c r="L152" s="392"/>
      <c r="M152" s="53"/>
      <c r="O152" s="53" t="s">
        <v>124</v>
      </c>
      <c r="P152" s="53" t="s">
        <v>125</v>
      </c>
    </row>
    <row r="153" spans="1:16" x14ac:dyDescent="0.25">
      <c r="B153" s="390"/>
      <c r="C153" s="347"/>
      <c r="D153" s="391"/>
      <c r="E153" s="391"/>
      <c r="F153" s="391"/>
      <c r="G153" s="391"/>
      <c r="H153" s="391"/>
      <c r="I153" s="391"/>
      <c r="J153" s="391"/>
      <c r="K153" s="391"/>
      <c r="L153" s="392"/>
      <c r="M153" s="53"/>
    </row>
    <row r="154" spans="1:16" x14ac:dyDescent="0.25">
      <c r="B154" s="390"/>
      <c r="C154" s="347"/>
      <c r="D154" s="391"/>
      <c r="E154" s="391"/>
      <c r="F154" s="391"/>
      <c r="G154" s="391"/>
      <c r="H154" s="391"/>
      <c r="I154" s="391"/>
      <c r="J154" s="391"/>
      <c r="K154" s="391"/>
      <c r="L154" s="392"/>
      <c r="M154" s="53"/>
    </row>
    <row r="155" spans="1:16" x14ac:dyDescent="0.25">
      <c r="B155" s="390"/>
      <c r="C155" s="347"/>
      <c r="D155" s="391"/>
      <c r="E155" s="391"/>
      <c r="F155" s="391"/>
      <c r="G155" s="391"/>
      <c r="H155" s="391"/>
      <c r="I155" s="391"/>
      <c r="J155" s="391"/>
      <c r="K155" s="391"/>
      <c r="L155" s="392"/>
      <c r="M155" s="53"/>
    </row>
    <row r="156" spans="1:16" x14ac:dyDescent="0.25">
      <c r="B156" s="390"/>
      <c r="C156" s="347"/>
      <c r="D156" s="391"/>
      <c r="E156" s="391"/>
      <c r="F156" s="391"/>
      <c r="G156" s="391"/>
      <c r="H156" s="391"/>
      <c r="I156" s="391"/>
      <c r="J156" s="391"/>
      <c r="K156" s="391"/>
      <c r="L156" s="392"/>
      <c r="M156" s="53"/>
    </row>
    <row r="157" spans="1:16" x14ac:dyDescent="0.25">
      <c r="B157" s="390" t="str">
        <f>IF(Intro!$G$24="English",O157,P157)</f>
        <v>Segment de marché 2</v>
      </c>
      <c r="C157" s="347"/>
      <c r="D157" s="391"/>
      <c r="E157" s="391"/>
      <c r="F157" s="391"/>
      <c r="G157" s="391"/>
      <c r="H157" s="391"/>
      <c r="I157" s="391"/>
      <c r="J157" s="391"/>
      <c r="K157" s="391"/>
      <c r="L157" s="392"/>
      <c r="M157" s="53"/>
      <c r="O157" s="53" t="s">
        <v>126</v>
      </c>
      <c r="P157" s="53" t="s">
        <v>127</v>
      </c>
    </row>
    <row r="158" spans="1:16" x14ac:dyDescent="0.25">
      <c r="B158" s="390"/>
      <c r="C158" s="347"/>
      <c r="D158" s="391"/>
      <c r="E158" s="391"/>
      <c r="F158" s="391"/>
      <c r="G158" s="391"/>
      <c r="H158" s="391"/>
      <c r="I158" s="391"/>
      <c r="J158" s="391"/>
      <c r="K158" s="391"/>
      <c r="L158" s="392"/>
      <c r="M158" s="53"/>
    </row>
    <row r="159" spans="1:16" x14ac:dyDescent="0.25">
      <c r="B159" s="390"/>
      <c r="C159" s="347"/>
      <c r="D159" s="391"/>
      <c r="E159" s="391"/>
      <c r="F159" s="391"/>
      <c r="G159" s="391"/>
      <c r="H159" s="391"/>
      <c r="I159" s="391"/>
      <c r="J159" s="391"/>
      <c r="K159" s="391"/>
      <c r="L159" s="392"/>
      <c r="M159" s="53"/>
    </row>
    <row r="160" spans="1:16" x14ac:dyDescent="0.25">
      <c r="B160" s="390"/>
      <c r="C160" s="347"/>
      <c r="D160" s="391"/>
      <c r="E160" s="391"/>
      <c r="F160" s="391"/>
      <c r="G160" s="391"/>
      <c r="H160" s="391"/>
      <c r="I160" s="391"/>
      <c r="J160" s="391"/>
      <c r="K160" s="391"/>
      <c r="L160" s="392"/>
      <c r="M160" s="53"/>
    </row>
    <row r="161" spans="1:16" x14ac:dyDescent="0.25">
      <c r="B161" s="390"/>
      <c r="C161" s="347"/>
      <c r="D161" s="391"/>
      <c r="E161" s="391"/>
      <c r="F161" s="391"/>
      <c r="G161" s="391"/>
      <c r="H161" s="391"/>
      <c r="I161" s="391"/>
      <c r="J161" s="391"/>
      <c r="K161" s="391"/>
      <c r="L161" s="392"/>
      <c r="M161" s="53"/>
    </row>
    <row r="162" spans="1:16" x14ac:dyDescent="0.25">
      <c r="B162" s="390" t="str">
        <f>IF(Intro!$G$24="English",O162,P162)</f>
        <v>Segment de marché 3</v>
      </c>
      <c r="C162" s="347"/>
      <c r="D162" s="391"/>
      <c r="E162" s="391"/>
      <c r="F162" s="391"/>
      <c r="G162" s="391"/>
      <c r="H162" s="391"/>
      <c r="I162" s="391"/>
      <c r="J162" s="391"/>
      <c r="K162" s="391"/>
      <c r="L162" s="392"/>
      <c r="M162" s="53"/>
      <c r="O162" s="53" t="s">
        <v>128</v>
      </c>
      <c r="P162" s="53" t="s">
        <v>129</v>
      </c>
    </row>
    <row r="163" spans="1:16" x14ac:dyDescent="0.25">
      <c r="B163" s="390"/>
      <c r="C163" s="347"/>
      <c r="D163" s="391"/>
      <c r="E163" s="391"/>
      <c r="F163" s="391"/>
      <c r="G163" s="391"/>
      <c r="H163" s="391"/>
      <c r="I163" s="391"/>
      <c r="J163" s="391"/>
      <c r="K163" s="391"/>
      <c r="L163" s="392"/>
      <c r="M163" s="53"/>
    </row>
    <row r="164" spans="1:16" x14ac:dyDescent="0.25">
      <c r="B164" s="390"/>
      <c r="C164" s="347"/>
      <c r="D164" s="391"/>
      <c r="E164" s="391"/>
      <c r="F164" s="391"/>
      <c r="G164" s="391"/>
      <c r="H164" s="391"/>
      <c r="I164" s="391"/>
      <c r="J164" s="391"/>
      <c r="K164" s="391"/>
      <c r="L164" s="392"/>
      <c r="M164" s="53"/>
    </row>
    <row r="165" spans="1:16" x14ac:dyDescent="0.25">
      <c r="B165" s="390"/>
      <c r="C165" s="347"/>
      <c r="D165" s="391"/>
      <c r="E165" s="391"/>
      <c r="F165" s="391"/>
      <c r="G165" s="391"/>
      <c r="H165" s="391"/>
      <c r="I165" s="391"/>
      <c r="J165" s="391"/>
      <c r="K165" s="391"/>
      <c r="L165" s="392"/>
      <c r="M165" s="53"/>
    </row>
    <row r="166" spans="1:16" x14ac:dyDescent="0.25">
      <c r="B166" s="390"/>
      <c r="C166" s="347"/>
      <c r="D166" s="391"/>
      <c r="E166" s="391"/>
      <c r="F166" s="391"/>
      <c r="G166" s="391"/>
      <c r="H166" s="391"/>
      <c r="I166" s="391"/>
      <c r="J166" s="391"/>
      <c r="K166" s="391"/>
      <c r="L166" s="392"/>
      <c r="M166" s="53"/>
    </row>
    <row r="167" spans="1:16" s="28" customFormat="1" x14ac:dyDescent="0.25">
      <c r="A167" s="83"/>
      <c r="B167" s="85"/>
      <c r="C167" s="86"/>
      <c r="D167" s="86"/>
      <c r="E167" s="86"/>
      <c r="F167" s="86"/>
      <c r="G167" s="86"/>
      <c r="H167" s="86"/>
      <c r="I167" s="86"/>
      <c r="J167" s="86"/>
      <c r="K167" s="86"/>
      <c r="L167" s="87"/>
    </row>
    <row r="168" spans="1:16" s="9" customFormat="1" x14ac:dyDescent="0.25">
      <c r="A168" s="7"/>
      <c r="B168" s="369" t="s">
        <v>23</v>
      </c>
      <c r="C168" s="370"/>
      <c r="D168" s="370"/>
      <c r="E168" s="370"/>
      <c r="F168" s="370"/>
      <c r="G168" s="370"/>
      <c r="H168" s="370"/>
      <c r="I168" s="370"/>
      <c r="J168" s="370"/>
      <c r="K168" s="370"/>
      <c r="L168" s="371"/>
      <c r="M168" s="103"/>
    </row>
    <row r="169" spans="1:16" s="28" customFormat="1" x14ac:dyDescent="0.25">
      <c r="A169" s="83"/>
      <c r="B169" s="110"/>
      <c r="C169" s="111"/>
      <c r="D169" s="111"/>
      <c r="E169" s="111"/>
      <c r="F169" s="111"/>
      <c r="G169" s="111"/>
      <c r="H169" s="111"/>
      <c r="I169" s="111"/>
      <c r="J169" s="111"/>
      <c r="K169" s="111"/>
      <c r="L169" s="107"/>
    </row>
    <row r="170" spans="1:16" s="28" customFormat="1" x14ac:dyDescent="0.25">
      <c r="A170" s="83"/>
      <c r="B170" s="321" t="str">
        <f>IF(Intro!$G$24="English",O170,P170)</f>
        <v>Décrivez s'il y a une saisonnalité sur le marché canadien pour les marchandises. Décrivez les tendances saisonnières dans les importations, les stocks ou les ventes d’importations de votre entreprise au Canada.</v>
      </c>
      <c r="C170" s="322"/>
      <c r="D170" s="322"/>
      <c r="E170" s="322"/>
      <c r="F170" s="322"/>
      <c r="G170" s="322"/>
      <c r="H170" s="322"/>
      <c r="I170" s="322"/>
      <c r="J170" s="322"/>
      <c r="K170" s="322"/>
      <c r="L170" s="337"/>
      <c r="O170" s="28" t="s">
        <v>144</v>
      </c>
      <c r="P170" s="28" t="s">
        <v>145</v>
      </c>
    </row>
    <row r="171" spans="1:16" s="28" customFormat="1" x14ac:dyDescent="0.25">
      <c r="A171" s="83"/>
      <c r="B171" s="321"/>
      <c r="C171" s="322"/>
      <c r="D171" s="322"/>
      <c r="E171" s="322"/>
      <c r="F171" s="322"/>
      <c r="G171" s="322"/>
      <c r="H171" s="322"/>
      <c r="I171" s="322"/>
      <c r="J171" s="322"/>
      <c r="K171" s="322"/>
      <c r="L171" s="337"/>
    </row>
    <row r="172" spans="1:16" s="28" customFormat="1" x14ac:dyDescent="0.25">
      <c r="A172" s="83"/>
      <c r="B172" s="110"/>
      <c r="C172" s="111"/>
      <c r="D172" s="111"/>
      <c r="E172" s="111"/>
      <c r="F172" s="111"/>
      <c r="G172" s="111"/>
      <c r="H172" s="111"/>
      <c r="I172" s="111"/>
      <c r="J172" s="111"/>
      <c r="K172" s="111"/>
      <c r="L172" s="107"/>
    </row>
    <row r="173" spans="1:16" s="9" customFormat="1" x14ac:dyDescent="0.25">
      <c r="A173" s="7"/>
      <c r="B173" s="366"/>
      <c r="C173" s="367"/>
      <c r="D173" s="367"/>
      <c r="E173" s="367"/>
      <c r="F173" s="367"/>
      <c r="G173" s="367"/>
      <c r="H173" s="367"/>
      <c r="I173" s="367"/>
      <c r="J173" s="367"/>
      <c r="K173" s="367"/>
      <c r="L173" s="368"/>
      <c r="M173" s="28"/>
    </row>
    <row r="174" spans="1:16" s="9" customFormat="1" x14ac:dyDescent="0.25">
      <c r="A174" s="7"/>
      <c r="B174" s="366"/>
      <c r="C174" s="367"/>
      <c r="D174" s="367"/>
      <c r="E174" s="367"/>
      <c r="F174" s="367"/>
      <c r="G174" s="367"/>
      <c r="H174" s="367"/>
      <c r="I174" s="367"/>
      <c r="J174" s="367"/>
      <c r="K174" s="367"/>
      <c r="L174" s="368"/>
      <c r="M174" s="28"/>
    </row>
    <row r="175" spans="1:16" s="9" customFormat="1" x14ac:dyDescent="0.25">
      <c r="A175" s="7"/>
      <c r="B175" s="366"/>
      <c r="C175" s="367"/>
      <c r="D175" s="367"/>
      <c r="E175" s="367"/>
      <c r="F175" s="367"/>
      <c r="G175" s="367"/>
      <c r="H175" s="367"/>
      <c r="I175" s="367"/>
      <c r="J175" s="367"/>
      <c r="K175" s="367"/>
      <c r="L175" s="368"/>
      <c r="M175" s="28"/>
    </row>
    <row r="176" spans="1:16" s="9" customFormat="1" x14ac:dyDescent="0.25">
      <c r="A176" s="7"/>
      <c r="B176" s="366"/>
      <c r="C176" s="367"/>
      <c r="D176" s="367"/>
      <c r="E176" s="367"/>
      <c r="F176" s="367"/>
      <c r="G176" s="367"/>
      <c r="H176" s="367"/>
      <c r="I176" s="367"/>
      <c r="J176" s="367"/>
      <c r="K176" s="367"/>
      <c r="L176" s="368"/>
      <c r="M176" s="28"/>
    </row>
    <row r="177" spans="1:16" s="9" customFormat="1" x14ac:dyDescent="0.25">
      <c r="A177" s="7"/>
      <c r="B177" s="366"/>
      <c r="C177" s="367"/>
      <c r="D177" s="367"/>
      <c r="E177" s="367"/>
      <c r="F177" s="367"/>
      <c r="G177" s="367"/>
      <c r="H177" s="367"/>
      <c r="I177" s="367"/>
      <c r="J177" s="367"/>
      <c r="K177" s="367"/>
      <c r="L177" s="368"/>
      <c r="M177" s="28"/>
    </row>
    <row r="178" spans="1:16" s="9" customFormat="1" x14ac:dyDescent="0.25">
      <c r="A178" s="7"/>
      <c r="B178" s="366"/>
      <c r="C178" s="367"/>
      <c r="D178" s="367"/>
      <c r="E178" s="367"/>
      <c r="F178" s="367"/>
      <c r="G178" s="367"/>
      <c r="H178" s="367"/>
      <c r="I178" s="367"/>
      <c r="J178" s="367"/>
      <c r="K178" s="367"/>
      <c r="L178" s="368"/>
      <c r="M178" s="28"/>
    </row>
    <row r="179" spans="1:16" s="9" customFormat="1" x14ac:dyDescent="0.25">
      <c r="A179" s="7"/>
      <c r="B179" s="366"/>
      <c r="C179" s="367"/>
      <c r="D179" s="367"/>
      <c r="E179" s="367"/>
      <c r="F179" s="367"/>
      <c r="G179" s="367"/>
      <c r="H179" s="367"/>
      <c r="I179" s="367"/>
      <c r="J179" s="367"/>
      <c r="K179" s="367"/>
      <c r="L179" s="368"/>
      <c r="M179" s="28"/>
    </row>
    <row r="180" spans="1:16" s="9" customFormat="1" x14ac:dyDescent="0.25">
      <c r="A180" s="7"/>
      <c r="B180" s="366"/>
      <c r="C180" s="367"/>
      <c r="D180" s="367"/>
      <c r="E180" s="367"/>
      <c r="F180" s="367"/>
      <c r="G180" s="367"/>
      <c r="H180" s="367"/>
      <c r="I180" s="367"/>
      <c r="J180" s="367"/>
      <c r="K180" s="367"/>
      <c r="L180" s="368"/>
      <c r="M180" s="28"/>
    </row>
    <row r="181" spans="1:16" s="28" customFormat="1" x14ac:dyDescent="0.25">
      <c r="A181" s="83"/>
      <c r="B181" s="85"/>
      <c r="C181" s="86"/>
      <c r="D181" s="86"/>
      <c r="E181" s="86"/>
      <c r="F181" s="86"/>
      <c r="G181" s="86"/>
      <c r="H181" s="86"/>
      <c r="I181" s="86"/>
      <c r="J181" s="86"/>
      <c r="K181" s="86"/>
      <c r="L181" s="87"/>
    </row>
    <row r="182" spans="1:16" s="9" customFormat="1" x14ac:dyDescent="0.25">
      <c r="A182" s="7"/>
      <c r="B182" s="369" t="s">
        <v>24</v>
      </c>
      <c r="C182" s="370"/>
      <c r="D182" s="370"/>
      <c r="E182" s="370"/>
      <c r="F182" s="370"/>
      <c r="G182" s="370"/>
      <c r="H182" s="370"/>
      <c r="I182" s="370"/>
      <c r="J182" s="370"/>
      <c r="K182" s="370"/>
      <c r="L182" s="371"/>
      <c r="M182" s="103"/>
    </row>
    <row r="183" spans="1:16" s="28" customFormat="1" x14ac:dyDescent="0.25">
      <c r="A183" s="83"/>
      <c r="B183" s="110"/>
      <c r="C183" s="111"/>
      <c r="D183" s="111"/>
      <c r="E183" s="111"/>
      <c r="F183" s="111"/>
      <c r="G183" s="111"/>
      <c r="H183" s="111"/>
      <c r="I183" s="111"/>
      <c r="J183" s="111"/>
      <c r="K183" s="111"/>
      <c r="L183" s="107"/>
    </row>
    <row r="184" spans="1:16" s="28" customFormat="1" x14ac:dyDescent="0.25">
      <c r="A184" s="83"/>
      <c r="B184" s="321" t="str">
        <f>IF(Intro!$G$24="English",O184,P184)</f>
        <v>Quels ont été les principaux facteurs affectant la demande des marchandises depuis le 1er janvier 2023 (par exemple, les préférences des utilisateurs, la politique gouvernementale, les conditions économiques, le taux de change)?</v>
      </c>
      <c r="C184" s="322"/>
      <c r="D184" s="322"/>
      <c r="E184" s="322"/>
      <c r="F184" s="322"/>
      <c r="G184" s="322"/>
      <c r="H184" s="322"/>
      <c r="I184" s="322"/>
      <c r="J184" s="322"/>
      <c r="K184" s="322"/>
      <c r="L184" s="337"/>
      <c r="O184" s="28" t="str">
        <f>"What have been the principal factors affecting the demand for the goods since January 1, "&amp;Variables!B6&amp;" (e.g., user preferences, government policy, economic conditions, exchange rate)?"</f>
        <v>What have been the principal factors affecting the demand for the goods since January 1, 2023 (e.g., user preferences, government policy, economic conditions, exchange rate)?</v>
      </c>
      <c r="P184" s="28" t="str">
        <f>"Quels ont été les principaux facteurs affectant la demande des marchandises depuis le 1er janvier "&amp;Variables!B6&amp;" (par exemple, les préférences des utilisateurs, la politique gouvernementale, les conditions économiques, le taux de change)?"</f>
        <v>Quels ont été les principaux facteurs affectant la demande des marchandises depuis le 1er janvier 2023 (par exemple, les préférences des utilisateurs, la politique gouvernementale, les conditions économiques, le taux de change)?</v>
      </c>
    </row>
    <row r="185" spans="1:16" s="28" customFormat="1" x14ac:dyDescent="0.25">
      <c r="A185" s="83"/>
      <c r="B185" s="321"/>
      <c r="C185" s="322"/>
      <c r="D185" s="322"/>
      <c r="E185" s="322"/>
      <c r="F185" s="322"/>
      <c r="G185" s="322"/>
      <c r="H185" s="322"/>
      <c r="I185" s="322"/>
      <c r="J185" s="322"/>
      <c r="K185" s="322"/>
      <c r="L185" s="337"/>
    </row>
    <row r="186" spans="1:16" s="28" customFormat="1" x14ac:dyDescent="0.25">
      <c r="A186" s="83"/>
      <c r="B186" s="110"/>
      <c r="C186" s="111"/>
      <c r="D186" s="111"/>
      <c r="E186" s="111"/>
      <c r="F186" s="111"/>
      <c r="G186" s="111"/>
      <c r="H186" s="111"/>
      <c r="I186" s="111"/>
      <c r="J186" s="111"/>
      <c r="K186" s="111"/>
      <c r="L186" s="107"/>
    </row>
    <row r="187" spans="1:16" s="9" customFormat="1" x14ac:dyDescent="0.25">
      <c r="A187" s="7"/>
      <c r="B187" s="366"/>
      <c r="C187" s="367"/>
      <c r="D187" s="367"/>
      <c r="E187" s="367"/>
      <c r="F187" s="367"/>
      <c r="G187" s="367"/>
      <c r="H187" s="367"/>
      <c r="I187" s="367"/>
      <c r="J187" s="367"/>
      <c r="K187" s="367"/>
      <c r="L187" s="368"/>
      <c r="M187" s="28"/>
    </row>
    <row r="188" spans="1:16" s="9" customFormat="1" x14ac:dyDescent="0.25">
      <c r="A188" s="7"/>
      <c r="B188" s="366"/>
      <c r="C188" s="367"/>
      <c r="D188" s="367"/>
      <c r="E188" s="367"/>
      <c r="F188" s="367"/>
      <c r="G188" s="367"/>
      <c r="H188" s="367"/>
      <c r="I188" s="367"/>
      <c r="J188" s="367"/>
      <c r="K188" s="367"/>
      <c r="L188" s="368"/>
      <c r="M188" s="28"/>
    </row>
    <row r="189" spans="1:16" s="9" customFormat="1" x14ac:dyDescent="0.25">
      <c r="A189" s="7"/>
      <c r="B189" s="366"/>
      <c r="C189" s="367"/>
      <c r="D189" s="367"/>
      <c r="E189" s="367"/>
      <c r="F189" s="367"/>
      <c r="G189" s="367"/>
      <c r="H189" s="367"/>
      <c r="I189" s="367"/>
      <c r="J189" s="367"/>
      <c r="K189" s="367"/>
      <c r="L189" s="368"/>
      <c r="M189" s="28"/>
    </row>
    <row r="190" spans="1:16" s="9" customFormat="1" x14ac:dyDescent="0.25">
      <c r="A190" s="7"/>
      <c r="B190" s="366"/>
      <c r="C190" s="367"/>
      <c r="D190" s="367"/>
      <c r="E190" s="367"/>
      <c r="F190" s="367"/>
      <c r="G190" s="367"/>
      <c r="H190" s="367"/>
      <c r="I190" s="367"/>
      <c r="J190" s="367"/>
      <c r="K190" s="367"/>
      <c r="L190" s="368"/>
      <c r="M190" s="28"/>
    </row>
    <row r="191" spans="1:16" s="9" customFormat="1" x14ac:dyDescent="0.25">
      <c r="A191" s="7"/>
      <c r="B191" s="366"/>
      <c r="C191" s="367"/>
      <c r="D191" s="367"/>
      <c r="E191" s="367"/>
      <c r="F191" s="367"/>
      <c r="G191" s="367"/>
      <c r="H191" s="367"/>
      <c r="I191" s="367"/>
      <c r="J191" s="367"/>
      <c r="K191" s="367"/>
      <c r="L191" s="368"/>
      <c r="M191" s="28"/>
    </row>
    <row r="192" spans="1:16" s="9" customFormat="1" x14ac:dyDescent="0.25">
      <c r="A192" s="7"/>
      <c r="B192" s="366"/>
      <c r="C192" s="367"/>
      <c r="D192" s="367"/>
      <c r="E192" s="367"/>
      <c r="F192" s="367"/>
      <c r="G192" s="367"/>
      <c r="H192" s="367"/>
      <c r="I192" s="367"/>
      <c r="J192" s="367"/>
      <c r="K192" s="367"/>
      <c r="L192" s="368"/>
      <c r="M192" s="28"/>
    </row>
    <row r="193" spans="1:16" s="9" customFormat="1" x14ac:dyDescent="0.25">
      <c r="A193" s="7"/>
      <c r="B193" s="366"/>
      <c r="C193" s="367"/>
      <c r="D193" s="367"/>
      <c r="E193" s="367"/>
      <c r="F193" s="367"/>
      <c r="G193" s="367"/>
      <c r="H193" s="367"/>
      <c r="I193" s="367"/>
      <c r="J193" s="367"/>
      <c r="K193" s="367"/>
      <c r="L193" s="368"/>
      <c r="M193" s="28"/>
    </row>
    <row r="194" spans="1:16" s="9" customFormat="1" x14ac:dyDescent="0.25">
      <c r="A194" s="7"/>
      <c r="B194" s="366"/>
      <c r="C194" s="367"/>
      <c r="D194" s="367"/>
      <c r="E194" s="367"/>
      <c r="F194" s="367"/>
      <c r="G194" s="367"/>
      <c r="H194" s="367"/>
      <c r="I194" s="367"/>
      <c r="J194" s="367"/>
      <c r="K194" s="367"/>
      <c r="L194" s="368"/>
      <c r="M194" s="28"/>
    </row>
    <row r="195" spans="1:16" s="28" customFormat="1" x14ac:dyDescent="0.25">
      <c r="A195" s="83"/>
      <c r="B195" s="85"/>
      <c r="C195" s="86"/>
      <c r="D195" s="86"/>
      <c r="E195" s="86"/>
      <c r="F195" s="86"/>
      <c r="G195" s="86"/>
      <c r="H195" s="86"/>
      <c r="I195" s="86"/>
      <c r="J195" s="86"/>
      <c r="K195" s="86"/>
      <c r="L195" s="87"/>
    </row>
    <row r="196" spans="1:16" s="9" customFormat="1" x14ac:dyDescent="0.25">
      <c r="A196" s="7"/>
      <c r="B196" s="369" t="s">
        <v>26</v>
      </c>
      <c r="C196" s="370"/>
      <c r="D196" s="370"/>
      <c r="E196" s="370"/>
      <c r="F196" s="370"/>
      <c r="G196" s="370"/>
      <c r="H196" s="370"/>
      <c r="I196" s="370"/>
      <c r="J196" s="370"/>
      <c r="K196" s="370"/>
      <c r="L196" s="371"/>
      <c r="M196" s="103"/>
    </row>
    <row r="197" spans="1:16" s="28" customFormat="1" x14ac:dyDescent="0.25">
      <c r="A197" s="83"/>
      <c r="B197" s="110"/>
      <c r="C197" s="111"/>
      <c r="D197" s="111"/>
      <c r="E197" s="111"/>
      <c r="F197" s="111"/>
      <c r="G197" s="111"/>
      <c r="H197" s="111"/>
      <c r="I197" s="111"/>
      <c r="J197" s="111"/>
      <c r="K197" s="111"/>
      <c r="L197" s="107"/>
    </row>
    <row r="198" spans="1:16" s="28" customFormat="1" x14ac:dyDescent="0.25">
      <c r="A198" s="83"/>
      <c r="B198" s="387" t="str">
        <f>IF(Intro!$G$24="English",O198,P198)</f>
        <v>Décrivez tout changement technologique qui a eu une incidence sur le marché canadien des marchandises depuis le 1er janvier 2023.</v>
      </c>
      <c r="C198" s="388"/>
      <c r="D198" s="388"/>
      <c r="E198" s="388"/>
      <c r="F198" s="388"/>
      <c r="G198" s="388"/>
      <c r="H198" s="388"/>
      <c r="I198" s="388"/>
      <c r="J198" s="388"/>
      <c r="K198" s="388"/>
      <c r="L198" s="389"/>
      <c r="O198" s="28" t="str">
        <f>"Describe any changes in technology that have impacted the Canadian market for the goods since January 1, "&amp;Variables!B6&amp;"."</f>
        <v>Describe any changes in technology that have impacted the Canadian market for the goods since January 1, 2023.</v>
      </c>
      <c r="P198" s="28" t="str">
        <f>"Décrivez tout changement technologique qui a eu une incidence sur le marché canadien des marchandises depuis le 1er janvier "&amp;Variables!B6&amp;"."</f>
        <v>Décrivez tout changement technologique qui a eu une incidence sur le marché canadien des marchandises depuis le 1er janvier 2023.</v>
      </c>
    </row>
    <row r="199" spans="1:16" s="28" customFormat="1" x14ac:dyDescent="0.25">
      <c r="A199" s="83"/>
      <c r="B199" s="110"/>
      <c r="C199" s="111"/>
      <c r="D199" s="111"/>
      <c r="E199" s="111"/>
      <c r="F199" s="111"/>
      <c r="G199" s="111"/>
      <c r="H199" s="111"/>
      <c r="I199" s="111"/>
      <c r="J199" s="111"/>
      <c r="K199" s="111"/>
      <c r="L199" s="107"/>
    </row>
    <row r="200" spans="1:16" s="9" customFormat="1" x14ac:dyDescent="0.25">
      <c r="A200" s="7"/>
      <c r="B200" s="366"/>
      <c r="C200" s="367"/>
      <c r="D200" s="367"/>
      <c r="E200" s="367"/>
      <c r="F200" s="367"/>
      <c r="G200" s="367"/>
      <c r="H200" s="367"/>
      <c r="I200" s="367"/>
      <c r="J200" s="367"/>
      <c r="K200" s="367"/>
      <c r="L200" s="368"/>
      <c r="M200" s="28"/>
    </row>
    <row r="201" spans="1:16" s="9" customFormat="1" x14ac:dyDescent="0.25">
      <c r="A201" s="7"/>
      <c r="B201" s="366"/>
      <c r="C201" s="367"/>
      <c r="D201" s="367"/>
      <c r="E201" s="367"/>
      <c r="F201" s="367"/>
      <c r="G201" s="367"/>
      <c r="H201" s="367"/>
      <c r="I201" s="367"/>
      <c r="J201" s="367"/>
      <c r="K201" s="367"/>
      <c r="L201" s="368"/>
      <c r="M201" s="28"/>
    </row>
    <row r="202" spans="1:16" s="9" customFormat="1" x14ac:dyDescent="0.25">
      <c r="A202" s="7"/>
      <c r="B202" s="366"/>
      <c r="C202" s="367"/>
      <c r="D202" s="367"/>
      <c r="E202" s="367"/>
      <c r="F202" s="367"/>
      <c r="G202" s="367"/>
      <c r="H202" s="367"/>
      <c r="I202" s="367"/>
      <c r="J202" s="367"/>
      <c r="K202" s="367"/>
      <c r="L202" s="368"/>
      <c r="M202" s="28"/>
    </row>
    <row r="203" spans="1:16" s="9" customFormat="1" x14ac:dyDescent="0.25">
      <c r="A203" s="7"/>
      <c r="B203" s="366"/>
      <c r="C203" s="367"/>
      <c r="D203" s="367"/>
      <c r="E203" s="367"/>
      <c r="F203" s="367"/>
      <c r="G203" s="367"/>
      <c r="H203" s="367"/>
      <c r="I203" s="367"/>
      <c r="J203" s="367"/>
      <c r="K203" s="367"/>
      <c r="L203" s="368"/>
      <c r="M203" s="28"/>
    </row>
    <row r="204" spans="1:16" s="9" customFormat="1" x14ac:dyDescent="0.25">
      <c r="A204" s="7"/>
      <c r="B204" s="366"/>
      <c r="C204" s="367"/>
      <c r="D204" s="367"/>
      <c r="E204" s="367"/>
      <c r="F204" s="367"/>
      <c r="G204" s="367"/>
      <c r="H204" s="367"/>
      <c r="I204" s="367"/>
      <c r="J204" s="367"/>
      <c r="K204" s="367"/>
      <c r="L204" s="368"/>
      <c r="M204" s="28"/>
    </row>
    <row r="205" spans="1:16" s="9" customFormat="1" x14ac:dyDescent="0.25">
      <c r="A205" s="7"/>
      <c r="B205" s="366"/>
      <c r="C205" s="367"/>
      <c r="D205" s="367"/>
      <c r="E205" s="367"/>
      <c r="F205" s="367"/>
      <c r="G205" s="367"/>
      <c r="H205" s="367"/>
      <c r="I205" s="367"/>
      <c r="J205" s="367"/>
      <c r="K205" s="367"/>
      <c r="L205" s="368"/>
      <c r="M205" s="28"/>
    </row>
    <row r="206" spans="1:16" s="9" customFormat="1" x14ac:dyDescent="0.25">
      <c r="A206" s="7"/>
      <c r="B206" s="366"/>
      <c r="C206" s="367"/>
      <c r="D206" s="367"/>
      <c r="E206" s="367"/>
      <c r="F206" s="367"/>
      <c r="G206" s="367"/>
      <c r="H206" s="367"/>
      <c r="I206" s="367"/>
      <c r="J206" s="367"/>
      <c r="K206" s="367"/>
      <c r="L206" s="368"/>
      <c r="M206" s="28"/>
    </row>
    <row r="207" spans="1:16" s="9" customFormat="1" x14ac:dyDescent="0.25">
      <c r="A207" s="7"/>
      <c r="B207" s="366"/>
      <c r="C207" s="367"/>
      <c r="D207" s="367"/>
      <c r="E207" s="367"/>
      <c r="F207" s="367"/>
      <c r="G207" s="367"/>
      <c r="H207" s="367"/>
      <c r="I207" s="367"/>
      <c r="J207" s="367"/>
      <c r="K207" s="367"/>
      <c r="L207" s="368"/>
      <c r="M207" s="28"/>
    </row>
    <row r="208" spans="1:16" s="28" customFormat="1" x14ac:dyDescent="0.25">
      <c r="A208" s="83"/>
      <c r="B208" s="85"/>
      <c r="C208" s="86"/>
      <c r="D208" s="86"/>
      <c r="E208" s="86"/>
      <c r="F208" s="86"/>
      <c r="G208" s="86"/>
      <c r="H208" s="86"/>
      <c r="I208" s="86"/>
      <c r="J208" s="86"/>
      <c r="K208" s="86"/>
      <c r="L208" s="87"/>
    </row>
    <row r="209" spans="1:16" s="9" customFormat="1" x14ac:dyDescent="0.25">
      <c r="A209" s="7"/>
      <c r="B209" s="369" t="s">
        <v>34</v>
      </c>
      <c r="C209" s="370"/>
      <c r="D209" s="370"/>
      <c r="E209" s="370"/>
      <c r="F209" s="370"/>
      <c r="G209" s="370"/>
      <c r="H209" s="370"/>
      <c r="I209" s="370"/>
      <c r="J209" s="370"/>
      <c r="K209" s="370"/>
      <c r="L209" s="371"/>
      <c r="M209" s="103"/>
    </row>
    <row r="210" spans="1:16" s="28" customFormat="1" x14ac:dyDescent="0.25">
      <c r="A210" s="83"/>
      <c r="B210" s="110"/>
      <c r="C210" s="111"/>
      <c r="D210" s="111"/>
      <c r="E210" s="111"/>
      <c r="F210" s="111"/>
      <c r="G210" s="111"/>
      <c r="H210" s="111"/>
      <c r="I210" s="111"/>
      <c r="J210" s="111"/>
      <c r="K210" s="111"/>
      <c r="L210" s="107"/>
    </row>
    <row r="211" spans="1:16" s="28" customFormat="1" x14ac:dyDescent="0.25">
      <c r="A211" s="83"/>
      <c r="B211" s="321" t="str">
        <f>IF(Intro!$G$24="English",O211,P211)</f>
        <v>Expliquez les circonstances dans lesquelles les acheteurs canadiens sont prêts à payer un prix plus élevé pour les marchandises produites au Canada. Quel serait le montant de ce supplément?</v>
      </c>
      <c r="C211" s="322"/>
      <c r="D211" s="322"/>
      <c r="E211" s="322"/>
      <c r="F211" s="322"/>
      <c r="G211" s="322"/>
      <c r="H211" s="322"/>
      <c r="I211" s="322"/>
      <c r="J211" s="322"/>
      <c r="K211" s="322"/>
      <c r="L211" s="337"/>
      <c r="O211" s="28" t="s">
        <v>123</v>
      </c>
      <c r="P211" s="28" t="s">
        <v>158</v>
      </c>
    </row>
    <row r="212" spans="1:16" s="28" customFormat="1" x14ac:dyDescent="0.25">
      <c r="A212" s="83"/>
      <c r="B212" s="110"/>
      <c r="C212" s="111"/>
      <c r="D212" s="111"/>
      <c r="E212" s="111"/>
      <c r="F212" s="111"/>
      <c r="G212" s="111"/>
      <c r="H212" s="111"/>
      <c r="I212" s="111"/>
      <c r="J212" s="111"/>
      <c r="K212" s="111"/>
      <c r="L212" s="107"/>
    </row>
    <row r="213" spans="1:16" x14ac:dyDescent="0.25">
      <c r="B213" s="412" t="str">
        <f>IF(Intro!$G$24="English",O213,P213)</f>
        <v xml:space="preserve"> Majoration du prix</v>
      </c>
      <c r="C213" s="309"/>
      <c r="D213" s="54" t="s">
        <v>95</v>
      </c>
      <c r="E213" s="139"/>
      <c r="F213" s="111"/>
      <c r="G213" s="111"/>
      <c r="H213" s="111"/>
      <c r="I213" s="111"/>
      <c r="J213" s="111"/>
      <c r="K213" s="111"/>
      <c r="L213" s="107"/>
      <c r="M213" s="53"/>
      <c r="O213" s="53" t="s">
        <v>96</v>
      </c>
      <c r="P213" s="53" t="s">
        <v>97</v>
      </c>
    </row>
    <row r="214" spans="1:16" s="28" customFormat="1" x14ac:dyDescent="0.25">
      <c r="A214" s="83"/>
      <c r="B214" s="110"/>
      <c r="C214" s="111"/>
      <c r="D214" s="111"/>
      <c r="E214" s="111"/>
      <c r="F214" s="111"/>
      <c r="G214" s="111"/>
      <c r="H214" s="111"/>
      <c r="I214" s="111"/>
      <c r="J214" s="111"/>
      <c r="K214" s="111"/>
      <c r="L214" s="107"/>
    </row>
    <row r="215" spans="1:16" s="9" customFormat="1" x14ac:dyDescent="0.25">
      <c r="A215" s="7"/>
      <c r="B215" s="366"/>
      <c r="C215" s="367"/>
      <c r="D215" s="367"/>
      <c r="E215" s="367"/>
      <c r="F215" s="367"/>
      <c r="G215" s="367"/>
      <c r="H215" s="367"/>
      <c r="I215" s="367"/>
      <c r="J215" s="367"/>
      <c r="K215" s="367"/>
      <c r="L215" s="368"/>
      <c r="M215" s="28"/>
    </row>
    <row r="216" spans="1:16" s="9" customFormat="1" x14ac:dyDescent="0.25">
      <c r="A216" s="7"/>
      <c r="B216" s="366"/>
      <c r="C216" s="367"/>
      <c r="D216" s="367"/>
      <c r="E216" s="367"/>
      <c r="F216" s="367"/>
      <c r="G216" s="367"/>
      <c r="H216" s="367"/>
      <c r="I216" s="367"/>
      <c r="J216" s="367"/>
      <c r="K216" s="367"/>
      <c r="L216" s="368"/>
      <c r="M216" s="28"/>
    </row>
    <row r="217" spans="1:16" s="9" customFormat="1" x14ac:dyDescent="0.25">
      <c r="A217" s="7"/>
      <c r="B217" s="366"/>
      <c r="C217" s="367"/>
      <c r="D217" s="367"/>
      <c r="E217" s="367"/>
      <c r="F217" s="367"/>
      <c r="G217" s="367"/>
      <c r="H217" s="367"/>
      <c r="I217" s="367"/>
      <c r="J217" s="367"/>
      <c r="K217" s="367"/>
      <c r="L217" s="368"/>
      <c r="M217" s="28"/>
    </row>
    <row r="218" spans="1:16" s="9" customFormat="1" x14ac:dyDescent="0.25">
      <c r="A218" s="7"/>
      <c r="B218" s="366"/>
      <c r="C218" s="367"/>
      <c r="D218" s="367"/>
      <c r="E218" s="367"/>
      <c r="F218" s="367"/>
      <c r="G218" s="367"/>
      <c r="H218" s="367"/>
      <c r="I218" s="367"/>
      <c r="J218" s="367"/>
      <c r="K218" s="367"/>
      <c r="L218" s="368"/>
      <c r="M218" s="28"/>
    </row>
    <row r="219" spans="1:16" s="9" customFormat="1" x14ac:dyDescent="0.25">
      <c r="A219" s="7"/>
      <c r="B219" s="366"/>
      <c r="C219" s="367"/>
      <c r="D219" s="367"/>
      <c r="E219" s="367"/>
      <c r="F219" s="367"/>
      <c r="G219" s="367"/>
      <c r="H219" s="367"/>
      <c r="I219" s="367"/>
      <c r="J219" s="367"/>
      <c r="K219" s="367"/>
      <c r="L219" s="368"/>
      <c r="M219" s="28"/>
    </row>
    <row r="220" spans="1:16" s="9" customFormat="1" x14ac:dyDescent="0.25">
      <c r="A220" s="7"/>
      <c r="B220" s="366"/>
      <c r="C220" s="367"/>
      <c r="D220" s="367"/>
      <c r="E220" s="367"/>
      <c r="F220" s="367"/>
      <c r="G220" s="367"/>
      <c r="H220" s="367"/>
      <c r="I220" s="367"/>
      <c r="J220" s="367"/>
      <c r="K220" s="367"/>
      <c r="L220" s="368"/>
      <c r="M220" s="28"/>
    </row>
    <row r="221" spans="1:16" s="9" customFormat="1" x14ac:dyDescent="0.25">
      <c r="A221" s="7"/>
      <c r="B221" s="366"/>
      <c r="C221" s="367"/>
      <c r="D221" s="367"/>
      <c r="E221" s="367"/>
      <c r="F221" s="367"/>
      <c r="G221" s="367"/>
      <c r="H221" s="367"/>
      <c r="I221" s="367"/>
      <c r="J221" s="367"/>
      <c r="K221" s="367"/>
      <c r="L221" s="368"/>
      <c r="M221" s="28"/>
    </row>
    <row r="222" spans="1:16" s="9" customFormat="1" x14ac:dyDescent="0.25">
      <c r="A222" s="7"/>
      <c r="B222" s="366"/>
      <c r="C222" s="367"/>
      <c r="D222" s="367"/>
      <c r="E222" s="367"/>
      <c r="F222" s="367"/>
      <c r="G222" s="367"/>
      <c r="H222" s="367"/>
      <c r="I222" s="367"/>
      <c r="J222" s="367"/>
      <c r="K222" s="367"/>
      <c r="L222" s="368"/>
      <c r="M222" s="28"/>
    </row>
    <row r="223" spans="1:16" s="28" customFormat="1" x14ac:dyDescent="0.25">
      <c r="A223" s="83"/>
      <c r="B223" s="85"/>
      <c r="C223" s="86"/>
      <c r="D223" s="86"/>
      <c r="E223" s="86"/>
      <c r="F223" s="86"/>
      <c r="G223" s="86"/>
      <c r="H223" s="86"/>
      <c r="I223" s="86"/>
      <c r="J223" s="86"/>
      <c r="K223" s="86"/>
      <c r="L223" s="87"/>
    </row>
    <row r="224" spans="1:16" s="9" customFormat="1" x14ac:dyDescent="0.25">
      <c r="A224" s="7"/>
      <c r="B224" s="369" t="s">
        <v>36</v>
      </c>
      <c r="C224" s="370"/>
      <c r="D224" s="370"/>
      <c r="E224" s="370"/>
      <c r="F224" s="370"/>
      <c r="G224" s="370"/>
      <c r="H224" s="370"/>
      <c r="I224" s="370"/>
      <c r="J224" s="370"/>
      <c r="K224" s="370"/>
      <c r="L224" s="371"/>
      <c r="M224" s="103"/>
    </row>
    <row r="225" spans="1:16" s="28" customFormat="1" x14ac:dyDescent="0.25">
      <c r="A225" s="83"/>
      <c r="B225" s="110"/>
      <c r="C225" s="111"/>
      <c r="D225" s="111"/>
      <c r="E225" s="111"/>
      <c r="F225" s="111"/>
      <c r="G225" s="111"/>
      <c r="H225" s="111"/>
      <c r="I225" s="111"/>
      <c r="J225" s="111"/>
      <c r="K225" s="111"/>
      <c r="L225" s="107"/>
    </row>
    <row r="226" spans="1:16" s="28" customFormat="1" x14ac:dyDescent="0.25">
      <c r="A226" s="83"/>
      <c r="B226" s="275" t="str">
        <f>IF(Intro!$G$24="English",O226,P226)</f>
        <v>Les marchandises produites au Canada sont-elles interchangeables avec les marchandises importées de Taipei chinois, de l’Inde, de l’Indonésie, de la Corée, de Thaïlande, de Türkiye, de l'Ukraine, et du Vietnam, à l’exception des marchandises exportées de la Corée par Hyundai Steel Company, et des marchandises exportées de Türkiye par Borusan Mannesmann Boru Sanayi ve Ticaret A.Ş.? Expliquez.</v>
      </c>
      <c r="C226" s="276"/>
      <c r="D226" s="276"/>
      <c r="E226" s="276"/>
      <c r="F226" s="276"/>
      <c r="G226" s="276"/>
      <c r="H226" s="276"/>
      <c r="I226" s="276"/>
      <c r="J226" s="276"/>
      <c r="K226" s="276"/>
      <c r="L226" s="277"/>
      <c r="O226" s="28" t="str">
        <f>"Are the goods produced in Canada interchangeable with the goods imported from "&amp;Variables!B5&amp;"? Explain."</f>
        <v>Are the goods produced in Canada interchangeable with the goods imported from Chinese Taipei, India, Indonesia, Korea, Thailand, Türkiye, Ukraine, and Vietnam, except for goods exported from Korea by Hyundai Steel Company, and goods exported from Türkiye by Borusan Mannesmann Boru Sanayi ve Ticaret A.Ş.? Explain.</v>
      </c>
      <c r="P226" s="28" t="str">
        <f>"Les marchandises produites au Canada sont-elles interchangeables avec les marchandises importées "&amp;Variables!C5&amp;"? Expliquez."</f>
        <v>Les marchandises produites au Canada sont-elles interchangeables avec les marchandises importées de Taipei chinois, de l’Inde, de l’Indonésie, de la Corée, de Thaïlande, de Türkiye, de l'Ukraine, et du Vietnam, à l’exception des marchandises exportées de la Corée par Hyundai Steel Company, et des marchandises exportées de Türkiye par Borusan Mannesmann Boru Sanayi ve Ticaret A.Ş.? Expliquez.</v>
      </c>
    </row>
    <row r="227" spans="1:16" s="28" customFormat="1" x14ac:dyDescent="0.25">
      <c r="A227" s="83"/>
      <c r="B227" s="275"/>
      <c r="C227" s="276"/>
      <c r="D227" s="276"/>
      <c r="E227" s="276"/>
      <c r="F227" s="276"/>
      <c r="G227" s="276"/>
      <c r="H227" s="276"/>
      <c r="I227" s="276"/>
      <c r="J227" s="276"/>
      <c r="K227" s="276"/>
      <c r="L227" s="277"/>
    </row>
    <row r="228" spans="1:16" s="28" customFormat="1" x14ac:dyDescent="0.25">
      <c r="A228" s="83"/>
      <c r="B228" s="110"/>
      <c r="C228" s="111"/>
      <c r="D228" s="111"/>
      <c r="E228" s="111"/>
      <c r="F228" s="111"/>
      <c r="G228" s="111"/>
      <c r="H228" s="111"/>
      <c r="I228" s="111"/>
      <c r="J228" s="111"/>
      <c r="K228" s="111"/>
      <c r="L228" s="107"/>
    </row>
    <row r="229" spans="1:16" s="9" customFormat="1" x14ac:dyDescent="0.25">
      <c r="A229" s="7"/>
      <c r="B229" s="366"/>
      <c r="C229" s="367"/>
      <c r="D229" s="367"/>
      <c r="E229" s="367"/>
      <c r="F229" s="367"/>
      <c r="G229" s="367"/>
      <c r="H229" s="367"/>
      <c r="I229" s="367"/>
      <c r="J229" s="367"/>
      <c r="K229" s="367"/>
      <c r="L229" s="368"/>
      <c r="M229" s="28"/>
    </row>
    <row r="230" spans="1:16" s="9" customFormat="1" x14ac:dyDescent="0.25">
      <c r="A230" s="7"/>
      <c r="B230" s="366"/>
      <c r="C230" s="367"/>
      <c r="D230" s="367"/>
      <c r="E230" s="367"/>
      <c r="F230" s="367"/>
      <c r="G230" s="367"/>
      <c r="H230" s="367"/>
      <c r="I230" s="367"/>
      <c r="J230" s="367"/>
      <c r="K230" s="367"/>
      <c r="L230" s="368"/>
      <c r="M230" s="28"/>
    </row>
    <row r="231" spans="1:16" s="9" customFormat="1" x14ac:dyDescent="0.25">
      <c r="A231" s="7"/>
      <c r="B231" s="366"/>
      <c r="C231" s="367"/>
      <c r="D231" s="367"/>
      <c r="E231" s="367"/>
      <c r="F231" s="367"/>
      <c r="G231" s="367"/>
      <c r="H231" s="367"/>
      <c r="I231" s="367"/>
      <c r="J231" s="367"/>
      <c r="K231" s="367"/>
      <c r="L231" s="368"/>
      <c r="M231" s="28"/>
    </row>
    <row r="232" spans="1:16" s="9" customFormat="1" x14ac:dyDescent="0.25">
      <c r="A232" s="7"/>
      <c r="B232" s="366"/>
      <c r="C232" s="367"/>
      <c r="D232" s="367"/>
      <c r="E232" s="367"/>
      <c r="F232" s="367"/>
      <c r="G232" s="367"/>
      <c r="H232" s="367"/>
      <c r="I232" s="367"/>
      <c r="J232" s="367"/>
      <c r="K232" s="367"/>
      <c r="L232" s="368"/>
      <c r="M232" s="28"/>
    </row>
    <row r="233" spans="1:16" s="9" customFormat="1" x14ac:dyDescent="0.25">
      <c r="A233" s="7"/>
      <c r="B233" s="366"/>
      <c r="C233" s="367"/>
      <c r="D233" s="367"/>
      <c r="E233" s="367"/>
      <c r="F233" s="367"/>
      <c r="G233" s="367"/>
      <c r="H233" s="367"/>
      <c r="I233" s="367"/>
      <c r="J233" s="367"/>
      <c r="K233" s="367"/>
      <c r="L233" s="368"/>
      <c r="M233" s="28"/>
    </row>
    <row r="234" spans="1:16" s="9" customFormat="1" x14ac:dyDescent="0.25">
      <c r="A234" s="7"/>
      <c r="B234" s="366"/>
      <c r="C234" s="367"/>
      <c r="D234" s="367"/>
      <c r="E234" s="367"/>
      <c r="F234" s="367"/>
      <c r="G234" s="367"/>
      <c r="H234" s="367"/>
      <c r="I234" s="367"/>
      <c r="J234" s="367"/>
      <c r="K234" s="367"/>
      <c r="L234" s="368"/>
      <c r="M234" s="28"/>
    </row>
    <row r="235" spans="1:16" s="9" customFormat="1" x14ac:dyDescent="0.25">
      <c r="A235" s="7"/>
      <c r="B235" s="366"/>
      <c r="C235" s="367"/>
      <c r="D235" s="367"/>
      <c r="E235" s="367"/>
      <c r="F235" s="367"/>
      <c r="G235" s="367"/>
      <c r="H235" s="367"/>
      <c r="I235" s="367"/>
      <c r="J235" s="367"/>
      <c r="K235" s="367"/>
      <c r="L235" s="368"/>
      <c r="M235" s="28"/>
    </row>
    <row r="236" spans="1:16" s="9" customFormat="1" x14ac:dyDescent="0.25">
      <c r="A236" s="7"/>
      <c r="B236" s="366"/>
      <c r="C236" s="367"/>
      <c r="D236" s="367"/>
      <c r="E236" s="367"/>
      <c r="F236" s="367"/>
      <c r="G236" s="367"/>
      <c r="H236" s="367"/>
      <c r="I236" s="367"/>
      <c r="J236" s="367"/>
      <c r="K236" s="367"/>
      <c r="L236" s="368"/>
      <c r="M236" s="28"/>
    </row>
    <row r="237" spans="1:16" s="28" customFormat="1" x14ac:dyDescent="0.25">
      <c r="A237" s="83"/>
      <c r="B237" s="85"/>
      <c r="C237" s="86"/>
      <c r="D237" s="86"/>
      <c r="E237" s="86"/>
      <c r="F237" s="86"/>
      <c r="G237" s="86"/>
      <c r="H237" s="86"/>
      <c r="I237" s="86"/>
      <c r="J237" s="86"/>
      <c r="K237" s="86"/>
      <c r="L237" s="87"/>
    </row>
    <row r="238" spans="1:16" s="9" customFormat="1" x14ac:dyDescent="0.25">
      <c r="A238" s="7"/>
      <c r="B238" s="369" t="s">
        <v>37</v>
      </c>
      <c r="C238" s="370"/>
      <c r="D238" s="370"/>
      <c r="E238" s="370"/>
      <c r="F238" s="370"/>
      <c r="G238" s="370"/>
      <c r="H238" s="370"/>
      <c r="I238" s="370"/>
      <c r="J238" s="370"/>
      <c r="K238" s="370"/>
      <c r="L238" s="371"/>
      <c r="M238" s="103"/>
    </row>
    <row r="239" spans="1:16" s="28" customFormat="1" x14ac:dyDescent="0.25">
      <c r="A239" s="83"/>
      <c r="B239" s="110"/>
      <c r="C239" s="111"/>
      <c r="D239" s="111"/>
      <c r="E239" s="111"/>
      <c r="F239" s="111"/>
      <c r="G239" s="111"/>
      <c r="H239" s="111"/>
      <c r="I239" s="111"/>
      <c r="J239" s="111"/>
      <c r="K239" s="111"/>
      <c r="L239" s="107"/>
    </row>
    <row r="240" spans="1:16" s="28" customFormat="1" ht="14.1" customHeight="1" x14ac:dyDescent="0.25">
      <c r="A240" s="83"/>
      <c r="B240" s="275" t="str">
        <f>IF(Intro!$G$24="English",O240,P240)</f>
        <v>Les marchandises produites au Canada sont-elles comparables en prix aux marchandises importées de Taipei chinois, de l’Inde, de l’Indonésie, de la Corée, de Thaïlande, de Türkiye, de l'Ukraine, et du Vietnam, à l’exception des marchandises exportées de la Corée par Hyundai Steel Company, et des marchandises exportées de Türkiye par Borusan Mannesmann Boru Sanayi ve Ticaret A.Ş.? Expliquez.</v>
      </c>
      <c r="C240" s="276"/>
      <c r="D240" s="276"/>
      <c r="E240" s="276"/>
      <c r="F240" s="276"/>
      <c r="G240" s="276"/>
      <c r="H240" s="276"/>
      <c r="I240" s="276"/>
      <c r="J240" s="276"/>
      <c r="K240" s="276"/>
      <c r="L240" s="277"/>
      <c r="O240" s="28" t="str">
        <f>"Are the goods produced in Canada comparable in price with the goods imported from "&amp;Variables!B5&amp;"? Explain."</f>
        <v>Are the goods produced in Canada comparable in price with the goods imported from Chinese Taipei, India, Indonesia, Korea, Thailand, Türkiye, Ukraine, and Vietnam, except for goods exported from Korea by Hyundai Steel Company, and goods exported from Türkiye by Borusan Mannesmann Boru Sanayi ve Ticaret A.Ş.? Explain.</v>
      </c>
      <c r="P240" s="28" t="str">
        <f>"Les marchandises produites au Canada sont-elles comparables en prix aux marchandises importées "&amp;Variables!C5&amp;"? Expliquez."</f>
        <v>Les marchandises produites au Canada sont-elles comparables en prix aux marchandises importées de Taipei chinois, de l’Inde, de l’Indonésie, de la Corée, de Thaïlande, de Türkiye, de l'Ukraine, et du Vietnam, à l’exception des marchandises exportées de la Corée par Hyundai Steel Company, et des marchandises exportées de Türkiye par Borusan Mannesmann Boru Sanayi ve Ticaret A.Ş.? Expliquez.</v>
      </c>
    </row>
    <row r="241" spans="1:16" s="28" customFormat="1" x14ac:dyDescent="0.25">
      <c r="A241" s="83"/>
      <c r="B241" s="275"/>
      <c r="C241" s="276"/>
      <c r="D241" s="276"/>
      <c r="E241" s="276"/>
      <c r="F241" s="276"/>
      <c r="G241" s="276"/>
      <c r="H241" s="276"/>
      <c r="I241" s="276"/>
      <c r="J241" s="276"/>
      <c r="K241" s="276"/>
      <c r="L241" s="277"/>
    </row>
    <row r="242" spans="1:16" s="28" customFormat="1" x14ac:dyDescent="0.25">
      <c r="A242" s="83"/>
      <c r="B242" s="110"/>
      <c r="C242" s="111"/>
      <c r="D242" s="111"/>
      <c r="E242" s="111"/>
      <c r="F242" s="111"/>
      <c r="G242" s="111"/>
      <c r="H242" s="111"/>
      <c r="I242" s="111"/>
      <c r="J242" s="111"/>
      <c r="K242" s="111"/>
      <c r="L242" s="107"/>
    </row>
    <row r="243" spans="1:16" s="9" customFormat="1" x14ac:dyDescent="0.25">
      <c r="A243" s="7"/>
      <c r="B243" s="366"/>
      <c r="C243" s="367"/>
      <c r="D243" s="367"/>
      <c r="E243" s="367"/>
      <c r="F243" s="367"/>
      <c r="G243" s="367"/>
      <c r="H243" s="367"/>
      <c r="I243" s="367"/>
      <c r="J243" s="367"/>
      <c r="K243" s="367"/>
      <c r="L243" s="368"/>
      <c r="M243" s="28"/>
    </row>
    <row r="244" spans="1:16" s="9" customFormat="1" x14ac:dyDescent="0.25">
      <c r="A244" s="7"/>
      <c r="B244" s="366"/>
      <c r="C244" s="367"/>
      <c r="D244" s="367"/>
      <c r="E244" s="367"/>
      <c r="F244" s="367"/>
      <c r="G244" s="367"/>
      <c r="H244" s="367"/>
      <c r="I244" s="367"/>
      <c r="J244" s="367"/>
      <c r="K244" s="367"/>
      <c r="L244" s="368"/>
      <c r="M244" s="28"/>
    </row>
    <row r="245" spans="1:16" s="9" customFormat="1" x14ac:dyDescent="0.25">
      <c r="A245" s="7"/>
      <c r="B245" s="366"/>
      <c r="C245" s="367"/>
      <c r="D245" s="367"/>
      <c r="E245" s="367"/>
      <c r="F245" s="367"/>
      <c r="G245" s="367"/>
      <c r="H245" s="367"/>
      <c r="I245" s="367"/>
      <c r="J245" s="367"/>
      <c r="K245" s="367"/>
      <c r="L245" s="368"/>
      <c r="M245" s="28"/>
    </row>
    <row r="246" spans="1:16" s="9" customFormat="1" x14ac:dyDescent="0.25">
      <c r="A246" s="7"/>
      <c r="B246" s="366"/>
      <c r="C246" s="367"/>
      <c r="D246" s="367"/>
      <c r="E246" s="367"/>
      <c r="F246" s="367"/>
      <c r="G246" s="367"/>
      <c r="H246" s="367"/>
      <c r="I246" s="367"/>
      <c r="J246" s="367"/>
      <c r="K246" s="367"/>
      <c r="L246" s="368"/>
      <c r="M246" s="28"/>
    </row>
    <row r="247" spans="1:16" s="9" customFormat="1" x14ac:dyDescent="0.25">
      <c r="A247" s="7"/>
      <c r="B247" s="366"/>
      <c r="C247" s="367"/>
      <c r="D247" s="367"/>
      <c r="E247" s="367"/>
      <c r="F247" s="367"/>
      <c r="G247" s="367"/>
      <c r="H247" s="367"/>
      <c r="I247" s="367"/>
      <c r="J247" s="367"/>
      <c r="K247" s="367"/>
      <c r="L247" s="368"/>
      <c r="M247" s="28"/>
    </row>
    <row r="248" spans="1:16" s="9" customFormat="1" x14ac:dyDescent="0.25">
      <c r="A248" s="7"/>
      <c r="B248" s="366"/>
      <c r="C248" s="367"/>
      <c r="D248" s="367"/>
      <c r="E248" s="367"/>
      <c r="F248" s="367"/>
      <c r="G248" s="367"/>
      <c r="H248" s="367"/>
      <c r="I248" s="367"/>
      <c r="J248" s="367"/>
      <c r="K248" s="367"/>
      <c r="L248" s="368"/>
      <c r="M248" s="28"/>
    </row>
    <row r="249" spans="1:16" s="9" customFormat="1" x14ac:dyDescent="0.25">
      <c r="A249" s="7"/>
      <c r="B249" s="366"/>
      <c r="C249" s="367"/>
      <c r="D249" s="367"/>
      <c r="E249" s="367"/>
      <c r="F249" s="367"/>
      <c r="G249" s="367"/>
      <c r="H249" s="367"/>
      <c r="I249" s="367"/>
      <c r="J249" s="367"/>
      <c r="K249" s="367"/>
      <c r="L249" s="368"/>
      <c r="M249" s="28"/>
    </row>
    <row r="250" spans="1:16" s="9" customFormat="1" x14ac:dyDescent="0.25">
      <c r="A250" s="7"/>
      <c r="B250" s="366"/>
      <c r="C250" s="367"/>
      <c r="D250" s="367"/>
      <c r="E250" s="367"/>
      <c r="F250" s="367"/>
      <c r="G250" s="367"/>
      <c r="H250" s="367"/>
      <c r="I250" s="367"/>
      <c r="J250" s="367"/>
      <c r="K250" s="367"/>
      <c r="L250" s="368"/>
      <c r="M250" s="28"/>
    </row>
    <row r="251" spans="1:16" s="28" customFormat="1" x14ac:dyDescent="0.25">
      <c r="A251" s="83"/>
      <c r="B251" s="85"/>
      <c r="C251" s="86"/>
      <c r="D251" s="86"/>
      <c r="E251" s="86"/>
      <c r="F251" s="86"/>
      <c r="G251" s="86"/>
      <c r="H251" s="86"/>
      <c r="I251" s="86"/>
      <c r="J251" s="86"/>
      <c r="K251" s="86"/>
      <c r="L251" s="87"/>
    </row>
    <row r="252" spans="1:16" s="9" customFormat="1" x14ac:dyDescent="0.25">
      <c r="A252" s="7"/>
      <c r="B252" s="369" t="s">
        <v>35</v>
      </c>
      <c r="C252" s="370"/>
      <c r="D252" s="370"/>
      <c r="E252" s="370"/>
      <c r="F252" s="370"/>
      <c r="G252" s="370"/>
      <c r="H252" s="370"/>
      <c r="I252" s="370"/>
      <c r="J252" s="370"/>
      <c r="K252" s="370"/>
      <c r="L252" s="371"/>
      <c r="M252" s="103"/>
    </row>
    <row r="253" spans="1:16" s="28" customFormat="1" x14ac:dyDescent="0.25">
      <c r="A253" s="83"/>
      <c r="B253" s="110"/>
      <c r="C253" s="111"/>
      <c r="D253" s="111"/>
      <c r="E253" s="111"/>
      <c r="F253" s="111"/>
      <c r="G253" s="111"/>
      <c r="H253" s="111"/>
      <c r="I253" s="111"/>
      <c r="J253" s="111"/>
      <c r="K253" s="111"/>
      <c r="L253" s="107"/>
    </row>
    <row r="254" spans="1:16" s="28" customFormat="1" ht="14.1" customHeight="1" x14ac:dyDescent="0.25">
      <c r="A254" s="83"/>
      <c r="B254" s="321" t="str">
        <f>IF(Intro!$G$24="English",O254,P254)</f>
        <v>Les marchandises produites au Canada sont-elles comparables en termes de facteurs autres que le prix (y compris la qualité du produit, les délais d'exécution et de livraison, la fiabilité de l'approvisionnement, etc.) avec les marchandises importées de Taipei chinois, de l’Inde, de l’Indonésie, de la Corée, de Thaïlande, de Türkiye, de l'Ukraine, et du Vietnam, à l’exception des marchandises exportées de la Corée par Hyundai Steel Company, et des marchandises exportées de Türkiye par Borusan Mannesmann Boru Sanayi ve Ticaret A.Ş.? Expliquez.</v>
      </c>
      <c r="C254" s="322"/>
      <c r="D254" s="322"/>
      <c r="E254" s="322"/>
      <c r="F254" s="322"/>
      <c r="G254" s="322"/>
      <c r="H254" s="322"/>
      <c r="I254" s="322"/>
      <c r="J254" s="322"/>
      <c r="K254" s="322"/>
      <c r="L254" s="337"/>
      <c r="O254" s="28" t="str">
        <f>"Are the goods produced in Canada comparable in non-price factors (including product quality, lead and delivery times, reliability of supply, etc.) with the goods imported from "&amp;Variables!B5&amp;"? Explain."</f>
        <v>Are the goods produced in Canada comparable in non-price factors (including product quality, lead and delivery times, reliability of supply, etc.) with the goods imported from Chinese Taipei, India, Indonesia, Korea, Thailand, Türkiye, Ukraine, and Vietnam, except for goods exported from Korea by Hyundai Steel Company, and goods exported from Türkiye by Borusan Mannesmann Boru Sanayi ve Ticaret A.Ş.? Explain.</v>
      </c>
      <c r="P254" s="28" t="str">
        <f>"Les marchandises produites au Canada sont-elles comparables en termes de facteurs autres que le prix (y compris la qualité du produit, les délais d'exécution et de livraison, la fiabilité de l'approvisionnement, etc.)"&amp;" avec les marchandises importées "&amp;Variables!C5&amp;"? Expliquez."</f>
        <v>Les marchandises produites au Canada sont-elles comparables en termes de facteurs autres que le prix (y compris la qualité du produit, les délais d'exécution et de livraison, la fiabilité de l'approvisionnement, etc.) avec les marchandises importées de Taipei chinois, de l’Inde, de l’Indonésie, de la Corée, de Thaïlande, de Türkiye, de l'Ukraine, et du Vietnam, à l’exception des marchandises exportées de la Corée par Hyundai Steel Company, et des marchandises exportées de Türkiye par Borusan Mannesmann Boru Sanayi ve Ticaret A.Ş.? Expliquez.</v>
      </c>
    </row>
    <row r="255" spans="1:16" s="28" customFormat="1" x14ac:dyDescent="0.25">
      <c r="A255" s="83"/>
      <c r="B255" s="321"/>
      <c r="C255" s="322"/>
      <c r="D255" s="322"/>
      <c r="E255" s="322"/>
      <c r="F255" s="322"/>
      <c r="G255" s="322"/>
      <c r="H255" s="322"/>
      <c r="I255" s="322"/>
      <c r="J255" s="322"/>
      <c r="K255" s="322"/>
      <c r="L255" s="337"/>
    </row>
    <row r="256" spans="1:16" s="28" customFormat="1" x14ac:dyDescent="0.25">
      <c r="A256" s="83"/>
      <c r="B256" s="321"/>
      <c r="C256" s="322"/>
      <c r="D256" s="322"/>
      <c r="E256" s="322"/>
      <c r="F256" s="322"/>
      <c r="G256" s="322"/>
      <c r="H256" s="322"/>
      <c r="I256" s="322"/>
      <c r="J256" s="322"/>
      <c r="K256" s="322"/>
      <c r="L256" s="337"/>
    </row>
    <row r="257" spans="1:16" s="28" customFormat="1" x14ac:dyDescent="0.25">
      <c r="A257" s="83"/>
      <c r="B257" s="110"/>
      <c r="C257" s="111"/>
      <c r="D257" s="111"/>
      <c r="E257" s="111"/>
      <c r="F257" s="111"/>
      <c r="G257" s="111"/>
      <c r="H257" s="111"/>
      <c r="I257" s="111"/>
      <c r="J257" s="111"/>
      <c r="K257" s="111"/>
      <c r="L257" s="107"/>
    </row>
    <row r="258" spans="1:16" s="9" customFormat="1" x14ac:dyDescent="0.25">
      <c r="A258" s="7"/>
      <c r="B258" s="366"/>
      <c r="C258" s="367"/>
      <c r="D258" s="367"/>
      <c r="E258" s="367"/>
      <c r="F258" s="367"/>
      <c r="G258" s="367"/>
      <c r="H258" s="367"/>
      <c r="I258" s="367"/>
      <c r="J258" s="367"/>
      <c r="K258" s="367"/>
      <c r="L258" s="368"/>
      <c r="M258" s="28"/>
    </row>
    <row r="259" spans="1:16" s="9" customFormat="1" x14ac:dyDescent="0.25">
      <c r="A259" s="7"/>
      <c r="B259" s="366"/>
      <c r="C259" s="367"/>
      <c r="D259" s="367"/>
      <c r="E259" s="367"/>
      <c r="F259" s="367"/>
      <c r="G259" s="367"/>
      <c r="H259" s="367"/>
      <c r="I259" s="367"/>
      <c r="J259" s="367"/>
      <c r="K259" s="367"/>
      <c r="L259" s="368"/>
      <c r="M259" s="28"/>
    </row>
    <row r="260" spans="1:16" s="9" customFormat="1" x14ac:dyDescent="0.25">
      <c r="A260" s="7"/>
      <c r="B260" s="366"/>
      <c r="C260" s="367"/>
      <c r="D260" s="367"/>
      <c r="E260" s="367"/>
      <c r="F260" s="367"/>
      <c r="G260" s="367"/>
      <c r="H260" s="367"/>
      <c r="I260" s="367"/>
      <c r="J260" s="367"/>
      <c r="K260" s="367"/>
      <c r="L260" s="368"/>
      <c r="M260" s="28"/>
    </row>
    <row r="261" spans="1:16" s="9" customFormat="1" x14ac:dyDescent="0.25">
      <c r="A261" s="7"/>
      <c r="B261" s="366"/>
      <c r="C261" s="367"/>
      <c r="D261" s="367"/>
      <c r="E261" s="367"/>
      <c r="F261" s="367"/>
      <c r="G261" s="367"/>
      <c r="H261" s="367"/>
      <c r="I261" s="367"/>
      <c r="J261" s="367"/>
      <c r="K261" s="367"/>
      <c r="L261" s="368"/>
      <c r="M261" s="28"/>
    </row>
    <row r="262" spans="1:16" s="9" customFormat="1" x14ac:dyDescent="0.25">
      <c r="A262" s="7"/>
      <c r="B262" s="366"/>
      <c r="C262" s="367"/>
      <c r="D262" s="367"/>
      <c r="E262" s="367"/>
      <c r="F262" s="367"/>
      <c r="G262" s="367"/>
      <c r="H262" s="367"/>
      <c r="I262" s="367"/>
      <c r="J262" s="367"/>
      <c r="K262" s="367"/>
      <c r="L262" s="368"/>
      <c r="M262" s="28"/>
    </row>
    <row r="263" spans="1:16" s="9" customFormat="1" x14ac:dyDescent="0.25">
      <c r="A263" s="7"/>
      <c r="B263" s="366"/>
      <c r="C263" s="367"/>
      <c r="D263" s="367"/>
      <c r="E263" s="367"/>
      <c r="F263" s="367"/>
      <c r="G263" s="367"/>
      <c r="H263" s="367"/>
      <c r="I263" s="367"/>
      <c r="J263" s="367"/>
      <c r="K263" s="367"/>
      <c r="L263" s="368"/>
      <c r="M263" s="28"/>
    </row>
    <row r="264" spans="1:16" s="9" customFormat="1" x14ac:dyDescent="0.25">
      <c r="A264" s="7"/>
      <c r="B264" s="366"/>
      <c r="C264" s="367"/>
      <c r="D264" s="367"/>
      <c r="E264" s="367"/>
      <c r="F264" s="367"/>
      <c r="G264" s="367"/>
      <c r="H264" s="367"/>
      <c r="I264" s="367"/>
      <c r="J264" s="367"/>
      <c r="K264" s="367"/>
      <c r="L264" s="368"/>
      <c r="M264" s="28"/>
    </row>
    <row r="265" spans="1:16" s="9" customFormat="1" x14ac:dyDescent="0.25">
      <c r="A265" s="7"/>
      <c r="B265" s="366"/>
      <c r="C265" s="367"/>
      <c r="D265" s="367"/>
      <c r="E265" s="367"/>
      <c r="F265" s="367"/>
      <c r="G265" s="367"/>
      <c r="H265" s="367"/>
      <c r="I265" s="367"/>
      <c r="J265" s="367"/>
      <c r="K265" s="367"/>
      <c r="L265" s="368"/>
      <c r="M265" s="28"/>
    </row>
    <row r="266" spans="1:16" s="28" customFormat="1" x14ac:dyDescent="0.25">
      <c r="A266" s="83"/>
      <c r="B266" s="85"/>
      <c r="C266" s="86"/>
      <c r="D266" s="86"/>
      <c r="E266" s="86"/>
      <c r="F266" s="86"/>
      <c r="G266" s="86"/>
      <c r="H266" s="86"/>
      <c r="I266" s="86"/>
      <c r="J266" s="86"/>
      <c r="K266" s="86"/>
      <c r="L266" s="87"/>
    </row>
    <row r="268" spans="1:16" x14ac:dyDescent="0.25">
      <c r="B268" s="393" t="str">
        <f>IF(Intro!$G$24="English",O268,P268)</f>
        <v>VENTES</v>
      </c>
      <c r="C268" s="394"/>
      <c r="D268" s="394"/>
      <c r="E268" s="394"/>
      <c r="F268" s="394"/>
      <c r="G268" s="394"/>
      <c r="H268" s="394"/>
      <c r="I268" s="394"/>
      <c r="J268" s="394"/>
      <c r="K268" s="394"/>
      <c r="L268" s="395"/>
      <c r="M268" s="28"/>
      <c r="O268" s="53" t="s">
        <v>239</v>
      </c>
      <c r="P268" s="53" t="s">
        <v>240</v>
      </c>
    </row>
    <row r="269" spans="1:16" s="9" customFormat="1" x14ac:dyDescent="0.25">
      <c r="A269" s="7"/>
      <c r="B269" s="369" t="s">
        <v>54</v>
      </c>
      <c r="C269" s="370"/>
      <c r="D269" s="370"/>
      <c r="E269" s="370"/>
      <c r="F269" s="370"/>
      <c r="G269" s="370"/>
      <c r="H269" s="370"/>
      <c r="I269" s="370"/>
      <c r="J269" s="370"/>
      <c r="K269" s="370"/>
      <c r="L269" s="371"/>
      <c r="M269" s="103"/>
    </row>
    <row r="270" spans="1:16" s="28" customFormat="1" x14ac:dyDescent="0.25">
      <c r="A270" s="83"/>
      <c r="B270" s="110"/>
      <c r="C270" s="111"/>
      <c r="D270" s="111"/>
      <c r="E270" s="111"/>
      <c r="F270" s="111"/>
      <c r="G270" s="111"/>
      <c r="H270" s="111"/>
      <c r="I270" s="111"/>
      <c r="J270" s="111"/>
      <c r="K270" s="111"/>
      <c r="L270" s="107"/>
    </row>
    <row r="271" spans="1:16" s="28" customFormat="1" x14ac:dyDescent="0.25">
      <c r="A271" s="83"/>
      <c r="B271" s="387" t="str">
        <f>IF(Intro!$G$24="English",O271,P271)</f>
        <v>Décrivez tout changement dans les canaux de distribution de votre entreprise depuis le 1er janvier 2023.</v>
      </c>
      <c r="C271" s="388"/>
      <c r="D271" s="388"/>
      <c r="E271" s="388"/>
      <c r="F271" s="388"/>
      <c r="G271" s="388"/>
      <c r="H271" s="388"/>
      <c r="I271" s="388"/>
      <c r="J271" s="388"/>
      <c r="K271" s="388"/>
      <c r="L271" s="389"/>
      <c r="O271" s="28" t="str">
        <f>"Describe any changes in your firm's channels of distribution since January 1, "&amp;Variables!B6&amp;"."</f>
        <v>Describe any changes in your firm's channels of distribution since January 1, 2023.</v>
      </c>
      <c r="P271" s="28" t="str">
        <f>"Décrivez tout changement dans les canaux de distribution de votre entreprise depuis le 1er janvier "&amp;Variables!B6&amp;"."</f>
        <v>Décrivez tout changement dans les canaux de distribution de votre entreprise depuis le 1er janvier 2023.</v>
      </c>
    </row>
    <row r="272" spans="1:16" s="28" customFormat="1" x14ac:dyDescent="0.25">
      <c r="A272" s="83"/>
      <c r="B272" s="110"/>
      <c r="C272" s="111"/>
      <c r="D272" s="111"/>
      <c r="E272" s="111"/>
      <c r="F272" s="111"/>
      <c r="G272" s="111"/>
      <c r="H272" s="111"/>
      <c r="I272" s="111"/>
      <c r="J272" s="111"/>
      <c r="K272" s="111"/>
      <c r="L272" s="107"/>
    </row>
    <row r="273" spans="1:16" s="9" customFormat="1" x14ac:dyDescent="0.25">
      <c r="A273" s="7"/>
      <c r="B273" s="366"/>
      <c r="C273" s="367"/>
      <c r="D273" s="367"/>
      <c r="E273" s="367"/>
      <c r="F273" s="367"/>
      <c r="G273" s="367"/>
      <c r="H273" s="367"/>
      <c r="I273" s="367"/>
      <c r="J273" s="367"/>
      <c r="K273" s="367"/>
      <c r="L273" s="368"/>
      <c r="M273" s="28"/>
    </row>
    <row r="274" spans="1:16" s="9" customFormat="1" x14ac:dyDescent="0.25">
      <c r="A274" s="7"/>
      <c r="B274" s="366"/>
      <c r="C274" s="367"/>
      <c r="D274" s="367"/>
      <c r="E274" s="367"/>
      <c r="F274" s="367"/>
      <c r="G274" s="367"/>
      <c r="H274" s="367"/>
      <c r="I274" s="367"/>
      <c r="J274" s="367"/>
      <c r="K274" s="367"/>
      <c r="L274" s="368"/>
      <c r="M274" s="28"/>
    </row>
    <row r="275" spans="1:16" s="9" customFormat="1" x14ac:dyDescent="0.25">
      <c r="A275" s="7"/>
      <c r="B275" s="366"/>
      <c r="C275" s="367"/>
      <c r="D275" s="367"/>
      <c r="E275" s="367"/>
      <c r="F275" s="367"/>
      <c r="G275" s="367"/>
      <c r="H275" s="367"/>
      <c r="I275" s="367"/>
      <c r="J275" s="367"/>
      <c r="K275" s="367"/>
      <c r="L275" s="368"/>
      <c r="M275" s="28"/>
    </row>
    <row r="276" spans="1:16" s="9" customFormat="1" x14ac:dyDescent="0.25">
      <c r="A276" s="7"/>
      <c r="B276" s="366"/>
      <c r="C276" s="367"/>
      <c r="D276" s="367"/>
      <c r="E276" s="367"/>
      <c r="F276" s="367"/>
      <c r="G276" s="367"/>
      <c r="H276" s="367"/>
      <c r="I276" s="367"/>
      <c r="J276" s="367"/>
      <c r="K276" s="367"/>
      <c r="L276" s="368"/>
      <c r="M276" s="28"/>
    </row>
    <row r="277" spans="1:16" s="9" customFormat="1" x14ac:dyDescent="0.25">
      <c r="A277" s="7"/>
      <c r="B277" s="366"/>
      <c r="C277" s="367"/>
      <c r="D277" s="367"/>
      <c r="E277" s="367"/>
      <c r="F277" s="367"/>
      <c r="G277" s="367"/>
      <c r="H277" s="367"/>
      <c r="I277" s="367"/>
      <c r="J277" s="367"/>
      <c r="K277" s="367"/>
      <c r="L277" s="368"/>
      <c r="M277" s="28"/>
    </row>
    <row r="278" spans="1:16" s="9" customFormat="1" x14ac:dyDescent="0.25">
      <c r="A278" s="7"/>
      <c r="B278" s="366"/>
      <c r="C278" s="367"/>
      <c r="D278" s="367"/>
      <c r="E278" s="367"/>
      <c r="F278" s="367"/>
      <c r="G278" s="367"/>
      <c r="H278" s="367"/>
      <c r="I278" s="367"/>
      <c r="J278" s="367"/>
      <c r="K278" s="367"/>
      <c r="L278" s="368"/>
      <c r="M278" s="28"/>
    </row>
    <row r="279" spans="1:16" s="9" customFormat="1" x14ac:dyDescent="0.25">
      <c r="A279" s="7"/>
      <c r="B279" s="366"/>
      <c r="C279" s="367"/>
      <c r="D279" s="367"/>
      <c r="E279" s="367"/>
      <c r="F279" s="367"/>
      <c r="G279" s="367"/>
      <c r="H279" s="367"/>
      <c r="I279" s="367"/>
      <c r="J279" s="367"/>
      <c r="K279" s="367"/>
      <c r="L279" s="368"/>
      <c r="M279" s="28"/>
    </row>
    <row r="280" spans="1:16" s="9" customFormat="1" x14ac:dyDescent="0.25">
      <c r="A280" s="7"/>
      <c r="B280" s="366"/>
      <c r="C280" s="367"/>
      <c r="D280" s="367"/>
      <c r="E280" s="367"/>
      <c r="F280" s="367"/>
      <c r="G280" s="367"/>
      <c r="H280" s="367"/>
      <c r="I280" s="367"/>
      <c r="J280" s="367"/>
      <c r="K280" s="367"/>
      <c r="L280" s="368"/>
      <c r="M280" s="28"/>
    </row>
    <row r="281" spans="1:16" s="28" customFormat="1" x14ac:dyDescent="0.25">
      <c r="A281" s="83"/>
      <c r="B281" s="85"/>
      <c r="C281" s="86"/>
      <c r="D281" s="86"/>
      <c r="E281" s="86"/>
      <c r="F281" s="86"/>
      <c r="G281" s="86"/>
      <c r="H281" s="86"/>
      <c r="I281" s="86"/>
      <c r="J281" s="86"/>
      <c r="K281" s="86"/>
      <c r="L281" s="87"/>
    </row>
    <row r="282" spans="1:16" s="9" customFormat="1" x14ac:dyDescent="0.25">
      <c r="A282" s="7"/>
      <c r="B282" s="369" t="s">
        <v>55</v>
      </c>
      <c r="C282" s="370"/>
      <c r="D282" s="370"/>
      <c r="E282" s="370"/>
      <c r="F282" s="370"/>
      <c r="G282" s="370"/>
      <c r="H282" s="370"/>
      <c r="I282" s="370"/>
      <c r="J282" s="370"/>
      <c r="K282" s="370"/>
      <c r="L282" s="371"/>
      <c r="M282" s="103"/>
    </row>
    <row r="283" spans="1:16" s="28" customFormat="1" x14ac:dyDescent="0.25">
      <c r="A283" s="83"/>
      <c r="B283" s="110"/>
      <c r="C283" s="111"/>
      <c r="D283" s="111"/>
      <c r="E283" s="111"/>
      <c r="F283" s="111"/>
      <c r="G283" s="111"/>
      <c r="H283" s="111"/>
      <c r="I283" s="111"/>
      <c r="J283" s="111"/>
      <c r="K283" s="111"/>
      <c r="L283" s="107"/>
    </row>
    <row r="284" spans="1:16" s="28" customFormat="1" x14ac:dyDescent="0.25">
      <c r="A284" s="83"/>
      <c r="B284" s="321" t="str">
        <f>IF(Intro!$G$24="English",O284,P284)</f>
        <v>Comment votre entreprise favorise-t-elle les ventes des marchandises sur le marché canadien? Vos méthodes ont-elles changées depuis le 1er janvier 2023?</v>
      </c>
      <c r="C284" s="322"/>
      <c r="D284" s="322"/>
      <c r="E284" s="322"/>
      <c r="F284" s="322"/>
      <c r="G284" s="322"/>
      <c r="H284" s="322"/>
      <c r="I284" s="322"/>
      <c r="J284" s="322"/>
      <c r="K284" s="322"/>
      <c r="L284" s="337"/>
      <c r="O284" s="28" t="str">
        <f>"How does your firm promote sales of the goods in the Canadian market? Have your methods changed since January 1, "&amp;Variables!B6&amp;"?"</f>
        <v>How does your firm promote sales of the goods in the Canadian market? Have your methods changed since January 1, 2023?</v>
      </c>
      <c r="P284" s="28" t="str">
        <f>"Comment votre entreprise favorise-t-elle les ventes des marchandises sur le marché canadien? Vos méthodes ont-elles changées depuis le 1er janvier "&amp;Variables!B6&amp;"?"</f>
        <v>Comment votre entreprise favorise-t-elle les ventes des marchandises sur le marché canadien? Vos méthodes ont-elles changées depuis le 1er janvier 2023?</v>
      </c>
    </row>
    <row r="285" spans="1:16" s="28" customFormat="1" x14ac:dyDescent="0.25">
      <c r="A285" s="83"/>
      <c r="B285" s="110"/>
      <c r="C285" s="111"/>
      <c r="D285" s="111"/>
      <c r="E285" s="111"/>
      <c r="F285" s="111"/>
      <c r="G285" s="111"/>
      <c r="H285" s="111"/>
      <c r="I285" s="111"/>
      <c r="J285" s="111"/>
      <c r="K285" s="111"/>
      <c r="L285" s="107"/>
    </row>
    <row r="286" spans="1:16" s="9" customFormat="1" x14ac:dyDescent="0.25">
      <c r="A286" s="7"/>
      <c r="B286" s="366"/>
      <c r="C286" s="367"/>
      <c r="D286" s="367"/>
      <c r="E286" s="367"/>
      <c r="F286" s="367"/>
      <c r="G286" s="367"/>
      <c r="H286" s="367"/>
      <c r="I286" s="367"/>
      <c r="J286" s="367"/>
      <c r="K286" s="367"/>
      <c r="L286" s="368"/>
      <c r="M286" s="28"/>
    </row>
    <row r="287" spans="1:16" s="9" customFormat="1" x14ac:dyDescent="0.25">
      <c r="A287" s="7"/>
      <c r="B287" s="366"/>
      <c r="C287" s="367"/>
      <c r="D287" s="367"/>
      <c r="E287" s="367"/>
      <c r="F287" s="367"/>
      <c r="G287" s="367"/>
      <c r="H287" s="367"/>
      <c r="I287" s="367"/>
      <c r="J287" s="367"/>
      <c r="K287" s="367"/>
      <c r="L287" s="368"/>
      <c r="M287" s="28"/>
    </row>
    <row r="288" spans="1:16" s="9" customFormat="1" x14ac:dyDescent="0.25">
      <c r="A288" s="7"/>
      <c r="B288" s="366"/>
      <c r="C288" s="367"/>
      <c r="D288" s="367"/>
      <c r="E288" s="367"/>
      <c r="F288" s="367"/>
      <c r="G288" s="367"/>
      <c r="H288" s="367"/>
      <c r="I288" s="367"/>
      <c r="J288" s="367"/>
      <c r="K288" s="367"/>
      <c r="L288" s="368"/>
      <c r="M288" s="28"/>
    </row>
    <row r="289" spans="1:16" s="9" customFormat="1" x14ac:dyDescent="0.25">
      <c r="A289" s="7"/>
      <c r="B289" s="366"/>
      <c r="C289" s="367"/>
      <c r="D289" s="367"/>
      <c r="E289" s="367"/>
      <c r="F289" s="367"/>
      <c r="G289" s="367"/>
      <c r="H289" s="367"/>
      <c r="I289" s="367"/>
      <c r="J289" s="367"/>
      <c r="K289" s="367"/>
      <c r="L289" s="368"/>
      <c r="M289" s="28"/>
    </row>
    <row r="290" spans="1:16" s="9" customFormat="1" x14ac:dyDescent="0.25">
      <c r="A290" s="7"/>
      <c r="B290" s="366"/>
      <c r="C290" s="367"/>
      <c r="D290" s="367"/>
      <c r="E290" s="367"/>
      <c r="F290" s="367"/>
      <c r="G290" s="367"/>
      <c r="H290" s="367"/>
      <c r="I290" s="367"/>
      <c r="J290" s="367"/>
      <c r="K290" s="367"/>
      <c r="L290" s="368"/>
      <c r="M290" s="28"/>
    </row>
    <row r="291" spans="1:16" s="9" customFormat="1" x14ac:dyDescent="0.25">
      <c r="A291" s="7"/>
      <c r="B291" s="366"/>
      <c r="C291" s="367"/>
      <c r="D291" s="367"/>
      <c r="E291" s="367"/>
      <c r="F291" s="367"/>
      <c r="G291" s="367"/>
      <c r="H291" s="367"/>
      <c r="I291" s="367"/>
      <c r="J291" s="367"/>
      <c r="K291" s="367"/>
      <c r="L291" s="368"/>
      <c r="M291" s="28"/>
    </row>
    <row r="292" spans="1:16" s="9" customFormat="1" x14ac:dyDescent="0.25">
      <c r="A292" s="7"/>
      <c r="B292" s="366"/>
      <c r="C292" s="367"/>
      <c r="D292" s="367"/>
      <c r="E292" s="367"/>
      <c r="F292" s="367"/>
      <c r="G292" s="367"/>
      <c r="H292" s="367"/>
      <c r="I292" s="367"/>
      <c r="J292" s="367"/>
      <c r="K292" s="367"/>
      <c r="L292" s="368"/>
      <c r="M292" s="28"/>
    </row>
    <row r="293" spans="1:16" s="9" customFormat="1" x14ac:dyDescent="0.25">
      <c r="A293" s="7"/>
      <c r="B293" s="366"/>
      <c r="C293" s="367"/>
      <c r="D293" s="367"/>
      <c r="E293" s="367"/>
      <c r="F293" s="367"/>
      <c r="G293" s="367"/>
      <c r="H293" s="367"/>
      <c r="I293" s="367"/>
      <c r="J293" s="367"/>
      <c r="K293" s="367"/>
      <c r="L293" s="368"/>
      <c r="M293" s="28"/>
    </row>
    <row r="294" spans="1:16" s="28" customFormat="1" x14ac:dyDescent="0.25">
      <c r="A294" s="83"/>
      <c r="B294" s="85"/>
      <c r="C294" s="86"/>
      <c r="D294" s="86"/>
      <c r="E294" s="86"/>
      <c r="F294" s="86"/>
      <c r="G294" s="86"/>
      <c r="H294" s="86"/>
      <c r="I294" s="86"/>
      <c r="J294" s="86"/>
      <c r="K294" s="86"/>
      <c r="L294" s="87"/>
    </row>
    <row r="295" spans="1:16" s="9" customFormat="1" x14ac:dyDescent="0.25">
      <c r="A295" s="7"/>
      <c r="B295" s="369" t="s">
        <v>45</v>
      </c>
      <c r="C295" s="370"/>
      <c r="D295" s="370"/>
      <c r="E295" s="370"/>
      <c r="F295" s="370"/>
      <c r="G295" s="370"/>
      <c r="H295" s="370"/>
      <c r="I295" s="370"/>
      <c r="J295" s="370"/>
      <c r="K295" s="370"/>
      <c r="L295" s="371"/>
      <c r="M295" s="103"/>
    </row>
    <row r="296" spans="1:16" s="28" customFormat="1" x14ac:dyDescent="0.25">
      <c r="A296" s="83"/>
      <c r="B296" s="110"/>
      <c r="C296" s="111"/>
      <c r="D296" s="111"/>
      <c r="E296" s="111"/>
      <c r="F296" s="111"/>
      <c r="G296" s="111"/>
      <c r="H296" s="111"/>
      <c r="I296" s="111"/>
      <c r="J296" s="111"/>
      <c r="K296" s="111"/>
      <c r="L296" s="107"/>
    </row>
    <row r="297" spans="1:16" s="28" customFormat="1" x14ac:dyDescent="0.25">
      <c r="A297" s="83"/>
      <c r="B297" s="321" t="str">
        <f>IF(Intro!$G$24="English",O297,P297)</f>
        <v>Comment votre entreprise fixe-t-elle le prix de ses marchandises sur le marché canadien? Expliquez en détail les termes spécifiques à votre entreprise. Indiquez si ces pratiques générales de fixation des prix ont changé depuis le 1er janvier 2023.</v>
      </c>
      <c r="C297" s="322"/>
      <c r="D297" s="322"/>
      <c r="E297" s="322"/>
      <c r="F297" s="322"/>
      <c r="G297" s="322"/>
      <c r="H297" s="322"/>
      <c r="I297" s="322"/>
      <c r="J297" s="322"/>
      <c r="K297" s="322"/>
      <c r="L297" s="337"/>
      <c r="O297" s="28" t="str">
        <f>"How does your firm price the goods in the Canadian market? Explain any firm-specific terms used. Explain whether these general pricing practices have changed since January 1, "&amp;Variables!B6&amp;"."</f>
        <v>How does your firm price the goods in the Canadian market? Explain any firm-specific terms used. Explain whether these general pricing practices have changed since January 1, 2023.</v>
      </c>
      <c r="P297" s="28" t="str">
        <f>"Comment votre entreprise fixe-t-elle le prix de ses marchandises sur le marché canadien? Expliquez en détail les termes spécifiques à votre entreprise. Indiquez si ces pratiques générales de fixation des prix ont changé depuis le 1er janvier "&amp;Variables!B6&amp;"."</f>
        <v>Comment votre entreprise fixe-t-elle le prix de ses marchandises sur le marché canadien? Expliquez en détail les termes spécifiques à votre entreprise. Indiquez si ces pratiques générales de fixation des prix ont changé depuis le 1er janvier 2023.</v>
      </c>
    </row>
    <row r="298" spans="1:16" s="28" customFormat="1" x14ac:dyDescent="0.25">
      <c r="A298" s="83"/>
      <c r="B298" s="321"/>
      <c r="C298" s="322"/>
      <c r="D298" s="322"/>
      <c r="E298" s="322"/>
      <c r="F298" s="322"/>
      <c r="G298" s="322"/>
      <c r="H298" s="322"/>
      <c r="I298" s="322"/>
      <c r="J298" s="322"/>
      <c r="K298" s="322"/>
      <c r="L298" s="337"/>
    </row>
    <row r="299" spans="1:16" s="28" customFormat="1" x14ac:dyDescent="0.25">
      <c r="A299" s="83"/>
      <c r="B299" s="110"/>
      <c r="C299" s="111"/>
      <c r="D299" s="111"/>
      <c r="E299" s="111"/>
      <c r="F299" s="111"/>
      <c r="G299" s="111"/>
      <c r="H299" s="111"/>
      <c r="I299" s="111"/>
      <c r="J299" s="111"/>
      <c r="K299" s="111"/>
      <c r="L299" s="107"/>
    </row>
    <row r="300" spans="1:16" s="9" customFormat="1" x14ac:dyDescent="0.25">
      <c r="A300" s="7"/>
      <c r="B300" s="366"/>
      <c r="C300" s="367"/>
      <c r="D300" s="367"/>
      <c r="E300" s="367"/>
      <c r="F300" s="367"/>
      <c r="G300" s="367"/>
      <c r="H300" s="367"/>
      <c r="I300" s="367"/>
      <c r="J300" s="367"/>
      <c r="K300" s="367"/>
      <c r="L300" s="368"/>
      <c r="M300" s="28"/>
    </row>
    <row r="301" spans="1:16" s="9" customFormat="1" x14ac:dyDescent="0.25">
      <c r="A301" s="7"/>
      <c r="B301" s="366"/>
      <c r="C301" s="367"/>
      <c r="D301" s="367"/>
      <c r="E301" s="367"/>
      <c r="F301" s="367"/>
      <c r="G301" s="367"/>
      <c r="H301" s="367"/>
      <c r="I301" s="367"/>
      <c r="J301" s="367"/>
      <c r="K301" s="367"/>
      <c r="L301" s="368"/>
      <c r="M301" s="28"/>
    </row>
    <row r="302" spans="1:16" s="9" customFormat="1" x14ac:dyDescent="0.25">
      <c r="A302" s="7"/>
      <c r="B302" s="366"/>
      <c r="C302" s="367"/>
      <c r="D302" s="367"/>
      <c r="E302" s="367"/>
      <c r="F302" s="367"/>
      <c r="G302" s="367"/>
      <c r="H302" s="367"/>
      <c r="I302" s="367"/>
      <c r="J302" s="367"/>
      <c r="K302" s="367"/>
      <c r="L302" s="368"/>
      <c r="M302" s="28"/>
    </row>
    <row r="303" spans="1:16" s="9" customFormat="1" x14ac:dyDescent="0.25">
      <c r="A303" s="7"/>
      <c r="B303" s="366"/>
      <c r="C303" s="367"/>
      <c r="D303" s="367"/>
      <c r="E303" s="367"/>
      <c r="F303" s="367"/>
      <c r="G303" s="367"/>
      <c r="H303" s="367"/>
      <c r="I303" s="367"/>
      <c r="J303" s="367"/>
      <c r="K303" s="367"/>
      <c r="L303" s="368"/>
      <c r="M303" s="28"/>
    </row>
    <row r="304" spans="1:16" s="9" customFormat="1" x14ac:dyDescent="0.25">
      <c r="A304" s="7"/>
      <c r="B304" s="366"/>
      <c r="C304" s="367"/>
      <c r="D304" s="367"/>
      <c r="E304" s="367"/>
      <c r="F304" s="367"/>
      <c r="G304" s="367"/>
      <c r="H304" s="367"/>
      <c r="I304" s="367"/>
      <c r="J304" s="367"/>
      <c r="K304" s="367"/>
      <c r="L304" s="368"/>
      <c r="M304" s="28"/>
    </row>
    <row r="305" spans="1:16" s="9" customFormat="1" x14ac:dyDescent="0.25">
      <c r="A305" s="7"/>
      <c r="B305" s="366"/>
      <c r="C305" s="367"/>
      <c r="D305" s="367"/>
      <c r="E305" s="367"/>
      <c r="F305" s="367"/>
      <c r="G305" s="367"/>
      <c r="H305" s="367"/>
      <c r="I305" s="367"/>
      <c r="J305" s="367"/>
      <c r="K305" s="367"/>
      <c r="L305" s="368"/>
      <c r="M305" s="28"/>
    </row>
    <row r="306" spans="1:16" s="9" customFormat="1" x14ac:dyDescent="0.25">
      <c r="A306" s="7"/>
      <c r="B306" s="366"/>
      <c r="C306" s="367"/>
      <c r="D306" s="367"/>
      <c r="E306" s="367"/>
      <c r="F306" s="367"/>
      <c r="G306" s="367"/>
      <c r="H306" s="367"/>
      <c r="I306" s="367"/>
      <c r="J306" s="367"/>
      <c r="K306" s="367"/>
      <c r="L306" s="368"/>
      <c r="M306" s="28"/>
    </row>
    <row r="307" spans="1:16" s="9" customFormat="1" x14ac:dyDescent="0.25">
      <c r="A307" s="7"/>
      <c r="B307" s="366"/>
      <c r="C307" s="367"/>
      <c r="D307" s="367"/>
      <c r="E307" s="367"/>
      <c r="F307" s="367"/>
      <c r="G307" s="367"/>
      <c r="H307" s="367"/>
      <c r="I307" s="367"/>
      <c r="J307" s="367"/>
      <c r="K307" s="367"/>
      <c r="L307" s="368"/>
      <c r="M307" s="28"/>
    </row>
    <row r="308" spans="1:16" s="28" customFormat="1" x14ac:dyDescent="0.25">
      <c r="A308" s="83"/>
      <c r="B308" s="85"/>
      <c r="C308" s="86"/>
      <c r="D308" s="86"/>
      <c r="E308" s="86"/>
      <c r="F308" s="86"/>
      <c r="G308" s="86"/>
      <c r="H308" s="86"/>
      <c r="I308" s="86"/>
      <c r="J308" s="86"/>
      <c r="K308" s="86"/>
      <c r="L308" s="87"/>
    </row>
    <row r="309" spans="1:16" s="9" customFormat="1" x14ac:dyDescent="0.25">
      <c r="A309" s="7"/>
      <c r="B309" s="369" t="s">
        <v>56</v>
      </c>
      <c r="C309" s="370"/>
      <c r="D309" s="370"/>
      <c r="E309" s="370"/>
      <c r="F309" s="370"/>
      <c r="G309" s="370"/>
      <c r="H309" s="370"/>
      <c r="I309" s="370"/>
      <c r="J309" s="370"/>
      <c r="K309" s="370"/>
      <c r="L309" s="371"/>
      <c r="M309" s="103"/>
    </row>
    <row r="310" spans="1:16" s="28" customFormat="1" x14ac:dyDescent="0.25">
      <c r="A310" s="83"/>
      <c r="B310" s="110"/>
      <c r="C310" s="111"/>
      <c r="D310" s="111"/>
      <c r="E310" s="111"/>
      <c r="F310" s="111"/>
      <c r="G310" s="111"/>
      <c r="H310" s="111"/>
      <c r="I310" s="111"/>
      <c r="J310" s="111"/>
      <c r="K310" s="111"/>
      <c r="L310" s="107"/>
    </row>
    <row r="311" spans="1:16" s="28" customFormat="1" x14ac:dyDescent="0.25">
      <c r="A311" s="83"/>
      <c r="B311" s="321" t="str">
        <f>IF(Intro!$G$24="English",O311,P311)</f>
        <v>Fournissez des détails sur tous les facteurs autres que les coûts des matériaux (par exemple, les fluctuations du taux de change) qui ont affecté les prix des marchandises sur le marché canadien depuis le 1er janvier 2023.</v>
      </c>
      <c r="C311" s="322"/>
      <c r="D311" s="322"/>
      <c r="E311" s="322"/>
      <c r="F311" s="322"/>
      <c r="G311" s="322"/>
      <c r="H311" s="322"/>
      <c r="I311" s="322"/>
      <c r="J311" s="322"/>
      <c r="K311" s="322"/>
      <c r="L311" s="337"/>
      <c r="O311" s="28" t="str">
        <f>"Provide details of any factors other than material costs (for example, exchange rate fluctuations) that have affected the prices of the goods in the Canadian market since January 1, "&amp;Variables!B6&amp;"."</f>
        <v>Provide details of any factors other than material costs (for example, exchange rate fluctuations) that have affected the prices of the goods in the Canadian market since January 1, 2023.</v>
      </c>
      <c r="P311" s="28" t="str">
        <f>"Fournissez des détails sur tous les facteurs autres que les coûts des matériaux (par exemple, les fluctuations du taux de change) qui ont affecté les prix des marchandises sur le marché canadien depuis le 1er janvier "&amp;Variables!B6&amp;"."</f>
        <v>Fournissez des détails sur tous les facteurs autres que les coûts des matériaux (par exemple, les fluctuations du taux de change) qui ont affecté les prix des marchandises sur le marché canadien depuis le 1er janvier 2023.</v>
      </c>
    </row>
    <row r="312" spans="1:16" s="28" customFormat="1" x14ac:dyDescent="0.25">
      <c r="A312" s="83"/>
      <c r="B312" s="321"/>
      <c r="C312" s="322"/>
      <c r="D312" s="322"/>
      <c r="E312" s="322"/>
      <c r="F312" s="322"/>
      <c r="G312" s="322"/>
      <c r="H312" s="322"/>
      <c r="I312" s="322"/>
      <c r="J312" s="322"/>
      <c r="K312" s="322"/>
      <c r="L312" s="337"/>
    </row>
    <row r="313" spans="1:16" s="28" customFormat="1" x14ac:dyDescent="0.25">
      <c r="A313" s="83"/>
      <c r="B313" s="110"/>
      <c r="C313" s="111"/>
      <c r="D313" s="111"/>
      <c r="E313" s="111"/>
      <c r="F313" s="111"/>
      <c r="G313" s="111"/>
      <c r="H313" s="111"/>
      <c r="I313" s="111"/>
      <c r="J313" s="111"/>
      <c r="K313" s="111"/>
      <c r="L313" s="107"/>
    </row>
    <row r="314" spans="1:16" s="9" customFormat="1" x14ac:dyDescent="0.25">
      <c r="A314" s="7"/>
      <c r="B314" s="366"/>
      <c r="C314" s="367"/>
      <c r="D314" s="367"/>
      <c r="E314" s="367"/>
      <c r="F314" s="367"/>
      <c r="G314" s="367"/>
      <c r="H314" s="367"/>
      <c r="I314" s="367"/>
      <c r="J314" s="367"/>
      <c r="K314" s="367"/>
      <c r="L314" s="368"/>
      <c r="M314" s="28"/>
    </row>
    <row r="315" spans="1:16" s="9" customFormat="1" x14ac:dyDescent="0.25">
      <c r="A315" s="7"/>
      <c r="B315" s="366"/>
      <c r="C315" s="367"/>
      <c r="D315" s="367"/>
      <c r="E315" s="367"/>
      <c r="F315" s="367"/>
      <c r="G315" s="367"/>
      <c r="H315" s="367"/>
      <c r="I315" s="367"/>
      <c r="J315" s="367"/>
      <c r="K315" s="367"/>
      <c r="L315" s="368"/>
      <c r="M315" s="28"/>
    </row>
    <row r="316" spans="1:16" s="9" customFormat="1" x14ac:dyDescent="0.25">
      <c r="A316" s="7"/>
      <c r="B316" s="366"/>
      <c r="C316" s="367"/>
      <c r="D316" s="367"/>
      <c r="E316" s="367"/>
      <c r="F316" s="367"/>
      <c r="G316" s="367"/>
      <c r="H316" s="367"/>
      <c r="I316" s="367"/>
      <c r="J316" s="367"/>
      <c r="K316" s="367"/>
      <c r="L316" s="368"/>
      <c r="M316" s="28"/>
    </row>
    <row r="317" spans="1:16" s="9" customFormat="1" x14ac:dyDescent="0.25">
      <c r="A317" s="7"/>
      <c r="B317" s="366"/>
      <c r="C317" s="367"/>
      <c r="D317" s="367"/>
      <c r="E317" s="367"/>
      <c r="F317" s="367"/>
      <c r="G317" s="367"/>
      <c r="H317" s="367"/>
      <c r="I317" s="367"/>
      <c r="J317" s="367"/>
      <c r="K317" s="367"/>
      <c r="L317" s="368"/>
      <c r="M317" s="28"/>
    </row>
    <row r="318" spans="1:16" s="9" customFormat="1" x14ac:dyDescent="0.25">
      <c r="A318" s="7"/>
      <c r="B318" s="366"/>
      <c r="C318" s="367"/>
      <c r="D318" s="367"/>
      <c r="E318" s="367"/>
      <c r="F318" s="367"/>
      <c r="G318" s="367"/>
      <c r="H318" s="367"/>
      <c r="I318" s="367"/>
      <c r="J318" s="367"/>
      <c r="K318" s="367"/>
      <c r="L318" s="368"/>
      <c r="M318" s="28"/>
    </row>
    <row r="319" spans="1:16" s="9" customFormat="1" x14ac:dyDescent="0.25">
      <c r="A319" s="7"/>
      <c r="B319" s="366"/>
      <c r="C319" s="367"/>
      <c r="D319" s="367"/>
      <c r="E319" s="367"/>
      <c r="F319" s="367"/>
      <c r="G319" s="367"/>
      <c r="H319" s="367"/>
      <c r="I319" s="367"/>
      <c r="J319" s="367"/>
      <c r="K319" s="367"/>
      <c r="L319" s="368"/>
      <c r="M319" s="28"/>
    </row>
    <row r="320" spans="1:16" s="9" customFormat="1" x14ac:dyDescent="0.25">
      <c r="A320" s="7"/>
      <c r="B320" s="366"/>
      <c r="C320" s="367"/>
      <c r="D320" s="367"/>
      <c r="E320" s="367"/>
      <c r="F320" s="367"/>
      <c r="G320" s="367"/>
      <c r="H320" s="367"/>
      <c r="I320" s="367"/>
      <c r="J320" s="367"/>
      <c r="K320" s="367"/>
      <c r="L320" s="368"/>
      <c r="M320" s="28"/>
    </row>
    <row r="321" spans="1:16" s="9" customFormat="1" x14ac:dyDescent="0.25">
      <c r="A321" s="7"/>
      <c r="B321" s="366"/>
      <c r="C321" s="367"/>
      <c r="D321" s="367"/>
      <c r="E321" s="367"/>
      <c r="F321" s="367"/>
      <c r="G321" s="367"/>
      <c r="H321" s="367"/>
      <c r="I321" s="367"/>
      <c r="J321" s="367"/>
      <c r="K321" s="367"/>
      <c r="L321" s="368"/>
      <c r="M321" s="28"/>
    </row>
    <row r="322" spans="1:16" s="28" customFormat="1" x14ac:dyDescent="0.25">
      <c r="A322" s="83"/>
      <c r="B322" s="85"/>
      <c r="C322" s="86"/>
      <c r="D322" s="86"/>
      <c r="E322" s="86"/>
      <c r="F322" s="86"/>
      <c r="G322" s="86"/>
      <c r="H322" s="86"/>
      <c r="I322" s="86"/>
      <c r="J322" s="86"/>
      <c r="K322" s="86"/>
      <c r="L322" s="87"/>
    </row>
    <row r="323" spans="1:16" s="9" customFormat="1" x14ac:dyDescent="0.25">
      <c r="A323" s="7"/>
      <c r="B323" s="369" t="s">
        <v>57</v>
      </c>
      <c r="C323" s="370"/>
      <c r="D323" s="370"/>
      <c r="E323" s="370"/>
      <c r="F323" s="370"/>
      <c r="G323" s="370"/>
      <c r="H323" s="370"/>
      <c r="I323" s="370"/>
      <c r="J323" s="370"/>
      <c r="K323" s="370"/>
      <c r="L323" s="371"/>
      <c r="M323" s="103"/>
    </row>
    <row r="324" spans="1:16" s="28" customFormat="1" x14ac:dyDescent="0.25">
      <c r="A324" s="83"/>
      <c r="B324" s="110"/>
      <c r="C324" s="111"/>
      <c r="D324" s="111"/>
      <c r="E324" s="111"/>
      <c r="F324" s="111"/>
      <c r="G324" s="111"/>
      <c r="H324" s="111"/>
      <c r="I324" s="111"/>
      <c r="J324" s="111"/>
      <c r="K324" s="111"/>
      <c r="L324" s="107"/>
    </row>
    <row r="325" spans="1:16" s="28" customFormat="1" x14ac:dyDescent="0.25">
      <c r="A325" s="83"/>
      <c r="B325" s="387" t="str">
        <f>IF(Intro!$G$24="English",O325,P325)</f>
        <v>Décrivez comment les coûts de livraison des marchandises vendues par votre entreprise sont payés.</v>
      </c>
      <c r="C325" s="388"/>
      <c r="D325" s="388"/>
      <c r="E325" s="388"/>
      <c r="F325" s="388"/>
      <c r="G325" s="388"/>
      <c r="H325" s="388"/>
      <c r="I325" s="388"/>
      <c r="J325" s="388"/>
      <c r="K325" s="388"/>
      <c r="L325" s="389"/>
      <c r="O325" s="28" t="s">
        <v>98</v>
      </c>
      <c r="P325" s="28" t="s">
        <v>157</v>
      </c>
    </row>
    <row r="326" spans="1:16" s="28" customFormat="1" x14ac:dyDescent="0.25">
      <c r="A326" s="83"/>
      <c r="B326" s="110"/>
      <c r="C326" s="111"/>
      <c r="D326" s="111"/>
      <c r="E326" s="111"/>
      <c r="F326" s="111"/>
      <c r="G326" s="111"/>
      <c r="H326" s="160" t="str">
        <f>IF(Intro!$G$24="English",O326,P326)</f>
        <v>Sélectionnez tout ce qui s'applique</v>
      </c>
      <c r="J326" s="111"/>
      <c r="K326" s="111"/>
      <c r="L326" s="107"/>
      <c r="O326" s="28" t="s">
        <v>334</v>
      </c>
      <c r="P326" s="53" t="s">
        <v>335</v>
      </c>
    </row>
    <row r="327" spans="1:16" x14ac:dyDescent="0.25">
      <c r="B327" s="420" t="str">
        <f>IF(Intro!$G$24="English",O327,P327)</f>
        <v>Votre entreprise s'occupe de la livraison et les frais de livraison sont inclus dans le prix de vente.</v>
      </c>
      <c r="C327" s="421"/>
      <c r="D327" s="421"/>
      <c r="E327" s="421"/>
      <c r="F327" s="421"/>
      <c r="G327" s="422"/>
      <c r="H327" s="63"/>
      <c r="J327" s="111"/>
      <c r="K327" s="111"/>
      <c r="L327" s="107"/>
      <c r="M327" s="53"/>
      <c r="O327" s="6" t="s">
        <v>327</v>
      </c>
      <c r="P327" s="6" t="s">
        <v>328</v>
      </c>
    </row>
    <row r="328" spans="1:16" x14ac:dyDescent="0.25">
      <c r="B328" s="420" t="str">
        <f>IF(Intro!$G$24="English",O328,P328)</f>
        <v>Votre entreprise s'occupe de la livraison mais les frais de livraison sont facturés séparément à l’acheteur.</v>
      </c>
      <c r="C328" s="421"/>
      <c r="D328" s="421"/>
      <c r="E328" s="421"/>
      <c r="F328" s="421"/>
      <c r="G328" s="422"/>
      <c r="H328" s="63"/>
      <c r="J328" s="111"/>
      <c r="K328" s="111"/>
      <c r="L328" s="107"/>
      <c r="M328" s="53"/>
      <c r="O328" s="6" t="s">
        <v>329</v>
      </c>
      <c r="P328" s="6" t="s">
        <v>330</v>
      </c>
    </row>
    <row r="329" spans="1:16" x14ac:dyDescent="0.25">
      <c r="B329" s="420" t="str">
        <f>IF(Intro!$G$24="English",O329,P329)</f>
        <v>La livraison et ses frais sont pris en charge par l’acheteur.</v>
      </c>
      <c r="C329" s="421"/>
      <c r="D329" s="421"/>
      <c r="E329" s="421"/>
      <c r="F329" s="421"/>
      <c r="G329" s="422"/>
      <c r="H329" s="63"/>
      <c r="J329" s="111"/>
      <c r="K329" s="111"/>
      <c r="L329" s="107"/>
      <c r="M329" s="53"/>
      <c r="O329" s="6" t="s">
        <v>331</v>
      </c>
      <c r="P329" s="6" t="s">
        <v>332</v>
      </c>
    </row>
    <row r="330" spans="1:16" s="28" customFormat="1" x14ac:dyDescent="0.25">
      <c r="A330" s="83"/>
      <c r="B330" s="110"/>
      <c r="C330" s="111"/>
      <c r="D330" s="111"/>
      <c r="E330" s="111"/>
      <c r="F330" s="111"/>
      <c r="G330" s="111"/>
      <c r="H330" s="111"/>
      <c r="I330" s="111"/>
      <c r="J330" s="111"/>
      <c r="K330" s="111"/>
      <c r="L330" s="107"/>
    </row>
    <row r="331" spans="1:16" s="28" customFormat="1" x14ac:dyDescent="0.25">
      <c r="A331" s="83"/>
      <c r="B331" s="387" t="str">
        <f>IF(Intro!$G$24="English",O331,P331)</f>
        <v>Expliquez si le mode de paiement de la livraison des marchandises vendues par votre entreprise a changé depuis le 1er janvier 2023.</v>
      </c>
      <c r="C331" s="388"/>
      <c r="D331" s="388"/>
      <c r="E331" s="388"/>
      <c r="F331" s="388"/>
      <c r="G331" s="388"/>
      <c r="H331" s="388"/>
      <c r="I331" s="388"/>
      <c r="J331" s="388"/>
      <c r="K331" s="388"/>
      <c r="L331" s="389"/>
      <c r="O331" s="28" t="str">
        <f>"Explain whether the method of paying for delivery of the goods sold by your firm has changed since January 1, "&amp;Variables!B6&amp;"."</f>
        <v>Explain whether the method of paying for delivery of the goods sold by your firm has changed since January 1, 2023.</v>
      </c>
      <c r="P331" s="28" t="str">
        <f>"Expliquez si le mode de paiement de la livraison des marchandises vendues par votre entreprise a changé depuis le 1er janvier "&amp;Variables!B6&amp;"."</f>
        <v>Expliquez si le mode de paiement de la livraison des marchandises vendues par votre entreprise a changé depuis le 1er janvier 2023.</v>
      </c>
    </row>
    <row r="332" spans="1:16" s="28" customFormat="1" x14ac:dyDescent="0.25">
      <c r="A332" s="83"/>
      <c r="B332" s="110"/>
      <c r="C332" s="111"/>
      <c r="D332" s="111"/>
      <c r="E332" s="111"/>
      <c r="F332" s="111"/>
      <c r="G332" s="111"/>
      <c r="H332" s="111"/>
      <c r="I332" s="111"/>
      <c r="J332" s="111"/>
      <c r="K332" s="111"/>
      <c r="L332" s="107"/>
    </row>
    <row r="333" spans="1:16" s="9" customFormat="1" x14ac:dyDescent="0.25">
      <c r="A333" s="7"/>
      <c r="B333" s="366"/>
      <c r="C333" s="367"/>
      <c r="D333" s="367"/>
      <c r="E333" s="367"/>
      <c r="F333" s="367"/>
      <c r="G333" s="367"/>
      <c r="H333" s="367"/>
      <c r="I333" s="367"/>
      <c r="J333" s="367"/>
      <c r="K333" s="367"/>
      <c r="L333" s="368"/>
      <c r="M333" s="28"/>
    </row>
    <row r="334" spans="1:16" s="9" customFormat="1" x14ac:dyDescent="0.25">
      <c r="A334" s="7"/>
      <c r="B334" s="366"/>
      <c r="C334" s="367"/>
      <c r="D334" s="367"/>
      <c r="E334" s="367"/>
      <c r="F334" s="367"/>
      <c r="G334" s="367"/>
      <c r="H334" s="367"/>
      <c r="I334" s="367"/>
      <c r="J334" s="367"/>
      <c r="K334" s="367"/>
      <c r="L334" s="368"/>
      <c r="M334" s="28"/>
    </row>
    <row r="335" spans="1:16" s="9" customFormat="1" x14ac:dyDescent="0.25">
      <c r="A335" s="7"/>
      <c r="B335" s="366"/>
      <c r="C335" s="367"/>
      <c r="D335" s="367"/>
      <c r="E335" s="367"/>
      <c r="F335" s="367"/>
      <c r="G335" s="367"/>
      <c r="H335" s="367"/>
      <c r="I335" s="367"/>
      <c r="J335" s="367"/>
      <c r="K335" s="367"/>
      <c r="L335" s="368"/>
      <c r="M335" s="28"/>
    </row>
    <row r="336" spans="1:16" s="9" customFormat="1" x14ac:dyDescent="0.25">
      <c r="A336" s="7"/>
      <c r="B336" s="366"/>
      <c r="C336" s="367"/>
      <c r="D336" s="367"/>
      <c r="E336" s="367"/>
      <c r="F336" s="367"/>
      <c r="G336" s="367"/>
      <c r="H336" s="367"/>
      <c r="I336" s="367"/>
      <c r="J336" s="367"/>
      <c r="K336" s="367"/>
      <c r="L336" s="368"/>
      <c r="M336" s="28"/>
    </row>
    <row r="337" spans="1:16" s="9" customFormat="1" x14ac:dyDescent="0.25">
      <c r="A337" s="7"/>
      <c r="B337" s="366"/>
      <c r="C337" s="367"/>
      <c r="D337" s="367"/>
      <c r="E337" s="367"/>
      <c r="F337" s="367"/>
      <c r="G337" s="367"/>
      <c r="H337" s="367"/>
      <c r="I337" s="367"/>
      <c r="J337" s="367"/>
      <c r="K337" s="367"/>
      <c r="L337" s="368"/>
      <c r="M337" s="28"/>
    </row>
    <row r="338" spans="1:16" s="9" customFormat="1" x14ac:dyDescent="0.25">
      <c r="A338" s="7"/>
      <c r="B338" s="366"/>
      <c r="C338" s="367"/>
      <c r="D338" s="367"/>
      <c r="E338" s="367"/>
      <c r="F338" s="367"/>
      <c r="G338" s="367"/>
      <c r="H338" s="367"/>
      <c r="I338" s="367"/>
      <c r="J338" s="367"/>
      <c r="K338" s="367"/>
      <c r="L338" s="368"/>
      <c r="M338" s="28"/>
    </row>
    <row r="339" spans="1:16" s="9" customFormat="1" x14ac:dyDescent="0.25">
      <c r="A339" s="7"/>
      <c r="B339" s="366"/>
      <c r="C339" s="367"/>
      <c r="D339" s="367"/>
      <c r="E339" s="367"/>
      <c r="F339" s="367"/>
      <c r="G339" s="367"/>
      <c r="H339" s="367"/>
      <c r="I339" s="367"/>
      <c r="J339" s="367"/>
      <c r="K339" s="367"/>
      <c r="L339" s="368"/>
      <c r="M339" s="28"/>
    </row>
    <row r="340" spans="1:16" s="9" customFormat="1" x14ac:dyDescent="0.25">
      <c r="A340" s="7"/>
      <c r="B340" s="366"/>
      <c r="C340" s="367"/>
      <c r="D340" s="367"/>
      <c r="E340" s="367"/>
      <c r="F340" s="367"/>
      <c r="G340" s="367"/>
      <c r="H340" s="367"/>
      <c r="I340" s="367"/>
      <c r="J340" s="367"/>
      <c r="K340" s="367"/>
      <c r="L340" s="368"/>
      <c r="M340" s="28"/>
    </row>
    <row r="341" spans="1:16" s="28" customFormat="1" x14ac:dyDescent="0.25">
      <c r="A341" s="83"/>
      <c r="B341" s="85"/>
      <c r="C341" s="86"/>
      <c r="D341" s="86"/>
      <c r="E341" s="86"/>
      <c r="F341" s="86"/>
      <c r="G341" s="86"/>
      <c r="H341" s="86"/>
      <c r="I341" s="86"/>
      <c r="J341" s="86"/>
      <c r="K341" s="86"/>
      <c r="L341" s="87"/>
    </row>
    <row r="342" spans="1:16" s="9" customFormat="1" x14ac:dyDescent="0.25">
      <c r="A342" s="7"/>
      <c r="B342" s="369" t="s">
        <v>58</v>
      </c>
      <c r="C342" s="370"/>
      <c r="D342" s="370"/>
      <c r="E342" s="370"/>
      <c r="F342" s="370"/>
      <c r="G342" s="370"/>
      <c r="H342" s="370"/>
      <c r="I342" s="370"/>
      <c r="J342" s="370"/>
      <c r="K342" s="370"/>
      <c r="L342" s="371"/>
      <c r="M342" s="103"/>
    </row>
    <row r="343" spans="1:16" s="28" customFormat="1" x14ac:dyDescent="0.25">
      <c r="A343" s="83"/>
      <c r="B343" s="110"/>
      <c r="C343" s="111"/>
      <c r="D343" s="111"/>
      <c r="E343" s="111"/>
      <c r="F343" s="111"/>
      <c r="G343" s="111"/>
      <c r="H343" s="111"/>
      <c r="I343" s="111"/>
      <c r="J343" s="111"/>
      <c r="K343" s="111"/>
      <c r="L343" s="107"/>
    </row>
    <row r="344" spans="1:16" s="28" customFormat="1" x14ac:dyDescent="0.25">
      <c r="A344" s="83"/>
      <c r="B344" s="387" t="str">
        <f>IF(Intro!$G$24="English",O344,P344)</f>
        <v>Expliquez si la demande pour les marchandises ou les ventes de marchandises ont changé depuis le 1er janvier 2023.</v>
      </c>
      <c r="C344" s="388"/>
      <c r="D344" s="388"/>
      <c r="E344" s="388"/>
      <c r="F344" s="388"/>
      <c r="G344" s="388"/>
      <c r="H344" s="388"/>
      <c r="I344" s="388"/>
      <c r="J344" s="388"/>
      <c r="K344" s="388"/>
      <c r="L344" s="389"/>
      <c r="O344" s="28" t="str">
        <f>"Explain whether demand for the goods or sales of the goods has changed since January 1, "&amp;Variables!B6&amp;"."</f>
        <v>Explain whether demand for the goods or sales of the goods has changed since January 1, 2023.</v>
      </c>
      <c r="P344" s="28" t="str">
        <f>"Expliquez si la demande pour les marchandises ou les ventes de marchandises ont changé depuis le 1er janvier "&amp;Variables!B6&amp;"."</f>
        <v>Expliquez si la demande pour les marchandises ou les ventes de marchandises ont changé depuis le 1er janvier 2023.</v>
      </c>
    </row>
    <row r="345" spans="1:16" s="28" customFormat="1" x14ac:dyDescent="0.25">
      <c r="A345" s="83"/>
      <c r="B345" s="110"/>
      <c r="C345" s="111"/>
      <c r="D345" s="111"/>
      <c r="E345" s="111"/>
      <c r="F345" s="111"/>
      <c r="G345" s="111"/>
      <c r="H345" s="111"/>
      <c r="I345" s="111"/>
      <c r="J345" s="111"/>
      <c r="K345" s="111"/>
      <c r="L345" s="107"/>
    </row>
    <row r="346" spans="1:16" s="9" customFormat="1" x14ac:dyDescent="0.25">
      <c r="A346" s="7"/>
      <c r="B346" s="366"/>
      <c r="C346" s="367"/>
      <c r="D346" s="367"/>
      <c r="E346" s="367"/>
      <c r="F346" s="367"/>
      <c r="G346" s="367"/>
      <c r="H346" s="367"/>
      <c r="I346" s="367"/>
      <c r="J346" s="367"/>
      <c r="K346" s="367"/>
      <c r="L346" s="368"/>
      <c r="M346" s="28"/>
    </row>
    <row r="347" spans="1:16" s="9" customFormat="1" x14ac:dyDescent="0.25">
      <c r="A347" s="7"/>
      <c r="B347" s="366"/>
      <c r="C347" s="367"/>
      <c r="D347" s="367"/>
      <c r="E347" s="367"/>
      <c r="F347" s="367"/>
      <c r="G347" s="367"/>
      <c r="H347" s="367"/>
      <c r="I347" s="367"/>
      <c r="J347" s="367"/>
      <c r="K347" s="367"/>
      <c r="L347" s="368"/>
      <c r="M347" s="28"/>
    </row>
    <row r="348" spans="1:16" s="9" customFormat="1" x14ac:dyDescent="0.25">
      <c r="A348" s="7"/>
      <c r="B348" s="366"/>
      <c r="C348" s="367"/>
      <c r="D348" s="367"/>
      <c r="E348" s="367"/>
      <c r="F348" s="367"/>
      <c r="G348" s="367"/>
      <c r="H348" s="367"/>
      <c r="I348" s="367"/>
      <c r="J348" s="367"/>
      <c r="K348" s="367"/>
      <c r="L348" s="368"/>
      <c r="M348" s="28"/>
    </row>
    <row r="349" spans="1:16" s="9" customFormat="1" x14ac:dyDescent="0.25">
      <c r="A349" s="7"/>
      <c r="B349" s="366"/>
      <c r="C349" s="367"/>
      <c r="D349" s="367"/>
      <c r="E349" s="367"/>
      <c r="F349" s="367"/>
      <c r="G349" s="367"/>
      <c r="H349" s="367"/>
      <c r="I349" s="367"/>
      <c r="J349" s="367"/>
      <c r="K349" s="367"/>
      <c r="L349" s="368"/>
      <c r="M349" s="28"/>
    </row>
    <row r="350" spans="1:16" s="9" customFormat="1" x14ac:dyDescent="0.25">
      <c r="A350" s="7"/>
      <c r="B350" s="366"/>
      <c r="C350" s="367"/>
      <c r="D350" s="367"/>
      <c r="E350" s="367"/>
      <c r="F350" s="367"/>
      <c r="G350" s="367"/>
      <c r="H350" s="367"/>
      <c r="I350" s="367"/>
      <c r="J350" s="367"/>
      <c r="K350" s="367"/>
      <c r="L350" s="368"/>
      <c r="M350" s="28"/>
    </row>
    <row r="351" spans="1:16" s="9" customFormat="1" x14ac:dyDescent="0.25">
      <c r="A351" s="7"/>
      <c r="B351" s="366"/>
      <c r="C351" s="367"/>
      <c r="D351" s="367"/>
      <c r="E351" s="367"/>
      <c r="F351" s="367"/>
      <c r="G351" s="367"/>
      <c r="H351" s="367"/>
      <c r="I351" s="367"/>
      <c r="J351" s="367"/>
      <c r="K351" s="367"/>
      <c r="L351" s="368"/>
      <c r="M351" s="28"/>
    </row>
    <row r="352" spans="1:16" s="9" customFormat="1" x14ac:dyDescent="0.25">
      <c r="A352" s="7"/>
      <c r="B352" s="366"/>
      <c r="C352" s="367"/>
      <c r="D352" s="367"/>
      <c r="E352" s="367"/>
      <c r="F352" s="367"/>
      <c r="G352" s="367"/>
      <c r="H352" s="367"/>
      <c r="I352" s="367"/>
      <c r="J352" s="367"/>
      <c r="K352" s="367"/>
      <c r="L352" s="368"/>
      <c r="M352" s="28"/>
    </row>
    <row r="353" spans="1:16" s="9" customFormat="1" x14ac:dyDescent="0.25">
      <c r="A353" s="7"/>
      <c r="B353" s="366"/>
      <c r="C353" s="367"/>
      <c r="D353" s="367"/>
      <c r="E353" s="367"/>
      <c r="F353" s="367"/>
      <c r="G353" s="367"/>
      <c r="H353" s="367"/>
      <c r="I353" s="367"/>
      <c r="J353" s="367"/>
      <c r="K353" s="367"/>
      <c r="L353" s="368"/>
      <c r="M353" s="28"/>
    </row>
    <row r="354" spans="1:16" s="28" customFormat="1" x14ac:dyDescent="0.25">
      <c r="A354" s="83"/>
      <c r="B354" s="85"/>
      <c r="C354" s="86"/>
      <c r="D354" s="86"/>
      <c r="E354" s="86"/>
      <c r="F354" s="86"/>
      <c r="G354" s="86"/>
      <c r="H354" s="86"/>
      <c r="I354" s="86"/>
      <c r="J354" s="86"/>
      <c r="K354" s="86"/>
      <c r="L354" s="87"/>
    </row>
    <row r="356" spans="1:16" x14ac:dyDescent="0.25">
      <c r="B356" s="266" t="str">
        <f>IF(Intro!$G$24="English",O356,P356)</f>
        <v>MARCHÉS</v>
      </c>
      <c r="C356" s="267"/>
      <c r="D356" s="267"/>
      <c r="E356" s="267"/>
      <c r="F356" s="267"/>
      <c r="G356" s="267"/>
      <c r="H356" s="267"/>
      <c r="I356" s="267"/>
      <c r="J356" s="267"/>
      <c r="K356" s="267"/>
      <c r="L356" s="268"/>
      <c r="M356" s="28"/>
      <c r="O356" s="53" t="s">
        <v>241</v>
      </c>
      <c r="P356" s="53" t="s">
        <v>242</v>
      </c>
    </row>
    <row r="357" spans="1:16" x14ac:dyDescent="0.25">
      <c r="B357" s="402" t="s">
        <v>59</v>
      </c>
      <c r="C357" s="403"/>
      <c r="D357" s="403"/>
      <c r="E357" s="403"/>
      <c r="F357" s="403"/>
      <c r="G357" s="403"/>
      <c r="H357" s="403"/>
      <c r="I357" s="403"/>
      <c r="J357" s="403"/>
      <c r="K357" s="403"/>
      <c r="L357" s="404"/>
      <c r="M357" s="53"/>
    </row>
    <row r="358" spans="1:16" x14ac:dyDescent="0.25">
      <c r="B358" s="16"/>
      <c r="C358" s="26"/>
      <c r="D358" s="27"/>
      <c r="E358" s="27"/>
      <c r="F358" s="27"/>
      <c r="G358" s="27"/>
      <c r="H358" s="27"/>
      <c r="I358" s="27"/>
      <c r="J358" s="27"/>
      <c r="K358" s="27"/>
      <c r="L358" s="17"/>
      <c r="M358" s="53"/>
    </row>
    <row r="359" spans="1:16" x14ac:dyDescent="0.25">
      <c r="B359" s="321" t="str">
        <f>IF(Intro!$G$24="English",O359,P359)</f>
        <v>Décrivez les marchés des marchandises au Canada et dans le monde depuis le 1er janvier 2023. Les facteurs à prendre en compte dans votre réponse comprennent, sans s'y limiter, la demande, les ventes, les prix, l'utilisation de la capacité et les volumes d'importations des marchandises.</v>
      </c>
      <c r="C359" s="322"/>
      <c r="D359" s="322"/>
      <c r="E359" s="322"/>
      <c r="F359" s="322"/>
      <c r="G359" s="322"/>
      <c r="H359" s="322"/>
      <c r="I359" s="322"/>
      <c r="J359" s="322"/>
      <c r="K359" s="322"/>
      <c r="L359" s="337"/>
      <c r="M359" s="53"/>
      <c r="O359" s="18" t="str">
        <f>"Describe the markets for the goods in Canada and globally since January 1, "&amp;Variables!B6&amp;". Factors to consider in your response include, but are not limited to, demand, sales, prices, capacity utilization and import volumes of the goods."</f>
        <v>Describe the markets for the goods in Canada and globally since January 1, 2023. Factors to consider in your response include, but are not limited to, demand, sales, prices, capacity utilization and import volumes of the goods.</v>
      </c>
      <c r="P359" s="53" t="str">
        <f>"Décrivez les marchés des marchandises au Canada et dans le monde depuis le 1er janvier "&amp;Variables!B6&amp;". Les facteurs à prendre en compte dans votre réponse comprennent, sans s'y limiter, la demande, les ventes, les prix, l'utilisation de la capacité et les volumes d'importations des marchandises."</f>
        <v>Décrivez les marchés des marchandises au Canada et dans le monde depuis le 1er janvier 2023. Les facteurs à prendre en compte dans votre réponse comprennent, sans s'y limiter, la demande, les ventes, les prix, l'utilisation de la capacité et les volumes d'importations des marchandises.</v>
      </c>
    </row>
    <row r="360" spans="1:16" x14ac:dyDescent="0.25">
      <c r="B360" s="321"/>
      <c r="C360" s="322"/>
      <c r="D360" s="322"/>
      <c r="E360" s="322"/>
      <c r="F360" s="322"/>
      <c r="G360" s="322"/>
      <c r="H360" s="322"/>
      <c r="I360" s="322"/>
      <c r="J360" s="322"/>
      <c r="K360" s="322"/>
      <c r="L360" s="337"/>
      <c r="M360" s="53"/>
      <c r="O360" s="18"/>
    </row>
    <row r="361" spans="1:16" s="28" customFormat="1" x14ac:dyDescent="0.25">
      <c r="A361" s="83"/>
      <c r="B361" s="110"/>
      <c r="C361" s="111"/>
      <c r="D361" s="111"/>
      <c r="E361" s="111"/>
      <c r="F361" s="111"/>
      <c r="G361" s="111"/>
      <c r="H361" s="111"/>
      <c r="I361" s="111"/>
      <c r="J361" s="111"/>
      <c r="K361" s="111"/>
      <c r="L361" s="107"/>
    </row>
    <row r="362" spans="1:16" s="9" customFormat="1" x14ac:dyDescent="0.25">
      <c r="A362" s="7"/>
      <c r="B362" s="366"/>
      <c r="C362" s="367"/>
      <c r="D362" s="367"/>
      <c r="E362" s="367"/>
      <c r="F362" s="367"/>
      <c r="G362" s="367"/>
      <c r="H362" s="367"/>
      <c r="I362" s="367"/>
      <c r="J362" s="367"/>
      <c r="K362" s="367"/>
      <c r="L362" s="368"/>
      <c r="M362" s="28"/>
    </row>
    <row r="363" spans="1:16" s="9" customFormat="1" x14ac:dyDescent="0.25">
      <c r="A363" s="7"/>
      <c r="B363" s="366"/>
      <c r="C363" s="367"/>
      <c r="D363" s="367"/>
      <c r="E363" s="367"/>
      <c r="F363" s="367"/>
      <c r="G363" s="367"/>
      <c r="H363" s="367"/>
      <c r="I363" s="367"/>
      <c r="J363" s="367"/>
      <c r="K363" s="367"/>
      <c r="L363" s="368"/>
      <c r="M363" s="28"/>
    </row>
    <row r="364" spans="1:16" s="9" customFormat="1" x14ac:dyDescent="0.25">
      <c r="A364" s="7"/>
      <c r="B364" s="366"/>
      <c r="C364" s="367"/>
      <c r="D364" s="367"/>
      <c r="E364" s="367"/>
      <c r="F364" s="367"/>
      <c r="G364" s="367"/>
      <c r="H364" s="367"/>
      <c r="I364" s="367"/>
      <c r="J364" s="367"/>
      <c r="K364" s="367"/>
      <c r="L364" s="368"/>
      <c r="M364" s="28"/>
    </row>
    <row r="365" spans="1:16" s="9" customFormat="1" x14ac:dyDescent="0.25">
      <c r="A365" s="7"/>
      <c r="B365" s="366"/>
      <c r="C365" s="367"/>
      <c r="D365" s="367"/>
      <c r="E365" s="367"/>
      <c r="F365" s="367"/>
      <c r="G365" s="367"/>
      <c r="H365" s="367"/>
      <c r="I365" s="367"/>
      <c r="J365" s="367"/>
      <c r="K365" s="367"/>
      <c r="L365" s="368"/>
      <c r="M365" s="28"/>
    </row>
    <row r="366" spans="1:16" s="9" customFormat="1" x14ac:dyDescent="0.25">
      <c r="A366" s="7"/>
      <c r="B366" s="366"/>
      <c r="C366" s="367"/>
      <c r="D366" s="367"/>
      <c r="E366" s="367"/>
      <c r="F366" s="367"/>
      <c r="G366" s="367"/>
      <c r="H366" s="367"/>
      <c r="I366" s="367"/>
      <c r="J366" s="367"/>
      <c r="K366" s="367"/>
      <c r="L366" s="368"/>
      <c r="M366" s="28"/>
    </row>
    <row r="367" spans="1:16" s="9" customFormat="1" x14ac:dyDescent="0.25">
      <c r="A367" s="7"/>
      <c r="B367" s="366"/>
      <c r="C367" s="367"/>
      <c r="D367" s="367"/>
      <c r="E367" s="367"/>
      <c r="F367" s="367"/>
      <c r="G367" s="367"/>
      <c r="H367" s="367"/>
      <c r="I367" s="367"/>
      <c r="J367" s="367"/>
      <c r="K367" s="367"/>
      <c r="L367" s="368"/>
      <c r="M367" s="28"/>
    </row>
    <row r="368" spans="1:16" s="9" customFormat="1" x14ac:dyDescent="0.25">
      <c r="A368" s="7"/>
      <c r="B368" s="366"/>
      <c r="C368" s="367"/>
      <c r="D368" s="367"/>
      <c r="E368" s="367"/>
      <c r="F368" s="367"/>
      <c r="G368" s="367"/>
      <c r="H368" s="367"/>
      <c r="I368" s="367"/>
      <c r="J368" s="367"/>
      <c r="K368" s="367"/>
      <c r="L368" s="368"/>
      <c r="M368" s="28"/>
    </row>
    <row r="369" spans="1:16" s="9" customFormat="1" x14ac:dyDescent="0.25">
      <c r="A369" s="7"/>
      <c r="B369" s="366"/>
      <c r="C369" s="367"/>
      <c r="D369" s="367"/>
      <c r="E369" s="367"/>
      <c r="F369" s="367"/>
      <c r="G369" s="367"/>
      <c r="H369" s="367"/>
      <c r="I369" s="367"/>
      <c r="J369" s="367"/>
      <c r="K369" s="367"/>
      <c r="L369" s="368"/>
      <c r="M369" s="28"/>
    </row>
    <row r="370" spans="1:16" s="28" customFormat="1" x14ac:dyDescent="0.25">
      <c r="A370" s="83"/>
      <c r="B370" s="85"/>
      <c r="C370" s="86"/>
      <c r="D370" s="86"/>
      <c r="E370" s="86"/>
      <c r="F370" s="86"/>
      <c r="G370" s="86"/>
      <c r="H370" s="86"/>
      <c r="I370" s="86"/>
      <c r="J370" s="86"/>
      <c r="K370" s="86"/>
      <c r="L370" s="87"/>
    </row>
    <row r="371" spans="1:16" x14ac:dyDescent="0.25">
      <c r="B371" s="369" t="s">
        <v>60</v>
      </c>
      <c r="C371" s="370"/>
      <c r="D371" s="370"/>
      <c r="E371" s="370"/>
      <c r="F371" s="370"/>
      <c r="G371" s="370"/>
      <c r="H371" s="370"/>
      <c r="I371" s="370"/>
      <c r="J371" s="370"/>
      <c r="K371" s="370"/>
      <c r="L371" s="371"/>
      <c r="M371" s="53"/>
    </row>
    <row r="372" spans="1:16" x14ac:dyDescent="0.25">
      <c r="B372" s="16"/>
      <c r="C372" s="26"/>
      <c r="D372" s="27"/>
      <c r="E372" s="27"/>
      <c r="F372" s="27"/>
      <c r="G372" s="27"/>
      <c r="H372" s="27"/>
      <c r="I372" s="27"/>
      <c r="J372" s="27"/>
      <c r="K372" s="27"/>
      <c r="L372" s="17"/>
      <c r="M372" s="53"/>
    </row>
    <row r="373" spans="1:16" x14ac:dyDescent="0.25">
      <c r="B373" s="321" t="str">
        <f>IF(Intro!$G$24="English",O373,P373)</f>
        <v>Expliquez les changements que vous prévoyez voir sur le marché canadien et sur d’autres marchés mondiaux pour les marchandises au cours des deux prochaines années en ce qui concerne la demande, les prix, les volumes d’importation ou tout autre facteur.</v>
      </c>
      <c r="C373" s="322"/>
      <c r="D373" s="322"/>
      <c r="E373" s="322"/>
      <c r="F373" s="322"/>
      <c r="G373" s="322"/>
      <c r="H373" s="322"/>
      <c r="I373" s="322"/>
      <c r="J373" s="322"/>
      <c r="K373" s="322"/>
      <c r="L373" s="337"/>
      <c r="M373" s="53"/>
      <c r="O373" s="18" t="s">
        <v>177</v>
      </c>
      <c r="P373" s="53" t="s">
        <v>146</v>
      </c>
    </row>
    <row r="374" spans="1:16" x14ac:dyDescent="0.25">
      <c r="B374" s="321"/>
      <c r="C374" s="322"/>
      <c r="D374" s="322"/>
      <c r="E374" s="322"/>
      <c r="F374" s="322"/>
      <c r="G374" s="322"/>
      <c r="H374" s="322"/>
      <c r="I374" s="322"/>
      <c r="J374" s="322"/>
      <c r="K374" s="322"/>
      <c r="L374" s="337"/>
      <c r="M374" s="53"/>
      <c r="O374" s="18"/>
    </row>
    <row r="375" spans="1:16" s="28" customFormat="1" x14ac:dyDescent="0.25">
      <c r="A375" s="83"/>
      <c r="B375" s="110"/>
      <c r="C375" s="111"/>
      <c r="D375" s="111"/>
      <c r="E375" s="111"/>
      <c r="F375" s="111"/>
      <c r="G375" s="111"/>
      <c r="H375" s="111"/>
      <c r="I375" s="111"/>
      <c r="J375" s="111"/>
      <c r="K375" s="111"/>
      <c r="L375" s="107"/>
    </row>
    <row r="376" spans="1:16" s="9" customFormat="1" x14ac:dyDescent="0.25">
      <c r="A376" s="7"/>
      <c r="B376" s="366"/>
      <c r="C376" s="367"/>
      <c r="D376" s="367"/>
      <c r="E376" s="367"/>
      <c r="F376" s="367"/>
      <c r="G376" s="367"/>
      <c r="H376" s="367"/>
      <c r="I376" s="367"/>
      <c r="J376" s="367"/>
      <c r="K376" s="367"/>
      <c r="L376" s="368"/>
      <c r="M376" s="28"/>
    </row>
    <row r="377" spans="1:16" s="9" customFormat="1" x14ac:dyDescent="0.25">
      <c r="A377" s="7"/>
      <c r="B377" s="366"/>
      <c r="C377" s="367"/>
      <c r="D377" s="367"/>
      <c r="E377" s="367"/>
      <c r="F377" s="367"/>
      <c r="G377" s="367"/>
      <c r="H377" s="367"/>
      <c r="I377" s="367"/>
      <c r="J377" s="367"/>
      <c r="K377" s="367"/>
      <c r="L377" s="368"/>
      <c r="M377" s="28"/>
    </row>
    <row r="378" spans="1:16" s="9" customFormat="1" x14ac:dyDescent="0.25">
      <c r="A378" s="7"/>
      <c r="B378" s="366"/>
      <c r="C378" s="367"/>
      <c r="D378" s="367"/>
      <c r="E378" s="367"/>
      <c r="F378" s="367"/>
      <c r="G378" s="367"/>
      <c r="H378" s="367"/>
      <c r="I378" s="367"/>
      <c r="J378" s="367"/>
      <c r="K378" s="367"/>
      <c r="L378" s="368"/>
      <c r="M378" s="28"/>
    </row>
    <row r="379" spans="1:16" s="9" customFormat="1" x14ac:dyDescent="0.25">
      <c r="A379" s="7"/>
      <c r="B379" s="366"/>
      <c r="C379" s="367"/>
      <c r="D379" s="367"/>
      <c r="E379" s="367"/>
      <c r="F379" s="367"/>
      <c r="G379" s="367"/>
      <c r="H379" s="367"/>
      <c r="I379" s="367"/>
      <c r="J379" s="367"/>
      <c r="K379" s="367"/>
      <c r="L379" s="368"/>
      <c r="M379" s="28"/>
    </row>
    <row r="380" spans="1:16" s="9" customFormat="1" x14ac:dyDescent="0.25">
      <c r="A380" s="7"/>
      <c r="B380" s="366"/>
      <c r="C380" s="367"/>
      <c r="D380" s="367"/>
      <c r="E380" s="367"/>
      <c r="F380" s="367"/>
      <c r="G380" s="367"/>
      <c r="H380" s="367"/>
      <c r="I380" s="367"/>
      <c r="J380" s="367"/>
      <c r="K380" s="367"/>
      <c r="L380" s="368"/>
      <c r="M380" s="28"/>
    </row>
    <row r="381" spans="1:16" s="9" customFormat="1" x14ac:dyDescent="0.25">
      <c r="A381" s="7"/>
      <c r="B381" s="366"/>
      <c r="C381" s="367"/>
      <c r="D381" s="367"/>
      <c r="E381" s="367"/>
      <c r="F381" s="367"/>
      <c r="G381" s="367"/>
      <c r="H381" s="367"/>
      <c r="I381" s="367"/>
      <c r="J381" s="367"/>
      <c r="K381" s="367"/>
      <c r="L381" s="368"/>
      <c r="M381" s="28"/>
    </row>
    <row r="382" spans="1:16" s="9" customFormat="1" x14ac:dyDescent="0.25">
      <c r="A382" s="7"/>
      <c r="B382" s="366"/>
      <c r="C382" s="367"/>
      <c r="D382" s="367"/>
      <c r="E382" s="367"/>
      <c r="F382" s="367"/>
      <c r="G382" s="367"/>
      <c r="H382" s="367"/>
      <c r="I382" s="367"/>
      <c r="J382" s="367"/>
      <c r="K382" s="367"/>
      <c r="L382" s="368"/>
      <c r="M382" s="28"/>
    </row>
    <row r="383" spans="1:16" s="9" customFormat="1" x14ac:dyDescent="0.25">
      <c r="A383" s="7"/>
      <c r="B383" s="366"/>
      <c r="C383" s="367"/>
      <c r="D383" s="367"/>
      <c r="E383" s="367"/>
      <c r="F383" s="367"/>
      <c r="G383" s="367"/>
      <c r="H383" s="367"/>
      <c r="I383" s="367"/>
      <c r="J383" s="367"/>
      <c r="K383" s="367"/>
      <c r="L383" s="368"/>
      <c r="M383" s="28"/>
    </row>
    <row r="384" spans="1:16" s="28" customFormat="1" x14ac:dyDescent="0.25">
      <c r="A384" s="83"/>
      <c r="B384" s="85"/>
      <c r="C384" s="86"/>
      <c r="D384" s="86"/>
      <c r="E384" s="86"/>
      <c r="F384" s="86"/>
      <c r="G384" s="86"/>
      <c r="H384" s="86"/>
      <c r="I384" s="86"/>
      <c r="J384" s="86"/>
      <c r="K384" s="86"/>
      <c r="L384" s="87"/>
    </row>
    <row r="385" spans="1:17" x14ac:dyDescent="0.25">
      <c r="B385" s="416" t="s">
        <v>61</v>
      </c>
      <c r="C385" s="417"/>
      <c r="D385" s="417"/>
      <c r="E385" s="417"/>
      <c r="F385" s="418"/>
      <c r="G385" s="418"/>
      <c r="H385" s="418"/>
      <c r="I385" s="418"/>
      <c r="J385" s="418"/>
      <c r="K385" s="418"/>
      <c r="L385" s="419"/>
    </row>
    <row r="386" spans="1:17" x14ac:dyDescent="0.25">
      <c r="B386" s="44"/>
      <c r="C386" s="45"/>
      <c r="D386" s="45"/>
      <c r="E386" s="45"/>
      <c r="F386" s="30"/>
      <c r="G386" s="30"/>
      <c r="H386" s="30"/>
      <c r="I386" s="30"/>
      <c r="J386" s="30"/>
      <c r="K386" s="30"/>
      <c r="L386" s="104"/>
    </row>
    <row r="387" spans="1:17" x14ac:dyDescent="0.25">
      <c r="B387" s="321" t="str">
        <f>IF(Intro!$G$24="English",O387,P387)</f>
        <v>Expliquez les effets possibles sur ces perspectives advenant la prorogation ou l’annulation des conclusions ou de l'ordonnance. Fournissez des documents, ou les noms de documents, tels que des études ou des articles dans des revues spécialisées, qui appuient la déclaration de votre entreprise.</v>
      </c>
      <c r="C387" s="322"/>
      <c r="D387" s="322"/>
      <c r="E387" s="322"/>
      <c r="F387" s="322"/>
      <c r="G387" s="322"/>
      <c r="H387" s="322"/>
      <c r="I387" s="322"/>
      <c r="J387" s="322"/>
      <c r="K387" s="322"/>
      <c r="L387" s="337"/>
      <c r="O387" s="64" t="s">
        <v>182</v>
      </c>
      <c r="P387" s="15" t="s">
        <v>183</v>
      </c>
      <c r="Q387" s="15"/>
    </row>
    <row r="388" spans="1:17" x14ac:dyDescent="0.25">
      <c r="B388" s="321"/>
      <c r="C388" s="322"/>
      <c r="D388" s="322"/>
      <c r="E388" s="322"/>
      <c r="F388" s="322"/>
      <c r="G388" s="322"/>
      <c r="H388" s="322"/>
      <c r="I388" s="322"/>
      <c r="J388" s="322"/>
      <c r="K388" s="322"/>
      <c r="L388" s="337"/>
      <c r="O388" s="64"/>
      <c r="P388" s="64"/>
      <c r="Q388" s="64"/>
    </row>
    <row r="389" spans="1:17" x14ac:dyDescent="0.25">
      <c r="B389" s="71"/>
      <c r="C389" s="72"/>
      <c r="D389" s="72"/>
      <c r="E389" s="72"/>
      <c r="F389" s="72"/>
      <c r="G389" s="72"/>
      <c r="H389" s="72"/>
      <c r="I389" s="72"/>
      <c r="J389" s="72"/>
      <c r="K389" s="72"/>
      <c r="L389" s="73"/>
      <c r="O389" s="64"/>
      <c r="P389" s="64"/>
      <c r="Q389" s="64"/>
    </row>
    <row r="390" spans="1:17" x14ac:dyDescent="0.25">
      <c r="B390" s="413"/>
      <c r="C390" s="414"/>
      <c r="D390" s="414"/>
      <c r="E390" s="414"/>
      <c r="F390" s="414"/>
      <c r="G390" s="414"/>
      <c r="H390" s="414"/>
      <c r="I390" s="414"/>
      <c r="J390" s="414"/>
      <c r="K390" s="414"/>
      <c r="L390" s="415"/>
    </row>
    <row r="391" spans="1:17" s="9" customFormat="1" x14ac:dyDescent="0.25">
      <c r="A391" s="7"/>
      <c r="B391" s="413"/>
      <c r="C391" s="414"/>
      <c r="D391" s="414"/>
      <c r="E391" s="414"/>
      <c r="F391" s="414"/>
      <c r="G391" s="414"/>
      <c r="H391" s="414"/>
      <c r="I391" s="414"/>
      <c r="J391" s="414"/>
      <c r="K391" s="414"/>
      <c r="L391" s="415"/>
      <c r="M391" s="28"/>
    </row>
    <row r="392" spans="1:17" s="9" customFormat="1" x14ac:dyDescent="0.25">
      <c r="A392" s="7"/>
      <c r="B392" s="413"/>
      <c r="C392" s="414"/>
      <c r="D392" s="414"/>
      <c r="E392" s="414"/>
      <c r="F392" s="414"/>
      <c r="G392" s="414"/>
      <c r="H392" s="414"/>
      <c r="I392" s="414"/>
      <c r="J392" s="414"/>
      <c r="K392" s="414"/>
      <c r="L392" s="415"/>
      <c r="M392" s="28"/>
    </row>
    <row r="393" spans="1:17" s="9" customFormat="1" x14ac:dyDescent="0.25">
      <c r="A393" s="7"/>
      <c r="B393" s="413"/>
      <c r="C393" s="414"/>
      <c r="D393" s="414"/>
      <c r="E393" s="414"/>
      <c r="F393" s="414"/>
      <c r="G393" s="414"/>
      <c r="H393" s="414"/>
      <c r="I393" s="414"/>
      <c r="J393" s="414"/>
      <c r="K393" s="414"/>
      <c r="L393" s="415"/>
      <c r="M393" s="28"/>
    </row>
    <row r="394" spans="1:17" x14ac:dyDescent="0.25">
      <c r="B394" s="413"/>
      <c r="C394" s="414"/>
      <c r="D394" s="414"/>
      <c r="E394" s="414"/>
      <c r="F394" s="414"/>
      <c r="G394" s="414"/>
      <c r="H394" s="414"/>
      <c r="I394" s="414"/>
      <c r="J394" s="414"/>
      <c r="K394" s="414"/>
      <c r="L394" s="415"/>
    </row>
    <row r="395" spans="1:17" x14ac:dyDescent="0.25">
      <c r="B395" s="413"/>
      <c r="C395" s="414"/>
      <c r="D395" s="414"/>
      <c r="E395" s="414"/>
      <c r="F395" s="414"/>
      <c r="G395" s="414"/>
      <c r="H395" s="414"/>
      <c r="I395" s="414"/>
      <c r="J395" s="414"/>
      <c r="K395" s="414"/>
      <c r="L395" s="415"/>
    </row>
    <row r="396" spans="1:17" x14ac:dyDescent="0.25">
      <c r="B396" s="413"/>
      <c r="C396" s="414"/>
      <c r="D396" s="414"/>
      <c r="E396" s="414"/>
      <c r="F396" s="414"/>
      <c r="G396" s="414"/>
      <c r="H396" s="414"/>
      <c r="I396" s="414"/>
      <c r="J396" s="414"/>
      <c r="K396" s="414"/>
      <c r="L396" s="415"/>
    </row>
    <row r="397" spans="1:17" x14ac:dyDescent="0.25">
      <c r="B397" s="413"/>
      <c r="C397" s="414"/>
      <c r="D397" s="414"/>
      <c r="E397" s="414"/>
      <c r="F397" s="414"/>
      <c r="G397" s="414"/>
      <c r="H397" s="414"/>
      <c r="I397" s="414"/>
      <c r="J397" s="414"/>
      <c r="K397" s="414"/>
      <c r="L397" s="415"/>
    </row>
    <row r="398" spans="1:17" x14ac:dyDescent="0.25">
      <c r="B398" s="124"/>
      <c r="C398" s="125"/>
      <c r="D398" s="125"/>
      <c r="E398" s="125"/>
      <c r="F398" s="125"/>
      <c r="G398" s="125"/>
      <c r="H398" s="125"/>
      <c r="I398" s="125"/>
      <c r="J398" s="125"/>
      <c r="K398" s="125"/>
      <c r="L398" s="126"/>
    </row>
  </sheetData>
  <sheetProtection algorithmName="SHA-512" hashValue="4s5dlpHa6dXKtXXuIPampuAajwscsCuVBOK+0SDFay4EKUHk9YwCzcyDI2Wj+hieuM45ROJqpyQ1qCoV7Yt3VA==" saltValue="8H1qst24B8+muMenRIdDBw==" spinCount="100000" sheet="1" objects="1" scenarios="1" selectLockedCells="1"/>
  <mergeCells count="162">
    <mergeCell ref="B327:G327"/>
    <mergeCell ref="B328:G328"/>
    <mergeCell ref="B329:G329"/>
    <mergeCell ref="B59:B60"/>
    <mergeCell ref="B82:L82"/>
    <mergeCell ref="B83:L83"/>
    <mergeCell ref="E55:F56"/>
    <mergeCell ref="G55:I56"/>
    <mergeCell ref="B61:B62"/>
    <mergeCell ref="B55:B56"/>
    <mergeCell ref="B57:B58"/>
    <mergeCell ref="J59:L60"/>
    <mergeCell ref="B70:L70"/>
    <mergeCell ref="B63:B64"/>
    <mergeCell ref="B65:B66"/>
    <mergeCell ref="C61:D62"/>
    <mergeCell ref="C59:D60"/>
    <mergeCell ref="E59:F60"/>
    <mergeCell ref="B102:L109"/>
    <mergeCell ref="B286:L293"/>
    <mergeCell ref="B297:L298"/>
    <mergeCell ref="B273:L280"/>
    <mergeCell ref="B284:L284"/>
    <mergeCell ref="B271:L271"/>
    <mergeCell ref="B390:L397"/>
    <mergeCell ref="B387:L388"/>
    <mergeCell ref="B346:L353"/>
    <mergeCell ref="B359:L360"/>
    <mergeCell ref="B356:L356"/>
    <mergeCell ref="B385:L385"/>
    <mergeCell ref="B331:L331"/>
    <mergeCell ref="B344:L344"/>
    <mergeCell ref="B362:L369"/>
    <mergeCell ref="B373:L374"/>
    <mergeCell ref="B376:L383"/>
    <mergeCell ref="B342:L342"/>
    <mergeCell ref="B357:L357"/>
    <mergeCell ref="B371:L371"/>
    <mergeCell ref="B333:L340"/>
    <mergeCell ref="B198:L198"/>
    <mergeCell ref="B213:C213"/>
    <mergeCell ref="B258:L265"/>
    <mergeCell ref="B224:L224"/>
    <mergeCell ref="B209:L209"/>
    <mergeCell ref="B311:L312"/>
    <mergeCell ref="B226:L227"/>
    <mergeCell ref="B240:L241"/>
    <mergeCell ref="B254:L256"/>
    <mergeCell ref="B314:L321"/>
    <mergeCell ref="B323:L323"/>
    <mergeCell ref="B325:L325"/>
    <mergeCell ref="B282:L282"/>
    <mergeCell ref="B295:L295"/>
    <mergeCell ref="B309:L309"/>
    <mergeCell ref="B115:L115"/>
    <mergeCell ref="B17:J17"/>
    <mergeCell ref="B112:L112"/>
    <mergeCell ref="B130:H130"/>
    <mergeCell ref="B131:H131"/>
    <mergeCell ref="B132:H132"/>
    <mergeCell ref="B238:L238"/>
    <mergeCell ref="B252:L252"/>
    <mergeCell ref="B268:L268"/>
    <mergeCell ref="B269:L269"/>
    <mergeCell ref="B200:L207"/>
    <mergeCell ref="B211:L211"/>
    <mergeCell ref="B215:L222"/>
    <mergeCell ref="B229:L236"/>
    <mergeCell ref="B243:L250"/>
    <mergeCell ref="B300:L307"/>
    <mergeCell ref="B113:L113"/>
    <mergeCell ref="G47:I48"/>
    <mergeCell ref="B4:L4"/>
    <mergeCell ref="B5:L5"/>
    <mergeCell ref="B6:L6"/>
    <mergeCell ref="B30:L37"/>
    <mergeCell ref="B41:L43"/>
    <mergeCell ref="B47:B48"/>
    <mergeCell ref="B49:B50"/>
    <mergeCell ref="B51:B52"/>
    <mergeCell ref="B53:B54"/>
    <mergeCell ref="B8:L8"/>
    <mergeCell ref="B9:L9"/>
    <mergeCell ref="B10:L10"/>
    <mergeCell ref="B28:L28"/>
    <mergeCell ref="C45:D46"/>
    <mergeCell ref="E45:F46"/>
    <mergeCell ref="G45:I46"/>
    <mergeCell ref="C53:D54"/>
    <mergeCell ref="E53:F54"/>
    <mergeCell ref="G51:I52"/>
    <mergeCell ref="B13:L13"/>
    <mergeCell ref="B21:J22"/>
    <mergeCell ref="K21:K22"/>
    <mergeCell ref="C47:D48"/>
    <mergeCell ref="E47:F48"/>
    <mergeCell ref="B196:L196"/>
    <mergeCell ref="G59:I60"/>
    <mergeCell ref="B128:L128"/>
    <mergeCell ref="J63:L64"/>
    <mergeCell ref="B150:L150"/>
    <mergeCell ref="B170:L171"/>
    <mergeCell ref="B157:C161"/>
    <mergeCell ref="D157:L161"/>
    <mergeCell ref="B184:L185"/>
    <mergeCell ref="B152:C156"/>
    <mergeCell ref="D152:L156"/>
    <mergeCell ref="B126:L126"/>
    <mergeCell ref="B134:L134"/>
    <mergeCell ref="B187:L194"/>
    <mergeCell ref="B149:L149"/>
    <mergeCell ref="B117:L124"/>
    <mergeCell ref="B162:C166"/>
    <mergeCell ref="D162:L166"/>
    <mergeCell ref="B182:L182"/>
    <mergeCell ref="B173:L180"/>
    <mergeCell ref="B146:L146"/>
    <mergeCell ref="B147:L147"/>
    <mergeCell ref="B12:L12"/>
    <mergeCell ref="E63:F64"/>
    <mergeCell ref="B15:L15"/>
    <mergeCell ref="B19:J20"/>
    <mergeCell ref="K19:K20"/>
    <mergeCell ref="B136:L143"/>
    <mergeCell ref="B168:L168"/>
    <mergeCell ref="B18:J18"/>
    <mergeCell ref="C55:D56"/>
    <mergeCell ref="B72:L79"/>
    <mergeCell ref="B85:L86"/>
    <mergeCell ref="B26:L26"/>
    <mergeCell ref="B39:L39"/>
    <mergeCell ref="C49:D50"/>
    <mergeCell ref="E49:F50"/>
    <mergeCell ref="G49:I50"/>
    <mergeCell ref="J49:L50"/>
    <mergeCell ref="J45:L46"/>
    <mergeCell ref="J51:L52"/>
    <mergeCell ref="J65:L66"/>
    <mergeCell ref="J55:L56"/>
    <mergeCell ref="C57:D58"/>
    <mergeCell ref="E57:F58"/>
    <mergeCell ref="J47:L48"/>
    <mergeCell ref="K23:K24"/>
    <mergeCell ref="B23:J24"/>
    <mergeCell ref="C51:D52"/>
    <mergeCell ref="E51:F52"/>
    <mergeCell ref="J57:L58"/>
    <mergeCell ref="B99:L100"/>
    <mergeCell ref="E61:F62"/>
    <mergeCell ref="G61:I62"/>
    <mergeCell ref="J61:L62"/>
    <mergeCell ref="C65:D66"/>
    <mergeCell ref="E65:F66"/>
    <mergeCell ref="G65:I66"/>
    <mergeCell ref="B88:L95"/>
    <mergeCell ref="B97:L97"/>
    <mergeCell ref="C63:D64"/>
    <mergeCell ref="G57:I58"/>
    <mergeCell ref="G63:I64"/>
    <mergeCell ref="B68:L68"/>
    <mergeCell ref="J53:L54"/>
    <mergeCell ref="G53:I54"/>
  </mergeCells>
  <dataValidations xWindow="209" yWindow="565" count="4">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88 B245:B247 B136 B102 B202:B204 B362 B200 B215 B229 B243 B258 B273 B286 B300 B314 B346 B72 B260:B262 B117 B275:B277 B289:B291 B30:B33 B302:B304 B316:B318 B335:B337 B348:B350 B364:B366 B378:B380 B391:B393 B218:B220 B231:B233 B376 B173 B187 B333 B74:B76 B91:B93 B104:B106 B119:B121 B138:B140 B175:B177 B189:B191" xr:uid="{0155555F-4732-48E6-8926-69F0399FC606}">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E213" xr:uid="{6FC76BB9-7D2B-4EF9-A9AF-552B723B2C27}">
      <formula1>0</formula1>
    </dataValidation>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390" xr:uid="{6F276A13-7059-4685-8F32-7B51E494BB7C}">
      <formula1>1001</formula1>
    </dataValidation>
    <dataValidation type="list" allowBlank="1" showInputMessage="1" showErrorMessage="1" sqref="I130:I132 H327:H329 K17:K24" xr:uid="{33C14547-26E7-4808-9E30-56714C4A419C}">
      <formula1>"X"</formula1>
    </dataValidation>
  </dataValidations>
  <printOptions horizontalCentered="1"/>
  <pageMargins left="0.25" right="0.25" top="0.75" bottom="0.75" header="0.3" footer="0.3"/>
  <pageSetup scale="63" fitToHeight="0" orientation="portrait" r:id="rId1"/>
  <headerFooter>
    <oddFooter>&amp;L&amp;A</oddFooter>
  </headerFooter>
  <rowBreaks count="4" manualBreakCount="4">
    <brk id="67" min="1" max="11" man="1"/>
    <brk id="111" min="1" max="11" man="1"/>
    <brk id="308" min="1" max="11" man="1"/>
    <brk id="355" min="1" max="11"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D09D1-0CAF-47FB-921F-31179EA96436}">
  <sheetPr codeName="Sheet7">
    <tabColor rgb="FF00B0F0"/>
    <pageSetUpPr fitToPage="1"/>
  </sheetPr>
  <dimension ref="A1:P64"/>
  <sheetViews>
    <sheetView showGridLines="0" topLeftCell="A4" zoomScaleNormal="100" workbookViewId="0"/>
  </sheetViews>
  <sheetFormatPr defaultColWidth="9.42578125" defaultRowHeight="14.25" x14ac:dyDescent="0.25"/>
  <cols>
    <col min="1" max="1" width="1.5703125" style="7" customWidth="1"/>
    <col min="2" max="12" width="14.5703125" style="1" customWidth="1"/>
    <col min="13" max="13" width="6.42578125" style="8" customWidth="1"/>
    <col min="14" max="14" width="9.42578125" style="53" customWidth="1"/>
    <col min="15" max="15" width="37.140625" style="53" hidden="1" customWidth="1"/>
    <col min="16" max="16" width="25.5703125" style="53" hidden="1" customWidth="1"/>
    <col min="17" max="17" width="9.42578125" style="53" customWidth="1"/>
    <col min="18" max="16384" width="9.42578125" style="53"/>
  </cols>
  <sheetData>
    <row r="1" spans="1:16" x14ac:dyDescent="0.25">
      <c r="O1" s="53" t="s">
        <v>316</v>
      </c>
      <c r="P1" s="53" t="s">
        <v>316</v>
      </c>
    </row>
    <row r="2" spans="1:16" x14ac:dyDescent="0.25">
      <c r="B2" s="10" t="s">
        <v>46</v>
      </c>
      <c r="C2" s="10"/>
      <c r="O2" s="9" t="s">
        <v>68</v>
      </c>
      <c r="P2" s="9" t="s">
        <v>81</v>
      </c>
    </row>
    <row r="3" spans="1:16" x14ac:dyDescent="0.25">
      <c r="B3" s="12"/>
      <c r="C3" s="12"/>
      <c r="O3" s="2"/>
      <c r="P3" s="2"/>
    </row>
    <row r="4" spans="1:16" s="2" customFormat="1" x14ac:dyDescent="0.25">
      <c r="A4" s="4"/>
      <c r="B4" s="289" t="str">
        <f>Info!B4</f>
        <v>QUESTIONNAIRE À L'INTENTION DES IMPORTATEURS</v>
      </c>
      <c r="C4" s="289"/>
      <c r="D4" s="289"/>
      <c r="E4" s="289"/>
      <c r="F4" s="289"/>
      <c r="G4" s="289"/>
      <c r="H4" s="289"/>
      <c r="I4" s="289"/>
      <c r="J4" s="289"/>
      <c r="K4" s="289"/>
      <c r="L4" s="289"/>
      <c r="M4" s="22"/>
      <c r="N4" s="22"/>
      <c r="O4" s="20"/>
      <c r="P4" s="20"/>
    </row>
    <row r="5" spans="1:16" s="2" customFormat="1" x14ac:dyDescent="0.25">
      <c r="A5" s="4"/>
      <c r="B5" s="289" t="str">
        <f>Info!B5</f>
        <v>RR-2025-006</v>
      </c>
      <c r="C5" s="289"/>
      <c r="D5" s="289"/>
      <c r="E5" s="289"/>
      <c r="F5" s="289"/>
      <c r="G5" s="289"/>
      <c r="H5" s="289"/>
      <c r="I5" s="289"/>
      <c r="J5" s="289"/>
      <c r="K5" s="289"/>
      <c r="L5" s="289"/>
      <c r="M5" s="22"/>
      <c r="N5" s="22"/>
      <c r="O5" s="20"/>
      <c r="P5" s="20"/>
    </row>
    <row r="6" spans="1:16" s="6" customFormat="1" x14ac:dyDescent="0.25">
      <c r="A6" s="4"/>
      <c r="B6" s="289" t="str">
        <f>Info!B6</f>
        <v>FOURNITURES TUBULAIRES POUR PUITS DE PÉTROLE II</v>
      </c>
      <c r="C6" s="289"/>
      <c r="D6" s="289"/>
      <c r="E6" s="289"/>
      <c r="F6" s="289"/>
      <c r="G6" s="289"/>
      <c r="H6" s="289"/>
      <c r="I6" s="289"/>
      <c r="J6" s="289"/>
      <c r="K6" s="289"/>
      <c r="L6" s="289"/>
      <c r="M6" s="20"/>
      <c r="N6" s="20"/>
      <c r="O6" s="15"/>
      <c r="P6" s="15"/>
    </row>
    <row r="7" spans="1:16" s="6" customFormat="1" x14ac:dyDescent="0.25">
      <c r="A7" s="4"/>
      <c r="B7" s="14"/>
      <c r="C7" s="14"/>
      <c r="D7" s="3"/>
      <c r="E7" s="3"/>
      <c r="F7" s="3"/>
      <c r="G7" s="3"/>
      <c r="H7" s="3"/>
      <c r="I7" s="3"/>
      <c r="J7" s="3"/>
      <c r="K7" s="3"/>
      <c r="L7" s="3"/>
      <c r="O7" s="15"/>
      <c r="P7" s="15"/>
    </row>
    <row r="8" spans="1:16" x14ac:dyDescent="0.25">
      <c r="B8" s="315" t="str">
        <f>UPPER(IF(Intro!$G$24="English",O8,P8))</f>
        <v>COMMENTAIRES PUBLICS</v>
      </c>
      <c r="C8" s="316"/>
      <c r="D8" s="316"/>
      <c r="E8" s="316"/>
      <c r="F8" s="316"/>
      <c r="G8" s="316"/>
      <c r="H8" s="316"/>
      <c r="I8" s="316"/>
      <c r="J8" s="316"/>
      <c r="K8" s="316"/>
      <c r="L8" s="317"/>
      <c r="M8" s="53"/>
      <c r="O8" s="53" t="s">
        <v>33</v>
      </c>
      <c r="P8" s="53" t="s">
        <v>62</v>
      </c>
    </row>
    <row r="9" spans="1:16" x14ac:dyDescent="0.25">
      <c r="B9" s="16"/>
      <c r="C9" s="26"/>
      <c r="D9" s="27"/>
      <c r="E9" s="27"/>
      <c r="F9" s="27"/>
      <c r="G9" s="27"/>
      <c r="H9" s="27"/>
      <c r="I9" s="27"/>
      <c r="J9" s="27"/>
      <c r="K9" s="27"/>
      <c r="L9" s="17"/>
      <c r="M9" s="53"/>
    </row>
    <row r="10" spans="1:16" x14ac:dyDescent="0.25">
      <c r="B10" s="275" t="str">
        <f>IF(Intro!$G$24="English",O10,P10)</f>
        <v>Si votre entreprise désire ajouter des commentaires concernant vos réponses, vous les inscrivez ici. Indiquez à quelle question se rapportent vos commentaires.</v>
      </c>
      <c r="C10" s="276"/>
      <c r="D10" s="276"/>
      <c r="E10" s="276"/>
      <c r="F10" s="276"/>
      <c r="G10" s="276"/>
      <c r="H10" s="276"/>
      <c r="I10" s="276"/>
      <c r="J10" s="276"/>
      <c r="K10" s="276"/>
      <c r="L10" s="277"/>
      <c r="M10" s="53"/>
      <c r="O10" s="18" t="s">
        <v>173</v>
      </c>
      <c r="P10" s="53" t="s">
        <v>160</v>
      </c>
    </row>
    <row r="11" spans="1:16" x14ac:dyDescent="0.25">
      <c r="B11" s="67"/>
      <c r="C11" s="26"/>
      <c r="D11" s="27"/>
      <c r="E11" s="27"/>
      <c r="F11" s="27"/>
      <c r="G11" s="27"/>
      <c r="H11" s="27"/>
      <c r="I11" s="27"/>
      <c r="J11" s="27"/>
      <c r="K11" s="27"/>
      <c r="L11" s="17"/>
      <c r="M11" s="53"/>
      <c r="O11" s="75" t="s">
        <v>307</v>
      </c>
      <c r="P11" s="75" t="s">
        <v>308</v>
      </c>
    </row>
    <row r="12" spans="1:16" ht="14.1" customHeight="1" x14ac:dyDescent="0.25">
      <c r="B12" s="67"/>
      <c r="C12" s="423" t="str">
        <f>IF(Intro!$G$24="English",O11,P11)</f>
        <v>Onglet et question</v>
      </c>
      <c r="D12" s="425" t="str">
        <f>IF(Intro!$G$24="English",O12,P12)</f>
        <v>Commentaires</v>
      </c>
      <c r="E12" s="426"/>
      <c r="F12" s="426"/>
      <c r="G12" s="426"/>
      <c r="H12" s="426"/>
      <c r="I12" s="426"/>
      <c r="J12" s="426"/>
      <c r="K12" s="426"/>
      <c r="L12" s="427"/>
      <c r="M12" s="53"/>
      <c r="O12" s="18" t="s">
        <v>99</v>
      </c>
      <c r="P12" s="53" t="s">
        <v>100</v>
      </c>
    </row>
    <row r="13" spans="1:16" ht="14.1" customHeight="1" x14ac:dyDescent="0.25">
      <c r="B13" s="67"/>
      <c r="C13" s="424"/>
      <c r="D13" s="428"/>
      <c r="E13" s="429"/>
      <c r="F13" s="429"/>
      <c r="G13" s="429"/>
      <c r="H13" s="429"/>
      <c r="I13" s="429"/>
      <c r="J13" s="429"/>
      <c r="K13" s="429"/>
      <c r="L13" s="430"/>
      <c r="M13" s="53"/>
      <c r="O13" s="18"/>
    </row>
    <row r="14" spans="1:16" x14ac:dyDescent="0.25">
      <c r="B14" s="171" t="str">
        <f>IF(Intro!$G$24="English",O14,P14)</f>
        <v>Commentaire 1</v>
      </c>
      <c r="C14" s="431"/>
      <c r="D14" s="435"/>
      <c r="E14" s="436"/>
      <c r="F14" s="436"/>
      <c r="G14" s="436"/>
      <c r="H14" s="436"/>
      <c r="I14" s="436"/>
      <c r="J14" s="436"/>
      <c r="K14" s="436"/>
      <c r="L14" s="437"/>
      <c r="M14" s="53"/>
      <c r="O14" s="18" t="s">
        <v>101</v>
      </c>
      <c r="P14" s="53" t="s">
        <v>102</v>
      </c>
    </row>
    <row r="15" spans="1:16" x14ac:dyDescent="0.25">
      <c r="B15" s="71"/>
      <c r="C15" s="432"/>
      <c r="D15" s="438"/>
      <c r="E15" s="439"/>
      <c r="F15" s="439"/>
      <c r="G15" s="439"/>
      <c r="H15" s="439"/>
      <c r="I15" s="439"/>
      <c r="J15" s="439"/>
      <c r="K15" s="439"/>
      <c r="L15" s="440"/>
      <c r="M15" s="53"/>
      <c r="O15" s="18"/>
    </row>
    <row r="16" spans="1:16" x14ac:dyDescent="0.25">
      <c r="B16" s="71"/>
      <c r="C16" s="432"/>
      <c r="D16" s="438"/>
      <c r="E16" s="439"/>
      <c r="F16" s="439"/>
      <c r="G16" s="439"/>
      <c r="H16" s="439"/>
      <c r="I16" s="439"/>
      <c r="J16" s="439"/>
      <c r="K16" s="439"/>
      <c r="L16" s="440"/>
      <c r="M16" s="53"/>
      <c r="O16" s="18"/>
    </row>
    <row r="17" spans="2:16" x14ac:dyDescent="0.25">
      <c r="B17" s="71"/>
      <c r="C17" s="432"/>
      <c r="D17" s="438"/>
      <c r="E17" s="439"/>
      <c r="F17" s="439"/>
      <c r="G17" s="439"/>
      <c r="H17" s="439"/>
      <c r="I17" s="439"/>
      <c r="J17" s="439"/>
      <c r="K17" s="439"/>
      <c r="L17" s="440"/>
      <c r="M17" s="53"/>
      <c r="O17" s="18"/>
    </row>
    <row r="18" spans="2:16" x14ac:dyDescent="0.25">
      <c r="B18" s="71"/>
      <c r="C18" s="432"/>
      <c r="D18" s="438"/>
      <c r="E18" s="439"/>
      <c r="F18" s="439"/>
      <c r="G18" s="439"/>
      <c r="H18" s="439"/>
      <c r="I18" s="439"/>
      <c r="J18" s="439"/>
      <c r="K18" s="439"/>
      <c r="L18" s="440"/>
      <c r="M18" s="53"/>
      <c r="O18" s="18"/>
    </row>
    <row r="19" spans="2:16" x14ac:dyDescent="0.25">
      <c r="B19" s="71"/>
      <c r="C19" s="432"/>
      <c r="D19" s="438"/>
      <c r="E19" s="439"/>
      <c r="F19" s="439"/>
      <c r="G19" s="439"/>
      <c r="H19" s="439"/>
      <c r="I19" s="439"/>
      <c r="J19" s="439"/>
      <c r="K19" s="439"/>
      <c r="L19" s="440"/>
      <c r="M19" s="53"/>
      <c r="O19" s="18"/>
    </row>
    <row r="20" spans="2:16" x14ac:dyDescent="0.25">
      <c r="B20" s="71"/>
      <c r="C20" s="432"/>
      <c r="D20" s="438"/>
      <c r="E20" s="439"/>
      <c r="F20" s="439"/>
      <c r="G20" s="439"/>
      <c r="H20" s="439"/>
      <c r="I20" s="439"/>
      <c r="J20" s="439"/>
      <c r="K20" s="439"/>
      <c r="L20" s="440"/>
      <c r="M20" s="53"/>
      <c r="O20" s="18"/>
    </row>
    <row r="21" spans="2:16" x14ac:dyDescent="0.25">
      <c r="B21" s="71"/>
      <c r="C21" s="432"/>
      <c r="D21" s="438"/>
      <c r="E21" s="439"/>
      <c r="F21" s="439"/>
      <c r="G21" s="439"/>
      <c r="H21" s="439"/>
      <c r="I21" s="439"/>
      <c r="J21" s="439"/>
      <c r="K21" s="439"/>
      <c r="L21" s="440"/>
      <c r="M21" s="53"/>
      <c r="O21" s="18"/>
    </row>
    <row r="22" spans="2:16" x14ac:dyDescent="0.25">
      <c r="B22" s="71"/>
      <c r="C22" s="432"/>
      <c r="D22" s="438"/>
      <c r="E22" s="439"/>
      <c r="F22" s="439"/>
      <c r="G22" s="439"/>
      <c r="H22" s="439"/>
      <c r="I22" s="439"/>
      <c r="J22" s="439"/>
      <c r="K22" s="439"/>
      <c r="L22" s="440"/>
      <c r="M22" s="53"/>
      <c r="O22" s="18"/>
    </row>
    <row r="23" spans="2:16" x14ac:dyDescent="0.25">
      <c r="B23" s="172"/>
      <c r="C23" s="433"/>
      <c r="D23" s="444"/>
      <c r="E23" s="445"/>
      <c r="F23" s="445"/>
      <c r="G23" s="445"/>
      <c r="H23" s="445"/>
      <c r="I23" s="445"/>
      <c r="J23" s="445"/>
      <c r="K23" s="445"/>
      <c r="L23" s="446"/>
      <c r="M23" s="53"/>
      <c r="O23" s="18"/>
    </row>
    <row r="24" spans="2:16" x14ac:dyDescent="0.25">
      <c r="B24" s="171" t="str">
        <f>IF(Intro!$G$24="English",O24,P24)</f>
        <v>Commentaire 2</v>
      </c>
      <c r="C24" s="431"/>
      <c r="D24" s="435"/>
      <c r="E24" s="436"/>
      <c r="F24" s="436"/>
      <c r="G24" s="436"/>
      <c r="H24" s="436"/>
      <c r="I24" s="436"/>
      <c r="J24" s="436"/>
      <c r="K24" s="436"/>
      <c r="L24" s="437"/>
      <c r="M24" s="53"/>
      <c r="O24" s="18" t="s">
        <v>103</v>
      </c>
      <c r="P24" s="53" t="s">
        <v>104</v>
      </c>
    </row>
    <row r="25" spans="2:16" x14ac:dyDescent="0.25">
      <c r="B25" s="71"/>
      <c r="C25" s="432"/>
      <c r="D25" s="438"/>
      <c r="E25" s="439"/>
      <c r="F25" s="439"/>
      <c r="G25" s="439"/>
      <c r="H25" s="439"/>
      <c r="I25" s="439"/>
      <c r="J25" s="439"/>
      <c r="K25" s="439"/>
      <c r="L25" s="440"/>
      <c r="M25" s="53"/>
      <c r="O25" s="18"/>
    </row>
    <row r="26" spans="2:16" x14ac:dyDescent="0.25">
      <c r="B26" s="71"/>
      <c r="C26" s="432"/>
      <c r="D26" s="438"/>
      <c r="E26" s="439"/>
      <c r="F26" s="439"/>
      <c r="G26" s="439"/>
      <c r="H26" s="439"/>
      <c r="I26" s="439"/>
      <c r="J26" s="439"/>
      <c r="K26" s="439"/>
      <c r="L26" s="440"/>
      <c r="M26" s="53"/>
      <c r="O26" s="18"/>
    </row>
    <row r="27" spans="2:16" x14ac:dyDescent="0.25">
      <c r="B27" s="71"/>
      <c r="C27" s="432"/>
      <c r="D27" s="438"/>
      <c r="E27" s="439"/>
      <c r="F27" s="439"/>
      <c r="G27" s="439"/>
      <c r="H27" s="439"/>
      <c r="I27" s="439"/>
      <c r="J27" s="439"/>
      <c r="K27" s="439"/>
      <c r="L27" s="440"/>
      <c r="M27" s="53"/>
      <c r="O27" s="18"/>
    </row>
    <row r="28" spans="2:16" x14ac:dyDescent="0.25">
      <c r="B28" s="71"/>
      <c r="C28" s="432"/>
      <c r="D28" s="438"/>
      <c r="E28" s="439"/>
      <c r="F28" s="439"/>
      <c r="G28" s="439"/>
      <c r="H28" s="439"/>
      <c r="I28" s="439"/>
      <c r="J28" s="439"/>
      <c r="K28" s="439"/>
      <c r="L28" s="440"/>
      <c r="M28" s="53"/>
      <c r="O28" s="18"/>
    </row>
    <row r="29" spans="2:16" x14ac:dyDescent="0.25">
      <c r="B29" s="71"/>
      <c r="C29" s="432"/>
      <c r="D29" s="438"/>
      <c r="E29" s="439"/>
      <c r="F29" s="439"/>
      <c r="G29" s="439"/>
      <c r="H29" s="439"/>
      <c r="I29" s="439"/>
      <c r="J29" s="439"/>
      <c r="K29" s="439"/>
      <c r="L29" s="440"/>
      <c r="M29" s="53"/>
      <c r="O29" s="18"/>
    </row>
    <row r="30" spans="2:16" x14ac:dyDescent="0.25">
      <c r="B30" s="71"/>
      <c r="C30" s="432"/>
      <c r="D30" s="438"/>
      <c r="E30" s="439"/>
      <c r="F30" s="439"/>
      <c r="G30" s="439"/>
      <c r="H30" s="439"/>
      <c r="I30" s="439"/>
      <c r="J30" s="439"/>
      <c r="K30" s="439"/>
      <c r="L30" s="440"/>
      <c r="M30" s="53"/>
      <c r="O30" s="18"/>
    </row>
    <row r="31" spans="2:16" x14ac:dyDescent="0.25">
      <c r="B31" s="71"/>
      <c r="C31" s="432"/>
      <c r="D31" s="438"/>
      <c r="E31" s="439"/>
      <c r="F31" s="439"/>
      <c r="G31" s="439"/>
      <c r="H31" s="439"/>
      <c r="I31" s="439"/>
      <c r="J31" s="439"/>
      <c r="K31" s="439"/>
      <c r="L31" s="440"/>
      <c r="M31" s="53"/>
      <c r="O31" s="18"/>
    </row>
    <row r="32" spans="2:16" x14ac:dyDescent="0.25">
      <c r="B32" s="71"/>
      <c r="C32" s="432"/>
      <c r="D32" s="438"/>
      <c r="E32" s="439"/>
      <c r="F32" s="439"/>
      <c r="G32" s="439"/>
      <c r="H32" s="439"/>
      <c r="I32" s="439"/>
      <c r="J32" s="439"/>
      <c r="K32" s="439"/>
      <c r="L32" s="440"/>
      <c r="M32" s="53"/>
      <c r="O32" s="18"/>
    </row>
    <row r="33" spans="2:16" x14ac:dyDescent="0.25">
      <c r="B33" s="172"/>
      <c r="C33" s="433"/>
      <c r="D33" s="444"/>
      <c r="E33" s="445"/>
      <c r="F33" s="445"/>
      <c r="G33" s="445"/>
      <c r="H33" s="445"/>
      <c r="I33" s="445"/>
      <c r="J33" s="445"/>
      <c r="K33" s="445"/>
      <c r="L33" s="446"/>
      <c r="M33" s="53"/>
      <c r="O33" s="18"/>
    </row>
    <row r="34" spans="2:16" x14ac:dyDescent="0.25">
      <c r="B34" s="171" t="str">
        <f>IF(Intro!$G$24="English",O34,P34)</f>
        <v>Commentaire 3</v>
      </c>
      <c r="C34" s="431"/>
      <c r="D34" s="435"/>
      <c r="E34" s="436"/>
      <c r="F34" s="436"/>
      <c r="G34" s="436"/>
      <c r="H34" s="436"/>
      <c r="I34" s="436"/>
      <c r="J34" s="436"/>
      <c r="K34" s="436"/>
      <c r="L34" s="437"/>
      <c r="M34" s="53"/>
      <c r="O34" s="18" t="s">
        <v>105</v>
      </c>
      <c r="P34" s="53" t="s">
        <v>106</v>
      </c>
    </row>
    <row r="35" spans="2:16" x14ac:dyDescent="0.25">
      <c r="B35" s="71"/>
      <c r="C35" s="432"/>
      <c r="D35" s="438"/>
      <c r="E35" s="439"/>
      <c r="F35" s="439"/>
      <c r="G35" s="439"/>
      <c r="H35" s="439"/>
      <c r="I35" s="439"/>
      <c r="J35" s="439"/>
      <c r="K35" s="439"/>
      <c r="L35" s="440"/>
      <c r="M35" s="53"/>
      <c r="O35" s="18"/>
    </row>
    <row r="36" spans="2:16" x14ac:dyDescent="0.25">
      <c r="B36" s="71"/>
      <c r="C36" s="432"/>
      <c r="D36" s="438"/>
      <c r="E36" s="439"/>
      <c r="F36" s="439"/>
      <c r="G36" s="439"/>
      <c r="H36" s="439"/>
      <c r="I36" s="439"/>
      <c r="J36" s="439"/>
      <c r="K36" s="439"/>
      <c r="L36" s="440"/>
      <c r="M36" s="53"/>
      <c r="O36" s="18"/>
    </row>
    <row r="37" spans="2:16" x14ac:dyDescent="0.25">
      <c r="B37" s="71"/>
      <c r="C37" s="432"/>
      <c r="D37" s="438"/>
      <c r="E37" s="439"/>
      <c r="F37" s="439"/>
      <c r="G37" s="439"/>
      <c r="H37" s="439"/>
      <c r="I37" s="439"/>
      <c r="J37" s="439"/>
      <c r="K37" s="439"/>
      <c r="L37" s="440"/>
      <c r="M37" s="53"/>
      <c r="O37" s="18"/>
    </row>
    <row r="38" spans="2:16" x14ac:dyDescent="0.25">
      <c r="B38" s="71"/>
      <c r="C38" s="432"/>
      <c r="D38" s="438"/>
      <c r="E38" s="439"/>
      <c r="F38" s="439"/>
      <c r="G38" s="439"/>
      <c r="H38" s="439"/>
      <c r="I38" s="439"/>
      <c r="J38" s="439"/>
      <c r="K38" s="439"/>
      <c r="L38" s="440"/>
      <c r="M38" s="53"/>
      <c r="O38" s="18"/>
    </row>
    <row r="39" spans="2:16" x14ac:dyDescent="0.25">
      <c r="B39" s="71"/>
      <c r="C39" s="432"/>
      <c r="D39" s="438"/>
      <c r="E39" s="439"/>
      <c r="F39" s="439"/>
      <c r="G39" s="439"/>
      <c r="H39" s="439"/>
      <c r="I39" s="439"/>
      <c r="J39" s="439"/>
      <c r="K39" s="439"/>
      <c r="L39" s="440"/>
      <c r="M39" s="53"/>
      <c r="O39" s="18"/>
    </row>
    <row r="40" spans="2:16" x14ac:dyDescent="0.25">
      <c r="B40" s="71"/>
      <c r="C40" s="432"/>
      <c r="D40" s="438"/>
      <c r="E40" s="439"/>
      <c r="F40" s="439"/>
      <c r="G40" s="439"/>
      <c r="H40" s="439"/>
      <c r="I40" s="439"/>
      <c r="J40" s="439"/>
      <c r="K40" s="439"/>
      <c r="L40" s="440"/>
      <c r="M40" s="53"/>
      <c r="O40" s="18"/>
    </row>
    <row r="41" spans="2:16" x14ac:dyDescent="0.25">
      <c r="B41" s="71"/>
      <c r="C41" s="432"/>
      <c r="D41" s="438"/>
      <c r="E41" s="439"/>
      <c r="F41" s="439"/>
      <c r="G41" s="439"/>
      <c r="H41" s="439"/>
      <c r="I41" s="439"/>
      <c r="J41" s="439"/>
      <c r="K41" s="439"/>
      <c r="L41" s="440"/>
      <c r="M41" s="53"/>
      <c r="O41" s="18"/>
    </row>
    <row r="42" spans="2:16" x14ac:dyDescent="0.25">
      <c r="B42" s="71"/>
      <c r="C42" s="432"/>
      <c r="D42" s="438"/>
      <c r="E42" s="439"/>
      <c r="F42" s="439"/>
      <c r="G42" s="439"/>
      <c r="H42" s="439"/>
      <c r="I42" s="439"/>
      <c r="J42" s="439"/>
      <c r="K42" s="439"/>
      <c r="L42" s="440"/>
      <c r="M42" s="53"/>
      <c r="O42" s="18"/>
    </row>
    <row r="43" spans="2:16" x14ac:dyDescent="0.25">
      <c r="B43" s="172"/>
      <c r="C43" s="433"/>
      <c r="D43" s="444"/>
      <c r="E43" s="445"/>
      <c r="F43" s="445"/>
      <c r="G43" s="445"/>
      <c r="H43" s="445"/>
      <c r="I43" s="445"/>
      <c r="J43" s="445"/>
      <c r="K43" s="445"/>
      <c r="L43" s="446"/>
      <c r="M43" s="53"/>
      <c r="O43" s="18"/>
    </row>
    <row r="44" spans="2:16" x14ac:dyDescent="0.25">
      <c r="B44" s="171" t="str">
        <f>IF(Intro!$G$24="English",O44,P44)</f>
        <v>Commentaire 4</v>
      </c>
      <c r="C44" s="431"/>
      <c r="D44" s="435"/>
      <c r="E44" s="436"/>
      <c r="F44" s="436"/>
      <c r="G44" s="436"/>
      <c r="H44" s="436"/>
      <c r="I44" s="436"/>
      <c r="J44" s="436"/>
      <c r="K44" s="436"/>
      <c r="L44" s="437"/>
      <c r="M44" s="53"/>
      <c r="O44" s="18" t="s">
        <v>107</v>
      </c>
      <c r="P44" s="53" t="s">
        <v>108</v>
      </c>
    </row>
    <row r="45" spans="2:16" x14ac:dyDescent="0.25">
      <c r="B45" s="71"/>
      <c r="C45" s="432"/>
      <c r="D45" s="438"/>
      <c r="E45" s="439"/>
      <c r="F45" s="439"/>
      <c r="G45" s="439"/>
      <c r="H45" s="439"/>
      <c r="I45" s="439"/>
      <c r="J45" s="439"/>
      <c r="K45" s="439"/>
      <c r="L45" s="440"/>
      <c r="M45" s="53"/>
      <c r="O45" s="18"/>
    </row>
    <row r="46" spans="2:16" x14ac:dyDescent="0.25">
      <c r="B46" s="71"/>
      <c r="C46" s="432"/>
      <c r="D46" s="438"/>
      <c r="E46" s="439"/>
      <c r="F46" s="439"/>
      <c r="G46" s="439"/>
      <c r="H46" s="439"/>
      <c r="I46" s="439"/>
      <c r="J46" s="439"/>
      <c r="K46" s="439"/>
      <c r="L46" s="440"/>
      <c r="M46" s="53"/>
      <c r="O46" s="18"/>
    </row>
    <row r="47" spans="2:16" x14ac:dyDescent="0.25">
      <c r="B47" s="71"/>
      <c r="C47" s="432"/>
      <c r="D47" s="438"/>
      <c r="E47" s="439"/>
      <c r="F47" s="439"/>
      <c r="G47" s="439"/>
      <c r="H47" s="439"/>
      <c r="I47" s="439"/>
      <c r="J47" s="439"/>
      <c r="K47" s="439"/>
      <c r="L47" s="440"/>
      <c r="M47" s="53"/>
      <c r="O47" s="18"/>
    </row>
    <row r="48" spans="2:16" x14ac:dyDescent="0.25">
      <c r="B48" s="71"/>
      <c r="C48" s="432"/>
      <c r="D48" s="438"/>
      <c r="E48" s="439"/>
      <c r="F48" s="439"/>
      <c r="G48" s="439"/>
      <c r="H48" s="439"/>
      <c r="I48" s="439"/>
      <c r="J48" s="439"/>
      <c r="K48" s="439"/>
      <c r="L48" s="440"/>
      <c r="M48" s="53"/>
      <c r="O48" s="18"/>
    </row>
    <row r="49" spans="1:16" x14ac:dyDescent="0.25">
      <c r="B49" s="71"/>
      <c r="C49" s="432"/>
      <c r="D49" s="438"/>
      <c r="E49" s="439"/>
      <c r="F49" s="439"/>
      <c r="G49" s="439"/>
      <c r="H49" s="439"/>
      <c r="I49" s="439"/>
      <c r="J49" s="439"/>
      <c r="K49" s="439"/>
      <c r="L49" s="440"/>
      <c r="M49" s="53"/>
      <c r="O49" s="18"/>
    </row>
    <row r="50" spans="1:16" x14ac:dyDescent="0.25">
      <c r="B50" s="71"/>
      <c r="C50" s="432"/>
      <c r="D50" s="438"/>
      <c r="E50" s="439"/>
      <c r="F50" s="439"/>
      <c r="G50" s="439"/>
      <c r="H50" s="439"/>
      <c r="I50" s="439"/>
      <c r="J50" s="439"/>
      <c r="K50" s="439"/>
      <c r="L50" s="440"/>
      <c r="M50" s="53"/>
      <c r="O50" s="18"/>
    </row>
    <row r="51" spans="1:16" x14ac:dyDescent="0.25">
      <c r="B51" s="71"/>
      <c r="C51" s="432"/>
      <c r="D51" s="438"/>
      <c r="E51" s="439"/>
      <c r="F51" s="439"/>
      <c r="G51" s="439"/>
      <c r="H51" s="439"/>
      <c r="I51" s="439"/>
      <c r="J51" s="439"/>
      <c r="K51" s="439"/>
      <c r="L51" s="440"/>
      <c r="M51" s="53"/>
      <c r="O51" s="18"/>
    </row>
    <row r="52" spans="1:16" x14ac:dyDescent="0.25">
      <c r="B52" s="71"/>
      <c r="C52" s="432"/>
      <c r="D52" s="438"/>
      <c r="E52" s="439"/>
      <c r="F52" s="439"/>
      <c r="G52" s="439"/>
      <c r="H52" s="439"/>
      <c r="I52" s="439"/>
      <c r="J52" s="439"/>
      <c r="K52" s="439"/>
      <c r="L52" s="440"/>
      <c r="M52" s="53"/>
      <c r="O52" s="18"/>
    </row>
    <row r="53" spans="1:16" x14ac:dyDescent="0.25">
      <c r="B53" s="172"/>
      <c r="C53" s="433"/>
      <c r="D53" s="444"/>
      <c r="E53" s="445"/>
      <c r="F53" s="445"/>
      <c r="G53" s="445"/>
      <c r="H53" s="445"/>
      <c r="I53" s="445"/>
      <c r="J53" s="445"/>
      <c r="K53" s="445"/>
      <c r="L53" s="446"/>
      <c r="M53" s="53"/>
      <c r="O53" s="18"/>
    </row>
    <row r="54" spans="1:16" x14ac:dyDescent="0.25">
      <c r="B54" s="171" t="str">
        <f>IF(Intro!$G$24="English",O54,P54)</f>
        <v>Commentaire 5</v>
      </c>
      <c r="C54" s="431"/>
      <c r="D54" s="435"/>
      <c r="E54" s="436"/>
      <c r="F54" s="436"/>
      <c r="G54" s="436"/>
      <c r="H54" s="436"/>
      <c r="I54" s="436"/>
      <c r="J54" s="436"/>
      <c r="K54" s="436"/>
      <c r="L54" s="437"/>
      <c r="M54" s="53"/>
      <c r="O54" s="18" t="s">
        <v>109</v>
      </c>
      <c r="P54" s="53" t="s">
        <v>110</v>
      </c>
    </row>
    <row r="55" spans="1:16" x14ac:dyDescent="0.25">
      <c r="B55" s="71"/>
      <c r="C55" s="432"/>
      <c r="D55" s="438"/>
      <c r="E55" s="439"/>
      <c r="F55" s="439"/>
      <c r="G55" s="439"/>
      <c r="H55" s="439"/>
      <c r="I55" s="439"/>
      <c r="J55" s="439"/>
      <c r="K55" s="439"/>
      <c r="L55" s="440"/>
      <c r="M55" s="53"/>
      <c r="O55" s="18"/>
    </row>
    <row r="56" spans="1:16" x14ac:dyDescent="0.25">
      <c r="B56" s="71"/>
      <c r="C56" s="432"/>
      <c r="D56" s="438"/>
      <c r="E56" s="439"/>
      <c r="F56" s="439"/>
      <c r="G56" s="439"/>
      <c r="H56" s="439"/>
      <c r="I56" s="439"/>
      <c r="J56" s="439"/>
      <c r="K56" s="439"/>
      <c r="L56" s="440"/>
      <c r="M56" s="53"/>
      <c r="O56" s="18"/>
    </row>
    <row r="57" spans="1:16" x14ac:dyDescent="0.25">
      <c r="B57" s="71"/>
      <c r="C57" s="432"/>
      <c r="D57" s="438"/>
      <c r="E57" s="439"/>
      <c r="F57" s="439"/>
      <c r="G57" s="439"/>
      <c r="H57" s="439"/>
      <c r="I57" s="439"/>
      <c r="J57" s="439"/>
      <c r="K57" s="439"/>
      <c r="L57" s="440"/>
      <c r="M57" s="53"/>
      <c r="O57" s="18"/>
    </row>
    <row r="58" spans="1:16" x14ac:dyDescent="0.25">
      <c r="B58" s="71"/>
      <c r="C58" s="432"/>
      <c r="D58" s="438"/>
      <c r="E58" s="439"/>
      <c r="F58" s="439"/>
      <c r="G58" s="439"/>
      <c r="H58" s="439"/>
      <c r="I58" s="439"/>
      <c r="J58" s="439"/>
      <c r="K58" s="439"/>
      <c r="L58" s="440"/>
      <c r="M58" s="53"/>
      <c r="O58" s="18"/>
    </row>
    <row r="59" spans="1:16" x14ac:dyDescent="0.25">
      <c r="B59" s="71"/>
      <c r="C59" s="432"/>
      <c r="D59" s="438"/>
      <c r="E59" s="439"/>
      <c r="F59" s="439"/>
      <c r="G59" s="439"/>
      <c r="H59" s="439"/>
      <c r="I59" s="439"/>
      <c r="J59" s="439"/>
      <c r="K59" s="439"/>
      <c r="L59" s="440"/>
      <c r="M59" s="53"/>
      <c r="O59" s="18"/>
    </row>
    <row r="60" spans="1:16" x14ac:dyDescent="0.25">
      <c r="B60" s="71"/>
      <c r="C60" s="432"/>
      <c r="D60" s="438"/>
      <c r="E60" s="439"/>
      <c r="F60" s="439"/>
      <c r="G60" s="439"/>
      <c r="H60" s="439"/>
      <c r="I60" s="439"/>
      <c r="J60" s="439"/>
      <c r="K60" s="439"/>
      <c r="L60" s="440"/>
      <c r="M60" s="53"/>
      <c r="O60" s="18"/>
    </row>
    <row r="61" spans="1:16" x14ac:dyDescent="0.25">
      <c r="B61" s="71"/>
      <c r="C61" s="432"/>
      <c r="D61" s="438"/>
      <c r="E61" s="439"/>
      <c r="F61" s="439"/>
      <c r="G61" s="439"/>
      <c r="H61" s="439"/>
      <c r="I61" s="439"/>
      <c r="J61" s="439"/>
      <c r="K61" s="439"/>
      <c r="L61" s="440"/>
      <c r="M61" s="53"/>
      <c r="O61" s="18"/>
    </row>
    <row r="62" spans="1:16" x14ac:dyDescent="0.25">
      <c r="B62" s="71"/>
      <c r="C62" s="432"/>
      <c r="D62" s="438"/>
      <c r="E62" s="439"/>
      <c r="F62" s="439"/>
      <c r="G62" s="439"/>
      <c r="H62" s="439"/>
      <c r="I62" s="439"/>
      <c r="J62" s="439"/>
      <c r="K62" s="439"/>
      <c r="L62" s="440"/>
      <c r="M62" s="53"/>
      <c r="O62" s="18"/>
    </row>
    <row r="63" spans="1:16" x14ac:dyDescent="0.25">
      <c r="B63" s="173"/>
      <c r="C63" s="434"/>
      <c r="D63" s="441"/>
      <c r="E63" s="442"/>
      <c r="F63" s="442"/>
      <c r="G63" s="442"/>
      <c r="H63" s="442"/>
      <c r="I63" s="442"/>
      <c r="J63" s="442"/>
      <c r="K63" s="442"/>
      <c r="L63" s="443"/>
      <c r="M63" s="53"/>
      <c r="O63" s="18"/>
    </row>
    <row r="64" spans="1:16" s="47" customFormat="1" x14ac:dyDescent="0.25">
      <c r="A64" s="81"/>
      <c r="B64" s="4"/>
      <c r="C64" s="42"/>
      <c r="D64" s="42"/>
      <c r="E64" s="42"/>
      <c r="F64" s="42"/>
      <c r="G64" s="42"/>
      <c r="H64" s="42"/>
      <c r="I64" s="42"/>
      <c r="J64" s="42"/>
      <c r="K64" s="42"/>
      <c r="L64" s="42"/>
      <c r="N64" s="82"/>
    </row>
  </sheetData>
  <sheetProtection algorithmName="SHA-512" hashValue="7k7ckvaRKAgCdauHSJI6HWdLP/1QooIgJ0o6PcULHe7xnlb4T1FI06kgAa3FjHzzTYsbdL91xS1hV0XEpK0BrA==" saltValue="SlFfwYACFZC7Xd6YAP2fpQ==" spinCount="100000" sheet="1" objects="1" scenarios="1" selectLockedCells="1"/>
  <mergeCells count="17">
    <mergeCell ref="C34:C43"/>
    <mergeCell ref="C44:C53"/>
    <mergeCell ref="C54:C63"/>
    <mergeCell ref="D54:L63"/>
    <mergeCell ref="C14:C23"/>
    <mergeCell ref="C24:C33"/>
    <mergeCell ref="D14:L23"/>
    <mergeCell ref="D24:L33"/>
    <mergeCell ref="D34:L43"/>
    <mergeCell ref="D44:L53"/>
    <mergeCell ref="C12:C13"/>
    <mergeCell ref="B4:L4"/>
    <mergeCell ref="B5:L5"/>
    <mergeCell ref="B6:L6"/>
    <mergeCell ref="B10:L10"/>
    <mergeCell ref="B8:L8"/>
    <mergeCell ref="D12:L13"/>
  </mergeCells>
  <printOptions horizontalCentered="1"/>
  <pageMargins left="0.25" right="0.25" top="0.75" bottom="0.75" header="0.3" footer="0.3"/>
  <pageSetup scale="63" fitToHeight="0" orientation="portrait" r:id="rId1"/>
  <headerFooter>
    <oddFooter>&amp;L&amp;A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F97CB-483D-45C7-BF88-B1B1CB7EBD09}">
  <sheetPr codeName="Sheet8">
    <tabColor rgb="FF92D050"/>
    <pageSetUpPr fitToPage="1"/>
  </sheetPr>
  <dimension ref="A1:S100"/>
  <sheetViews>
    <sheetView showGridLines="0" topLeftCell="A43" zoomScaleNormal="100" workbookViewId="0"/>
  </sheetViews>
  <sheetFormatPr defaultColWidth="9.42578125" defaultRowHeight="14.25" x14ac:dyDescent="0.25"/>
  <cols>
    <col min="1" max="1" width="1.5703125" style="7" customWidth="1"/>
    <col min="2" max="12" width="14.5703125" style="1" customWidth="1"/>
    <col min="13" max="13" width="6.42578125" style="8" customWidth="1"/>
    <col min="14" max="14" width="9.42578125" style="53" customWidth="1"/>
    <col min="15" max="15" width="10.5703125" style="53" hidden="1" customWidth="1"/>
    <col min="16" max="16" width="8.5703125" style="53" hidden="1" customWidth="1"/>
    <col min="17" max="18" width="9.42578125" style="53" customWidth="1"/>
    <col min="19" max="16384" width="9.42578125" style="53"/>
  </cols>
  <sheetData>
    <row r="1" spans="1:16" x14ac:dyDescent="0.25">
      <c r="O1" s="53" t="s">
        <v>316</v>
      </c>
      <c r="P1" s="53" t="s">
        <v>316</v>
      </c>
    </row>
    <row r="2" spans="1:16" x14ac:dyDescent="0.25">
      <c r="B2" s="10" t="str">
        <f>IF(Intro!$G$24="English",O3,P3)</f>
        <v>PROTÉGÉ</v>
      </c>
      <c r="C2" s="10"/>
      <c r="D2" s="10"/>
      <c r="O2" s="9" t="s">
        <v>68</v>
      </c>
      <c r="P2" s="9" t="s">
        <v>81</v>
      </c>
    </row>
    <row r="3" spans="1:16" x14ac:dyDescent="0.25">
      <c r="B3" s="12"/>
      <c r="C3" s="12"/>
      <c r="D3" s="12"/>
      <c r="O3" s="2" t="s">
        <v>243</v>
      </c>
      <c r="P3" s="62" t="s">
        <v>244</v>
      </c>
    </row>
    <row r="4" spans="1:16" s="2" customFormat="1" x14ac:dyDescent="0.25">
      <c r="A4" s="4"/>
      <c r="B4" s="289" t="str">
        <f>Info!B4</f>
        <v>QUESTIONNAIRE À L'INTENTION DES IMPORTATEURS</v>
      </c>
      <c r="C4" s="289"/>
      <c r="D4" s="289"/>
      <c r="E4" s="289"/>
      <c r="F4" s="289"/>
      <c r="G4" s="289"/>
      <c r="H4" s="289"/>
      <c r="I4" s="289"/>
      <c r="J4" s="289"/>
      <c r="K4" s="289"/>
      <c r="L4" s="289"/>
      <c r="M4" s="22"/>
      <c r="N4" s="22"/>
      <c r="O4" s="20"/>
      <c r="P4" s="20"/>
    </row>
    <row r="5" spans="1:16" s="2" customFormat="1" x14ac:dyDescent="0.25">
      <c r="A5" s="4"/>
      <c r="B5" s="289" t="str">
        <f>Info!B5</f>
        <v>RR-2025-006</v>
      </c>
      <c r="C5" s="289"/>
      <c r="D5" s="289"/>
      <c r="E5" s="289"/>
      <c r="F5" s="289"/>
      <c r="G5" s="289"/>
      <c r="H5" s="289"/>
      <c r="I5" s="289"/>
      <c r="J5" s="289"/>
      <c r="K5" s="289"/>
      <c r="L5" s="289"/>
      <c r="M5" s="22"/>
      <c r="N5" s="22"/>
      <c r="O5" s="20"/>
      <c r="P5" s="20"/>
    </row>
    <row r="6" spans="1:16" s="6" customFormat="1" x14ac:dyDescent="0.25">
      <c r="A6" s="4"/>
      <c r="B6" s="289" t="str">
        <f>Info!B6</f>
        <v>FOURNITURES TUBULAIRES POUR PUITS DE PÉTROLE II</v>
      </c>
      <c r="C6" s="289"/>
      <c r="D6" s="289"/>
      <c r="E6" s="289"/>
      <c r="F6" s="289"/>
      <c r="G6" s="289"/>
      <c r="H6" s="289"/>
      <c r="I6" s="289"/>
      <c r="J6" s="289"/>
      <c r="K6" s="289"/>
      <c r="L6" s="289"/>
      <c r="M6" s="20"/>
      <c r="N6" s="20"/>
      <c r="O6" s="15"/>
      <c r="P6" s="15"/>
    </row>
    <row r="7" spans="1:16" s="6" customFormat="1" x14ac:dyDescent="0.25">
      <c r="A7" s="4"/>
      <c r="B7" s="19"/>
      <c r="C7" s="19"/>
      <c r="D7" s="19"/>
      <c r="E7" s="19"/>
      <c r="F7" s="19"/>
      <c r="G7" s="19"/>
      <c r="H7" s="19"/>
      <c r="I7" s="19"/>
      <c r="J7" s="19"/>
      <c r="K7" s="19"/>
      <c r="L7" s="19"/>
      <c r="M7" s="20"/>
      <c r="N7" s="20"/>
      <c r="O7" s="21"/>
    </row>
    <row r="8" spans="1:16" s="6" customFormat="1" x14ac:dyDescent="0.25">
      <c r="A8" s="4"/>
      <c r="B8" s="399" t="str">
        <f>Public!B8</f>
        <v>Les questions suivantes font référence aux marchandises comme définies dans la description du produit de l'onglet Intro.</v>
      </c>
      <c r="C8" s="399"/>
      <c r="D8" s="399"/>
      <c r="E8" s="399"/>
      <c r="F8" s="399"/>
      <c r="G8" s="399"/>
      <c r="H8" s="399"/>
      <c r="I8" s="399"/>
      <c r="J8" s="399"/>
      <c r="K8" s="399"/>
      <c r="L8" s="399"/>
      <c r="M8" s="20"/>
      <c r="N8" s="20"/>
      <c r="O8" s="15"/>
      <c r="P8" s="15"/>
    </row>
    <row r="9" spans="1:16" s="6" customFormat="1" x14ac:dyDescent="0.25">
      <c r="A9" s="4"/>
      <c r="B9" s="399" t="str">
        <f>Public!B9</f>
        <v>Des informations sur le produit et un glossaire de termes sont disponibles dans l'onglet Info.</v>
      </c>
      <c r="C9" s="399"/>
      <c r="D9" s="399"/>
      <c r="E9" s="399"/>
      <c r="F9" s="399"/>
      <c r="G9" s="399"/>
      <c r="H9" s="399"/>
      <c r="I9" s="399"/>
      <c r="J9" s="399"/>
      <c r="K9" s="399"/>
      <c r="L9" s="399"/>
      <c r="M9" s="20"/>
      <c r="N9" s="20"/>
      <c r="O9" s="15"/>
    </row>
    <row r="10" spans="1:16" s="6" customFormat="1" x14ac:dyDescent="0.25">
      <c r="A10" s="4"/>
      <c r="B10" s="399" t="str">
        <f>IF(Intro!$G$24="English",O10,P10)</f>
        <v>Utilisez l'onglet AddPro si vous avez besoin de plus d'espace.</v>
      </c>
      <c r="C10" s="399"/>
      <c r="D10" s="399"/>
      <c r="E10" s="399"/>
      <c r="F10" s="399"/>
      <c r="G10" s="399"/>
      <c r="H10" s="399"/>
      <c r="I10" s="399"/>
      <c r="J10" s="399"/>
      <c r="K10" s="399"/>
      <c r="L10" s="399"/>
      <c r="M10" s="20"/>
      <c r="N10" s="20"/>
      <c r="O10" s="15" t="s">
        <v>111</v>
      </c>
      <c r="P10" s="15" t="s">
        <v>199</v>
      </c>
    </row>
    <row r="11" spans="1:16" s="6" customFormat="1" x14ac:dyDescent="0.25">
      <c r="A11" s="4"/>
      <c r="B11" s="399"/>
      <c r="C11" s="399"/>
      <c r="D11" s="399"/>
      <c r="E11" s="399"/>
      <c r="F11" s="399"/>
      <c r="G11" s="399"/>
      <c r="H11" s="399"/>
      <c r="I11" s="399"/>
      <c r="J11" s="399"/>
      <c r="K11" s="399"/>
      <c r="L11" s="399"/>
      <c r="M11" s="20"/>
      <c r="N11" s="20"/>
      <c r="O11" s="15"/>
      <c r="P11" s="15"/>
    </row>
    <row r="12" spans="1:16" s="6" customFormat="1" x14ac:dyDescent="0.25">
      <c r="A12" s="4"/>
      <c r="B12" s="399" t="str">
        <f>IF(Intro!$G$24="English",O12,P12)</f>
        <v>Pour les questions de cet onglet, notez ce qui suit :</v>
      </c>
      <c r="C12" s="399"/>
      <c r="D12" s="399"/>
      <c r="E12" s="399"/>
      <c r="F12" s="399"/>
      <c r="G12" s="399"/>
      <c r="H12" s="399"/>
      <c r="I12" s="399"/>
      <c r="J12" s="399"/>
      <c r="K12" s="399"/>
      <c r="L12" s="399"/>
      <c r="M12" s="20"/>
      <c r="N12" s="20"/>
      <c r="O12" s="15" t="s">
        <v>112</v>
      </c>
      <c r="P12" s="15" t="s">
        <v>113</v>
      </c>
    </row>
    <row r="13" spans="1:16" s="6" customFormat="1" x14ac:dyDescent="0.25">
      <c r="A13" s="4"/>
      <c r="B13" s="447" t="str">
        <f>IF(Intro!$G$24="English",O13,P13)</f>
        <v xml:space="preserve">• Veuillez indiquer seulement les ventes effectuées à partir des importations de votre entreprise. Les ventes de marchandises achetées auprès de producteurs canadiens doivent être exclues. </v>
      </c>
      <c r="C13" s="447"/>
      <c r="D13" s="447"/>
      <c r="E13" s="447"/>
      <c r="F13" s="447"/>
      <c r="G13" s="447"/>
      <c r="H13" s="447"/>
      <c r="I13" s="447"/>
      <c r="J13" s="447"/>
      <c r="K13" s="447"/>
      <c r="L13" s="447"/>
      <c r="M13" s="20"/>
      <c r="N13" s="20"/>
      <c r="O13" s="15" t="s">
        <v>277</v>
      </c>
      <c r="P13" s="15" t="s">
        <v>186</v>
      </c>
    </row>
    <row r="14" spans="1:16" s="6" customFormat="1" x14ac:dyDescent="0.25">
      <c r="A14" s="4"/>
      <c r="B14" s="447"/>
      <c r="C14" s="447"/>
      <c r="D14" s="447"/>
      <c r="E14" s="447"/>
      <c r="F14" s="447"/>
      <c r="G14" s="447"/>
      <c r="H14" s="447"/>
      <c r="I14" s="447"/>
      <c r="J14" s="447"/>
      <c r="K14" s="447"/>
      <c r="L14" s="447"/>
      <c r="M14" s="20"/>
      <c r="N14" s="20"/>
      <c r="O14" s="15"/>
      <c r="P14" s="15"/>
    </row>
    <row r="15" spans="1:16" s="6" customFormat="1" x14ac:dyDescent="0.25">
      <c r="A15" s="4"/>
      <c r="B15" s="399" t="str">
        <f>IF(Intro!$G$24="English",O15,P15)</f>
        <v>• Déclarez toutes les ventes aux entreprises associées canadiennes et étrangères.</v>
      </c>
      <c r="C15" s="399"/>
      <c r="D15" s="399"/>
      <c r="E15" s="399"/>
      <c r="F15" s="399"/>
      <c r="G15" s="399"/>
      <c r="H15" s="399"/>
      <c r="I15" s="399"/>
      <c r="J15" s="399"/>
      <c r="K15" s="399"/>
      <c r="L15" s="399"/>
      <c r="M15" s="20"/>
      <c r="N15" s="20"/>
      <c r="O15" s="15" t="s">
        <v>187</v>
      </c>
      <c r="P15" s="15" t="s">
        <v>188</v>
      </c>
    </row>
    <row r="16" spans="1:16" s="6" customFormat="1" x14ac:dyDescent="0.25">
      <c r="A16" s="4"/>
      <c r="B16" s="399" t="str">
        <f>IF(Intro!$G$24="English",O16,P16)</f>
        <v>• Déclarez toutes les ventes à compter de la date de l’expédition au client ou à son entrepôt.</v>
      </c>
      <c r="C16" s="399"/>
      <c r="D16" s="399"/>
      <c r="E16" s="399"/>
      <c r="F16" s="399"/>
      <c r="G16" s="399"/>
      <c r="H16" s="399"/>
      <c r="I16" s="399"/>
      <c r="J16" s="399"/>
      <c r="K16" s="399"/>
      <c r="L16" s="399"/>
      <c r="M16" s="20"/>
      <c r="N16" s="20"/>
      <c r="O16" s="15" t="s">
        <v>189</v>
      </c>
      <c r="P16" s="15" t="s">
        <v>190</v>
      </c>
    </row>
    <row r="17" spans="1:16" s="6" customFormat="1" x14ac:dyDescent="0.25">
      <c r="A17" s="4"/>
      <c r="B17" s="399" t="str">
        <f>IF(Intro!$G$24="English",O17,P17)</f>
        <v>• Déclarez toutes les valeurs en dollars canadiens.</v>
      </c>
      <c r="C17" s="399"/>
      <c r="D17" s="399"/>
      <c r="E17" s="399"/>
      <c r="F17" s="399"/>
      <c r="G17" s="399"/>
      <c r="H17" s="399"/>
      <c r="I17" s="399"/>
      <c r="J17" s="399"/>
      <c r="K17" s="399"/>
      <c r="L17" s="399"/>
      <c r="M17" s="20"/>
      <c r="N17" s="20"/>
      <c r="O17" s="15" t="s">
        <v>191</v>
      </c>
      <c r="P17" s="15" t="s">
        <v>192</v>
      </c>
    </row>
    <row r="18" spans="1:16" s="6" customFormat="1" x14ac:dyDescent="0.25">
      <c r="A18" s="4"/>
      <c r="B18" s="14"/>
      <c r="C18" s="14"/>
      <c r="D18" s="14"/>
      <c r="E18" s="3"/>
      <c r="F18" s="3"/>
      <c r="G18" s="3"/>
      <c r="H18" s="3"/>
      <c r="I18" s="3"/>
      <c r="J18" s="3"/>
      <c r="K18" s="3"/>
      <c r="L18" s="3"/>
      <c r="O18" s="15"/>
      <c r="P18" s="15"/>
    </row>
    <row r="19" spans="1:16" x14ac:dyDescent="0.25">
      <c r="B19" s="289" t="str">
        <f>IF(Intro!$G$24="English",O19,P19)</f>
        <v>VENTES</v>
      </c>
      <c r="C19" s="289"/>
      <c r="D19" s="289"/>
      <c r="E19" s="289"/>
      <c r="F19" s="289"/>
      <c r="G19" s="289"/>
      <c r="H19" s="289"/>
      <c r="I19" s="289"/>
      <c r="J19" s="289"/>
      <c r="K19" s="289"/>
      <c r="L19" s="289"/>
      <c r="M19" s="53"/>
      <c r="O19" s="53" t="s">
        <v>239</v>
      </c>
      <c r="P19" s="53" t="s">
        <v>240</v>
      </c>
    </row>
    <row r="20" spans="1:16" x14ac:dyDescent="0.25">
      <c r="B20" s="402" t="s">
        <v>12</v>
      </c>
      <c r="C20" s="403"/>
      <c r="D20" s="403"/>
      <c r="E20" s="403"/>
      <c r="F20" s="403"/>
      <c r="G20" s="403"/>
      <c r="H20" s="403"/>
      <c r="I20" s="403"/>
      <c r="J20" s="403"/>
      <c r="K20" s="403"/>
      <c r="L20" s="404"/>
      <c r="M20" s="53"/>
    </row>
    <row r="21" spans="1:16" x14ac:dyDescent="0.25">
      <c r="B21" s="60"/>
      <c r="C21" s="30"/>
      <c r="D21" s="30"/>
      <c r="E21" s="30"/>
      <c r="F21" s="30"/>
      <c r="G21" s="30"/>
      <c r="H21" s="30"/>
      <c r="I21" s="30"/>
      <c r="J21" s="30"/>
      <c r="K21" s="30"/>
      <c r="L21" s="104"/>
      <c r="M21" s="53"/>
    </row>
    <row r="22" spans="1:16" x14ac:dyDescent="0.25">
      <c r="B22" s="275" t="str">
        <f>IF(Intro!$G$24="English",O22,P22)</f>
        <v>Décrivez la méthode utilisée pour déterminer la valeur des ventes de votre entreprise à ses entreprises associées au Canada et/ou à l’étranger.</v>
      </c>
      <c r="C22" s="276"/>
      <c r="D22" s="276"/>
      <c r="E22" s="276"/>
      <c r="F22" s="276"/>
      <c r="G22" s="276"/>
      <c r="H22" s="276"/>
      <c r="I22" s="276"/>
      <c r="J22" s="276"/>
      <c r="K22" s="276"/>
      <c r="L22" s="277"/>
      <c r="M22" s="53"/>
      <c r="O22" s="53" t="s">
        <v>193</v>
      </c>
      <c r="P22" s="46" t="s">
        <v>194</v>
      </c>
    </row>
    <row r="23" spans="1:16" x14ac:dyDescent="0.25">
      <c r="B23" s="275" t="str">
        <f>IF(Intro!$G$24="English",O23,P23)</f>
        <v>Note - Ne répondez à cette question que si votre entreprise a vendu les marchandises du 1er janvier 2023 au 31 mars 2026.</v>
      </c>
      <c r="C23" s="276"/>
      <c r="D23" s="276"/>
      <c r="E23" s="276"/>
      <c r="F23" s="276"/>
      <c r="G23" s="276"/>
      <c r="H23" s="276"/>
      <c r="I23" s="276"/>
      <c r="J23" s="276"/>
      <c r="K23" s="276"/>
      <c r="L23" s="277"/>
      <c r="M23" s="53"/>
      <c r="O23" s="18" t="str">
        <f>"Note - Only complete this question if your firm sold the goods between January 1, "&amp;Variables!B6&amp;", and "&amp;Variables!B7&amp;"."</f>
        <v>Note - Only complete this question if your firm sold the goods between January 1, 2023, and March 31, 2026.</v>
      </c>
      <c r="P23" s="53" t="str">
        <f>"Note - Ne répondez à cette question que si votre entreprise a vendu les marchandises du 1er janvier "&amp;Variables!C6&amp;" au "&amp;Variables!C7&amp; "."</f>
        <v>Note - Ne répondez à cette question que si votre entreprise a vendu les marchandises du 1er janvier 2023 au 31 mars 2026.</v>
      </c>
    </row>
    <row r="24" spans="1:16" x14ac:dyDescent="0.25">
      <c r="B24" s="60"/>
      <c r="C24" s="30"/>
      <c r="D24" s="30"/>
      <c r="E24" s="30"/>
      <c r="F24" s="30"/>
      <c r="G24" s="30"/>
      <c r="H24" s="30"/>
      <c r="I24" s="30"/>
      <c r="J24" s="30"/>
      <c r="K24" s="30"/>
      <c r="L24" s="104"/>
      <c r="M24" s="53"/>
    </row>
    <row r="25" spans="1:16" s="9" customFormat="1" x14ac:dyDescent="0.25">
      <c r="A25" s="7"/>
      <c r="B25" s="366"/>
      <c r="C25" s="367"/>
      <c r="D25" s="367"/>
      <c r="E25" s="367"/>
      <c r="F25" s="367"/>
      <c r="G25" s="367"/>
      <c r="H25" s="367"/>
      <c r="I25" s="367"/>
      <c r="J25" s="367"/>
      <c r="K25" s="367"/>
      <c r="L25" s="368"/>
      <c r="M25" s="28"/>
    </row>
    <row r="26" spans="1:16" s="9" customFormat="1" x14ac:dyDescent="0.25">
      <c r="A26" s="7"/>
      <c r="B26" s="366"/>
      <c r="C26" s="367"/>
      <c r="D26" s="367"/>
      <c r="E26" s="367"/>
      <c r="F26" s="367"/>
      <c r="G26" s="367"/>
      <c r="H26" s="367"/>
      <c r="I26" s="367"/>
      <c r="J26" s="367"/>
      <c r="K26" s="367"/>
      <c r="L26" s="368"/>
      <c r="M26" s="28"/>
    </row>
    <row r="27" spans="1:16" s="9" customFormat="1" x14ac:dyDescent="0.25">
      <c r="A27" s="7"/>
      <c r="B27" s="366"/>
      <c r="C27" s="367"/>
      <c r="D27" s="367"/>
      <c r="E27" s="367"/>
      <c r="F27" s="367"/>
      <c r="G27" s="367"/>
      <c r="H27" s="367"/>
      <c r="I27" s="367"/>
      <c r="J27" s="367"/>
      <c r="K27" s="367"/>
      <c r="L27" s="368"/>
      <c r="M27" s="28"/>
    </row>
    <row r="28" spans="1:16" s="9" customFormat="1" x14ac:dyDescent="0.25">
      <c r="A28" s="7"/>
      <c r="B28" s="366"/>
      <c r="C28" s="367"/>
      <c r="D28" s="367"/>
      <c r="E28" s="367"/>
      <c r="F28" s="367"/>
      <c r="G28" s="367"/>
      <c r="H28" s="367"/>
      <c r="I28" s="367"/>
      <c r="J28" s="367"/>
      <c r="K28" s="367"/>
      <c r="L28" s="368"/>
      <c r="M28" s="28"/>
    </row>
    <row r="29" spans="1:16" s="9" customFormat="1" x14ac:dyDescent="0.25">
      <c r="A29" s="7"/>
      <c r="B29" s="366"/>
      <c r="C29" s="367"/>
      <c r="D29" s="367"/>
      <c r="E29" s="367"/>
      <c r="F29" s="367"/>
      <c r="G29" s="367"/>
      <c r="H29" s="367"/>
      <c r="I29" s="367"/>
      <c r="J29" s="367"/>
      <c r="K29" s="367"/>
      <c r="L29" s="368"/>
      <c r="M29" s="28"/>
    </row>
    <row r="30" spans="1:16" s="9" customFormat="1" x14ac:dyDescent="0.25">
      <c r="A30" s="7"/>
      <c r="B30" s="366"/>
      <c r="C30" s="367"/>
      <c r="D30" s="367"/>
      <c r="E30" s="367"/>
      <c r="F30" s="367"/>
      <c r="G30" s="367"/>
      <c r="H30" s="367"/>
      <c r="I30" s="367"/>
      <c r="J30" s="367"/>
      <c r="K30" s="367"/>
      <c r="L30" s="368"/>
      <c r="M30" s="28"/>
    </row>
    <row r="31" spans="1:16" s="9" customFormat="1" x14ac:dyDescent="0.25">
      <c r="A31" s="7"/>
      <c r="B31" s="366"/>
      <c r="C31" s="367"/>
      <c r="D31" s="367"/>
      <c r="E31" s="367"/>
      <c r="F31" s="367"/>
      <c r="G31" s="367"/>
      <c r="H31" s="367"/>
      <c r="I31" s="367"/>
      <c r="J31" s="367"/>
      <c r="K31" s="367"/>
      <c r="L31" s="368"/>
      <c r="M31" s="28"/>
    </row>
    <row r="32" spans="1:16" s="9" customFormat="1" x14ac:dyDescent="0.25">
      <c r="A32" s="7"/>
      <c r="B32" s="366"/>
      <c r="C32" s="367"/>
      <c r="D32" s="367"/>
      <c r="E32" s="367"/>
      <c r="F32" s="367"/>
      <c r="G32" s="367"/>
      <c r="H32" s="367"/>
      <c r="I32" s="367"/>
      <c r="J32" s="367"/>
      <c r="K32" s="367"/>
      <c r="L32" s="368"/>
      <c r="M32" s="28"/>
    </row>
    <row r="33" spans="1:19" x14ac:dyDescent="0.25">
      <c r="B33" s="100"/>
      <c r="C33" s="101"/>
      <c r="D33" s="101"/>
      <c r="E33" s="101"/>
      <c r="F33" s="101"/>
      <c r="G33" s="101"/>
      <c r="H33" s="101"/>
      <c r="I33" s="101"/>
      <c r="J33" s="101"/>
      <c r="K33" s="101"/>
      <c r="L33" s="102"/>
      <c r="M33" s="53"/>
    </row>
    <row r="34" spans="1:19" s="9" customFormat="1" x14ac:dyDescent="0.25">
      <c r="A34" s="7"/>
      <c r="B34" s="369" t="s">
        <v>15</v>
      </c>
      <c r="C34" s="370"/>
      <c r="D34" s="370"/>
      <c r="E34" s="370"/>
      <c r="F34" s="370"/>
      <c r="G34" s="370"/>
      <c r="H34" s="370"/>
      <c r="I34" s="370"/>
      <c r="J34" s="370"/>
      <c r="K34" s="370"/>
      <c r="L34" s="371"/>
      <c r="M34" s="103"/>
    </row>
    <row r="35" spans="1:19" x14ac:dyDescent="0.25">
      <c r="B35" s="60"/>
      <c r="C35" s="30"/>
      <c r="D35" s="30"/>
      <c r="E35" s="30"/>
      <c r="F35" s="30"/>
      <c r="G35" s="30"/>
      <c r="H35" s="30"/>
      <c r="I35" s="30"/>
      <c r="J35" s="30"/>
      <c r="K35" s="30"/>
      <c r="L35" s="104"/>
      <c r="M35" s="53"/>
    </row>
    <row r="36" spans="1:19" x14ac:dyDescent="0.25">
      <c r="B36" s="321" t="str">
        <f>IF(Intro!$G$24="English",O36,P36)</f>
        <v>Expliquez la façon dont votre entreprise calcule les prix des marchandises pour ses clients. Donnez les détails au sujet des modalités, rabais, réductions, remises, primes, ajustements de prix et autres mesures offertes aux acheteurs depuis le 1er janvier 2023. Si votre entreprise utilise des listes de prix ou de remises, fournissez-en des copies. Expliquez comment ces pratiques pour fixer les prix ont changé depuis le 1er janvier 2023.</v>
      </c>
      <c r="C36" s="322"/>
      <c r="D36" s="322"/>
      <c r="E36" s="322"/>
      <c r="F36" s="322"/>
      <c r="G36" s="322"/>
      <c r="H36" s="322"/>
      <c r="I36" s="322"/>
      <c r="J36" s="322"/>
      <c r="K36" s="322"/>
      <c r="L36" s="337"/>
      <c r="M36" s="53"/>
      <c r="O36" s="53" t="str">
        <f>"Explain your firm’s method of calculating the prices of the goods to your customers. Include details related to any terms, discounts, allowances, rebates and incentives, price adjustments or other considerations offered to purchasers since January 1, "&amp;Variables!B6&amp;". If your firm uses price or discount lists, provide copies. Explain whether these pricing practices to your customers changed since January 1, "&amp;Variables!B6&amp;"."</f>
        <v>Explain your firm’s method of calculating the prices of the goods to your customers. Include details related to any terms, discounts, allowances, rebates and incentives, price adjustments or other considerations offered to purchasers since January 1, 2023. If your firm uses price or discount lists, provide copies. Explain whether these pricing practices to your customers changed since January 1, 2023.</v>
      </c>
      <c r="P36" s="53" t="str">
        <f>"Expliquez la façon dont votre entreprise calcule les prix des marchandises pour ses clients."&amp;" Donnez les détails au sujet des modalités, rabais, réductions, remises, primes, ajustements de prix et autres mesures offertes aux acheteurs depuis le 1er janvier "&amp;Variables!B6&amp;". Si votre entreprise utilise des listes de prix ou de remises, fournissez-en des copies. Expliquez comment ces pratiques pour fixer les prix ont changé depuis le 1er janvier "&amp;Variables!B6&amp;"."</f>
        <v>Expliquez la façon dont votre entreprise calcule les prix des marchandises pour ses clients. Donnez les détails au sujet des modalités, rabais, réductions, remises, primes, ajustements de prix et autres mesures offertes aux acheteurs depuis le 1er janvier 2023. Si votre entreprise utilise des listes de prix ou de remises, fournissez-en des copies. Expliquez comment ces pratiques pour fixer les prix ont changé depuis le 1er janvier 2023.</v>
      </c>
      <c r="Q36" s="28"/>
      <c r="R36" s="28"/>
      <c r="S36" s="28"/>
    </row>
    <row r="37" spans="1:19" x14ac:dyDescent="0.25">
      <c r="B37" s="321"/>
      <c r="C37" s="322"/>
      <c r="D37" s="322"/>
      <c r="E37" s="322"/>
      <c r="F37" s="322"/>
      <c r="G37" s="322"/>
      <c r="H37" s="322"/>
      <c r="I37" s="322"/>
      <c r="J37" s="322"/>
      <c r="K37" s="322"/>
      <c r="L37" s="337"/>
      <c r="M37" s="53"/>
      <c r="Q37" s="28"/>
      <c r="R37" s="28"/>
      <c r="S37" s="28"/>
    </row>
    <row r="38" spans="1:19" x14ac:dyDescent="0.25">
      <c r="B38" s="321"/>
      <c r="C38" s="322"/>
      <c r="D38" s="322"/>
      <c r="E38" s="322"/>
      <c r="F38" s="322"/>
      <c r="G38" s="322"/>
      <c r="H38" s="322"/>
      <c r="I38" s="322"/>
      <c r="J38" s="322"/>
      <c r="K38" s="322"/>
      <c r="L38" s="337"/>
      <c r="M38" s="53"/>
      <c r="Q38" s="28"/>
      <c r="R38" s="28"/>
      <c r="S38" s="28"/>
    </row>
    <row r="39" spans="1:19" x14ac:dyDescent="0.25">
      <c r="B39" s="275" t="str">
        <f>B23</f>
        <v>Note - Ne répondez à cette question que si votre entreprise a vendu les marchandises du 1er janvier 2023 au 31 mars 2026.</v>
      </c>
      <c r="C39" s="276"/>
      <c r="D39" s="276"/>
      <c r="E39" s="276"/>
      <c r="F39" s="276"/>
      <c r="G39" s="276"/>
      <c r="H39" s="276"/>
      <c r="I39" s="276"/>
      <c r="J39" s="276"/>
      <c r="K39" s="276"/>
      <c r="L39" s="277"/>
      <c r="M39" s="53"/>
      <c r="O39" s="18"/>
    </row>
    <row r="40" spans="1:19" x14ac:dyDescent="0.25">
      <c r="B40" s="60"/>
      <c r="C40" s="30"/>
      <c r="D40" s="30"/>
      <c r="E40" s="30"/>
      <c r="F40" s="30"/>
      <c r="G40" s="30"/>
      <c r="H40" s="30"/>
      <c r="I40" s="30"/>
      <c r="J40" s="30"/>
      <c r="K40" s="30"/>
      <c r="L40" s="104"/>
      <c r="M40" s="53"/>
    </row>
    <row r="41" spans="1:19" s="9" customFormat="1" x14ac:dyDescent="0.25">
      <c r="A41" s="7"/>
      <c r="B41" s="366"/>
      <c r="C41" s="367"/>
      <c r="D41" s="367"/>
      <c r="E41" s="367"/>
      <c r="F41" s="367"/>
      <c r="G41" s="367"/>
      <c r="H41" s="367"/>
      <c r="I41" s="367"/>
      <c r="J41" s="367"/>
      <c r="K41" s="367"/>
      <c r="L41" s="368"/>
      <c r="M41" s="28"/>
    </row>
    <row r="42" spans="1:19" s="9" customFormat="1" x14ac:dyDescent="0.25">
      <c r="A42" s="7"/>
      <c r="B42" s="366"/>
      <c r="C42" s="367"/>
      <c r="D42" s="367"/>
      <c r="E42" s="367"/>
      <c r="F42" s="367"/>
      <c r="G42" s="367"/>
      <c r="H42" s="367"/>
      <c r="I42" s="367"/>
      <c r="J42" s="367"/>
      <c r="K42" s="367"/>
      <c r="L42" s="368"/>
      <c r="M42" s="28"/>
    </row>
    <row r="43" spans="1:19" s="9" customFormat="1" x14ac:dyDescent="0.25">
      <c r="A43" s="7"/>
      <c r="B43" s="366"/>
      <c r="C43" s="367"/>
      <c r="D43" s="367"/>
      <c r="E43" s="367"/>
      <c r="F43" s="367"/>
      <c r="G43" s="367"/>
      <c r="H43" s="367"/>
      <c r="I43" s="367"/>
      <c r="J43" s="367"/>
      <c r="K43" s="367"/>
      <c r="L43" s="368"/>
      <c r="M43" s="28"/>
    </row>
    <row r="44" spans="1:19" s="9" customFormat="1" x14ac:dyDescent="0.25">
      <c r="A44" s="7"/>
      <c r="B44" s="366"/>
      <c r="C44" s="367"/>
      <c r="D44" s="367"/>
      <c r="E44" s="367"/>
      <c r="F44" s="367"/>
      <c r="G44" s="367"/>
      <c r="H44" s="367"/>
      <c r="I44" s="367"/>
      <c r="J44" s="367"/>
      <c r="K44" s="367"/>
      <c r="L44" s="368"/>
      <c r="M44" s="28"/>
    </row>
    <row r="45" spans="1:19" s="9" customFormat="1" x14ac:dyDescent="0.25">
      <c r="A45" s="7"/>
      <c r="B45" s="366"/>
      <c r="C45" s="367"/>
      <c r="D45" s="367"/>
      <c r="E45" s="367"/>
      <c r="F45" s="367"/>
      <c r="G45" s="367"/>
      <c r="H45" s="367"/>
      <c r="I45" s="367"/>
      <c r="J45" s="367"/>
      <c r="K45" s="367"/>
      <c r="L45" s="368"/>
      <c r="M45" s="28"/>
    </row>
    <row r="46" spans="1:19" s="9" customFormat="1" x14ac:dyDescent="0.25">
      <c r="A46" s="7"/>
      <c r="B46" s="366"/>
      <c r="C46" s="367"/>
      <c r="D46" s="367"/>
      <c r="E46" s="367"/>
      <c r="F46" s="367"/>
      <c r="G46" s="367"/>
      <c r="H46" s="367"/>
      <c r="I46" s="367"/>
      <c r="J46" s="367"/>
      <c r="K46" s="367"/>
      <c r="L46" s="368"/>
      <c r="M46" s="28"/>
    </row>
    <row r="47" spans="1:19" s="9" customFormat="1" x14ac:dyDescent="0.25">
      <c r="A47" s="7"/>
      <c r="B47" s="366"/>
      <c r="C47" s="367"/>
      <c r="D47" s="367"/>
      <c r="E47" s="367"/>
      <c r="F47" s="367"/>
      <c r="G47" s="367"/>
      <c r="H47" s="367"/>
      <c r="I47" s="367"/>
      <c r="J47" s="367"/>
      <c r="K47" s="367"/>
      <c r="L47" s="368"/>
      <c r="M47" s="28"/>
    </row>
    <row r="48" spans="1:19" s="9" customFormat="1" x14ac:dyDescent="0.25">
      <c r="A48" s="7"/>
      <c r="B48" s="366"/>
      <c r="C48" s="367"/>
      <c r="D48" s="367"/>
      <c r="E48" s="367"/>
      <c r="F48" s="367"/>
      <c r="G48" s="367"/>
      <c r="H48" s="367"/>
      <c r="I48" s="367"/>
      <c r="J48" s="367"/>
      <c r="K48" s="367"/>
      <c r="L48" s="368"/>
      <c r="M48" s="28"/>
    </row>
    <row r="49" spans="1:16" x14ac:dyDescent="0.25">
      <c r="B49" s="100"/>
      <c r="C49" s="101"/>
      <c r="D49" s="101"/>
      <c r="E49" s="101"/>
      <c r="F49" s="101"/>
      <c r="G49" s="101"/>
      <c r="H49" s="101"/>
      <c r="I49" s="101"/>
      <c r="J49" s="101"/>
      <c r="K49" s="101"/>
      <c r="L49" s="102"/>
      <c r="M49" s="53"/>
    </row>
    <row r="50" spans="1:16" s="9" customFormat="1" x14ac:dyDescent="0.25">
      <c r="A50" s="7"/>
      <c r="B50" s="108"/>
      <c r="C50" s="108"/>
      <c r="D50" s="108"/>
      <c r="E50" s="109"/>
      <c r="F50" s="109"/>
      <c r="G50" s="109"/>
      <c r="H50" s="109"/>
      <c r="I50" s="109"/>
      <c r="J50" s="109"/>
      <c r="K50" s="109"/>
      <c r="L50" s="109"/>
      <c r="M50" s="103"/>
    </row>
    <row r="51" spans="1:16" x14ac:dyDescent="0.25">
      <c r="B51" s="289" t="str">
        <f>IF(Intro!$G$24="English",O51,P51)</f>
        <v>ACHATS</v>
      </c>
      <c r="C51" s="289"/>
      <c r="D51" s="289"/>
      <c r="E51" s="289"/>
      <c r="F51" s="289"/>
      <c r="G51" s="289"/>
      <c r="H51" s="289"/>
      <c r="I51" s="289"/>
      <c r="J51" s="289"/>
      <c r="K51" s="289"/>
      <c r="L51" s="289"/>
      <c r="M51" s="53"/>
      <c r="O51" s="53" t="s">
        <v>245</v>
      </c>
      <c r="P51" s="53" t="s">
        <v>246</v>
      </c>
    </row>
    <row r="52" spans="1:16" s="9" customFormat="1" x14ac:dyDescent="0.25">
      <c r="A52" s="7"/>
      <c r="B52" s="369" t="s">
        <v>16</v>
      </c>
      <c r="C52" s="370"/>
      <c r="D52" s="370"/>
      <c r="E52" s="370"/>
      <c r="F52" s="370"/>
      <c r="G52" s="370"/>
      <c r="H52" s="370"/>
      <c r="I52" s="370"/>
      <c r="J52" s="370"/>
      <c r="K52" s="370"/>
      <c r="L52" s="371"/>
      <c r="M52" s="103"/>
    </row>
    <row r="53" spans="1:16" x14ac:dyDescent="0.25">
      <c r="B53" s="60"/>
      <c r="C53" s="30"/>
      <c r="D53" s="30"/>
      <c r="E53" s="30"/>
      <c r="F53" s="30"/>
      <c r="G53" s="30"/>
      <c r="H53" s="30"/>
      <c r="I53" s="30"/>
      <c r="J53" s="30"/>
      <c r="K53" s="30"/>
      <c r="L53" s="104"/>
      <c r="M53" s="53"/>
    </row>
    <row r="54" spans="1:16" x14ac:dyDescent="0.25">
      <c r="B54" s="275" t="str">
        <f>IF(Intro!$G$24="English",O54,P54)</f>
        <v>Fournissez les stratégies et les objectifs de votre entreprise pour les deux prochaines années en ce qui concerne les achats de marchandises fabriquées au Canada. Fournissez la justification et les hypothèses qui sous-tendent ces stratégies et objectifs.</v>
      </c>
      <c r="C54" s="276"/>
      <c r="D54" s="276"/>
      <c r="E54" s="276"/>
      <c r="F54" s="276"/>
      <c r="G54" s="276"/>
      <c r="H54" s="276"/>
      <c r="I54" s="276"/>
      <c r="J54" s="276"/>
      <c r="K54" s="276"/>
      <c r="L54" s="277"/>
      <c r="M54" s="53"/>
      <c r="O54" s="53" t="s">
        <v>195</v>
      </c>
      <c r="P54" s="53" t="s">
        <v>379</v>
      </c>
    </row>
    <row r="55" spans="1:16" x14ac:dyDescent="0.25">
      <c r="B55" s="275"/>
      <c r="C55" s="276"/>
      <c r="D55" s="276"/>
      <c r="E55" s="276"/>
      <c r="F55" s="276"/>
      <c r="G55" s="276"/>
      <c r="H55" s="276"/>
      <c r="I55" s="276"/>
      <c r="J55" s="276"/>
      <c r="K55" s="276"/>
      <c r="L55" s="277"/>
      <c r="M55" s="53"/>
    </row>
    <row r="56" spans="1:16" x14ac:dyDescent="0.25">
      <c r="B56" s="60"/>
      <c r="C56" s="30"/>
      <c r="D56" s="30"/>
      <c r="E56" s="30"/>
      <c r="F56" s="30"/>
      <c r="G56" s="30"/>
      <c r="H56" s="30"/>
      <c r="I56" s="30"/>
      <c r="J56" s="30"/>
      <c r="K56" s="30"/>
      <c r="L56" s="104"/>
      <c r="M56" s="53"/>
    </row>
    <row r="57" spans="1:16" s="9" customFormat="1" x14ac:dyDescent="0.25">
      <c r="A57" s="7"/>
      <c r="B57" s="366"/>
      <c r="C57" s="367"/>
      <c r="D57" s="367"/>
      <c r="E57" s="367"/>
      <c r="F57" s="367"/>
      <c r="G57" s="367"/>
      <c r="H57" s="367"/>
      <c r="I57" s="367"/>
      <c r="J57" s="367"/>
      <c r="K57" s="367"/>
      <c r="L57" s="368"/>
      <c r="M57" s="28"/>
    </row>
    <row r="58" spans="1:16" s="9" customFormat="1" x14ac:dyDescent="0.25">
      <c r="A58" s="7"/>
      <c r="B58" s="366"/>
      <c r="C58" s="367"/>
      <c r="D58" s="367"/>
      <c r="E58" s="367"/>
      <c r="F58" s="367"/>
      <c r="G58" s="367"/>
      <c r="H58" s="367"/>
      <c r="I58" s="367"/>
      <c r="J58" s="367"/>
      <c r="K58" s="367"/>
      <c r="L58" s="368"/>
      <c r="M58" s="28"/>
    </row>
    <row r="59" spans="1:16" s="9" customFormat="1" x14ac:dyDescent="0.25">
      <c r="A59" s="7"/>
      <c r="B59" s="366"/>
      <c r="C59" s="367"/>
      <c r="D59" s="367"/>
      <c r="E59" s="367"/>
      <c r="F59" s="367"/>
      <c r="G59" s="367"/>
      <c r="H59" s="367"/>
      <c r="I59" s="367"/>
      <c r="J59" s="367"/>
      <c r="K59" s="367"/>
      <c r="L59" s="368"/>
      <c r="M59" s="28"/>
    </row>
    <row r="60" spans="1:16" s="9" customFormat="1" x14ac:dyDescent="0.25">
      <c r="A60" s="7"/>
      <c r="B60" s="366"/>
      <c r="C60" s="367"/>
      <c r="D60" s="367"/>
      <c r="E60" s="367"/>
      <c r="F60" s="367"/>
      <c r="G60" s="367"/>
      <c r="H60" s="367"/>
      <c r="I60" s="367"/>
      <c r="J60" s="367"/>
      <c r="K60" s="367"/>
      <c r="L60" s="368"/>
      <c r="M60" s="28"/>
    </row>
    <row r="61" spans="1:16" s="9" customFormat="1" x14ac:dyDescent="0.25">
      <c r="A61" s="7"/>
      <c r="B61" s="366"/>
      <c r="C61" s="367"/>
      <c r="D61" s="367"/>
      <c r="E61" s="367"/>
      <c r="F61" s="367"/>
      <c r="G61" s="367"/>
      <c r="H61" s="367"/>
      <c r="I61" s="367"/>
      <c r="J61" s="367"/>
      <c r="K61" s="367"/>
      <c r="L61" s="368"/>
      <c r="M61" s="28"/>
    </row>
    <row r="62" spans="1:16" s="9" customFormat="1" x14ac:dyDescent="0.25">
      <c r="A62" s="7"/>
      <c r="B62" s="366"/>
      <c r="C62" s="367"/>
      <c r="D62" s="367"/>
      <c r="E62" s="367"/>
      <c r="F62" s="367"/>
      <c r="G62" s="367"/>
      <c r="H62" s="367"/>
      <c r="I62" s="367"/>
      <c r="J62" s="367"/>
      <c r="K62" s="367"/>
      <c r="L62" s="368"/>
      <c r="M62" s="28"/>
    </row>
    <row r="63" spans="1:16" s="9" customFormat="1" x14ac:dyDescent="0.25">
      <c r="A63" s="7"/>
      <c r="B63" s="366"/>
      <c r="C63" s="367"/>
      <c r="D63" s="367"/>
      <c r="E63" s="367"/>
      <c r="F63" s="367"/>
      <c r="G63" s="367"/>
      <c r="H63" s="367"/>
      <c r="I63" s="367"/>
      <c r="J63" s="367"/>
      <c r="K63" s="367"/>
      <c r="L63" s="368"/>
      <c r="M63" s="28"/>
    </row>
    <row r="64" spans="1:16" s="9" customFormat="1" x14ac:dyDescent="0.25">
      <c r="A64" s="7"/>
      <c r="B64" s="366"/>
      <c r="C64" s="367"/>
      <c r="D64" s="367"/>
      <c r="E64" s="367"/>
      <c r="F64" s="367"/>
      <c r="G64" s="367"/>
      <c r="H64" s="367"/>
      <c r="I64" s="367"/>
      <c r="J64" s="367"/>
      <c r="K64" s="367"/>
      <c r="L64" s="368"/>
      <c r="M64" s="28"/>
    </row>
    <row r="65" spans="1:16" x14ac:dyDescent="0.25">
      <c r="B65" s="100"/>
      <c r="C65" s="101"/>
      <c r="D65" s="101"/>
      <c r="E65" s="101"/>
      <c r="F65" s="101"/>
      <c r="G65" s="101"/>
      <c r="H65" s="101"/>
      <c r="I65" s="101"/>
      <c r="J65" s="101"/>
      <c r="K65" s="101"/>
      <c r="L65" s="102"/>
      <c r="M65" s="53"/>
    </row>
    <row r="66" spans="1:16" s="9" customFormat="1" x14ac:dyDescent="0.25">
      <c r="A66" s="7"/>
      <c r="B66" s="369" t="s">
        <v>17</v>
      </c>
      <c r="C66" s="370"/>
      <c r="D66" s="370"/>
      <c r="E66" s="370"/>
      <c r="F66" s="370"/>
      <c r="G66" s="370"/>
      <c r="H66" s="370"/>
      <c r="I66" s="370"/>
      <c r="J66" s="370"/>
      <c r="K66" s="370"/>
      <c r="L66" s="371"/>
      <c r="M66" s="103"/>
    </row>
    <row r="67" spans="1:16" x14ac:dyDescent="0.25">
      <c r="B67" s="60"/>
      <c r="C67" s="30"/>
      <c r="D67" s="30"/>
      <c r="E67" s="30"/>
      <c r="F67" s="30"/>
      <c r="G67" s="30"/>
      <c r="H67" s="30"/>
      <c r="I67" s="30"/>
      <c r="J67" s="30"/>
      <c r="K67" s="30"/>
      <c r="L67" s="104"/>
      <c r="M67" s="53"/>
    </row>
    <row r="68" spans="1:16" x14ac:dyDescent="0.25">
      <c r="B68" s="275" t="str">
        <f>IF(Intro!$G$24="English",O68,P68)</f>
        <v>Fournissez les stratégies et les objectifs de votre entreprise pour les deux prochaines années en ce qui concerne les importations et les ventes de marchandises importées. Fournissez la justification et les hypothèses qui sous-tendent ces stratégies et objectifs.</v>
      </c>
      <c r="C68" s="276"/>
      <c r="D68" s="276"/>
      <c r="E68" s="276"/>
      <c r="F68" s="276"/>
      <c r="G68" s="276"/>
      <c r="H68" s="276"/>
      <c r="I68" s="276"/>
      <c r="J68" s="276"/>
      <c r="K68" s="276"/>
      <c r="L68" s="277"/>
      <c r="M68" s="53"/>
      <c r="O68" s="53" t="s">
        <v>196</v>
      </c>
      <c r="P68" s="53" t="s">
        <v>380</v>
      </c>
    </row>
    <row r="69" spans="1:16" x14ac:dyDescent="0.25">
      <c r="B69" s="275"/>
      <c r="C69" s="276"/>
      <c r="D69" s="276"/>
      <c r="E69" s="276"/>
      <c r="F69" s="276"/>
      <c r="G69" s="276"/>
      <c r="H69" s="276"/>
      <c r="I69" s="276"/>
      <c r="J69" s="276"/>
      <c r="K69" s="276"/>
      <c r="L69" s="277"/>
      <c r="M69" s="53"/>
    </row>
    <row r="70" spans="1:16" x14ac:dyDescent="0.25">
      <c r="B70" s="60"/>
      <c r="C70" s="30"/>
      <c r="D70" s="30"/>
      <c r="E70" s="30"/>
      <c r="F70" s="30"/>
      <c r="G70" s="30"/>
      <c r="H70" s="30"/>
      <c r="I70" s="30"/>
      <c r="J70" s="30"/>
      <c r="K70" s="30"/>
      <c r="L70" s="104"/>
      <c r="M70" s="53"/>
    </row>
    <row r="71" spans="1:16" s="9" customFormat="1" x14ac:dyDescent="0.25">
      <c r="A71" s="7"/>
      <c r="B71" s="366"/>
      <c r="C71" s="367"/>
      <c r="D71" s="367"/>
      <c r="E71" s="367"/>
      <c r="F71" s="367"/>
      <c r="G71" s="367"/>
      <c r="H71" s="367"/>
      <c r="I71" s="367"/>
      <c r="J71" s="367"/>
      <c r="K71" s="367"/>
      <c r="L71" s="368"/>
      <c r="M71" s="28"/>
    </row>
    <row r="72" spans="1:16" s="9" customFormat="1" x14ac:dyDescent="0.25">
      <c r="A72" s="7"/>
      <c r="B72" s="366"/>
      <c r="C72" s="367"/>
      <c r="D72" s="367"/>
      <c r="E72" s="367"/>
      <c r="F72" s="367"/>
      <c r="G72" s="367"/>
      <c r="H72" s="367"/>
      <c r="I72" s="367"/>
      <c r="J72" s="367"/>
      <c r="K72" s="367"/>
      <c r="L72" s="368"/>
      <c r="M72" s="28"/>
    </row>
    <row r="73" spans="1:16" s="9" customFormat="1" x14ac:dyDescent="0.25">
      <c r="A73" s="7"/>
      <c r="B73" s="366"/>
      <c r="C73" s="367"/>
      <c r="D73" s="367"/>
      <c r="E73" s="367"/>
      <c r="F73" s="367"/>
      <c r="G73" s="367"/>
      <c r="H73" s="367"/>
      <c r="I73" s="367"/>
      <c r="J73" s="367"/>
      <c r="K73" s="367"/>
      <c r="L73" s="368"/>
      <c r="M73" s="28"/>
    </row>
    <row r="74" spans="1:16" s="9" customFormat="1" x14ac:dyDescent="0.25">
      <c r="A74" s="7"/>
      <c r="B74" s="366"/>
      <c r="C74" s="367"/>
      <c r="D74" s="367"/>
      <c r="E74" s="367"/>
      <c r="F74" s="367"/>
      <c r="G74" s="367"/>
      <c r="H74" s="367"/>
      <c r="I74" s="367"/>
      <c r="J74" s="367"/>
      <c r="K74" s="367"/>
      <c r="L74" s="368"/>
      <c r="M74" s="28"/>
    </row>
    <row r="75" spans="1:16" s="9" customFormat="1" x14ac:dyDescent="0.25">
      <c r="A75" s="7"/>
      <c r="B75" s="366"/>
      <c r="C75" s="367"/>
      <c r="D75" s="367"/>
      <c r="E75" s="367"/>
      <c r="F75" s="367"/>
      <c r="G75" s="367"/>
      <c r="H75" s="367"/>
      <c r="I75" s="367"/>
      <c r="J75" s="367"/>
      <c r="K75" s="367"/>
      <c r="L75" s="368"/>
      <c r="M75" s="28"/>
    </row>
    <row r="76" spans="1:16" s="9" customFormat="1" x14ac:dyDescent="0.25">
      <c r="A76" s="7"/>
      <c r="B76" s="366"/>
      <c r="C76" s="367"/>
      <c r="D76" s="367"/>
      <c r="E76" s="367"/>
      <c r="F76" s="367"/>
      <c r="G76" s="367"/>
      <c r="H76" s="367"/>
      <c r="I76" s="367"/>
      <c r="J76" s="367"/>
      <c r="K76" s="367"/>
      <c r="L76" s="368"/>
      <c r="M76" s="28"/>
    </row>
    <row r="77" spans="1:16" s="9" customFormat="1" x14ac:dyDescent="0.25">
      <c r="A77" s="7"/>
      <c r="B77" s="366"/>
      <c r="C77" s="367"/>
      <c r="D77" s="367"/>
      <c r="E77" s="367"/>
      <c r="F77" s="367"/>
      <c r="G77" s="367"/>
      <c r="H77" s="367"/>
      <c r="I77" s="367"/>
      <c r="J77" s="367"/>
      <c r="K77" s="367"/>
      <c r="L77" s="368"/>
      <c r="M77" s="28"/>
    </row>
    <row r="78" spans="1:16" s="9" customFormat="1" x14ac:dyDescent="0.25">
      <c r="A78" s="7"/>
      <c r="B78" s="366"/>
      <c r="C78" s="367"/>
      <c r="D78" s="367"/>
      <c r="E78" s="367"/>
      <c r="F78" s="367"/>
      <c r="G78" s="367"/>
      <c r="H78" s="367"/>
      <c r="I78" s="367"/>
      <c r="J78" s="367"/>
      <c r="K78" s="367"/>
      <c r="L78" s="368"/>
      <c r="M78" s="28"/>
    </row>
    <row r="79" spans="1:16" x14ac:dyDescent="0.25">
      <c r="B79" s="100"/>
      <c r="C79" s="101"/>
      <c r="D79" s="101"/>
      <c r="E79" s="101"/>
      <c r="F79" s="101"/>
      <c r="G79" s="101"/>
      <c r="H79" s="101"/>
      <c r="I79" s="101"/>
      <c r="J79" s="101"/>
      <c r="K79" s="101"/>
      <c r="L79" s="102"/>
      <c r="M79" s="53"/>
    </row>
    <row r="80" spans="1:16" s="47" customFormat="1" x14ac:dyDescent="0.25">
      <c r="A80" s="81"/>
      <c r="B80" s="4"/>
      <c r="C80" s="4"/>
      <c r="D80" s="42"/>
      <c r="E80" s="42"/>
      <c r="F80" s="42"/>
      <c r="G80" s="42"/>
      <c r="H80" s="42"/>
      <c r="I80" s="42"/>
      <c r="J80" s="42"/>
      <c r="K80" s="42"/>
      <c r="L80" s="42"/>
      <c r="N80" s="82"/>
    </row>
    <row r="81" spans="1:14" s="47" customFormat="1" x14ac:dyDescent="0.25">
      <c r="A81" s="81"/>
      <c r="B81" s="4"/>
      <c r="C81" s="4"/>
      <c r="D81" s="42"/>
      <c r="E81" s="42"/>
      <c r="F81" s="42"/>
      <c r="G81" s="42"/>
      <c r="H81" s="42"/>
      <c r="I81" s="42"/>
      <c r="J81" s="42"/>
      <c r="K81" s="42"/>
      <c r="L81" s="42"/>
      <c r="N81" s="82"/>
    </row>
    <row r="82" spans="1:14" s="47" customFormat="1" x14ac:dyDescent="0.25">
      <c r="A82" s="81"/>
      <c r="B82" s="4"/>
      <c r="C82" s="4"/>
      <c r="D82" s="42"/>
      <c r="E82" s="42"/>
      <c r="F82" s="42"/>
      <c r="G82" s="42"/>
      <c r="H82" s="42"/>
      <c r="I82" s="42"/>
      <c r="J82" s="42"/>
      <c r="K82" s="42"/>
      <c r="L82" s="42"/>
      <c r="N82" s="82"/>
    </row>
    <row r="83" spans="1:14" s="47" customFormat="1" x14ac:dyDescent="0.25">
      <c r="A83" s="81"/>
      <c r="B83" s="4"/>
      <c r="C83" s="4"/>
      <c r="D83" s="42"/>
      <c r="E83" s="42"/>
      <c r="F83" s="42"/>
      <c r="G83" s="42"/>
      <c r="H83" s="42"/>
      <c r="I83" s="42"/>
      <c r="J83" s="42"/>
      <c r="K83" s="42"/>
      <c r="L83" s="42"/>
      <c r="N83" s="82"/>
    </row>
    <row r="84" spans="1:14" s="47" customFormat="1" x14ac:dyDescent="0.25">
      <c r="A84" s="81"/>
      <c r="B84" s="4"/>
      <c r="C84" s="4"/>
      <c r="D84" s="42"/>
      <c r="E84" s="42"/>
      <c r="F84" s="42"/>
      <c r="G84" s="42"/>
      <c r="H84" s="42"/>
      <c r="I84" s="42"/>
      <c r="J84" s="42"/>
      <c r="K84" s="42"/>
      <c r="L84" s="42"/>
      <c r="N84" s="82"/>
    </row>
    <row r="85" spans="1:14" s="47" customFormat="1" x14ac:dyDescent="0.25">
      <c r="A85" s="81"/>
      <c r="B85" s="4"/>
      <c r="C85" s="4"/>
      <c r="D85" s="42"/>
      <c r="E85" s="42"/>
      <c r="F85" s="42"/>
      <c r="G85" s="42"/>
      <c r="H85" s="42"/>
      <c r="I85" s="42"/>
      <c r="J85" s="42"/>
      <c r="K85" s="42"/>
      <c r="L85" s="42"/>
      <c r="N85" s="82"/>
    </row>
    <row r="86" spans="1:14" s="47" customFormat="1" x14ac:dyDescent="0.25">
      <c r="A86" s="81"/>
      <c r="B86" s="4"/>
      <c r="C86" s="4"/>
      <c r="D86" s="42"/>
      <c r="E86" s="42"/>
      <c r="F86" s="42"/>
      <c r="G86" s="42"/>
      <c r="H86" s="42"/>
      <c r="I86" s="42"/>
      <c r="J86" s="42"/>
      <c r="K86" s="42"/>
      <c r="L86" s="42"/>
      <c r="N86" s="82"/>
    </row>
    <row r="87" spans="1:14" s="47" customFormat="1" x14ac:dyDescent="0.25">
      <c r="A87" s="81"/>
      <c r="B87" s="4"/>
      <c r="C87" s="4"/>
      <c r="D87" s="42"/>
      <c r="E87" s="42"/>
      <c r="F87" s="42"/>
      <c r="G87" s="42"/>
      <c r="H87" s="42"/>
      <c r="I87" s="42"/>
      <c r="J87" s="42"/>
      <c r="K87" s="42"/>
      <c r="L87" s="42"/>
      <c r="N87" s="82"/>
    </row>
    <row r="88" spans="1:14" s="47" customFormat="1" x14ac:dyDescent="0.25">
      <c r="A88" s="81"/>
      <c r="B88" s="4"/>
      <c r="C88" s="4"/>
      <c r="D88" s="42"/>
      <c r="E88" s="42"/>
      <c r="F88" s="42"/>
      <c r="G88" s="42"/>
      <c r="H88" s="42"/>
      <c r="I88" s="42"/>
      <c r="J88" s="42"/>
      <c r="K88" s="42"/>
      <c r="L88" s="42"/>
      <c r="N88" s="82"/>
    </row>
    <row r="89" spans="1:14" s="47" customFormat="1" x14ac:dyDescent="0.25">
      <c r="A89" s="81"/>
      <c r="B89" s="4"/>
      <c r="C89" s="4"/>
      <c r="D89" s="42"/>
      <c r="E89" s="42"/>
      <c r="F89" s="42"/>
      <c r="G89" s="42"/>
      <c r="H89" s="42"/>
      <c r="I89" s="42"/>
      <c r="J89" s="42"/>
      <c r="K89" s="42"/>
      <c r="L89" s="42"/>
      <c r="N89" s="82"/>
    </row>
    <row r="90" spans="1:14" s="47" customFormat="1" x14ac:dyDescent="0.25">
      <c r="A90" s="81"/>
      <c r="B90" s="4"/>
      <c r="C90" s="4"/>
      <c r="D90" s="42"/>
      <c r="E90" s="42"/>
      <c r="F90" s="42"/>
      <c r="G90" s="42"/>
      <c r="H90" s="42"/>
      <c r="I90" s="42"/>
      <c r="J90" s="42"/>
      <c r="K90" s="42"/>
      <c r="L90" s="42"/>
      <c r="N90" s="82"/>
    </row>
    <row r="91" spans="1:14" s="47" customFormat="1" x14ac:dyDescent="0.25">
      <c r="A91" s="81"/>
      <c r="B91" s="4"/>
      <c r="C91" s="4"/>
      <c r="D91" s="42"/>
      <c r="E91" s="42"/>
      <c r="F91" s="42"/>
      <c r="G91" s="42"/>
      <c r="H91" s="42"/>
      <c r="I91" s="42"/>
      <c r="J91" s="42"/>
      <c r="K91" s="42"/>
      <c r="L91" s="42"/>
      <c r="N91" s="82"/>
    </row>
    <row r="92" spans="1:14" s="47" customFormat="1" x14ac:dyDescent="0.25">
      <c r="A92" s="81"/>
      <c r="B92" s="4"/>
      <c r="C92" s="4"/>
      <c r="D92" s="42"/>
      <c r="E92" s="42"/>
      <c r="F92" s="42"/>
      <c r="G92" s="42"/>
      <c r="H92" s="42"/>
      <c r="I92" s="42"/>
      <c r="J92" s="42"/>
      <c r="K92" s="42"/>
      <c r="L92" s="42"/>
      <c r="N92" s="82"/>
    </row>
    <row r="93" spans="1:14" s="47" customFormat="1" x14ac:dyDescent="0.25">
      <c r="A93" s="81"/>
      <c r="B93" s="4"/>
      <c r="C93" s="4"/>
      <c r="D93" s="42"/>
      <c r="E93" s="42"/>
      <c r="F93" s="42"/>
      <c r="G93" s="42"/>
      <c r="H93" s="42"/>
      <c r="I93" s="42"/>
      <c r="J93" s="42"/>
      <c r="K93" s="42"/>
      <c r="L93" s="42"/>
      <c r="N93" s="82"/>
    </row>
    <row r="94" spans="1:14" s="47" customFormat="1" x14ac:dyDescent="0.25">
      <c r="A94" s="81"/>
      <c r="B94" s="4"/>
      <c r="C94" s="4"/>
      <c r="D94" s="42"/>
      <c r="E94" s="42"/>
      <c r="F94" s="42"/>
      <c r="G94" s="42"/>
      <c r="H94" s="42"/>
      <c r="I94" s="42"/>
      <c r="J94" s="42"/>
      <c r="K94" s="42"/>
      <c r="L94" s="42"/>
      <c r="N94" s="82"/>
    </row>
    <row r="95" spans="1:14" s="47" customFormat="1" x14ac:dyDescent="0.25">
      <c r="A95" s="81"/>
      <c r="B95" s="4"/>
      <c r="C95" s="4"/>
      <c r="D95" s="42"/>
      <c r="E95" s="42"/>
      <c r="F95" s="42"/>
      <c r="G95" s="42"/>
      <c r="H95" s="42"/>
      <c r="I95" s="42"/>
      <c r="J95" s="42"/>
      <c r="K95" s="42"/>
      <c r="L95" s="42"/>
      <c r="N95" s="82"/>
    </row>
    <row r="96" spans="1:14" s="47" customFormat="1" x14ac:dyDescent="0.25">
      <c r="A96" s="81"/>
      <c r="B96" s="4"/>
      <c r="C96" s="4"/>
      <c r="D96" s="42"/>
      <c r="E96" s="42"/>
      <c r="F96" s="42"/>
      <c r="G96" s="42"/>
      <c r="H96" s="42"/>
      <c r="I96" s="42"/>
      <c r="J96" s="42"/>
      <c r="K96" s="42"/>
      <c r="L96" s="42"/>
      <c r="N96" s="82"/>
    </row>
    <row r="97" spans="1:14" s="47" customFormat="1" x14ac:dyDescent="0.25">
      <c r="A97" s="81"/>
      <c r="B97" s="4"/>
      <c r="C97" s="4"/>
      <c r="D97" s="42"/>
      <c r="E97" s="42"/>
      <c r="F97" s="42"/>
      <c r="G97" s="42"/>
      <c r="H97" s="42"/>
      <c r="I97" s="42"/>
      <c r="J97" s="42"/>
      <c r="K97" s="42"/>
      <c r="L97" s="42"/>
      <c r="N97" s="82"/>
    </row>
    <row r="98" spans="1:14" s="47" customFormat="1" x14ac:dyDescent="0.25">
      <c r="A98" s="81"/>
      <c r="B98" s="4"/>
      <c r="C98" s="4"/>
      <c r="D98" s="42"/>
      <c r="E98" s="42"/>
      <c r="F98" s="42"/>
      <c r="G98" s="42"/>
      <c r="H98" s="42"/>
      <c r="I98" s="42"/>
      <c r="J98" s="42"/>
      <c r="K98" s="42"/>
      <c r="L98" s="42"/>
      <c r="N98" s="82"/>
    </row>
    <row r="99" spans="1:14" s="47" customFormat="1" x14ac:dyDescent="0.25">
      <c r="A99" s="81"/>
      <c r="B99" s="4"/>
      <c r="C99" s="4"/>
      <c r="D99" s="42"/>
      <c r="E99" s="42"/>
      <c r="F99" s="42"/>
      <c r="G99" s="42"/>
      <c r="H99" s="42"/>
      <c r="I99" s="42"/>
      <c r="J99" s="42"/>
      <c r="K99" s="42"/>
      <c r="L99" s="42"/>
      <c r="N99" s="82"/>
    </row>
    <row r="100" spans="1:14" s="47" customFormat="1" x14ac:dyDescent="0.25">
      <c r="A100" s="81"/>
      <c r="B100" s="4"/>
      <c r="C100" s="4"/>
      <c r="D100" s="42"/>
      <c r="E100" s="42"/>
      <c r="F100" s="42"/>
      <c r="G100" s="42"/>
      <c r="H100" s="42"/>
      <c r="I100" s="42"/>
      <c r="J100" s="42"/>
      <c r="K100" s="42"/>
      <c r="L100" s="42"/>
      <c r="N100" s="82"/>
    </row>
  </sheetData>
  <sheetProtection algorithmName="SHA-512" hashValue="Tw0ZmBm/E8YkIK4ZJjPYOK0BcM1eiQ+WGr03HDmCklFBXGi1SH7djeBwdgvGD33EuSLmzC2uhpe0xTkbBDx20g==" saltValue="pxvo8t7LvE3gFDGgjM/9IQ==" spinCount="100000" sheet="1" objects="1" scenarios="1" selectLockedCells="1"/>
  <mergeCells count="28">
    <mergeCell ref="B51:L51"/>
    <mergeCell ref="B52:L52"/>
    <mergeCell ref="B66:L66"/>
    <mergeCell ref="B57:L64"/>
    <mergeCell ref="B71:L78"/>
    <mergeCell ref="B54:L55"/>
    <mergeCell ref="B68:L69"/>
    <mergeCell ref="B22:L22"/>
    <mergeCell ref="B23:L23"/>
    <mergeCell ref="B20:L20"/>
    <mergeCell ref="B34:L34"/>
    <mergeCell ref="B25:L32"/>
    <mergeCell ref="B13:L14"/>
    <mergeCell ref="B41:L48"/>
    <mergeCell ref="B36:L38"/>
    <mergeCell ref="B16:L16"/>
    <mergeCell ref="B4:L4"/>
    <mergeCell ref="B5:L5"/>
    <mergeCell ref="B6:L6"/>
    <mergeCell ref="B8:L8"/>
    <mergeCell ref="B9:L9"/>
    <mergeCell ref="B10:L10"/>
    <mergeCell ref="B11:L11"/>
    <mergeCell ref="B12:L12"/>
    <mergeCell ref="B15:L15"/>
    <mergeCell ref="B39:L39"/>
    <mergeCell ref="B17:L17"/>
    <mergeCell ref="B19:L19"/>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5:B28 B41 B43:B45 B57:B60 B71:B74" xr:uid="{2265F3D7-5129-4495-A1C8-FA5A0CE66815}">
      <formula1>1000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50" min="1" max="11"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A3B46-3B01-4F78-A34B-17C682E1A8C7}">
  <sheetPr codeName="Sheet9">
    <tabColor rgb="FFFFC000"/>
  </sheetPr>
  <dimension ref="A1"/>
  <sheetViews>
    <sheetView showGridLines="0" workbookViewId="0"/>
  </sheetViews>
  <sheetFormatPr defaultColWidth="9.140625" defaultRowHeight="14.25" x14ac:dyDescent="0.25"/>
  <cols>
    <col min="1" max="16384" width="9.140625" style="28"/>
  </cols>
  <sheetData/>
  <sheetProtection algorithmName="SHA-512" hashValue="EYvnI+fLzy7oBbh/L9cKjGVKci8Dk80o4RivJUyBNE5aEjubuCK+tJ4nUP5gxoSjRea/HCM7rwJ42+aLWerItA==" saltValue="6FYB92thkYWQR7tS9jzRow==" spinCount="100000" sheet="1" objects="1" scenarios="1" selectLockedCells="1"/>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7876DD-CE5F-4CED-9E08-79DC21B40023}">
  <sheetPr>
    <tabColor rgb="FF92D050"/>
    <pageSetUpPr fitToPage="1"/>
  </sheetPr>
  <dimension ref="A1:V65"/>
  <sheetViews>
    <sheetView showGridLines="0" topLeftCell="A24" zoomScaleNormal="100" zoomScaleSheetLayoutView="55" workbookViewId="0"/>
  </sheetViews>
  <sheetFormatPr defaultColWidth="9.42578125" defaultRowHeight="14.25" x14ac:dyDescent="0.25"/>
  <cols>
    <col min="1" max="1" width="1.5703125" style="7" customWidth="1"/>
    <col min="2" max="12" width="14.5703125" style="1" customWidth="1"/>
    <col min="13" max="13" width="6.42578125" style="8" customWidth="1"/>
    <col min="14" max="14" width="9.42578125" style="53" customWidth="1"/>
    <col min="15" max="15" width="10.5703125" style="53" hidden="1" customWidth="1"/>
    <col min="16" max="16" width="8.5703125" style="53" hidden="1" customWidth="1"/>
    <col min="17" max="18" width="9.42578125" style="53" customWidth="1"/>
    <col min="19" max="16384" width="9.42578125" style="53"/>
  </cols>
  <sheetData>
    <row r="1" spans="1:16" x14ac:dyDescent="0.25">
      <c r="O1" s="53" t="s">
        <v>316</v>
      </c>
      <c r="P1" s="53" t="s">
        <v>316</v>
      </c>
    </row>
    <row r="2" spans="1:16" x14ac:dyDescent="0.25">
      <c r="B2" s="10" t="str">
        <f>Pro!B2</f>
        <v>PROTÉGÉ</v>
      </c>
      <c r="C2" s="10"/>
      <c r="O2" s="9" t="s">
        <v>68</v>
      </c>
      <c r="P2" s="9" t="s">
        <v>81</v>
      </c>
    </row>
    <row r="3" spans="1:16" x14ac:dyDescent="0.25">
      <c r="B3" s="12"/>
      <c r="C3" s="12"/>
      <c r="O3" s="2"/>
      <c r="P3" s="2"/>
    </row>
    <row r="4" spans="1:16" s="2" customFormat="1" x14ac:dyDescent="0.25">
      <c r="A4" s="4"/>
      <c r="B4" s="289" t="str">
        <f>Info!B4</f>
        <v>QUESTIONNAIRE À L'INTENTION DES IMPORTATEURS</v>
      </c>
      <c r="C4" s="289"/>
      <c r="D4" s="289"/>
      <c r="E4" s="289"/>
      <c r="F4" s="289"/>
      <c r="G4" s="289"/>
      <c r="H4" s="289"/>
      <c r="I4" s="289"/>
      <c r="J4" s="289"/>
      <c r="K4" s="289"/>
      <c r="L4" s="289"/>
      <c r="M4" s="22"/>
      <c r="N4" s="22"/>
      <c r="O4" s="20"/>
      <c r="P4" s="20"/>
    </row>
    <row r="5" spans="1:16" s="2" customFormat="1" x14ac:dyDescent="0.25">
      <c r="A5" s="4"/>
      <c r="B5" s="289" t="str">
        <f>Info!B5</f>
        <v>RR-2025-006</v>
      </c>
      <c r="C5" s="289"/>
      <c r="D5" s="289"/>
      <c r="E5" s="289"/>
      <c r="F5" s="289"/>
      <c r="G5" s="289"/>
      <c r="H5" s="289"/>
      <c r="I5" s="289"/>
      <c r="J5" s="289"/>
      <c r="K5" s="289"/>
      <c r="L5" s="289"/>
      <c r="M5" s="22"/>
      <c r="N5" s="22"/>
      <c r="O5" s="20"/>
      <c r="P5" s="20"/>
    </row>
    <row r="6" spans="1:16" s="6" customFormat="1" x14ac:dyDescent="0.25">
      <c r="A6" s="4"/>
      <c r="B6" s="289" t="str">
        <f>Info!B6</f>
        <v>FOURNITURES TUBULAIRES POUR PUITS DE PÉTROLE II</v>
      </c>
      <c r="C6" s="289"/>
      <c r="D6" s="289"/>
      <c r="E6" s="289"/>
      <c r="F6" s="289"/>
      <c r="G6" s="289"/>
      <c r="H6" s="289"/>
      <c r="I6" s="289"/>
      <c r="J6" s="289"/>
      <c r="K6" s="289"/>
      <c r="L6" s="289"/>
      <c r="M6" s="20"/>
      <c r="N6" s="20"/>
      <c r="O6" s="15"/>
      <c r="P6" s="15"/>
    </row>
    <row r="7" spans="1:16" s="6" customFormat="1" x14ac:dyDescent="0.25">
      <c r="A7" s="4"/>
      <c r="B7" s="136"/>
      <c r="C7" s="136"/>
      <c r="D7" s="136"/>
      <c r="E7" s="136"/>
      <c r="F7" s="136"/>
      <c r="G7" s="136"/>
      <c r="H7" s="136"/>
      <c r="I7" s="136"/>
      <c r="J7" s="136"/>
      <c r="K7" s="136"/>
      <c r="L7" s="136"/>
      <c r="M7" s="20"/>
      <c r="N7" s="20"/>
      <c r="O7" s="15"/>
      <c r="P7" s="15"/>
    </row>
    <row r="8" spans="1:16" s="6" customFormat="1" x14ac:dyDescent="0.25">
      <c r="A8" s="4"/>
      <c r="B8" s="399" t="str">
        <f>Pro!B8</f>
        <v>Les questions suivantes font référence aux marchandises comme définies dans la description du produit de l'onglet Intro.</v>
      </c>
      <c r="C8" s="399"/>
      <c r="D8" s="399"/>
      <c r="E8" s="399"/>
      <c r="F8" s="399"/>
      <c r="G8" s="399"/>
      <c r="H8" s="399"/>
      <c r="I8" s="399"/>
      <c r="J8" s="399"/>
      <c r="K8" s="399"/>
      <c r="L8" s="399"/>
      <c r="M8" s="20"/>
      <c r="N8" s="20"/>
      <c r="O8" s="21"/>
    </row>
    <row r="9" spans="1:16" s="6" customFormat="1" x14ac:dyDescent="0.25">
      <c r="A9" s="4"/>
      <c r="B9" s="399" t="str">
        <f>Pro!B9</f>
        <v>Des informations sur le produit et un glossaire de termes sont disponibles dans l'onglet Info.</v>
      </c>
      <c r="C9" s="399"/>
      <c r="D9" s="399"/>
      <c r="E9" s="399"/>
      <c r="F9" s="399"/>
      <c r="G9" s="399"/>
      <c r="H9" s="399"/>
      <c r="I9" s="399"/>
      <c r="J9" s="399"/>
      <c r="K9" s="399"/>
      <c r="L9" s="399"/>
      <c r="M9" s="20"/>
      <c r="N9" s="20"/>
      <c r="O9" s="15"/>
    </row>
    <row r="10" spans="1:16" s="6" customFormat="1" x14ac:dyDescent="0.25">
      <c r="A10" s="4"/>
      <c r="B10" s="399" t="str">
        <f>Pro!B10</f>
        <v>Utilisez l'onglet AddPro si vous avez besoin de plus d'espace.</v>
      </c>
      <c r="C10" s="399"/>
      <c r="D10" s="399"/>
      <c r="E10" s="399"/>
      <c r="F10" s="399"/>
      <c r="G10" s="399"/>
      <c r="H10" s="399"/>
      <c r="I10" s="399"/>
      <c r="J10" s="399"/>
      <c r="K10" s="399"/>
      <c r="L10" s="399"/>
      <c r="M10" s="20"/>
      <c r="N10" s="20"/>
      <c r="O10" s="15"/>
      <c r="P10" s="15"/>
    </row>
    <row r="11" spans="1:16" s="6" customFormat="1" x14ac:dyDescent="0.25">
      <c r="A11" s="4"/>
      <c r="B11" s="74"/>
      <c r="C11" s="74"/>
      <c r="D11" s="19"/>
      <c r="E11" s="19"/>
      <c r="F11" s="19"/>
      <c r="G11" s="19"/>
      <c r="H11" s="19"/>
      <c r="I11" s="19"/>
      <c r="J11" s="19"/>
      <c r="K11" s="19"/>
      <c r="L11" s="19"/>
      <c r="M11" s="20"/>
      <c r="N11" s="20"/>
      <c r="O11" s="15"/>
      <c r="P11" s="15"/>
    </row>
    <row r="12" spans="1:16" s="6" customFormat="1" x14ac:dyDescent="0.25">
      <c r="A12" s="4"/>
      <c r="B12" s="399" t="str">
        <f>Pro!B12</f>
        <v>Pour les questions de cet onglet, notez ce qui suit :</v>
      </c>
      <c r="C12" s="399"/>
      <c r="D12" s="399"/>
      <c r="E12" s="399"/>
      <c r="F12" s="399"/>
      <c r="G12" s="399"/>
      <c r="H12" s="399"/>
      <c r="I12" s="399"/>
      <c r="J12" s="399"/>
      <c r="K12" s="399"/>
      <c r="L12" s="399"/>
      <c r="M12" s="20"/>
      <c r="N12" s="20"/>
      <c r="O12" s="15"/>
      <c r="P12" s="15"/>
    </row>
    <row r="13" spans="1:16" s="6" customFormat="1" x14ac:dyDescent="0.25">
      <c r="A13" s="4"/>
      <c r="B13" s="447" t="str">
        <f>Pro!B13</f>
        <v xml:space="preserve">• Veuillez indiquer seulement les ventes effectuées à partir des importations de votre entreprise. Les ventes de marchandises achetées auprès de producteurs canadiens doivent être exclues. </v>
      </c>
      <c r="C13" s="447"/>
      <c r="D13" s="447"/>
      <c r="E13" s="447"/>
      <c r="F13" s="447"/>
      <c r="G13" s="447"/>
      <c r="H13" s="447"/>
      <c r="I13" s="447"/>
      <c r="J13" s="447"/>
      <c r="K13" s="447"/>
      <c r="L13" s="447"/>
      <c r="M13" s="20"/>
      <c r="N13" s="20"/>
      <c r="O13" s="15"/>
      <c r="P13" s="15"/>
    </row>
    <row r="14" spans="1:16" s="6" customFormat="1" x14ac:dyDescent="0.25">
      <c r="A14" s="4"/>
      <c r="B14" s="447"/>
      <c r="C14" s="447"/>
      <c r="D14" s="447"/>
      <c r="E14" s="447"/>
      <c r="F14" s="447"/>
      <c r="G14" s="447"/>
      <c r="H14" s="447"/>
      <c r="I14" s="447"/>
      <c r="J14" s="447"/>
      <c r="K14" s="447"/>
      <c r="L14" s="447"/>
      <c r="M14" s="20"/>
      <c r="N14" s="20"/>
      <c r="O14" s="15"/>
      <c r="P14" s="15"/>
    </row>
    <row r="15" spans="1:16" s="6" customFormat="1" x14ac:dyDescent="0.25">
      <c r="A15" s="4"/>
      <c r="B15" s="399" t="str">
        <f>Pro!B15</f>
        <v>• Déclarez toutes les ventes aux entreprises associées canadiennes et étrangères.</v>
      </c>
      <c r="C15" s="399"/>
      <c r="D15" s="399"/>
      <c r="E15" s="399"/>
      <c r="F15" s="399"/>
      <c r="G15" s="399"/>
      <c r="H15" s="399"/>
      <c r="I15" s="399"/>
      <c r="J15" s="399"/>
      <c r="K15" s="399"/>
      <c r="L15" s="399"/>
      <c r="M15" s="20"/>
      <c r="N15" s="20"/>
      <c r="O15" s="15"/>
      <c r="P15" s="15"/>
    </row>
    <row r="16" spans="1:16" s="6" customFormat="1" x14ac:dyDescent="0.25">
      <c r="A16" s="4"/>
      <c r="B16" s="399" t="str">
        <f>Pro!B16</f>
        <v>• Déclarez toutes les ventes à compter de la date de l’expédition au client ou à son entrepôt.</v>
      </c>
      <c r="C16" s="399"/>
      <c r="D16" s="399"/>
      <c r="E16" s="399"/>
      <c r="F16" s="399"/>
      <c r="G16" s="399"/>
      <c r="H16" s="399"/>
      <c r="I16" s="399"/>
      <c r="J16" s="399"/>
      <c r="K16" s="399"/>
      <c r="L16" s="399"/>
      <c r="M16" s="20"/>
      <c r="N16" s="20"/>
      <c r="O16" s="15"/>
      <c r="P16" s="15"/>
    </row>
    <row r="17" spans="1:16" s="6" customFormat="1" x14ac:dyDescent="0.25">
      <c r="A17" s="4"/>
      <c r="B17" s="399" t="str">
        <f>Pro!B17</f>
        <v>• Déclarez toutes les valeurs en dollars canadiens.</v>
      </c>
      <c r="C17" s="399"/>
      <c r="D17" s="399"/>
      <c r="E17" s="399"/>
      <c r="F17" s="399"/>
      <c r="G17" s="399"/>
      <c r="H17" s="399"/>
      <c r="I17" s="399"/>
      <c r="J17" s="399"/>
      <c r="K17" s="399"/>
      <c r="L17" s="399"/>
      <c r="M17" s="20"/>
      <c r="N17" s="20"/>
      <c r="O17" s="15"/>
      <c r="P17" s="15"/>
    </row>
    <row r="18" spans="1:16" s="6" customFormat="1" x14ac:dyDescent="0.25">
      <c r="A18" s="4"/>
      <c r="B18" s="399" t="str">
        <f>IF(Intro!$G$24="English",O18,P18)</f>
        <v>• Si votre entreprise est un utilisateur final ou un détaillant, elle n’a pas besoin de déclarer ses ventes d’importations ou ses stocks d’importations.</v>
      </c>
      <c r="C18" s="399"/>
      <c r="D18" s="399"/>
      <c r="E18" s="399"/>
      <c r="F18" s="399"/>
      <c r="G18" s="399"/>
      <c r="H18" s="399"/>
      <c r="I18" s="399"/>
      <c r="J18" s="399"/>
      <c r="K18" s="399"/>
      <c r="L18" s="399"/>
      <c r="M18" s="20"/>
      <c r="N18" s="20"/>
      <c r="O18" s="15" t="s">
        <v>248</v>
      </c>
      <c r="P18" s="15" t="s">
        <v>249</v>
      </c>
    </row>
    <row r="19" spans="1:16" s="6" customFormat="1" x14ac:dyDescent="0.25">
      <c r="A19" s="4"/>
      <c r="B19" s="14"/>
      <c r="C19" s="14"/>
      <c r="D19" s="3"/>
      <c r="E19" s="3"/>
      <c r="F19" s="3"/>
      <c r="G19" s="3"/>
      <c r="H19" s="3"/>
      <c r="I19" s="3"/>
      <c r="J19" s="3"/>
      <c r="K19" s="3"/>
      <c r="L19" s="3"/>
      <c r="O19" s="15"/>
      <c r="P19" s="15"/>
    </row>
    <row r="20" spans="1:16" x14ac:dyDescent="0.25">
      <c r="B20" s="315" t="str">
        <f>IF(Intro!$G$24="English",O20,P20)</f>
        <v>IMPORTATIONS ET STOCKS</v>
      </c>
      <c r="C20" s="316"/>
      <c r="D20" s="316"/>
      <c r="E20" s="316"/>
      <c r="F20" s="316"/>
      <c r="G20" s="316"/>
      <c r="H20" s="316"/>
      <c r="I20" s="316"/>
      <c r="J20" s="316"/>
      <c r="K20" s="316"/>
      <c r="L20" s="317"/>
      <c r="M20" s="53"/>
      <c r="O20" s="53" t="s">
        <v>250</v>
      </c>
      <c r="P20" s="53" t="s">
        <v>251</v>
      </c>
    </row>
    <row r="21" spans="1:16" x14ac:dyDescent="0.25">
      <c r="B21" s="402" t="s">
        <v>12</v>
      </c>
      <c r="C21" s="403"/>
      <c r="D21" s="403"/>
      <c r="E21" s="403"/>
      <c r="F21" s="403"/>
      <c r="G21" s="403"/>
      <c r="H21" s="403"/>
      <c r="I21" s="403"/>
      <c r="J21" s="403"/>
      <c r="K21" s="403"/>
      <c r="L21" s="404"/>
      <c r="M21" s="53"/>
    </row>
    <row r="22" spans="1:16" x14ac:dyDescent="0.25">
      <c r="B22" s="16"/>
      <c r="C22" s="26"/>
      <c r="D22" s="27"/>
      <c r="E22" s="27"/>
      <c r="F22" s="27"/>
      <c r="G22" s="27"/>
      <c r="H22" s="27"/>
      <c r="I22" s="27"/>
      <c r="J22" s="27"/>
      <c r="K22" s="27"/>
      <c r="L22" s="17"/>
      <c r="M22" s="53"/>
    </row>
    <row r="23" spans="1:16" ht="15.75" x14ac:dyDescent="0.25">
      <c r="B23" s="321" t="str">
        <f>IF(Intro!$G$24="English",O23,P23)</f>
        <v xml:space="preserve">Indiquez les importations et les ventes de marchandises de votre entreprise du : </v>
      </c>
      <c r="C23" s="322"/>
      <c r="D23" s="322"/>
      <c r="E23" s="322"/>
      <c r="F23" s="322"/>
      <c r="G23" s="450" t="str">
        <f>IF(Intro!$G$24="English",Variables!B30,Variables!C30)</f>
        <v>Taipei chinois</v>
      </c>
      <c r="H23" s="451"/>
      <c r="I23" s="451"/>
      <c r="J23" s="451"/>
      <c r="K23" s="452"/>
      <c r="L23" s="17"/>
      <c r="M23" s="53"/>
      <c r="O23" s="53" t="s">
        <v>273</v>
      </c>
      <c r="P23" s="53" t="s">
        <v>381</v>
      </c>
    </row>
    <row r="24" spans="1:16" x14ac:dyDescent="0.25">
      <c r="B24" s="16"/>
      <c r="C24" s="26"/>
      <c r="D24" s="27"/>
      <c r="E24" s="27"/>
      <c r="F24" s="27"/>
      <c r="G24" s="27"/>
      <c r="H24" s="27"/>
      <c r="I24" s="27"/>
      <c r="J24" s="27"/>
      <c r="K24" s="27"/>
      <c r="L24" s="17"/>
      <c r="M24" s="53"/>
    </row>
    <row r="25" spans="1:16" x14ac:dyDescent="0.25">
      <c r="B25" s="67"/>
      <c r="C25" s="26"/>
      <c r="D25" s="27"/>
      <c r="E25" s="27"/>
      <c r="F25" s="27"/>
      <c r="G25" s="27"/>
      <c r="H25" s="27"/>
      <c r="I25" s="27"/>
      <c r="J25" s="27"/>
      <c r="K25" s="27"/>
      <c r="L25" s="17"/>
      <c r="M25" s="53"/>
      <c r="O25" s="18"/>
    </row>
    <row r="26" spans="1:16" x14ac:dyDescent="0.25">
      <c r="B26" s="67"/>
      <c r="E26" s="26"/>
      <c r="F26" s="53"/>
      <c r="G26" s="453">
        <f>Variables!$B$6</f>
        <v>2023</v>
      </c>
      <c r="H26" s="453">
        <f>G26+1</f>
        <v>2024</v>
      </c>
      <c r="I26" s="453">
        <f>H26+1</f>
        <v>2025</v>
      </c>
      <c r="J26" s="453" t="str">
        <f>IF(Intro!$G$24="English",Variables!B9,Variables!C9)</f>
        <v>janv-mars 2025</v>
      </c>
      <c r="K26" s="453" t="str">
        <f>IF(Intro!$G$24="English",Variables!B10,Variables!C10)</f>
        <v>janv-mars 2026</v>
      </c>
      <c r="L26" s="76"/>
      <c r="M26" s="53"/>
      <c r="O26" s="18"/>
    </row>
    <row r="27" spans="1:16" x14ac:dyDescent="0.25">
      <c r="B27" s="67"/>
      <c r="E27" s="26"/>
      <c r="F27" s="53"/>
      <c r="G27" s="454"/>
      <c r="H27" s="455"/>
      <c r="I27" s="455"/>
      <c r="J27" s="455"/>
      <c r="K27" s="455"/>
      <c r="L27" s="76"/>
      <c r="M27" s="53"/>
      <c r="O27" s="24" t="s">
        <v>174</v>
      </c>
      <c r="P27" s="9" t="s">
        <v>197</v>
      </c>
    </row>
    <row r="28" spans="1:16" ht="15" thickBot="1" x14ac:dyDescent="0.3">
      <c r="B28" s="448" t="str">
        <f>IF(Intro!$G$24="English",O28,P28)</f>
        <v>Importations</v>
      </c>
      <c r="C28" s="449"/>
      <c r="D28" s="449"/>
      <c r="E28" s="449"/>
      <c r="F28" s="449"/>
      <c r="G28" s="449"/>
      <c r="H28" s="449"/>
      <c r="I28" s="449"/>
      <c r="J28" s="449"/>
      <c r="K28" s="449"/>
      <c r="L28" s="76"/>
      <c r="M28" s="53"/>
      <c r="O28" s="53" t="s">
        <v>184</v>
      </c>
      <c r="P28" s="53" t="s">
        <v>185</v>
      </c>
    </row>
    <row r="29" spans="1:16" x14ac:dyDescent="0.25">
      <c r="B29" s="456" t="str">
        <f>IF(Intro!$G$24="English",O28,P28)</f>
        <v>Importations</v>
      </c>
      <c r="C29" s="354"/>
      <c r="D29" s="457" t="str">
        <f>IF(Intro!$G$24="English",Variables!B23,Variables!C23)</f>
        <v>tonnes</v>
      </c>
      <c r="E29" s="457"/>
      <c r="F29" s="457"/>
      <c r="G29" s="129"/>
      <c r="H29" s="129"/>
      <c r="I29" s="129"/>
      <c r="J29" s="129"/>
      <c r="K29" s="129"/>
      <c r="L29" s="76"/>
      <c r="M29" s="53"/>
    </row>
    <row r="30" spans="1:16" x14ac:dyDescent="0.25">
      <c r="B30" s="456"/>
      <c r="C30" s="354"/>
      <c r="D30" s="458" t="str">
        <f>IF(Intro!$G$24="English",O30,P30)</f>
        <v>valeur d'achat nette rendue (CAD)</v>
      </c>
      <c r="E30" s="458"/>
      <c r="F30" s="458"/>
      <c r="G30" s="129"/>
      <c r="H30" s="129"/>
      <c r="I30" s="129"/>
      <c r="J30" s="129"/>
      <c r="K30" s="129"/>
      <c r="L30" s="76"/>
      <c r="M30" s="53"/>
      <c r="O30" s="75" t="s">
        <v>258</v>
      </c>
      <c r="P30" s="53" t="s">
        <v>259</v>
      </c>
    </row>
    <row r="31" spans="1:16" x14ac:dyDescent="0.25">
      <c r="B31" s="456"/>
      <c r="C31" s="354"/>
      <c r="D31" s="458" t="str">
        <f>IF(Intro!$G$24="English","$ / "&amp;Variables!B24,"$ / "&amp;Variables!C24)</f>
        <v>$ / tonne</v>
      </c>
      <c r="E31" s="458"/>
      <c r="F31" s="458"/>
      <c r="G31" s="90" t="str">
        <f>IF(G29=0,"-",G30/G29)</f>
        <v>-</v>
      </c>
      <c r="H31" s="90" t="str">
        <f>IF(H29=0,"-",H30/H29)</f>
        <v>-</v>
      </c>
      <c r="I31" s="90" t="str">
        <f>IF(I29=0,"-",I30/I29)</f>
        <v>-</v>
      </c>
      <c r="J31" s="90" t="str">
        <f>IF(J29=0,"-",J30/J29)</f>
        <v>-</v>
      </c>
      <c r="K31" s="90" t="str">
        <f>IF(K29=0,"-",K30/K29)</f>
        <v>-</v>
      </c>
      <c r="L31" s="76"/>
      <c r="M31" s="53"/>
    </row>
    <row r="32" spans="1:16" x14ac:dyDescent="0.25">
      <c r="B32" s="448" t="str">
        <f>IF(Intro!$G$24="English",O32,P32)</f>
        <v>Ventes au Canada</v>
      </c>
      <c r="C32" s="449"/>
      <c r="D32" s="449"/>
      <c r="E32" s="449"/>
      <c r="F32" s="449"/>
      <c r="G32" s="449"/>
      <c r="H32" s="449"/>
      <c r="I32" s="449"/>
      <c r="J32" s="449"/>
      <c r="K32" s="449"/>
      <c r="L32" s="76"/>
      <c r="M32" s="53"/>
      <c r="O32" s="75" t="s">
        <v>175</v>
      </c>
      <c r="P32" s="53" t="s">
        <v>198</v>
      </c>
    </row>
    <row r="33" spans="1:22" x14ac:dyDescent="0.25">
      <c r="B33" s="390" t="str">
        <f>IF(Intro!$G$24="English",O34,P34)</f>
        <v>Ventes aux distributeurs au Canada</v>
      </c>
      <c r="C33" s="347"/>
      <c r="D33" s="458" t="str">
        <f>D29</f>
        <v>tonnes</v>
      </c>
      <c r="E33" s="458"/>
      <c r="F33" s="458"/>
      <c r="G33" s="129"/>
      <c r="H33" s="129"/>
      <c r="I33" s="129"/>
      <c r="J33" s="129"/>
      <c r="K33" s="129"/>
      <c r="L33" s="76"/>
      <c r="M33" s="53"/>
    </row>
    <row r="34" spans="1:22" x14ac:dyDescent="0.25">
      <c r="B34" s="390"/>
      <c r="C34" s="347"/>
      <c r="D34" s="458" t="str">
        <f>IF(Intro!$G$24="English",O35,P35)</f>
        <v>valeur de vente nette rendue (CAD)</v>
      </c>
      <c r="E34" s="458"/>
      <c r="F34" s="458"/>
      <c r="G34" s="129"/>
      <c r="H34" s="129"/>
      <c r="I34" s="129"/>
      <c r="J34" s="129"/>
      <c r="K34" s="129"/>
      <c r="L34" s="76"/>
      <c r="M34" s="53"/>
      <c r="O34" s="31" t="str">
        <f>"Sales to "&amp;Variables!$B$26&amp;" in Canada"</f>
        <v>Sales to distributors in Canada</v>
      </c>
      <c r="P34" s="31" t="str">
        <f>"Ventes aux "&amp;Variables!$C$26&amp;" au Canada"</f>
        <v>Ventes aux distributeurs au Canada</v>
      </c>
    </row>
    <row r="35" spans="1:22" ht="15" thickBot="1" x14ac:dyDescent="0.3">
      <c r="B35" s="459"/>
      <c r="C35" s="460"/>
      <c r="D35" s="461" t="str">
        <f>D31</f>
        <v>$ / tonne</v>
      </c>
      <c r="E35" s="461"/>
      <c r="F35" s="461"/>
      <c r="G35" s="92" t="str">
        <f>IF(G33=0,"-",G34/G33)</f>
        <v>-</v>
      </c>
      <c r="H35" s="92" t="str">
        <f>IF(H33=0,"-",H34/H33)</f>
        <v>-</v>
      </c>
      <c r="I35" s="92" t="str">
        <f>IF(I33=0,"-",I34/I33)</f>
        <v>-</v>
      </c>
      <c r="J35" s="92" t="str">
        <f>IF(J33=0,"-",J34/J33)</f>
        <v>-</v>
      </c>
      <c r="K35" s="92" t="str">
        <f>IF(K33=0,"-",K34/K33)</f>
        <v>-</v>
      </c>
      <c r="L35" s="76"/>
      <c r="M35" s="53"/>
      <c r="O35" s="75" t="s">
        <v>326</v>
      </c>
      <c r="P35" s="53" t="s">
        <v>299</v>
      </c>
    </row>
    <row r="36" spans="1:22" x14ac:dyDescent="0.25">
      <c r="B36" s="462" t="str">
        <f>IF(Intro!$G$24="English",O36,P36)</f>
        <v>Ventes aux utilisateurs finals au Canada</v>
      </c>
      <c r="C36" s="463"/>
      <c r="D36" s="457" t="str">
        <f>D29</f>
        <v>tonnes</v>
      </c>
      <c r="E36" s="457"/>
      <c r="F36" s="457"/>
      <c r="G36" s="130"/>
      <c r="H36" s="130"/>
      <c r="I36" s="130"/>
      <c r="J36" s="130"/>
      <c r="K36" s="130"/>
      <c r="L36" s="76"/>
      <c r="M36" s="53"/>
      <c r="O36" s="31" t="str">
        <f>"Sales to "&amp;Variables!$B$27&amp;" in Canada"</f>
        <v>Sales to end users in Canada</v>
      </c>
      <c r="P36" s="31" t="str">
        <f>"Ventes aux "&amp;Variables!$C$27&amp;" au Canada"</f>
        <v>Ventes aux utilisateurs finals au Canada</v>
      </c>
    </row>
    <row r="37" spans="1:22" x14ac:dyDescent="0.25">
      <c r="B37" s="390"/>
      <c r="C37" s="347"/>
      <c r="D37" s="458" t="str">
        <f>D34</f>
        <v>valeur de vente nette rendue (CAD)</v>
      </c>
      <c r="E37" s="458"/>
      <c r="F37" s="458"/>
      <c r="G37" s="129"/>
      <c r="H37" s="129"/>
      <c r="I37" s="129"/>
      <c r="J37" s="129"/>
      <c r="K37" s="129"/>
      <c r="L37" s="76"/>
      <c r="M37" s="53"/>
      <c r="O37" s="31"/>
      <c r="P37" s="31"/>
    </row>
    <row r="38" spans="1:22" ht="15" thickBot="1" x14ac:dyDescent="0.3">
      <c r="B38" s="459"/>
      <c r="C38" s="460"/>
      <c r="D38" s="461" t="str">
        <f>D31</f>
        <v>$ / tonne</v>
      </c>
      <c r="E38" s="461"/>
      <c r="F38" s="461"/>
      <c r="G38" s="92" t="str">
        <f>IF(G36=0,"-",G37/G36)</f>
        <v>-</v>
      </c>
      <c r="H38" s="92" t="str">
        <f>IF(H36=0,"-",H37/H36)</f>
        <v>-</v>
      </c>
      <c r="I38" s="92" t="str">
        <f>IF(I36=0,"-",I37/I36)</f>
        <v>-</v>
      </c>
      <c r="J38" s="92" t="str">
        <f>IF(J36=0,"-",J37/J36)</f>
        <v>-</v>
      </c>
      <c r="K38" s="92" t="str">
        <f>IF(K36=0,"-",K37/K36)</f>
        <v>-</v>
      </c>
      <c r="L38" s="76"/>
      <c r="M38" s="53"/>
      <c r="O38" s="40"/>
      <c r="P38" s="31"/>
    </row>
    <row r="39" spans="1:22" x14ac:dyDescent="0.25">
      <c r="B39" s="343" t="str">
        <f>IF(Intro!$G$24="English",O39,P39)</f>
        <v>Ventes totales d'importations au Canada</v>
      </c>
      <c r="C39" s="344"/>
      <c r="D39" s="464" t="str">
        <f>D29</f>
        <v>tonnes</v>
      </c>
      <c r="E39" s="464"/>
      <c r="F39" s="464"/>
      <c r="G39" s="132">
        <f>G33+G36</f>
        <v>0</v>
      </c>
      <c r="H39" s="132">
        <f t="shared" ref="H39:K40" si="0">H33+H36</f>
        <v>0</v>
      </c>
      <c r="I39" s="132">
        <f t="shared" si="0"/>
        <v>0</v>
      </c>
      <c r="J39" s="132">
        <f t="shared" si="0"/>
        <v>0</v>
      </c>
      <c r="K39" s="132">
        <f t="shared" si="0"/>
        <v>0</v>
      </c>
      <c r="L39" s="105"/>
      <c r="M39" s="53"/>
      <c r="O39" s="62" t="s">
        <v>269</v>
      </c>
      <c r="P39" s="62" t="s">
        <v>270</v>
      </c>
    </row>
    <row r="40" spans="1:22" x14ac:dyDescent="0.25">
      <c r="B40" s="341"/>
      <c r="C40" s="342"/>
      <c r="D40" s="465" t="str">
        <f>D37</f>
        <v>valeur de vente nette rendue (CAD)</v>
      </c>
      <c r="E40" s="465"/>
      <c r="F40" s="465"/>
      <c r="G40" s="133">
        <f>G34+G37</f>
        <v>0</v>
      </c>
      <c r="H40" s="133">
        <f t="shared" si="0"/>
        <v>0</v>
      </c>
      <c r="I40" s="133">
        <f t="shared" si="0"/>
        <v>0</v>
      </c>
      <c r="J40" s="133">
        <f t="shared" si="0"/>
        <v>0</v>
      </c>
      <c r="K40" s="133">
        <f t="shared" si="0"/>
        <v>0</v>
      </c>
      <c r="L40" s="105"/>
      <c r="M40" s="53"/>
    </row>
    <row r="41" spans="1:22" x14ac:dyDescent="0.25">
      <c r="B41" s="341"/>
      <c r="C41" s="342"/>
      <c r="D41" s="466" t="str">
        <f>D31</f>
        <v>$ / tonne</v>
      </c>
      <c r="E41" s="466"/>
      <c r="F41" s="466"/>
      <c r="G41" s="90" t="str">
        <f>IF(G39=0,"-",G40/G39)</f>
        <v>-</v>
      </c>
      <c r="H41" s="90" t="str">
        <f t="shared" ref="H41:K41" si="1">IF(H39=0,"-",H40/H39)</f>
        <v>-</v>
      </c>
      <c r="I41" s="90" t="str">
        <f t="shared" si="1"/>
        <v>-</v>
      </c>
      <c r="J41" s="90" t="str">
        <f t="shared" si="1"/>
        <v>-</v>
      </c>
      <c r="K41" s="90" t="str">
        <f t="shared" si="1"/>
        <v>-</v>
      </c>
      <c r="L41" s="105"/>
      <c r="M41" s="53"/>
    </row>
    <row r="42" spans="1:22" s="8" customFormat="1" x14ac:dyDescent="0.25">
      <c r="A42" s="77"/>
      <c r="B42" s="141"/>
      <c r="C42" s="142"/>
      <c r="D42" s="467"/>
      <c r="E42" s="467"/>
      <c r="F42" s="143"/>
      <c r="G42" s="143"/>
      <c r="H42" s="143"/>
      <c r="I42" s="143"/>
      <c r="J42" s="143"/>
      <c r="K42" s="144"/>
      <c r="L42" s="145"/>
    </row>
    <row r="43" spans="1:22" x14ac:dyDescent="0.25">
      <c r="B43" s="369" t="s">
        <v>15</v>
      </c>
      <c r="C43" s="370"/>
      <c r="D43" s="370"/>
      <c r="E43" s="370"/>
      <c r="F43" s="370"/>
      <c r="G43" s="370"/>
      <c r="H43" s="370"/>
      <c r="I43" s="370"/>
      <c r="J43" s="370"/>
      <c r="K43" s="370"/>
      <c r="L43" s="371"/>
      <c r="M43" s="53"/>
    </row>
    <row r="44" spans="1:22" x14ac:dyDescent="0.25">
      <c r="B44" s="48"/>
      <c r="C44" s="49"/>
      <c r="D44" s="49"/>
      <c r="E44" s="50"/>
      <c r="F44" s="50"/>
      <c r="G44" s="50"/>
      <c r="H44" s="50"/>
      <c r="I44" s="50"/>
      <c r="J44" s="50"/>
      <c r="K44" s="50"/>
      <c r="L44" s="51"/>
      <c r="M44" s="53"/>
    </row>
    <row r="45" spans="1:22" s="9" customFormat="1" x14ac:dyDescent="0.25">
      <c r="A45" s="7"/>
      <c r="B45" s="468" t="str">
        <f>IF(Intro!$G$24="English",O45,P45)</f>
        <v>Indiquez la proportion de la valeur de vente nette rendue de vos importations qui est représentée par les frais de livraison.</v>
      </c>
      <c r="C45" s="469"/>
      <c r="D45" s="469"/>
      <c r="E45" s="469"/>
      <c r="F45" s="469"/>
      <c r="G45" s="469"/>
      <c r="H45" s="469"/>
      <c r="I45" s="469"/>
      <c r="J45" s="469"/>
      <c r="K45" s="469"/>
      <c r="L45" s="470"/>
      <c r="M45" s="42"/>
      <c r="N45" s="42"/>
      <c r="O45" s="53" t="s">
        <v>317</v>
      </c>
      <c r="P45" s="53" t="s">
        <v>319</v>
      </c>
      <c r="Q45" s="31"/>
      <c r="R45" s="42"/>
      <c r="S45" s="42"/>
      <c r="T45" s="42"/>
      <c r="U45" s="42"/>
      <c r="V45" s="42"/>
    </row>
    <row r="46" spans="1:22" s="9" customFormat="1" x14ac:dyDescent="0.25">
      <c r="A46" s="7"/>
      <c r="B46" s="468" t="str">
        <f>Pro!B23</f>
        <v>Note - Ne répondez à cette question que si votre entreprise a vendu les marchandises du 1er janvier 2023 au 31 mars 2026.</v>
      </c>
      <c r="C46" s="469"/>
      <c r="D46" s="469"/>
      <c r="E46" s="469"/>
      <c r="F46" s="469"/>
      <c r="G46" s="469"/>
      <c r="H46" s="469"/>
      <c r="I46" s="469"/>
      <c r="J46" s="469"/>
      <c r="K46" s="469"/>
      <c r="L46" s="470"/>
      <c r="M46" s="42"/>
      <c r="N46" s="42"/>
      <c r="O46" s="18"/>
      <c r="P46" s="53"/>
      <c r="Q46" s="31"/>
      <c r="R46" s="42"/>
      <c r="S46" s="42"/>
      <c r="T46" s="42"/>
      <c r="U46" s="42"/>
      <c r="V46" s="42"/>
    </row>
    <row r="47" spans="1:22" x14ac:dyDescent="0.25">
      <c r="B47" s="474"/>
      <c r="C47" s="475"/>
      <c r="D47" s="475"/>
      <c r="E47" s="475"/>
      <c r="F47" s="475"/>
      <c r="G47" s="475"/>
      <c r="H47" s="475"/>
      <c r="I47" s="475"/>
      <c r="J47" s="475"/>
      <c r="K47" s="475"/>
      <c r="L47" s="476"/>
      <c r="M47" s="42"/>
      <c r="N47" s="42"/>
      <c r="Q47" s="40"/>
      <c r="R47" s="42"/>
      <c r="S47" s="42"/>
      <c r="T47" s="42"/>
      <c r="U47" s="42"/>
      <c r="V47" s="42"/>
    </row>
    <row r="48" spans="1:22" x14ac:dyDescent="0.25">
      <c r="B48" s="67"/>
      <c r="C48" s="26"/>
      <c r="D48" s="453">
        <f>Variables!$B$6</f>
        <v>2023</v>
      </c>
      <c r="E48" s="453">
        <f>D48+1</f>
        <v>2024</v>
      </c>
      <c r="F48" s="453">
        <f>E48+1</f>
        <v>2025</v>
      </c>
      <c r="G48" s="453" t="str">
        <f>IF(Intro!$G$24="English",Variables!B9,Variables!C9)</f>
        <v>janv-mars 2025</v>
      </c>
      <c r="H48" s="453" t="str">
        <f>IF(Intro!$G$24="English",Variables!B10,Variables!C10)</f>
        <v>janv-mars 2026</v>
      </c>
      <c r="I48" s="53"/>
      <c r="J48" s="42"/>
      <c r="K48" s="42"/>
      <c r="L48" s="41"/>
      <c r="M48" s="42"/>
      <c r="N48" s="42"/>
      <c r="Q48" s="40"/>
      <c r="R48" s="42"/>
      <c r="S48" s="42"/>
      <c r="T48" s="42"/>
      <c r="U48" s="42"/>
      <c r="V48" s="42"/>
    </row>
    <row r="49" spans="1:22" x14ac:dyDescent="0.25">
      <c r="B49" s="67"/>
      <c r="C49" s="26"/>
      <c r="D49" s="455"/>
      <c r="E49" s="455"/>
      <c r="F49" s="455"/>
      <c r="G49" s="455"/>
      <c r="H49" s="455"/>
      <c r="I49" s="53"/>
      <c r="J49" s="42"/>
      <c r="K49" s="42"/>
      <c r="L49" s="41"/>
      <c r="M49" s="42"/>
      <c r="N49" s="42"/>
      <c r="Q49" s="40"/>
      <c r="R49" s="42"/>
      <c r="S49" s="42"/>
      <c r="T49" s="42"/>
      <c r="U49" s="42"/>
      <c r="V49" s="42"/>
    </row>
    <row r="50" spans="1:22" x14ac:dyDescent="0.25">
      <c r="B50" s="88"/>
      <c r="C50" s="93" t="str">
        <f>IF(Intro!$G$24="English",O50,P50)</f>
        <v>Coût de livraison (%)</v>
      </c>
      <c r="D50" s="135"/>
      <c r="E50" s="135"/>
      <c r="F50" s="135"/>
      <c r="G50" s="135"/>
      <c r="H50" s="135"/>
      <c r="I50" s="53"/>
      <c r="J50" s="78"/>
      <c r="K50" s="78"/>
      <c r="L50" s="79"/>
      <c r="M50" s="42"/>
      <c r="N50" s="42"/>
      <c r="O50" s="53" t="s">
        <v>256</v>
      </c>
      <c r="P50" s="53" t="s">
        <v>257</v>
      </c>
      <c r="Q50" s="31"/>
      <c r="R50" s="42"/>
      <c r="S50" s="42"/>
      <c r="T50" s="42"/>
      <c r="U50" s="42"/>
      <c r="V50" s="42"/>
    </row>
    <row r="51" spans="1:22" x14ac:dyDescent="0.25">
      <c r="B51" s="43"/>
      <c r="C51" s="78"/>
      <c r="D51" s="80"/>
      <c r="E51" s="78"/>
      <c r="F51" s="78"/>
      <c r="G51" s="78"/>
      <c r="H51" s="78"/>
      <c r="I51" s="78"/>
      <c r="J51" s="78"/>
      <c r="K51" s="78"/>
      <c r="L51" s="79"/>
      <c r="M51" s="42"/>
      <c r="N51" s="42"/>
      <c r="Q51" s="31"/>
      <c r="R51" s="42"/>
      <c r="S51" s="42"/>
      <c r="T51" s="42"/>
      <c r="U51" s="42"/>
      <c r="V51" s="42"/>
    </row>
    <row r="52" spans="1:22" x14ac:dyDescent="0.25">
      <c r="B52" s="468" t="str">
        <f>IF(Intro!$G$24="English",O52,P52)</f>
        <v>Expliquez les raisons pour lesquelles la proportion de la valeur de vente nette rendue de vos importations représentée par les frais de livraison a changé depuis le 1er janvier 2023.</v>
      </c>
      <c r="C52" s="469"/>
      <c r="D52" s="469"/>
      <c r="E52" s="469"/>
      <c r="F52" s="469"/>
      <c r="G52" s="469"/>
      <c r="H52" s="469"/>
      <c r="I52" s="469"/>
      <c r="J52" s="469"/>
      <c r="K52" s="469"/>
      <c r="L52" s="470"/>
      <c r="M52" s="42"/>
      <c r="N52" s="42"/>
      <c r="O52" s="53" t="str">
        <f>"Explain the reasons why the proportion of your import net delivered selling value represented by delivery costs has changed since January 1, "&amp;Variables!B6&amp;"."</f>
        <v>Explain the reasons why the proportion of your import net delivered selling value represented by delivery costs has changed since January 1, 2023.</v>
      </c>
      <c r="P52" s="53" t="str">
        <f>"Expliquez les raisons pour lesquelles la proportion de la valeur de vente nette rendue de vos importations représentée par les frais de livraison a changé depuis le 1er janvier "&amp;Variables!B6&amp;"."</f>
        <v>Expliquez les raisons pour lesquelles la proportion de la valeur de vente nette rendue de vos importations représentée par les frais de livraison a changé depuis le 1er janvier 2023.</v>
      </c>
      <c r="Q52" s="31"/>
      <c r="R52" s="42"/>
      <c r="S52" s="42"/>
      <c r="T52" s="42"/>
      <c r="U52" s="42"/>
      <c r="V52" s="42"/>
    </row>
    <row r="53" spans="1:22" x14ac:dyDescent="0.25">
      <c r="B53" s="43"/>
      <c r="C53" s="78"/>
      <c r="D53" s="80"/>
      <c r="E53" s="78"/>
      <c r="F53" s="78"/>
      <c r="G53" s="78"/>
      <c r="H53" s="78"/>
      <c r="I53" s="78"/>
      <c r="J53" s="78"/>
      <c r="K53" s="78"/>
      <c r="L53" s="79"/>
      <c r="M53" s="42"/>
      <c r="N53" s="42"/>
      <c r="Q53" s="31"/>
      <c r="R53" s="42"/>
      <c r="S53" s="42"/>
      <c r="T53" s="42"/>
      <c r="U53" s="42"/>
      <c r="V53" s="42"/>
    </row>
    <row r="54" spans="1:22" x14ac:dyDescent="0.25">
      <c r="B54" s="471"/>
      <c r="C54" s="472"/>
      <c r="D54" s="472"/>
      <c r="E54" s="472"/>
      <c r="F54" s="472"/>
      <c r="G54" s="472"/>
      <c r="H54" s="472"/>
      <c r="I54" s="472"/>
      <c r="J54" s="472"/>
      <c r="K54" s="472"/>
      <c r="L54" s="473"/>
      <c r="M54" s="42"/>
      <c r="N54" s="42"/>
      <c r="Q54" s="42"/>
      <c r="R54" s="42"/>
      <c r="S54" s="42"/>
      <c r="T54" s="42"/>
      <c r="U54" s="42"/>
      <c r="V54" s="42"/>
    </row>
    <row r="55" spans="1:22" x14ac:dyDescent="0.25">
      <c r="B55" s="471"/>
      <c r="C55" s="472"/>
      <c r="D55" s="472"/>
      <c r="E55" s="472"/>
      <c r="F55" s="472"/>
      <c r="G55" s="472"/>
      <c r="H55" s="472"/>
      <c r="I55" s="472"/>
      <c r="J55" s="472"/>
      <c r="K55" s="472"/>
      <c r="L55" s="473"/>
      <c r="M55" s="42"/>
      <c r="N55" s="42"/>
      <c r="Q55" s="42"/>
      <c r="R55" s="42"/>
      <c r="S55" s="42"/>
      <c r="T55" s="42"/>
      <c r="U55" s="42"/>
      <c r="V55" s="42"/>
    </row>
    <row r="56" spans="1:22" x14ac:dyDescent="0.25">
      <c r="B56" s="471"/>
      <c r="C56" s="472"/>
      <c r="D56" s="472"/>
      <c r="E56" s="472"/>
      <c r="F56" s="472"/>
      <c r="G56" s="472"/>
      <c r="H56" s="472"/>
      <c r="I56" s="472"/>
      <c r="J56" s="472"/>
      <c r="K56" s="472"/>
      <c r="L56" s="473"/>
      <c r="M56" s="42"/>
      <c r="N56" s="42"/>
      <c r="Q56" s="42"/>
      <c r="R56" s="42"/>
      <c r="S56" s="42"/>
      <c r="T56" s="42"/>
      <c r="U56" s="42"/>
      <c r="V56" s="42"/>
    </row>
    <row r="57" spans="1:22" x14ac:dyDescent="0.25">
      <c r="B57" s="471"/>
      <c r="C57" s="472"/>
      <c r="D57" s="472"/>
      <c r="E57" s="472"/>
      <c r="F57" s="472"/>
      <c r="G57" s="472"/>
      <c r="H57" s="472"/>
      <c r="I57" s="472"/>
      <c r="J57" s="472"/>
      <c r="K57" s="472"/>
      <c r="L57" s="473"/>
      <c r="M57" s="42"/>
      <c r="N57" s="42"/>
      <c r="Q57" s="42"/>
      <c r="R57" s="42"/>
      <c r="S57" s="42"/>
      <c r="T57" s="42"/>
      <c r="U57" s="42"/>
      <c r="V57" s="42"/>
    </row>
    <row r="58" spans="1:22" x14ac:dyDescent="0.25">
      <c r="B58" s="471"/>
      <c r="C58" s="472"/>
      <c r="D58" s="472"/>
      <c r="E58" s="472"/>
      <c r="F58" s="472"/>
      <c r="G58" s="472"/>
      <c r="H58" s="472"/>
      <c r="I58" s="472"/>
      <c r="J58" s="472"/>
      <c r="K58" s="472"/>
      <c r="L58" s="473"/>
      <c r="M58" s="42"/>
      <c r="N58" s="42"/>
      <c r="Q58" s="42"/>
      <c r="R58" s="42"/>
      <c r="S58" s="42"/>
      <c r="T58" s="42"/>
      <c r="U58" s="42"/>
      <c r="V58" s="42"/>
    </row>
    <row r="59" spans="1:22" s="47" customFormat="1" x14ac:dyDescent="0.25">
      <c r="A59" s="81"/>
      <c r="B59" s="471"/>
      <c r="C59" s="472"/>
      <c r="D59" s="472"/>
      <c r="E59" s="472"/>
      <c r="F59" s="472"/>
      <c r="G59" s="472"/>
      <c r="H59" s="472"/>
      <c r="I59" s="472"/>
      <c r="J59" s="472"/>
      <c r="K59" s="472"/>
      <c r="L59" s="473"/>
      <c r="N59" s="82"/>
      <c r="O59" s="53"/>
      <c r="P59" s="53"/>
    </row>
    <row r="60" spans="1:22" s="47" customFormat="1" x14ac:dyDescent="0.25">
      <c r="A60" s="81"/>
      <c r="B60" s="471"/>
      <c r="C60" s="472"/>
      <c r="D60" s="472"/>
      <c r="E60" s="472"/>
      <c r="F60" s="472"/>
      <c r="G60" s="472"/>
      <c r="H60" s="472"/>
      <c r="I60" s="472"/>
      <c r="J60" s="472"/>
      <c r="K60" s="472"/>
      <c r="L60" s="473"/>
      <c r="N60" s="82"/>
    </row>
    <row r="61" spans="1:22" s="47" customFormat="1" x14ac:dyDescent="0.25">
      <c r="A61" s="81"/>
      <c r="B61" s="471"/>
      <c r="C61" s="472"/>
      <c r="D61" s="472"/>
      <c r="E61" s="472"/>
      <c r="F61" s="472"/>
      <c r="G61" s="472"/>
      <c r="H61" s="472"/>
      <c r="I61" s="472"/>
      <c r="J61" s="472"/>
      <c r="K61" s="472"/>
      <c r="L61" s="473"/>
      <c r="N61" s="82"/>
      <c r="O61" s="53"/>
      <c r="P61" s="53"/>
    </row>
    <row r="62" spans="1:22" s="47" customFormat="1" x14ac:dyDescent="0.25">
      <c r="A62" s="81"/>
      <c r="B62" s="146"/>
      <c r="C62" s="147"/>
      <c r="D62" s="147"/>
      <c r="E62" s="147"/>
      <c r="F62" s="147"/>
      <c r="G62" s="147"/>
      <c r="H62" s="147"/>
      <c r="I62" s="147"/>
      <c r="J62" s="147"/>
      <c r="K62" s="147"/>
      <c r="L62" s="148"/>
      <c r="N62" s="82"/>
      <c r="O62" s="53"/>
      <c r="P62" s="53"/>
    </row>
    <row r="63" spans="1:22" s="47" customFormat="1" x14ac:dyDescent="0.25">
      <c r="A63" s="81"/>
      <c r="B63" s="4"/>
      <c r="C63" s="42"/>
      <c r="D63" s="42"/>
      <c r="E63" s="42"/>
      <c r="F63" s="42"/>
      <c r="G63" s="42"/>
      <c r="H63" s="42"/>
      <c r="I63" s="42"/>
      <c r="J63" s="42"/>
      <c r="K63" s="42"/>
      <c r="L63" s="42"/>
      <c r="N63" s="82"/>
      <c r="O63" s="9"/>
      <c r="P63" s="9"/>
    </row>
    <row r="65" spans="15:16" x14ac:dyDescent="0.25">
      <c r="O65" s="9"/>
      <c r="P65" s="9"/>
    </row>
  </sheetData>
  <sheetProtection algorithmName="SHA-512" hashValue="LCjaWaT6DeluBffnNwYt+fa8jW8TlZHG0Q1ofASrzPdwRg7D5GlDE0LGU0N132txiMpayI84R9laKLAJxfMFRg==" saltValue="qAmy+aJajSVdR3SbLVUBUQ==" spinCount="100000" sheet="1" objects="1" scenarios="1" selectLockedCells="1"/>
  <mergeCells count="51">
    <mergeCell ref="B52:L52"/>
    <mergeCell ref="B54:L61"/>
    <mergeCell ref="B45:L45"/>
    <mergeCell ref="B46:L46"/>
    <mergeCell ref="B47:L47"/>
    <mergeCell ref="D48:D49"/>
    <mergeCell ref="E48:E49"/>
    <mergeCell ref="F48:F49"/>
    <mergeCell ref="G48:G49"/>
    <mergeCell ref="H48:H49"/>
    <mergeCell ref="B43:L43"/>
    <mergeCell ref="B33:C35"/>
    <mergeCell ref="D33:F33"/>
    <mergeCell ref="D34:F34"/>
    <mergeCell ref="D35:F35"/>
    <mergeCell ref="B36:C38"/>
    <mergeCell ref="D36:F36"/>
    <mergeCell ref="D37:F37"/>
    <mergeCell ref="D38:F38"/>
    <mergeCell ref="B39:C41"/>
    <mergeCell ref="D39:F39"/>
    <mergeCell ref="D40:F40"/>
    <mergeCell ref="D41:F41"/>
    <mergeCell ref="D42:E42"/>
    <mergeCell ref="B32:K32"/>
    <mergeCell ref="B20:L20"/>
    <mergeCell ref="B21:L21"/>
    <mergeCell ref="B23:F23"/>
    <mergeCell ref="G23:K23"/>
    <mergeCell ref="G26:G27"/>
    <mergeCell ref="H26:H27"/>
    <mergeCell ref="I26:I27"/>
    <mergeCell ref="J26:J27"/>
    <mergeCell ref="K26:K27"/>
    <mergeCell ref="B28:K28"/>
    <mergeCell ref="B29:C31"/>
    <mergeCell ref="D29:F29"/>
    <mergeCell ref="D30:F30"/>
    <mergeCell ref="D31:F31"/>
    <mergeCell ref="B18:L18"/>
    <mergeCell ref="B4:L4"/>
    <mergeCell ref="B5:L5"/>
    <mergeCell ref="B6:L6"/>
    <mergeCell ref="B8:L8"/>
    <mergeCell ref="B9:L9"/>
    <mergeCell ref="B10:L10"/>
    <mergeCell ref="B12:L12"/>
    <mergeCell ref="B13:L14"/>
    <mergeCell ref="B15:L15"/>
    <mergeCell ref="B16:L16"/>
    <mergeCell ref="B17:L17"/>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9:K30 G33:K34 G36:K37 D50:H50" xr:uid="{E828E7BE-700D-4D09-BAA9-86FD87FDD688}">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F42:J42 G35:K35 G38:K41 G31:K31" xr:uid="{4656D150-DE00-4664-8CD1-4AA0E9E4E168}">
      <formula1>1000</formula1>
    </dataValidation>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47 B54:B58" xr:uid="{1D00C46D-E86A-46C2-B093-CA599597CBE1}">
      <formula1>1001</formula1>
    </dataValidation>
  </dataValidations>
  <printOptions horizontalCentered="1"/>
  <pageMargins left="0.25" right="0.25" top="0.75" bottom="0.75" header="0.3" footer="0.3"/>
  <pageSetup scale="63" fitToHeight="0" orientation="portrait" r:id="rId1"/>
  <headerFooter>
    <oddFooter>&amp;L&amp;A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0270A-4A37-4CFE-9430-201FA6EB5B0C}">
  <sheetPr codeName="Sheet10">
    <tabColor rgb="FF92D050"/>
    <pageSetUpPr fitToPage="1"/>
  </sheetPr>
  <dimension ref="A1:V65"/>
  <sheetViews>
    <sheetView showGridLines="0" topLeftCell="A18" zoomScaleNormal="100" zoomScaleSheetLayoutView="55" workbookViewId="0"/>
  </sheetViews>
  <sheetFormatPr defaultColWidth="9.42578125" defaultRowHeight="14.25" x14ac:dyDescent="0.25"/>
  <cols>
    <col min="1" max="1" width="1.5703125" style="7" customWidth="1"/>
    <col min="2" max="12" width="14.5703125" style="1" customWidth="1"/>
    <col min="13" max="13" width="6.42578125" style="8" customWidth="1"/>
    <col min="14" max="14" width="9.42578125" style="53" customWidth="1"/>
    <col min="15" max="15" width="10.5703125" style="53" hidden="1" customWidth="1"/>
    <col min="16" max="16" width="8.5703125" style="53" hidden="1" customWidth="1"/>
    <col min="17" max="18" width="9.42578125" style="53" customWidth="1"/>
    <col min="19" max="16384" width="9.42578125" style="53"/>
  </cols>
  <sheetData>
    <row r="1" spans="1:16" x14ac:dyDescent="0.25">
      <c r="O1" s="53" t="s">
        <v>316</v>
      </c>
      <c r="P1" s="53" t="s">
        <v>316</v>
      </c>
    </row>
    <row r="2" spans="1:16" x14ac:dyDescent="0.25">
      <c r="B2" s="10" t="str">
        <f>Pro!B2</f>
        <v>PROTÉGÉ</v>
      </c>
      <c r="C2" s="10"/>
      <c r="O2" s="9" t="s">
        <v>68</v>
      </c>
      <c r="P2" s="9" t="s">
        <v>81</v>
      </c>
    </row>
    <row r="3" spans="1:16" x14ac:dyDescent="0.25">
      <c r="B3" s="12"/>
      <c r="C3" s="12"/>
      <c r="O3" s="2"/>
      <c r="P3" s="2"/>
    </row>
    <row r="4" spans="1:16" s="2" customFormat="1" x14ac:dyDescent="0.25">
      <c r="A4" s="4"/>
      <c r="B4" s="289" t="str">
        <f>Info!B4</f>
        <v>QUESTIONNAIRE À L'INTENTION DES IMPORTATEURS</v>
      </c>
      <c r="C4" s="289"/>
      <c r="D4" s="289"/>
      <c r="E4" s="289"/>
      <c r="F4" s="289"/>
      <c r="G4" s="289"/>
      <c r="H4" s="289"/>
      <c r="I4" s="289"/>
      <c r="J4" s="289"/>
      <c r="K4" s="289"/>
      <c r="L4" s="289"/>
      <c r="M4" s="22"/>
      <c r="N4" s="22"/>
      <c r="O4" s="20"/>
      <c r="P4" s="20"/>
    </row>
    <row r="5" spans="1:16" s="2" customFormat="1" x14ac:dyDescent="0.25">
      <c r="A5" s="4"/>
      <c r="B5" s="289" t="str">
        <f>Info!B5</f>
        <v>RR-2025-006</v>
      </c>
      <c r="C5" s="289"/>
      <c r="D5" s="289"/>
      <c r="E5" s="289"/>
      <c r="F5" s="289"/>
      <c r="G5" s="289"/>
      <c r="H5" s="289"/>
      <c r="I5" s="289"/>
      <c r="J5" s="289"/>
      <c r="K5" s="289"/>
      <c r="L5" s="289"/>
      <c r="M5" s="22"/>
      <c r="N5" s="22"/>
      <c r="O5" s="20"/>
      <c r="P5" s="20"/>
    </row>
    <row r="6" spans="1:16" s="6" customFormat="1" x14ac:dyDescent="0.25">
      <c r="A6" s="4"/>
      <c r="B6" s="289" t="str">
        <f>Info!B6</f>
        <v>FOURNITURES TUBULAIRES POUR PUITS DE PÉTROLE II</v>
      </c>
      <c r="C6" s="289"/>
      <c r="D6" s="289"/>
      <c r="E6" s="289"/>
      <c r="F6" s="289"/>
      <c r="G6" s="289"/>
      <c r="H6" s="289"/>
      <c r="I6" s="289"/>
      <c r="J6" s="289"/>
      <c r="K6" s="289"/>
      <c r="L6" s="289"/>
      <c r="M6" s="20"/>
      <c r="N6" s="20"/>
      <c r="O6" s="15"/>
      <c r="P6" s="15"/>
    </row>
    <row r="7" spans="1:16" s="6" customFormat="1" x14ac:dyDescent="0.25">
      <c r="A7" s="4"/>
      <c r="B7" s="136"/>
      <c r="C7" s="136"/>
      <c r="D7" s="136"/>
      <c r="E7" s="136"/>
      <c r="F7" s="136"/>
      <c r="G7" s="136"/>
      <c r="H7" s="136"/>
      <c r="I7" s="136"/>
      <c r="J7" s="136"/>
      <c r="K7" s="136"/>
      <c r="L7" s="136"/>
      <c r="M7" s="20"/>
      <c r="N7" s="20"/>
      <c r="O7" s="15"/>
      <c r="P7" s="15"/>
    </row>
    <row r="8" spans="1:16" s="6" customFormat="1" x14ac:dyDescent="0.25">
      <c r="A8" s="4"/>
      <c r="B8" s="399" t="str">
        <f>Pro!B8</f>
        <v>Les questions suivantes font référence aux marchandises comme définies dans la description du produit de l'onglet Intro.</v>
      </c>
      <c r="C8" s="399"/>
      <c r="D8" s="399"/>
      <c r="E8" s="399"/>
      <c r="F8" s="399"/>
      <c r="G8" s="399"/>
      <c r="H8" s="399"/>
      <c r="I8" s="399"/>
      <c r="J8" s="399"/>
      <c r="K8" s="399"/>
      <c r="L8" s="399"/>
      <c r="M8" s="20"/>
      <c r="N8" s="20"/>
      <c r="O8" s="21"/>
    </row>
    <row r="9" spans="1:16" s="6" customFormat="1" x14ac:dyDescent="0.25">
      <c r="A9" s="4"/>
      <c r="B9" s="399" t="str">
        <f>Pro!B9</f>
        <v>Des informations sur le produit et un glossaire de termes sont disponibles dans l'onglet Info.</v>
      </c>
      <c r="C9" s="399"/>
      <c r="D9" s="399"/>
      <c r="E9" s="399"/>
      <c r="F9" s="399"/>
      <c r="G9" s="399"/>
      <c r="H9" s="399"/>
      <c r="I9" s="399"/>
      <c r="J9" s="399"/>
      <c r="K9" s="399"/>
      <c r="L9" s="399"/>
      <c r="M9" s="20"/>
      <c r="N9" s="20"/>
      <c r="O9" s="15"/>
    </row>
    <row r="10" spans="1:16" s="6" customFormat="1" x14ac:dyDescent="0.25">
      <c r="A10" s="4"/>
      <c r="B10" s="399" t="str">
        <f>Pro!B10</f>
        <v>Utilisez l'onglet AddPro si vous avez besoin de plus d'espace.</v>
      </c>
      <c r="C10" s="399"/>
      <c r="D10" s="399"/>
      <c r="E10" s="399"/>
      <c r="F10" s="399"/>
      <c r="G10" s="399"/>
      <c r="H10" s="399"/>
      <c r="I10" s="399"/>
      <c r="J10" s="399"/>
      <c r="K10" s="399"/>
      <c r="L10" s="399"/>
      <c r="M10" s="20"/>
      <c r="N10" s="20"/>
      <c r="O10" s="15"/>
      <c r="P10" s="15"/>
    </row>
    <row r="11" spans="1:16" s="6" customFormat="1" x14ac:dyDescent="0.25">
      <c r="A11" s="4"/>
      <c r="B11" s="74"/>
      <c r="C11" s="74"/>
      <c r="D11" s="19"/>
      <c r="E11" s="19"/>
      <c r="F11" s="19"/>
      <c r="G11" s="19"/>
      <c r="H11" s="19"/>
      <c r="I11" s="19"/>
      <c r="J11" s="19"/>
      <c r="K11" s="19"/>
      <c r="L11" s="19"/>
      <c r="M11" s="20"/>
      <c r="N11" s="20"/>
      <c r="O11" s="15"/>
      <c r="P11" s="15"/>
    </row>
    <row r="12" spans="1:16" s="6" customFormat="1" x14ac:dyDescent="0.25">
      <c r="A12" s="4"/>
      <c r="B12" s="399" t="str">
        <f>Pro!B12</f>
        <v>Pour les questions de cet onglet, notez ce qui suit :</v>
      </c>
      <c r="C12" s="399"/>
      <c r="D12" s="399"/>
      <c r="E12" s="399"/>
      <c r="F12" s="399"/>
      <c r="G12" s="399"/>
      <c r="H12" s="399"/>
      <c r="I12" s="399"/>
      <c r="J12" s="399"/>
      <c r="K12" s="399"/>
      <c r="L12" s="399"/>
      <c r="M12" s="20"/>
      <c r="N12" s="20"/>
      <c r="O12" s="15"/>
      <c r="P12" s="15"/>
    </row>
    <row r="13" spans="1:16" s="6" customFormat="1" x14ac:dyDescent="0.25">
      <c r="A13" s="4"/>
      <c r="B13" s="447" t="str">
        <f>Pro!B13</f>
        <v xml:space="preserve">• Veuillez indiquer seulement les ventes effectuées à partir des importations de votre entreprise. Les ventes de marchandises achetées auprès de producteurs canadiens doivent être exclues. </v>
      </c>
      <c r="C13" s="447"/>
      <c r="D13" s="447"/>
      <c r="E13" s="447"/>
      <c r="F13" s="447"/>
      <c r="G13" s="447"/>
      <c r="H13" s="447"/>
      <c r="I13" s="447"/>
      <c r="J13" s="447"/>
      <c r="K13" s="447"/>
      <c r="L13" s="447"/>
      <c r="M13" s="20"/>
      <c r="N13" s="20"/>
      <c r="O13" s="15"/>
      <c r="P13" s="15"/>
    </row>
    <row r="14" spans="1:16" s="6" customFormat="1" x14ac:dyDescent="0.25">
      <c r="A14" s="4"/>
      <c r="B14" s="447"/>
      <c r="C14" s="447"/>
      <c r="D14" s="447"/>
      <c r="E14" s="447"/>
      <c r="F14" s="447"/>
      <c r="G14" s="447"/>
      <c r="H14" s="447"/>
      <c r="I14" s="447"/>
      <c r="J14" s="447"/>
      <c r="K14" s="447"/>
      <c r="L14" s="447"/>
      <c r="M14" s="20"/>
      <c r="N14" s="20"/>
      <c r="O14" s="15"/>
      <c r="P14" s="15"/>
    </row>
    <row r="15" spans="1:16" s="6" customFormat="1" x14ac:dyDescent="0.25">
      <c r="A15" s="4"/>
      <c r="B15" s="399" t="str">
        <f>Pro!B15</f>
        <v>• Déclarez toutes les ventes aux entreprises associées canadiennes et étrangères.</v>
      </c>
      <c r="C15" s="399"/>
      <c r="D15" s="399"/>
      <c r="E15" s="399"/>
      <c r="F15" s="399"/>
      <c r="G15" s="399"/>
      <c r="H15" s="399"/>
      <c r="I15" s="399"/>
      <c r="J15" s="399"/>
      <c r="K15" s="399"/>
      <c r="L15" s="399"/>
      <c r="M15" s="20"/>
      <c r="N15" s="20"/>
      <c r="O15" s="15"/>
      <c r="P15" s="15"/>
    </row>
    <row r="16" spans="1:16" s="6" customFormat="1" x14ac:dyDescent="0.25">
      <c r="A16" s="4"/>
      <c r="B16" s="399" t="str">
        <f>Pro!B16</f>
        <v>• Déclarez toutes les ventes à compter de la date de l’expédition au client ou à son entrepôt.</v>
      </c>
      <c r="C16" s="399"/>
      <c r="D16" s="399"/>
      <c r="E16" s="399"/>
      <c r="F16" s="399"/>
      <c r="G16" s="399"/>
      <c r="H16" s="399"/>
      <c r="I16" s="399"/>
      <c r="J16" s="399"/>
      <c r="K16" s="399"/>
      <c r="L16" s="399"/>
      <c r="M16" s="20"/>
      <c r="N16" s="20"/>
      <c r="O16" s="15"/>
      <c r="P16" s="15"/>
    </row>
    <row r="17" spans="1:16" s="6" customFormat="1" x14ac:dyDescent="0.25">
      <c r="A17" s="4"/>
      <c r="B17" s="399" t="str">
        <f>Pro!B17</f>
        <v>• Déclarez toutes les valeurs en dollars canadiens.</v>
      </c>
      <c r="C17" s="399"/>
      <c r="D17" s="399"/>
      <c r="E17" s="399"/>
      <c r="F17" s="399"/>
      <c r="G17" s="399"/>
      <c r="H17" s="399"/>
      <c r="I17" s="399"/>
      <c r="J17" s="399"/>
      <c r="K17" s="399"/>
      <c r="L17" s="399"/>
      <c r="M17" s="20"/>
      <c r="N17" s="20"/>
      <c r="O17" s="15"/>
      <c r="P17" s="15"/>
    </row>
    <row r="18" spans="1:16" s="6" customFormat="1" x14ac:dyDescent="0.25">
      <c r="A18" s="4"/>
      <c r="B18" s="399" t="str">
        <f>IF(Intro!$G$24="English",O18,P18)</f>
        <v>• Si votre entreprise est un utilisateur final ou un détaillant, elle n’a pas besoin de déclarer ses ventes d’importations ou ses stocks d’importations.</v>
      </c>
      <c r="C18" s="399"/>
      <c r="D18" s="399"/>
      <c r="E18" s="399"/>
      <c r="F18" s="399"/>
      <c r="G18" s="399"/>
      <c r="H18" s="399"/>
      <c r="I18" s="399"/>
      <c r="J18" s="399"/>
      <c r="K18" s="399"/>
      <c r="L18" s="399"/>
      <c r="M18" s="20"/>
      <c r="N18" s="20"/>
      <c r="O18" s="15" t="s">
        <v>248</v>
      </c>
      <c r="P18" s="15" t="s">
        <v>249</v>
      </c>
    </row>
    <row r="19" spans="1:16" s="6" customFormat="1" x14ac:dyDescent="0.25">
      <c r="A19" s="4"/>
      <c r="B19" s="14"/>
      <c r="C19" s="14"/>
      <c r="D19" s="3"/>
      <c r="E19" s="3"/>
      <c r="F19" s="3"/>
      <c r="G19" s="3"/>
      <c r="H19" s="3"/>
      <c r="I19" s="3"/>
      <c r="J19" s="3"/>
      <c r="K19" s="3"/>
      <c r="L19" s="3"/>
      <c r="O19" s="15"/>
      <c r="P19" s="15"/>
    </row>
    <row r="20" spans="1:16" x14ac:dyDescent="0.25">
      <c r="B20" s="315" t="str">
        <f>IF(Intro!$G$24="English",O20,P20)</f>
        <v>IMPORTATIONS ET STOCKS</v>
      </c>
      <c r="C20" s="316"/>
      <c r="D20" s="316"/>
      <c r="E20" s="316"/>
      <c r="F20" s="316"/>
      <c r="G20" s="316"/>
      <c r="H20" s="316"/>
      <c r="I20" s="316"/>
      <c r="J20" s="316"/>
      <c r="K20" s="316"/>
      <c r="L20" s="317"/>
      <c r="M20" s="53"/>
      <c r="O20" s="53" t="s">
        <v>250</v>
      </c>
      <c r="P20" s="53" t="s">
        <v>251</v>
      </c>
    </row>
    <row r="21" spans="1:16" x14ac:dyDescent="0.25">
      <c r="B21" s="402" t="s">
        <v>12</v>
      </c>
      <c r="C21" s="403"/>
      <c r="D21" s="403"/>
      <c r="E21" s="403"/>
      <c r="F21" s="403"/>
      <c r="G21" s="403"/>
      <c r="H21" s="403"/>
      <c r="I21" s="403"/>
      <c r="J21" s="403"/>
      <c r="K21" s="403"/>
      <c r="L21" s="404"/>
      <c r="M21" s="53"/>
    </row>
    <row r="22" spans="1:16" x14ac:dyDescent="0.25">
      <c r="B22" s="16"/>
      <c r="C22" s="26"/>
      <c r="D22" s="27"/>
      <c r="E22" s="27"/>
      <c r="F22" s="27"/>
      <c r="G22" s="27"/>
      <c r="H22" s="27"/>
      <c r="I22" s="27"/>
      <c r="J22" s="27"/>
      <c r="K22" s="27"/>
      <c r="L22" s="17"/>
      <c r="M22" s="53"/>
    </row>
    <row r="23" spans="1:16" ht="15.75" x14ac:dyDescent="0.25">
      <c r="B23" s="321" t="str">
        <f>IF(Intro!$G$24="English",O23,P23)</f>
        <v xml:space="preserve">Indiquez les importations et les ventes de marchandises de votre entreprise de la : </v>
      </c>
      <c r="C23" s="322"/>
      <c r="D23" s="322"/>
      <c r="E23" s="322"/>
      <c r="F23" s="322"/>
      <c r="G23" s="450" t="str">
        <f>IF(Intro!$G$24="English",Variables!B31,Variables!C31)</f>
        <v>République de l’Inde</v>
      </c>
      <c r="H23" s="451"/>
      <c r="I23" s="451"/>
      <c r="J23" s="451"/>
      <c r="K23" s="452"/>
      <c r="L23" s="17"/>
      <c r="M23" s="53"/>
      <c r="O23" s="53" t="s">
        <v>382</v>
      </c>
      <c r="P23" s="53" t="s">
        <v>383</v>
      </c>
    </row>
    <row r="24" spans="1:16" x14ac:dyDescent="0.25">
      <c r="B24" s="16"/>
      <c r="C24" s="26"/>
      <c r="D24" s="27"/>
      <c r="E24" s="27"/>
      <c r="F24" s="27"/>
      <c r="G24" s="27"/>
      <c r="H24" s="27"/>
      <c r="I24" s="27"/>
      <c r="J24" s="27"/>
      <c r="K24" s="27"/>
      <c r="L24" s="17"/>
      <c r="M24" s="53"/>
    </row>
    <row r="25" spans="1:16" x14ac:dyDescent="0.25">
      <c r="B25" s="67"/>
      <c r="C25" s="26"/>
      <c r="D25" s="27"/>
      <c r="E25" s="27"/>
      <c r="F25" s="27"/>
      <c r="G25" s="27"/>
      <c r="H25" s="27"/>
      <c r="I25" s="27"/>
      <c r="J25" s="27"/>
      <c r="K25" s="27"/>
      <c r="L25" s="17"/>
      <c r="M25" s="53"/>
      <c r="O25" s="18"/>
    </row>
    <row r="26" spans="1:16" x14ac:dyDescent="0.25">
      <c r="B26" s="67"/>
      <c r="E26" s="26"/>
      <c r="F26" s="53"/>
      <c r="G26" s="453">
        <f>Variables!$B$6</f>
        <v>2023</v>
      </c>
      <c r="H26" s="453">
        <f>G26+1</f>
        <v>2024</v>
      </c>
      <c r="I26" s="453">
        <f>H26+1</f>
        <v>2025</v>
      </c>
      <c r="J26" s="453" t="str">
        <f>IF(Intro!$G$24="English",Variables!B9,Variables!C9)</f>
        <v>janv-mars 2025</v>
      </c>
      <c r="K26" s="453" t="str">
        <f>IF(Intro!$G$24="English",Variables!B10,Variables!C10)</f>
        <v>janv-mars 2026</v>
      </c>
      <c r="L26" s="76"/>
      <c r="M26" s="53"/>
      <c r="O26" s="18"/>
    </row>
    <row r="27" spans="1:16" x14ac:dyDescent="0.25">
      <c r="B27" s="67"/>
      <c r="E27" s="26"/>
      <c r="F27" s="53"/>
      <c r="G27" s="454"/>
      <c r="H27" s="455"/>
      <c r="I27" s="455"/>
      <c r="J27" s="455"/>
      <c r="K27" s="455"/>
      <c r="L27" s="76"/>
      <c r="M27" s="53"/>
      <c r="O27" s="24" t="s">
        <v>174</v>
      </c>
      <c r="P27" s="9" t="s">
        <v>197</v>
      </c>
    </row>
    <row r="28" spans="1:16" x14ac:dyDescent="0.25">
      <c r="B28" s="448" t="str">
        <f>IF(Intro!$G$24="English",O28,P28)</f>
        <v>Importations</v>
      </c>
      <c r="C28" s="449"/>
      <c r="D28" s="449"/>
      <c r="E28" s="449"/>
      <c r="F28" s="449"/>
      <c r="G28" s="449"/>
      <c r="H28" s="449"/>
      <c r="I28" s="449"/>
      <c r="J28" s="449"/>
      <c r="K28" s="449"/>
      <c r="L28" s="76"/>
      <c r="M28" s="53"/>
      <c r="O28" s="53" t="s">
        <v>184</v>
      </c>
      <c r="P28" s="53" t="s">
        <v>185</v>
      </c>
    </row>
    <row r="29" spans="1:16" x14ac:dyDescent="0.25">
      <c r="B29" s="456" t="str">
        <f>IF(Intro!$G$24="English",O28,P28)</f>
        <v>Importations</v>
      </c>
      <c r="C29" s="354"/>
      <c r="D29" s="458" t="str">
        <f>IF(Intro!$G$24="English",Variables!B23,Variables!C23)</f>
        <v>tonnes</v>
      </c>
      <c r="E29" s="458"/>
      <c r="F29" s="458"/>
      <c r="G29" s="129"/>
      <c r="H29" s="129"/>
      <c r="I29" s="129"/>
      <c r="J29" s="129"/>
      <c r="K29" s="129"/>
      <c r="L29" s="76"/>
      <c r="M29" s="53"/>
    </row>
    <row r="30" spans="1:16" x14ac:dyDescent="0.25">
      <c r="B30" s="456"/>
      <c r="C30" s="354"/>
      <c r="D30" s="458" t="str">
        <f>IF(Intro!$G$24="English",O30,P30)</f>
        <v>valeur d'achat nette rendue (CAD)</v>
      </c>
      <c r="E30" s="458"/>
      <c r="F30" s="458"/>
      <c r="G30" s="129"/>
      <c r="H30" s="129"/>
      <c r="I30" s="129"/>
      <c r="J30" s="129"/>
      <c r="K30" s="129"/>
      <c r="L30" s="76"/>
      <c r="M30" s="53"/>
      <c r="O30" s="75" t="s">
        <v>258</v>
      </c>
      <c r="P30" s="53" t="s">
        <v>259</v>
      </c>
    </row>
    <row r="31" spans="1:16" x14ac:dyDescent="0.25">
      <c r="B31" s="456"/>
      <c r="C31" s="354"/>
      <c r="D31" s="458" t="str">
        <f>IF(Intro!$G$24="English","$ / "&amp;Variables!B24,"$ / "&amp;Variables!C24)</f>
        <v>$ / tonne</v>
      </c>
      <c r="E31" s="458"/>
      <c r="F31" s="458"/>
      <c r="G31" s="90" t="str">
        <f>IF(G29=0,"-",G30/G29)</f>
        <v>-</v>
      </c>
      <c r="H31" s="90" t="str">
        <f>IF(H29=0,"-",H30/H29)</f>
        <v>-</v>
      </c>
      <c r="I31" s="90" t="str">
        <f>IF(I29=0,"-",I30/I29)</f>
        <v>-</v>
      </c>
      <c r="J31" s="90" t="str">
        <f>IF(J29=0,"-",J30/J29)</f>
        <v>-</v>
      </c>
      <c r="K31" s="90" t="str">
        <f>IF(K29=0,"-",K30/K29)</f>
        <v>-</v>
      </c>
      <c r="L31" s="76"/>
      <c r="M31" s="53"/>
    </row>
    <row r="32" spans="1:16" x14ac:dyDescent="0.25">
      <c r="B32" s="448" t="str">
        <f>IF(Intro!$G$24="English",O32,P32)</f>
        <v>Ventes au Canada</v>
      </c>
      <c r="C32" s="449"/>
      <c r="D32" s="449"/>
      <c r="E32" s="449"/>
      <c r="F32" s="449"/>
      <c r="G32" s="449"/>
      <c r="H32" s="449"/>
      <c r="I32" s="449"/>
      <c r="J32" s="449"/>
      <c r="K32" s="449"/>
      <c r="L32" s="76"/>
      <c r="M32" s="53"/>
      <c r="O32" s="75" t="s">
        <v>175</v>
      </c>
      <c r="P32" s="53" t="s">
        <v>198</v>
      </c>
    </row>
    <row r="33" spans="1:22" x14ac:dyDescent="0.25">
      <c r="B33" s="390" t="str">
        <f>IF(Intro!$G$24="English",O34,P34)</f>
        <v>Ventes aux distributeurs au Canada</v>
      </c>
      <c r="C33" s="347"/>
      <c r="D33" s="458" t="str">
        <f>D29</f>
        <v>tonnes</v>
      </c>
      <c r="E33" s="458"/>
      <c r="F33" s="458"/>
      <c r="G33" s="129"/>
      <c r="H33" s="129"/>
      <c r="I33" s="129"/>
      <c r="J33" s="129"/>
      <c r="K33" s="129"/>
      <c r="L33" s="76"/>
      <c r="M33" s="53"/>
    </row>
    <row r="34" spans="1:22" x14ac:dyDescent="0.25">
      <c r="B34" s="390"/>
      <c r="C34" s="347"/>
      <c r="D34" s="458" t="str">
        <f>IF(Intro!$G$24="English",O35,P35)</f>
        <v>valeur de vente nette rendue (CAD)</v>
      </c>
      <c r="E34" s="458"/>
      <c r="F34" s="458"/>
      <c r="G34" s="129"/>
      <c r="H34" s="129"/>
      <c r="I34" s="129"/>
      <c r="J34" s="129"/>
      <c r="K34" s="129"/>
      <c r="L34" s="76"/>
      <c r="M34" s="53"/>
      <c r="O34" s="31" t="str">
        <f>"Sales to "&amp;Variables!$B$26&amp;" in Canada"</f>
        <v>Sales to distributors in Canada</v>
      </c>
      <c r="P34" s="31" t="str">
        <f>"Ventes aux "&amp;Variables!$C$26&amp;" au Canada"</f>
        <v>Ventes aux distributeurs au Canada</v>
      </c>
    </row>
    <row r="35" spans="1:22" ht="15" thickBot="1" x14ac:dyDescent="0.3">
      <c r="B35" s="459"/>
      <c r="C35" s="460"/>
      <c r="D35" s="461" t="str">
        <f>D31</f>
        <v>$ / tonne</v>
      </c>
      <c r="E35" s="461"/>
      <c r="F35" s="461"/>
      <c r="G35" s="92" t="str">
        <f>IF(G33=0,"-",G34/G33)</f>
        <v>-</v>
      </c>
      <c r="H35" s="92" t="str">
        <f>IF(H33=0,"-",H34/H33)</f>
        <v>-</v>
      </c>
      <c r="I35" s="92" t="str">
        <f>IF(I33=0,"-",I34/I33)</f>
        <v>-</v>
      </c>
      <c r="J35" s="92" t="str">
        <f>IF(J33=0,"-",J34/J33)</f>
        <v>-</v>
      </c>
      <c r="K35" s="92" t="str">
        <f>IF(K33=0,"-",K34/K33)</f>
        <v>-</v>
      </c>
      <c r="L35" s="76"/>
      <c r="M35" s="53"/>
      <c r="O35" s="75" t="s">
        <v>326</v>
      </c>
      <c r="P35" s="53" t="s">
        <v>299</v>
      </c>
    </row>
    <row r="36" spans="1:22" x14ac:dyDescent="0.25">
      <c r="B36" s="462" t="str">
        <f>IF(Intro!$G$24="English",O36,P36)</f>
        <v>Ventes aux utilisateurs finals au Canada</v>
      </c>
      <c r="C36" s="463"/>
      <c r="D36" s="457" t="str">
        <f>D29</f>
        <v>tonnes</v>
      </c>
      <c r="E36" s="457"/>
      <c r="F36" s="457"/>
      <c r="G36" s="130"/>
      <c r="H36" s="130"/>
      <c r="I36" s="130"/>
      <c r="J36" s="130"/>
      <c r="K36" s="130"/>
      <c r="L36" s="76"/>
      <c r="M36" s="53"/>
      <c r="O36" s="31" t="str">
        <f>"Sales to "&amp;Variables!$B$27&amp;" in Canada"</f>
        <v>Sales to end users in Canada</v>
      </c>
      <c r="P36" s="31" t="str">
        <f>"Ventes aux "&amp;Variables!$C$27&amp;" au Canada"</f>
        <v>Ventes aux utilisateurs finals au Canada</v>
      </c>
    </row>
    <row r="37" spans="1:22" x14ac:dyDescent="0.25">
      <c r="B37" s="390"/>
      <c r="C37" s="347"/>
      <c r="D37" s="458" t="str">
        <f>D34</f>
        <v>valeur de vente nette rendue (CAD)</v>
      </c>
      <c r="E37" s="458"/>
      <c r="F37" s="458"/>
      <c r="G37" s="129"/>
      <c r="H37" s="129"/>
      <c r="I37" s="129"/>
      <c r="J37" s="129"/>
      <c r="K37" s="129"/>
      <c r="L37" s="76"/>
      <c r="M37" s="53"/>
      <c r="O37" s="31"/>
      <c r="P37" s="31"/>
    </row>
    <row r="38" spans="1:22" x14ac:dyDescent="0.25">
      <c r="B38" s="459"/>
      <c r="C38" s="460"/>
      <c r="D38" s="461" t="str">
        <f>D31</f>
        <v>$ / tonne</v>
      </c>
      <c r="E38" s="461"/>
      <c r="F38" s="461"/>
      <c r="G38" s="92" t="str">
        <f>IF(G36=0,"-",G37/G36)</f>
        <v>-</v>
      </c>
      <c r="H38" s="92" t="str">
        <f>IF(H36=0,"-",H37/H36)</f>
        <v>-</v>
      </c>
      <c r="I38" s="92" t="str">
        <f>IF(I36=0,"-",I37/I36)</f>
        <v>-</v>
      </c>
      <c r="J38" s="92" t="str">
        <f>IF(J36=0,"-",J37/J36)</f>
        <v>-</v>
      </c>
      <c r="K38" s="92" t="str">
        <f>IF(K36=0,"-",K37/K36)</f>
        <v>-</v>
      </c>
      <c r="L38" s="76"/>
      <c r="M38" s="53"/>
      <c r="O38" s="40"/>
      <c r="P38" s="31"/>
    </row>
    <row r="39" spans="1:22" x14ac:dyDescent="0.25">
      <c r="B39" s="343" t="str">
        <f>IF(Intro!$G$24="English",O39,P39)</f>
        <v>Ventes totales d'importations au Canada</v>
      </c>
      <c r="C39" s="344"/>
      <c r="D39" s="464" t="str">
        <f>D29</f>
        <v>tonnes</v>
      </c>
      <c r="E39" s="464"/>
      <c r="F39" s="464"/>
      <c r="G39" s="132">
        <f>G33+G36</f>
        <v>0</v>
      </c>
      <c r="H39" s="132">
        <f t="shared" ref="H39:K39" si="0">H33+H36</f>
        <v>0</v>
      </c>
      <c r="I39" s="132">
        <f t="shared" si="0"/>
        <v>0</v>
      </c>
      <c r="J39" s="132">
        <f t="shared" si="0"/>
        <v>0</v>
      </c>
      <c r="K39" s="132">
        <f t="shared" si="0"/>
        <v>0</v>
      </c>
      <c r="L39" s="105"/>
      <c r="M39" s="53"/>
      <c r="O39" s="62" t="s">
        <v>269</v>
      </c>
      <c r="P39" s="62" t="s">
        <v>270</v>
      </c>
    </row>
    <row r="40" spans="1:22" x14ac:dyDescent="0.25">
      <c r="B40" s="341"/>
      <c r="C40" s="342"/>
      <c r="D40" s="465" t="str">
        <f>D37</f>
        <v>valeur de vente nette rendue (CAD)</v>
      </c>
      <c r="E40" s="465"/>
      <c r="F40" s="465"/>
      <c r="G40" s="133">
        <f>G34+G37</f>
        <v>0</v>
      </c>
      <c r="H40" s="133">
        <f t="shared" ref="H40:K40" si="1">H34+H37</f>
        <v>0</v>
      </c>
      <c r="I40" s="133">
        <f t="shared" si="1"/>
        <v>0</v>
      </c>
      <c r="J40" s="133">
        <f t="shared" si="1"/>
        <v>0</v>
      </c>
      <c r="K40" s="133">
        <f t="shared" si="1"/>
        <v>0</v>
      </c>
      <c r="L40" s="105"/>
      <c r="M40" s="53"/>
    </row>
    <row r="41" spans="1:22" x14ac:dyDescent="0.25">
      <c r="B41" s="341"/>
      <c r="C41" s="342"/>
      <c r="D41" s="466" t="str">
        <f>D31</f>
        <v>$ / tonne</v>
      </c>
      <c r="E41" s="466"/>
      <c r="F41" s="466"/>
      <c r="G41" s="90" t="str">
        <f>IF(G39=0,"-",G40/G39)</f>
        <v>-</v>
      </c>
      <c r="H41" s="90" t="str">
        <f t="shared" ref="H41:K41" si="2">IF(H39=0,"-",H40/H39)</f>
        <v>-</v>
      </c>
      <c r="I41" s="90" t="str">
        <f t="shared" si="2"/>
        <v>-</v>
      </c>
      <c r="J41" s="90" t="str">
        <f t="shared" si="2"/>
        <v>-</v>
      </c>
      <c r="K41" s="90" t="str">
        <f t="shared" si="2"/>
        <v>-</v>
      </c>
      <c r="L41" s="105"/>
      <c r="M41" s="53"/>
    </row>
    <row r="42" spans="1:22" s="8" customFormat="1" x14ac:dyDescent="0.25">
      <c r="A42" s="77"/>
      <c r="B42" s="141"/>
      <c r="C42" s="142"/>
      <c r="D42" s="467"/>
      <c r="E42" s="467"/>
      <c r="F42" s="143"/>
      <c r="G42" s="143"/>
      <c r="H42" s="143"/>
      <c r="I42" s="143"/>
      <c r="J42" s="143"/>
      <c r="K42" s="144"/>
      <c r="L42" s="145"/>
    </row>
    <row r="43" spans="1:22" x14ac:dyDescent="0.25">
      <c r="B43" s="369" t="s">
        <v>15</v>
      </c>
      <c r="C43" s="370"/>
      <c r="D43" s="370"/>
      <c r="E43" s="370"/>
      <c r="F43" s="370"/>
      <c r="G43" s="370"/>
      <c r="H43" s="370"/>
      <c r="I43" s="370"/>
      <c r="J43" s="370"/>
      <c r="K43" s="370"/>
      <c r="L43" s="371"/>
      <c r="M43" s="53"/>
    </row>
    <row r="44" spans="1:22" x14ac:dyDescent="0.25">
      <c r="B44" s="48"/>
      <c r="C44" s="49"/>
      <c r="D44" s="49"/>
      <c r="E44" s="50"/>
      <c r="F44" s="50"/>
      <c r="G44" s="50"/>
      <c r="H44" s="50"/>
      <c r="I44" s="50"/>
      <c r="J44" s="50"/>
      <c r="K44" s="50"/>
      <c r="L44" s="51"/>
      <c r="M44" s="53"/>
    </row>
    <row r="45" spans="1:22" s="9" customFormat="1" x14ac:dyDescent="0.25">
      <c r="A45" s="7"/>
      <c r="B45" s="468" t="str">
        <f>IF(Intro!$G$24="English",O45,P45)</f>
        <v>Indiquez la proportion de la valeur de vente nette rendue de vos importations qui est représentée par les frais de livraison.</v>
      </c>
      <c r="C45" s="469"/>
      <c r="D45" s="469"/>
      <c r="E45" s="469"/>
      <c r="F45" s="469"/>
      <c r="G45" s="469"/>
      <c r="H45" s="469"/>
      <c r="I45" s="469"/>
      <c r="J45" s="469"/>
      <c r="K45" s="469"/>
      <c r="L45" s="470"/>
      <c r="M45" s="42"/>
      <c r="N45" s="42"/>
      <c r="O45" s="53" t="s">
        <v>317</v>
      </c>
      <c r="P45" s="53" t="s">
        <v>319</v>
      </c>
      <c r="Q45" s="31"/>
      <c r="R45" s="42"/>
      <c r="S45" s="42"/>
      <c r="T45" s="42"/>
      <c r="U45" s="42"/>
      <c r="V45" s="42"/>
    </row>
    <row r="46" spans="1:22" s="9" customFormat="1" x14ac:dyDescent="0.25">
      <c r="A46" s="7"/>
      <c r="B46" s="468" t="str">
        <f>Pro!B23</f>
        <v>Note - Ne répondez à cette question que si votre entreprise a vendu les marchandises du 1er janvier 2023 au 31 mars 2026.</v>
      </c>
      <c r="C46" s="469"/>
      <c r="D46" s="469"/>
      <c r="E46" s="469"/>
      <c r="F46" s="469"/>
      <c r="G46" s="469"/>
      <c r="H46" s="469"/>
      <c r="I46" s="469"/>
      <c r="J46" s="469"/>
      <c r="K46" s="469"/>
      <c r="L46" s="470"/>
      <c r="M46" s="42"/>
      <c r="N46" s="42"/>
      <c r="O46" s="18"/>
      <c r="P46" s="53"/>
      <c r="Q46" s="31"/>
      <c r="R46" s="42"/>
      <c r="S46" s="42"/>
      <c r="T46" s="42"/>
      <c r="U46" s="42"/>
      <c r="V46" s="42"/>
    </row>
    <row r="47" spans="1:22" x14ac:dyDescent="0.25">
      <c r="B47" s="474"/>
      <c r="C47" s="475"/>
      <c r="D47" s="475"/>
      <c r="E47" s="475"/>
      <c r="F47" s="475"/>
      <c r="G47" s="475"/>
      <c r="H47" s="475"/>
      <c r="I47" s="475"/>
      <c r="J47" s="475"/>
      <c r="K47" s="475"/>
      <c r="L47" s="476"/>
      <c r="M47" s="42"/>
      <c r="N47" s="42"/>
      <c r="Q47" s="40"/>
      <c r="R47" s="42"/>
      <c r="S47" s="42"/>
      <c r="T47" s="42"/>
      <c r="U47" s="42"/>
      <c r="V47" s="42"/>
    </row>
    <row r="48" spans="1:22" x14ac:dyDescent="0.25">
      <c r="B48" s="67"/>
      <c r="C48" s="26"/>
      <c r="D48" s="453">
        <f>Variables!$B$6</f>
        <v>2023</v>
      </c>
      <c r="E48" s="453">
        <f>D48+1</f>
        <v>2024</v>
      </c>
      <c r="F48" s="453">
        <f>E48+1</f>
        <v>2025</v>
      </c>
      <c r="G48" s="453" t="str">
        <f>IF(Intro!$G$24="English",Variables!B9,Variables!C9)</f>
        <v>janv-mars 2025</v>
      </c>
      <c r="H48" s="453" t="str">
        <f>IF(Intro!$G$24="English",Variables!B10,Variables!C10)</f>
        <v>janv-mars 2026</v>
      </c>
      <c r="I48" s="53"/>
      <c r="J48" s="42"/>
      <c r="K48" s="42"/>
      <c r="L48" s="41"/>
      <c r="M48" s="42"/>
      <c r="N48" s="42"/>
      <c r="Q48" s="40"/>
      <c r="R48" s="42"/>
      <c r="S48" s="42"/>
      <c r="T48" s="42"/>
      <c r="U48" s="42"/>
      <c r="V48" s="42"/>
    </row>
    <row r="49" spans="1:22" x14ac:dyDescent="0.25">
      <c r="B49" s="67"/>
      <c r="C49" s="26"/>
      <c r="D49" s="455"/>
      <c r="E49" s="455"/>
      <c r="F49" s="455"/>
      <c r="G49" s="455"/>
      <c r="H49" s="455"/>
      <c r="I49" s="53"/>
      <c r="J49" s="42"/>
      <c r="K49" s="42"/>
      <c r="L49" s="41"/>
      <c r="M49" s="42"/>
      <c r="N49" s="42"/>
      <c r="Q49" s="40"/>
      <c r="R49" s="42"/>
      <c r="S49" s="42"/>
      <c r="T49" s="42"/>
      <c r="U49" s="42"/>
      <c r="V49" s="42"/>
    </row>
    <row r="50" spans="1:22" x14ac:dyDescent="0.25">
      <c r="B50" s="88"/>
      <c r="C50" s="93" t="str">
        <f>IF(Intro!$G$24="English",O50,P50)</f>
        <v>Coût de livraison (%)</v>
      </c>
      <c r="D50" s="135"/>
      <c r="E50" s="135"/>
      <c r="F50" s="135"/>
      <c r="G50" s="135"/>
      <c r="H50" s="135"/>
      <c r="I50" s="53"/>
      <c r="J50" s="78"/>
      <c r="K50" s="78"/>
      <c r="L50" s="79"/>
      <c r="M50" s="42"/>
      <c r="N50" s="42"/>
      <c r="O50" s="53" t="s">
        <v>256</v>
      </c>
      <c r="P50" s="53" t="s">
        <v>257</v>
      </c>
      <c r="Q50" s="31"/>
      <c r="R50" s="42"/>
      <c r="S50" s="42"/>
      <c r="T50" s="42"/>
      <c r="U50" s="42"/>
      <c r="V50" s="42"/>
    </row>
    <row r="51" spans="1:22" x14ac:dyDescent="0.25">
      <c r="B51" s="43"/>
      <c r="C51" s="78"/>
      <c r="D51" s="80"/>
      <c r="E51" s="78"/>
      <c r="F51" s="78"/>
      <c r="G51" s="78"/>
      <c r="H51" s="78"/>
      <c r="I51" s="78"/>
      <c r="J51" s="78"/>
      <c r="K51" s="78"/>
      <c r="L51" s="79"/>
      <c r="M51" s="42"/>
      <c r="N51" s="42"/>
      <c r="Q51" s="31"/>
      <c r="R51" s="42"/>
      <c r="S51" s="42"/>
      <c r="T51" s="42"/>
      <c r="U51" s="42"/>
      <c r="V51" s="42"/>
    </row>
    <row r="52" spans="1:22" x14ac:dyDescent="0.25">
      <c r="B52" s="468" t="str">
        <f>IF(Intro!$G$24="English",O52,P52)</f>
        <v>Expliquez les raisons pour lesquelles la proportion de la valeur de vente nette rendue de vos importations représentée par les frais de livraison a changé depuis le 1er janvier 2023.</v>
      </c>
      <c r="C52" s="469"/>
      <c r="D52" s="469"/>
      <c r="E52" s="469"/>
      <c r="F52" s="469"/>
      <c r="G52" s="469"/>
      <c r="H52" s="469"/>
      <c r="I52" s="469"/>
      <c r="J52" s="469"/>
      <c r="K52" s="469"/>
      <c r="L52" s="470"/>
      <c r="M52" s="42"/>
      <c r="N52" s="42"/>
      <c r="O52" s="53" t="str">
        <f>"Explain the reasons why the proportion of your import net delivered selling value represented by delivery costs has changed since January 1, "&amp;Variables!B6&amp;"."</f>
        <v>Explain the reasons why the proportion of your import net delivered selling value represented by delivery costs has changed since January 1, 2023.</v>
      </c>
      <c r="P52" s="53" t="str">
        <f>"Expliquez les raisons pour lesquelles la proportion de la valeur de vente nette rendue de vos importations représentée par les frais de livraison a changé depuis le 1er janvier "&amp;Variables!B6&amp;"."</f>
        <v>Expliquez les raisons pour lesquelles la proportion de la valeur de vente nette rendue de vos importations représentée par les frais de livraison a changé depuis le 1er janvier 2023.</v>
      </c>
      <c r="Q52" s="31"/>
      <c r="R52" s="42"/>
      <c r="S52" s="42"/>
      <c r="T52" s="42"/>
      <c r="U52" s="42"/>
      <c r="V52" s="42"/>
    </row>
    <row r="53" spans="1:22" x14ac:dyDescent="0.25">
      <c r="B53" s="43"/>
      <c r="C53" s="78"/>
      <c r="D53" s="80"/>
      <c r="E53" s="78"/>
      <c r="F53" s="78"/>
      <c r="G53" s="78"/>
      <c r="H53" s="78"/>
      <c r="I53" s="78"/>
      <c r="J53" s="78"/>
      <c r="K53" s="78"/>
      <c r="L53" s="79"/>
      <c r="M53" s="42"/>
      <c r="N53" s="42"/>
      <c r="Q53" s="31"/>
      <c r="R53" s="42"/>
      <c r="S53" s="42"/>
      <c r="T53" s="42"/>
      <c r="U53" s="42"/>
      <c r="V53" s="42"/>
    </row>
    <row r="54" spans="1:22" x14ac:dyDescent="0.25">
      <c r="B54" s="471"/>
      <c r="C54" s="472"/>
      <c r="D54" s="472"/>
      <c r="E54" s="472"/>
      <c r="F54" s="472"/>
      <c r="G54" s="472"/>
      <c r="H54" s="472"/>
      <c r="I54" s="472"/>
      <c r="J54" s="472"/>
      <c r="K54" s="472"/>
      <c r="L54" s="473"/>
      <c r="M54" s="42"/>
      <c r="N54" s="42"/>
      <c r="Q54" s="42"/>
      <c r="R54" s="42"/>
      <c r="S54" s="42"/>
      <c r="T54" s="42"/>
      <c r="U54" s="42"/>
      <c r="V54" s="42"/>
    </row>
    <row r="55" spans="1:22" x14ac:dyDescent="0.25">
      <c r="B55" s="471"/>
      <c r="C55" s="472"/>
      <c r="D55" s="472"/>
      <c r="E55" s="472"/>
      <c r="F55" s="472"/>
      <c r="G55" s="472"/>
      <c r="H55" s="472"/>
      <c r="I55" s="472"/>
      <c r="J55" s="472"/>
      <c r="K55" s="472"/>
      <c r="L55" s="473"/>
      <c r="M55" s="42"/>
      <c r="N55" s="42"/>
      <c r="Q55" s="42"/>
      <c r="R55" s="42"/>
      <c r="S55" s="42"/>
      <c r="T55" s="42"/>
      <c r="U55" s="42"/>
      <c r="V55" s="42"/>
    </row>
    <row r="56" spans="1:22" x14ac:dyDescent="0.25">
      <c r="B56" s="471"/>
      <c r="C56" s="472"/>
      <c r="D56" s="472"/>
      <c r="E56" s="472"/>
      <c r="F56" s="472"/>
      <c r="G56" s="472"/>
      <c r="H56" s="472"/>
      <c r="I56" s="472"/>
      <c r="J56" s="472"/>
      <c r="K56" s="472"/>
      <c r="L56" s="473"/>
      <c r="M56" s="42"/>
      <c r="N56" s="42"/>
      <c r="Q56" s="42"/>
      <c r="R56" s="42"/>
      <c r="S56" s="42"/>
      <c r="T56" s="42"/>
      <c r="U56" s="42"/>
      <c r="V56" s="42"/>
    </row>
    <row r="57" spans="1:22" x14ac:dyDescent="0.25">
      <c r="B57" s="471"/>
      <c r="C57" s="472"/>
      <c r="D57" s="472"/>
      <c r="E57" s="472"/>
      <c r="F57" s="472"/>
      <c r="G57" s="472"/>
      <c r="H57" s="472"/>
      <c r="I57" s="472"/>
      <c r="J57" s="472"/>
      <c r="K57" s="472"/>
      <c r="L57" s="473"/>
      <c r="M57" s="42"/>
      <c r="N57" s="42"/>
      <c r="Q57" s="42"/>
      <c r="R57" s="42"/>
      <c r="S57" s="42"/>
      <c r="T57" s="42"/>
      <c r="U57" s="42"/>
      <c r="V57" s="42"/>
    </row>
    <row r="58" spans="1:22" x14ac:dyDescent="0.25">
      <c r="B58" s="471"/>
      <c r="C58" s="472"/>
      <c r="D58" s="472"/>
      <c r="E58" s="472"/>
      <c r="F58" s="472"/>
      <c r="G58" s="472"/>
      <c r="H58" s="472"/>
      <c r="I58" s="472"/>
      <c r="J58" s="472"/>
      <c r="K58" s="472"/>
      <c r="L58" s="473"/>
      <c r="M58" s="42"/>
      <c r="N58" s="42"/>
      <c r="Q58" s="42"/>
      <c r="R58" s="42"/>
      <c r="S58" s="42"/>
      <c r="T58" s="42"/>
      <c r="U58" s="42"/>
      <c r="V58" s="42"/>
    </row>
    <row r="59" spans="1:22" s="47" customFormat="1" x14ac:dyDescent="0.25">
      <c r="A59" s="81"/>
      <c r="B59" s="471"/>
      <c r="C59" s="472"/>
      <c r="D59" s="472"/>
      <c r="E59" s="472"/>
      <c r="F59" s="472"/>
      <c r="G59" s="472"/>
      <c r="H59" s="472"/>
      <c r="I59" s="472"/>
      <c r="J59" s="472"/>
      <c r="K59" s="472"/>
      <c r="L59" s="473"/>
      <c r="N59" s="82"/>
      <c r="O59" s="53"/>
      <c r="P59" s="53"/>
    </row>
    <row r="60" spans="1:22" s="47" customFormat="1" x14ac:dyDescent="0.25">
      <c r="A60" s="81"/>
      <c r="B60" s="471"/>
      <c r="C60" s="472"/>
      <c r="D60" s="472"/>
      <c r="E60" s="472"/>
      <c r="F60" s="472"/>
      <c r="G60" s="472"/>
      <c r="H60" s="472"/>
      <c r="I60" s="472"/>
      <c r="J60" s="472"/>
      <c r="K60" s="472"/>
      <c r="L60" s="473"/>
      <c r="N60" s="82"/>
    </row>
    <row r="61" spans="1:22" s="47" customFormat="1" x14ac:dyDescent="0.25">
      <c r="A61" s="81"/>
      <c r="B61" s="471"/>
      <c r="C61" s="472"/>
      <c r="D61" s="472"/>
      <c r="E61" s="472"/>
      <c r="F61" s="472"/>
      <c r="G61" s="472"/>
      <c r="H61" s="472"/>
      <c r="I61" s="472"/>
      <c r="J61" s="472"/>
      <c r="K61" s="472"/>
      <c r="L61" s="473"/>
      <c r="N61" s="82"/>
      <c r="O61" s="53"/>
      <c r="P61" s="53"/>
    </row>
    <row r="62" spans="1:22" s="47" customFormat="1" x14ac:dyDescent="0.25">
      <c r="A62" s="81"/>
      <c r="B62" s="146"/>
      <c r="C62" s="147"/>
      <c r="D62" s="147"/>
      <c r="E62" s="147"/>
      <c r="F62" s="147"/>
      <c r="G62" s="147"/>
      <c r="H62" s="147"/>
      <c r="I62" s="147"/>
      <c r="J62" s="147"/>
      <c r="K62" s="147"/>
      <c r="L62" s="148"/>
      <c r="N62" s="82"/>
      <c r="O62" s="53"/>
      <c r="P62" s="53"/>
    </row>
    <row r="63" spans="1:22" s="47" customFormat="1" x14ac:dyDescent="0.25">
      <c r="A63" s="81"/>
      <c r="B63" s="4"/>
      <c r="C63" s="42"/>
      <c r="D63" s="42"/>
      <c r="E63" s="42"/>
      <c r="F63" s="42"/>
      <c r="G63" s="42"/>
      <c r="H63" s="42"/>
      <c r="I63" s="42"/>
      <c r="J63" s="42"/>
      <c r="K63" s="42"/>
      <c r="L63" s="42"/>
      <c r="N63" s="82"/>
      <c r="O63" s="9"/>
      <c r="P63" s="9"/>
    </row>
    <row r="65" spans="15:16" x14ac:dyDescent="0.25">
      <c r="O65" s="9"/>
      <c r="P65" s="9"/>
    </row>
  </sheetData>
  <sheetProtection algorithmName="SHA-512" hashValue="/HTcCAbocNooCrmUuTmeI/0oFMdxfUcTnW0vkyHGQC1hCppagODz0WOM5DuwdDiUsWgsPoEXCcMlwdW0lkm+yA==" saltValue="U+hQHrUIUIxoVMT3+N30yw==" spinCount="100000" sheet="1" objects="1" scenarios="1" selectLockedCells="1"/>
  <mergeCells count="51">
    <mergeCell ref="B54:L61"/>
    <mergeCell ref="G26:G27"/>
    <mergeCell ref="H26:H27"/>
    <mergeCell ref="I26:I27"/>
    <mergeCell ref="J26:J27"/>
    <mergeCell ref="D29:F29"/>
    <mergeCell ref="D30:F30"/>
    <mergeCell ref="D31:F31"/>
    <mergeCell ref="D33:F33"/>
    <mergeCell ref="D34:F34"/>
    <mergeCell ref="D35:F35"/>
    <mergeCell ref="D36:F36"/>
    <mergeCell ref="B29:C31"/>
    <mergeCell ref="B52:L52"/>
    <mergeCell ref="D48:D49"/>
    <mergeCell ref="E48:E49"/>
    <mergeCell ref="B4:L4"/>
    <mergeCell ref="B5:L5"/>
    <mergeCell ref="B46:L46"/>
    <mergeCell ref="B45:L45"/>
    <mergeCell ref="D39:F39"/>
    <mergeCell ref="D40:F40"/>
    <mergeCell ref="D41:F41"/>
    <mergeCell ref="B33:C35"/>
    <mergeCell ref="B16:L16"/>
    <mergeCell ref="B17:L17"/>
    <mergeCell ref="B18:L18"/>
    <mergeCell ref="D38:F38"/>
    <mergeCell ref="B28:K28"/>
    <mergeCell ref="B39:C41"/>
    <mergeCell ref="K26:K27"/>
    <mergeCell ref="B6:L6"/>
    <mergeCell ref="F48:F49"/>
    <mergeCell ref="G48:G49"/>
    <mergeCell ref="H48:H49"/>
    <mergeCell ref="B9:L9"/>
    <mergeCell ref="B47:L47"/>
    <mergeCell ref="B12:L12"/>
    <mergeCell ref="B43:L43"/>
    <mergeCell ref="D42:E42"/>
    <mergeCell ref="B36:C38"/>
    <mergeCell ref="D37:F37"/>
    <mergeCell ref="B8:L8"/>
    <mergeCell ref="B10:L10"/>
    <mergeCell ref="B32:K32"/>
    <mergeCell ref="B23:F23"/>
    <mergeCell ref="G23:K23"/>
    <mergeCell ref="B13:L14"/>
    <mergeCell ref="B15:L15"/>
    <mergeCell ref="B20:L20"/>
    <mergeCell ref="B21:L21"/>
  </mergeCells>
  <dataValidations count="3">
    <dataValidation type="textLength" operator="lessThan" allowBlank="1" showInputMessage="1" showErrorMessage="1" error="Maximum length reached. Please use the Add Pub tab to add further info./La limite maximale de caractères est atteinte. SVP utiliser l'onglet Add Pub pour ajouter plus d'information." prompt="1000 character limit/limite de 1000 caractères" sqref="B47 B54:B58" xr:uid="{9EB41193-EDA9-43A2-ACA1-A3CCCF9C52FF}">
      <formula1>1001</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F42:J42 G35:K35 G38:K41 G31:K31" xr:uid="{11470ED8-462C-4B2E-92B3-56753D326229}">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9:K30 G33:K34 G36:K37 D50:H50" xr:uid="{4C286827-4D08-4B57-82C3-1015D06FC348}">
      <formula1>0</formula1>
    </dataValidation>
  </dataValidations>
  <printOptions horizontalCentered="1"/>
  <pageMargins left="0.25" right="0.25" top="0.75" bottom="0.75" header="0.3" footer="0.3"/>
  <pageSetup scale="63" fitToHeight="0" orientation="portrait" r:id="rId1"/>
  <headerFooter>
    <oddFooter>&amp;L&amp;A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40</vt:i4>
      </vt:variant>
    </vt:vector>
  </HeadingPairs>
  <TitlesOfParts>
    <vt:vector size="65" baseType="lpstr">
      <vt:lpstr>Variables</vt:lpstr>
      <vt:lpstr>Intro</vt:lpstr>
      <vt:lpstr>Info</vt:lpstr>
      <vt:lpstr>Public</vt:lpstr>
      <vt:lpstr>AddPub</vt:lpstr>
      <vt:lpstr>Pro</vt:lpstr>
      <vt:lpstr>Begin</vt:lpstr>
      <vt:lpstr>TWN</vt:lpstr>
      <vt:lpstr>IND</vt:lpstr>
      <vt:lpstr>IDN</vt:lpstr>
      <vt:lpstr>KOR</vt:lpstr>
      <vt:lpstr>THA</vt:lpstr>
      <vt:lpstr>TUR</vt:lpstr>
      <vt:lpstr>UKR</vt:lpstr>
      <vt:lpstr>VNM</vt:lpstr>
      <vt:lpstr>OCTG I•FTPP I</vt:lpstr>
      <vt:lpstr>USA</vt:lpstr>
      <vt:lpstr>OCTG V•FTPP V</vt:lpstr>
      <vt:lpstr>Other•Autre</vt:lpstr>
      <vt:lpstr>End</vt:lpstr>
      <vt:lpstr>Invent•Stock</vt:lpstr>
      <vt:lpstr>AddPro</vt:lpstr>
      <vt:lpstr>Confirm</vt:lpstr>
      <vt:lpstr>MiniDB</vt:lpstr>
      <vt:lpstr>QualDB</vt:lpstr>
      <vt:lpstr>AddPro!Print_Area</vt:lpstr>
      <vt:lpstr>AddPub!Print_Area</vt:lpstr>
      <vt:lpstr>Confirm!Print_Area</vt:lpstr>
      <vt:lpstr>IDN!Print_Area</vt:lpstr>
      <vt:lpstr>IND!Print_Area</vt:lpstr>
      <vt:lpstr>Info!Print_Area</vt:lpstr>
      <vt:lpstr>Intro!Print_Area</vt:lpstr>
      <vt:lpstr>'Invent•Stock'!Print_Area</vt:lpstr>
      <vt:lpstr>KOR!Print_Area</vt:lpstr>
      <vt:lpstr>'OCTG I•FTPP I'!Print_Area</vt:lpstr>
      <vt:lpstr>'OCTG V•FTPP V'!Print_Area</vt:lpstr>
      <vt:lpstr>'Other•Autre'!Print_Area</vt:lpstr>
      <vt:lpstr>Pro!Print_Area</vt:lpstr>
      <vt:lpstr>Public!Print_Area</vt:lpstr>
      <vt:lpstr>THA!Print_Area</vt:lpstr>
      <vt:lpstr>TUR!Print_Area</vt:lpstr>
      <vt:lpstr>TWN!Print_Area</vt:lpstr>
      <vt:lpstr>UKR!Print_Area</vt:lpstr>
      <vt:lpstr>USA!Print_Area</vt:lpstr>
      <vt:lpstr>VNM!Print_Area</vt:lpstr>
      <vt:lpstr>AddPro!Print_Titles</vt:lpstr>
      <vt:lpstr>AddPub!Print_Titles</vt:lpstr>
      <vt:lpstr>Confirm!Print_Titles</vt:lpstr>
      <vt:lpstr>IDN!Print_Titles</vt:lpstr>
      <vt:lpstr>IND!Print_Titles</vt:lpstr>
      <vt:lpstr>Info!Print_Titles</vt:lpstr>
      <vt:lpstr>Intro!Print_Titles</vt:lpstr>
      <vt:lpstr>'Invent•Stock'!Print_Titles</vt:lpstr>
      <vt:lpstr>KOR!Print_Titles</vt:lpstr>
      <vt:lpstr>'OCTG I•FTPP I'!Print_Titles</vt:lpstr>
      <vt:lpstr>'OCTG V•FTPP V'!Print_Titles</vt:lpstr>
      <vt:lpstr>'Other•Autre'!Print_Titles</vt:lpstr>
      <vt:lpstr>Pro!Print_Titles</vt:lpstr>
      <vt:lpstr>Public!Print_Titles</vt:lpstr>
      <vt:lpstr>THA!Print_Titles</vt:lpstr>
      <vt:lpstr>TUR!Print_Titles</vt:lpstr>
      <vt:lpstr>TWN!Print_Titles</vt:lpstr>
      <vt:lpstr>UKR!Print_Titles</vt:lpstr>
      <vt:lpstr>USA!Print_Titles</vt:lpstr>
      <vt:lpstr>VNM!Print_Titles</vt:lpstr>
    </vt:vector>
  </TitlesOfParts>
  <Company>ATSSC-SCDATA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 Joseph</dc:creator>
  <cp:lastModifiedBy>Thivierge, François</cp:lastModifiedBy>
  <cp:lastPrinted>2026-03-27T14:07:46Z</cp:lastPrinted>
  <dcterms:created xsi:type="dcterms:W3CDTF">2021-02-04T13:13:50Z</dcterms:created>
  <dcterms:modified xsi:type="dcterms:W3CDTF">2026-05-06T14:55:27Z</dcterms:modified>
</cp:coreProperties>
</file>